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BuÇalışmaKitabı" autoCompressPictures="0"/>
  <mc:AlternateContent xmlns:mc="http://schemas.openxmlformats.org/markup-compatibility/2006">
    <mc:Choice Requires="x15">
      <x15ac:absPath xmlns:x15ac="http://schemas.microsoft.com/office/spreadsheetml/2010/11/ac" url="C:\Users\yagmur.acik\Desktop\GDZ_Web Sayfa\raporlar\2023 tablo 4\"/>
    </mc:Choice>
  </mc:AlternateContent>
  <bookViews>
    <workbookView xWindow="0" yWindow="0" windowWidth="23040" windowHeight="9204" tabRatio="932" firstSheet="1" activeTab="1"/>
  </bookViews>
  <sheets>
    <sheet name="TABLO-3" sheetId="1" state="hidden" r:id="rId1"/>
    <sheet name="TÜM BÖLGE" sheetId="8" r:id="rId2"/>
    <sheet name="İZMİR" sheetId="160" r:id="rId3"/>
    <sheet name="MANİSA" sheetId="224" r:id="rId4"/>
    <sheet name="İZMİR - KONAK" sheetId="166" r:id="rId5"/>
    <sheet name="İZMİR - BORNOVA" sheetId="167" r:id="rId6"/>
    <sheet name="İZMİR - BUCA" sheetId="168" r:id="rId7"/>
    <sheet name="İZMİR - KARŞIYAKA" sheetId="169" r:id="rId8"/>
    <sheet name="İZMİR - NARLIDERE" sheetId="170" r:id="rId9"/>
    <sheet name="İZMİR - GAZİEMİR" sheetId="171" r:id="rId10"/>
    <sheet name="İZMİR - ÇİĞLİ" sheetId="172" r:id="rId11"/>
    <sheet name="İZMİR - GÜZELBAHÇE" sheetId="173" r:id="rId12"/>
    <sheet name="İZMİR - KARABAĞLAR" sheetId="174" r:id="rId13"/>
    <sheet name="İZMİR - SELÇUK" sheetId="175" r:id="rId14"/>
    <sheet name="İZMİR - SEFERİHİSAR" sheetId="176" r:id="rId15"/>
    <sheet name="İZMİR - ÖDEMİŞ" sheetId="177" r:id="rId16"/>
    <sheet name="İZMİR - BERGAMA" sheetId="178" r:id="rId17"/>
    <sheet name="İZMİR - ALİAĞA" sheetId="179" r:id="rId18"/>
    <sheet name="İZMİR - ÇEŞME" sheetId="180" r:id="rId19"/>
    <sheet name="İZMİR - URLA" sheetId="181" r:id="rId20"/>
    <sheet name="İZMİR - BAYINDIR" sheetId="182" r:id="rId21"/>
    <sheet name="İZMİR - KARABURUN" sheetId="183" r:id="rId22"/>
    <sheet name="İZMİR - MENDERES" sheetId="184" r:id="rId23"/>
    <sheet name="İZMİR - FOÇA" sheetId="185" r:id="rId24"/>
    <sheet name="İZMİR - KINIK" sheetId="186" r:id="rId25"/>
    <sheet name="İZMİR - TORBALI" sheetId="187" r:id="rId26"/>
    <sheet name="İZMİR - KEMALPAŞA" sheetId="188" r:id="rId27"/>
    <sheet name="İZMİR - MENEMEN" sheetId="189" r:id="rId28"/>
    <sheet name="İZMİR - TİRE" sheetId="190" r:id="rId29"/>
    <sheet name="İZMİR - DİKİLİ" sheetId="191" r:id="rId30"/>
    <sheet name="İZMİR - KİRAZ" sheetId="192" r:id="rId31"/>
    <sheet name="İZMİR - BEYDAĞ" sheetId="193" r:id="rId32"/>
    <sheet name="İZMİR - BAYRAKLI" sheetId="194" r:id="rId33"/>
    <sheet name="İZMİR - BALÇOVA" sheetId="195" r:id="rId34"/>
    <sheet name="MANİSA - AKHİSAR" sheetId="196" r:id="rId35"/>
    <sheet name="MANİSA - ALAŞEHİR" sheetId="197" r:id="rId36"/>
    <sheet name="MANİSA - DEMİRCİ" sheetId="198" r:id="rId37"/>
    <sheet name="MANİSA - GÖRDES" sheetId="225" r:id="rId38"/>
    <sheet name="MANİSA - KIRKAĞAÇ" sheetId="199" r:id="rId39"/>
    <sheet name="MANİSA - KULA" sheetId="201" r:id="rId40"/>
    <sheet name="MANİSA - SALİHLİ" sheetId="202" r:id="rId41"/>
    <sheet name="MANİSA - SARIGÖL" sheetId="203" r:id="rId42"/>
    <sheet name="MANİSA - SARUHANLI" sheetId="204" r:id="rId43"/>
    <sheet name="MANİSA - SELENDİ" sheetId="205" r:id="rId44"/>
    <sheet name="MANİSA - SOMA" sheetId="206" r:id="rId45"/>
    <sheet name="MANİSA - TURGUTLU" sheetId="207" r:id="rId46"/>
    <sheet name="MANİSA - AHMETLİ" sheetId="208" r:id="rId47"/>
    <sheet name="MANİSA - GÖLMARMARA" sheetId="209" r:id="rId48"/>
    <sheet name="MANİSA - KÖPRÜBAŞI" sheetId="210" r:id="rId49"/>
    <sheet name="MANİSA - ŞEHZADELER" sheetId="211" r:id="rId50"/>
    <sheet name="MANİSA - YUNUSEMRE" sheetId="212" r:id="rId51"/>
    <sheet name="ABONE SAYILARI" sheetId="4" r:id="rId52"/>
    <sheet name="ORTALAMA TÜKETİM" sheetId="158" r:id="rId53"/>
    <sheet name="ANLAŞMA GÜÇLERİ" sheetId="159" r:id="rId54"/>
  </sheets>
  <definedNames>
    <definedName name="_xlnm._FilterDatabase" localSheetId="51" hidden="1">'ABONE SAYILARI'!$C$3:$H$52</definedName>
    <definedName name="_xlnm._FilterDatabase" localSheetId="0" hidden="1">'TABLO-3'!$A$1:$U$1</definedName>
    <definedName name="ABONE">'ABONE SAYILARI'!$A:$I</definedName>
    <definedName name="ABONE1">'ABONE SAYILARI'!$A:$O</definedName>
    <definedName name="ABONE2">'ABONE SAYILARI'!$A:$O</definedName>
    <definedName name="ANLASMA">'ANLAŞMA GÜÇLERİ'!$A:$O</definedName>
    <definedName name="BİLDİRİM">'TABLO-3'!$K:$K</definedName>
    <definedName name="İL">'TABLO-3'!$C:$C</definedName>
    <definedName name="İLÇE">'TABLO-3'!$D:$D</definedName>
    <definedName name="KAYNAK">'TABLO-3'!$H:$H</definedName>
    <definedName name="MESKENAG1">'TABLO-3'!$P:$P</definedName>
    <definedName name="MESKENAG2">'TABLO-3'!$X:$X</definedName>
    <definedName name="MESKENOG1">'TABLO-3'!$O:$O</definedName>
    <definedName name="MESKENOG2">'TABLO-3'!$W:$W</definedName>
    <definedName name="SANAYIAG1">'TABLO-3'!$V:$V</definedName>
    <definedName name="SANAYIAG2">'TABLO-3'!$AD:$AD</definedName>
    <definedName name="SANAYIOG1">'TABLO-3'!$U:$U</definedName>
    <definedName name="SANAYIOG2">'TABLO-3'!$AC:$AC</definedName>
    <definedName name="SEBEP">'TABLO-3'!$J:$J</definedName>
    <definedName name="SÜRE">'TABLO-3'!$I:$I</definedName>
    <definedName name="TARIMSALAG1">'TABLO-3'!$R:$R</definedName>
    <definedName name="TARIMSALAG2">'TABLO-3'!$Z:$Z</definedName>
    <definedName name="TARIMSALOG1">'TABLO-3'!$Q:$Q</definedName>
    <definedName name="TARIMSALOG2">'TABLO-3'!$Y:$Y</definedName>
    <definedName name="TICARETHANEAG1">'TABLO-3'!$T:$T</definedName>
    <definedName name="TICARETHANEAG2">'TABLO-3'!$AB:$AB</definedName>
    <definedName name="TICARETHANEOG1">'TABLO-3'!$S:$S</definedName>
    <definedName name="TICARETHANEOG2">'TABLO-3'!$AA:$AA</definedName>
    <definedName name="TOPLAM">'TABLO-3'!$AE:$AE</definedName>
    <definedName name="TOPLAM1">'TABLO-3'!$N:$Q</definedName>
    <definedName name="TOPLAM2">'TABLO-3'!$R:$U</definedName>
    <definedName name="TUKETIM">'ORTALAMA TÜKETİM'!$A:$O</definedName>
  </definedNames>
  <calcPr calcId="162913" calcMode="manual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39" i="212" l="1"/>
  <c r="N39" i="212"/>
  <c r="M39" i="212"/>
  <c r="L39" i="212"/>
  <c r="K39" i="212"/>
  <c r="J39" i="212"/>
  <c r="I39" i="212"/>
  <c r="H39" i="212"/>
  <c r="G39" i="212"/>
  <c r="F39" i="212"/>
  <c r="E39" i="212"/>
  <c r="D39" i="212"/>
  <c r="C39" i="212"/>
  <c r="O38" i="212"/>
  <c r="N38" i="212"/>
  <c r="M38" i="212"/>
  <c r="L38" i="212"/>
  <c r="K38" i="212"/>
  <c r="J38" i="212"/>
  <c r="I38" i="212"/>
  <c r="H38" i="212"/>
  <c r="G38" i="212"/>
  <c r="F38" i="212"/>
  <c r="E38" i="212"/>
  <c r="D38" i="212"/>
  <c r="C38" i="212"/>
  <c r="O37" i="212"/>
  <c r="N37" i="212"/>
  <c r="M37" i="212"/>
  <c r="L37" i="212"/>
  <c r="K37" i="212"/>
  <c r="J37" i="212"/>
  <c r="I37" i="212"/>
  <c r="H37" i="212"/>
  <c r="G37" i="212"/>
  <c r="F37" i="212"/>
  <c r="E37" i="212"/>
  <c r="D37" i="212"/>
  <c r="C37" i="212"/>
  <c r="O39" i="211"/>
  <c r="N39" i="211"/>
  <c r="M39" i="211"/>
  <c r="L39" i="211"/>
  <c r="K39" i="211"/>
  <c r="J39" i="211"/>
  <c r="I39" i="211"/>
  <c r="H39" i="211"/>
  <c r="G39" i="211"/>
  <c r="F39" i="211"/>
  <c r="E39" i="211"/>
  <c r="D39" i="211"/>
  <c r="C39" i="211"/>
  <c r="O38" i="211"/>
  <c r="N38" i="211"/>
  <c r="M38" i="211"/>
  <c r="L38" i="211"/>
  <c r="K38" i="211"/>
  <c r="J38" i="211"/>
  <c r="I38" i="211"/>
  <c r="H38" i="211"/>
  <c r="G38" i="211"/>
  <c r="F38" i="211"/>
  <c r="E38" i="211"/>
  <c r="D38" i="211"/>
  <c r="C38" i="211"/>
  <c r="O37" i="211"/>
  <c r="N37" i="211"/>
  <c r="M37" i="211"/>
  <c r="L37" i="211"/>
  <c r="K37" i="211"/>
  <c r="J37" i="211"/>
  <c r="I37" i="211"/>
  <c r="H37" i="211"/>
  <c r="G37" i="211"/>
  <c r="F37" i="211"/>
  <c r="E37" i="211"/>
  <c r="D37" i="211"/>
  <c r="C37" i="211"/>
  <c r="O39" i="210"/>
  <c r="N39" i="210"/>
  <c r="M39" i="210"/>
  <c r="L39" i="210"/>
  <c r="K39" i="210"/>
  <c r="J39" i="210"/>
  <c r="I39" i="210"/>
  <c r="H39" i="210"/>
  <c r="G39" i="210"/>
  <c r="F39" i="210"/>
  <c r="E39" i="210"/>
  <c r="D39" i="210"/>
  <c r="C39" i="210"/>
  <c r="O38" i="210"/>
  <c r="N38" i="210"/>
  <c r="M38" i="210"/>
  <c r="L38" i="210"/>
  <c r="K38" i="210"/>
  <c r="J38" i="210"/>
  <c r="I38" i="210"/>
  <c r="H38" i="210"/>
  <c r="G38" i="210"/>
  <c r="F38" i="210"/>
  <c r="E38" i="210"/>
  <c r="D38" i="210"/>
  <c r="C38" i="210"/>
  <c r="O37" i="210"/>
  <c r="N37" i="210"/>
  <c r="M37" i="210"/>
  <c r="L37" i="210"/>
  <c r="K37" i="210"/>
  <c r="J37" i="210"/>
  <c r="I37" i="210"/>
  <c r="H37" i="210"/>
  <c r="G37" i="210"/>
  <c r="F37" i="210"/>
  <c r="E37" i="210"/>
  <c r="D37" i="210"/>
  <c r="C37" i="210"/>
  <c r="O39" i="209"/>
  <c r="N39" i="209"/>
  <c r="M39" i="209"/>
  <c r="L39" i="209"/>
  <c r="K39" i="209"/>
  <c r="J39" i="209"/>
  <c r="I39" i="209"/>
  <c r="H39" i="209"/>
  <c r="G39" i="209"/>
  <c r="F39" i="209"/>
  <c r="E39" i="209"/>
  <c r="D39" i="209"/>
  <c r="C39" i="209"/>
  <c r="O38" i="209"/>
  <c r="N38" i="209"/>
  <c r="M38" i="209"/>
  <c r="L38" i="209"/>
  <c r="K38" i="209"/>
  <c r="J38" i="209"/>
  <c r="I38" i="209"/>
  <c r="H38" i="209"/>
  <c r="G38" i="209"/>
  <c r="F38" i="209"/>
  <c r="E38" i="209"/>
  <c r="D38" i="209"/>
  <c r="C38" i="209"/>
  <c r="O37" i="209"/>
  <c r="N37" i="209"/>
  <c r="M37" i="209"/>
  <c r="L37" i="209"/>
  <c r="K37" i="209"/>
  <c r="J37" i="209"/>
  <c r="I37" i="209"/>
  <c r="H37" i="209"/>
  <c r="G37" i="209"/>
  <c r="F37" i="209"/>
  <c r="E37" i="209"/>
  <c r="D37" i="209"/>
  <c r="C37" i="209"/>
  <c r="O39" i="208"/>
  <c r="N39" i="208"/>
  <c r="M39" i="208"/>
  <c r="L39" i="208"/>
  <c r="K39" i="208"/>
  <c r="J39" i="208"/>
  <c r="I39" i="208"/>
  <c r="H39" i="208"/>
  <c r="G39" i="208"/>
  <c r="F39" i="208"/>
  <c r="E39" i="208"/>
  <c r="D39" i="208"/>
  <c r="C39" i="208"/>
  <c r="O38" i="208"/>
  <c r="N38" i="208"/>
  <c r="M38" i="208"/>
  <c r="L38" i="208"/>
  <c r="K38" i="208"/>
  <c r="J38" i="208"/>
  <c r="I38" i="208"/>
  <c r="H38" i="208"/>
  <c r="G38" i="208"/>
  <c r="F38" i="208"/>
  <c r="E38" i="208"/>
  <c r="D38" i="208"/>
  <c r="C38" i="208"/>
  <c r="O37" i="208"/>
  <c r="N37" i="208"/>
  <c r="M37" i="208"/>
  <c r="L37" i="208"/>
  <c r="K37" i="208"/>
  <c r="J37" i="208"/>
  <c r="I37" i="208"/>
  <c r="H37" i="208"/>
  <c r="G37" i="208"/>
  <c r="F37" i="208"/>
  <c r="E37" i="208"/>
  <c r="D37" i="208"/>
  <c r="C37" i="208"/>
  <c r="O39" i="207"/>
  <c r="N39" i="207"/>
  <c r="M39" i="207"/>
  <c r="L39" i="207"/>
  <c r="K39" i="207"/>
  <c r="J39" i="207"/>
  <c r="I39" i="207"/>
  <c r="H39" i="207"/>
  <c r="G39" i="207"/>
  <c r="F39" i="207"/>
  <c r="E39" i="207"/>
  <c r="D39" i="207"/>
  <c r="C39" i="207"/>
  <c r="O38" i="207"/>
  <c r="N38" i="207"/>
  <c r="M38" i="207"/>
  <c r="L38" i="207"/>
  <c r="K38" i="207"/>
  <c r="J38" i="207"/>
  <c r="I38" i="207"/>
  <c r="H38" i="207"/>
  <c r="G38" i="207"/>
  <c r="F38" i="207"/>
  <c r="E38" i="207"/>
  <c r="D38" i="207"/>
  <c r="C38" i="207"/>
  <c r="O37" i="207"/>
  <c r="N37" i="207"/>
  <c r="M37" i="207"/>
  <c r="L37" i="207"/>
  <c r="K37" i="207"/>
  <c r="J37" i="207"/>
  <c r="I37" i="207"/>
  <c r="H37" i="207"/>
  <c r="G37" i="207"/>
  <c r="F37" i="207"/>
  <c r="E37" i="207"/>
  <c r="D37" i="207"/>
  <c r="C37" i="207"/>
  <c r="O39" i="206"/>
  <c r="N39" i="206"/>
  <c r="M39" i="206"/>
  <c r="L39" i="206"/>
  <c r="K39" i="206"/>
  <c r="J39" i="206"/>
  <c r="I39" i="206"/>
  <c r="H39" i="206"/>
  <c r="G39" i="206"/>
  <c r="F39" i="206"/>
  <c r="E39" i="206"/>
  <c r="D39" i="206"/>
  <c r="C39" i="206"/>
  <c r="O38" i="206"/>
  <c r="N38" i="206"/>
  <c r="M38" i="206"/>
  <c r="L38" i="206"/>
  <c r="K38" i="206"/>
  <c r="J38" i="206"/>
  <c r="I38" i="206"/>
  <c r="H38" i="206"/>
  <c r="G38" i="206"/>
  <c r="F38" i="206"/>
  <c r="E38" i="206"/>
  <c r="D38" i="206"/>
  <c r="C38" i="206"/>
  <c r="O37" i="206"/>
  <c r="N37" i="206"/>
  <c r="M37" i="206"/>
  <c r="L37" i="206"/>
  <c r="K37" i="206"/>
  <c r="J37" i="206"/>
  <c r="I37" i="206"/>
  <c r="H37" i="206"/>
  <c r="G37" i="206"/>
  <c r="F37" i="206"/>
  <c r="E37" i="206"/>
  <c r="D37" i="206"/>
  <c r="C37" i="206"/>
  <c r="O39" i="205"/>
  <c r="N39" i="205"/>
  <c r="M39" i="205"/>
  <c r="L39" i="205"/>
  <c r="K39" i="205"/>
  <c r="J39" i="205"/>
  <c r="I39" i="205"/>
  <c r="H39" i="205"/>
  <c r="G39" i="205"/>
  <c r="F39" i="205"/>
  <c r="E39" i="205"/>
  <c r="D39" i="205"/>
  <c r="C39" i="205"/>
  <c r="O38" i="205"/>
  <c r="N38" i="205"/>
  <c r="M38" i="205"/>
  <c r="L38" i="205"/>
  <c r="K38" i="205"/>
  <c r="J38" i="205"/>
  <c r="I38" i="205"/>
  <c r="H38" i="205"/>
  <c r="G38" i="205"/>
  <c r="F38" i="205"/>
  <c r="E38" i="205"/>
  <c r="D38" i="205"/>
  <c r="C38" i="205"/>
  <c r="O37" i="205"/>
  <c r="N37" i="205"/>
  <c r="M37" i="205"/>
  <c r="L37" i="205"/>
  <c r="K37" i="205"/>
  <c r="J37" i="205"/>
  <c r="I37" i="205"/>
  <c r="H37" i="205"/>
  <c r="G37" i="205"/>
  <c r="F37" i="205"/>
  <c r="E37" i="205"/>
  <c r="D37" i="205"/>
  <c r="C37" i="205"/>
  <c r="O39" i="204"/>
  <c r="N39" i="204"/>
  <c r="M39" i="204"/>
  <c r="L39" i="204"/>
  <c r="K39" i="204"/>
  <c r="J39" i="204"/>
  <c r="I39" i="204"/>
  <c r="H39" i="204"/>
  <c r="G39" i="204"/>
  <c r="F39" i="204"/>
  <c r="E39" i="204"/>
  <c r="D39" i="204"/>
  <c r="C39" i="204"/>
  <c r="O38" i="204"/>
  <c r="N38" i="204"/>
  <c r="M38" i="204"/>
  <c r="L38" i="204"/>
  <c r="K38" i="204"/>
  <c r="J38" i="204"/>
  <c r="I38" i="204"/>
  <c r="H38" i="204"/>
  <c r="G38" i="204"/>
  <c r="F38" i="204"/>
  <c r="E38" i="204"/>
  <c r="D38" i="204"/>
  <c r="C38" i="204"/>
  <c r="O37" i="204"/>
  <c r="N37" i="204"/>
  <c r="M37" i="204"/>
  <c r="L37" i="204"/>
  <c r="K37" i="204"/>
  <c r="J37" i="204"/>
  <c r="I37" i="204"/>
  <c r="H37" i="204"/>
  <c r="G37" i="204"/>
  <c r="F37" i="204"/>
  <c r="E37" i="204"/>
  <c r="D37" i="204"/>
  <c r="C37" i="204"/>
  <c r="O39" i="203"/>
  <c r="N39" i="203"/>
  <c r="M39" i="203"/>
  <c r="L39" i="203"/>
  <c r="K39" i="203"/>
  <c r="J39" i="203"/>
  <c r="I39" i="203"/>
  <c r="H39" i="203"/>
  <c r="G39" i="203"/>
  <c r="F39" i="203"/>
  <c r="E39" i="203"/>
  <c r="D39" i="203"/>
  <c r="C39" i="203"/>
  <c r="O38" i="203"/>
  <c r="N38" i="203"/>
  <c r="M38" i="203"/>
  <c r="L38" i="203"/>
  <c r="K38" i="203"/>
  <c r="J38" i="203"/>
  <c r="I38" i="203"/>
  <c r="H38" i="203"/>
  <c r="G38" i="203"/>
  <c r="F38" i="203"/>
  <c r="E38" i="203"/>
  <c r="D38" i="203"/>
  <c r="C38" i="203"/>
  <c r="O37" i="203"/>
  <c r="N37" i="203"/>
  <c r="M37" i="203"/>
  <c r="L37" i="203"/>
  <c r="K37" i="203"/>
  <c r="J37" i="203"/>
  <c r="I37" i="203"/>
  <c r="H37" i="203"/>
  <c r="G37" i="203"/>
  <c r="F37" i="203"/>
  <c r="E37" i="203"/>
  <c r="D37" i="203"/>
  <c r="C37" i="203"/>
  <c r="O39" i="202"/>
  <c r="N39" i="202"/>
  <c r="M39" i="202"/>
  <c r="L39" i="202"/>
  <c r="K39" i="202"/>
  <c r="J39" i="202"/>
  <c r="I39" i="202"/>
  <c r="H39" i="202"/>
  <c r="G39" i="202"/>
  <c r="F39" i="202"/>
  <c r="E39" i="202"/>
  <c r="D39" i="202"/>
  <c r="C39" i="202"/>
  <c r="O38" i="202"/>
  <c r="N38" i="202"/>
  <c r="M38" i="202"/>
  <c r="L38" i="202"/>
  <c r="K38" i="202"/>
  <c r="J38" i="202"/>
  <c r="I38" i="202"/>
  <c r="H38" i="202"/>
  <c r="G38" i="202"/>
  <c r="F38" i="202"/>
  <c r="E38" i="202"/>
  <c r="D38" i="202"/>
  <c r="C38" i="202"/>
  <c r="O37" i="202"/>
  <c r="N37" i="202"/>
  <c r="M37" i="202"/>
  <c r="L37" i="202"/>
  <c r="K37" i="202"/>
  <c r="J37" i="202"/>
  <c r="I37" i="202"/>
  <c r="H37" i="202"/>
  <c r="G37" i="202"/>
  <c r="F37" i="202"/>
  <c r="E37" i="202"/>
  <c r="D37" i="202"/>
  <c r="C37" i="202"/>
  <c r="O39" i="201"/>
  <c r="N39" i="201"/>
  <c r="M39" i="201"/>
  <c r="L39" i="201"/>
  <c r="K39" i="201"/>
  <c r="J39" i="201"/>
  <c r="I39" i="201"/>
  <c r="H39" i="201"/>
  <c r="G39" i="201"/>
  <c r="F39" i="201"/>
  <c r="E39" i="201"/>
  <c r="D39" i="201"/>
  <c r="C39" i="201"/>
  <c r="O38" i="201"/>
  <c r="N38" i="201"/>
  <c r="M38" i="201"/>
  <c r="L38" i="201"/>
  <c r="K38" i="201"/>
  <c r="J38" i="201"/>
  <c r="I38" i="201"/>
  <c r="H38" i="201"/>
  <c r="G38" i="201"/>
  <c r="F38" i="201"/>
  <c r="E38" i="201"/>
  <c r="D38" i="201"/>
  <c r="C38" i="201"/>
  <c r="O37" i="201"/>
  <c r="N37" i="201"/>
  <c r="M37" i="201"/>
  <c r="L37" i="201"/>
  <c r="K37" i="201"/>
  <c r="J37" i="201"/>
  <c r="I37" i="201"/>
  <c r="H37" i="201"/>
  <c r="G37" i="201"/>
  <c r="F37" i="201"/>
  <c r="E37" i="201"/>
  <c r="D37" i="201"/>
  <c r="C37" i="201"/>
  <c r="O39" i="199"/>
  <c r="N39" i="199"/>
  <c r="M39" i="199"/>
  <c r="L39" i="199"/>
  <c r="K39" i="199"/>
  <c r="J39" i="199"/>
  <c r="I39" i="199"/>
  <c r="H39" i="199"/>
  <c r="G39" i="199"/>
  <c r="F39" i="199"/>
  <c r="E39" i="199"/>
  <c r="D39" i="199"/>
  <c r="C39" i="199"/>
  <c r="O38" i="199"/>
  <c r="N38" i="199"/>
  <c r="M38" i="199"/>
  <c r="L38" i="199"/>
  <c r="K38" i="199"/>
  <c r="J38" i="199"/>
  <c r="I38" i="199"/>
  <c r="H38" i="199"/>
  <c r="G38" i="199"/>
  <c r="F38" i="199"/>
  <c r="E38" i="199"/>
  <c r="D38" i="199"/>
  <c r="C38" i="199"/>
  <c r="O37" i="199"/>
  <c r="N37" i="199"/>
  <c r="M37" i="199"/>
  <c r="L37" i="199"/>
  <c r="K37" i="199"/>
  <c r="J37" i="199"/>
  <c r="I37" i="199"/>
  <c r="H37" i="199"/>
  <c r="G37" i="199"/>
  <c r="F37" i="199"/>
  <c r="E37" i="199"/>
  <c r="D37" i="199"/>
  <c r="C37" i="199"/>
  <c r="O39" i="225"/>
  <c r="N39" i="225"/>
  <c r="M39" i="225"/>
  <c r="L39" i="225"/>
  <c r="K39" i="225"/>
  <c r="J39" i="225"/>
  <c r="I39" i="225"/>
  <c r="H39" i="225"/>
  <c r="G39" i="225"/>
  <c r="F39" i="225"/>
  <c r="E39" i="225"/>
  <c r="D39" i="225"/>
  <c r="C39" i="225"/>
  <c r="O38" i="225"/>
  <c r="N38" i="225"/>
  <c r="M38" i="225"/>
  <c r="L38" i="225"/>
  <c r="K38" i="225"/>
  <c r="J38" i="225"/>
  <c r="I38" i="225"/>
  <c r="H38" i="225"/>
  <c r="G38" i="225"/>
  <c r="F38" i="225"/>
  <c r="E38" i="225"/>
  <c r="D38" i="225"/>
  <c r="C38" i="225"/>
  <c r="O37" i="225"/>
  <c r="N37" i="225"/>
  <c r="M37" i="225"/>
  <c r="L37" i="225"/>
  <c r="K37" i="225"/>
  <c r="J37" i="225"/>
  <c r="I37" i="225"/>
  <c r="H37" i="225"/>
  <c r="G37" i="225"/>
  <c r="F37" i="225"/>
  <c r="E37" i="225"/>
  <c r="D37" i="225"/>
  <c r="C37" i="225"/>
  <c r="O39" i="198"/>
  <c r="N39" i="198"/>
  <c r="M39" i="198"/>
  <c r="L39" i="198"/>
  <c r="K39" i="198"/>
  <c r="J39" i="198"/>
  <c r="I39" i="198"/>
  <c r="H39" i="198"/>
  <c r="G39" i="198"/>
  <c r="F39" i="198"/>
  <c r="E39" i="198"/>
  <c r="D39" i="198"/>
  <c r="C39" i="198"/>
  <c r="O38" i="198"/>
  <c r="N38" i="198"/>
  <c r="M38" i="198"/>
  <c r="L38" i="198"/>
  <c r="K38" i="198"/>
  <c r="J38" i="198"/>
  <c r="I38" i="198"/>
  <c r="H38" i="198"/>
  <c r="G38" i="198"/>
  <c r="F38" i="198"/>
  <c r="E38" i="198"/>
  <c r="D38" i="198"/>
  <c r="C38" i="198"/>
  <c r="O37" i="198"/>
  <c r="N37" i="198"/>
  <c r="M37" i="198"/>
  <c r="L37" i="198"/>
  <c r="K37" i="198"/>
  <c r="J37" i="198"/>
  <c r="I37" i="198"/>
  <c r="H37" i="198"/>
  <c r="G37" i="198"/>
  <c r="F37" i="198"/>
  <c r="E37" i="198"/>
  <c r="D37" i="198"/>
  <c r="C37" i="198"/>
  <c r="O39" i="197"/>
  <c r="N39" i="197"/>
  <c r="M39" i="197"/>
  <c r="L39" i="197"/>
  <c r="K39" i="197"/>
  <c r="J39" i="197"/>
  <c r="I39" i="197"/>
  <c r="H39" i="197"/>
  <c r="G39" i="197"/>
  <c r="F39" i="197"/>
  <c r="E39" i="197"/>
  <c r="D39" i="197"/>
  <c r="C39" i="197"/>
  <c r="O38" i="197"/>
  <c r="N38" i="197"/>
  <c r="M38" i="197"/>
  <c r="L38" i="197"/>
  <c r="K38" i="197"/>
  <c r="J38" i="197"/>
  <c r="I38" i="197"/>
  <c r="H38" i="197"/>
  <c r="G38" i="197"/>
  <c r="F38" i="197"/>
  <c r="E38" i="197"/>
  <c r="D38" i="197"/>
  <c r="C38" i="197"/>
  <c r="O37" i="197"/>
  <c r="N37" i="197"/>
  <c r="M37" i="197"/>
  <c r="L37" i="197"/>
  <c r="K37" i="197"/>
  <c r="J37" i="197"/>
  <c r="I37" i="197"/>
  <c r="H37" i="197"/>
  <c r="G37" i="197"/>
  <c r="F37" i="197"/>
  <c r="E37" i="197"/>
  <c r="D37" i="197"/>
  <c r="C37" i="197"/>
  <c r="O39" i="196"/>
  <c r="N39" i="196"/>
  <c r="M39" i="196"/>
  <c r="L39" i="196"/>
  <c r="K39" i="196"/>
  <c r="J39" i="196"/>
  <c r="I39" i="196"/>
  <c r="H39" i="196"/>
  <c r="G39" i="196"/>
  <c r="F39" i="196"/>
  <c r="E39" i="196"/>
  <c r="D39" i="196"/>
  <c r="C39" i="196"/>
  <c r="O38" i="196"/>
  <c r="N38" i="196"/>
  <c r="M38" i="196"/>
  <c r="L38" i="196"/>
  <c r="K38" i="196"/>
  <c r="J38" i="196"/>
  <c r="I38" i="196"/>
  <c r="H38" i="196"/>
  <c r="G38" i="196"/>
  <c r="F38" i="196"/>
  <c r="E38" i="196"/>
  <c r="D38" i="196"/>
  <c r="C38" i="196"/>
  <c r="O37" i="196"/>
  <c r="N37" i="196"/>
  <c r="M37" i="196"/>
  <c r="L37" i="196"/>
  <c r="K37" i="196"/>
  <c r="J37" i="196"/>
  <c r="I37" i="196"/>
  <c r="H37" i="196"/>
  <c r="G37" i="196"/>
  <c r="F37" i="196"/>
  <c r="E37" i="196"/>
  <c r="D37" i="196"/>
  <c r="C37" i="196"/>
  <c r="O39" i="195"/>
  <c r="N39" i="195"/>
  <c r="M39" i="195"/>
  <c r="L39" i="195"/>
  <c r="K39" i="195"/>
  <c r="J39" i="195"/>
  <c r="I39" i="195"/>
  <c r="H39" i="195"/>
  <c r="G39" i="195"/>
  <c r="F39" i="195"/>
  <c r="E39" i="195"/>
  <c r="D39" i="195"/>
  <c r="C39" i="195"/>
  <c r="O38" i="195"/>
  <c r="N38" i="195"/>
  <c r="M38" i="195"/>
  <c r="L38" i="195"/>
  <c r="K38" i="195"/>
  <c r="J38" i="195"/>
  <c r="I38" i="195"/>
  <c r="H38" i="195"/>
  <c r="G38" i="195"/>
  <c r="F38" i="195"/>
  <c r="E38" i="195"/>
  <c r="D38" i="195"/>
  <c r="C38" i="195"/>
  <c r="O37" i="195"/>
  <c r="N37" i="195"/>
  <c r="M37" i="195"/>
  <c r="L37" i="195"/>
  <c r="K37" i="195"/>
  <c r="J37" i="195"/>
  <c r="I37" i="195"/>
  <c r="H37" i="195"/>
  <c r="G37" i="195"/>
  <c r="F37" i="195"/>
  <c r="E37" i="195"/>
  <c r="D37" i="195"/>
  <c r="C37" i="195"/>
  <c r="O39" i="194"/>
  <c r="N39" i="194"/>
  <c r="M39" i="194"/>
  <c r="L39" i="194"/>
  <c r="K39" i="194"/>
  <c r="J39" i="194"/>
  <c r="I39" i="194"/>
  <c r="H39" i="194"/>
  <c r="G39" i="194"/>
  <c r="F39" i="194"/>
  <c r="E39" i="194"/>
  <c r="D39" i="194"/>
  <c r="C39" i="194"/>
  <c r="O38" i="194"/>
  <c r="N38" i="194"/>
  <c r="M38" i="194"/>
  <c r="L38" i="194"/>
  <c r="K38" i="194"/>
  <c r="J38" i="194"/>
  <c r="I38" i="194"/>
  <c r="H38" i="194"/>
  <c r="G38" i="194"/>
  <c r="F38" i="194"/>
  <c r="E38" i="194"/>
  <c r="D38" i="194"/>
  <c r="C38" i="194"/>
  <c r="O37" i="194"/>
  <c r="N37" i="194"/>
  <c r="M37" i="194"/>
  <c r="L37" i="194"/>
  <c r="K37" i="194"/>
  <c r="J37" i="194"/>
  <c r="I37" i="194"/>
  <c r="H37" i="194"/>
  <c r="G37" i="194"/>
  <c r="F37" i="194"/>
  <c r="E37" i="194"/>
  <c r="D37" i="194"/>
  <c r="C37" i="194"/>
  <c r="O39" i="193"/>
  <c r="N39" i="193"/>
  <c r="M39" i="193"/>
  <c r="L39" i="193"/>
  <c r="K39" i="193"/>
  <c r="J39" i="193"/>
  <c r="I39" i="193"/>
  <c r="H39" i="193"/>
  <c r="G39" i="193"/>
  <c r="F39" i="193"/>
  <c r="E39" i="193"/>
  <c r="D39" i="193"/>
  <c r="C39" i="193"/>
  <c r="O38" i="193"/>
  <c r="N38" i="193"/>
  <c r="M38" i="193"/>
  <c r="L38" i="193"/>
  <c r="K38" i="193"/>
  <c r="J38" i="193"/>
  <c r="I38" i="193"/>
  <c r="H38" i="193"/>
  <c r="G38" i="193"/>
  <c r="F38" i="193"/>
  <c r="E38" i="193"/>
  <c r="D38" i="193"/>
  <c r="C38" i="193"/>
  <c r="O37" i="193"/>
  <c r="N37" i="193"/>
  <c r="M37" i="193"/>
  <c r="L37" i="193"/>
  <c r="K37" i="193"/>
  <c r="J37" i="193"/>
  <c r="I37" i="193"/>
  <c r="H37" i="193"/>
  <c r="G37" i="193"/>
  <c r="F37" i="193"/>
  <c r="E37" i="193"/>
  <c r="D37" i="193"/>
  <c r="C37" i="193"/>
  <c r="O39" i="192"/>
  <c r="N39" i="192"/>
  <c r="M39" i="192"/>
  <c r="L39" i="192"/>
  <c r="K39" i="192"/>
  <c r="J39" i="192"/>
  <c r="I39" i="192"/>
  <c r="H39" i="192"/>
  <c r="G39" i="192"/>
  <c r="F39" i="192"/>
  <c r="E39" i="192"/>
  <c r="D39" i="192"/>
  <c r="C39" i="192"/>
  <c r="O38" i="192"/>
  <c r="N38" i="192"/>
  <c r="M38" i="192"/>
  <c r="L38" i="192"/>
  <c r="K38" i="192"/>
  <c r="J38" i="192"/>
  <c r="I38" i="192"/>
  <c r="H38" i="192"/>
  <c r="G38" i="192"/>
  <c r="F38" i="192"/>
  <c r="E38" i="192"/>
  <c r="D38" i="192"/>
  <c r="C38" i="192"/>
  <c r="O37" i="192"/>
  <c r="N37" i="192"/>
  <c r="M37" i="192"/>
  <c r="L37" i="192"/>
  <c r="K37" i="192"/>
  <c r="J37" i="192"/>
  <c r="I37" i="192"/>
  <c r="H37" i="192"/>
  <c r="G37" i="192"/>
  <c r="F37" i="192"/>
  <c r="E37" i="192"/>
  <c r="D37" i="192"/>
  <c r="C37" i="192"/>
  <c r="O39" i="191"/>
  <c r="N39" i="191"/>
  <c r="M39" i="191"/>
  <c r="L39" i="191"/>
  <c r="K39" i="191"/>
  <c r="J39" i="191"/>
  <c r="I39" i="191"/>
  <c r="H39" i="191"/>
  <c r="G39" i="191"/>
  <c r="F39" i="191"/>
  <c r="E39" i="191"/>
  <c r="D39" i="191"/>
  <c r="C39" i="191"/>
  <c r="O38" i="191"/>
  <c r="N38" i="191"/>
  <c r="M38" i="191"/>
  <c r="L38" i="191"/>
  <c r="K38" i="191"/>
  <c r="J38" i="191"/>
  <c r="I38" i="191"/>
  <c r="H38" i="191"/>
  <c r="G38" i="191"/>
  <c r="F38" i="191"/>
  <c r="E38" i="191"/>
  <c r="D38" i="191"/>
  <c r="C38" i="191"/>
  <c r="O37" i="191"/>
  <c r="N37" i="191"/>
  <c r="M37" i="191"/>
  <c r="L37" i="191"/>
  <c r="K37" i="191"/>
  <c r="J37" i="191"/>
  <c r="I37" i="191"/>
  <c r="H37" i="191"/>
  <c r="G37" i="191"/>
  <c r="F37" i="191"/>
  <c r="E37" i="191"/>
  <c r="D37" i="191"/>
  <c r="C37" i="191"/>
  <c r="O39" i="190"/>
  <c r="N39" i="190"/>
  <c r="M39" i="190"/>
  <c r="L39" i="190"/>
  <c r="K39" i="190"/>
  <c r="J39" i="190"/>
  <c r="I39" i="190"/>
  <c r="H39" i="190"/>
  <c r="G39" i="190"/>
  <c r="F39" i="190"/>
  <c r="E39" i="190"/>
  <c r="D39" i="190"/>
  <c r="C39" i="190"/>
  <c r="O38" i="190"/>
  <c r="N38" i="190"/>
  <c r="M38" i="190"/>
  <c r="L38" i="190"/>
  <c r="K38" i="190"/>
  <c r="J38" i="190"/>
  <c r="I38" i="190"/>
  <c r="H38" i="190"/>
  <c r="G38" i="190"/>
  <c r="F38" i="190"/>
  <c r="E38" i="190"/>
  <c r="D38" i="190"/>
  <c r="C38" i="190"/>
  <c r="O37" i="190"/>
  <c r="N37" i="190"/>
  <c r="M37" i="190"/>
  <c r="L37" i="190"/>
  <c r="K37" i="190"/>
  <c r="J37" i="190"/>
  <c r="I37" i="190"/>
  <c r="H37" i="190"/>
  <c r="G37" i="190"/>
  <c r="F37" i="190"/>
  <c r="E37" i="190"/>
  <c r="D37" i="190"/>
  <c r="C37" i="190"/>
  <c r="O39" i="189"/>
  <c r="N39" i="189"/>
  <c r="M39" i="189"/>
  <c r="L39" i="189"/>
  <c r="K39" i="189"/>
  <c r="J39" i="189"/>
  <c r="I39" i="189"/>
  <c r="H39" i="189"/>
  <c r="G39" i="189"/>
  <c r="F39" i="189"/>
  <c r="E39" i="189"/>
  <c r="D39" i="189"/>
  <c r="C39" i="189"/>
  <c r="O38" i="189"/>
  <c r="N38" i="189"/>
  <c r="M38" i="189"/>
  <c r="L38" i="189"/>
  <c r="K38" i="189"/>
  <c r="J38" i="189"/>
  <c r="I38" i="189"/>
  <c r="H38" i="189"/>
  <c r="G38" i="189"/>
  <c r="F38" i="189"/>
  <c r="E38" i="189"/>
  <c r="D38" i="189"/>
  <c r="C38" i="189"/>
  <c r="O37" i="189"/>
  <c r="N37" i="189"/>
  <c r="M37" i="189"/>
  <c r="L37" i="189"/>
  <c r="K37" i="189"/>
  <c r="J37" i="189"/>
  <c r="I37" i="189"/>
  <c r="H37" i="189"/>
  <c r="G37" i="189"/>
  <c r="F37" i="189"/>
  <c r="E37" i="189"/>
  <c r="D37" i="189"/>
  <c r="C37" i="189"/>
  <c r="O39" i="188"/>
  <c r="N39" i="188"/>
  <c r="M39" i="188"/>
  <c r="L39" i="188"/>
  <c r="K39" i="188"/>
  <c r="J39" i="188"/>
  <c r="I39" i="188"/>
  <c r="H39" i="188"/>
  <c r="G39" i="188"/>
  <c r="F39" i="188"/>
  <c r="E39" i="188"/>
  <c r="D39" i="188"/>
  <c r="C39" i="188"/>
  <c r="O38" i="188"/>
  <c r="N38" i="188"/>
  <c r="M38" i="188"/>
  <c r="L38" i="188"/>
  <c r="K38" i="188"/>
  <c r="J38" i="188"/>
  <c r="I38" i="188"/>
  <c r="H38" i="188"/>
  <c r="G38" i="188"/>
  <c r="F38" i="188"/>
  <c r="E38" i="188"/>
  <c r="D38" i="188"/>
  <c r="C38" i="188"/>
  <c r="O37" i="188"/>
  <c r="N37" i="188"/>
  <c r="M37" i="188"/>
  <c r="L37" i="188"/>
  <c r="K37" i="188"/>
  <c r="J37" i="188"/>
  <c r="I37" i="188"/>
  <c r="H37" i="188"/>
  <c r="G37" i="188"/>
  <c r="F37" i="188"/>
  <c r="E37" i="188"/>
  <c r="D37" i="188"/>
  <c r="C37" i="188"/>
  <c r="O39" i="187"/>
  <c r="N39" i="187"/>
  <c r="M39" i="187"/>
  <c r="L39" i="187"/>
  <c r="K39" i="187"/>
  <c r="J39" i="187"/>
  <c r="I39" i="187"/>
  <c r="H39" i="187"/>
  <c r="G39" i="187"/>
  <c r="F39" i="187"/>
  <c r="E39" i="187"/>
  <c r="D39" i="187"/>
  <c r="C39" i="187"/>
  <c r="O38" i="187"/>
  <c r="N38" i="187"/>
  <c r="M38" i="187"/>
  <c r="L38" i="187"/>
  <c r="K38" i="187"/>
  <c r="J38" i="187"/>
  <c r="I38" i="187"/>
  <c r="H38" i="187"/>
  <c r="G38" i="187"/>
  <c r="F38" i="187"/>
  <c r="E38" i="187"/>
  <c r="D38" i="187"/>
  <c r="C38" i="187"/>
  <c r="O37" i="187"/>
  <c r="N37" i="187"/>
  <c r="M37" i="187"/>
  <c r="L37" i="187"/>
  <c r="K37" i="187"/>
  <c r="J37" i="187"/>
  <c r="I37" i="187"/>
  <c r="H37" i="187"/>
  <c r="G37" i="187"/>
  <c r="F37" i="187"/>
  <c r="E37" i="187"/>
  <c r="D37" i="187"/>
  <c r="C37" i="187"/>
  <c r="O39" i="186"/>
  <c r="N39" i="186"/>
  <c r="M39" i="186"/>
  <c r="L39" i="186"/>
  <c r="K39" i="186"/>
  <c r="J39" i="186"/>
  <c r="I39" i="186"/>
  <c r="H39" i="186"/>
  <c r="G39" i="186"/>
  <c r="F39" i="186"/>
  <c r="E39" i="186"/>
  <c r="D39" i="186"/>
  <c r="C39" i="186"/>
  <c r="O38" i="186"/>
  <c r="N38" i="186"/>
  <c r="M38" i="186"/>
  <c r="L38" i="186"/>
  <c r="K38" i="186"/>
  <c r="J38" i="186"/>
  <c r="I38" i="186"/>
  <c r="H38" i="186"/>
  <c r="G38" i="186"/>
  <c r="F38" i="186"/>
  <c r="E38" i="186"/>
  <c r="D38" i="186"/>
  <c r="C38" i="186"/>
  <c r="O37" i="186"/>
  <c r="N37" i="186"/>
  <c r="M37" i="186"/>
  <c r="L37" i="186"/>
  <c r="K37" i="186"/>
  <c r="J37" i="186"/>
  <c r="I37" i="186"/>
  <c r="H37" i="186"/>
  <c r="G37" i="186"/>
  <c r="F37" i="186"/>
  <c r="E37" i="186"/>
  <c r="D37" i="186"/>
  <c r="C37" i="186"/>
  <c r="O39" i="185"/>
  <c r="N39" i="185"/>
  <c r="M39" i="185"/>
  <c r="L39" i="185"/>
  <c r="K39" i="185"/>
  <c r="J39" i="185"/>
  <c r="I39" i="185"/>
  <c r="H39" i="185"/>
  <c r="G39" i="185"/>
  <c r="F39" i="185"/>
  <c r="E39" i="185"/>
  <c r="D39" i="185"/>
  <c r="C39" i="185"/>
  <c r="O38" i="185"/>
  <c r="N38" i="185"/>
  <c r="M38" i="185"/>
  <c r="L38" i="185"/>
  <c r="K38" i="185"/>
  <c r="J38" i="185"/>
  <c r="I38" i="185"/>
  <c r="H38" i="185"/>
  <c r="G38" i="185"/>
  <c r="F38" i="185"/>
  <c r="E38" i="185"/>
  <c r="D38" i="185"/>
  <c r="C38" i="185"/>
  <c r="O37" i="185"/>
  <c r="N37" i="185"/>
  <c r="M37" i="185"/>
  <c r="L37" i="185"/>
  <c r="K37" i="185"/>
  <c r="J37" i="185"/>
  <c r="I37" i="185"/>
  <c r="H37" i="185"/>
  <c r="G37" i="185"/>
  <c r="F37" i="185"/>
  <c r="E37" i="185"/>
  <c r="D37" i="185"/>
  <c r="C37" i="185"/>
  <c r="O39" i="184"/>
  <c r="N39" i="184"/>
  <c r="M39" i="184"/>
  <c r="L39" i="184"/>
  <c r="K39" i="184"/>
  <c r="J39" i="184"/>
  <c r="I39" i="184"/>
  <c r="H39" i="184"/>
  <c r="G39" i="184"/>
  <c r="F39" i="184"/>
  <c r="E39" i="184"/>
  <c r="D39" i="184"/>
  <c r="C39" i="184"/>
  <c r="O38" i="184"/>
  <c r="N38" i="184"/>
  <c r="M38" i="184"/>
  <c r="L38" i="184"/>
  <c r="K38" i="184"/>
  <c r="J38" i="184"/>
  <c r="I38" i="184"/>
  <c r="H38" i="184"/>
  <c r="G38" i="184"/>
  <c r="F38" i="184"/>
  <c r="E38" i="184"/>
  <c r="D38" i="184"/>
  <c r="C38" i="184"/>
  <c r="O37" i="184"/>
  <c r="N37" i="184"/>
  <c r="M37" i="184"/>
  <c r="L37" i="184"/>
  <c r="K37" i="184"/>
  <c r="J37" i="184"/>
  <c r="I37" i="184"/>
  <c r="H37" i="184"/>
  <c r="G37" i="184"/>
  <c r="F37" i="184"/>
  <c r="E37" i="184"/>
  <c r="D37" i="184"/>
  <c r="C37" i="184"/>
  <c r="O39" i="183"/>
  <c r="N39" i="183"/>
  <c r="M39" i="183"/>
  <c r="L39" i="183"/>
  <c r="K39" i="183"/>
  <c r="J39" i="183"/>
  <c r="I39" i="183"/>
  <c r="H39" i="183"/>
  <c r="G39" i="183"/>
  <c r="F39" i="183"/>
  <c r="E39" i="183"/>
  <c r="D39" i="183"/>
  <c r="C39" i="183"/>
  <c r="O38" i="183"/>
  <c r="N38" i="183"/>
  <c r="M38" i="183"/>
  <c r="L38" i="183"/>
  <c r="K38" i="183"/>
  <c r="J38" i="183"/>
  <c r="I38" i="183"/>
  <c r="H38" i="183"/>
  <c r="G38" i="183"/>
  <c r="F38" i="183"/>
  <c r="E38" i="183"/>
  <c r="D38" i="183"/>
  <c r="C38" i="183"/>
  <c r="O37" i="183"/>
  <c r="N37" i="183"/>
  <c r="M37" i="183"/>
  <c r="L37" i="183"/>
  <c r="K37" i="183"/>
  <c r="J37" i="183"/>
  <c r="I37" i="183"/>
  <c r="H37" i="183"/>
  <c r="G37" i="183"/>
  <c r="F37" i="183"/>
  <c r="E37" i="183"/>
  <c r="D37" i="183"/>
  <c r="C37" i="183"/>
  <c r="O39" i="182"/>
  <c r="N39" i="182"/>
  <c r="M39" i="182"/>
  <c r="L39" i="182"/>
  <c r="K39" i="182"/>
  <c r="J39" i="182"/>
  <c r="I39" i="182"/>
  <c r="H39" i="182"/>
  <c r="G39" i="182"/>
  <c r="F39" i="182"/>
  <c r="E39" i="182"/>
  <c r="D39" i="182"/>
  <c r="C39" i="182"/>
  <c r="O38" i="182"/>
  <c r="N38" i="182"/>
  <c r="M38" i="182"/>
  <c r="L38" i="182"/>
  <c r="K38" i="182"/>
  <c r="J38" i="182"/>
  <c r="I38" i="182"/>
  <c r="H38" i="182"/>
  <c r="G38" i="182"/>
  <c r="F38" i="182"/>
  <c r="E38" i="182"/>
  <c r="D38" i="182"/>
  <c r="C38" i="182"/>
  <c r="O37" i="182"/>
  <c r="N37" i="182"/>
  <c r="M37" i="182"/>
  <c r="L37" i="182"/>
  <c r="K37" i="182"/>
  <c r="J37" i="182"/>
  <c r="I37" i="182"/>
  <c r="H37" i="182"/>
  <c r="G37" i="182"/>
  <c r="F37" i="182"/>
  <c r="E37" i="182"/>
  <c r="D37" i="182"/>
  <c r="C37" i="182"/>
  <c r="O39" i="181"/>
  <c r="N39" i="181"/>
  <c r="M39" i="181"/>
  <c r="L39" i="181"/>
  <c r="K39" i="181"/>
  <c r="J39" i="181"/>
  <c r="I39" i="181"/>
  <c r="H39" i="181"/>
  <c r="G39" i="181"/>
  <c r="F39" i="181"/>
  <c r="E39" i="181"/>
  <c r="D39" i="181"/>
  <c r="C39" i="181"/>
  <c r="O38" i="181"/>
  <c r="N38" i="181"/>
  <c r="M38" i="181"/>
  <c r="L38" i="181"/>
  <c r="K38" i="181"/>
  <c r="J38" i="181"/>
  <c r="I38" i="181"/>
  <c r="H38" i="181"/>
  <c r="G38" i="181"/>
  <c r="F38" i="181"/>
  <c r="E38" i="181"/>
  <c r="D38" i="181"/>
  <c r="C38" i="181"/>
  <c r="O37" i="181"/>
  <c r="N37" i="181"/>
  <c r="M37" i="181"/>
  <c r="L37" i="181"/>
  <c r="K37" i="181"/>
  <c r="J37" i="181"/>
  <c r="I37" i="181"/>
  <c r="H37" i="181"/>
  <c r="G37" i="181"/>
  <c r="F37" i="181"/>
  <c r="E37" i="181"/>
  <c r="D37" i="181"/>
  <c r="C37" i="181"/>
  <c r="O39" i="180"/>
  <c r="N39" i="180"/>
  <c r="M39" i="180"/>
  <c r="L39" i="180"/>
  <c r="K39" i="180"/>
  <c r="J39" i="180"/>
  <c r="I39" i="180"/>
  <c r="H39" i="180"/>
  <c r="G39" i="180"/>
  <c r="F39" i="180"/>
  <c r="E39" i="180"/>
  <c r="D39" i="180"/>
  <c r="C39" i="180"/>
  <c r="O38" i="180"/>
  <c r="N38" i="180"/>
  <c r="M38" i="180"/>
  <c r="L38" i="180"/>
  <c r="K38" i="180"/>
  <c r="J38" i="180"/>
  <c r="I38" i="180"/>
  <c r="H38" i="180"/>
  <c r="G38" i="180"/>
  <c r="F38" i="180"/>
  <c r="E38" i="180"/>
  <c r="D38" i="180"/>
  <c r="C38" i="180"/>
  <c r="O37" i="180"/>
  <c r="N37" i="180"/>
  <c r="M37" i="180"/>
  <c r="L37" i="180"/>
  <c r="K37" i="180"/>
  <c r="J37" i="180"/>
  <c r="I37" i="180"/>
  <c r="H37" i="180"/>
  <c r="G37" i="180"/>
  <c r="F37" i="180"/>
  <c r="E37" i="180"/>
  <c r="D37" i="180"/>
  <c r="C37" i="180"/>
  <c r="O39" i="179"/>
  <c r="N39" i="179"/>
  <c r="M39" i="179"/>
  <c r="L39" i="179"/>
  <c r="K39" i="179"/>
  <c r="J39" i="179"/>
  <c r="I39" i="179"/>
  <c r="H39" i="179"/>
  <c r="G39" i="179"/>
  <c r="F39" i="179"/>
  <c r="E39" i="179"/>
  <c r="D39" i="179"/>
  <c r="C39" i="179"/>
  <c r="O38" i="179"/>
  <c r="N38" i="179"/>
  <c r="M38" i="179"/>
  <c r="L38" i="179"/>
  <c r="K38" i="179"/>
  <c r="J38" i="179"/>
  <c r="I38" i="179"/>
  <c r="H38" i="179"/>
  <c r="G38" i="179"/>
  <c r="F38" i="179"/>
  <c r="E38" i="179"/>
  <c r="D38" i="179"/>
  <c r="C38" i="179"/>
  <c r="O37" i="179"/>
  <c r="N37" i="179"/>
  <c r="M37" i="179"/>
  <c r="L37" i="179"/>
  <c r="K37" i="179"/>
  <c r="J37" i="179"/>
  <c r="I37" i="179"/>
  <c r="H37" i="179"/>
  <c r="G37" i="179"/>
  <c r="F37" i="179"/>
  <c r="E37" i="179"/>
  <c r="D37" i="179"/>
  <c r="C37" i="179"/>
  <c r="O39" i="178"/>
  <c r="N39" i="178"/>
  <c r="M39" i="178"/>
  <c r="L39" i="178"/>
  <c r="K39" i="178"/>
  <c r="J39" i="178"/>
  <c r="I39" i="178"/>
  <c r="H39" i="178"/>
  <c r="G39" i="178"/>
  <c r="F39" i="178"/>
  <c r="E39" i="178"/>
  <c r="D39" i="178"/>
  <c r="C39" i="178"/>
  <c r="O38" i="178"/>
  <c r="N38" i="178"/>
  <c r="M38" i="178"/>
  <c r="L38" i="178"/>
  <c r="K38" i="178"/>
  <c r="J38" i="178"/>
  <c r="I38" i="178"/>
  <c r="H38" i="178"/>
  <c r="G38" i="178"/>
  <c r="F38" i="178"/>
  <c r="E38" i="178"/>
  <c r="D38" i="178"/>
  <c r="C38" i="178"/>
  <c r="O37" i="178"/>
  <c r="N37" i="178"/>
  <c r="M37" i="178"/>
  <c r="L37" i="178"/>
  <c r="K37" i="178"/>
  <c r="J37" i="178"/>
  <c r="I37" i="178"/>
  <c r="H37" i="178"/>
  <c r="G37" i="178"/>
  <c r="F37" i="178"/>
  <c r="E37" i="178"/>
  <c r="D37" i="178"/>
  <c r="C37" i="178"/>
  <c r="O39" i="177"/>
  <c r="N39" i="177"/>
  <c r="M39" i="177"/>
  <c r="L39" i="177"/>
  <c r="K39" i="177"/>
  <c r="J39" i="177"/>
  <c r="I39" i="177"/>
  <c r="H39" i="177"/>
  <c r="G39" i="177"/>
  <c r="F39" i="177"/>
  <c r="E39" i="177"/>
  <c r="D39" i="177"/>
  <c r="C39" i="177"/>
  <c r="O38" i="177"/>
  <c r="N38" i="177"/>
  <c r="M38" i="177"/>
  <c r="L38" i="177"/>
  <c r="K38" i="177"/>
  <c r="J38" i="177"/>
  <c r="I38" i="177"/>
  <c r="H38" i="177"/>
  <c r="G38" i="177"/>
  <c r="F38" i="177"/>
  <c r="E38" i="177"/>
  <c r="D38" i="177"/>
  <c r="C38" i="177"/>
  <c r="O37" i="177"/>
  <c r="N37" i="177"/>
  <c r="M37" i="177"/>
  <c r="L37" i="177"/>
  <c r="K37" i="177"/>
  <c r="J37" i="177"/>
  <c r="I37" i="177"/>
  <c r="H37" i="177"/>
  <c r="G37" i="177"/>
  <c r="F37" i="177"/>
  <c r="E37" i="177"/>
  <c r="D37" i="177"/>
  <c r="C37" i="177"/>
  <c r="O39" i="176"/>
  <c r="N39" i="176"/>
  <c r="M39" i="176"/>
  <c r="L39" i="176"/>
  <c r="K39" i="176"/>
  <c r="J39" i="176"/>
  <c r="I39" i="176"/>
  <c r="H39" i="176"/>
  <c r="G39" i="176"/>
  <c r="F39" i="176"/>
  <c r="E39" i="176"/>
  <c r="D39" i="176"/>
  <c r="C39" i="176"/>
  <c r="O38" i="176"/>
  <c r="N38" i="176"/>
  <c r="M38" i="176"/>
  <c r="L38" i="176"/>
  <c r="K38" i="176"/>
  <c r="J38" i="176"/>
  <c r="I38" i="176"/>
  <c r="H38" i="176"/>
  <c r="G38" i="176"/>
  <c r="F38" i="176"/>
  <c r="E38" i="176"/>
  <c r="D38" i="176"/>
  <c r="C38" i="176"/>
  <c r="O37" i="176"/>
  <c r="N37" i="176"/>
  <c r="M37" i="176"/>
  <c r="L37" i="176"/>
  <c r="K37" i="176"/>
  <c r="J37" i="176"/>
  <c r="I37" i="176"/>
  <c r="H37" i="176"/>
  <c r="G37" i="176"/>
  <c r="F37" i="176"/>
  <c r="E37" i="176"/>
  <c r="D37" i="176"/>
  <c r="C37" i="176"/>
  <c r="O39" i="175"/>
  <c r="N39" i="175"/>
  <c r="M39" i="175"/>
  <c r="L39" i="175"/>
  <c r="K39" i="175"/>
  <c r="J39" i="175"/>
  <c r="I39" i="175"/>
  <c r="H39" i="175"/>
  <c r="G39" i="175"/>
  <c r="F39" i="175"/>
  <c r="E39" i="175"/>
  <c r="D39" i="175"/>
  <c r="C39" i="175"/>
  <c r="O38" i="175"/>
  <c r="N38" i="175"/>
  <c r="M38" i="175"/>
  <c r="L38" i="175"/>
  <c r="K38" i="175"/>
  <c r="J38" i="175"/>
  <c r="I38" i="175"/>
  <c r="H38" i="175"/>
  <c r="G38" i="175"/>
  <c r="F38" i="175"/>
  <c r="E38" i="175"/>
  <c r="D38" i="175"/>
  <c r="C38" i="175"/>
  <c r="O37" i="175"/>
  <c r="N37" i="175"/>
  <c r="M37" i="175"/>
  <c r="L37" i="175"/>
  <c r="K37" i="175"/>
  <c r="J37" i="175"/>
  <c r="I37" i="175"/>
  <c r="H37" i="175"/>
  <c r="G37" i="175"/>
  <c r="F37" i="175"/>
  <c r="E37" i="175"/>
  <c r="D37" i="175"/>
  <c r="C37" i="175"/>
  <c r="O39" i="174"/>
  <c r="N39" i="174"/>
  <c r="M39" i="174"/>
  <c r="L39" i="174"/>
  <c r="K39" i="174"/>
  <c r="J39" i="174"/>
  <c r="I39" i="174"/>
  <c r="H39" i="174"/>
  <c r="G39" i="174"/>
  <c r="F39" i="174"/>
  <c r="E39" i="174"/>
  <c r="D39" i="174"/>
  <c r="C39" i="174"/>
  <c r="O38" i="174"/>
  <c r="N38" i="174"/>
  <c r="M38" i="174"/>
  <c r="L38" i="174"/>
  <c r="K38" i="174"/>
  <c r="J38" i="174"/>
  <c r="I38" i="174"/>
  <c r="H38" i="174"/>
  <c r="G38" i="174"/>
  <c r="F38" i="174"/>
  <c r="E38" i="174"/>
  <c r="D38" i="174"/>
  <c r="C38" i="174"/>
  <c r="O37" i="174"/>
  <c r="N37" i="174"/>
  <c r="M37" i="174"/>
  <c r="L37" i="174"/>
  <c r="K37" i="174"/>
  <c r="J37" i="174"/>
  <c r="I37" i="174"/>
  <c r="H37" i="174"/>
  <c r="G37" i="174"/>
  <c r="F37" i="174"/>
  <c r="E37" i="174"/>
  <c r="D37" i="174"/>
  <c r="C37" i="174"/>
  <c r="O39" i="173"/>
  <c r="N39" i="173"/>
  <c r="M39" i="173"/>
  <c r="L39" i="173"/>
  <c r="K39" i="173"/>
  <c r="J39" i="173"/>
  <c r="I39" i="173"/>
  <c r="H39" i="173"/>
  <c r="G39" i="173"/>
  <c r="F39" i="173"/>
  <c r="E39" i="173"/>
  <c r="D39" i="173"/>
  <c r="C39" i="173"/>
  <c r="O38" i="173"/>
  <c r="N38" i="173"/>
  <c r="M38" i="173"/>
  <c r="L38" i="173"/>
  <c r="K38" i="173"/>
  <c r="J38" i="173"/>
  <c r="I38" i="173"/>
  <c r="H38" i="173"/>
  <c r="G38" i="173"/>
  <c r="F38" i="173"/>
  <c r="E38" i="173"/>
  <c r="D38" i="173"/>
  <c r="C38" i="173"/>
  <c r="O37" i="173"/>
  <c r="N37" i="173"/>
  <c r="M37" i="173"/>
  <c r="L37" i="173"/>
  <c r="K37" i="173"/>
  <c r="J37" i="173"/>
  <c r="I37" i="173"/>
  <c r="H37" i="173"/>
  <c r="G37" i="173"/>
  <c r="F37" i="173"/>
  <c r="E37" i="173"/>
  <c r="D37" i="173"/>
  <c r="C37" i="173"/>
  <c r="O39" i="172"/>
  <c r="N39" i="172"/>
  <c r="M39" i="172"/>
  <c r="L39" i="172"/>
  <c r="K39" i="172"/>
  <c r="J39" i="172"/>
  <c r="I39" i="172"/>
  <c r="H39" i="172"/>
  <c r="G39" i="172"/>
  <c r="F39" i="172"/>
  <c r="E39" i="172"/>
  <c r="D39" i="172"/>
  <c r="C39" i="172"/>
  <c r="O38" i="172"/>
  <c r="N38" i="172"/>
  <c r="M38" i="172"/>
  <c r="L38" i="172"/>
  <c r="K38" i="172"/>
  <c r="J38" i="172"/>
  <c r="I38" i="172"/>
  <c r="H38" i="172"/>
  <c r="G38" i="172"/>
  <c r="F38" i="172"/>
  <c r="E38" i="172"/>
  <c r="D38" i="172"/>
  <c r="C38" i="172"/>
  <c r="O37" i="172"/>
  <c r="N37" i="172"/>
  <c r="M37" i="172"/>
  <c r="L37" i="172"/>
  <c r="K37" i="172"/>
  <c r="J37" i="172"/>
  <c r="I37" i="172"/>
  <c r="H37" i="172"/>
  <c r="G37" i="172"/>
  <c r="F37" i="172"/>
  <c r="E37" i="172"/>
  <c r="D37" i="172"/>
  <c r="C37" i="172"/>
  <c r="O39" i="171"/>
  <c r="N39" i="171"/>
  <c r="M39" i="171"/>
  <c r="L39" i="171"/>
  <c r="K39" i="171"/>
  <c r="J39" i="171"/>
  <c r="I39" i="171"/>
  <c r="H39" i="171"/>
  <c r="G39" i="171"/>
  <c r="F39" i="171"/>
  <c r="E39" i="171"/>
  <c r="D39" i="171"/>
  <c r="C39" i="171"/>
  <c r="O38" i="171"/>
  <c r="N38" i="171"/>
  <c r="M38" i="171"/>
  <c r="L38" i="171"/>
  <c r="K38" i="171"/>
  <c r="J38" i="171"/>
  <c r="I38" i="171"/>
  <c r="H38" i="171"/>
  <c r="G38" i="171"/>
  <c r="F38" i="171"/>
  <c r="E38" i="171"/>
  <c r="D38" i="171"/>
  <c r="C38" i="171"/>
  <c r="O37" i="171"/>
  <c r="N37" i="171"/>
  <c r="M37" i="171"/>
  <c r="L37" i="171"/>
  <c r="K37" i="171"/>
  <c r="J37" i="171"/>
  <c r="I37" i="171"/>
  <c r="H37" i="171"/>
  <c r="G37" i="171"/>
  <c r="F37" i="171"/>
  <c r="E37" i="171"/>
  <c r="D37" i="171"/>
  <c r="C37" i="171"/>
  <c r="O39" i="170"/>
  <c r="N39" i="170"/>
  <c r="M39" i="170"/>
  <c r="L39" i="170"/>
  <c r="K39" i="170"/>
  <c r="J39" i="170"/>
  <c r="I39" i="170"/>
  <c r="H39" i="170"/>
  <c r="G39" i="170"/>
  <c r="F39" i="170"/>
  <c r="E39" i="170"/>
  <c r="D39" i="170"/>
  <c r="C39" i="170"/>
  <c r="O38" i="170"/>
  <c r="N38" i="170"/>
  <c r="M38" i="170"/>
  <c r="L38" i="170"/>
  <c r="K38" i="170"/>
  <c r="J38" i="170"/>
  <c r="I38" i="170"/>
  <c r="H38" i="170"/>
  <c r="G38" i="170"/>
  <c r="F38" i="170"/>
  <c r="E38" i="170"/>
  <c r="D38" i="170"/>
  <c r="C38" i="170"/>
  <c r="O37" i="170"/>
  <c r="N37" i="170"/>
  <c r="M37" i="170"/>
  <c r="L37" i="170"/>
  <c r="K37" i="170"/>
  <c r="J37" i="170"/>
  <c r="I37" i="170"/>
  <c r="H37" i="170"/>
  <c r="G37" i="170"/>
  <c r="F37" i="170"/>
  <c r="E37" i="170"/>
  <c r="D37" i="170"/>
  <c r="C37" i="170"/>
  <c r="O39" i="169"/>
  <c r="N39" i="169"/>
  <c r="M39" i="169"/>
  <c r="L39" i="169"/>
  <c r="K39" i="169"/>
  <c r="J39" i="169"/>
  <c r="I39" i="169"/>
  <c r="H39" i="169"/>
  <c r="G39" i="169"/>
  <c r="F39" i="169"/>
  <c r="E39" i="169"/>
  <c r="D39" i="169"/>
  <c r="C39" i="169"/>
  <c r="O38" i="169"/>
  <c r="N38" i="169"/>
  <c r="M38" i="169"/>
  <c r="L38" i="169"/>
  <c r="K38" i="169"/>
  <c r="J38" i="169"/>
  <c r="I38" i="169"/>
  <c r="H38" i="169"/>
  <c r="G38" i="169"/>
  <c r="F38" i="169"/>
  <c r="E38" i="169"/>
  <c r="D38" i="169"/>
  <c r="C38" i="169"/>
  <c r="O37" i="169"/>
  <c r="N37" i="169"/>
  <c r="M37" i="169"/>
  <c r="L37" i="169"/>
  <c r="K37" i="169"/>
  <c r="J37" i="169"/>
  <c r="I37" i="169"/>
  <c r="H37" i="169"/>
  <c r="G37" i="169"/>
  <c r="F37" i="169"/>
  <c r="E37" i="169"/>
  <c r="D37" i="169"/>
  <c r="C37" i="169"/>
  <c r="O39" i="168"/>
  <c r="N39" i="168"/>
  <c r="M39" i="168"/>
  <c r="L39" i="168"/>
  <c r="K39" i="168"/>
  <c r="J39" i="168"/>
  <c r="I39" i="168"/>
  <c r="H39" i="168"/>
  <c r="G39" i="168"/>
  <c r="F39" i="168"/>
  <c r="E39" i="168"/>
  <c r="D39" i="168"/>
  <c r="C39" i="168"/>
  <c r="O38" i="168"/>
  <c r="N38" i="168"/>
  <c r="M38" i="168"/>
  <c r="L38" i="168"/>
  <c r="K38" i="168"/>
  <c r="J38" i="168"/>
  <c r="I38" i="168"/>
  <c r="H38" i="168"/>
  <c r="G38" i="168"/>
  <c r="F38" i="168"/>
  <c r="E38" i="168"/>
  <c r="D38" i="168"/>
  <c r="C38" i="168"/>
  <c r="O37" i="168"/>
  <c r="N37" i="168"/>
  <c r="M37" i="168"/>
  <c r="L37" i="168"/>
  <c r="K37" i="168"/>
  <c r="J37" i="168"/>
  <c r="I37" i="168"/>
  <c r="H37" i="168"/>
  <c r="G37" i="168"/>
  <c r="F37" i="168"/>
  <c r="E37" i="168"/>
  <c r="D37" i="168"/>
  <c r="C37" i="168"/>
  <c r="O39" i="167"/>
  <c r="N39" i="167"/>
  <c r="M39" i="167"/>
  <c r="L39" i="167"/>
  <c r="K39" i="167"/>
  <c r="J39" i="167"/>
  <c r="I39" i="167"/>
  <c r="H39" i="167"/>
  <c r="G39" i="167"/>
  <c r="F39" i="167"/>
  <c r="E39" i="167"/>
  <c r="D39" i="167"/>
  <c r="C39" i="167"/>
  <c r="O38" i="167"/>
  <c r="N38" i="167"/>
  <c r="M38" i="167"/>
  <c r="L38" i="167"/>
  <c r="K38" i="167"/>
  <c r="J38" i="167"/>
  <c r="I38" i="167"/>
  <c r="H38" i="167"/>
  <c r="G38" i="167"/>
  <c r="F38" i="167"/>
  <c r="E38" i="167"/>
  <c r="D38" i="167"/>
  <c r="C38" i="167"/>
  <c r="O37" i="167"/>
  <c r="N37" i="167"/>
  <c r="M37" i="167"/>
  <c r="L37" i="167"/>
  <c r="K37" i="167"/>
  <c r="J37" i="167"/>
  <c r="I37" i="167"/>
  <c r="H37" i="167"/>
  <c r="G37" i="167"/>
  <c r="F37" i="167"/>
  <c r="E37" i="167"/>
  <c r="D37" i="167"/>
  <c r="C37" i="167"/>
  <c r="O39" i="166"/>
  <c r="N39" i="166"/>
  <c r="M39" i="166"/>
  <c r="L39" i="166"/>
  <c r="K39" i="166"/>
  <c r="J39" i="166"/>
  <c r="I39" i="166"/>
  <c r="H39" i="166"/>
  <c r="G39" i="166"/>
  <c r="F39" i="166"/>
  <c r="E39" i="166"/>
  <c r="D39" i="166"/>
  <c r="C39" i="166"/>
  <c r="O38" i="166"/>
  <c r="N38" i="166"/>
  <c r="M38" i="166"/>
  <c r="L38" i="166"/>
  <c r="K38" i="166"/>
  <c r="J38" i="166"/>
  <c r="I38" i="166"/>
  <c r="H38" i="166"/>
  <c r="G38" i="166"/>
  <c r="F38" i="166"/>
  <c r="E38" i="166"/>
  <c r="D38" i="166"/>
  <c r="C38" i="166"/>
  <c r="O37" i="166"/>
  <c r="N37" i="166"/>
  <c r="M37" i="166"/>
  <c r="L37" i="166"/>
  <c r="K37" i="166"/>
  <c r="J37" i="166"/>
  <c r="I37" i="166"/>
  <c r="H37" i="166"/>
  <c r="G37" i="166"/>
  <c r="F37" i="166"/>
  <c r="E37" i="166"/>
  <c r="D37" i="166"/>
  <c r="C37" i="166"/>
  <c r="O39" i="224"/>
  <c r="N39" i="224"/>
  <c r="M39" i="224"/>
  <c r="L39" i="224"/>
  <c r="K39" i="224"/>
  <c r="J39" i="224"/>
  <c r="I39" i="224"/>
  <c r="H39" i="224"/>
  <c r="G39" i="224"/>
  <c r="F39" i="224"/>
  <c r="E39" i="224"/>
  <c r="D39" i="224"/>
  <c r="C39" i="224"/>
  <c r="O38" i="224"/>
  <c r="N38" i="224"/>
  <c r="M38" i="224"/>
  <c r="L38" i="224"/>
  <c r="K38" i="224"/>
  <c r="J38" i="224"/>
  <c r="I38" i="224"/>
  <c r="H38" i="224"/>
  <c r="G38" i="224"/>
  <c r="F38" i="224"/>
  <c r="E38" i="224"/>
  <c r="D38" i="224"/>
  <c r="C38" i="224"/>
  <c r="O37" i="224"/>
  <c r="N37" i="224"/>
  <c r="M37" i="224"/>
  <c r="L37" i="224"/>
  <c r="K37" i="224"/>
  <c r="J37" i="224"/>
  <c r="I37" i="224"/>
  <c r="H37" i="224"/>
  <c r="G37" i="224"/>
  <c r="F37" i="224"/>
  <c r="E37" i="224"/>
  <c r="D37" i="224"/>
  <c r="C37" i="224"/>
  <c r="O39" i="160"/>
  <c r="N39" i="160"/>
  <c r="M39" i="160"/>
  <c r="L39" i="160"/>
  <c r="K39" i="160"/>
  <c r="J39" i="160"/>
  <c r="I39" i="160"/>
  <c r="H39" i="160"/>
  <c r="G39" i="160"/>
  <c r="F39" i="160"/>
  <c r="E39" i="160"/>
  <c r="D39" i="160"/>
  <c r="C39" i="160"/>
  <c r="O38" i="160"/>
  <c r="N38" i="160"/>
  <c r="M38" i="160"/>
  <c r="L38" i="160"/>
  <c r="K38" i="160"/>
  <c r="J38" i="160"/>
  <c r="I38" i="160"/>
  <c r="H38" i="160"/>
  <c r="G38" i="160"/>
  <c r="F38" i="160"/>
  <c r="E38" i="160"/>
  <c r="D38" i="160"/>
  <c r="C38" i="160"/>
  <c r="O37" i="160"/>
  <c r="N37" i="160"/>
  <c r="M37" i="160"/>
  <c r="L37" i="160"/>
  <c r="K37" i="160"/>
  <c r="J37" i="160"/>
  <c r="I37" i="160"/>
  <c r="H37" i="160"/>
  <c r="G37" i="160"/>
  <c r="F37" i="160"/>
  <c r="E37" i="160"/>
  <c r="D37" i="160"/>
  <c r="C37" i="160"/>
  <c r="O39" i="8"/>
  <c r="N39" i="8"/>
  <c r="M39" i="8"/>
  <c r="L39" i="8"/>
  <c r="K39" i="8"/>
  <c r="J39" i="8"/>
  <c r="I39" i="8"/>
  <c r="H39" i="8"/>
  <c r="G39" i="8"/>
  <c r="F39" i="8"/>
  <c r="E39" i="8"/>
  <c r="O38" i="8"/>
  <c r="N38" i="8"/>
  <c r="M38" i="8"/>
  <c r="L38" i="8"/>
  <c r="K38" i="8"/>
  <c r="J38" i="8"/>
  <c r="I38" i="8"/>
  <c r="H38" i="8"/>
  <c r="G38" i="8"/>
  <c r="F38" i="8"/>
  <c r="E38" i="8"/>
  <c r="O37" i="8"/>
  <c r="N37" i="8"/>
  <c r="M37" i="8"/>
  <c r="L37" i="8"/>
  <c r="K37" i="8"/>
  <c r="J37" i="8"/>
  <c r="I37" i="8"/>
  <c r="H37" i="8"/>
  <c r="G37" i="8"/>
  <c r="F37" i="8"/>
  <c r="E37" i="8" l="1"/>
  <c r="O32" i="225"/>
  <c r="N32" i="225"/>
  <c r="M32" i="225"/>
  <c r="L32" i="225"/>
  <c r="K32" i="225"/>
  <c r="J32" i="225"/>
  <c r="I32" i="225"/>
  <c r="H32" i="225"/>
  <c r="G32" i="225"/>
  <c r="F32" i="225"/>
  <c r="E32" i="225"/>
  <c r="C32" i="225"/>
  <c r="O31" i="225"/>
  <c r="N31" i="225"/>
  <c r="M31" i="225"/>
  <c r="L31" i="225"/>
  <c r="K31" i="225"/>
  <c r="J31" i="225"/>
  <c r="I31" i="225"/>
  <c r="H31" i="225"/>
  <c r="G31" i="225"/>
  <c r="F31" i="225"/>
  <c r="E31" i="225"/>
  <c r="C31" i="225"/>
  <c r="O30" i="225"/>
  <c r="N30" i="225"/>
  <c r="M30" i="225"/>
  <c r="L30" i="225"/>
  <c r="K30" i="225"/>
  <c r="J30" i="225"/>
  <c r="I30" i="225"/>
  <c r="H30" i="225"/>
  <c r="G30" i="225"/>
  <c r="F30" i="225"/>
  <c r="E30" i="225"/>
  <c r="C30" i="225"/>
  <c r="O29" i="225"/>
  <c r="N29" i="225"/>
  <c r="M29" i="225"/>
  <c r="L29" i="225"/>
  <c r="K29" i="225"/>
  <c r="J29" i="225"/>
  <c r="I29" i="225"/>
  <c r="H29" i="225"/>
  <c r="G29" i="225"/>
  <c r="F29" i="225"/>
  <c r="E29" i="225"/>
  <c r="C29" i="225"/>
  <c r="O28" i="225"/>
  <c r="N28" i="225"/>
  <c r="M28" i="225"/>
  <c r="L28" i="225"/>
  <c r="K28" i="225"/>
  <c r="J28" i="225"/>
  <c r="I28" i="225"/>
  <c r="H28" i="225"/>
  <c r="G28" i="225"/>
  <c r="F28" i="225"/>
  <c r="E28" i="225"/>
  <c r="C28" i="225"/>
  <c r="O24" i="225"/>
  <c r="N24" i="225"/>
  <c r="M24" i="225"/>
  <c r="L24" i="225"/>
  <c r="K24" i="225"/>
  <c r="J24" i="225"/>
  <c r="I24" i="225"/>
  <c r="H24" i="225"/>
  <c r="G24" i="225"/>
  <c r="F24" i="225"/>
  <c r="E24" i="225"/>
  <c r="C24" i="225"/>
  <c r="O23" i="225"/>
  <c r="N23" i="225"/>
  <c r="M23" i="225"/>
  <c r="L23" i="225"/>
  <c r="K23" i="225"/>
  <c r="J23" i="225"/>
  <c r="I23" i="225"/>
  <c r="H23" i="225"/>
  <c r="G23" i="225"/>
  <c r="F23" i="225"/>
  <c r="E23" i="225"/>
  <c r="C23" i="225"/>
  <c r="O22" i="225"/>
  <c r="N22" i="225"/>
  <c r="M22" i="225"/>
  <c r="L22" i="225"/>
  <c r="K22" i="225"/>
  <c r="J22" i="225"/>
  <c r="I22" i="225"/>
  <c r="H22" i="225"/>
  <c r="G22" i="225"/>
  <c r="F22" i="225"/>
  <c r="E22" i="225"/>
  <c r="C22" i="225"/>
  <c r="O21" i="225"/>
  <c r="N21" i="225"/>
  <c r="M21" i="225"/>
  <c r="L21" i="225"/>
  <c r="K21" i="225"/>
  <c r="J21" i="225"/>
  <c r="I21" i="225"/>
  <c r="H21" i="225"/>
  <c r="G21" i="225"/>
  <c r="F21" i="225"/>
  <c r="E21" i="225"/>
  <c r="C21" i="225"/>
  <c r="O20" i="225"/>
  <c r="N20" i="225"/>
  <c r="M20" i="225"/>
  <c r="L20" i="225"/>
  <c r="K20" i="225"/>
  <c r="J20" i="225"/>
  <c r="I20" i="225"/>
  <c r="H20" i="225"/>
  <c r="G20" i="225"/>
  <c r="F20" i="225"/>
  <c r="E20" i="225"/>
  <c r="C20" i="225"/>
  <c r="O19" i="225"/>
  <c r="N19" i="225"/>
  <c r="M19" i="225"/>
  <c r="L19" i="225"/>
  <c r="K19" i="225"/>
  <c r="J19" i="225"/>
  <c r="I19" i="225"/>
  <c r="H19" i="225"/>
  <c r="G19" i="225"/>
  <c r="F19" i="225"/>
  <c r="E19" i="225"/>
  <c r="C19" i="225"/>
  <c r="O18" i="225"/>
  <c r="N18" i="225"/>
  <c r="M18" i="225"/>
  <c r="L18" i="225"/>
  <c r="K18" i="225"/>
  <c r="J18" i="225"/>
  <c r="I18" i="225"/>
  <c r="H18" i="225"/>
  <c r="G18" i="225"/>
  <c r="F18" i="225"/>
  <c r="E18" i="225"/>
  <c r="C18" i="225"/>
  <c r="O17" i="225"/>
  <c r="N17" i="225"/>
  <c r="M17" i="225"/>
  <c r="L17" i="225"/>
  <c r="K17" i="225"/>
  <c r="J17" i="225"/>
  <c r="I17" i="225"/>
  <c r="H17" i="225"/>
  <c r="G17" i="225"/>
  <c r="F17" i="225"/>
  <c r="E17" i="225"/>
  <c r="C17" i="225"/>
  <c r="O16" i="225"/>
  <c r="N16" i="225"/>
  <c r="M16" i="225"/>
  <c r="L16" i="225"/>
  <c r="K16" i="225"/>
  <c r="J16" i="225"/>
  <c r="I16" i="225"/>
  <c r="H16" i="225"/>
  <c r="G16" i="225"/>
  <c r="F16" i="225"/>
  <c r="E16" i="225"/>
  <c r="C16" i="225"/>
  <c r="O15" i="225"/>
  <c r="N15" i="225"/>
  <c r="M15" i="225"/>
  <c r="L15" i="225"/>
  <c r="K15" i="225"/>
  <c r="J15" i="225"/>
  <c r="I15" i="225"/>
  <c r="H15" i="225"/>
  <c r="G15" i="225"/>
  <c r="F15" i="225"/>
  <c r="E15" i="225"/>
  <c r="C15" i="225"/>
  <c r="O32" i="224"/>
  <c r="N32" i="224"/>
  <c r="M32" i="224"/>
  <c r="L32" i="224"/>
  <c r="K32" i="224"/>
  <c r="J32" i="224"/>
  <c r="I32" i="224"/>
  <c r="H32" i="224"/>
  <c r="G32" i="224"/>
  <c r="F32" i="224"/>
  <c r="E32" i="224"/>
  <c r="D32" i="224"/>
  <c r="C32" i="224"/>
  <c r="O31" i="224"/>
  <c r="N31" i="224"/>
  <c r="M31" i="224"/>
  <c r="L31" i="224"/>
  <c r="K31" i="224"/>
  <c r="J31" i="224"/>
  <c r="I31" i="224"/>
  <c r="H31" i="224"/>
  <c r="G31" i="224"/>
  <c r="F31" i="224"/>
  <c r="E31" i="224"/>
  <c r="D31" i="224"/>
  <c r="C31" i="224"/>
  <c r="O30" i="224"/>
  <c r="N30" i="224"/>
  <c r="M30" i="224"/>
  <c r="L30" i="224"/>
  <c r="K30" i="224"/>
  <c r="J30" i="224"/>
  <c r="I30" i="224"/>
  <c r="H30" i="224"/>
  <c r="G30" i="224"/>
  <c r="F30" i="224"/>
  <c r="E30" i="224"/>
  <c r="D30" i="224"/>
  <c r="C30" i="224"/>
  <c r="O29" i="224"/>
  <c r="N29" i="224"/>
  <c r="M29" i="224"/>
  <c r="L29" i="224"/>
  <c r="K29" i="224"/>
  <c r="J29" i="224"/>
  <c r="I29" i="224"/>
  <c r="H29" i="224"/>
  <c r="G29" i="224"/>
  <c r="F29" i="224"/>
  <c r="E29" i="224"/>
  <c r="D29" i="224"/>
  <c r="C29" i="224"/>
  <c r="O28" i="224"/>
  <c r="N28" i="224"/>
  <c r="M28" i="224"/>
  <c r="L28" i="224"/>
  <c r="K28" i="224"/>
  <c r="J28" i="224"/>
  <c r="I28" i="224"/>
  <c r="H28" i="224"/>
  <c r="G28" i="224"/>
  <c r="F28" i="224"/>
  <c r="E28" i="224"/>
  <c r="D28" i="224"/>
  <c r="C28" i="224"/>
  <c r="O24" i="224"/>
  <c r="N24" i="224"/>
  <c r="M24" i="224"/>
  <c r="L24" i="224"/>
  <c r="K24" i="224"/>
  <c r="J24" i="224"/>
  <c r="I24" i="224"/>
  <c r="H24" i="224"/>
  <c r="G24" i="224"/>
  <c r="F24" i="224"/>
  <c r="E24" i="224"/>
  <c r="D24" i="224"/>
  <c r="C24" i="224"/>
  <c r="O23" i="224"/>
  <c r="N23" i="224"/>
  <c r="M23" i="224"/>
  <c r="L23" i="224"/>
  <c r="K23" i="224"/>
  <c r="J23" i="224"/>
  <c r="I23" i="224"/>
  <c r="H23" i="224"/>
  <c r="G23" i="224"/>
  <c r="F23" i="224"/>
  <c r="E23" i="224"/>
  <c r="D23" i="224"/>
  <c r="C23" i="224"/>
  <c r="O22" i="224"/>
  <c r="N22" i="224"/>
  <c r="M22" i="224"/>
  <c r="L22" i="224"/>
  <c r="K22" i="224"/>
  <c r="J22" i="224"/>
  <c r="I22" i="224"/>
  <c r="H22" i="224"/>
  <c r="G22" i="224"/>
  <c r="F22" i="224"/>
  <c r="E22" i="224"/>
  <c r="D22" i="224"/>
  <c r="C22" i="224"/>
  <c r="O21" i="224"/>
  <c r="N21" i="224"/>
  <c r="M21" i="224"/>
  <c r="L21" i="224"/>
  <c r="K21" i="224"/>
  <c r="J21" i="224"/>
  <c r="I21" i="224"/>
  <c r="H21" i="224"/>
  <c r="G21" i="224"/>
  <c r="F21" i="224"/>
  <c r="E21" i="224"/>
  <c r="D21" i="224"/>
  <c r="C21" i="224"/>
  <c r="O20" i="224"/>
  <c r="N20" i="224"/>
  <c r="M20" i="224"/>
  <c r="L20" i="224"/>
  <c r="K20" i="224"/>
  <c r="J20" i="224"/>
  <c r="I20" i="224"/>
  <c r="H20" i="224"/>
  <c r="G20" i="224"/>
  <c r="F20" i="224"/>
  <c r="E20" i="224"/>
  <c r="D20" i="224"/>
  <c r="C20" i="224"/>
  <c r="O19" i="224"/>
  <c r="N19" i="224"/>
  <c r="M19" i="224"/>
  <c r="L19" i="224"/>
  <c r="K19" i="224"/>
  <c r="J19" i="224"/>
  <c r="I19" i="224"/>
  <c r="H19" i="224"/>
  <c r="G19" i="224"/>
  <c r="F19" i="224"/>
  <c r="E19" i="224"/>
  <c r="D19" i="224"/>
  <c r="C19" i="224"/>
  <c r="O18" i="224"/>
  <c r="N18" i="224"/>
  <c r="M18" i="224"/>
  <c r="L18" i="224"/>
  <c r="K18" i="224"/>
  <c r="J18" i="224"/>
  <c r="I18" i="224"/>
  <c r="H18" i="224"/>
  <c r="G18" i="224"/>
  <c r="F18" i="224"/>
  <c r="E18" i="224"/>
  <c r="D18" i="224"/>
  <c r="C18" i="224"/>
  <c r="O17" i="224"/>
  <c r="N17" i="224"/>
  <c r="M17" i="224"/>
  <c r="L17" i="224"/>
  <c r="K17" i="224"/>
  <c r="J17" i="224"/>
  <c r="I17" i="224"/>
  <c r="H17" i="224"/>
  <c r="G17" i="224"/>
  <c r="F17" i="224"/>
  <c r="E17" i="224"/>
  <c r="D17" i="224"/>
  <c r="C17" i="224"/>
  <c r="O16" i="224"/>
  <c r="N16" i="224"/>
  <c r="M16" i="224"/>
  <c r="L16" i="224"/>
  <c r="K16" i="224"/>
  <c r="J16" i="224"/>
  <c r="I16" i="224"/>
  <c r="H16" i="224"/>
  <c r="G16" i="224"/>
  <c r="F16" i="224"/>
  <c r="E16" i="224"/>
  <c r="D16" i="224"/>
  <c r="C16" i="224"/>
  <c r="O15" i="224"/>
  <c r="N15" i="224"/>
  <c r="M15" i="224"/>
  <c r="L15" i="224"/>
  <c r="K15" i="224"/>
  <c r="J15" i="224"/>
  <c r="I15" i="224"/>
  <c r="H15" i="224"/>
  <c r="G15" i="224"/>
  <c r="F15" i="224"/>
  <c r="E15" i="224"/>
  <c r="D15" i="224"/>
  <c r="C15" i="224"/>
  <c r="F33" i="225" l="1"/>
  <c r="N33" i="225"/>
  <c r="H25" i="225"/>
  <c r="G33" i="225"/>
  <c r="O33" i="225"/>
  <c r="G25" i="225"/>
  <c r="H33" i="225"/>
  <c r="I25" i="225"/>
  <c r="J25" i="225"/>
  <c r="C25" i="225"/>
  <c r="K25" i="225"/>
  <c r="I33" i="225"/>
  <c r="J33" i="225"/>
  <c r="C33" i="225"/>
  <c r="K33" i="225"/>
  <c r="E25" i="225"/>
  <c r="M25" i="225"/>
  <c r="F25" i="225"/>
  <c r="N25" i="225"/>
  <c r="D25" i="225"/>
  <c r="L25" i="225"/>
  <c r="D33" i="225"/>
  <c r="L33" i="225"/>
  <c r="O25" i="225"/>
  <c r="E33" i="225"/>
  <c r="M33" i="225"/>
  <c r="G33" i="224"/>
  <c r="O33" i="224"/>
  <c r="H33" i="224"/>
  <c r="E25" i="224"/>
  <c r="M25" i="224"/>
  <c r="C33" i="224"/>
  <c r="K33" i="224"/>
  <c r="E33" i="224"/>
  <c r="M33" i="224"/>
  <c r="H25" i="224"/>
  <c r="F33" i="224"/>
  <c r="N33" i="224"/>
  <c r="O25" i="224"/>
  <c r="J25" i="224"/>
  <c r="C25" i="224"/>
  <c r="K25" i="224"/>
  <c r="I33" i="224"/>
  <c r="I25" i="224"/>
  <c r="D25" i="224"/>
  <c r="L25" i="224"/>
  <c r="G25" i="224"/>
  <c r="J33" i="224"/>
  <c r="F25" i="224"/>
  <c r="N25" i="224"/>
  <c r="D33" i="224"/>
  <c r="L33" i="224"/>
  <c r="O32" i="212" l="1"/>
  <c r="N32" i="212"/>
  <c r="M32" i="212"/>
  <c r="L32" i="212"/>
  <c r="K32" i="212"/>
  <c r="J32" i="212"/>
  <c r="I32" i="212"/>
  <c r="H32" i="212"/>
  <c r="G32" i="212"/>
  <c r="F32" i="212"/>
  <c r="E32" i="212"/>
  <c r="D32" i="212"/>
  <c r="C32" i="212"/>
  <c r="O31" i="212"/>
  <c r="N31" i="212"/>
  <c r="M31" i="212"/>
  <c r="L31" i="212"/>
  <c r="K31" i="212"/>
  <c r="J31" i="212"/>
  <c r="I31" i="212"/>
  <c r="H31" i="212"/>
  <c r="G31" i="212"/>
  <c r="F31" i="212"/>
  <c r="E31" i="212"/>
  <c r="D31" i="212"/>
  <c r="C31" i="212"/>
  <c r="O30" i="212"/>
  <c r="N30" i="212"/>
  <c r="M30" i="212"/>
  <c r="L30" i="212"/>
  <c r="K30" i="212"/>
  <c r="J30" i="212"/>
  <c r="I30" i="212"/>
  <c r="H30" i="212"/>
  <c r="G30" i="212"/>
  <c r="F30" i="212"/>
  <c r="E30" i="212"/>
  <c r="D30" i="212"/>
  <c r="C30" i="212"/>
  <c r="O29" i="212"/>
  <c r="N29" i="212"/>
  <c r="M29" i="212"/>
  <c r="L29" i="212"/>
  <c r="K29" i="212"/>
  <c r="J29" i="212"/>
  <c r="I29" i="212"/>
  <c r="H29" i="212"/>
  <c r="G29" i="212"/>
  <c r="F29" i="212"/>
  <c r="E29" i="212"/>
  <c r="D29" i="212"/>
  <c r="C29" i="212"/>
  <c r="O28" i="212"/>
  <c r="N28" i="212"/>
  <c r="M28" i="212"/>
  <c r="L28" i="212"/>
  <c r="K28" i="212"/>
  <c r="J28" i="212"/>
  <c r="I28" i="212"/>
  <c r="H28" i="212"/>
  <c r="G28" i="212"/>
  <c r="F28" i="212"/>
  <c r="E28" i="212"/>
  <c r="D28" i="212"/>
  <c r="C28" i="212"/>
  <c r="O24" i="212"/>
  <c r="N24" i="212"/>
  <c r="M24" i="212"/>
  <c r="L24" i="212"/>
  <c r="K24" i="212"/>
  <c r="J24" i="212"/>
  <c r="I24" i="212"/>
  <c r="H24" i="212"/>
  <c r="G24" i="212"/>
  <c r="F24" i="212"/>
  <c r="E24" i="212"/>
  <c r="D24" i="212"/>
  <c r="C24" i="212"/>
  <c r="O23" i="212"/>
  <c r="N23" i="212"/>
  <c r="M23" i="212"/>
  <c r="L23" i="212"/>
  <c r="K23" i="212"/>
  <c r="J23" i="212"/>
  <c r="I23" i="212"/>
  <c r="H23" i="212"/>
  <c r="G23" i="212"/>
  <c r="F23" i="212"/>
  <c r="E23" i="212"/>
  <c r="D23" i="212"/>
  <c r="C23" i="212"/>
  <c r="O22" i="212"/>
  <c r="N22" i="212"/>
  <c r="M22" i="212"/>
  <c r="L22" i="212"/>
  <c r="K22" i="212"/>
  <c r="J22" i="212"/>
  <c r="I22" i="212"/>
  <c r="H22" i="212"/>
  <c r="G22" i="212"/>
  <c r="F22" i="212"/>
  <c r="E22" i="212"/>
  <c r="D22" i="212"/>
  <c r="C22" i="212"/>
  <c r="O21" i="212"/>
  <c r="N21" i="212"/>
  <c r="M21" i="212"/>
  <c r="L21" i="212"/>
  <c r="K21" i="212"/>
  <c r="J21" i="212"/>
  <c r="I21" i="212"/>
  <c r="H21" i="212"/>
  <c r="G21" i="212"/>
  <c r="F21" i="212"/>
  <c r="E21" i="212"/>
  <c r="D21" i="212"/>
  <c r="C21" i="212"/>
  <c r="O20" i="212"/>
  <c r="N20" i="212"/>
  <c r="M20" i="212"/>
  <c r="L20" i="212"/>
  <c r="K20" i="212"/>
  <c r="J20" i="212"/>
  <c r="I20" i="212"/>
  <c r="H20" i="212"/>
  <c r="G20" i="212"/>
  <c r="F20" i="212"/>
  <c r="E20" i="212"/>
  <c r="D20" i="212"/>
  <c r="C20" i="212"/>
  <c r="O19" i="212"/>
  <c r="N19" i="212"/>
  <c r="M19" i="212"/>
  <c r="L19" i="212"/>
  <c r="K19" i="212"/>
  <c r="J19" i="212"/>
  <c r="I19" i="212"/>
  <c r="H19" i="212"/>
  <c r="G19" i="212"/>
  <c r="F19" i="212"/>
  <c r="E19" i="212"/>
  <c r="D19" i="212"/>
  <c r="C19" i="212"/>
  <c r="O18" i="212"/>
  <c r="N18" i="212"/>
  <c r="M18" i="212"/>
  <c r="L18" i="212"/>
  <c r="K18" i="212"/>
  <c r="J18" i="212"/>
  <c r="I18" i="212"/>
  <c r="H18" i="212"/>
  <c r="G18" i="212"/>
  <c r="F18" i="212"/>
  <c r="E18" i="212"/>
  <c r="D18" i="212"/>
  <c r="C18" i="212"/>
  <c r="O17" i="212"/>
  <c r="N17" i="212"/>
  <c r="M17" i="212"/>
  <c r="L17" i="212"/>
  <c r="K17" i="212"/>
  <c r="J17" i="212"/>
  <c r="I17" i="212"/>
  <c r="H17" i="212"/>
  <c r="G17" i="212"/>
  <c r="F17" i="212"/>
  <c r="E17" i="212"/>
  <c r="D17" i="212"/>
  <c r="C17" i="212"/>
  <c r="O16" i="212"/>
  <c r="N16" i="212"/>
  <c r="M16" i="212"/>
  <c r="L16" i="212"/>
  <c r="K16" i="212"/>
  <c r="J16" i="212"/>
  <c r="I16" i="212"/>
  <c r="H16" i="212"/>
  <c r="G16" i="212"/>
  <c r="F16" i="212"/>
  <c r="E16" i="212"/>
  <c r="D16" i="212"/>
  <c r="C16" i="212"/>
  <c r="O15" i="212"/>
  <c r="N15" i="212"/>
  <c r="M15" i="212"/>
  <c r="L15" i="212"/>
  <c r="K15" i="212"/>
  <c r="J15" i="212"/>
  <c r="I15" i="212"/>
  <c r="H15" i="212"/>
  <c r="G15" i="212"/>
  <c r="F15" i="212"/>
  <c r="E15" i="212"/>
  <c r="D15" i="212"/>
  <c r="C15" i="212"/>
  <c r="O32" i="211"/>
  <c r="N32" i="211"/>
  <c r="M32" i="211"/>
  <c r="L32" i="211"/>
  <c r="K32" i="211"/>
  <c r="J32" i="211"/>
  <c r="I32" i="211"/>
  <c r="H32" i="211"/>
  <c r="G32" i="211"/>
  <c r="F32" i="211"/>
  <c r="E32" i="211"/>
  <c r="D32" i="211"/>
  <c r="C32" i="211"/>
  <c r="O31" i="211"/>
  <c r="N31" i="211"/>
  <c r="M31" i="211"/>
  <c r="L31" i="211"/>
  <c r="K31" i="211"/>
  <c r="J31" i="211"/>
  <c r="I31" i="211"/>
  <c r="H31" i="211"/>
  <c r="G31" i="211"/>
  <c r="F31" i="211"/>
  <c r="E31" i="211"/>
  <c r="D31" i="211"/>
  <c r="C31" i="211"/>
  <c r="O30" i="211"/>
  <c r="N30" i="211"/>
  <c r="M30" i="211"/>
  <c r="L30" i="211"/>
  <c r="K30" i="211"/>
  <c r="J30" i="211"/>
  <c r="I30" i="211"/>
  <c r="H30" i="211"/>
  <c r="G30" i="211"/>
  <c r="F30" i="211"/>
  <c r="E30" i="211"/>
  <c r="D30" i="211"/>
  <c r="C30" i="211"/>
  <c r="O29" i="211"/>
  <c r="N29" i="211"/>
  <c r="M29" i="211"/>
  <c r="L29" i="211"/>
  <c r="K29" i="211"/>
  <c r="J29" i="211"/>
  <c r="I29" i="211"/>
  <c r="H29" i="211"/>
  <c r="G29" i="211"/>
  <c r="F29" i="211"/>
  <c r="E29" i="211"/>
  <c r="D29" i="211"/>
  <c r="C29" i="211"/>
  <c r="O28" i="211"/>
  <c r="N28" i="211"/>
  <c r="M28" i="211"/>
  <c r="L28" i="211"/>
  <c r="K28" i="211"/>
  <c r="J28" i="211"/>
  <c r="I28" i="211"/>
  <c r="H28" i="211"/>
  <c r="G28" i="211"/>
  <c r="F28" i="211"/>
  <c r="E28" i="211"/>
  <c r="D28" i="211"/>
  <c r="C28" i="211"/>
  <c r="O24" i="211"/>
  <c r="N24" i="211"/>
  <c r="M24" i="211"/>
  <c r="L24" i="211"/>
  <c r="K24" i="211"/>
  <c r="J24" i="211"/>
  <c r="I24" i="211"/>
  <c r="H24" i="211"/>
  <c r="G24" i="211"/>
  <c r="F24" i="211"/>
  <c r="E24" i="211"/>
  <c r="D24" i="211"/>
  <c r="C24" i="211"/>
  <c r="O23" i="211"/>
  <c r="N23" i="211"/>
  <c r="M23" i="211"/>
  <c r="L23" i="211"/>
  <c r="K23" i="211"/>
  <c r="J23" i="211"/>
  <c r="I23" i="211"/>
  <c r="H23" i="211"/>
  <c r="G23" i="211"/>
  <c r="F23" i="211"/>
  <c r="E23" i="211"/>
  <c r="D23" i="211"/>
  <c r="C23" i="211"/>
  <c r="O22" i="211"/>
  <c r="N22" i="211"/>
  <c r="M22" i="211"/>
  <c r="L22" i="211"/>
  <c r="K22" i="211"/>
  <c r="J22" i="211"/>
  <c r="I22" i="211"/>
  <c r="H22" i="211"/>
  <c r="G22" i="211"/>
  <c r="F22" i="211"/>
  <c r="E22" i="211"/>
  <c r="D22" i="211"/>
  <c r="C22" i="211"/>
  <c r="O21" i="211"/>
  <c r="N21" i="211"/>
  <c r="M21" i="211"/>
  <c r="L21" i="211"/>
  <c r="K21" i="211"/>
  <c r="J21" i="211"/>
  <c r="I21" i="211"/>
  <c r="H21" i="211"/>
  <c r="G21" i="211"/>
  <c r="F21" i="211"/>
  <c r="E21" i="211"/>
  <c r="D21" i="211"/>
  <c r="C21" i="211"/>
  <c r="O20" i="211"/>
  <c r="N20" i="211"/>
  <c r="M20" i="211"/>
  <c r="L20" i="211"/>
  <c r="K20" i="211"/>
  <c r="J20" i="211"/>
  <c r="I20" i="211"/>
  <c r="H20" i="211"/>
  <c r="G20" i="211"/>
  <c r="F20" i="211"/>
  <c r="E20" i="211"/>
  <c r="D20" i="211"/>
  <c r="C20" i="211"/>
  <c r="O19" i="211"/>
  <c r="N19" i="211"/>
  <c r="M19" i="211"/>
  <c r="L19" i="211"/>
  <c r="K19" i="211"/>
  <c r="J19" i="211"/>
  <c r="I19" i="211"/>
  <c r="H19" i="211"/>
  <c r="G19" i="211"/>
  <c r="F19" i="211"/>
  <c r="E19" i="211"/>
  <c r="D19" i="211"/>
  <c r="C19" i="211"/>
  <c r="O18" i="211"/>
  <c r="N18" i="211"/>
  <c r="M18" i="211"/>
  <c r="L18" i="211"/>
  <c r="K18" i="211"/>
  <c r="J18" i="211"/>
  <c r="I18" i="211"/>
  <c r="H18" i="211"/>
  <c r="G18" i="211"/>
  <c r="F18" i="211"/>
  <c r="E18" i="211"/>
  <c r="D18" i="211"/>
  <c r="C18" i="211"/>
  <c r="O17" i="211"/>
  <c r="N17" i="211"/>
  <c r="M17" i="211"/>
  <c r="L17" i="211"/>
  <c r="K17" i="211"/>
  <c r="J17" i="211"/>
  <c r="I17" i="211"/>
  <c r="H17" i="211"/>
  <c r="G17" i="211"/>
  <c r="F17" i="211"/>
  <c r="E17" i="211"/>
  <c r="D17" i="211"/>
  <c r="C17" i="211"/>
  <c r="O16" i="211"/>
  <c r="N16" i="211"/>
  <c r="M16" i="211"/>
  <c r="L16" i="211"/>
  <c r="K16" i="211"/>
  <c r="J16" i="211"/>
  <c r="I16" i="211"/>
  <c r="H16" i="211"/>
  <c r="G16" i="211"/>
  <c r="F16" i="211"/>
  <c r="E16" i="211"/>
  <c r="D16" i="211"/>
  <c r="C16" i="211"/>
  <c r="O15" i="211"/>
  <c r="N15" i="211"/>
  <c r="M15" i="211"/>
  <c r="L15" i="211"/>
  <c r="K15" i="211"/>
  <c r="J15" i="211"/>
  <c r="I15" i="211"/>
  <c r="H15" i="211"/>
  <c r="G15" i="211"/>
  <c r="F15" i="211"/>
  <c r="E15" i="211"/>
  <c r="D15" i="211"/>
  <c r="C15" i="211"/>
  <c r="O32" i="210"/>
  <c r="N32" i="210"/>
  <c r="M32" i="210"/>
  <c r="L32" i="210"/>
  <c r="K32" i="210"/>
  <c r="J32" i="210"/>
  <c r="I32" i="210"/>
  <c r="H32" i="210"/>
  <c r="G32" i="210"/>
  <c r="F32" i="210"/>
  <c r="E32" i="210"/>
  <c r="D32" i="210"/>
  <c r="C32" i="210"/>
  <c r="O31" i="210"/>
  <c r="N31" i="210"/>
  <c r="M31" i="210"/>
  <c r="L31" i="210"/>
  <c r="K31" i="210"/>
  <c r="J31" i="210"/>
  <c r="I31" i="210"/>
  <c r="H31" i="210"/>
  <c r="G31" i="210"/>
  <c r="F31" i="210"/>
  <c r="E31" i="210"/>
  <c r="D31" i="210"/>
  <c r="C31" i="210"/>
  <c r="O30" i="210"/>
  <c r="N30" i="210"/>
  <c r="M30" i="210"/>
  <c r="L30" i="210"/>
  <c r="K30" i="210"/>
  <c r="J30" i="210"/>
  <c r="I30" i="210"/>
  <c r="H30" i="210"/>
  <c r="G30" i="210"/>
  <c r="F30" i="210"/>
  <c r="E30" i="210"/>
  <c r="D30" i="210"/>
  <c r="C30" i="210"/>
  <c r="O29" i="210"/>
  <c r="N29" i="210"/>
  <c r="M29" i="210"/>
  <c r="L29" i="210"/>
  <c r="K29" i="210"/>
  <c r="J29" i="210"/>
  <c r="I29" i="210"/>
  <c r="H29" i="210"/>
  <c r="G29" i="210"/>
  <c r="F29" i="210"/>
  <c r="E29" i="210"/>
  <c r="D29" i="210"/>
  <c r="C29" i="210"/>
  <c r="O28" i="210"/>
  <c r="N28" i="210"/>
  <c r="M28" i="210"/>
  <c r="L28" i="210"/>
  <c r="K28" i="210"/>
  <c r="J28" i="210"/>
  <c r="I28" i="210"/>
  <c r="H28" i="210"/>
  <c r="G28" i="210"/>
  <c r="F28" i="210"/>
  <c r="E28" i="210"/>
  <c r="D28" i="210"/>
  <c r="C28" i="210"/>
  <c r="O24" i="210"/>
  <c r="N24" i="210"/>
  <c r="M24" i="210"/>
  <c r="L24" i="210"/>
  <c r="K24" i="210"/>
  <c r="J24" i="210"/>
  <c r="I24" i="210"/>
  <c r="H24" i="210"/>
  <c r="G24" i="210"/>
  <c r="F24" i="210"/>
  <c r="E24" i="210"/>
  <c r="D24" i="210"/>
  <c r="C24" i="210"/>
  <c r="O23" i="210"/>
  <c r="N23" i="210"/>
  <c r="M23" i="210"/>
  <c r="L23" i="210"/>
  <c r="K23" i="210"/>
  <c r="J23" i="210"/>
  <c r="I23" i="210"/>
  <c r="H23" i="210"/>
  <c r="G23" i="210"/>
  <c r="F23" i="210"/>
  <c r="E23" i="210"/>
  <c r="D23" i="210"/>
  <c r="C23" i="210"/>
  <c r="O22" i="210"/>
  <c r="N22" i="210"/>
  <c r="M22" i="210"/>
  <c r="L22" i="210"/>
  <c r="K22" i="210"/>
  <c r="J22" i="210"/>
  <c r="I22" i="210"/>
  <c r="H22" i="210"/>
  <c r="G22" i="210"/>
  <c r="F22" i="210"/>
  <c r="E22" i="210"/>
  <c r="D22" i="210"/>
  <c r="C22" i="210"/>
  <c r="O21" i="210"/>
  <c r="N21" i="210"/>
  <c r="M21" i="210"/>
  <c r="L21" i="210"/>
  <c r="K21" i="210"/>
  <c r="J21" i="210"/>
  <c r="I21" i="210"/>
  <c r="H21" i="210"/>
  <c r="G21" i="210"/>
  <c r="F21" i="210"/>
  <c r="E21" i="210"/>
  <c r="D21" i="210"/>
  <c r="C21" i="210"/>
  <c r="O20" i="210"/>
  <c r="N20" i="210"/>
  <c r="M20" i="210"/>
  <c r="L20" i="210"/>
  <c r="K20" i="210"/>
  <c r="J20" i="210"/>
  <c r="I20" i="210"/>
  <c r="H20" i="210"/>
  <c r="G20" i="210"/>
  <c r="F20" i="210"/>
  <c r="E20" i="210"/>
  <c r="D20" i="210"/>
  <c r="C20" i="210"/>
  <c r="O19" i="210"/>
  <c r="N19" i="210"/>
  <c r="M19" i="210"/>
  <c r="L19" i="210"/>
  <c r="K19" i="210"/>
  <c r="J19" i="210"/>
  <c r="I19" i="210"/>
  <c r="H19" i="210"/>
  <c r="G19" i="210"/>
  <c r="F19" i="210"/>
  <c r="E19" i="210"/>
  <c r="D19" i="210"/>
  <c r="C19" i="210"/>
  <c r="O18" i="210"/>
  <c r="N18" i="210"/>
  <c r="M18" i="210"/>
  <c r="L18" i="210"/>
  <c r="K18" i="210"/>
  <c r="J18" i="210"/>
  <c r="I18" i="210"/>
  <c r="H18" i="210"/>
  <c r="G18" i="210"/>
  <c r="F18" i="210"/>
  <c r="E18" i="210"/>
  <c r="D18" i="210"/>
  <c r="C18" i="210"/>
  <c r="O17" i="210"/>
  <c r="N17" i="210"/>
  <c r="M17" i="210"/>
  <c r="L17" i="210"/>
  <c r="K17" i="210"/>
  <c r="J17" i="210"/>
  <c r="I17" i="210"/>
  <c r="H17" i="210"/>
  <c r="G17" i="210"/>
  <c r="F17" i="210"/>
  <c r="E17" i="210"/>
  <c r="D17" i="210"/>
  <c r="C17" i="210"/>
  <c r="O16" i="210"/>
  <c r="N16" i="210"/>
  <c r="M16" i="210"/>
  <c r="L16" i="210"/>
  <c r="K16" i="210"/>
  <c r="J16" i="210"/>
  <c r="I16" i="210"/>
  <c r="H16" i="210"/>
  <c r="G16" i="210"/>
  <c r="F16" i="210"/>
  <c r="E16" i="210"/>
  <c r="D16" i="210"/>
  <c r="C16" i="210"/>
  <c r="O15" i="210"/>
  <c r="N15" i="210"/>
  <c r="M15" i="210"/>
  <c r="L15" i="210"/>
  <c r="K15" i="210"/>
  <c r="J15" i="210"/>
  <c r="I15" i="210"/>
  <c r="H15" i="210"/>
  <c r="G15" i="210"/>
  <c r="F15" i="210"/>
  <c r="E15" i="210"/>
  <c r="D15" i="210"/>
  <c r="C15" i="210"/>
  <c r="O32" i="209"/>
  <c r="N32" i="209"/>
  <c r="M32" i="209"/>
  <c r="L32" i="209"/>
  <c r="K32" i="209"/>
  <c r="J32" i="209"/>
  <c r="I32" i="209"/>
  <c r="H32" i="209"/>
  <c r="G32" i="209"/>
  <c r="F32" i="209"/>
  <c r="E32" i="209"/>
  <c r="D32" i="209"/>
  <c r="C32" i="209"/>
  <c r="O31" i="209"/>
  <c r="N31" i="209"/>
  <c r="M31" i="209"/>
  <c r="L31" i="209"/>
  <c r="K31" i="209"/>
  <c r="J31" i="209"/>
  <c r="I31" i="209"/>
  <c r="H31" i="209"/>
  <c r="G31" i="209"/>
  <c r="F31" i="209"/>
  <c r="E31" i="209"/>
  <c r="D31" i="209"/>
  <c r="C31" i="209"/>
  <c r="O30" i="209"/>
  <c r="N30" i="209"/>
  <c r="M30" i="209"/>
  <c r="L30" i="209"/>
  <c r="K30" i="209"/>
  <c r="J30" i="209"/>
  <c r="I30" i="209"/>
  <c r="H30" i="209"/>
  <c r="G30" i="209"/>
  <c r="F30" i="209"/>
  <c r="E30" i="209"/>
  <c r="D30" i="209"/>
  <c r="C30" i="209"/>
  <c r="O29" i="209"/>
  <c r="N29" i="209"/>
  <c r="M29" i="209"/>
  <c r="L29" i="209"/>
  <c r="K29" i="209"/>
  <c r="J29" i="209"/>
  <c r="I29" i="209"/>
  <c r="H29" i="209"/>
  <c r="G29" i="209"/>
  <c r="F29" i="209"/>
  <c r="E29" i="209"/>
  <c r="D29" i="209"/>
  <c r="C29" i="209"/>
  <c r="O28" i="209"/>
  <c r="N28" i="209"/>
  <c r="M28" i="209"/>
  <c r="L28" i="209"/>
  <c r="K28" i="209"/>
  <c r="J28" i="209"/>
  <c r="I28" i="209"/>
  <c r="H28" i="209"/>
  <c r="G28" i="209"/>
  <c r="F28" i="209"/>
  <c r="E28" i="209"/>
  <c r="D28" i="209"/>
  <c r="C28" i="209"/>
  <c r="O24" i="209"/>
  <c r="N24" i="209"/>
  <c r="M24" i="209"/>
  <c r="L24" i="209"/>
  <c r="K24" i="209"/>
  <c r="J24" i="209"/>
  <c r="I24" i="209"/>
  <c r="H24" i="209"/>
  <c r="G24" i="209"/>
  <c r="F24" i="209"/>
  <c r="E24" i="209"/>
  <c r="D24" i="209"/>
  <c r="C24" i="209"/>
  <c r="O23" i="209"/>
  <c r="N23" i="209"/>
  <c r="M23" i="209"/>
  <c r="L23" i="209"/>
  <c r="K23" i="209"/>
  <c r="J23" i="209"/>
  <c r="I23" i="209"/>
  <c r="H23" i="209"/>
  <c r="G23" i="209"/>
  <c r="F23" i="209"/>
  <c r="E23" i="209"/>
  <c r="D23" i="209"/>
  <c r="C23" i="209"/>
  <c r="O22" i="209"/>
  <c r="N22" i="209"/>
  <c r="M22" i="209"/>
  <c r="L22" i="209"/>
  <c r="K22" i="209"/>
  <c r="J22" i="209"/>
  <c r="I22" i="209"/>
  <c r="H22" i="209"/>
  <c r="G22" i="209"/>
  <c r="F22" i="209"/>
  <c r="E22" i="209"/>
  <c r="D22" i="209"/>
  <c r="C22" i="209"/>
  <c r="O21" i="209"/>
  <c r="N21" i="209"/>
  <c r="M21" i="209"/>
  <c r="L21" i="209"/>
  <c r="K21" i="209"/>
  <c r="J21" i="209"/>
  <c r="I21" i="209"/>
  <c r="H21" i="209"/>
  <c r="G21" i="209"/>
  <c r="F21" i="209"/>
  <c r="E21" i="209"/>
  <c r="D21" i="209"/>
  <c r="C21" i="209"/>
  <c r="O20" i="209"/>
  <c r="N20" i="209"/>
  <c r="M20" i="209"/>
  <c r="L20" i="209"/>
  <c r="K20" i="209"/>
  <c r="J20" i="209"/>
  <c r="I20" i="209"/>
  <c r="H20" i="209"/>
  <c r="G20" i="209"/>
  <c r="F20" i="209"/>
  <c r="E20" i="209"/>
  <c r="D20" i="209"/>
  <c r="C20" i="209"/>
  <c r="O19" i="209"/>
  <c r="N19" i="209"/>
  <c r="M19" i="209"/>
  <c r="L19" i="209"/>
  <c r="K19" i="209"/>
  <c r="J19" i="209"/>
  <c r="I19" i="209"/>
  <c r="H19" i="209"/>
  <c r="G19" i="209"/>
  <c r="F19" i="209"/>
  <c r="E19" i="209"/>
  <c r="D19" i="209"/>
  <c r="C19" i="209"/>
  <c r="O18" i="209"/>
  <c r="N18" i="209"/>
  <c r="M18" i="209"/>
  <c r="L18" i="209"/>
  <c r="K18" i="209"/>
  <c r="J18" i="209"/>
  <c r="I18" i="209"/>
  <c r="H18" i="209"/>
  <c r="G18" i="209"/>
  <c r="F18" i="209"/>
  <c r="E18" i="209"/>
  <c r="D18" i="209"/>
  <c r="C18" i="209"/>
  <c r="O17" i="209"/>
  <c r="N17" i="209"/>
  <c r="M17" i="209"/>
  <c r="L17" i="209"/>
  <c r="K17" i="209"/>
  <c r="J17" i="209"/>
  <c r="I17" i="209"/>
  <c r="H17" i="209"/>
  <c r="G17" i="209"/>
  <c r="F17" i="209"/>
  <c r="E17" i="209"/>
  <c r="D17" i="209"/>
  <c r="C17" i="209"/>
  <c r="O16" i="209"/>
  <c r="N16" i="209"/>
  <c r="M16" i="209"/>
  <c r="L16" i="209"/>
  <c r="K16" i="209"/>
  <c r="J16" i="209"/>
  <c r="I16" i="209"/>
  <c r="H16" i="209"/>
  <c r="G16" i="209"/>
  <c r="F16" i="209"/>
  <c r="E16" i="209"/>
  <c r="D16" i="209"/>
  <c r="C16" i="209"/>
  <c r="O15" i="209"/>
  <c r="N15" i="209"/>
  <c r="M15" i="209"/>
  <c r="L15" i="209"/>
  <c r="K15" i="209"/>
  <c r="J15" i="209"/>
  <c r="I15" i="209"/>
  <c r="H15" i="209"/>
  <c r="G15" i="209"/>
  <c r="F15" i="209"/>
  <c r="E15" i="209"/>
  <c r="D15" i="209"/>
  <c r="C15" i="209"/>
  <c r="O32" i="208"/>
  <c r="N32" i="208"/>
  <c r="M32" i="208"/>
  <c r="L32" i="208"/>
  <c r="K32" i="208"/>
  <c r="J32" i="208"/>
  <c r="I32" i="208"/>
  <c r="H32" i="208"/>
  <c r="G32" i="208"/>
  <c r="F32" i="208"/>
  <c r="E32" i="208"/>
  <c r="D32" i="208"/>
  <c r="C32" i="208"/>
  <c r="O31" i="208"/>
  <c r="N31" i="208"/>
  <c r="M31" i="208"/>
  <c r="L31" i="208"/>
  <c r="K31" i="208"/>
  <c r="J31" i="208"/>
  <c r="I31" i="208"/>
  <c r="H31" i="208"/>
  <c r="G31" i="208"/>
  <c r="F31" i="208"/>
  <c r="E31" i="208"/>
  <c r="D31" i="208"/>
  <c r="C31" i="208"/>
  <c r="O30" i="208"/>
  <c r="N30" i="208"/>
  <c r="M30" i="208"/>
  <c r="L30" i="208"/>
  <c r="K30" i="208"/>
  <c r="J30" i="208"/>
  <c r="I30" i="208"/>
  <c r="H30" i="208"/>
  <c r="G30" i="208"/>
  <c r="F30" i="208"/>
  <c r="E30" i="208"/>
  <c r="D30" i="208"/>
  <c r="C30" i="208"/>
  <c r="O29" i="208"/>
  <c r="N29" i="208"/>
  <c r="M29" i="208"/>
  <c r="L29" i="208"/>
  <c r="K29" i="208"/>
  <c r="J29" i="208"/>
  <c r="I29" i="208"/>
  <c r="H29" i="208"/>
  <c r="G29" i="208"/>
  <c r="F29" i="208"/>
  <c r="E29" i="208"/>
  <c r="D29" i="208"/>
  <c r="C29" i="208"/>
  <c r="O28" i="208"/>
  <c r="N28" i="208"/>
  <c r="M28" i="208"/>
  <c r="L28" i="208"/>
  <c r="K28" i="208"/>
  <c r="J28" i="208"/>
  <c r="I28" i="208"/>
  <c r="H28" i="208"/>
  <c r="G28" i="208"/>
  <c r="F28" i="208"/>
  <c r="E28" i="208"/>
  <c r="D28" i="208"/>
  <c r="C28" i="208"/>
  <c r="O24" i="208"/>
  <c r="N24" i="208"/>
  <c r="M24" i="208"/>
  <c r="L24" i="208"/>
  <c r="K24" i="208"/>
  <c r="J24" i="208"/>
  <c r="I24" i="208"/>
  <c r="H24" i="208"/>
  <c r="G24" i="208"/>
  <c r="F24" i="208"/>
  <c r="E24" i="208"/>
  <c r="D24" i="208"/>
  <c r="C24" i="208"/>
  <c r="O23" i="208"/>
  <c r="N23" i="208"/>
  <c r="M23" i="208"/>
  <c r="L23" i="208"/>
  <c r="K23" i="208"/>
  <c r="J23" i="208"/>
  <c r="I23" i="208"/>
  <c r="H23" i="208"/>
  <c r="G23" i="208"/>
  <c r="F23" i="208"/>
  <c r="E23" i="208"/>
  <c r="D23" i="208"/>
  <c r="C23" i="208"/>
  <c r="O22" i="208"/>
  <c r="N22" i="208"/>
  <c r="M22" i="208"/>
  <c r="L22" i="208"/>
  <c r="K22" i="208"/>
  <c r="J22" i="208"/>
  <c r="I22" i="208"/>
  <c r="H22" i="208"/>
  <c r="G22" i="208"/>
  <c r="F22" i="208"/>
  <c r="E22" i="208"/>
  <c r="D22" i="208"/>
  <c r="C22" i="208"/>
  <c r="O21" i="208"/>
  <c r="N21" i="208"/>
  <c r="M21" i="208"/>
  <c r="L21" i="208"/>
  <c r="K21" i="208"/>
  <c r="J21" i="208"/>
  <c r="I21" i="208"/>
  <c r="H21" i="208"/>
  <c r="G21" i="208"/>
  <c r="F21" i="208"/>
  <c r="E21" i="208"/>
  <c r="D21" i="208"/>
  <c r="C21" i="208"/>
  <c r="O20" i="208"/>
  <c r="N20" i="208"/>
  <c r="M20" i="208"/>
  <c r="L20" i="208"/>
  <c r="K20" i="208"/>
  <c r="J20" i="208"/>
  <c r="I20" i="208"/>
  <c r="H20" i="208"/>
  <c r="G20" i="208"/>
  <c r="F20" i="208"/>
  <c r="E20" i="208"/>
  <c r="D20" i="208"/>
  <c r="C20" i="208"/>
  <c r="O19" i="208"/>
  <c r="N19" i="208"/>
  <c r="M19" i="208"/>
  <c r="L19" i="208"/>
  <c r="K19" i="208"/>
  <c r="J19" i="208"/>
  <c r="I19" i="208"/>
  <c r="H19" i="208"/>
  <c r="G19" i="208"/>
  <c r="F19" i="208"/>
  <c r="E19" i="208"/>
  <c r="D19" i="208"/>
  <c r="C19" i="208"/>
  <c r="O18" i="208"/>
  <c r="N18" i="208"/>
  <c r="M18" i="208"/>
  <c r="L18" i="208"/>
  <c r="K18" i="208"/>
  <c r="J18" i="208"/>
  <c r="I18" i="208"/>
  <c r="H18" i="208"/>
  <c r="G18" i="208"/>
  <c r="F18" i="208"/>
  <c r="E18" i="208"/>
  <c r="D18" i="208"/>
  <c r="C18" i="208"/>
  <c r="O17" i="208"/>
  <c r="N17" i="208"/>
  <c r="M17" i="208"/>
  <c r="L17" i="208"/>
  <c r="K17" i="208"/>
  <c r="J17" i="208"/>
  <c r="I17" i="208"/>
  <c r="H17" i="208"/>
  <c r="G17" i="208"/>
  <c r="F17" i="208"/>
  <c r="E17" i="208"/>
  <c r="D17" i="208"/>
  <c r="C17" i="208"/>
  <c r="O16" i="208"/>
  <c r="N16" i="208"/>
  <c r="M16" i="208"/>
  <c r="L16" i="208"/>
  <c r="K16" i="208"/>
  <c r="J16" i="208"/>
  <c r="I16" i="208"/>
  <c r="H16" i="208"/>
  <c r="G16" i="208"/>
  <c r="F16" i="208"/>
  <c r="E16" i="208"/>
  <c r="D16" i="208"/>
  <c r="C16" i="208"/>
  <c r="O15" i="208"/>
  <c r="N15" i="208"/>
  <c r="M15" i="208"/>
  <c r="L15" i="208"/>
  <c r="K15" i="208"/>
  <c r="J15" i="208"/>
  <c r="I15" i="208"/>
  <c r="H15" i="208"/>
  <c r="G15" i="208"/>
  <c r="F15" i="208"/>
  <c r="E15" i="208"/>
  <c r="D15" i="208"/>
  <c r="C15" i="208"/>
  <c r="O32" i="207"/>
  <c r="N32" i="207"/>
  <c r="M32" i="207"/>
  <c r="L32" i="207"/>
  <c r="K32" i="207"/>
  <c r="J32" i="207"/>
  <c r="I32" i="207"/>
  <c r="H32" i="207"/>
  <c r="G32" i="207"/>
  <c r="F32" i="207"/>
  <c r="E32" i="207"/>
  <c r="D32" i="207"/>
  <c r="C32" i="207"/>
  <c r="O31" i="207"/>
  <c r="N31" i="207"/>
  <c r="M31" i="207"/>
  <c r="L31" i="207"/>
  <c r="K31" i="207"/>
  <c r="J31" i="207"/>
  <c r="I31" i="207"/>
  <c r="H31" i="207"/>
  <c r="G31" i="207"/>
  <c r="F31" i="207"/>
  <c r="E31" i="207"/>
  <c r="D31" i="207"/>
  <c r="C31" i="207"/>
  <c r="O30" i="207"/>
  <c r="N30" i="207"/>
  <c r="M30" i="207"/>
  <c r="L30" i="207"/>
  <c r="K30" i="207"/>
  <c r="J30" i="207"/>
  <c r="I30" i="207"/>
  <c r="H30" i="207"/>
  <c r="G30" i="207"/>
  <c r="F30" i="207"/>
  <c r="E30" i="207"/>
  <c r="D30" i="207"/>
  <c r="C30" i="207"/>
  <c r="O29" i="207"/>
  <c r="N29" i="207"/>
  <c r="M29" i="207"/>
  <c r="L29" i="207"/>
  <c r="K29" i="207"/>
  <c r="J29" i="207"/>
  <c r="I29" i="207"/>
  <c r="H29" i="207"/>
  <c r="G29" i="207"/>
  <c r="F29" i="207"/>
  <c r="E29" i="207"/>
  <c r="D29" i="207"/>
  <c r="C29" i="207"/>
  <c r="O28" i="207"/>
  <c r="N28" i="207"/>
  <c r="M28" i="207"/>
  <c r="L28" i="207"/>
  <c r="K28" i="207"/>
  <c r="J28" i="207"/>
  <c r="I28" i="207"/>
  <c r="H28" i="207"/>
  <c r="G28" i="207"/>
  <c r="F28" i="207"/>
  <c r="E28" i="207"/>
  <c r="D28" i="207"/>
  <c r="C28" i="207"/>
  <c r="O24" i="207"/>
  <c r="N24" i="207"/>
  <c r="M24" i="207"/>
  <c r="L24" i="207"/>
  <c r="K24" i="207"/>
  <c r="J24" i="207"/>
  <c r="I24" i="207"/>
  <c r="H24" i="207"/>
  <c r="G24" i="207"/>
  <c r="F24" i="207"/>
  <c r="E24" i="207"/>
  <c r="D24" i="207"/>
  <c r="C24" i="207"/>
  <c r="O23" i="207"/>
  <c r="N23" i="207"/>
  <c r="M23" i="207"/>
  <c r="L23" i="207"/>
  <c r="K23" i="207"/>
  <c r="J23" i="207"/>
  <c r="I23" i="207"/>
  <c r="H23" i="207"/>
  <c r="G23" i="207"/>
  <c r="F23" i="207"/>
  <c r="E23" i="207"/>
  <c r="D23" i="207"/>
  <c r="C23" i="207"/>
  <c r="O22" i="207"/>
  <c r="N22" i="207"/>
  <c r="M22" i="207"/>
  <c r="L22" i="207"/>
  <c r="K22" i="207"/>
  <c r="J22" i="207"/>
  <c r="I22" i="207"/>
  <c r="H22" i="207"/>
  <c r="G22" i="207"/>
  <c r="F22" i="207"/>
  <c r="E22" i="207"/>
  <c r="D22" i="207"/>
  <c r="C22" i="207"/>
  <c r="O21" i="207"/>
  <c r="N21" i="207"/>
  <c r="M21" i="207"/>
  <c r="L21" i="207"/>
  <c r="K21" i="207"/>
  <c r="J21" i="207"/>
  <c r="I21" i="207"/>
  <c r="H21" i="207"/>
  <c r="G21" i="207"/>
  <c r="F21" i="207"/>
  <c r="E21" i="207"/>
  <c r="D21" i="207"/>
  <c r="C21" i="207"/>
  <c r="O20" i="207"/>
  <c r="N20" i="207"/>
  <c r="M20" i="207"/>
  <c r="L20" i="207"/>
  <c r="K20" i="207"/>
  <c r="J20" i="207"/>
  <c r="I20" i="207"/>
  <c r="H20" i="207"/>
  <c r="G20" i="207"/>
  <c r="F20" i="207"/>
  <c r="E20" i="207"/>
  <c r="D20" i="207"/>
  <c r="C20" i="207"/>
  <c r="O19" i="207"/>
  <c r="N19" i="207"/>
  <c r="M19" i="207"/>
  <c r="L19" i="207"/>
  <c r="K19" i="207"/>
  <c r="J19" i="207"/>
  <c r="I19" i="207"/>
  <c r="H19" i="207"/>
  <c r="G19" i="207"/>
  <c r="F19" i="207"/>
  <c r="E19" i="207"/>
  <c r="D19" i="207"/>
  <c r="C19" i="207"/>
  <c r="O18" i="207"/>
  <c r="N18" i="207"/>
  <c r="M18" i="207"/>
  <c r="L18" i="207"/>
  <c r="K18" i="207"/>
  <c r="J18" i="207"/>
  <c r="I18" i="207"/>
  <c r="H18" i="207"/>
  <c r="G18" i="207"/>
  <c r="F18" i="207"/>
  <c r="E18" i="207"/>
  <c r="D18" i="207"/>
  <c r="C18" i="207"/>
  <c r="O17" i="207"/>
  <c r="N17" i="207"/>
  <c r="M17" i="207"/>
  <c r="L17" i="207"/>
  <c r="K17" i="207"/>
  <c r="J17" i="207"/>
  <c r="I17" i="207"/>
  <c r="H17" i="207"/>
  <c r="G17" i="207"/>
  <c r="F17" i="207"/>
  <c r="E17" i="207"/>
  <c r="D17" i="207"/>
  <c r="C17" i="207"/>
  <c r="O16" i="207"/>
  <c r="N16" i="207"/>
  <c r="M16" i="207"/>
  <c r="L16" i="207"/>
  <c r="K16" i="207"/>
  <c r="J16" i="207"/>
  <c r="I16" i="207"/>
  <c r="H16" i="207"/>
  <c r="G16" i="207"/>
  <c r="F16" i="207"/>
  <c r="E16" i="207"/>
  <c r="D16" i="207"/>
  <c r="C16" i="207"/>
  <c r="O15" i="207"/>
  <c r="N15" i="207"/>
  <c r="M15" i="207"/>
  <c r="L15" i="207"/>
  <c r="K15" i="207"/>
  <c r="J15" i="207"/>
  <c r="I15" i="207"/>
  <c r="H15" i="207"/>
  <c r="G15" i="207"/>
  <c r="F15" i="207"/>
  <c r="E15" i="207"/>
  <c r="D15" i="207"/>
  <c r="C15" i="207"/>
  <c r="O32" i="206"/>
  <c r="N32" i="206"/>
  <c r="M32" i="206"/>
  <c r="L32" i="206"/>
  <c r="K32" i="206"/>
  <c r="J32" i="206"/>
  <c r="I32" i="206"/>
  <c r="H32" i="206"/>
  <c r="G32" i="206"/>
  <c r="F32" i="206"/>
  <c r="E32" i="206"/>
  <c r="D32" i="206"/>
  <c r="C32" i="206"/>
  <c r="O31" i="206"/>
  <c r="N31" i="206"/>
  <c r="M31" i="206"/>
  <c r="L31" i="206"/>
  <c r="K31" i="206"/>
  <c r="J31" i="206"/>
  <c r="I31" i="206"/>
  <c r="H31" i="206"/>
  <c r="G31" i="206"/>
  <c r="F31" i="206"/>
  <c r="E31" i="206"/>
  <c r="D31" i="206"/>
  <c r="C31" i="206"/>
  <c r="O30" i="206"/>
  <c r="N30" i="206"/>
  <c r="M30" i="206"/>
  <c r="L30" i="206"/>
  <c r="K30" i="206"/>
  <c r="J30" i="206"/>
  <c r="I30" i="206"/>
  <c r="H30" i="206"/>
  <c r="G30" i="206"/>
  <c r="F30" i="206"/>
  <c r="E30" i="206"/>
  <c r="D30" i="206"/>
  <c r="C30" i="206"/>
  <c r="O29" i="206"/>
  <c r="N29" i="206"/>
  <c r="M29" i="206"/>
  <c r="L29" i="206"/>
  <c r="K29" i="206"/>
  <c r="J29" i="206"/>
  <c r="I29" i="206"/>
  <c r="H29" i="206"/>
  <c r="G29" i="206"/>
  <c r="F29" i="206"/>
  <c r="E29" i="206"/>
  <c r="D29" i="206"/>
  <c r="C29" i="206"/>
  <c r="O28" i="206"/>
  <c r="N28" i="206"/>
  <c r="M28" i="206"/>
  <c r="L28" i="206"/>
  <c r="K28" i="206"/>
  <c r="J28" i="206"/>
  <c r="I28" i="206"/>
  <c r="H28" i="206"/>
  <c r="G28" i="206"/>
  <c r="F28" i="206"/>
  <c r="E28" i="206"/>
  <c r="D28" i="206"/>
  <c r="C28" i="206"/>
  <c r="O24" i="206"/>
  <c r="N24" i="206"/>
  <c r="M24" i="206"/>
  <c r="L24" i="206"/>
  <c r="K24" i="206"/>
  <c r="J24" i="206"/>
  <c r="I24" i="206"/>
  <c r="H24" i="206"/>
  <c r="G24" i="206"/>
  <c r="F24" i="206"/>
  <c r="E24" i="206"/>
  <c r="D24" i="206"/>
  <c r="C24" i="206"/>
  <c r="O23" i="206"/>
  <c r="N23" i="206"/>
  <c r="M23" i="206"/>
  <c r="L23" i="206"/>
  <c r="K23" i="206"/>
  <c r="J23" i="206"/>
  <c r="I23" i="206"/>
  <c r="H23" i="206"/>
  <c r="G23" i="206"/>
  <c r="F23" i="206"/>
  <c r="E23" i="206"/>
  <c r="D23" i="206"/>
  <c r="C23" i="206"/>
  <c r="O22" i="206"/>
  <c r="N22" i="206"/>
  <c r="M22" i="206"/>
  <c r="L22" i="206"/>
  <c r="K22" i="206"/>
  <c r="J22" i="206"/>
  <c r="I22" i="206"/>
  <c r="H22" i="206"/>
  <c r="G22" i="206"/>
  <c r="F22" i="206"/>
  <c r="E22" i="206"/>
  <c r="D22" i="206"/>
  <c r="C22" i="206"/>
  <c r="O21" i="206"/>
  <c r="N21" i="206"/>
  <c r="M21" i="206"/>
  <c r="L21" i="206"/>
  <c r="K21" i="206"/>
  <c r="J21" i="206"/>
  <c r="I21" i="206"/>
  <c r="H21" i="206"/>
  <c r="G21" i="206"/>
  <c r="F21" i="206"/>
  <c r="E21" i="206"/>
  <c r="D21" i="206"/>
  <c r="C21" i="206"/>
  <c r="O20" i="206"/>
  <c r="N20" i="206"/>
  <c r="M20" i="206"/>
  <c r="L20" i="206"/>
  <c r="K20" i="206"/>
  <c r="J20" i="206"/>
  <c r="I20" i="206"/>
  <c r="H20" i="206"/>
  <c r="G20" i="206"/>
  <c r="F20" i="206"/>
  <c r="E20" i="206"/>
  <c r="D20" i="206"/>
  <c r="C20" i="206"/>
  <c r="O19" i="206"/>
  <c r="N19" i="206"/>
  <c r="M19" i="206"/>
  <c r="L19" i="206"/>
  <c r="K19" i="206"/>
  <c r="J19" i="206"/>
  <c r="I19" i="206"/>
  <c r="H19" i="206"/>
  <c r="G19" i="206"/>
  <c r="F19" i="206"/>
  <c r="E19" i="206"/>
  <c r="D19" i="206"/>
  <c r="C19" i="206"/>
  <c r="O18" i="206"/>
  <c r="N18" i="206"/>
  <c r="M18" i="206"/>
  <c r="L18" i="206"/>
  <c r="K18" i="206"/>
  <c r="J18" i="206"/>
  <c r="I18" i="206"/>
  <c r="H18" i="206"/>
  <c r="G18" i="206"/>
  <c r="F18" i="206"/>
  <c r="E18" i="206"/>
  <c r="D18" i="206"/>
  <c r="C18" i="206"/>
  <c r="O17" i="206"/>
  <c r="N17" i="206"/>
  <c r="M17" i="206"/>
  <c r="L17" i="206"/>
  <c r="K17" i="206"/>
  <c r="J17" i="206"/>
  <c r="I17" i="206"/>
  <c r="H17" i="206"/>
  <c r="G17" i="206"/>
  <c r="F17" i="206"/>
  <c r="E17" i="206"/>
  <c r="D17" i="206"/>
  <c r="C17" i="206"/>
  <c r="O16" i="206"/>
  <c r="N16" i="206"/>
  <c r="M16" i="206"/>
  <c r="L16" i="206"/>
  <c r="K16" i="206"/>
  <c r="J16" i="206"/>
  <c r="I16" i="206"/>
  <c r="H16" i="206"/>
  <c r="G16" i="206"/>
  <c r="F16" i="206"/>
  <c r="E16" i="206"/>
  <c r="D16" i="206"/>
  <c r="C16" i="206"/>
  <c r="O15" i="206"/>
  <c r="N15" i="206"/>
  <c r="M15" i="206"/>
  <c r="L15" i="206"/>
  <c r="K15" i="206"/>
  <c r="J15" i="206"/>
  <c r="I15" i="206"/>
  <c r="H15" i="206"/>
  <c r="G15" i="206"/>
  <c r="F15" i="206"/>
  <c r="E15" i="206"/>
  <c r="D15" i="206"/>
  <c r="C15" i="206"/>
  <c r="O32" i="205"/>
  <c r="N32" i="205"/>
  <c r="M32" i="205"/>
  <c r="L32" i="205"/>
  <c r="K32" i="205"/>
  <c r="J32" i="205"/>
  <c r="I32" i="205"/>
  <c r="H32" i="205"/>
  <c r="G32" i="205"/>
  <c r="F32" i="205"/>
  <c r="E32" i="205"/>
  <c r="D32" i="205"/>
  <c r="C32" i="205"/>
  <c r="O31" i="205"/>
  <c r="N31" i="205"/>
  <c r="M31" i="205"/>
  <c r="L31" i="205"/>
  <c r="K31" i="205"/>
  <c r="J31" i="205"/>
  <c r="I31" i="205"/>
  <c r="H31" i="205"/>
  <c r="G31" i="205"/>
  <c r="F31" i="205"/>
  <c r="E31" i="205"/>
  <c r="D31" i="205"/>
  <c r="C31" i="205"/>
  <c r="O30" i="205"/>
  <c r="N30" i="205"/>
  <c r="M30" i="205"/>
  <c r="L30" i="205"/>
  <c r="K30" i="205"/>
  <c r="J30" i="205"/>
  <c r="I30" i="205"/>
  <c r="H30" i="205"/>
  <c r="G30" i="205"/>
  <c r="F30" i="205"/>
  <c r="E30" i="205"/>
  <c r="D30" i="205"/>
  <c r="C30" i="205"/>
  <c r="O29" i="205"/>
  <c r="N29" i="205"/>
  <c r="M29" i="205"/>
  <c r="L29" i="205"/>
  <c r="K29" i="205"/>
  <c r="J29" i="205"/>
  <c r="I29" i="205"/>
  <c r="H29" i="205"/>
  <c r="G29" i="205"/>
  <c r="F29" i="205"/>
  <c r="E29" i="205"/>
  <c r="D29" i="205"/>
  <c r="C29" i="205"/>
  <c r="O28" i="205"/>
  <c r="N28" i="205"/>
  <c r="M28" i="205"/>
  <c r="L28" i="205"/>
  <c r="K28" i="205"/>
  <c r="J28" i="205"/>
  <c r="I28" i="205"/>
  <c r="H28" i="205"/>
  <c r="G28" i="205"/>
  <c r="F28" i="205"/>
  <c r="E28" i="205"/>
  <c r="D28" i="205"/>
  <c r="C28" i="205"/>
  <c r="O24" i="205"/>
  <c r="N24" i="205"/>
  <c r="M24" i="205"/>
  <c r="L24" i="205"/>
  <c r="K24" i="205"/>
  <c r="J24" i="205"/>
  <c r="I24" i="205"/>
  <c r="H24" i="205"/>
  <c r="G24" i="205"/>
  <c r="F24" i="205"/>
  <c r="E24" i="205"/>
  <c r="D24" i="205"/>
  <c r="C24" i="205"/>
  <c r="O23" i="205"/>
  <c r="N23" i="205"/>
  <c r="M23" i="205"/>
  <c r="L23" i="205"/>
  <c r="K23" i="205"/>
  <c r="J23" i="205"/>
  <c r="I23" i="205"/>
  <c r="H23" i="205"/>
  <c r="G23" i="205"/>
  <c r="F23" i="205"/>
  <c r="E23" i="205"/>
  <c r="D23" i="205"/>
  <c r="C23" i="205"/>
  <c r="O22" i="205"/>
  <c r="N22" i="205"/>
  <c r="M22" i="205"/>
  <c r="L22" i="205"/>
  <c r="K22" i="205"/>
  <c r="J22" i="205"/>
  <c r="I22" i="205"/>
  <c r="H22" i="205"/>
  <c r="G22" i="205"/>
  <c r="F22" i="205"/>
  <c r="E22" i="205"/>
  <c r="D22" i="205"/>
  <c r="C22" i="205"/>
  <c r="O21" i="205"/>
  <c r="N21" i="205"/>
  <c r="M21" i="205"/>
  <c r="L21" i="205"/>
  <c r="K21" i="205"/>
  <c r="J21" i="205"/>
  <c r="I21" i="205"/>
  <c r="H21" i="205"/>
  <c r="G21" i="205"/>
  <c r="F21" i="205"/>
  <c r="E21" i="205"/>
  <c r="D21" i="205"/>
  <c r="C21" i="205"/>
  <c r="O20" i="205"/>
  <c r="N20" i="205"/>
  <c r="M20" i="205"/>
  <c r="L20" i="205"/>
  <c r="K20" i="205"/>
  <c r="J20" i="205"/>
  <c r="I20" i="205"/>
  <c r="H20" i="205"/>
  <c r="G20" i="205"/>
  <c r="F20" i="205"/>
  <c r="E20" i="205"/>
  <c r="D20" i="205"/>
  <c r="C20" i="205"/>
  <c r="O19" i="205"/>
  <c r="N19" i="205"/>
  <c r="M19" i="205"/>
  <c r="L19" i="205"/>
  <c r="K19" i="205"/>
  <c r="J19" i="205"/>
  <c r="I19" i="205"/>
  <c r="H19" i="205"/>
  <c r="G19" i="205"/>
  <c r="F19" i="205"/>
  <c r="E19" i="205"/>
  <c r="D19" i="205"/>
  <c r="C19" i="205"/>
  <c r="O18" i="205"/>
  <c r="N18" i="205"/>
  <c r="M18" i="205"/>
  <c r="L18" i="205"/>
  <c r="K18" i="205"/>
  <c r="J18" i="205"/>
  <c r="I18" i="205"/>
  <c r="H18" i="205"/>
  <c r="G18" i="205"/>
  <c r="F18" i="205"/>
  <c r="E18" i="205"/>
  <c r="D18" i="205"/>
  <c r="C18" i="205"/>
  <c r="O17" i="205"/>
  <c r="N17" i="205"/>
  <c r="M17" i="205"/>
  <c r="L17" i="205"/>
  <c r="K17" i="205"/>
  <c r="J17" i="205"/>
  <c r="I17" i="205"/>
  <c r="H17" i="205"/>
  <c r="G17" i="205"/>
  <c r="F17" i="205"/>
  <c r="E17" i="205"/>
  <c r="D17" i="205"/>
  <c r="C17" i="205"/>
  <c r="O16" i="205"/>
  <c r="N16" i="205"/>
  <c r="M16" i="205"/>
  <c r="L16" i="205"/>
  <c r="K16" i="205"/>
  <c r="J16" i="205"/>
  <c r="I16" i="205"/>
  <c r="H16" i="205"/>
  <c r="G16" i="205"/>
  <c r="F16" i="205"/>
  <c r="E16" i="205"/>
  <c r="D16" i="205"/>
  <c r="C16" i="205"/>
  <c r="O15" i="205"/>
  <c r="N15" i="205"/>
  <c r="M15" i="205"/>
  <c r="L15" i="205"/>
  <c r="K15" i="205"/>
  <c r="J15" i="205"/>
  <c r="I15" i="205"/>
  <c r="H15" i="205"/>
  <c r="G15" i="205"/>
  <c r="F15" i="205"/>
  <c r="E15" i="205"/>
  <c r="D15" i="205"/>
  <c r="C15" i="205"/>
  <c r="O32" i="204"/>
  <c r="N32" i="204"/>
  <c r="M32" i="204"/>
  <c r="L32" i="204"/>
  <c r="K32" i="204"/>
  <c r="J32" i="204"/>
  <c r="I32" i="204"/>
  <c r="H32" i="204"/>
  <c r="G32" i="204"/>
  <c r="F32" i="204"/>
  <c r="E32" i="204"/>
  <c r="D32" i="204"/>
  <c r="C32" i="204"/>
  <c r="O31" i="204"/>
  <c r="N31" i="204"/>
  <c r="M31" i="204"/>
  <c r="L31" i="204"/>
  <c r="K31" i="204"/>
  <c r="J31" i="204"/>
  <c r="I31" i="204"/>
  <c r="H31" i="204"/>
  <c r="G31" i="204"/>
  <c r="F31" i="204"/>
  <c r="E31" i="204"/>
  <c r="D31" i="204"/>
  <c r="C31" i="204"/>
  <c r="O30" i="204"/>
  <c r="N30" i="204"/>
  <c r="M30" i="204"/>
  <c r="L30" i="204"/>
  <c r="K30" i="204"/>
  <c r="J30" i="204"/>
  <c r="I30" i="204"/>
  <c r="H30" i="204"/>
  <c r="G30" i="204"/>
  <c r="F30" i="204"/>
  <c r="E30" i="204"/>
  <c r="D30" i="204"/>
  <c r="C30" i="204"/>
  <c r="O29" i="204"/>
  <c r="N29" i="204"/>
  <c r="M29" i="204"/>
  <c r="L29" i="204"/>
  <c r="K29" i="204"/>
  <c r="J29" i="204"/>
  <c r="I29" i="204"/>
  <c r="H29" i="204"/>
  <c r="G29" i="204"/>
  <c r="F29" i="204"/>
  <c r="E29" i="204"/>
  <c r="D29" i="204"/>
  <c r="C29" i="204"/>
  <c r="O28" i="204"/>
  <c r="N28" i="204"/>
  <c r="M28" i="204"/>
  <c r="L28" i="204"/>
  <c r="K28" i="204"/>
  <c r="J28" i="204"/>
  <c r="I28" i="204"/>
  <c r="H28" i="204"/>
  <c r="G28" i="204"/>
  <c r="F28" i="204"/>
  <c r="E28" i="204"/>
  <c r="D28" i="204"/>
  <c r="C28" i="204"/>
  <c r="O24" i="204"/>
  <c r="N24" i="204"/>
  <c r="M24" i="204"/>
  <c r="L24" i="204"/>
  <c r="K24" i="204"/>
  <c r="J24" i="204"/>
  <c r="I24" i="204"/>
  <c r="H24" i="204"/>
  <c r="G24" i="204"/>
  <c r="F24" i="204"/>
  <c r="E24" i="204"/>
  <c r="D24" i="204"/>
  <c r="C24" i="204"/>
  <c r="O23" i="204"/>
  <c r="N23" i="204"/>
  <c r="M23" i="204"/>
  <c r="L23" i="204"/>
  <c r="K23" i="204"/>
  <c r="J23" i="204"/>
  <c r="I23" i="204"/>
  <c r="H23" i="204"/>
  <c r="G23" i="204"/>
  <c r="F23" i="204"/>
  <c r="E23" i="204"/>
  <c r="D23" i="204"/>
  <c r="C23" i="204"/>
  <c r="O22" i="204"/>
  <c r="N22" i="204"/>
  <c r="M22" i="204"/>
  <c r="L22" i="204"/>
  <c r="K22" i="204"/>
  <c r="J22" i="204"/>
  <c r="I22" i="204"/>
  <c r="H22" i="204"/>
  <c r="G22" i="204"/>
  <c r="F22" i="204"/>
  <c r="E22" i="204"/>
  <c r="D22" i="204"/>
  <c r="C22" i="204"/>
  <c r="O21" i="204"/>
  <c r="N21" i="204"/>
  <c r="M21" i="204"/>
  <c r="L21" i="204"/>
  <c r="K21" i="204"/>
  <c r="J21" i="204"/>
  <c r="I21" i="204"/>
  <c r="H21" i="204"/>
  <c r="G21" i="204"/>
  <c r="F21" i="204"/>
  <c r="E21" i="204"/>
  <c r="D21" i="204"/>
  <c r="C21" i="204"/>
  <c r="O20" i="204"/>
  <c r="N20" i="204"/>
  <c r="M20" i="204"/>
  <c r="L20" i="204"/>
  <c r="K20" i="204"/>
  <c r="J20" i="204"/>
  <c r="I20" i="204"/>
  <c r="H20" i="204"/>
  <c r="G20" i="204"/>
  <c r="F20" i="204"/>
  <c r="E20" i="204"/>
  <c r="D20" i="204"/>
  <c r="C20" i="204"/>
  <c r="O19" i="204"/>
  <c r="N19" i="204"/>
  <c r="M19" i="204"/>
  <c r="L19" i="204"/>
  <c r="K19" i="204"/>
  <c r="J19" i="204"/>
  <c r="I19" i="204"/>
  <c r="H19" i="204"/>
  <c r="G19" i="204"/>
  <c r="F19" i="204"/>
  <c r="E19" i="204"/>
  <c r="D19" i="204"/>
  <c r="C19" i="204"/>
  <c r="O18" i="204"/>
  <c r="N18" i="204"/>
  <c r="M18" i="204"/>
  <c r="L18" i="204"/>
  <c r="K18" i="204"/>
  <c r="J18" i="204"/>
  <c r="I18" i="204"/>
  <c r="H18" i="204"/>
  <c r="G18" i="204"/>
  <c r="F18" i="204"/>
  <c r="E18" i="204"/>
  <c r="D18" i="204"/>
  <c r="C18" i="204"/>
  <c r="O17" i="204"/>
  <c r="N17" i="204"/>
  <c r="M17" i="204"/>
  <c r="L17" i="204"/>
  <c r="K17" i="204"/>
  <c r="J17" i="204"/>
  <c r="I17" i="204"/>
  <c r="H17" i="204"/>
  <c r="G17" i="204"/>
  <c r="F17" i="204"/>
  <c r="E17" i="204"/>
  <c r="D17" i="204"/>
  <c r="C17" i="204"/>
  <c r="O16" i="204"/>
  <c r="N16" i="204"/>
  <c r="M16" i="204"/>
  <c r="L16" i="204"/>
  <c r="K16" i="204"/>
  <c r="J16" i="204"/>
  <c r="I16" i="204"/>
  <c r="H16" i="204"/>
  <c r="G16" i="204"/>
  <c r="F16" i="204"/>
  <c r="E16" i="204"/>
  <c r="D16" i="204"/>
  <c r="C16" i="204"/>
  <c r="O15" i="204"/>
  <c r="N15" i="204"/>
  <c r="M15" i="204"/>
  <c r="L15" i="204"/>
  <c r="K15" i="204"/>
  <c r="J15" i="204"/>
  <c r="I15" i="204"/>
  <c r="H15" i="204"/>
  <c r="G15" i="204"/>
  <c r="F15" i="204"/>
  <c r="E15" i="204"/>
  <c r="D15" i="204"/>
  <c r="C15" i="204"/>
  <c r="O32" i="203"/>
  <c r="N32" i="203"/>
  <c r="M32" i="203"/>
  <c r="L32" i="203"/>
  <c r="K32" i="203"/>
  <c r="J32" i="203"/>
  <c r="I32" i="203"/>
  <c r="H32" i="203"/>
  <c r="G32" i="203"/>
  <c r="F32" i="203"/>
  <c r="E32" i="203"/>
  <c r="D32" i="203"/>
  <c r="C32" i="203"/>
  <c r="O31" i="203"/>
  <c r="N31" i="203"/>
  <c r="M31" i="203"/>
  <c r="L31" i="203"/>
  <c r="K31" i="203"/>
  <c r="J31" i="203"/>
  <c r="I31" i="203"/>
  <c r="H31" i="203"/>
  <c r="G31" i="203"/>
  <c r="F31" i="203"/>
  <c r="E31" i="203"/>
  <c r="D31" i="203"/>
  <c r="C31" i="203"/>
  <c r="O30" i="203"/>
  <c r="N30" i="203"/>
  <c r="M30" i="203"/>
  <c r="L30" i="203"/>
  <c r="K30" i="203"/>
  <c r="J30" i="203"/>
  <c r="I30" i="203"/>
  <c r="H30" i="203"/>
  <c r="G30" i="203"/>
  <c r="F30" i="203"/>
  <c r="E30" i="203"/>
  <c r="D30" i="203"/>
  <c r="C30" i="203"/>
  <c r="O29" i="203"/>
  <c r="N29" i="203"/>
  <c r="M29" i="203"/>
  <c r="L29" i="203"/>
  <c r="K29" i="203"/>
  <c r="J29" i="203"/>
  <c r="I29" i="203"/>
  <c r="H29" i="203"/>
  <c r="G29" i="203"/>
  <c r="F29" i="203"/>
  <c r="E29" i="203"/>
  <c r="D29" i="203"/>
  <c r="C29" i="203"/>
  <c r="O28" i="203"/>
  <c r="N28" i="203"/>
  <c r="M28" i="203"/>
  <c r="L28" i="203"/>
  <c r="K28" i="203"/>
  <c r="J28" i="203"/>
  <c r="I28" i="203"/>
  <c r="H28" i="203"/>
  <c r="G28" i="203"/>
  <c r="F28" i="203"/>
  <c r="E28" i="203"/>
  <c r="D28" i="203"/>
  <c r="C28" i="203"/>
  <c r="O24" i="203"/>
  <c r="N24" i="203"/>
  <c r="M24" i="203"/>
  <c r="L24" i="203"/>
  <c r="K24" i="203"/>
  <c r="J24" i="203"/>
  <c r="I24" i="203"/>
  <c r="H24" i="203"/>
  <c r="G24" i="203"/>
  <c r="F24" i="203"/>
  <c r="E24" i="203"/>
  <c r="D24" i="203"/>
  <c r="C24" i="203"/>
  <c r="O23" i="203"/>
  <c r="N23" i="203"/>
  <c r="M23" i="203"/>
  <c r="L23" i="203"/>
  <c r="K23" i="203"/>
  <c r="J23" i="203"/>
  <c r="I23" i="203"/>
  <c r="H23" i="203"/>
  <c r="G23" i="203"/>
  <c r="F23" i="203"/>
  <c r="E23" i="203"/>
  <c r="D23" i="203"/>
  <c r="C23" i="203"/>
  <c r="O22" i="203"/>
  <c r="N22" i="203"/>
  <c r="M22" i="203"/>
  <c r="L22" i="203"/>
  <c r="K22" i="203"/>
  <c r="J22" i="203"/>
  <c r="I22" i="203"/>
  <c r="H22" i="203"/>
  <c r="G22" i="203"/>
  <c r="F22" i="203"/>
  <c r="E22" i="203"/>
  <c r="D22" i="203"/>
  <c r="C22" i="203"/>
  <c r="O21" i="203"/>
  <c r="N21" i="203"/>
  <c r="M21" i="203"/>
  <c r="L21" i="203"/>
  <c r="K21" i="203"/>
  <c r="J21" i="203"/>
  <c r="I21" i="203"/>
  <c r="H21" i="203"/>
  <c r="G21" i="203"/>
  <c r="F21" i="203"/>
  <c r="E21" i="203"/>
  <c r="D21" i="203"/>
  <c r="C21" i="203"/>
  <c r="O20" i="203"/>
  <c r="N20" i="203"/>
  <c r="M20" i="203"/>
  <c r="L20" i="203"/>
  <c r="K20" i="203"/>
  <c r="J20" i="203"/>
  <c r="I20" i="203"/>
  <c r="H20" i="203"/>
  <c r="G20" i="203"/>
  <c r="F20" i="203"/>
  <c r="E20" i="203"/>
  <c r="D20" i="203"/>
  <c r="C20" i="203"/>
  <c r="O19" i="203"/>
  <c r="N19" i="203"/>
  <c r="M19" i="203"/>
  <c r="L19" i="203"/>
  <c r="K19" i="203"/>
  <c r="J19" i="203"/>
  <c r="I19" i="203"/>
  <c r="H19" i="203"/>
  <c r="G19" i="203"/>
  <c r="F19" i="203"/>
  <c r="E19" i="203"/>
  <c r="D19" i="203"/>
  <c r="C19" i="203"/>
  <c r="O18" i="203"/>
  <c r="N18" i="203"/>
  <c r="M18" i="203"/>
  <c r="L18" i="203"/>
  <c r="K18" i="203"/>
  <c r="J18" i="203"/>
  <c r="I18" i="203"/>
  <c r="H18" i="203"/>
  <c r="G18" i="203"/>
  <c r="F18" i="203"/>
  <c r="E18" i="203"/>
  <c r="D18" i="203"/>
  <c r="C18" i="203"/>
  <c r="O17" i="203"/>
  <c r="N17" i="203"/>
  <c r="M17" i="203"/>
  <c r="L17" i="203"/>
  <c r="K17" i="203"/>
  <c r="J17" i="203"/>
  <c r="I17" i="203"/>
  <c r="H17" i="203"/>
  <c r="G17" i="203"/>
  <c r="F17" i="203"/>
  <c r="E17" i="203"/>
  <c r="D17" i="203"/>
  <c r="C17" i="203"/>
  <c r="O16" i="203"/>
  <c r="N16" i="203"/>
  <c r="M16" i="203"/>
  <c r="L16" i="203"/>
  <c r="K16" i="203"/>
  <c r="J16" i="203"/>
  <c r="I16" i="203"/>
  <c r="H16" i="203"/>
  <c r="G16" i="203"/>
  <c r="F16" i="203"/>
  <c r="E16" i="203"/>
  <c r="D16" i="203"/>
  <c r="C16" i="203"/>
  <c r="O15" i="203"/>
  <c r="N15" i="203"/>
  <c r="M15" i="203"/>
  <c r="L15" i="203"/>
  <c r="K15" i="203"/>
  <c r="J15" i="203"/>
  <c r="I15" i="203"/>
  <c r="H15" i="203"/>
  <c r="G15" i="203"/>
  <c r="F15" i="203"/>
  <c r="E15" i="203"/>
  <c r="D15" i="203"/>
  <c r="C15" i="203"/>
  <c r="O32" i="202"/>
  <c r="N32" i="202"/>
  <c r="M32" i="202"/>
  <c r="L32" i="202"/>
  <c r="K32" i="202"/>
  <c r="J32" i="202"/>
  <c r="I32" i="202"/>
  <c r="H32" i="202"/>
  <c r="G32" i="202"/>
  <c r="F32" i="202"/>
  <c r="E32" i="202"/>
  <c r="D32" i="202"/>
  <c r="C32" i="202"/>
  <c r="O31" i="202"/>
  <c r="N31" i="202"/>
  <c r="M31" i="202"/>
  <c r="L31" i="202"/>
  <c r="K31" i="202"/>
  <c r="J31" i="202"/>
  <c r="I31" i="202"/>
  <c r="H31" i="202"/>
  <c r="G31" i="202"/>
  <c r="F31" i="202"/>
  <c r="E31" i="202"/>
  <c r="D31" i="202"/>
  <c r="C31" i="202"/>
  <c r="O30" i="202"/>
  <c r="N30" i="202"/>
  <c r="M30" i="202"/>
  <c r="L30" i="202"/>
  <c r="K30" i="202"/>
  <c r="J30" i="202"/>
  <c r="I30" i="202"/>
  <c r="H30" i="202"/>
  <c r="G30" i="202"/>
  <c r="F30" i="202"/>
  <c r="E30" i="202"/>
  <c r="D30" i="202"/>
  <c r="C30" i="202"/>
  <c r="O29" i="202"/>
  <c r="N29" i="202"/>
  <c r="M29" i="202"/>
  <c r="L29" i="202"/>
  <c r="K29" i="202"/>
  <c r="J29" i="202"/>
  <c r="I29" i="202"/>
  <c r="H29" i="202"/>
  <c r="G29" i="202"/>
  <c r="F29" i="202"/>
  <c r="E29" i="202"/>
  <c r="D29" i="202"/>
  <c r="C29" i="202"/>
  <c r="O28" i="202"/>
  <c r="N28" i="202"/>
  <c r="M28" i="202"/>
  <c r="L28" i="202"/>
  <c r="K28" i="202"/>
  <c r="J28" i="202"/>
  <c r="I28" i="202"/>
  <c r="H28" i="202"/>
  <c r="G28" i="202"/>
  <c r="F28" i="202"/>
  <c r="E28" i="202"/>
  <c r="D28" i="202"/>
  <c r="C28" i="202"/>
  <c r="O24" i="202"/>
  <c r="N24" i="202"/>
  <c r="M24" i="202"/>
  <c r="L24" i="202"/>
  <c r="K24" i="202"/>
  <c r="J24" i="202"/>
  <c r="I24" i="202"/>
  <c r="H24" i="202"/>
  <c r="G24" i="202"/>
  <c r="F24" i="202"/>
  <c r="E24" i="202"/>
  <c r="D24" i="202"/>
  <c r="C24" i="202"/>
  <c r="O23" i="202"/>
  <c r="N23" i="202"/>
  <c r="M23" i="202"/>
  <c r="L23" i="202"/>
  <c r="K23" i="202"/>
  <c r="J23" i="202"/>
  <c r="I23" i="202"/>
  <c r="H23" i="202"/>
  <c r="G23" i="202"/>
  <c r="F23" i="202"/>
  <c r="E23" i="202"/>
  <c r="D23" i="202"/>
  <c r="C23" i="202"/>
  <c r="O22" i="202"/>
  <c r="N22" i="202"/>
  <c r="M22" i="202"/>
  <c r="L22" i="202"/>
  <c r="K22" i="202"/>
  <c r="J22" i="202"/>
  <c r="I22" i="202"/>
  <c r="H22" i="202"/>
  <c r="G22" i="202"/>
  <c r="F22" i="202"/>
  <c r="E22" i="202"/>
  <c r="D22" i="202"/>
  <c r="C22" i="202"/>
  <c r="O21" i="202"/>
  <c r="N21" i="202"/>
  <c r="M21" i="202"/>
  <c r="L21" i="202"/>
  <c r="K21" i="202"/>
  <c r="J21" i="202"/>
  <c r="I21" i="202"/>
  <c r="H21" i="202"/>
  <c r="G21" i="202"/>
  <c r="F21" i="202"/>
  <c r="E21" i="202"/>
  <c r="D21" i="202"/>
  <c r="C21" i="202"/>
  <c r="O20" i="202"/>
  <c r="N20" i="202"/>
  <c r="M20" i="202"/>
  <c r="L20" i="202"/>
  <c r="K20" i="202"/>
  <c r="J20" i="202"/>
  <c r="I20" i="202"/>
  <c r="H20" i="202"/>
  <c r="G20" i="202"/>
  <c r="F20" i="202"/>
  <c r="E20" i="202"/>
  <c r="D20" i="202"/>
  <c r="C20" i="202"/>
  <c r="O19" i="202"/>
  <c r="N19" i="202"/>
  <c r="M19" i="202"/>
  <c r="L19" i="202"/>
  <c r="K19" i="202"/>
  <c r="J19" i="202"/>
  <c r="I19" i="202"/>
  <c r="H19" i="202"/>
  <c r="G19" i="202"/>
  <c r="F19" i="202"/>
  <c r="E19" i="202"/>
  <c r="D19" i="202"/>
  <c r="C19" i="202"/>
  <c r="O18" i="202"/>
  <c r="N18" i="202"/>
  <c r="M18" i="202"/>
  <c r="L18" i="202"/>
  <c r="K18" i="202"/>
  <c r="J18" i="202"/>
  <c r="I18" i="202"/>
  <c r="H18" i="202"/>
  <c r="G18" i="202"/>
  <c r="F18" i="202"/>
  <c r="E18" i="202"/>
  <c r="D18" i="202"/>
  <c r="C18" i="202"/>
  <c r="O17" i="202"/>
  <c r="N17" i="202"/>
  <c r="M17" i="202"/>
  <c r="L17" i="202"/>
  <c r="K17" i="202"/>
  <c r="J17" i="202"/>
  <c r="I17" i="202"/>
  <c r="H17" i="202"/>
  <c r="G17" i="202"/>
  <c r="F17" i="202"/>
  <c r="E17" i="202"/>
  <c r="D17" i="202"/>
  <c r="C17" i="202"/>
  <c r="O16" i="202"/>
  <c r="N16" i="202"/>
  <c r="M16" i="202"/>
  <c r="L16" i="202"/>
  <c r="K16" i="202"/>
  <c r="J16" i="202"/>
  <c r="I16" i="202"/>
  <c r="H16" i="202"/>
  <c r="G16" i="202"/>
  <c r="F16" i="202"/>
  <c r="E16" i="202"/>
  <c r="D16" i="202"/>
  <c r="C16" i="202"/>
  <c r="O15" i="202"/>
  <c r="N15" i="202"/>
  <c r="M15" i="202"/>
  <c r="L15" i="202"/>
  <c r="K15" i="202"/>
  <c r="J15" i="202"/>
  <c r="I15" i="202"/>
  <c r="H15" i="202"/>
  <c r="G15" i="202"/>
  <c r="F15" i="202"/>
  <c r="E15" i="202"/>
  <c r="D15" i="202"/>
  <c r="C15" i="202"/>
  <c r="O32" i="201"/>
  <c r="N32" i="201"/>
  <c r="M32" i="201"/>
  <c r="L32" i="201"/>
  <c r="K32" i="201"/>
  <c r="J32" i="201"/>
  <c r="I32" i="201"/>
  <c r="H32" i="201"/>
  <c r="G32" i="201"/>
  <c r="F32" i="201"/>
  <c r="E32" i="201"/>
  <c r="D32" i="201"/>
  <c r="C32" i="201"/>
  <c r="O31" i="201"/>
  <c r="N31" i="201"/>
  <c r="M31" i="201"/>
  <c r="L31" i="201"/>
  <c r="K31" i="201"/>
  <c r="J31" i="201"/>
  <c r="I31" i="201"/>
  <c r="H31" i="201"/>
  <c r="G31" i="201"/>
  <c r="F31" i="201"/>
  <c r="E31" i="201"/>
  <c r="D31" i="201"/>
  <c r="C31" i="201"/>
  <c r="O30" i="201"/>
  <c r="N30" i="201"/>
  <c r="M30" i="201"/>
  <c r="L30" i="201"/>
  <c r="K30" i="201"/>
  <c r="J30" i="201"/>
  <c r="I30" i="201"/>
  <c r="H30" i="201"/>
  <c r="G30" i="201"/>
  <c r="F30" i="201"/>
  <c r="E30" i="201"/>
  <c r="D30" i="201"/>
  <c r="C30" i="201"/>
  <c r="O29" i="201"/>
  <c r="N29" i="201"/>
  <c r="M29" i="201"/>
  <c r="L29" i="201"/>
  <c r="K29" i="201"/>
  <c r="J29" i="201"/>
  <c r="I29" i="201"/>
  <c r="H29" i="201"/>
  <c r="G29" i="201"/>
  <c r="F29" i="201"/>
  <c r="E29" i="201"/>
  <c r="D29" i="201"/>
  <c r="C29" i="201"/>
  <c r="O28" i="201"/>
  <c r="N28" i="201"/>
  <c r="M28" i="201"/>
  <c r="L28" i="201"/>
  <c r="K28" i="201"/>
  <c r="J28" i="201"/>
  <c r="I28" i="201"/>
  <c r="H28" i="201"/>
  <c r="G28" i="201"/>
  <c r="F28" i="201"/>
  <c r="E28" i="201"/>
  <c r="D28" i="201"/>
  <c r="C28" i="201"/>
  <c r="O24" i="201"/>
  <c r="N24" i="201"/>
  <c r="M24" i="201"/>
  <c r="L24" i="201"/>
  <c r="K24" i="201"/>
  <c r="J24" i="201"/>
  <c r="I24" i="201"/>
  <c r="H24" i="201"/>
  <c r="G24" i="201"/>
  <c r="F24" i="201"/>
  <c r="E24" i="201"/>
  <c r="D24" i="201"/>
  <c r="C24" i="201"/>
  <c r="O23" i="201"/>
  <c r="N23" i="201"/>
  <c r="M23" i="201"/>
  <c r="L23" i="201"/>
  <c r="K23" i="201"/>
  <c r="J23" i="201"/>
  <c r="I23" i="201"/>
  <c r="H23" i="201"/>
  <c r="G23" i="201"/>
  <c r="F23" i="201"/>
  <c r="E23" i="201"/>
  <c r="D23" i="201"/>
  <c r="C23" i="201"/>
  <c r="O22" i="201"/>
  <c r="N22" i="201"/>
  <c r="M22" i="201"/>
  <c r="L22" i="201"/>
  <c r="K22" i="201"/>
  <c r="J22" i="201"/>
  <c r="I22" i="201"/>
  <c r="H22" i="201"/>
  <c r="G22" i="201"/>
  <c r="F22" i="201"/>
  <c r="E22" i="201"/>
  <c r="D22" i="201"/>
  <c r="C22" i="201"/>
  <c r="O21" i="201"/>
  <c r="N21" i="201"/>
  <c r="M21" i="201"/>
  <c r="L21" i="201"/>
  <c r="K21" i="201"/>
  <c r="J21" i="201"/>
  <c r="I21" i="201"/>
  <c r="H21" i="201"/>
  <c r="G21" i="201"/>
  <c r="F21" i="201"/>
  <c r="E21" i="201"/>
  <c r="D21" i="201"/>
  <c r="C21" i="201"/>
  <c r="O20" i="201"/>
  <c r="N20" i="201"/>
  <c r="M20" i="201"/>
  <c r="L20" i="201"/>
  <c r="K20" i="201"/>
  <c r="J20" i="201"/>
  <c r="I20" i="201"/>
  <c r="H20" i="201"/>
  <c r="G20" i="201"/>
  <c r="F20" i="201"/>
  <c r="E20" i="201"/>
  <c r="D20" i="201"/>
  <c r="C20" i="201"/>
  <c r="O19" i="201"/>
  <c r="N19" i="201"/>
  <c r="M19" i="201"/>
  <c r="L19" i="201"/>
  <c r="K19" i="201"/>
  <c r="J19" i="201"/>
  <c r="I19" i="201"/>
  <c r="H19" i="201"/>
  <c r="G19" i="201"/>
  <c r="F19" i="201"/>
  <c r="E19" i="201"/>
  <c r="D19" i="201"/>
  <c r="C19" i="201"/>
  <c r="O18" i="201"/>
  <c r="N18" i="201"/>
  <c r="M18" i="201"/>
  <c r="L18" i="201"/>
  <c r="K18" i="201"/>
  <c r="J18" i="201"/>
  <c r="I18" i="201"/>
  <c r="H18" i="201"/>
  <c r="G18" i="201"/>
  <c r="F18" i="201"/>
  <c r="E18" i="201"/>
  <c r="D18" i="201"/>
  <c r="C18" i="201"/>
  <c r="O17" i="201"/>
  <c r="N17" i="201"/>
  <c r="M17" i="201"/>
  <c r="L17" i="201"/>
  <c r="K17" i="201"/>
  <c r="J17" i="201"/>
  <c r="I17" i="201"/>
  <c r="H17" i="201"/>
  <c r="G17" i="201"/>
  <c r="F17" i="201"/>
  <c r="E17" i="201"/>
  <c r="D17" i="201"/>
  <c r="C17" i="201"/>
  <c r="O16" i="201"/>
  <c r="N16" i="201"/>
  <c r="M16" i="201"/>
  <c r="L16" i="201"/>
  <c r="K16" i="201"/>
  <c r="J16" i="201"/>
  <c r="I16" i="201"/>
  <c r="H16" i="201"/>
  <c r="G16" i="201"/>
  <c r="F16" i="201"/>
  <c r="E16" i="201"/>
  <c r="D16" i="201"/>
  <c r="C16" i="201"/>
  <c r="O15" i="201"/>
  <c r="N15" i="201"/>
  <c r="M15" i="201"/>
  <c r="L15" i="201"/>
  <c r="K15" i="201"/>
  <c r="J15" i="201"/>
  <c r="I15" i="201"/>
  <c r="H15" i="201"/>
  <c r="G15" i="201"/>
  <c r="F15" i="201"/>
  <c r="E15" i="201"/>
  <c r="D15" i="201"/>
  <c r="C15" i="201"/>
  <c r="O32" i="199"/>
  <c r="N32" i="199"/>
  <c r="M32" i="199"/>
  <c r="L32" i="199"/>
  <c r="K32" i="199"/>
  <c r="J32" i="199"/>
  <c r="I32" i="199"/>
  <c r="H32" i="199"/>
  <c r="G32" i="199"/>
  <c r="F32" i="199"/>
  <c r="E32" i="199"/>
  <c r="D32" i="199"/>
  <c r="C32" i="199"/>
  <c r="O31" i="199"/>
  <c r="N31" i="199"/>
  <c r="M31" i="199"/>
  <c r="L31" i="199"/>
  <c r="K31" i="199"/>
  <c r="J31" i="199"/>
  <c r="I31" i="199"/>
  <c r="H31" i="199"/>
  <c r="G31" i="199"/>
  <c r="F31" i="199"/>
  <c r="E31" i="199"/>
  <c r="D31" i="199"/>
  <c r="C31" i="199"/>
  <c r="O30" i="199"/>
  <c r="N30" i="199"/>
  <c r="M30" i="199"/>
  <c r="L30" i="199"/>
  <c r="K30" i="199"/>
  <c r="J30" i="199"/>
  <c r="I30" i="199"/>
  <c r="H30" i="199"/>
  <c r="G30" i="199"/>
  <c r="F30" i="199"/>
  <c r="E30" i="199"/>
  <c r="D30" i="199"/>
  <c r="C30" i="199"/>
  <c r="O29" i="199"/>
  <c r="N29" i="199"/>
  <c r="M29" i="199"/>
  <c r="L29" i="199"/>
  <c r="K29" i="199"/>
  <c r="J29" i="199"/>
  <c r="I29" i="199"/>
  <c r="H29" i="199"/>
  <c r="G29" i="199"/>
  <c r="F29" i="199"/>
  <c r="E29" i="199"/>
  <c r="D29" i="199"/>
  <c r="C29" i="199"/>
  <c r="O28" i="199"/>
  <c r="N28" i="199"/>
  <c r="M28" i="199"/>
  <c r="L28" i="199"/>
  <c r="K28" i="199"/>
  <c r="J28" i="199"/>
  <c r="I28" i="199"/>
  <c r="H28" i="199"/>
  <c r="G28" i="199"/>
  <c r="F28" i="199"/>
  <c r="E28" i="199"/>
  <c r="D28" i="199"/>
  <c r="C28" i="199"/>
  <c r="O24" i="199"/>
  <c r="N24" i="199"/>
  <c r="M24" i="199"/>
  <c r="L24" i="199"/>
  <c r="K24" i="199"/>
  <c r="J24" i="199"/>
  <c r="I24" i="199"/>
  <c r="H24" i="199"/>
  <c r="G24" i="199"/>
  <c r="F24" i="199"/>
  <c r="E24" i="199"/>
  <c r="D24" i="199"/>
  <c r="C24" i="199"/>
  <c r="O23" i="199"/>
  <c r="N23" i="199"/>
  <c r="M23" i="199"/>
  <c r="L23" i="199"/>
  <c r="K23" i="199"/>
  <c r="J23" i="199"/>
  <c r="I23" i="199"/>
  <c r="H23" i="199"/>
  <c r="G23" i="199"/>
  <c r="F23" i="199"/>
  <c r="E23" i="199"/>
  <c r="D23" i="199"/>
  <c r="C23" i="199"/>
  <c r="O22" i="199"/>
  <c r="N22" i="199"/>
  <c r="M22" i="199"/>
  <c r="L22" i="199"/>
  <c r="K22" i="199"/>
  <c r="J22" i="199"/>
  <c r="I22" i="199"/>
  <c r="H22" i="199"/>
  <c r="G22" i="199"/>
  <c r="F22" i="199"/>
  <c r="E22" i="199"/>
  <c r="D22" i="199"/>
  <c r="C22" i="199"/>
  <c r="O21" i="199"/>
  <c r="N21" i="199"/>
  <c r="M21" i="199"/>
  <c r="L21" i="199"/>
  <c r="K21" i="199"/>
  <c r="J21" i="199"/>
  <c r="I21" i="199"/>
  <c r="H21" i="199"/>
  <c r="G21" i="199"/>
  <c r="F21" i="199"/>
  <c r="E21" i="199"/>
  <c r="D21" i="199"/>
  <c r="C21" i="199"/>
  <c r="O20" i="199"/>
  <c r="N20" i="199"/>
  <c r="M20" i="199"/>
  <c r="L20" i="199"/>
  <c r="K20" i="199"/>
  <c r="J20" i="199"/>
  <c r="I20" i="199"/>
  <c r="H20" i="199"/>
  <c r="G20" i="199"/>
  <c r="F20" i="199"/>
  <c r="E20" i="199"/>
  <c r="D20" i="199"/>
  <c r="C20" i="199"/>
  <c r="O19" i="199"/>
  <c r="N19" i="199"/>
  <c r="M19" i="199"/>
  <c r="L19" i="199"/>
  <c r="K19" i="199"/>
  <c r="J19" i="199"/>
  <c r="I19" i="199"/>
  <c r="H19" i="199"/>
  <c r="G19" i="199"/>
  <c r="F19" i="199"/>
  <c r="E19" i="199"/>
  <c r="D19" i="199"/>
  <c r="C19" i="199"/>
  <c r="O18" i="199"/>
  <c r="N18" i="199"/>
  <c r="M18" i="199"/>
  <c r="L18" i="199"/>
  <c r="K18" i="199"/>
  <c r="J18" i="199"/>
  <c r="I18" i="199"/>
  <c r="H18" i="199"/>
  <c r="G18" i="199"/>
  <c r="F18" i="199"/>
  <c r="E18" i="199"/>
  <c r="D18" i="199"/>
  <c r="C18" i="199"/>
  <c r="O17" i="199"/>
  <c r="N17" i="199"/>
  <c r="M17" i="199"/>
  <c r="L17" i="199"/>
  <c r="K17" i="199"/>
  <c r="J17" i="199"/>
  <c r="I17" i="199"/>
  <c r="H17" i="199"/>
  <c r="G17" i="199"/>
  <c r="F17" i="199"/>
  <c r="E17" i="199"/>
  <c r="D17" i="199"/>
  <c r="C17" i="199"/>
  <c r="O16" i="199"/>
  <c r="N16" i="199"/>
  <c r="M16" i="199"/>
  <c r="L16" i="199"/>
  <c r="K16" i="199"/>
  <c r="J16" i="199"/>
  <c r="I16" i="199"/>
  <c r="H16" i="199"/>
  <c r="G16" i="199"/>
  <c r="F16" i="199"/>
  <c r="E16" i="199"/>
  <c r="D16" i="199"/>
  <c r="C16" i="199"/>
  <c r="O15" i="199"/>
  <c r="N15" i="199"/>
  <c r="M15" i="199"/>
  <c r="L15" i="199"/>
  <c r="K15" i="199"/>
  <c r="J15" i="199"/>
  <c r="I15" i="199"/>
  <c r="H15" i="199"/>
  <c r="G15" i="199"/>
  <c r="F15" i="199"/>
  <c r="E15" i="199"/>
  <c r="D15" i="199"/>
  <c r="C15" i="199"/>
  <c r="O32" i="198"/>
  <c r="N32" i="198"/>
  <c r="L32" i="198"/>
  <c r="K32" i="198"/>
  <c r="J32" i="198"/>
  <c r="I32" i="198"/>
  <c r="H32" i="198"/>
  <c r="G32" i="198"/>
  <c r="F32" i="198"/>
  <c r="E32" i="198"/>
  <c r="D32" i="198"/>
  <c r="C32" i="198"/>
  <c r="O31" i="198"/>
  <c r="N31" i="198"/>
  <c r="L31" i="198"/>
  <c r="K31" i="198"/>
  <c r="J31" i="198"/>
  <c r="I31" i="198"/>
  <c r="H31" i="198"/>
  <c r="G31" i="198"/>
  <c r="F31" i="198"/>
  <c r="E31" i="198"/>
  <c r="D31" i="198"/>
  <c r="C31" i="198"/>
  <c r="O30" i="198"/>
  <c r="N30" i="198"/>
  <c r="L30" i="198"/>
  <c r="K30" i="198"/>
  <c r="J30" i="198"/>
  <c r="I30" i="198"/>
  <c r="H30" i="198"/>
  <c r="G30" i="198"/>
  <c r="F30" i="198"/>
  <c r="E30" i="198"/>
  <c r="D30" i="198"/>
  <c r="C30" i="198"/>
  <c r="O29" i="198"/>
  <c r="N29" i="198"/>
  <c r="L29" i="198"/>
  <c r="K29" i="198"/>
  <c r="J29" i="198"/>
  <c r="I29" i="198"/>
  <c r="H29" i="198"/>
  <c r="G29" i="198"/>
  <c r="F29" i="198"/>
  <c r="E29" i="198"/>
  <c r="D29" i="198"/>
  <c r="C29" i="198"/>
  <c r="O28" i="198"/>
  <c r="N28" i="198"/>
  <c r="L28" i="198"/>
  <c r="K28" i="198"/>
  <c r="J28" i="198"/>
  <c r="I28" i="198"/>
  <c r="H28" i="198"/>
  <c r="G28" i="198"/>
  <c r="F28" i="198"/>
  <c r="E28" i="198"/>
  <c r="D28" i="198"/>
  <c r="C28" i="198"/>
  <c r="O24" i="198"/>
  <c r="N24" i="198"/>
  <c r="L24" i="198"/>
  <c r="K24" i="198"/>
  <c r="J24" i="198"/>
  <c r="I24" i="198"/>
  <c r="H24" i="198"/>
  <c r="G24" i="198"/>
  <c r="F24" i="198"/>
  <c r="E24" i="198"/>
  <c r="D24" i="198"/>
  <c r="C24" i="198"/>
  <c r="O23" i="198"/>
  <c r="N23" i="198"/>
  <c r="L23" i="198"/>
  <c r="K23" i="198"/>
  <c r="J23" i="198"/>
  <c r="I23" i="198"/>
  <c r="H23" i="198"/>
  <c r="G23" i="198"/>
  <c r="F23" i="198"/>
  <c r="E23" i="198"/>
  <c r="D23" i="198"/>
  <c r="C23" i="198"/>
  <c r="O22" i="198"/>
  <c r="N22" i="198"/>
  <c r="L22" i="198"/>
  <c r="K22" i="198"/>
  <c r="J22" i="198"/>
  <c r="I22" i="198"/>
  <c r="H22" i="198"/>
  <c r="G22" i="198"/>
  <c r="F22" i="198"/>
  <c r="E22" i="198"/>
  <c r="D22" i="198"/>
  <c r="C22" i="198"/>
  <c r="O21" i="198"/>
  <c r="N21" i="198"/>
  <c r="L21" i="198"/>
  <c r="K21" i="198"/>
  <c r="J21" i="198"/>
  <c r="I21" i="198"/>
  <c r="H21" i="198"/>
  <c r="G21" i="198"/>
  <c r="F21" i="198"/>
  <c r="E21" i="198"/>
  <c r="D21" i="198"/>
  <c r="C21" i="198"/>
  <c r="O20" i="198"/>
  <c r="N20" i="198"/>
  <c r="L20" i="198"/>
  <c r="K20" i="198"/>
  <c r="J20" i="198"/>
  <c r="I20" i="198"/>
  <c r="H20" i="198"/>
  <c r="G20" i="198"/>
  <c r="F20" i="198"/>
  <c r="E20" i="198"/>
  <c r="D20" i="198"/>
  <c r="C20" i="198"/>
  <c r="O19" i="198"/>
  <c r="N19" i="198"/>
  <c r="L19" i="198"/>
  <c r="K19" i="198"/>
  <c r="J19" i="198"/>
  <c r="I19" i="198"/>
  <c r="H19" i="198"/>
  <c r="G19" i="198"/>
  <c r="F19" i="198"/>
  <c r="E19" i="198"/>
  <c r="D19" i="198"/>
  <c r="C19" i="198"/>
  <c r="O18" i="198"/>
  <c r="N18" i="198"/>
  <c r="L18" i="198"/>
  <c r="K18" i="198"/>
  <c r="J18" i="198"/>
  <c r="I18" i="198"/>
  <c r="H18" i="198"/>
  <c r="G18" i="198"/>
  <c r="F18" i="198"/>
  <c r="E18" i="198"/>
  <c r="D18" i="198"/>
  <c r="C18" i="198"/>
  <c r="O17" i="198"/>
  <c r="N17" i="198"/>
  <c r="L17" i="198"/>
  <c r="K17" i="198"/>
  <c r="J17" i="198"/>
  <c r="I17" i="198"/>
  <c r="H17" i="198"/>
  <c r="G17" i="198"/>
  <c r="F17" i="198"/>
  <c r="E17" i="198"/>
  <c r="D17" i="198"/>
  <c r="C17" i="198"/>
  <c r="O16" i="198"/>
  <c r="N16" i="198"/>
  <c r="L16" i="198"/>
  <c r="K16" i="198"/>
  <c r="J16" i="198"/>
  <c r="I16" i="198"/>
  <c r="H16" i="198"/>
  <c r="G16" i="198"/>
  <c r="F16" i="198"/>
  <c r="E16" i="198"/>
  <c r="D16" i="198"/>
  <c r="C16" i="198"/>
  <c r="O15" i="198"/>
  <c r="N15" i="198"/>
  <c r="L15" i="198"/>
  <c r="K15" i="198"/>
  <c r="J15" i="198"/>
  <c r="I15" i="198"/>
  <c r="H15" i="198"/>
  <c r="G15" i="198"/>
  <c r="F15" i="198"/>
  <c r="E15" i="198"/>
  <c r="D15" i="198"/>
  <c r="C15" i="198"/>
  <c r="O32" i="197"/>
  <c r="N32" i="197"/>
  <c r="M32" i="197"/>
  <c r="L32" i="197"/>
  <c r="K32" i="197"/>
  <c r="J32" i="197"/>
  <c r="I32" i="197"/>
  <c r="H32" i="197"/>
  <c r="G32" i="197"/>
  <c r="F32" i="197"/>
  <c r="E32" i="197"/>
  <c r="D32" i="197"/>
  <c r="C32" i="197"/>
  <c r="O31" i="197"/>
  <c r="N31" i="197"/>
  <c r="M31" i="197"/>
  <c r="L31" i="197"/>
  <c r="K31" i="197"/>
  <c r="J31" i="197"/>
  <c r="I31" i="197"/>
  <c r="H31" i="197"/>
  <c r="G31" i="197"/>
  <c r="F31" i="197"/>
  <c r="E31" i="197"/>
  <c r="D31" i="197"/>
  <c r="C31" i="197"/>
  <c r="O30" i="197"/>
  <c r="N30" i="197"/>
  <c r="M30" i="197"/>
  <c r="L30" i="197"/>
  <c r="K30" i="197"/>
  <c r="J30" i="197"/>
  <c r="I30" i="197"/>
  <c r="H30" i="197"/>
  <c r="G30" i="197"/>
  <c r="F30" i="197"/>
  <c r="E30" i="197"/>
  <c r="D30" i="197"/>
  <c r="C30" i="197"/>
  <c r="O29" i="197"/>
  <c r="N29" i="197"/>
  <c r="M29" i="197"/>
  <c r="L29" i="197"/>
  <c r="K29" i="197"/>
  <c r="J29" i="197"/>
  <c r="I29" i="197"/>
  <c r="H29" i="197"/>
  <c r="G29" i="197"/>
  <c r="F29" i="197"/>
  <c r="E29" i="197"/>
  <c r="D29" i="197"/>
  <c r="C29" i="197"/>
  <c r="O28" i="197"/>
  <c r="N28" i="197"/>
  <c r="M28" i="197"/>
  <c r="L28" i="197"/>
  <c r="K28" i="197"/>
  <c r="J28" i="197"/>
  <c r="I28" i="197"/>
  <c r="H28" i="197"/>
  <c r="G28" i="197"/>
  <c r="F28" i="197"/>
  <c r="E28" i="197"/>
  <c r="D28" i="197"/>
  <c r="C28" i="197"/>
  <c r="O24" i="197"/>
  <c r="N24" i="197"/>
  <c r="M24" i="197"/>
  <c r="L24" i="197"/>
  <c r="K24" i="197"/>
  <c r="J24" i="197"/>
  <c r="I24" i="197"/>
  <c r="H24" i="197"/>
  <c r="G24" i="197"/>
  <c r="F24" i="197"/>
  <c r="E24" i="197"/>
  <c r="D24" i="197"/>
  <c r="C24" i="197"/>
  <c r="O23" i="197"/>
  <c r="N23" i="197"/>
  <c r="M23" i="197"/>
  <c r="L23" i="197"/>
  <c r="K23" i="197"/>
  <c r="J23" i="197"/>
  <c r="I23" i="197"/>
  <c r="H23" i="197"/>
  <c r="G23" i="197"/>
  <c r="F23" i="197"/>
  <c r="E23" i="197"/>
  <c r="D23" i="197"/>
  <c r="C23" i="197"/>
  <c r="O22" i="197"/>
  <c r="N22" i="197"/>
  <c r="M22" i="197"/>
  <c r="L22" i="197"/>
  <c r="K22" i="197"/>
  <c r="J22" i="197"/>
  <c r="I22" i="197"/>
  <c r="H22" i="197"/>
  <c r="G22" i="197"/>
  <c r="F22" i="197"/>
  <c r="E22" i="197"/>
  <c r="D22" i="197"/>
  <c r="C22" i="197"/>
  <c r="O21" i="197"/>
  <c r="N21" i="197"/>
  <c r="M21" i="197"/>
  <c r="L21" i="197"/>
  <c r="K21" i="197"/>
  <c r="J21" i="197"/>
  <c r="I21" i="197"/>
  <c r="H21" i="197"/>
  <c r="G21" i="197"/>
  <c r="F21" i="197"/>
  <c r="E21" i="197"/>
  <c r="D21" i="197"/>
  <c r="C21" i="197"/>
  <c r="O20" i="197"/>
  <c r="N20" i="197"/>
  <c r="M20" i="197"/>
  <c r="L20" i="197"/>
  <c r="K20" i="197"/>
  <c r="J20" i="197"/>
  <c r="I20" i="197"/>
  <c r="H20" i="197"/>
  <c r="G20" i="197"/>
  <c r="F20" i="197"/>
  <c r="E20" i="197"/>
  <c r="D20" i="197"/>
  <c r="C20" i="197"/>
  <c r="O19" i="197"/>
  <c r="N19" i="197"/>
  <c r="M19" i="197"/>
  <c r="L19" i="197"/>
  <c r="K19" i="197"/>
  <c r="J19" i="197"/>
  <c r="I19" i="197"/>
  <c r="H19" i="197"/>
  <c r="G19" i="197"/>
  <c r="F19" i="197"/>
  <c r="E19" i="197"/>
  <c r="D19" i="197"/>
  <c r="C19" i="197"/>
  <c r="O18" i="197"/>
  <c r="N18" i="197"/>
  <c r="M18" i="197"/>
  <c r="L18" i="197"/>
  <c r="K18" i="197"/>
  <c r="J18" i="197"/>
  <c r="I18" i="197"/>
  <c r="H18" i="197"/>
  <c r="G18" i="197"/>
  <c r="F18" i="197"/>
  <c r="E18" i="197"/>
  <c r="D18" i="197"/>
  <c r="C18" i="197"/>
  <c r="O17" i="197"/>
  <c r="N17" i="197"/>
  <c r="M17" i="197"/>
  <c r="L17" i="197"/>
  <c r="K17" i="197"/>
  <c r="J17" i="197"/>
  <c r="I17" i="197"/>
  <c r="H17" i="197"/>
  <c r="G17" i="197"/>
  <c r="F17" i="197"/>
  <c r="E17" i="197"/>
  <c r="D17" i="197"/>
  <c r="C17" i="197"/>
  <c r="O16" i="197"/>
  <c r="N16" i="197"/>
  <c r="M16" i="197"/>
  <c r="L16" i="197"/>
  <c r="K16" i="197"/>
  <c r="J16" i="197"/>
  <c r="I16" i="197"/>
  <c r="H16" i="197"/>
  <c r="G16" i="197"/>
  <c r="F16" i="197"/>
  <c r="E16" i="197"/>
  <c r="D16" i="197"/>
  <c r="C16" i="197"/>
  <c r="O15" i="197"/>
  <c r="N15" i="197"/>
  <c r="M15" i="197"/>
  <c r="L15" i="197"/>
  <c r="K15" i="197"/>
  <c r="J15" i="197"/>
  <c r="I15" i="197"/>
  <c r="H15" i="197"/>
  <c r="G15" i="197"/>
  <c r="F15" i="197"/>
  <c r="E15" i="197"/>
  <c r="D15" i="197"/>
  <c r="C15" i="197"/>
  <c r="O32" i="196"/>
  <c r="N32" i="196"/>
  <c r="M32" i="196"/>
  <c r="L32" i="196"/>
  <c r="K32" i="196"/>
  <c r="J32" i="196"/>
  <c r="I32" i="196"/>
  <c r="H32" i="196"/>
  <c r="G32" i="196"/>
  <c r="F32" i="196"/>
  <c r="E32" i="196"/>
  <c r="D32" i="196"/>
  <c r="C32" i="196"/>
  <c r="O31" i="196"/>
  <c r="N31" i="196"/>
  <c r="M31" i="196"/>
  <c r="L31" i="196"/>
  <c r="K31" i="196"/>
  <c r="J31" i="196"/>
  <c r="I31" i="196"/>
  <c r="H31" i="196"/>
  <c r="G31" i="196"/>
  <c r="F31" i="196"/>
  <c r="E31" i="196"/>
  <c r="D31" i="196"/>
  <c r="C31" i="196"/>
  <c r="O30" i="196"/>
  <c r="N30" i="196"/>
  <c r="M30" i="196"/>
  <c r="L30" i="196"/>
  <c r="K30" i="196"/>
  <c r="J30" i="196"/>
  <c r="I30" i="196"/>
  <c r="H30" i="196"/>
  <c r="G30" i="196"/>
  <c r="F30" i="196"/>
  <c r="E30" i="196"/>
  <c r="D30" i="196"/>
  <c r="C30" i="196"/>
  <c r="O29" i="196"/>
  <c r="N29" i="196"/>
  <c r="M29" i="196"/>
  <c r="L29" i="196"/>
  <c r="K29" i="196"/>
  <c r="J29" i="196"/>
  <c r="I29" i="196"/>
  <c r="H29" i="196"/>
  <c r="G29" i="196"/>
  <c r="F29" i="196"/>
  <c r="E29" i="196"/>
  <c r="D29" i="196"/>
  <c r="C29" i="196"/>
  <c r="O28" i="196"/>
  <c r="N28" i="196"/>
  <c r="M28" i="196"/>
  <c r="L28" i="196"/>
  <c r="K28" i="196"/>
  <c r="J28" i="196"/>
  <c r="I28" i="196"/>
  <c r="H28" i="196"/>
  <c r="G28" i="196"/>
  <c r="F28" i="196"/>
  <c r="E28" i="196"/>
  <c r="D28" i="196"/>
  <c r="C28" i="196"/>
  <c r="O24" i="196"/>
  <c r="N24" i="196"/>
  <c r="M24" i="196"/>
  <c r="L24" i="196"/>
  <c r="K24" i="196"/>
  <c r="J24" i="196"/>
  <c r="I24" i="196"/>
  <c r="H24" i="196"/>
  <c r="G24" i="196"/>
  <c r="F24" i="196"/>
  <c r="E24" i="196"/>
  <c r="D24" i="196"/>
  <c r="C24" i="196"/>
  <c r="O23" i="196"/>
  <c r="N23" i="196"/>
  <c r="M23" i="196"/>
  <c r="L23" i="196"/>
  <c r="K23" i="196"/>
  <c r="J23" i="196"/>
  <c r="I23" i="196"/>
  <c r="H23" i="196"/>
  <c r="G23" i="196"/>
  <c r="F23" i="196"/>
  <c r="E23" i="196"/>
  <c r="D23" i="196"/>
  <c r="C23" i="196"/>
  <c r="O22" i="196"/>
  <c r="N22" i="196"/>
  <c r="M22" i="196"/>
  <c r="L22" i="196"/>
  <c r="K22" i="196"/>
  <c r="J22" i="196"/>
  <c r="I22" i="196"/>
  <c r="H22" i="196"/>
  <c r="G22" i="196"/>
  <c r="F22" i="196"/>
  <c r="E22" i="196"/>
  <c r="D22" i="196"/>
  <c r="C22" i="196"/>
  <c r="O21" i="196"/>
  <c r="N21" i="196"/>
  <c r="M21" i="196"/>
  <c r="L21" i="196"/>
  <c r="K21" i="196"/>
  <c r="J21" i="196"/>
  <c r="I21" i="196"/>
  <c r="H21" i="196"/>
  <c r="G21" i="196"/>
  <c r="F21" i="196"/>
  <c r="E21" i="196"/>
  <c r="D21" i="196"/>
  <c r="C21" i="196"/>
  <c r="O20" i="196"/>
  <c r="N20" i="196"/>
  <c r="M20" i="196"/>
  <c r="L20" i="196"/>
  <c r="K20" i="196"/>
  <c r="J20" i="196"/>
  <c r="I20" i="196"/>
  <c r="H20" i="196"/>
  <c r="G20" i="196"/>
  <c r="F20" i="196"/>
  <c r="E20" i="196"/>
  <c r="D20" i="196"/>
  <c r="C20" i="196"/>
  <c r="O19" i="196"/>
  <c r="N19" i="196"/>
  <c r="M19" i="196"/>
  <c r="L19" i="196"/>
  <c r="K19" i="196"/>
  <c r="J19" i="196"/>
  <c r="I19" i="196"/>
  <c r="H19" i="196"/>
  <c r="G19" i="196"/>
  <c r="F19" i="196"/>
  <c r="E19" i="196"/>
  <c r="D19" i="196"/>
  <c r="C19" i="196"/>
  <c r="O18" i="196"/>
  <c r="N18" i="196"/>
  <c r="M18" i="196"/>
  <c r="L18" i="196"/>
  <c r="K18" i="196"/>
  <c r="J18" i="196"/>
  <c r="I18" i="196"/>
  <c r="H18" i="196"/>
  <c r="G18" i="196"/>
  <c r="F18" i="196"/>
  <c r="E18" i="196"/>
  <c r="D18" i="196"/>
  <c r="C18" i="196"/>
  <c r="O17" i="196"/>
  <c r="N17" i="196"/>
  <c r="M17" i="196"/>
  <c r="L17" i="196"/>
  <c r="K17" i="196"/>
  <c r="J17" i="196"/>
  <c r="I17" i="196"/>
  <c r="H17" i="196"/>
  <c r="G17" i="196"/>
  <c r="F17" i="196"/>
  <c r="E17" i="196"/>
  <c r="D17" i="196"/>
  <c r="C17" i="196"/>
  <c r="O16" i="196"/>
  <c r="N16" i="196"/>
  <c r="M16" i="196"/>
  <c r="L16" i="196"/>
  <c r="K16" i="196"/>
  <c r="J16" i="196"/>
  <c r="I16" i="196"/>
  <c r="H16" i="196"/>
  <c r="G16" i="196"/>
  <c r="F16" i="196"/>
  <c r="E16" i="196"/>
  <c r="D16" i="196"/>
  <c r="C16" i="196"/>
  <c r="O15" i="196"/>
  <c r="N15" i="196"/>
  <c r="M15" i="196"/>
  <c r="L15" i="196"/>
  <c r="K15" i="196"/>
  <c r="J15" i="196"/>
  <c r="I15" i="196"/>
  <c r="H15" i="196"/>
  <c r="G15" i="196"/>
  <c r="F15" i="196"/>
  <c r="E15" i="196"/>
  <c r="D15" i="196"/>
  <c r="C15" i="196"/>
  <c r="O32" i="195"/>
  <c r="N32" i="195"/>
  <c r="M32" i="195"/>
  <c r="L32" i="195"/>
  <c r="K32" i="195"/>
  <c r="J32" i="195"/>
  <c r="I32" i="195"/>
  <c r="H32" i="195"/>
  <c r="F32" i="195"/>
  <c r="E32" i="195"/>
  <c r="D32" i="195"/>
  <c r="C32" i="195"/>
  <c r="O31" i="195"/>
  <c r="N31" i="195"/>
  <c r="M31" i="195"/>
  <c r="L31" i="195"/>
  <c r="K31" i="195"/>
  <c r="J31" i="195"/>
  <c r="I31" i="195"/>
  <c r="H31" i="195"/>
  <c r="F31" i="195"/>
  <c r="E31" i="195"/>
  <c r="D31" i="195"/>
  <c r="C31" i="195"/>
  <c r="O30" i="195"/>
  <c r="N30" i="195"/>
  <c r="M30" i="195"/>
  <c r="L30" i="195"/>
  <c r="K30" i="195"/>
  <c r="J30" i="195"/>
  <c r="I30" i="195"/>
  <c r="H30" i="195"/>
  <c r="F30" i="195"/>
  <c r="E30" i="195"/>
  <c r="D30" i="195"/>
  <c r="C30" i="195"/>
  <c r="O29" i="195"/>
  <c r="N29" i="195"/>
  <c r="M29" i="195"/>
  <c r="L29" i="195"/>
  <c r="K29" i="195"/>
  <c r="J29" i="195"/>
  <c r="I29" i="195"/>
  <c r="H29" i="195"/>
  <c r="F29" i="195"/>
  <c r="E29" i="195"/>
  <c r="D29" i="195"/>
  <c r="C29" i="195"/>
  <c r="O28" i="195"/>
  <c r="N28" i="195"/>
  <c r="M28" i="195"/>
  <c r="L28" i="195"/>
  <c r="K28" i="195"/>
  <c r="J28" i="195"/>
  <c r="I28" i="195"/>
  <c r="H28" i="195"/>
  <c r="F28" i="195"/>
  <c r="E28" i="195"/>
  <c r="D28" i="195"/>
  <c r="C28" i="195"/>
  <c r="O24" i="195"/>
  <c r="N24" i="195"/>
  <c r="M24" i="195"/>
  <c r="L24" i="195"/>
  <c r="K24" i="195"/>
  <c r="J24" i="195"/>
  <c r="I24" i="195"/>
  <c r="H24" i="195"/>
  <c r="F24" i="195"/>
  <c r="E24" i="195"/>
  <c r="D24" i="195"/>
  <c r="C24" i="195"/>
  <c r="O23" i="195"/>
  <c r="N23" i="195"/>
  <c r="M23" i="195"/>
  <c r="L23" i="195"/>
  <c r="K23" i="195"/>
  <c r="J23" i="195"/>
  <c r="I23" i="195"/>
  <c r="H23" i="195"/>
  <c r="F23" i="195"/>
  <c r="E23" i="195"/>
  <c r="D23" i="195"/>
  <c r="C23" i="195"/>
  <c r="O22" i="195"/>
  <c r="N22" i="195"/>
  <c r="M22" i="195"/>
  <c r="L22" i="195"/>
  <c r="K22" i="195"/>
  <c r="J22" i="195"/>
  <c r="I22" i="195"/>
  <c r="H22" i="195"/>
  <c r="F22" i="195"/>
  <c r="E22" i="195"/>
  <c r="D22" i="195"/>
  <c r="C22" i="195"/>
  <c r="O21" i="195"/>
  <c r="N21" i="195"/>
  <c r="M21" i="195"/>
  <c r="L21" i="195"/>
  <c r="K21" i="195"/>
  <c r="J21" i="195"/>
  <c r="I21" i="195"/>
  <c r="H21" i="195"/>
  <c r="F21" i="195"/>
  <c r="E21" i="195"/>
  <c r="D21" i="195"/>
  <c r="C21" i="195"/>
  <c r="O20" i="195"/>
  <c r="N20" i="195"/>
  <c r="M20" i="195"/>
  <c r="L20" i="195"/>
  <c r="K20" i="195"/>
  <c r="J20" i="195"/>
  <c r="I20" i="195"/>
  <c r="H20" i="195"/>
  <c r="F20" i="195"/>
  <c r="E20" i="195"/>
  <c r="D20" i="195"/>
  <c r="C20" i="195"/>
  <c r="O19" i="195"/>
  <c r="N19" i="195"/>
  <c r="M19" i="195"/>
  <c r="L19" i="195"/>
  <c r="K19" i="195"/>
  <c r="J19" i="195"/>
  <c r="I19" i="195"/>
  <c r="H19" i="195"/>
  <c r="F19" i="195"/>
  <c r="E19" i="195"/>
  <c r="D19" i="195"/>
  <c r="C19" i="195"/>
  <c r="O18" i="195"/>
  <c r="N18" i="195"/>
  <c r="M18" i="195"/>
  <c r="L18" i="195"/>
  <c r="K18" i="195"/>
  <c r="J18" i="195"/>
  <c r="I18" i="195"/>
  <c r="H18" i="195"/>
  <c r="F18" i="195"/>
  <c r="E18" i="195"/>
  <c r="D18" i="195"/>
  <c r="C18" i="195"/>
  <c r="O17" i="195"/>
  <c r="N17" i="195"/>
  <c r="M17" i="195"/>
  <c r="L17" i="195"/>
  <c r="K17" i="195"/>
  <c r="J17" i="195"/>
  <c r="I17" i="195"/>
  <c r="H17" i="195"/>
  <c r="F17" i="195"/>
  <c r="E17" i="195"/>
  <c r="D17" i="195"/>
  <c r="C17" i="195"/>
  <c r="O16" i="195"/>
  <c r="N16" i="195"/>
  <c r="M16" i="195"/>
  <c r="L16" i="195"/>
  <c r="K16" i="195"/>
  <c r="J16" i="195"/>
  <c r="I16" i="195"/>
  <c r="H16" i="195"/>
  <c r="F16" i="195"/>
  <c r="E16" i="195"/>
  <c r="D16" i="195"/>
  <c r="C16" i="195"/>
  <c r="O15" i="195"/>
  <c r="N15" i="195"/>
  <c r="M15" i="195"/>
  <c r="L15" i="195"/>
  <c r="K15" i="195"/>
  <c r="J15" i="195"/>
  <c r="I15" i="195"/>
  <c r="H15" i="195"/>
  <c r="F15" i="195"/>
  <c r="E15" i="195"/>
  <c r="D15" i="195"/>
  <c r="C15" i="195"/>
  <c r="O32" i="194"/>
  <c r="N32" i="194"/>
  <c r="M32" i="194"/>
  <c r="L32" i="194"/>
  <c r="K32" i="194"/>
  <c r="J32" i="194"/>
  <c r="I32" i="194"/>
  <c r="H32" i="194"/>
  <c r="G32" i="194"/>
  <c r="F32" i="194"/>
  <c r="E32" i="194"/>
  <c r="D32" i="194"/>
  <c r="C32" i="194"/>
  <c r="O31" i="194"/>
  <c r="N31" i="194"/>
  <c r="M31" i="194"/>
  <c r="L31" i="194"/>
  <c r="K31" i="194"/>
  <c r="J31" i="194"/>
  <c r="I31" i="194"/>
  <c r="H31" i="194"/>
  <c r="G31" i="194"/>
  <c r="F31" i="194"/>
  <c r="E31" i="194"/>
  <c r="D31" i="194"/>
  <c r="C31" i="194"/>
  <c r="O30" i="194"/>
  <c r="N30" i="194"/>
  <c r="M30" i="194"/>
  <c r="L30" i="194"/>
  <c r="K30" i="194"/>
  <c r="J30" i="194"/>
  <c r="I30" i="194"/>
  <c r="H30" i="194"/>
  <c r="G30" i="194"/>
  <c r="F30" i="194"/>
  <c r="E30" i="194"/>
  <c r="D30" i="194"/>
  <c r="C30" i="194"/>
  <c r="O29" i="194"/>
  <c r="N29" i="194"/>
  <c r="M29" i="194"/>
  <c r="L29" i="194"/>
  <c r="K29" i="194"/>
  <c r="J29" i="194"/>
  <c r="I29" i="194"/>
  <c r="H29" i="194"/>
  <c r="G29" i="194"/>
  <c r="F29" i="194"/>
  <c r="E29" i="194"/>
  <c r="D29" i="194"/>
  <c r="C29" i="194"/>
  <c r="O28" i="194"/>
  <c r="N28" i="194"/>
  <c r="M28" i="194"/>
  <c r="L28" i="194"/>
  <c r="K28" i="194"/>
  <c r="J28" i="194"/>
  <c r="I28" i="194"/>
  <c r="H28" i="194"/>
  <c r="G28" i="194"/>
  <c r="F28" i="194"/>
  <c r="E28" i="194"/>
  <c r="D28" i="194"/>
  <c r="C28" i="194"/>
  <c r="O24" i="194"/>
  <c r="N24" i="194"/>
  <c r="M24" i="194"/>
  <c r="L24" i="194"/>
  <c r="K24" i="194"/>
  <c r="J24" i="194"/>
  <c r="I24" i="194"/>
  <c r="H24" i="194"/>
  <c r="G24" i="194"/>
  <c r="F24" i="194"/>
  <c r="E24" i="194"/>
  <c r="D24" i="194"/>
  <c r="C24" i="194"/>
  <c r="O23" i="194"/>
  <c r="N23" i="194"/>
  <c r="M23" i="194"/>
  <c r="L23" i="194"/>
  <c r="K23" i="194"/>
  <c r="J23" i="194"/>
  <c r="I23" i="194"/>
  <c r="H23" i="194"/>
  <c r="G23" i="194"/>
  <c r="F23" i="194"/>
  <c r="E23" i="194"/>
  <c r="D23" i="194"/>
  <c r="C23" i="194"/>
  <c r="O22" i="194"/>
  <c r="N22" i="194"/>
  <c r="M22" i="194"/>
  <c r="L22" i="194"/>
  <c r="K22" i="194"/>
  <c r="J22" i="194"/>
  <c r="I22" i="194"/>
  <c r="H22" i="194"/>
  <c r="G22" i="194"/>
  <c r="F22" i="194"/>
  <c r="E22" i="194"/>
  <c r="D22" i="194"/>
  <c r="C22" i="194"/>
  <c r="O21" i="194"/>
  <c r="N21" i="194"/>
  <c r="M21" i="194"/>
  <c r="L21" i="194"/>
  <c r="K21" i="194"/>
  <c r="J21" i="194"/>
  <c r="I21" i="194"/>
  <c r="H21" i="194"/>
  <c r="G21" i="194"/>
  <c r="F21" i="194"/>
  <c r="E21" i="194"/>
  <c r="D21" i="194"/>
  <c r="C21" i="194"/>
  <c r="O20" i="194"/>
  <c r="N20" i="194"/>
  <c r="M20" i="194"/>
  <c r="L20" i="194"/>
  <c r="K20" i="194"/>
  <c r="J20" i="194"/>
  <c r="I20" i="194"/>
  <c r="H20" i="194"/>
  <c r="G20" i="194"/>
  <c r="F20" i="194"/>
  <c r="E20" i="194"/>
  <c r="D20" i="194"/>
  <c r="C20" i="194"/>
  <c r="O19" i="194"/>
  <c r="N19" i="194"/>
  <c r="M19" i="194"/>
  <c r="L19" i="194"/>
  <c r="K19" i="194"/>
  <c r="J19" i="194"/>
  <c r="I19" i="194"/>
  <c r="H19" i="194"/>
  <c r="G19" i="194"/>
  <c r="F19" i="194"/>
  <c r="E19" i="194"/>
  <c r="D19" i="194"/>
  <c r="C19" i="194"/>
  <c r="O18" i="194"/>
  <c r="N18" i="194"/>
  <c r="M18" i="194"/>
  <c r="L18" i="194"/>
  <c r="K18" i="194"/>
  <c r="J18" i="194"/>
  <c r="I18" i="194"/>
  <c r="H18" i="194"/>
  <c r="G18" i="194"/>
  <c r="F18" i="194"/>
  <c r="E18" i="194"/>
  <c r="D18" i="194"/>
  <c r="C18" i="194"/>
  <c r="O17" i="194"/>
  <c r="N17" i="194"/>
  <c r="M17" i="194"/>
  <c r="L17" i="194"/>
  <c r="K17" i="194"/>
  <c r="J17" i="194"/>
  <c r="I17" i="194"/>
  <c r="H17" i="194"/>
  <c r="G17" i="194"/>
  <c r="F17" i="194"/>
  <c r="E17" i="194"/>
  <c r="D17" i="194"/>
  <c r="C17" i="194"/>
  <c r="O16" i="194"/>
  <c r="N16" i="194"/>
  <c r="M16" i="194"/>
  <c r="L16" i="194"/>
  <c r="K16" i="194"/>
  <c r="J16" i="194"/>
  <c r="I16" i="194"/>
  <c r="H16" i="194"/>
  <c r="G16" i="194"/>
  <c r="F16" i="194"/>
  <c r="E16" i="194"/>
  <c r="D16" i="194"/>
  <c r="C16" i="194"/>
  <c r="O15" i="194"/>
  <c r="N15" i="194"/>
  <c r="M15" i="194"/>
  <c r="L15" i="194"/>
  <c r="K15" i="194"/>
  <c r="J15" i="194"/>
  <c r="I15" i="194"/>
  <c r="H15" i="194"/>
  <c r="G15" i="194"/>
  <c r="F15" i="194"/>
  <c r="E15" i="194"/>
  <c r="D15" i="194"/>
  <c r="C15" i="194"/>
  <c r="O32" i="193"/>
  <c r="N32" i="193"/>
  <c r="M32" i="193"/>
  <c r="L32" i="193"/>
  <c r="K32" i="193"/>
  <c r="J32" i="193"/>
  <c r="I32" i="193"/>
  <c r="H32" i="193"/>
  <c r="G32" i="193"/>
  <c r="F32" i="193"/>
  <c r="E32" i="193"/>
  <c r="D32" i="193"/>
  <c r="C32" i="193"/>
  <c r="O31" i="193"/>
  <c r="N31" i="193"/>
  <c r="M31" i="193"/>
  <c r="L31" i="193"/>
  <c r="K31" i="193"/>
  <c r="J31" i="193"/>
  <c r="I31" i="193"/>
  <c r="H31" i="193"/>
  <c r="G31" i="193"/>
  <c r="F31" i="193"/>
  <c r="E31" i="193"/>
  <c r="D31" i="193"/>
  <c r="C31" i="193"/>
  <c r="O30" i="193"/>
  <c r="N30" i="193"/>
  <c r="M30" i="193"/>
  <c r="L30" i="193"/>
  <c r="K30" i="193"/>
  <c r="J30" i="193"/>
  <c r="I30" i="193"/>
  <c r="H30" i="193"/>
  <c r="G30" i="193"/>
  <c r="F30" i="193"/>
  <c r="E30" i="193"/>
  <c r="D30" i="193"/>
  <c r="C30" i="193"/>
  <c r="O29" i="193"/>
  <c r="N29" i="193"/>
  <c r="M29" i="193"/>
  <c r="L29" i="193"/>
  <c r="K29" i="193"/>
  <c r="J29" i="193"/>
  <c r="I29" i="193"/>
  <c r="H29" i="193"/>
  <c r="G29" i="193"/>
  <c r="F29" i="193"/>
  <c r="E29" i="193"/>
  <c r="D29" i="193"/>
  <c r="C29" i="193"/>
  <c r="O28" i="193"/>
  <c r="N28" i="193"/>
  <c r="M28" i="193"/>
  <c r="L28" i="193"/>
  <c r="K28" i="193"/>
  <c r="J28" i="193"/>
  <c r="I28" i="193"/>
  <c r="H28" i="193"/>
  <c r="G28" i="193"/>
  <c r="F28" i="193"/>
  <c r="E28" i="193"/>
  <c r="D28" i="193"/>
  <c r="C28" i="193"/>
  <c r="O24" i="193"/>
  <c r="N24" i="193"/>
  <c r="M24" i="193"/>
  <c r="L24" i="193"/>
  <c r="K24" i="193"/>
  <c r="J24" i="193"/>
  <c r="I24" i="193"/>
  <c r="H24" i="193"/>
  <c r="G24" i="193"/>
  <c r="F24" i="193"/>
  <c r="E24" i="193"/>
  <c r="D24" i="193"/>
  <c r="C24" i="193"/>
  <c r="O23" i="193"/>
  <c r="N23" i="193"/>
  <c r="M23" i="193"/>
  <c r="L23" i="193"/>
  <c r="K23" i="193"/>
  <c r="J23" i="193"/>
  <c r="I23" i="193"/>
  <c r="H23" i="193"/>
  <c r="G23" i="193"/>
  <c r="F23" i="193"/>
  <c r="E23" i="193"/>
  <c r="D23" i="193"/>
  <c r="C23" i="193"/>
  <c r="O22" i="193"/>
  <c r="N22" i="193"/>
  <c r="M22" i="193"/>
  <c r="L22" i="193"/>
  <c r="K22" i="193"/>
  <c r="J22" i="193"/>
  <c r="I22" i="193"/>
  <c r="H22" i="193"/>
  <c r="G22" i="193"/>
  <c r="F22" i="193"/>
  <c r="E22" i="193"/>
  <c r="D22" i="193"/>
  <c r="C22" i="193"/>
  <c r="O21" i="193"/>
  <c r="N21" i="193"/>
  <c r="M21" i="193"/>
  <c r="L21" i="193"/>
  <c r="K21" i="193"/>
  <c r="J21" i="193"/>
  <c r="I21" i="193"/>
  <c r="H21" i="193"/>
  <c r="G21" i="193"/>
  <c r="F21" i="193"/>
  <c r="E21" i="193"/>
  <c r="D21" i="193"/>
  <c r="C21" i="193"/>
  <c r="O20" i="193"/>
  <c r="N20" i="193"/>
  <c r="M20" i="193"/>
  <c r="L20" i="193"/>
  <c r="K20" i="193"/>
  <c r="J20" i="193"/>
  <c r="I20" i="193"/>
  <c r="H20" i="193"/>
  <c r="G20" i="193"/>
  <c r="F20" i="193"/>
  <c r="E20" i="193"/>
  <c r="D20" i="193"/>
  <c r="C20" i="193"/>
  <c r="O19" i="193"/>
  <c r="N19" i="193"/>
  <c r="M19" i="193"/>
  <c r="L19" i="193"/>
  <c r="K19" i="193"/>
  <c r="J19" i="193"/>
  <c r="I19" i="193"/>
  <c r="H19" i="193"/>
  <c r="G19" i="193"/>
  <c r="F19" i="193"/>
  <c r="E19" i="193"/>
  <c r="D19" i="193"/>
  <c r="C19" i="193"/>
  <c r="O18" i="193"/>
  <c r="N18" i="193"/>
  <c r="M18" i="193"/>
  <c r="L18" i="193"/>
  <c r="K18" i="193"/>
  <c r="J18" i="193"/>
  <c r="I18" i="193"/>
  <c r="H18" i="193"/>
  <c r="G18" i="193"/>
  <c r="F18" i="193"/>
  <c r="E18" i="193"/>
  <c r="D18" i="193"/>
  <c r="C18" i="193"/>
  <c r="O17" i="193"/>
  <c r="N17" i="193"/>
  <c r="M17" i="193"/>
  <c r="L17" i="193"/>
  <c r="K17" i="193"/>
  <c r="J17" i="193"/>
  <c r="I17" i="193"/>
  <c r="H17" i="193"/>
  <c r="G17" i="193"/>
  <c r="F17" i="193"/>
  <c r="E17" i="193"/>
  <c r="D17" i="193"/>
  <c r="C17" i="193"/>
  <c r="O16" i="193"/>
  <c r="N16" i="193"/>
  <c r="M16" i="193"/>
  <c r="L16" i="193"/>
  <c r="K16" i="193"/>
  <c r="J16" i="193"/>
  <c r="I16" i="193"/>
  <c r="H16" i="193"/>
  <c r="G16" i="193"/>
  <c r="F16" i="193"/>
  <c r="E16" i="193"/>
  <c r="D16" i="193"/>
  <c r="C16" i="193"/>
  <c r="O15" i="193"/>
  <c r="N15" i="193"/>
  <c r="M15" i="193"/>
  <c r="L15" i="193"/>
  <c r="K15" i="193"/>
  <c r="J15" i="193"/>
  <c r="I15" i="193"/>
  <c r="H15" i="193"/>
  <c r="G15" i="193"/>
  <c r="F15" i="193"/>
  <c r="E15" i="193"/>
  <c r="D15" i="193"/>
  <c r="C15" i="193"/>
  <c r="O32" i="192"/>
  <c r="N32" i="192"/>
  <c r="M32" i="192"/>
  <c r="L32" i="192"/>
  <c r="K32" i="192"/>
  <c r="J32" i="192"/>
  <c r="I32" i="192"/>
  <c r="H32" i="192"/>
  <c r="G32" i="192"/>
  <c r="F32" i="192"/>
  <c r="E32" i="192"/>
  <c r="D32" i="192"/>
  <c r="C32" i="192"/>
  <c r="O31" i="192"/>
  <c r="N31" i="192"/>
  <c r="M31" i="192"/>
  <c r="L31" i="192"/>
  <c r="K31" i="192"/>
  <c r="J31" i="192"/>
  <c r="I31" i="192"/>
  <c r="H31" i="192"/>
  <c r="G31" i="192"/>
  <c r="F31" i="192"/>
  <c r="E31" i="192"/>
  <c r="D31" i="192"/>
  <c r="C31" i="192"/>
  <c r="O30" i="192"/>
  <c r="N30" i="192"/>
  <c r="M30" i="192"/>
  <c r="L30" i="192"/>
  <c r="K30" i="192"/>
  <c r="J30" i="192"/>
  <c r="I30" i="192"/>
  <c r="H30" i="192"/>
  <c r="G30" i="192"/>
  <c r="F30" i="192"/>
  <c r="E30" i="192"/>
  <c r="D30" i="192"/>
  <c r="C30" i="192"/>
  <c r="O29" i="192"/>
  <c r="N29" i="192"/>
  <c r="M29" i="192"/>
  <c r="L29" i="192"/>
  <c r="K29" i="192"/>
  <c r="J29" i="192"/>
  <c r="I29" i="192"/>
  <c r="H29" i="192"/>
  <c r="G29" i="192"/>
  <c r="F29" i="192"/>
  <c r="E29" i="192"/>
  <c r="D29" i="192"/>
  <c r="C29" i="192"/>
  <c r="O28" i="192"/>
  <c r="N28" i="192"/>
  <c r="M28" i="192"/>
  <c r="L28" i="192"/>
  <c r="K28" i="192"/>
  <c r="J28" i="192"/>
  <c r="I28" i="192"/>
  <c r="H28" i="192"/>
  <c r="G28" i="192"/>
  <c r="F28" i="192"/>
  <c r="E28" i="192"/>
  <c r="D28" i="192"/>
  <c r="C28" i="192"/>
  <c r="O24" i="192"/>
  <c r="N24" i="192"/>
  <c r="M24" i="192"/>
  <c r="L24" i="192"/>
  <c r="K24" i="192"/>
  <c r="J24" i="192"/>
  <c r="I24" i="192"/>
  <c r="H24" i="192"/>
  <c r="G24" i="192"/>
  <c r="F24" i="192"/>
  <c r="E24" i="192"/>
  <c r="D24" i="192"/>
  <c r="C24" i="192"/>
  <c r="O23" i="192"/>
  <c r="N23" i="192"/>
  <c r="M23" i="192"/>
  <c r="L23" i="192"/>
  <c r="K23" i="192"/>
  <c r="J23" i="192"/>
  <c r="I23" i="192"/>
  <c r="H23" i="192"/>
  <c r="G23" i="192"/>
  <c r="F23" i="192"/>
  <c r="E23" i="192"/>
  <c r="D23" i="192"/>
  <c r="C23" i="192"/>
  <c r="O22" i="192"/>
  <c r="N22" i="192"/>
  <c r="M22" i="192"/>
  <c r="L22" i="192"/>
  <c r="K22" i="192"/>
  <c r="J22" i="192"/>
  <c r="I22" i="192"/>
  <c r="H22" i="192"/>
  <c r="G22" i="192"/>
  <c r="F22" i="192"/>
  <c r="E22" i="192"/>
  <c r="D22" i="192"/>
  <c r="C22" i="192"/>
  <c r="O21" i="192"/>
  <c r="N21" i="192"/>
  <c r="M21" i="192"/>
  <c r="L21" i="192"/>
  <c r="K21" i="192"/>
  <c r="J21" i="192"/>
  <c r="I21" i="192"/>
  <c r="H21" i="192"/>
  <c r="G21" i="192"/>
  <c r="F21" i="192"/>
  <c r="E21" i="192"/>
  <c r="D21" i="192"/>
  <c r="C21" i="192"/>
  <c r="O20" i="192"/>
  <c r="N20" i="192"/>
  <c r="M20" i="192"/>
  <c r="L20" i="192"/>
  <c r="K20" i="192"/>
  <c r="J20" i="192"/>
  <c r="I20" i="192"/>
  <c r="H20" i="192"/>
  <c r="G20" i="192"/>
  <c r="F20" i="192"/>
  <c r="E20" i="192"/>
  <c r="D20" i="192"/>
  <c r="C20" i="192"/>
  <c r="O19" i="192"/>
  <c r="N19" i="192"/>
  <c r="M19" i="192"/>
  <c r="L19" i="192"/>
  <c r="K19" i="192"/>
  <c r="J19" i="192"/>
  <c r="I19" i="192"/>
  <c r="H19" i="192"/>
  <c r="G19" i="192"/>
  <c r="F19" i="192"/>
  <c r="E19" i="192"/>
  <c r="D19" i="192"/>
  <c r="C19" i="192"/>
  <c r="O18" i="192"/>
  <c r="N18" i="192"/>
  <c r="M18" i="192"/>
  <c r="L18" i="192"/>
  <c r="K18" i="192"/>
  <c r="J18" i="192"/>
  <c r="I18" i="192"/>
  <c r="H18" i="192"/>
  <c r="G18" i="192"/>
  <c r="F18" i="192"/>
  <c r="E18" i="192"/>
  <c r="D18" i="192"/>
  <c r="C18" i="192"/>
  <c r="O17" i="192"/>
  <c r="N17" i="192"/>
  <c r="M17" i="192"/>
  <c r="L17" i="192"/>
  <c r="K17" i="192"/>
  <c r="J17" i="192"/>
  <c r="I17" i="192"/>
  <c r="H17" i="192"/>
  <c r="G17" i="192"/>
  <c r="F17" i="192"/>
  <c r="E17" i="192"/>
  <c r="D17" i="192"/>
  <c r="C17" i="192"/>
  <c r="O16" i="192"/>
  <c r="N16" i="192"/>
  <c r="M16" i="192"/>
  <c r="L16" i="192"/>
  <c r="K16" i="192"/>
  <c r="J16" i="192"/>
  <c r="I16" i="192"/>
  <c r="H16" i="192"/>
  <c r="G16" i="192"/>
  <c r="F16" i="192"/>
  <c r="E16" i="192"/>
  <c r="D16" i="192"/>
  <c r="C16" i="192"/>
  <c r="O15" i="192"/>
  <c r="N15" i="192"/>
  <c r="M15" i="192"/>
  <c r="L15" i="192"/>
  <c r="K15" i="192"/>
  <c r="J15" i="192"/>
  <c r="I15" i="192"/>
  <c r="H15" i="192"/>
  <c r="G15" i="192"/>
  <c r="F15" i="192"/>
  <c r="E15" i="192"/>
  <c r="D15" i="192"/>
  <c r="C15" i="192"/>
  <c r="O32" i="191"/>
  <c r="N32" i="191"/>
  <c r="M32" i="191"/>
  <c r="L32" i="191"/>
  <c r="K32" i="191"/>
  <c r="J32" i="191"/>
  <c r="I32" i="191"/>
  <c r="H32" i="191"/>
  <c r="G32" i="191"/>
  <c r="F32" i="191"/>
  <c r="E32" i="191"/>
  <c r="D32" i="191"/>
  <c r="C32" i="191"/>
  <c r="O31" i="191"/>
  <c r="N31" i="191"/>
  <c r="M31" i="191"/>
  <c r="L31" i="191"/>
  <c r="K31" i="191"/>
  <c r="J31" i="191"/>
  <c r="I31" i="191"/>
  <c r="H31" i="191"/>
  <c r="G31" i="191"/>
  <c r="F31" i="191"/>
  <c r="E31" i="191"/>
  <c r="D31" i="191"/>
  <c r="C31" i="191"/>
  <c r="O30" i="191"/>
  <c r="N30" i="191"/>
  <c r="M30" i="191"/>
  <c r="L30" i="191"/>
  <c r="K30" i="191"/>
  <c r="J30" i="191"/>
  <c r="I30" i="191"/>
  <c r="H30" i="191"/>
  <c r="G30" i="191"/>
  <c r="F30" i="191"/>
  <c r="E30" i="191"/>
  <c r="D30" i="191"/>
  <c r="C30" i="191"/>
  <c r="O29" i="191"/>
  <c r="N29" i="191"/>
  <c r="M29" i="191"/>
  <c r="L29" i="191"/>
  <c r="K29" i="191"/>
  <c r="J29" i="191"/>
  <c r="I29" i="191"/>
  <c r="H29" i="191"/>
  <c r="G29" i="191"/>
  <c r="F29" i="191"/>
  <c r="E29" i="191"/>
  <c r="D29" i="191"/>
  <c r="C29" i="191"/>
  <c r="O28" i="191"/>
  <c r="N28" i="191"/>
  <c r="M28" i="191"/>
  <c r="L28" i="191"/>
  <c r="K28" i="191"/>
  <c r="J28" i="191"/>
  <c r="I28" i="191"/>
  <c r="H28" i="191"/>
  <c r="G28" i="191"/>
  <c r="F28" i="191"/>
  <c r="E28" i="191"/>
  <c r="D28" i="191"/>
  <c r="C28" i="191"/>
  <c r="O24" i="191"/>
  <c r="N24" i="191"/>
  <c r="M24" i="191"/>
  <c r="L24" i="191"/>
  <c r="K24" i="191"/>
  <c r="J24" i="191"/>
  <c r="I24" i="191"/>
  <c r="H24" i="191"/>
  <c r="G24" i="191"/>
  <c r="F24" i="191"/>
  <c r="E24" i="191"/>
  <c r="D24" i="191"/>
  <c r="C24" i="191"/>
  <c r="O23" i="191"/>
  <c r="N23" i="191"/>
  <c r="M23" i="191"/>
  <c r="L23" i="191"/>
  <c r="K23" i="191"/>
  <c r="J23" i="191"/>
  <c r="I23" i="191"/>
  <c r="H23" i="191"/>
  <c r="G23" i="191"/>
  <c r="F23" i="191"/>
  <c r="E23" i="191"/>
  <c r="D23" i="191"/>
  <c r="C23" i="191"/>
  <c r="O22" i="191"/>
  <c r="N22" i="191"/>
  <c r="M22" i="191"/>
  <c r="L22" i="191"/>
  <c r="K22" i="191"/>
  <c r="J22" i="191"/>
  <c r="I22" i="191"/>
  <c r="H22" i="191"/>
  <c r="G22" i="191"/>
  <c r="F22" i="191"/>
  <c r="E22" i="191"/>
  <c r="D22" i="191"/>
  <c r="C22" i="191"/>
  <c r="O21" i="191"/>
  <c r="N21" i="191"/>
  <c r="M21" i="191"/>
  <c r="L21" i="191"/>
  <c r="K21" i="191"/>
  <c r="J21" i="191"/>
  <c r="I21" i="191"/>
  <c r="H21" i="191"/>
  <c r="G21" i="191"/>
  <c r="F21" i="191"/>
  <c r="E21" i="191"/>
  <c r="D21" i="191"/>
  <c r="C21" i="191"/>
  <c r="O20" i="191"/>
  <c r="N20" i="191"/>
  <c r="M20" i="191"/>
  <c r="L20" i="191"/>
  <c r="K20" i="191"/>
  <c r="J20" i="191"/>
  <c r="I20" i="191"/>
  <c r="H20" i="191"/>
  <c r="G20" i="191"/>
  <c r="F20" i="191"/>
  <c r="E20" i="191"/>
  <c r="D20" i="191"/>
  <c r="C20" i="191"/>
  <c r="O19" i="191"/>
  <c r="N19" i="191"/>
  <c r="M19" i="191"/>
  <c r="L19" i="191"/>
  <c r="K19" i="191"/>
  <c r="J19" i="191"/>
  <c r="I19" i="191"/>
  <c r="H19" i="191"/>
  <c r="G19" i="191"/>
  <c r="F19" i="191"/>
  <c r="E19" i="191"/>
  <c r="D19" i="191"/>
  <c r="C19" i="191"/>
  <c r="O18" i="191"/>
  <c r="N18" i="191"/>
  <c r="M18" i="191"/>
  <c r="L18" i="191"/>
  <c r="K18" i="191"/>
  <c r="J18" i="191"/>
  <c r="I18" i="191"/>
  <c r="H18" i="191"/>
  <c r="G18" i="191"/>
  <c r="F18" i="191"/>
  <c r="E18" i="191"/>
  <c r="D18" i="191"/>
  <c r="C18" i="191"/>
  <c r="O17" i="191"/>
  <c r="N17" i="191"/>
  <c r="M17" i="191"/>
  <c r="L17" i="191"/>
  <c r="K17" i="191"/>
  <c r="J17" i="191"/>
  <c r="I17" i="191"/>
  <c r="H17" i="191"/>
  <c r="G17" i="191"/>
  <c r="F17" i="191"/>
  <c r="E17" i="191"/>
  <c r="D17" i="191"/>
  <c r="C17" i="191"/>
  <c r="O16" i="191"/>
  <c r="N16" i="191"/>
  <c r="M16" i="191"/>
  <c r="L16" i="191"/>
  <c r="K16" i="191"/>
  <c r="J16" i="191"/>
  <c r="I16" i="191"/>
  <c r="H16" i="191"/>
  <c r="G16" i="191"/>
  <c r="F16" i="191"/>
  <c r="E16" i="191"/>
  <c r="D16" i="191"/>
  <c r="C16" i="191"/>
  <c r="O15" i="191"/>
  <c r="N15" i="191"/>
  <c r="M15" i="191"/>
  <c r="L15" i="191"/>
  <c r="K15" i="191"/>
  <c r="J15" i="191"/>
  <c r="I15" i="191"/>
  <c r="H15" i="191"/>
  <c r="G15" i="191"/>
  <c r="F15" i="191"/>
  <c r="E15" i="191"/>
  <c r="D15" i="191"/>
  <c r="C15" i="191"/>
  <c r="O32" i="190"/>
  <c r="N32" i="190"/>
  <c r="M32" i="190"/>
  <c r="L32" i="190"/>
  <c r="K32" i="190"/>
  <c r="J32" i="190"/>
  <c r="I32" i="190"/>
  <c r="H32" i="190"/>
  <c r="G32" i="190"/>
  <c r="F32" i="190"/>
  <c r="E32" i="190"/>
  <c r="D32" i="190"/>
  <c r="C32" i="190"/>
  <c r="O31" i="190"/>
  <c r="N31" i="190"/>
  <c r="M31" i="190"/>
  <c r="L31" i="190"/>
  <c r="K31" i="190"/>
  <c r="J31" i="190"/>
  <c r="I31" i="190"/>
  <c r="H31" i="190"/>
  <c r="G31" i="190"/>
  <c r="F31" i="190"/>
  <c r="E31" i="190"/>
  <c r="D31" i="190"/>
  <c r="C31" i="190"/>
  <c r="O30" i="190"/>
  <c r="N30" i="190"/>
  <c r="M30" i="190"/>
  <c r="L30" i="190"/>
  <c r="K30" i="190"/>
  <c r="J30" i="190"/>
  <c r="I30" i="190"/>
  <c r="H30" i="190"/>
  <c r="G30" i="190"/>
  <c r="F30" i="190"/>
  <c r="E30" i="190"/>
  <c r="D30" i="190"/>
  <c r="C30" i="190"/>
  <c r="O29" i="190"/>
  <c r="N29" i="190"/>
  <c r="M29" i="190"/>
  <c r="L29" i="190"/>
  <c r="K29" i="190"/>
  <c r="J29" i="190"/>
  <c r="I29" i="190"/>
  <c r="H29" i="190"/>
  <c r="G29" i="190"/>
  <c r="F29" i="190"/>
  <c r="E29" i="190"/>
  <c r="D29" i="190"/>
  <c r="C29" i="190"/>
  <c r="O28" i="190"/>
  <c r="N28" i="190"/>
  <c r="M28" i="190"/>
  <c r="L28" i="190"/>
  <c r="K28" i="190"/>
  <c r="J28" i="190"/>
  <c r="I28" i="190"/>
  <c r="H28" i="190"/>
  <c r="G28" i="190"/>
  <c r="F28" i="190"/>
  <c r="E28" i="190"/>
  <c r="D28" i="190"/>
  <c r="C28" i="190"/>
  <c r="O24" i="190"/>
  <c r="N24" i="190"/>
  <c r="M24" i="190"/>
  <c r="L24" i="190"/>
  <c r="K24" i="190"/>
  <c r="J24" i="190"/>
  <c r="I24" i="190"/>
  <c r="H24" i="190"/>
  <c r="G24" i="190"/>
  <c r="F24" i="190"/>
  <c r="E24" i="190"/>
  <c r="D24" i="190"/>
  <c r="C24" i="190"/>
  <c r="O23" i="190"/>
  <c r="N23" i="190"/>
  <c r="M23" i="190"/>
  <c r="L23" i="190"/>
  <c r="K23" i="190"/>
  <c r="J23" i="190"/>
  <c r="I23" i="190"/>
  <c r="H23" i="190"/>
  <c r="G23" i="190"/>
  <c r="F23" i="190"/>
  <c r="E23" i="190"/>
  <c r="D23" i="190"/>
  <c r="C23" i="190"/>
  <c r="O22" i="190"/>
  <c r="N22" i="190"/>
  <c r="M22" i="190"/>
  <c r="L22" i="190"/>
  <c r="K22" i="190"/>
  <c r="J22" i="190"/>
  <c r="I22" i="190"/>
  <c r="H22" i="190"/>
  <c r="G22" i="190"/>
  <c r="F22" i="190"/>
  <c r="E22" i="190"/>
  <c r="D22" i="190"/>
  <c r="C22" i="190"/>
  <c r="O21" i="190"/>
  <c r="N21" i="190"/>
  <c r="M21" i="190"/>
  <c r="L21" i="190"/>
  <c r="K21" i="190"/>
  <c r="J21" i="190"/>
  <c r="I21" i="190"/>
  <c r="H21" i="190"/>
  <c r="G21" i="190"/>
  <c r="F21" i="190"/>
  <c r="E21" i="190"/>
  <c r="D21" i="190"/>
  <c r="C21" i="190"/>
  <c r="O20" i="190"/>
  <c r="N20" i="190"/>
  <c r="M20" i="190"/>
  <c r="L20" i="190"/>
  <c r="K20" i="190"/>
  <c r="J20" i="190"/>
  <c r="I20" i="190"/>
  <c r="H20" i="190"/>
  <c r="G20" i="190"/>
  <c r="F20" i="190"/>
  <c r="E20" i="190"/>
  <c r="D20" i="190"/>
  <c r="C20" i="190"/>
  <c r="O19" i="190"/>
  <c r="N19" i="190"/>
  <c r="M19" i="190"/>
  <c r="L19" i="190"/>
  <c r="K19" i="190"/>
  <c r="J19" i="190"/>
  <c r="I19" i="190"/>
  <c r="H19" i="190"/>
  <c r="G19" i="190"/>
  <c r="F19" i="190"/>
  <c r="E19" i="190"/>
  <c r="D19" i="190"/>
  <c r="C19" i="190"/>
  <c r="O18" i="190"/>
  <c r="N18" i="190"/>
  <c r="M18" i="190"/>
  <c r="L18" i="190"/>
  <c r="K18" i="190"/>
  <c r="J18" i="190"/>
  <c r="I18" i="190"/>
  <c r="H18" i="190"/>
  <c r="G18" i="190"/>
  <c r="F18" i="190"/>
  <c r="E18" i="190"/>
  <c r="D18" i="190"/>
  <c r="C18" i="190"/>
  <c r="O17" i="190"/>
  <c r="N17" i="190"/>
  <c r="M17" i="190"/>
  <c r="L17" i="190"/>
  <c r="K17" i="190"/>
  <c r="J17" i="190"/>
  <c r="I17" i="190"/>
  <c r="H17" i="190"/>
  <c r="G17" i="190"/>
  <c r="F17" i="190"/>
  <c r="E17" i="190"/>
  <c r="D17" i="190"/>
  <c r="C17" i="190"/>
  <c r="O16" i="190"/>
  <c r="N16" i="190"/>
  <c r="M16" i="190"/>
  <c r="L16" i="190"/>
  <c r="K16" i="190"/>
  <c r="J16" i="190"/>
  <c r="I16" i="190"/>
  <c r="H16" i="190"/>
  <c r="G16" i="190"/>
  <c r="F16" i="190"/>
  <c r="E16" i="190"/>
  <c r="D16" i="190"/>
  <c r="C16" i="190"/>
  <c r="O15" i="190"/>
  <c r="N15" i="190"/>
  <c r="M15" i="190"/>
  <c r="L15" i="190"/>
  <c r="K15" i="190"/>
  <c r="J15" i="190"/>
  <c r="I15" i="190"/>
  <c r="H15" i="190"/>
  <c r="G15" i="190"/>
  <c r="F15" i="190"/>
  <c r="E15" i="190"/>
  <c r="D15" i="190"/>
  <c r="C15" i="190"/>
  <c r="O32" i="189"/>
  <c r="N32" i="189"/>
  <c r="M32" i="189"/>
  <c r="L32" i="189"/>
  <c r="K32" i="189"/>
  <c r="J32" i="189"/>
  <c r="I32" i="189"/>
  <c r="H32" i="189"/>
  <c r="G32" i="189"/>
  <c r="F32" i="189"/>
  <c r="E32" i="189"/>
  <c r="D32" i="189"/>
  <c r="C32" i="189"/>
  <c r="O31" i="189"/>
  <c r="N31" i="189"/>
  <c r="M31" i="189"/>
  <c r="L31" i="189"/>
  <c r="K31" i="189"/>
  <c r="J31" i="189"/>
  <c r="I31" i="189"/>
  <c r="H31" i="189"/>
  <c r="G31" i="189"/>
  <c r="F31" i="189"/>
  <c r="E31" i="189"/>
  <c r="D31" i="189"/>
  <c r="C31" i="189"/>
  <c r="O30" i="189"/>
  <c r="N30" i="189"/>
  <c r="M30" i="189"/>
  <c r="L30" i="189"/>
  <c r="K30" i="189"/>
  <c r="J30" i="189"/>
  <c r="I30" i="189"/>
  <c r="H30" i="189"/>
  <c r="G30" i="189"/>
  <c r="F30" i="189"/>
  <c r="E30" i="189"/>
  <c r="D30" i="189"/>
  <c r="C30" i="189"/>
  <c r="O29" i="189"/>
  <c r="N29" i="189"/>
  <c r="M29" i="189"/>
  <c r="L29" i="189"/>
  <c r="K29" i="189"/>
  <c r="J29" i="189"/>
  <c r="I29" i="189"/>
  <c r="H29" i="189"/>
  <c r="G29" i="189"/>
  <c r="F29" i="189"/>
  <c r="E29" i="189"/>
  <c r="D29" i="189"/>
  <c r="C29" i="189"/>
  <c r="O28" i="189"/>
  <c r="N28" i="189"/>
  <c r="M28" i="189"/>
  <c r="L28" i="189"/>
  <c r="K28" i="189"/>
  <c r="J28" i="189"/>
  <c r="I28" i="189"/>
  <c r="H28" i="189"/>
  <c r="G28" i="189"/>
  <c r="F28" i="189"/>
  <c r="E28" i="189"/>
  <c r="D28" i="189"/>
  <c r="C28" i="189"/>
  <c r="O24" i="189"/>
  <c r="N24" i="189"/>
  <c r="M24" i="189"/>
  <c r="L24" i="189"/>
  <c r="K24" i="189"/>
  <c r="J24" i="189"/>
  <c r="I24" i="189"/>
  <c r="H24" i="189"/>
  <c r="G24" i="189"/>
  <c r="F24" i="189"/>
  <c r="E24" i="189"/>
  <c r="D24" i="189"/>
  <c r="C24" i="189"/>
  <c r="O23" i="189"/>
  <c r="N23" i="189"/>
  <c r="M23" i="189"/>
  <c r="L23" i="189"/>
  <c r="K23" i="189"/>
  <c r="J23" i="189"/>
  <c r="I23" i="189"/>
  <c r="H23" i="189"/>
  <c r="G23" i="189"/>
  <c r="F23" i="189"/>
  <c r="E23" i="189"/>
  <c r="D23" i="189"/>
  <c r="C23" i="189"/>
  <c r="O22" i="189"/>
  <c r="N22" i="189"/>
  <c r="M22" i="189"/>
  <c r="L22" i="189"/>
  <c r="K22" i="189"/>
  <c r="J22" i="189"/>
  <c r="I22" i="189"/>
  <c r="H22" i="189"/>
  <c r="G22" i="189"/>
  <c r="F22" i="189"/>
  <c r="E22" i="189"/>
  <c r="D22" i="189"/>
  <c r="C22" i="189"/>
  <c r="O21" i="189"/>
  <c r="N21" i="189"/>
  <c r="M21" i="189"/>
  <c r="L21" i="189"/>
  <c r="K21" i="189"/>
  <c r="J21" i="189"/>
  <c r="I21" i="189"/>
  <c r="H21" i="189"/>
  <c r="G21" i="189"/>
  <c r="F21" i="189"/>
  <c r="E21" i="189"/>
  <c r="D21" i="189"/>
  <c r="C21" i="189"/>
  <c r="O20" i="189"/>
  <c r="N20" i="189"/>
  <c r="M20" i="189"/>
  <c r="L20" i="189"/>
  <c r="K20" i="189"/>
  <c r="J20" i="189"/>
  <c r="I20" i="189"/>
  <c r="H20" i="189"/>
  <c r="G20" i="189"/>
  <c r="F20" i="189"/>
  <c r="E20" i="189"/>
  <c r="D20" i="189"/>
  <c r="C20" i="189"/>
  <c r="O19" i="189"/>
  <c r="N19" i="189"/>
  <c r="M19" i="189"/>
  <c r="L19" i="189"/>
  <c r="K19" i="189"/>
  <c r="J19" i="189"/>
  <c r="I19" i="189"/>
  <c r="H19" i="189"/>
  <c r="G19" i="189"/>
  <c r="F19" i="189"/>
  <c r="E19" i="189"/>
  <c r="D19" i="189"/>
  <c r="C19" i="189"/>
  <c r="O18" i="189"/>
  <c r="N18" i="189"/>
  <c r="M18" i="189"/>
  <c r="L18" i="189"/>
  <c r="K18" i="189"/>
  <c r="J18" i="189"/>
  <c r="I18" i="189"/>
  <c r="H18" i="189"/>
  <c r="G18" i="189"/>
  <c r="F18" i="189"/>
  <c r="E18" i="189"/>
  <c r="D18" i="189"/>
  <c r="C18" i="189"/>
  <c r="O17" i="189"/>
  <c r="N17" i="189"/>
  <c r="M17" i="189"/>
  <c r="L17" i="189"/>
  <c r="K17" i="189"/>
  <c r="J17" i="189"/>
  <c r="I17" i="189"/>
  <c r="H17" i="189"/>
  <c r="G17" i="189"/>
  <c r="F17" i="189"/>
  <c r="E17" i="189"/>
  <c r="D17" i="189"/>
  <c r="C17" i="189"/>
  <c r="O16" i="189"/>
  <c r="N16" i="189"/>
  <c r="M16" i="189"/>
  <c r="L16" i="189"/>
  <c r="K16" i="189"/>
  <c r="J16" i="189"/>
  <c r="I16" i="189"/>
  <c r="H16" i="189"/>
  <c r="G16" i="189"/>
  <c r="F16" i="189"/>
  <c r="E16" i="189"/>
  <c r="D16" i="189"/>
  <c r="C16" i="189"/>
  <c r="O15" i="189"/>
  <c r="N15" i="189"/>
  <c r="M15" i="189"/>
  <c r="L15" i="189"/>
  <c r="K15" i="189"/>
  <c r="J15" i="189"/>
  <c r="I15" i="189"/>
  <c r="H15" i="189"/>
  <c r="G15" i="189"/>
  <c r="F15" i="189"/>
  <c r="E15" i="189"/>
  <c r="D15" i="189"/>
  <c r="C15" i="189"/>
  <c r="O32" i="188"/>
  <c r="N32" i="188"/>
  <c r="M32" i="188"/>
  <c r="L32" i="188"/>
  <c r="K32" i="188"/>
  <c r="J32" i="188"/>
  <c r="I32" i="188"/>
  <c r="H32" i="188"/>
  <c r="G32" i="188"/>
  <c r="F32" i="188"/>
  <c r="E32" i="188"/>
  <c r="D32" i="188"/>
  <c r="C32" i="188"/>
  <c r="O31" i="188"/>
  <c r="N31" i="188"/>
  <c r="M31" i="188"/>
  <c r="L31" i="188"/>
  <c r="K31" i="188"/>
  <c r="J31" i="188"/>
  <c r="I31" i="188"/>
  <c r="H31" i="188"/>
  <c r="G31" i="188"/>
  <c r="F31" i="188"/>
  <c r="E31" i="188"/>
  <c r="D31" i="188"/>
  <c r="C31" i="188"/>
  <c r="O30" i="188"/>
  <c r="N30" i="188"/>
  <c r="M30" i="188"/>
  <c r="L30" i="188"/>
  <c r="K30" i="188"/>
  <c r="J30" i="188"/>
  <c r="I30" i="188"/>
  <c r="H30" i="188"/>
  <c r="G30" i="188"/>
  <c r="F30" i="188"/>
  <c r="E30" i="188"/>
  <c r="D30" i="188"/>
  <c r="C30" i="188"/>
  <c r="O29" i="188"/>
  <c r="N29" i="188"/>
  <c r="M29" i="188"/>
  <c r="L29" i="188"/>
  <c r="K29" i="188"/>
  <c r="J29" i="188"/>
  <c r="I29" i="188"/>
  <c r="H29" i="188"/>
  <c r="G29" i="188"/>
  <c r="F29" i="188"/>
  <c r="E29" i="188"/>
  <c r="D29" i="188"/>
  <c r="C29" i="188"/>
  <c r="O28" i="188"/>
  <c r="N28" i="188"/>
  <c r="M28" i="188"/>
  <c r="L28" i="188"/>
  <c r="K28" i="188"/>
  <c r="J28" i="188"/>
  <c r="I28" i="188"/>
  <c r="H28" i="188"/>
  <c r="G28" i="188"/>
  <c r="F28" i="188"/>
  <c r="E28" i="188"/>
  <c r="D28" i="188"/>
  <c r="C28" i="188"/>
  <c r="O24" i="188"/>
  <c r="N24" i="188"/>
  <c r="M24" i="188"/>
  <c r="L24" i="188"/>
  <c r="K24" i="188"/>
  <c r="J24" i="188"/>
  <c r="I24" i="188"/>
  <c r="H24" i="188"/>
  <c r="G24" i="188"/>
  <c r="F24" i="188"/>
  <c r="E24" i="188"/>
  <c r="D24" i="188"/>
  <c r="C24" i="188"/>
  <c r="O23" i="188"/>
  <c r="N23" i="188"/>
  <c r="M23" i="188"/>
  <c r="L23" i="188"/>
  <c r="K23" i="188"/>
  <c r="J23" i="188"/>
  <c r="I23" i="188"/>
  <c r="H23" i="188"/>
  <c r="G23" i="188"/>
  <c r="F23" i="188"/>
  <c r="E23" i="188"/>
  <c r="D23" i="188"/>
  <c r="C23" i="188"/>
  <c r="O22" i="188"/>
  <c r="N22" i="188"/>
  <c r="M22" i="188"/>
  <c r="L22" i="188"/>
  <c r="K22" i="188"/>
  <c r="J22" i="188"/>
  <c r="I22" i="188"/>
  <c r="H22" i="188"/>
  <c r="G22" i="188"/>
  <c r="F22" i="188"/>
  <c r="E22" i="188"/>
  <c r="D22" i="188"/>
  <c r="C22" i="188"/>
  <c r="O21" i="188"/>
  <c r="N21" i="188"/>
  <c r="M21" i="188"/>
  <c r="L21" i="188"/>
  <c r="K21" i="188"/>
  <c r="J21" i="188"/>
  <c r="I21" i="188"/>
  <c r="H21" i="188"/>
  <c r="G21" i="188"/>
  <c r="F21" i="188"/>
  <c r="E21" i="188"/>
  <c r="D21" i="188"/>
  <c r="C21" i="188"/>
  <c r="O20" i="188"/>
  <c r="N20" i="188"/>
  <c r="M20" i="188"/>
  <c r="L20" i="188"/>
  <c r="K20" i="188"/>
  <c r="J20" i="188"/>
  <c r="I20" i="188"/>
  <c r="H20" i="188"/>
  <c r="G20" i="188"/>
  <c r="F20" i="188"/>
  <c r="E20" i="188"/>
  <c r="D20" i="188"/>
  <c r="C20" i="188"/>
  <c r="O19" i="188"/>
  <c r="N19" i="188"/>
  <c r="M19" i="188"/>
  <c r="L19" i="188"/>
  <c r="K19" i="188"/>
  <c r="J19" i="188"/>
  <c r="I19" i="188"/>
  <c r="H19" i="188"/>
  <c r="G19" i="188"/>
  <c r="F19" i="188"/>
  <c r="E19" i="188"/>
  <c r="D19" i="188"/>
  <c r="C19" i="188"/>
  <c r="O18" i="188"/>
  <c r="N18" i="188"/>
  <c r="M18" i="188"/>
  <c r="L18" i="188"/>
  <c r="K18" i="188"/>
  <c r="J18" i="188"/>
  <c r="I18" i="188"/>
  <c r="H18" i="188"/>
  <c r="G18" i="188"/>
  <c r="F18" i="188"/>
  <c r="E18" i="188"/>
  <c r="D18" i="188"/>
  <c r="C18" i="188"/>
  <c r="O17" i="188"/>
  <c r="N17" i="188"/>
  <c r="M17" i="188"/>
  <c r="L17" i="188"/>
  <c r="K17" i="188"/>
  <c r="J17" i="188"/>
  <c r="I17" i="188"/>
  <c r="H17" i="188"/>
  <c r="G17" i="188"/>
  <c r="F17" i="188"/>
  <c r="E17" i="188"/>
  <c r="D17" i="188"/>
  <c r="C17" i="188"/>
  <c r="O16" i="188"/>
  <c r="N16" i="188"/>
  <c r="M16" i="188"/>
  <c r="L16" i="188"/>
  <c r="K16" i="188"/>
  <c r="J16" i="188"/>
  <c r="I16" i="188"/>
  <c r="H16" i="188"/>
  <c r="G16" i="188"/>
  <c r="F16" i="188"/>
  <c r="E16" i="188"/>
  <c r="D16" i="188"/>
  <c r="C16" i="188"/>
  <c r="O15" i="188"/>
  <c r="N15" i="188"/>
  <c r="M15" i="188"/>
  <c r="L15" i="188"/>
  <c r="K15" i="188"/>
  <c r="J15" i="188"/>
  <c r="I15" i="188"/>
  <c r="H15" i="188"/>
  <c r="G15" i="188"/>
  <c r="F15" i="188"/>
  <c r="E15" i="188"/>
  <c r="D15" i="188"/>
  <c r="C15" i="188"/>
  <c r="O32" i="187"/>
  <c r="N32" i="187"/>
  <c r="M32" i="187"/>
  <c r="L32" i="187"/>
  <c r="K32" i="187"/>
  <c r="J32" i="187"/>
  <c r="I32" i="187"/>
  <c r="H32" i="187"/>
  <c r="G32" i="187"/>
  <c r="F32" i="187"/>
  <c r="E32" i="187"/>
  <c r="D32" i="187"/>
  <c r="C32" i="187"/>
  <c r="O31" i="187"/>
  <c r="N31" i="187"/>
  <c r="M31" i="187"/>
  <c r="L31" i="187"/>
  <c r="K31" i="187"/>
  <c r="J31" i="187"/>
  <c r="I31" i="187"/>
  <c r="H31" i="187"/>
  <c r="G31" i="187"/>
  <c r="F31" i="187"/>
  <c r="E31" i="187"/>
  <c r="D31" i="187"/>
  <c r="C31" i="187"/>
  <c r="O30" i="187"/>
  <c r="N30" i="187"/>
  <c r="M30" i="187"/>
  <c r="L30" i="187"/>
  <c r="K30" i="187"/>
  <c r="J30" i="187"/>
  <c r="I30" i="187"/>
  <c r="H30" i="187"/>
  <c r="G30" i="187"/>
  <c r="F30" i="187"/>
  <c r="E30" i="187"/>
  <c r="D30" i="187"/>
  <c r="C30" i="187"/>
  <c r="O29" i="187"/>
  <c r="N29" i="187"/>
  <c r="M29" i="187"/>
  <c r="L29" i="187"/>
  <c r="K29" i="187"/>
  <c r="J29" i="187"/>
  <c r="I29" i="187"/>
  <c r="H29" i="187"/>
  <c r="G29" i="187"/>
  <c r="F29" i="187"/>
  <c r="E29" i="187"/>
  <c r="D29" i="187"/>
  <c r="C29" i="187"/>
  <c r="O28" i="187"/>
  <c r="N28" i="187"/>
  <c r="M28" i="187"/>
  <c r="L28" i="187"/>
  <c r="K28" i="187"/>
  <c r="J28" i="187"/>
  <c r="I28" i="187"/>
  <c r="H28" i="187"/>
  <c r="G28" i="187"/>
  <c r="F28" i="187"/>
  <c r="E28" i="187"/>
  <c r="D28" i="187"/>
  <c r="C28" i="187"/>
  <c r="O24" i="187"/>
  <c r="N24" i="187"/>
  <c r="M24" i="187"/>
  <c r="L24" i="187"/>
  <c r="K24" i="187"/>
  <c r="J24" i="187"/>
  <c r="I24" i="187"/>
  <c r="H24" i="187"/>
  <c r="G24" i="187"/>
  <c r="F24" i="187"/>
  <c r="E24" i="187"/>
  <c r="D24" i="187"/>
  <c r="C24" i="187"/>
  <c r="O23" i="187"/>
  <c r="N23" i="187"/>
  <c r="M23" i="187"/>
  <c r="L23" i="187"/>
  <c r="K23" i="187"/>
  <c r="J23" i="187"/>
  <c r="I23" i="187"/>
  <c r="H23" i="187"/>
  <c r="G23" i="187"/>
  <c r="F23" i="187"/>
  <c r="E23" i="187"/>
  <c r="D23" i="187"/>
  <c r="C23" i="187"/>
  <c r="O22" i="187"/>
  <c r="N22" i="187"/>
  <c r="M22" i="187"/>
  <c r="L22" i="187"/>
  <c r="K22" i="187"/>
  <c r="J22" i="187"/>
  <c r="I22" i="187"/>
  <c r="H22" i="187"/>
  <c r="G22" i="187"/>
  <c r="F22" i="187"/>
  <c r="E22" i="187"/>
  <c r="D22" i="187"/>
  <c r="C22" i="187"/>
  <c r="O21" i="187"/>
  <c r="N21" i="187"/>
  <c r="M21" i="187"/>
  <c r="L21" i="187"/>
  <c r="K21" i="187"/>
  <c r="J21" i="187"/>
  <c r="I21" i="187"/>
  <c r="H21" i="187"/>
  <c r="G21" i="187"/>
  <c r="F21" i="187"/>
  <c r="E21" i="187"/>
  <c r="D21" i="187"/>
  <c r="C21" i="187"/>
  <c r="O20" i="187"/>
  <c r="N20" i="187"/>
  <c r="M20" i="187"/>
  <c r="L20" i="187"/>
  <c r="K20" i="187"/>
  <c r="J20" i="187"/>
  <c r="I20" i="187"/>
  <c r="H20" i="187"/>
  <c r="G20" i="187"/>
  <c r="F20" i="187"/>
  <c r="E20" i="187"/>
  <c r="D20" i="187"/>
  <c r="C20" i="187"/>
  <c r="O19" i="187"/>
  <c r="N19" i="187"/>
  <c r="M19" i="187"/>
  <c r="L19" i="187"/>
  <c r="K19" i="187"/>
  <c r="J19" i="187"/>
  <c r="I19" i="187"/>
  <c r="H19" i="187"/>
  <c r="G19" i="187"/>
  <c r="F19" i="187"/>
  <c r="E19" i="187"/>
  <c r="D19" i="187"/>
  <c r="C19" i="187"/>
  <c r="O18" i="187"/>
  <c r="N18" i="187"/>
  <c r="M18" i="187"/>
  <c r="L18" i="187"/>
  <c r="K18" i="187"/>
  <c r="J18" i="187"/>
  <c r="I18" i="187"/>
  <c r="H18" i="187"/>
  <c r="G18" i="187"/>
  <c r="F18" i="187"/>
  <c r="E18" i="187"/>
  <c r="D18" i="187"/>
  <c r="C18" i="187"/>
  <c r="O17" i="187"/>
  <c r="N17" i="187"/>
  <c r="M17" i="187"/>
  <c r="L17" i="187"/>
  <c r="K17" i="187"/>
  <c r="J17" i="187"/>
  <c r="I17" i="187"/>
  <c r="H17" i="187"/>
  <c r="G17" i="187"/>
  <c r="F17" i="187"/>
  <c r="E17" i="187"/>
  <c r="D17" i="187"/>
  <c r="C17" i="187"/>
  <c r="O16" i="187"/>
  <c r="N16" i="187"/>
  <c r="M16" i="187"/>
  <c r="L16" i="187"/>
  <c r="K16" i="187"/>
  <c r="J16" i="187"/>
  <c r="I16" i="187"/>
  <c r="H16" i="187"/>
  <c r="G16" i="187"/>
  <c r="F16" i="187"/>
  <c r="E16" i="187"/>
  <c r="D16" i="187"/>
  <c r="C16" i="187"/>
  <c r="O15" i="187"/>
  <c r="N15" i="187"/>
  <c r="M15" i="187"/>
  <c r="L15" i="187"/>
  <c r="K15" i="187"/>
  <c r="J15" i="187"/>
  <c r="I15" i="187"/>
  <c r="H15" i="187"/>
  <c r="G15" i="187"/>
  <c r="F15" i="187"/>
  <c r="E15" i="187"/>
  <c r="D15" i="187"/>
  <c r="C15" i="187"/>
  <c r="O32" i="186"/>
  <c r="N32" i="186"/>
  <c r="M32" i="186"/>
  <c r="L32" i="186"/>
  <c r="K32" i="186"/>
  <c r="J32" i="186"/>
  <c r="I32" i="186"/>
  <c r="H32" i="186"/>
  <c r="G32" i="186"/>
  <c r="F32" i="186"/>
  <c r="E32" i="186"/>
  <c r="D32" i="186"/>
  <c r="C32" i="186"/>
  <c r="O31" i="186"/>
  <c r="N31" i="186"/>
  <c r="M31" i="186"/>
  <c r="L31" i="186"/>
  <c r="K31" i="186"/>
  <c r="J31" i="186"/>
  <c r="I31" i="186"/>
  <c r="H31" i="186"/>
  <c r="G31" i="186"/>
  <c r="F31" i="186"/>
  <c r="E31" i="186"/>
  <c r="D31" i="186"/>
  <c r="C31" i="186"/>
  <c r="O30" i="186"/>
  <c r="N30" i="186"/>
  <c r="M30" i="186"/>
  <c r="L30" i="186"/>
  <c r="K30" i="186"/>
  <c r="J30" i="186"/>
  <c r="I30" i="186"/>
  <c r="H30" i="186"/>
  <c r="G30" i="186"/>
  <c r="F30" i="186"/>
  <c r="E30" i="186"/>
  <c r="D30" i="186"/>
  <c r="C30" i="186"/>
  <c r="O29" i="186"/>
  <c r="N29" i="186"/>
  <c r="M29" i="186"/>
  <c r="L29" i="186"/>
  <c r="K29" i="186"/>
  <c r="J29" i="186"/>
  <c r="I29" i="186"/>
  <c r="H29" i="186"/>
  <c r="G29" i="186"/>
  <c r="F29" i="186"/>
  <c r="E29" i="186"/>
  <c r="D29" i="186"/>
  <c r="C29" i="186"/>
  <c r="O28" i="186"/>
  <c r="N28" i="186"/>
  <c r="M28" i="186"/>
  <c r="L28" i="186"/>
  <c r="K28" i="186"/>
  <c r="J28" i="186"/>
  <c r="I28" i="186"/>
  <c r="H28" i="186"/>
  <c r="G28" i="186"/>
  <c r="F28" i="186"/>
  <c r="E28" i="186"/>
  <c r="D28" i="186"/>
  <c r="C28" i="186"/>
  <c r="O24" i="186"/>
  <c r="N24" i="186"/>
  <c r="M24" i="186"/>
  <c r="L24" i="186"/>
  <c r="K24" i="186"/>
  <c r="J24" i="186"/>
  <c r="I24" i="186"/>
  <c r="H24" i="186"/>
  <c r="G24" i="186"/>
  <c r="F24" i="186"/>
  <c r="E24" i="186"/>
  <c r="D24" i="186"/>
  <c r="C24" i="186"/>
  <c r="O23" i="186"/>
  <c r="N23" i="186"/>
  <c r="M23" i="186"/>
  <c r="L23" i="186"/>
  <c r="K23" i="186"/>
  <c r="J23" i="186"/>
  <c r="I23" i="186"/>
  <c r="H23" i="186"/>
  <c r="G23" i="186"/>
  <c r="F23" i="186"/>
  <c r="E23" i="186"/>
  <c r="D23" i="186"/>
  <c r="C23" i="186"/>
  <c r="O22" i="186"/>
  <c r="N22" i="186"/>
  <c r="M22" i="186"/>
  <c r="L22" i="186"/>
  <c r="K22" i="186"/>
  <c r="J22" i="186"/>
  <c r="I22" i="186"/>
  <c r="H22" i="186"/>
  <c r="G22" i="186"/>
  <c r="F22" i="186"/>
  <c r="E22" i="186"/>
  <c r="D22" i="186"/>
  <c r="C22" i="186"/>
  <c r="O21" i="186"/>
  <c r="N21" i="186"/>
  <c r="M21" i="186"/>
  <c r="L21" i="186"/>
  <c r="K21" i="186"/>
  <c r="J21" i="186"/>
  <c r="I21" i="186"/>
  <c r="H21" i="186"/>
  <c r="G21" i="186"/>
  <c r="F21" i="186"/>
  <c r="E21" i="186"/>
  <c r="D21" i="186"/>
  <c r="C21" i="186"/>
  <c r="O20" i="186"/>
  <c r="N20" i="186"/>
  <c r="M20" i="186"/>
  <c r="L20" i="186"/>
  <c r="K20" i="186"/>
  <c r="J20" i="186"/>
  <c r="I20" i="186"/>
  <c r="H20" i="186"/>
  <c r="G20" i="186"/>
  <c r="F20" i="186"/>
  <c r="E20" i="186"/>
  <c r="D20" i="186"/>
  <c r="C20" i="186"/>
  <c r="O19" i="186"/>
  <c r="N19" i="186"/>
  <c r="M19" i="186"/>
  <c r="L19" i="186"/>
  <c r="K19" i="186"/>
  <c r="J19" i="186"/>
  <c r="I19" i="186"/>
  <c r="H19" i="186"/>
  <c r="G19" i="186"/>
  <c r="F19" i="186"/>
  <c r="E19" i="186"/>
  <c r="D19" i="186"/>
  <c r="C19" i="186"/>
  <c r="O18" i="186"/>
  <c r="N18" i="186"/>
  <c r="M18" i="186"/>
  <c r="L18" i="186"/>
  <c r="K18" i="186"/>
  <c r="J18" i="186"/>
  <c r="I18" i="186"/>
  <c r="H18" i="186"/>
  <c r="G18" i="186"/>
  <c r="F18" i="186"/>
  <c r="E18" i="186"/>
  <c r="D18" i="186"/>
  <c r="C18" i="186"/>
  <c r="O17" i="186"/>
  <c r="N17" i="186"/>
  <c r="M17" i="186"/>
  <c r="L17" i="186"/>
  <c r="K17" i="186"/>
  <c r="J17" i="186"/>
  <c r="I17" i="186"/>
  <c r="H17" i="186"/>
  <c r="G17" i="186"/>
  <c r="F17" i="186"/>
  <c r="E17" i="186"/>
  <c r="D17" i="186"/>
  <c r="C17" i="186"/>
  <c r="O16" i="186"/>
  <c r="N16" i="186"/>
  <c r="M16" i="186"/>
  <c r="L16" i="186"/>
  <c r="K16" i="186"/>
  <c r="J16" i="186"/>
  <c r="I16" i="186"/>
  <c r="H16" i="186"/>
  <c r="G16" i="186"/>
  <c r="F16" i="186"/>
  <c r="E16" i="186"/>
  <c r="D16" i="186"/>
  <c r="C16" i="186"/>
  <c r="O15" i="186"/>
  <c r="N15" i="186"/>
  <c r="M15" i="186"/>
  <c r="L15" i="186"/>
  <c r="K15" i="186"/>
  <c r="J15" i="186"/>
  <c r="I15" i="186"/>
  <c r="H15" i="186"/>
  <c r="G15" i="186"/>
  <c r="F15" i="186"/>
  <c r="E15" i="186"/>
  <c r="D15" i="186"/>
  <c r="C15" i="186"/>
  <c r="O32" i="185"/>
  <c r="N32" i="185"/>
  <c r="M32" i="185"/>
  <c r="L32" i="185"/>
  <c r="K32" i="185"/>
  <c r="J32" i="185"/>
  <c r="I32" i="185"/>
  <c r="H32" i="185"/>
  <c r="G32" i="185"/>
  <c r="F32" i="185"/>
  <c r="E32" i="185"/>
  <c r="D32" i="185"/>
  <c r="C32" i="185"/>
  <c r="O31" i="185"/>
  <c r="N31" i="185"/>
  <c r="M31" i="185"/>
  <c r="L31" i="185"/>
  <c r="K31" i="185"/>
  <c r="J31" i="185"/>
  <c r="I31" i="185"/>
  <c r="H31" i="185"/>
  <c r="G31" i="185"/>
  <c r="F31" i="185"/>
  <c r="E31" i="185"/>
  <c r="D31" i="185"/>
  <c r="C31" i="185"/>
  <c r="O30" i="185"/>
  <c r="N30" i="185"/>
  <c r="M30" i="185"/>
  <c r="L30" i="185"/>
  <c r="K30" i="185"/>
  <c r="J30" i="185"/>
  <c r="I30" i="185"/>
  <c r="H30" i="185"/>
  <c r="G30" i="185"/>
  <c r="F30" i="185"/>
  <c r="E30" i="185"/>
  <c r="D30" i="185"/>
  <c r="C30" i="185"/>
  <c r="O29" i="185"/>
  <c r="N29" i="185"/>
  <c r="M29" i="185"/>
  <c r="L29" i="185"/>
  <c r="K29" i="185"/>
  <c r="J29" i="185"/>
  <c r="I29" i="185"/>
  <c r="H29" i="185"/>
  <c r="G29" i="185"/>
  <c r="F29" i="185"/>
  <c r="E29" i="185"/>
  <c r="D29" i="185"/>
  <c r="C29" i="185"/>
  <c r="O28" i="185"/>
  <c r="N28" i="185"/>
  <c r="M28" i="185"/>
  <c r="L28" i="185"/>
  <c r="K28" i="185"/>
  <c r="J28" i="185"/>
  <c r="I28" i="185"/>
  <c r="H28" i="185"/>
  <c r="G28" i="185"/>
  <c r="F28" i="185"/>
  <c r="E28" i="185"/>
  <c r="D28" i="185"/>
  <c r="C28" i="185"/>
  <c r="O24" i="185"/>
  <c r="N24" i="185"/>
  <c r="M24" i="185"/>
  <c r="L24" i="185"/>
  <c r="K24" i="185"/>
  <c r="J24" i="185"/>
  <c r="I24" i="185"/>
  <c r="H24" i="185"/>
  <c r="G24" i="185"/>
  <c r="F24" i="185"/>
  <c r="E24" i="185"/>
  <c r="D24" i="185"/>
  <c r="C24" i="185"/>
  <c r="O23" i="185"/>
  <c r="N23" i="185"/>
  <c r="M23" i="185"/>
  <c r="L23" i="185"/>
  <c r="K23" i="185"/>
  <c r="J23" i="185"/>
  <c r="I23" i="185"/>
  <c r="H23" i="185"/>
  <c r="G23" i="185"/>
  <c r="F23" i="185"/>
  <c r="E23" i="185"/>
  <c r="D23" i="185"/>
  <c r="C23" i="185"/>
  <c r="O22" i="185"/>
  <c r="N22" i="185"/>
  <c r="M22" i="185"/>
  <c r="L22" i="185"/>
  <c r="K22" i="185"/>
  <c r="J22" i="185"/>
  <c r="I22" i="185"/>
  <c r="H22" i="185"/>
  <c r="G22" i="185"/>
  <c r="F22" i="185"/>
  <c r="E22" i="185"/>
  <c r="D22" i="185"/>
  <c r="C22" i="185"/>
  <c r="O21" i="185"/>
  <c r="N21" i="185"/>
  <c r="M21" i="185"/>
  <c r="L21" i="185"/>
  <c r="K21" i="185"/>
  <c r="J21" i="185"/>
  <c r="I21" i="185"/>
  <c r="H21" i="185"/>
  <c r="G21" i="185"/>
  <c r="F21" i="185"/>
  <c r="E21" i="185"/>
  <c r="D21" i="185"/>
  <c r="C21" i="185"/>
  <c r="O20" i="185"/>
  <c r="N20" i="185"/>
  <c r="M20" i="185"/>
  <c r="L20" i="185"/>
  <c r="K20" i="185"/>
  <c r="J20" i="185"/>
  <c r="I20" i="185"/>
  <c r="H20" i="185"/>
  <c r="G20" i="185"/>
  <c r="F20" i="185"/>
  <c r="E20" i="185"/>
  <c r="D20" i="185"/>
  <c r="C20" i="185"/>
  <c r="O19" i="185"/>
  <c r="N19" i="185"/>
  <c r="M19" i="185"/>
  <c r="L19" i="185"/>
  <c r="K19" i="185"/>
  <c r="J19" i="185"/>
  <c r="I19" i="185"/>
  <c r="H19" i="185"/>
  <c r="G19" i="185"/>
  <c r="F19" i="185"/>
  <c r="E19" i="185"/>
  <c r="D19" i="185"/>
  <c r="C19" i="185"/>
  <c r="O18" i="185"/>
  <c r="N18" i="185"/>
  <c r="M18" i="185"/>
  <c r="L18" i="185"/>
  <c r="K18" i="185"/>
  <c r="J18" i="185"/>
  <c r="I18" i="185"/>
  <c r="H18" i="185"/>
  <c r="G18" i="185"/>
  <c r="F18" i="185"/>
  <c r="E18" i="185"/>
  <c r="D18" i="185"/>
  <c r="C18" i="185"/>
  <c r="O17" i="185"/>
  <c r="N17" i="185"/>
  <c r="M17" i="185"/>
  <c r="L17" i="185"/>
  <c r="K17" i="185"/>
  <c r="J17" i="185"/>
  <c r="I17" i="185"/>
  <c r="H17" i="185"/>
  <c r="G17" i="185"/>
  <c r="F17" i="185"/>
  <c r="E17" i="185"/>
  <c r="D17" i="185"/>
  <c r="C17" i="185"/>
  <c r="O16" i="185"/>
  <c r="N16" i="185"/>
  <c r="M16" i="185"/>
  <c r="L16" i="185"/>
  <c r="K16" i="185"/>
  <c r="J16" i="185"/>
  <c r="I16" i="185"/>
  <c r="H16" i="185"/>
  <c r="G16" i="185"/>
  <c r="F16" i="185"/>
  <c r="E16" i="185"/>
  <c r="D16" i="185"/>
  <c r="C16" i="185"/>
  <c r="O15" i="185"/>
  <c r="N15" i="185"/>
  <c r="M15" i="185"/>
  <c r="L15" i="185"/>
  <c r="K15" i="185"/>
  <c r="J15" i="185"/>
  <c r="I15" i="185"/>
  <c r="H15" i="185"/>
  <c r="G15" i="185"/>
  <c r="F15" i="185"/>
  <c r="E15" i="185"/>
  <c r="D15" i="185"/>
  <c r="C15" i="185"/>
  <c r="O32" i="184"/>
  <c r="N32" i="184"/>
  <c r="M32" i="184"/>
  <c r="L32" i="184"/>
  <c r="K32" i="184"/>
  <c r="J32" i="184"/>
  <c r="I32" i="184"/>
  <c r="H32" i="184"/>
  <c r="G32" i="184"/>
  <c r="F32" i="184"/>
  <c r="E32" i="184"/>
  <c r="D32" i="184"/>
  <c r="C32" i="184"/>
  <c r="O31" i="184"/>
  <c r="N31" i="184"/>
  <c r="M31" i="184"/>
  <c r="L31" i="184"/>
  <c r="K31" i="184"/>
  <c r="J31" i="184"/>
  <c r="I31" i="184"/>
  <c r="H31" i="184"/>
  <c r="G31" i="184"/>
  <c r="F31" i="184"/>
  <c r="E31" i="184"/>
  <c r="D31" i="184"/>
  <c r="C31" i="184"/>
  <c r="O30" i="184"/>
  <c r="N30" i="184"/>
  <c r="M30" i="184"/>
  <c r="L30" i="184"/>
  <c r="K30" i="184"/>
  <c r="J30" i="184"/>
  <c r="I30" i="184"/>
  <c r="H30" i="184"/>
  <c r="G30" i="184"/>
  <c r="F30" i="184"/>
  <c r="E30" i="184"/>
  <c r="D30" i="184"/>
  <c r="C30" i="184"/>
  <c r="O29" i="184"/>
  <c r="N29" i="184"/>
  <c r="M29" i="184"/>
  <c r="L29" i="184"/>
  <c r="K29" i="184"/>
  <c r="J29" i="184"/>
  <c r="I29" i="184"/>
  <c r="H29" i="184"/>
  <c r="G29" i="184"/>
  <c r="F29" i="184"/>
  <c r="E29" i="184"/>
  <c r="D29" i="184"/>
  <c r="C29" i="184"/>
  <c r="O28" i="184"/>
  <c r="N28" i="184"/>
  <c r="M28" i="184"/>
  <c r="L28" i="184"/>
  <c r="K28" i="184"/>
  <c r="J28" i="184"/>
  <c r="I28" i="184"/>
  <c r="H28" i="184"/>
  <c r="G28" i="184"/>
  <c r="F28" i="184"/>
  <c r="E28" i="184"/>
  <c r="D28" i="184"/>
  <c r="C28" i="184"/>
  <c r="O24" i="184"/>
  <c r="N24" i="184"/>
  <c r="M24" i="184"/>
  <c r="L24" i="184"/>
  <c r="K24" i="184"/>
  <c r="J24" i="184"/>
  <c r="I24" i="184"/>
  <c r="H24" i="184"/>
  <c r="G24" i="184"/>
  <c r="F24" i="184"/>
  <c r="E24" i="184"/>
  <c r="D24" i="184"/>
  <c r="C24" i="184"/>
  <c r="O23" i="184"/>
  <c r="N23" i="184"/>
  <c r="M23" i="184"/>
  <c r="L23" i="184"/>
  <c r="K23" i="184"/>
  <c r="J23" i="184"/>
  <c r="I23" i="184"/>
  <c r="H23" i="184"/>
  <c r="G23" i="184"/>
  <c r="F23" i="184"/>
  <c r="E23" i="184"/>
  <c r="D23" i="184"/>
  <c r="C23" i="184"/>
  <c r="O22" i="184"/>
  <c r="N22" i="184"/>
  <c r="M22" i="184"/>
  <c r="L22" i="184"/>
  <c r="K22" i="184"/>
  <c r="J22" i="184"/>
  <c r="I22" i="184"/>
  <c r="H22" i="184"/>
  <c r="G22" i="184"/>
  <c r="F22" i="184"/>
  <c r="E22" i="184"/>
  <c r="D22" i="184"/>
  <c r="C22" i="184"/>
  <c r="O21" i="184"/>
  <c r="N21" i="184"/>
  <c r="M21" i="184"/>
  <c r="L21" i="184"/>
  <c r="K21" i="184"/>
  <c r="J21" i="184"/>
  <c r="I21" i="184"/>
  <c r="H21" i="184"/>
  <c r="G21" i="184"/>
  <c r="F21" i="184"/>
  <c r="E21" i="184"/>
  <c r="D21" i="184"/>
  <c r="C21" i="184"/>
  <c r="O20" i="184"/>
  <c r="N20" i="184"/>
  <c r="M20" i="184"/>
  <c r="L20" i="184"/>
  <c r="K20" i="184"/>
  <c r="J20" i="184"/>
  <c r="I20" i="184"/>
  <c r="H20" i="184"/>
  <c r="G20" i="184"/>
  <c r="F20" i="184"/>
  <c r="E20" i="184"/>
  <c r="D20" i="184"/>
  <c r="C20" i="184"/>
  <c r="O19" i="184"/>
  <c r="N19" i="184"/>
  <c r="M19" i="184"/>
  <c r="L19" i="184"/>
  <c r="K19" i="184"/>
  <c r="J19" i="184"/>
  <c r="I19" i="184"/>
  <c r="H19" i="184"/>
  <c r="G19" i="184"/>
  <c r="F19" i="184"/>
  <c r="E19" i="184"/>
  <c r="D19" i="184"/>
  <c r="C19" i="184"/>
  <c r="O18" i="184"/>
  <c r="N18" i="184"/>
  <c r="M18" i="184"/>
  <c r="L18" i="184"/>
  <c r="K18" i="184"/>
  <c r="J18" i="184"/>
  <c r="I18" i="184"/>
  <c r="H18" i="184"/>
  <c r="G18" i="184"/>
  <c r="F18" i="184"/>
  <c r="E18" i="184"/>
  <c r="D18" i="184"/>
  <c r="C18" i="184"/>
  <c r="O17" i="184"/>
  <c r="N17" i="184"/>
  <c r="M17" i="184"/>
  <c r="L17" i="184"/>
  <c r="K17" i="184"/>
  <c r="J17" i="184"/>
  <c r="I17" i="184"/>
  <c r="H17" i="184"/>
  <c r="G17" i="184"/>
  <c r="F17" i="184"/>
  <c r="E17" i="184"/>
  <c r="D17" i="184"/>
  <c r="C17" i="184"/>
  <c r="O16" i="184"/>
  <c r="N16" i="184"/>
  <c r="M16" i="184"/>
  <c r="L16" i="184"/>
  <c r="K16" i="184"/>
  <c r="J16" i="184"/>
  <c r="I16" i="184"/>
  <c r="H16" i="184"/>
  <c r="G16" i="184"/>
  <c r="F16" i="184"/>
  <c r="E16" i="184"/>
  <c r="D16" i="184"/>
  <c r="C16" i="184"/>
  <c r="O15" i="184"/>
  <c r="N15" i="184"/>
  <c r="M15" i="184"/>
  <c r="L15" i="184"/>
  <c r="K15" i="184"/>
  <c r="J15" i="184"/>
  <c r="I15" i="184"/>
  <c r="H15" i="184"/>
  <c r="G15" i="184"/>
  <c r="F15" i="184"/>
  <c r="E15" i="184"/>
  <c r="D15" i="184"/>
  <c r="C15" i="184"/>
  <c r="O32" i="183"/>
  <c r="N32" i="183"/>
  <c r="M32" i="183"/>
  <c r="L32" i="183"/>
  <c r="K32" i="183"/>
  <c r="J32" i="183"/>
  <c r="I32" i="183"/>
  <c r="H32" i="183"/>
  <c r="G32" i="183"/>
  <c r="F32" i="183"/>
  <c r="E32" i="183"/>
  <c r="D32" i="183"/>
  <c r="C32" i="183"/>
  <c r="O31" i="183"/>
  <c r="N31" i="183"/>
  <c r="M31" i="183"/>
  <c r="L31" i="183"/>
  <c r="K31" i="183"/>
  <c r="J31" i="183"/>
  <c r="I31" i="183"/>
  <c r="H31" i="183"/>
  <c r="G31" i="183"/>
  <c r="F31" i="183"/>
  <c r="E31" i="183"/>
  <c r="D31" i="183"/>
  <c r="C31" i="183"/>
  <c r="O30" i="183"/>
  <c r="N30" i="183"/>
  <c r="M30" i="183"/>
  <c r="L30" i="183"/>
  <c r="K30" i="183"/>
  <c r="J30" i="183"/>
  <c r="I30" i="183"/>
  <c r="H30" i="183"/>
  <c r="G30" i="183"/>
  <c r="F30" i="183"/>
  <c r="E30" i="183"/>
  <c r="D30" i="183"/>
  <c r="C30" i="183"/>
  <c r="O29" i="183"/>
  <c r="N29" i="183"/>
  <c r="M29" i="183"/>
  <c r="L29" i="183"/>
  <c r="K29" i="183"/>
  <c r="J29" i="183"/>
  <c r="I29" i="183"/>
  <c r="H29" i="183"/>
  <c r="G29" i="183"/>
  <c r="F29" i="183"/>
  <c r="E29" i="183"/>
  <c r="D29" i="183"/>
  <c r="C29" i="183"/>
  <c r="O28" i="183"/>
  <c r="N28" i="183"/>
  <c r="M28" i="183"/>
  <c r="L28" i="183"/>
  <c r="K28" i="183"/>
  <c r="J28" i="183"/>
  <c r="I28" i="183"/>
  <c r="H28" i="183"/>
  <c r="G28" i="183"/>
  <c r="F28" i="183"/>
  <c r="E28" i="183"/>
  <c r="D28" i="183"/>
  <c r="C28" i="183"/>
  <c r="O24" i="183"/>
  <c r="N24" i="183"/>
  <c r="M24" i="183"/>
  <c r="L24" i="183"/>
  <c r="K24" i="183"/>
  <c r="J24" i="183"/>
  <c r="I24" i="183"/>
  <c r="H24" i="183"/>
  <c r="G24" i="183"/>
  <c r="F24" i="183"/>
  <c r="E24" i="183"/>
  <c r="D24" i="183"/>
  <c r="C24" i="183"/>
  <c r="O23" i="183"/>
  <c r="N23" i="183"/>
  <c r="M23" i="183"/>
  <c r="L23" i="183"/>
  <c r="K23" i="183"/>
  <c r="J23" i="183"/>
  <c r="I23" i="183"/>
  <c r="H23" i="183"/>
  <c r="G23" i="183"/>
  <c r="F23" i="183"/>
  <c r="E23" i="183"/>
  <c r="D23" i="183"/>
  <c r="C23" i="183"/>
  <c r="O22" i="183"/>
  <c r="N22" i="183"/>
  <c r="M22" i="183"/>
  <c r="L22" i="183"/>
  <c r="K22" i="183"/>
  <c r="J22" i="183"/>
  <c r="I22" i="183"/>
  <c r="H22" i="183"/>
  <c r="G22" i="183"/>
  <c r="F22" i="183"/>
  <c r="E22" i="183"/>
  <c r="D22" i="183"/>
  <c r="C22" i="183"/>
  <c r="O21" i="183"/>
  <c r="N21" i="183"/>
  <c r="M21" i="183"/>
  <c r="L21" i="183"/>
  <c r="K21" i="183"/>
  <c r="J21" i="183"/>
  <c r="I21" i="183"/>
  <c r="H21" i="183"/>
  <c r="G21" i="183"/>
  <c r="F21" i="183"/>
  <c r="E21" i="183"/>
  <c r="D21" i="183"/>
  <c r="C21" i="183"/>
  <c r="O20" i="183"/>
  <c r="N20" i="183"/>
  <c r="M20" i="183"/>
  <c r="L20" i="183"/>
  <c r="K20" i="183"/>
  <c r="J20" i="183"/>
  <c r="I20" i="183"/>
  <c r="H20" i="183"/>
  <c r="G20" i="183"/>
  <c r="F20" i="183"/>
  <c r="E20" i="183"/>
  <c r="D20" i="183"/>
  <c r="C20" i="183"/>
  <c r="O19" i="183"/>
  <c r="N19" i="183"/>
  <c r="M19" i="183"/>
  <c r="L19" i="183"/>
  <c r="K19" i="183"/>
  <c r="J19" i="183"/>
  <c r="I19" i="183"/>
  <c r="H19" i="183"/>
  <c r="G19" i="183"/>
  <c r="F19" i="183"/>
  <c r="E19" i="183"/>
  <c r="D19" i="183"/>
  <c r="C19" i="183"/>
  <c r="O18" i="183"/>
  <c r="N18" i="183"/>
  <c r="M18" i="183"/>
  <c r="L18" i="183"/>
  <c r="K18" i="183"/>
  <c r="J18" i="183"/>
  <c r="I18" i="183"/>
  <c r="H18" i="183"/>
  <c r="G18" i="183"/>
  <c r="F18" i="183"/>
  <c r="E18" i="183"/>
  <c r="D18" i="183"/>
  <c r="C18" i="183"/>
  <c r="O17" i="183"/>
  <c r="N17" i="183"/>
  <c r="M17" i="183"/>
  <c r="L17" i="183"/>
  <c r="K17" i="183"/>
  <c r="J17" i="183"/>
  <c r="I17" i="183"/>
  <c r="H17" i="183"/>
  <c r="G17" i="183"/>
  <c r="F17" i="183"/>
  <c r="E17" i="183"/>
  <c r="D17" i="183"/>
  <c r="C17" i="183"/>
  <c r="O16" i="183"/>
  <c r="N16" i="183"/>
  <c r="M16" i="183"/>
  <c r="L16" i="183"/>
  <c r="K16" i="183"/>
  <c r="J16" i="183"/>
  <c r="I16" i="183"/>
  <c r="H16" i="183"/>
  <c r="G16" i="183"/>
  <c r="F16" i="183"/>
  <c r="E16" i="183"/>
  <c r="D16" i="183"/>
  <c r="C16" i="183"/>
  <c r="O15" i="183"/>
  <c r="N15" i="183"/>
  <c r="M15" i="183"/>
  <c r="L15" i="183"/>
  <c r="K15" i="183"/>
  <c r="J15" i="183"/>
  <c r="I15" i="183"/>
  <c r="H15" i="183"/>
  <c r="G15" i="183"/>
  <c r="F15" i="183"/>
  <c r="E15" i="183"/>
  <c r="D15" i="183"/>
  <c r="C15" i="183"/>
  <c r="O32" i="182"/>
  <c r="N32" i="182"/>
  <c r="M32" i="182"/>
  <c r="L32" i="182"/>
  <c r="K32" i="182"/>
  <c r="J32" i="182"/>
  <c r="I32" i="182"/>
  <c r="H32" i="182"/>
  <c r="G32" i="182"/>
  <c r="F32" i="182"/>
  <c r="E32" i="182"/>
  <c r="D32" i="182"/>
  <c r="C32" i="182"/>
  <c r="O31" i="182"/>
  <c r="N31" i="182"/>
  <c r="M31" i="182"/>
  <c r="L31" i="182"/>
  <c r="K31" i="182"/>
  <c r="J31" i="182"/>
  <c r="I31" i="182"/>
  <c r="H31" i="182"/>
  <c r="G31" i="182"/>
  <c r="F31" i="182"/>
  <c r="E31" i="182"/>
  <c r="D31" i="182"/>
  <c r="C31" i="182"/>
  <c r="O30" i="182"/>
  <c r="N30" i="182"/>
  <c r="M30" i="182"/>
  <c r="L30" i="182"/>
  <c r="K30" i="182"/>
  <c r="J30" i="182"/>
  <c r="I30" i="182"/>
  <c r="H30" i="182"/>
  <c r="G30" i="182"/>
  <c r="F30" i="182"/>
  <c r="E30" i="182"/>
  <c r="D30" i="182"/>
  <c r="C30" i="182"/>
  <c r="O29" i="182"/>
  <c r="N29" i="182"/>
  <c r="M29" i="182"/>
  <c r="L29" i="182"/>
  <c r="K29" i="182"/>
  <c r="J29" i="182"/>
  <c r="I29" i="182"/>
  <c r="H29" i="182"/>
  <c r="G29" i="182"/>
  <c r="F29" i="182"/>
  <c r="E29" i="182"/>
  <c r="D29" i="182"/>
  <c r="C29" i="182"/>
  <c r="O28" i="182"/>
  <c r="N28" i="182"/>
  <c r="M28" i="182"/>
  <c r="L28" i="182"/>
  <c r="K28" i="182"/>
  <c r="J28" i="182"/>
  <c r="I28" i="182"/>
  <c r="H28" i="182"/>
  <c r="G28" i="182"/>
  <c r="F28" i="182"/>
  <c r="E28" i="182"/>
  <c r="D28" i="182"/>
  <c r="C28" i="182"/>
  <c r="O24" i="182"/>
  <c r="N24" i="182"/>
  <c r="M24" i="182"/>
  <c r="L24" i="182"/>
  <c r="K24" i="182"/>
  <c r="J24" i="182"/>
  <c r="I24" i="182"/>
  <c r="H24" i="182"/>
  <c r="G24" i="182"/>
  <c r="F24" i="182"/>
  <c r="E24" i="182"/>
  <c r="D24" i="182"/>
  <c r="C24" i="182"/>
  <c r="O23" i="182"/>
  <c r="N23" i="182"/>
  <c r="M23" i="182"/>
  <c r="L23" i="182"/>
  <c r="K23" i="182"/>
  <c r="J23" i="182"/>
  <c r="I23" i="182"/>
  <c r="H23" i="182"/>
  <c r="G23" i="182"/>
  <c r="F23" i="182"/>
  <c r="E23" i="182"/>
  <c r="D23" i="182"/>
  <c r="C23" i="182"/>
  <c r="O22" i="182"/>
  <c r="N22" i="182"/>
  <c r="M22" i="182"/>
  <c r="L22" i="182"/>
  <c r="K22" i="182"/>
  <c r="J22" i="182"/>
  <c r="I22" i="182"/>
  <c r="H22" i="182"/>
  <c r="G22" i="182"/>
  <c r="F22" i="182"/>
  <c r="E22" i="182"/>
  <c r="D22" i="182"/>
  <c r="C22" i="182"/>
  <c r="O21" i="182"/>
  <c r="N21" i="182"/>
  <c r="M21" i="182"/>
  <c r="L21" i="182"/>
  <c r="K21" i="182"/>
  <c r="J21" i="182"/>
  <c r="I21" i="182"/>
  <c r="H21" i="182"/>
  <c r="G21" i="182"/>
  <c r="F21" i="182"/>
  <c r="E21" i="182"/>
  <c r="D21" i="182"/>
  <c r="C21" i="182"/>
  <c r="O20" i="182"/>
  <c r="N20" i="182"/>
  <c r="M20" i="182"/>
  <c r="L20" i="182"/>
  <c r="K20" i="182"/>
  <c r="J20" i="182"/>
  <c r="I20" i="182"/>
  <c r="H20" i="182"/>
  <c r="G20" i="182"/>
  <c r="F20" i="182"/>
  <c r="E20" i="182"/>
  <c r="D20" i="182"/>
  <c r="C20" i="182"/>
  <c r="O19" i="182"/>
  <c r="N19" i="182"/>
  <c r="M19" i="182"/>
  <c r="L19" i="182"/>
  <c r="K19" i="182"/>
  <c r="J19" i="182"/>
  <c r="I19" i="182"/>
  <c r="H19" i="182"/>
  <c r="G19" i="182"/>
  <c r="F19" i="182"/>
  <c r="E19" i="182"/>
  <c r="D19" i="182"/>
  <c r="C19" i="182"/>
  <c r="O18" i="182"/>
  <c r="N18" i="182"/>
  <c r="M18" i="182"/>
  <c r="L18" i="182"/>
  <c r="K18" i="182"/>
  <c r="J18" i="182"/>
  <c r="I18" i="182"/>
  <c r="H18" i="182"/>
  <c r="G18" i="182"/>
  <c r="F18" i="182"/>
  <c r="E18" i="182"/>
  <c r="D18" i="182"/>
  <c r="C18" i="182"/>
  <c r="O17" i="182"/>
  <c r="N17" i="182"/>
  <c r="M17" i="182"/>
  <c r="L17" i="182"/>
  <c r="K17" i="182"/>
  <c r="J17" i="182"/>
  <c r="I17" i="182"/>
  <c r="H17" i="182"/>
  <c r="G17" i="182"/>
  <c r="F17" i="182"/>
  <c r="E17" i="182"/>
  <c r="D17" i="182"/>
  <c r="C17" i="182"/>
  <c r="O16" i="182"/>
  <c r="N16" i="182"/>
  <c r="M16" i="182"/>
  <c r="L16" i="182"/>
  <c r="K16" i="182"/>
  <c r="J16" i="182"/>
  <c r="I16" i="182"/>
  <c r="H16" i="182"/>
  <c r="G16" i="182"/>
  <c r="F16" i="182"/>
  <c r="E16" i="182"/>
  <c r="D16" i="182"/>
  <c r="C16" i="182"/>
  <c r="O15" i="182"/>
  <c r="N15" i="182"/>
  <c r="M15" i="182"/>
  <c r="L15" i="182"/>
  <c r="K15" i="182"/>
  <c r="J15" i="182"/>
  <c r="I15" i="182"/>
  <c r="H15" i="182"/>
  <c r="G15" i="182"/>
  <c r="F15" i="182"/>
  <c r="E15" i="182"/>
  <c r="D15" i="182"/>
  <c r="C15" i="182"/>
  <c r="O32" i="181"/>
  <c r="N32" i="181"/>
  <c r="M32" i="181"/>
  <c r="L32" i="181"/>
  <c r="K32" i="181"/>
  <c r="J32" i="181"/>
  <c r="I32" i="181"/>
  <c r="H32" i="181"/>
  <c r="G32" i="181"/>
  <c r="F32" i="181"/>
  <c r="E32" i="181"/>
  <c r="D32" i="181"/>
  <c r="C32" i="181"/>
  <c r="O31" i="181"/>
  <c r="N31" i="181"/>
  <c r="M31" i="181"/>
  <c r="L31" i="181"/>
  <c r="K31" i="181"/>
  <c r="J31" i="181"/>
  <c r="I31" i="181"/>
  <c r="H31" i="181"/>
  <c r="G31" i="181"/>
  <c r="F31" i="181"/>
  <c r="E31" i="181"/>
  <c r="D31" i="181"/>
  <c r="C31" i="181"/>
  <c r="O30" i="181"/>
  <c r="N30" i="181"/>
  <c r="M30" i="181"/>
  <c r="L30" i="181"/>
  <c r="K30" i="181"/>
  <c r="J30" i="181"/>
  <c r="I30" i="181"/>
  <c r="H30" i="181"/>
  <c r="G30" i="181"/>
  <c r="F30" i="181"/>
  <c r="E30" i="181"/>
  <c r="D30" i="181"/>
  <c r="C30" i="181"/>
  <c r="O29" i="181"/>
  <c r="N29" i="181"/>
  <c r="M29" i="181"/>
  <c r="L29" i="181"/>
  <c r="K29" i="181"/>
  <c r="J29" i="181"/>
  <c r="I29" i="181"/>
  <c r="H29" i="181"/>
  <c r="G29" i="181"/>
  <c r="F29" i="181"/>
  <c r="E29" i="181"/>
  <c r="D29" i="181"/>
  <c r="C29" i="181"/>
  <c r="O28" i="181"/>
  <c r="N28" i="181"/>
  <c r="M28" i="181"/>
  <c r="L28" i="181"/>
  <c r="K28" i="181"/>
  <c r="J28" i="181"/>
  <c r="I28" i="181"/>
  <c r="H28" i="181"/>
  <c r="G28" i="181"/>
  <c r="F28" i="181"/>
  <c r="E28" i="181"/>
  <c r="D28" i="181"/>
  <c r="C28" i="181"/>
  <c r="O24" i="181"/>
  <c r="N24" i="181"/>
  <c r="M24" i="181"/>
  <c r="L24" i="181"/>
  <c r="K24" i="181"/>
  <c r="J24" i="181"/>
  <c r="I24" i="181"/>
  <c r="H24" i="181"/>
  <c r="G24" i="181"/>
  <c r="F24" i="181"/>
  <c r="E24" i="181"/>
  <c r="D24" i="181"/>
  <c r="C24" i="181"/>
  <c r="O23" i="181"/>
  <c r="N23" i="181"/>
  <c r="M23" i="181"/>
  <c r="L23" i="181"/>
  <c r="K23" i="181"/>
  <c r="J23" i="181"/>
  <c r="I23" i="181"/>
  <c r="H23" i="181"/>
  <c r="G23" i="181"/>
  <c r="F23" i="181"/>
  <c r="E23" i="181"/>
  <c r="D23" i="181"/>
  <c r="C23" i="181"/>
  <c r="O22" i="181"/>
  <c r="N22" i="181"/>
  <c r="M22" i="181"/>
  <c r="L22" i="181"/>
  <c r="K22" i="181"/>
  <c r="J22" i="181"/>
  <c r="I22" i="181"/>
  <c r="H22" i="181"/>
  <c r="G22" i="181"/>
  <c r="F22" i="181"/>
  <c r="E22" i="181"/>
  <c r="D22" i="181"/>
  <c r="C22" i="181"/>
  <c r="O21" i="181"/>
  <c r="N21" i="181"/>
  <c r="M21" i="181"/>
  <c r="L21" i="181"/>
  <c r="K21" i="181"/>
  <c r="J21" i="181"/>
  <c r="I21" i="181"/>
  <c r="H21" i="181"/>
  <c r="G21" i="181"/>
  <c r="F21" i="181"/>
  <c r="E21" i="181"/>
  <c r="D21" i="181"/>
  <c r="C21" i="181"/>
  <c r="O20" i="181"/>
  <c r="N20" i="181"/>
  <c r="M20" i="181"/>
  <c r="L20" i="181"/>
  <c r="K20" i="181"/>
  <c r="J20" i="181"/>
  <c r="I20" i="181"/>
  <c r="H20" i="181"/>
  <c r="G20" i="181"/>
  <c r="F20" i="181"/>
  <c r="E20" i="181"/>
  <c r="D20" i="181"/>
  <c r="C20" i="181"/>
  <c r="O19" i="181"/>
  <c r="N19" i="181"/>
  <c r="M19" i="181"/>
  <c r="L19" i="181"/>
  <c r="K19" i="181"/>
  <c r="J19" i="181"/>
  <c r="I19" i="181"/>
  <c r="H19" i="181"/>
  <c r="G19" i="181"/>
  <c r="F19" i="181"/>
  <c r="E19" i="181"/>
  <c r="D19" i="181"/>
  <c r="C19" i="181"/>
  <c r="O18" i="181"/>
  <c r="N18" i="181"/>
  <c r="M18" i="181"/>
  <c r="L18" i="181"/>
  <c r="K18" i="181"/>
  <c r="J18" i="181"/>
  <c r="I18" i="181"/>
  <c r="H18" i="181"/>
  <c r="G18" i="181"/>
  <c r="F18" i="181"/>
  <c r="E18" i="181"/>
  <c r="D18" i="181"/>
  <c r="C18" i="181"/>
  <c r="O17" i="181"/>
  <c r="N17" i="181"/>
  <c r="M17" i="181"/>
  <c r="L17" i="181"/>
  <c r="K17" i="181"/>
  <c r="J17" i="181"/>
  <c r="I17" i="181"/>
  <c r="H17" i="181"/>
  <c r="G17" i="181"/>
  <c r="F17" i="181"/>
  <c r="E17" i="181"/>
  <c r="D17" i="181"/>
  <c r="C17" i="181"/>
  <c r="O16" i="181"/>
  <c r="N16" i="181"/>
  <c r="M16" i="181"/>
  <c r="L16" i="181"/>
  <c r="K16" i="181"/>
  <c r="J16" i="181"/>
  <c r="I16" i="181"/>
  <c r="H16" i="181"/>
  <c r="G16" i="181"/>
  <c r="F16" i="181"/>
  <c r="E16" i="181"/>
  <c r="D16" i="181"/>
  <c r="C16" i="181"/>
  <c r="O15" i="181"/>
  <c r="N15" i="181"/>
  <c r="M15" i="181"/>
  <c r="L15" i="181"/>
  <c r="K15" i="181"/>
  <c r="J15" i="181"/>
  <c r="I15" i="181"/>
  <c r="H15" i="181"/>
  <c r="G15" i="181"/>
  <c r="F15" i="181"/>
  <c r="E15" i="181"/>
  <c r="D15" i="181"/>
  <c r="C15" i="181"/>
  <c r="O32" i="180"/>
  <c r="N32" i="180"/>
  <c r="M32" i="180"/>
  <c r="L32" i="180"/>
  <c r="K32" i="180"/>
  <c r="J32" i="180"/>
  <c r="I32" i="180"/>
  <c r="H32" i="180"/>
  <c r="G32" i="180"/>
  <c r="F32" i="180"/>
  <c r="E32" i="180"/>
  <c r="D32" i="180"/>
  <c r="C32" i="180"/>
  <c r="O31" i="180"/>
  <c r="N31" i="180"/>
  <c r="M31" i="180"/>
  <c r="L31" i="180"/>
  <c r="K31" i="180"/>
  <c r="J31" i="180"/>
  <c r="I31" i="180"/>
  <c r="H31" i="180"/>
  <c r="G31" i="180"/>
  <c r="F31" i="180"/>
  <c r="E31" i="180"/>
  <c r="D31" i="180"/>
  <c r="C31" i="180"/>
  <c r="O30" i="180"/>
  <c r="N30" i="180"/>
  <c r="M30" i="180"/>
  <c r="L30" i="180"/>
  <c r="K30" i="180"/>
  <c r="J30" i="180"/>
  <c r="I30" i="180"/>
  <c r="H30" i="180"/>
  <c r="G30" i="180"/>
  <c r="F30" i="180"/>
  <c r="E30" i="180"/>
  <c r="D30" i="180"/>
  <c r="C30" i="180"/>
  <c r="O29" i="180"/>
  <c r="N29" i="180"/>
  <c r="M29" i="180"/>
  <c r="L29" i="180"/>
  <c r="K29" i="180"/>
  <c r="J29" i="180"/>
  <c r="I29" i="180"/>
  <c r="H29" i="180"/>
  <c r="G29" i="180"/>
  <c r="F29" i="180"/>
  <c r="E29" i="180"/>
  <c r="D29" i="180"/>
  <c r="C29" i="180"/>
  <c r="O28" i="180"/>
  <c r="N28" i="180"/>
  <c r="M28" i="180"/>
  <c r="L28" i="180"/>
  <c r="K28" i="180"/>
  <c r="J28" i="180"/>
  <c r="I28" i="180"/>
  <c r="H28" i="180"/>
  <c r="G28" i="180"/>
  <c r="F28" i="180"/>
  <c r="E28" i="180"/>
  <c r="D28" i="180"/>
  <c r="C28" i="180"/>
  <c r="O24" i="180"/>
  <c r="N24" i="180"/>
  <c r="M24" i="180"/>
  <c r="L24" i="180"/>
  <c r="K24" i="180"/>
  <c r="J24" i="180"/>
  <c r="I24" i="180"/>
  <c r="H24" i="180"/>
  <c r="G24" i="180"/>
  <c r="F24" i="180"/>
  <c r="E24" i="180"/>
  <c r="D24" i="180"/>
  <c r="C24" i="180"/>
  <c r="O23" i="180"/>
  <c r="N23" i="180"/>
  <c r="M23" i="180"/>
  <c r="L23" i="180"/>
  <c r="K23" i="180"/>
  <c r="J23" i="180"/>
  <c r="I23" i="180"/>
  <c r="H23" i="180"/>
  <c r="G23" i="180"/>
  <c r="F23" i="180"/>
  <c r="E23" i="180"/>
  <c r="D23" i="180"/>
  <c r="C23" i="180"/>
  <c r="O22" i="180"/>
  <c r="N22" i="180"/>
  <c r="M22" i="180"/>
  <c r="L22" i="180"/>
  <c r="K22" i="180"/>
  <c r="J22" i="180"/>
  <c r="I22" i="180"/>
  <c r="H22" i="180"/>
  <c r="G22" i="180"/>
  <c r="F22" i="180"/>
  <c r="E22" i="180"/>
  <c r="D22" i="180"/>
  <c r="C22" i="180"/>
  <c r="O21" i="180"/>
  <c r="N21" i="180"/>
  <c r="M21" i="180"/>
  <c r="L21" i="180"/>
  <c r="K21" i="180"/>
  <c r="J21" i="180"/>
  <c r="I21" i="180"/>
  <c r="H21" i="180"/>
  <c r="G21" i="180"/>
  <c r="F21" i="180"/>
  <c r="E21" i="180"/>
  <c r="D21" i="180"/>
  <c r="C21" i="180"/>
  <c r="O20" i="180"/>
  <c r="N20" i="180"/>
  <c r="M20" i="180"/>
  <c r="L20" i="180"/>
  <c r="K20" i="180"/>
  <c r="J20" i="180"/>
  <c r="I20" i="180"/>
  <c r="H20" i="180"/>
  <c r="G20" i="180"/>
  <c r="F20" i="180"/>
  <c r="E20" i="180"/>
  <c r="D20" i="180"/>
  <c r="C20" i="180"/>
  <c r="O19" i="180"/>
  <c r="N19" i="180"/>
  <c r="M19" i="180"/>
  <c r="L19" i="180"/>
  <c r="K19" i="180"/>
  <c r="J19" i="180"/>
  <c r="I19" i="180"/>
  <c r="H19" i="180"/>
  <c r="G19" i="180"/>
  <c r="F19" i="180"/>
  <c r="E19" i="180"/>
  <c r="D19" i="180"/>
  <c r="C19" i="180"/>
  <c r="O18" i="180"/>
  <c r="N18" i="180"/>
  <c r="M18" i="180"/>
  <c r="L18" i="180"/>
  <c r="K18" i="180"/>
  <c r="J18" i="180"/>
  <c r="I18" i="180"/>
  <c r="H18" i="180"/>
  <c r="G18" i="180"/>
  <c r="F18" i="180"/>
  <c r="E18" i="180"/>
  <c r="D18" i="180"/>
  <c r="C18" i="180"/>
  <c r="O17" i="180"/>
  <c r="N17" i="180"/>
  <c r="M17" i="180"/>
  <c r="L17" i="180"/>
  <c r="K17" i="180"/>
  <c r="J17" i="180"/>
  <c r="I17" i="180"/>
  <c r="H17" i="180"/>
  <c r="G17" i="180"/>
  <c r="F17" i="180"/>
  <c r="E17" i="180"/>
  <c r="D17" i="180"/>
  <c r="C17" i="180"/>
  <c r="O16" i="180"/>
  <c r="N16" i="180"/>
  <c r="M16" i="180"/>
  <c r="L16" i="180"/>
  <c r="K16" i="180"/>
  <c r="J16" i="180"/>
  <c r="I16" i="180"/>
  <c r="H16" i="180"/>
  <c r="G16" i="180"/>
  <c r="F16" i="180"/>
  <c r="E16" i="180"/>
  <c r="D16" i="180"/>
  <c r="C16" i="180"/>
  <c r="O15" i="180"/>
  <c r="N15" i="180"/>
  <c r="M15" i="180"/>
  <c r="L15" i="180"/>
  <c r="K15" i="180"/>
  <c r="J15" i="180"/>
  <c r="I15" i="180"/>
  <c r="H15" i="180"/>
  <c r="G15" i="180"/>
  <c r="F15" i="180"/>
  <c r="E15" i="180"/>
  <c r="D15" i="180"/>
  <c r="C15" i="180"/>
  <c r="O32" i="179"/>
  <c r="N32" i="179"/>
  <c r="M32" i="179"/>
  <c r="L32" i="179"/>
  <c r="K32" i="179"/>
  <c r="J32" i="179"/>
  <c r="I32" i="179"/>
  <c r="H32" i="179"/>
  <c r="G32" i="179"/>
  <c r="F32" i="179"/>
  <c r="E32" i="179"/>
  <c r="D32" i="179"/>
  <c r="C32" i="179"/>
  <c r="O31" i="179"/>
  <c r="N31" i="179"/>
  <c r="M31" i="179"/>
  <c r="L31" i="179"/>
  <c r="K31" i="179"/>
  <c r="J31" i="179"/>
  <c r="I31" i="179"/>
  <c r="H31" i="179"/>
  <c r="G31" i="179"/>
  <c r="F31" i="179"/>
  <c r="E31" i="179"/>
  <c r="D31" i="179"/>
  <c r="C31" i="179"/>
  <c r="O30" i="179"/>
  <c r="N30" i="179"/>
  <c r="M30" i="179"/>
  <c r="L30" i="179"/>
  <c r="K30" i="179"/>
  <c r="J30" i="179"/>
  <c r="I30" i="179"/>
  <c r="H30" i="179"/>
  <c r="G30" i="179"/>
  <c r="F30" i="179"/>
  <c r="E30" i="179"/>
  <c r="D30" i="179"/>
  <c r="C30" i="179"/>
  <c r="O29" i="179"/>
  <c r="N29" i="179"/>
  <c r="M29" i="179"/>
  <c r="L29" i="179"/>
  <c r="K29" i="179"/>
  <c r="J29" i="179"/>
  <c r="I29" i="179"/>
  <c r="H29" i="179"/>
  <c r="G29" i="179"/>
  <c r="F29" i="179"/>
  <c r="E29" i="179"/>
  <c r="D29" i="179"/>
  <c r="C29" i="179"/>
  <c r="O28" i="179"/>
  <c r="N28" i="179"/>
  <c r="M28" i="179"/>
  <c r="L28" i="179"/>
  <c r="K28" i="179"/>
  <c r="J28" i="179"/>
  <c r="I28" i="179"/>
  <c r="H28" i="179"/>
  <c r="G28" i="179"/>
  <c r="F28" i="179"/>
  <c r="E28" i="179"/>
  <c r="D28" i="179"/>
  <c r="C28" i="179"/>
  <c r="O24" i="179"/>
  <c r="N24" i="179"/>
  <c r="M24" i="179"/>
  <c r="L24" i="179"/>
  <c r="K24" i="179"/>
  <c r="J24" i="179"/>
  <c r="I24" i="179"/>
  <c r="H24" i="179"/>
  <c r="G24" i="179"/>
  <c r="F24" i="179"/>
  <c r="E24" i="179"/>
  <c r="D24" i="179"/>
  <c r="C24" i="179"/>
  <c r="O23" i="179"/>
  <c r="N23" i="179"/>
  <c r="M23" i="179"/>
  <c r="L23" i="179"/>
  <c r="K23" i="179"/>
  <c r="J23" i="179"/>
  <c r="I23" i="179"/>
  <c r="H23" i="179"/>
  <c r="G23" i="179"/>
  <c r="F23" i="179"/>
  <c r="E23" i="179"/>
  <c r="D23" i="179"/>
  <c r="C23" i="179"/>
  <c r="O22" i="179"/>
  <c r="N22" i="179"/>
  <c r="M22" i="179"/>
  <c r="L22" i="179"/>
  <c r="K22" i="179"/>
  <c r="J22" i="179"/>
  <c r="I22" i="179"/>
  <c r="H22" i="179"/>
  <c r="G22" i="179"/>
  <c r="F22" i="179"/>
  <c r="E22" i="179"/>
  <c r="D22" i="179"/>
  <c r="C22" i="179"/>
  <c r="O21" i="179"/>
  <c r="N21" i="179"/>
  <c r="M21" i="179"/>
  <c r="L21" i="179"/>
  <c r="K21" i="179"/>
  <c r="J21" i="179"/>
  <c r="I21" i="179"/>
  <c r="H21" i="179"/>
  <c r="G21" i="179"/>
  <c r="F21" i="179"/>
  <c r="E21" i="179"/>
  <c r="D21" i="179"/>
  <c r="C21" i="179"/>
  <c r="O20" i="179"/>
  <c r="N20" i="179"/>
  <c r="M20" i="179"/>
  <c r="L20" i="179"/>
  <c r="K20" i="179"/>
  <c r="J20" i="179"/>
  <c r="I20" i="179"/>
  <c r="H20" i="179"/>
  <c r="G20" i="179"/>
  <c r="F20" i="179"/>
  <c r="E20" i="179"/>
  <c r="D20" i="179"/>
  <c r="C20" i="179"/>
  <c r="O19" i="179"/>
  <c r="N19" i="179"/>
  <c r="M19" i="179"/>
  <c r="L19" i="179"/>
  <c r="K19" i="179"/>
  <c r="J19" i="179"/>
  <c r="I19" i="179"/>
  <c r="H19" i="179"/>
  <c r="G19" i="179"/>
  <c r="F19" i="179"/>
  <c r="E19" i="179"/>
  <c r="D19" i="179"/>
  <c r="C19" i="179"/>
  <c r="O18" i="179"/>
  <c r="N18" i="179"/>
  <c r="M18" i="179"/>
  <c r="L18" i="179"/>
  <c r="K18" i="179"/>
  <c r="J18" i="179"/>
  <c r="I18" i="179"/>
  <c r="H18" i="179"/>
  <c r="G18" i="179"/>
  <c r="F18" i="179"/>
  <c r="E18" i="179"/>
  <c r="D18" i="179"/>
  <c r="C18" i="179"/>
  <c r="O17" i="179"/>
  <c r="N17" i="179"/>
  <c r="M17" i="179"/>
  <c r="L17" i="179"/>
  <c r="K17" i="179"/>
  <c r="J17" i="179"/>
  <c r="I17" i="179"/>
  <c r="H17" i="179"/>
  <c r="G17" i="179"/>
  <c r="F17" i="179"/>
  <c r="E17" i="179"/>
  <c r="D17" i="179"/>
  <c r="C17" i="179"/>
  <c r="O16" i="179"/>
  <c r="N16" i="179"/>
  <c r="M16" i="179"/>
  <c r="L16" i="179"/>
  <c r="K16" i="179"/>
  <c r="J16" i="179"/>
  <c r="I16" i="179"/>
  <c r="H16" i="179"/>
  <c r="G16" i="179"/>
  <c r="F16" i="179"/>
  <c r="E16" i="179"/>
  <c r="D16" i="179"/>
  <c r="C16" i="179"/>
  <c r="O15" i="179"/>
  <c r="N15" i="179"/>
  <c r="M15" i="179"/>
  <c r="L15" i="179"/>
  <c r="K15" i="179"/>
  <c r="J15" i="179"/>
  <c r="I15" i="179"/>
  <c r="H15" i="179"/>
  <c r="G15" i="179"/>
  <c r="F15" i="179"/>
  <c r="E15" i="179"/>
  <c r="D15" i="179"/>
  <c r="C15" i="179"/>
  <c r="O32" i="178"/>
  <c r="N32" i="178"/>
  <c r="M32" i="178"/>
  <c r="L32" i="178"/>
  <c r="K32" i="178"/>
  <c r="J32" i="178"/>
  <c r="I32" i="178"/>
  <c r="H32" i="178"/>
  <c r="G32" i="178"/>
  <c r="F32" i="178"/>
  <c r="E32" i="178"/>
  <c r="D32" i="178"/>
  <c r="C32" i="178"/>
  <c r="O31" i="178"/>
  <c r="N31" i="178"/>
  <c r="M31" i="178"/>
  <c r="L31" i="178"/>
  <c r="K31" i="178"/>
  <c r="J31" i="178"/>
  <c r="I31" i="178"/>
  <c r="H31" i="178"/>
  <c r="G31" i="178"/>
  <c r="F31" i="178"/>
  <c r="E31" i="178"/>
  <c r="D31" i="178"/>
  <c r="C31" i="178"/>
  <c r="O30" i="178"/>
  <c r="N30" i="178"/>
  <c r="M30" i="178"/>
  <c r="L30" i="178"/>
  <c r="K30" i="178"/>
  <c r="J30" i="178"/>
  <c r="I30" i="178"/>
  <c r="H30" i="178"/>
  <c r="G30" i="178"/>
  <c r="F30" i="178"/>
  <c r="E30" i="178"/>
  <c r="D30" i="178"/>
  <c r="C30" i="178"/>
  <c r="O29" i="178"/>
  <c r="N29" i="178"/>
  <c r="M29" i="178"/>
  <c r="L29" i="178"/>
  <c r="K29" i="178"/>
  <c r="J29" i="178"/>
  <c r="I29" i="178"/>
  <c r="H29" i="178"/>
  <c r="G29" i="178"/>
  <c r="F29" i="178"/>
  <c r="E29" i="178"/>
  <c r="D29" i="178"/>
  <c r="C29" i="178"/>
  <c r="O28" i="178"/>
  <c r="N28" i="178"/>
  <c r="M28" i="178"/>
  <c r="L28" i="178"/>
  <c r="K28" i="178"/>
  <c r="J28" i="178"/>
  <c r="I28" i="178"/>
  <c r="H28" i="178"/>
  <c r="G28" i="178"/>
  <c r="F28" i="178"/>
  <c r="E28" i="178"/>
  <c r="D28" i="178"/>
  <c r="C28" i="178"/>
  <c r="O24" i="178"/>
  <c r="N24" i="178"/>
  <c r="M24" i="178"/>
  <c r="L24" i="178"/>
  <c r="K24" i="178"/>
  <c r="J24" i="178"/>
  <c r="I24" i="178"/>
  <c r="H24" i="178"/>
  <c r="G24" i="178"/>
  <c r="F24" i="178"/>
  <c r="E24" i="178"/>
  <c r="D24" i="178"/>
  <c r="C24" i="178"/>
  <c r="O23" i="178"/>
  <c r="N23" i="178"/>
  <c r="M23" i="178"/>
  <c r="L23" i="178"/>
  <c r="K23" i="178"/>
  <c r="J23" i="178"/>
  <c r="I23" i="178"/>
  <c r="H23" i="178"/>
  <c r="G23" i="178"/>
  <c r="F23" i="178"/>
  <c r="E23" i="178"/>
  <c r="D23" i="178"/>
  <c r="C23" i="178"/>
  <c r="O22" i="178"/>
  <c r="N22" i="178"/>
  <c r="M22" i="178"/>
  <c r="L22" i="178"/>
  <c r="K22" i="178"/>
  <c r="J22" i="178"/>
  <c r="I22" i="178"/>
  <c r="H22" i="178"/>
  <c r="G22" i="178"/>
  <c r="F22" i="178"/>
  <c r="E22" i="178"/>
  <c r="D22" i="178"/>
  <c r="C22" i="178"/>
  <c r="O21" i="178"/>
  <c r="N21" i="178"/>
  <c r="M21" i="178"/>
  <c r="L21" i="178"/>
  <c r="K21" i="178"/>
  <c r="J21" i="178"/>
  <c r="I21" i="178"/>
  <c r="H21" i="178"/>
  <c r="G21" i="178"/>
  <c r="F21" i="178"/>
  <c r="E21" i="178"/>
  <c r="D21" i="178"/>
  <c r="C21" i="178"/>
  <c r="O20" i="178"/>
  <c r="N20" i="178"/>
  <c r="M20" i="178"/>
  <c r="L20" i="178"/>
  <c r="K20" i="178"/>
  <c r="J20" i="178"/>
  <c r="I20" i="178"/>
  <c r="H20" i="178"/>
  <c r="G20" i="178"/>
  <c r="F20" i="178"/>
  <c r="E20" i="178"/>
  <c r="D20" i="178"/>
  <c r="C20" i="178"/>
  <c r="O19" i="178"/>
  <c r="N19" i="178"/>
  <c r="M19" i="178"/>
  <c r="L19" i="178"/>
  <c r="K19" i="178"/>
  <c r="J19" i="178"/>
  <c r="I19" i="178"/>
  <c r="H19" i="178"/>
  <c r="G19" i="178"/>
  <c r="F19" i="178"/>
  <c r="E19" i="178"/>
  <c r="D19" i="178"/>
  <c r="C19" i="178"/>
  <c r="O18" i="178"/>
  <c r="N18" i="178"/>
  <c r="M18" i="178"/>
  <c r="L18" i="178"/>
  <c r="K18" i="178"/>
  <c r="J18" i="178"/>
  <c r="I18" i="178"/>
  <c r="H18" i="178"/>
  <c r="G18" i="178"/>
  <c r="F18" i="178"/>
  <c r="E18" i="178"/>
  <c r="D18" i="178"/>
  <c r="C18" i="178"/>
  <c r="O17" i="178"/>
  <c r="N17" i="178"/>
  <c r="M17" i="178"/>
  <c r="L17" i="178"/>
  <c r="K17" i="178"/>
  <c r="J17" i="178"/>
  <c r="I17" i="178"/>
  <c r="H17" i="178"/>
  <c r="G17" i="178"/>
  <c r="F17" i="178"/>
  <c r="E17" i="178"/>
  <c r="D17" i="178"/>
  <c r="C17" i="178"/>
  <c r="O16" i="178"/>
  <c r="N16" i="178"/>
  <c r="M16" i="178"/>
  <c r="L16" i="178"/>
  <c r="K16" i="178"/>
  <c r="J16" i="178"/>
  <c r="I16" i="178"/>
  <c r="H16" i="178"/>
  <c r="G16" i="178"/>
  <c r="F16" i="178"/>
  <c r="E16" i="178"/>
  <c r="D16" i="178"/>
  <c r="C16" i="178"/>
  <c r="O15" i="178"/>
  <c r="N15" i="178"/>
  <c r="M15" i="178"/>
  <c r="L15" i="178"/>
  <c r="K15" i="178"/>
  <c r="J15" i="178"/>
  <c r="I15" i="178"/>
  <c r="H15" i="178"/>
  <c r="G15" i="178"/>
  <c r="F15" i="178"/>
  <c r="E15" i="178"/>
  <c r="D15" i="178"/>
  <c r="C15" i="178"/>
  <c r="O32" i="177"/>
  <c r="N32" i="177"/>
  <c r="M32" i="177"/>
  <c r="L32" i="177"/>
  <c r="K32" i="177"/>
  <c r="J32" i="177"/>
  <c r="I32" i="177"/>
  <c r="H32" i="177"/>
  <c r="G32" i="177"/>
  <c r="F32" i="177"/>
  <c r="E32" i="177"/>
  <c r="D32" i="177"/>
  <c r="C32" i="177"/>
  <c r="O31" i="177"/>
  <c r="N31" i="177"/>
  <c r="M31" i="177"/>
  <c r="L31" i="177"/>
  <c r="K31" i="177"/>
  <c r="J31" i="177"/>
  <c r="I31" i="177"/>
  <c r="H31" i="177"/>
  <c r="G31" i="177"/>
  <c r="F31" i="177"/>
  <c r="E31" i="177"/>
  <c r="D31" i="177"/>
  <c r="C31" i="177"/>
  <c r="O30" i="177"/>
  <c r="N30" i="177"/>
  <c r="M30" i="177"/>
  <c r="L30" i="177"/>
  <c r="K30" i="177"/>
  <c r="J30" i="177"/>
  <c r="I30" i="177"/>
  <c r="H30" i="177"/>
  <c r="G30" i="177"/>
  <c r="F30" i="177"/>
  <c r="E30" i="177"/>
  <c r="D30" i="177"/>
  <c r="C30" i="177"/>
  <c r="O29" i="177"/>
  <c r="N29" i="177"/>
  <c r="M29" i="177"/>
  <c r="L29" i="177"/>
  <c r="K29" i="177"/>
  <c r="J29" i="177"/>
  <c r="I29" i="177"/>
  <c r="H29" i="177"/>
  <c r="G29" i="177"/>
  <c r="F29" i="177"/>
  <c r="E29" i="177"/>
  <c r="D29" i="177"/>
  <c r="C29" i="177"/>
  <c r="O28" i="177"/>
  <c r="N28" i="177"/>
  <c r="M28" i="177"/>
  <c r="L28" i="177"/>
  <c r="K28" i="177"/>
  <c r="J28" i="177"/>
  <c r="I28" i="177"/>
  <c r="H28" i="177"/>
  <c r="G28" i="177"/>
  <c r="F28" i="177"/>
  <c r="E28" i="177"/>
  <c r="D28" i="177"/>
  <c r="C28" i="177"/>
  <c r="O24" i="177"/>
  <c r="N24" i="177"/>
  <c r="M24" i="177"/>
  <c r="L24" i="177"/>
  <c r="K24" i="177"/>
  <c r="J24" i="177"/>
  <c r="I24" i="177"/>
  <c r="H24" i="177"/>
  <c r="G24" i="177"/>
  <c r="F24" i="177"/>
  <c r="E24" i="177"/>
  <c r="D24" i="177"/>
  <c r="C24" i="177"/>
  <c r="O23" i="177"/>
  <c r="N23" i="177"/>
  <c r="M23" i="177"/>
  <c r="L23" i="177"/>
  <c r="K23" i="177"/>
  <c r="J23" i="177"/>
  <c r="I23" i="177"/>
  <c r="H23" i="177"/>
  <c r="G23" i="177"/>
  <c r="F23" i="177"/>
  <c r="E23" i="177"/>
  <c r="D23" i="177"/>
  <c r="C23" i="177"/>
  <c r="O22" i="177"/>
  <c r="N22" i="177"/>
  <c r="M22" i="177"/>
  <c r="L22" i="177"/>
  <c r="K22" i="177"/>
  <c r="J22" i="177"/>
  <c r="I22" i="177"/>
  <c r="H22" i="177"/>
  <c r="G22" i="177"/>
  <c r="F22" i="177"/>
  <c r="E22" i="177"/>
  <c r="D22" i="177"/>
  <c r="C22" i="177"/>
  <c r="O21" i="177"/>
  <c r="N21" i="177"/>
  <c r="M21" i="177"/>
  <c r="L21" i="177"/>
  <c r="K21" i="177"/>
  <c r="J21" i="177"/>
  <c r="I21" i="177"/>
  <c r="H21" i="177"/>
  <c r="G21" i="177"/>
  <c r="F21" i="177"/>
  <c r="E21" i="177"/>
  <c r="D21" i="177"/>
  <c r="C21" i="177"/>
  <c r="O20" i="177"/>
  <c r="N20" i="177"/>
  <c r="M20" i="177"/>
  <c r="L20" i="177"/>
  <c r="K20" i="177"/>
  <c r="J20" i="177"/>
  <c r="I20" i="177"/>
  <c r="H20" i="177"/>
  <c r="G20" i="177"/>
  <c r="F20" i="177"/>
  <c r="E20" i="177"/>
  <c r="D20" i="177"/>
  <c r="C20" i="177"/>
  <c r="O19" i="177"/>
  <c r="N19" i="177"/>
  <c r="M19" i="177"/>
  <c r="L19" i="177"/>
  <c r="K19" i="177"/>
  <c r="J19" i="177"/>
  <c r="I19" i="177"/>
  <c r="H19" i="177"/>
  <c r="G19" i="177"/>
  <c r="F19" i="177"/>
  <c r="E19" i="177"/>
  <c r="D19" i="177"/>
  <c r="C19" i="177"/>
  <c r="O18" i="177"/>
  <c r="N18" i="177"/>
  <c r="M18" i="177"/>
  <c r="L18" i="177"/>
  <c r="K18" i="177"/>
  <c r="J18" i="177"/>
  <c r="I18" i="177"/>
  <c r="H18" i="177"/>
  <c r="G18" i="177"/>
  <c r="F18" i="177"/>
  <c r="E18" i="177"/>
  <c r="D18" i="177"/>
  <c r="C18" i="177"/>
  <c r="O17" i="177"/>
  <c r="N17" i="177"/>
  <c r="M17" i="177"/>
  <c r="L17" i="177"/>
  <c r="K17" i="177"/>
  <c r="J17" i="177"/>
  <c r="I17" i="177"/>
  <c r="H17" i="177"/>
  <c r="G17" i="177"/>
  <c r="F17" i="177"/>
  <c r="E17" i="177"/>
  <c r="D17" i="177"/>
  <c r="C17" i="177"/>
  <c r="O16" i="177"/>
  <c r="N16" i="177"/>
  <c r="M16" i="177"/>
  <c r="L16" i="177"/>
  <c r="K16" i="177"/>
  <c r="J16" i="177"/>
  <c r="I16" i="177"/>
  <c r="H16" i="177"/>
  <c r="G16" i="177"/>
  <c r="F16" i="177"/>
  <c r="E16" i="177"/>
  <c r="D16" i="177"/>
  <c r="C16" i="177"/>
  <c r="O15" i="177"/>
  <c r="N15" i="177"/>
  <c r="M15" i="177"/>
  <c r="L15" i="177"/>
  <c r="K15" i="177"/>
  <c r="J15" i="177"/>
  <c r="I15" i="177"/>
  <c r="H15" i="177"/>
  <c r="G15" i="177"/>
  <c r="F15" i="177"/>
  <c r="E15" i="177"/>
  <c r="D15" i="177"/>
  <c r="C15" i="177"/>
  <c r="O32" i="176"/>
  <c r="N32" i="176"/>
  <c r="M32" i="176"/>
  <c r="L32" i="176"/>
  <c r="K32" i="176"/>
  <c r="J32" i="176"/>
  <c r="I32" i="176"/>
  <c r="H32" i="176"/>
  <c r="G32" i="176"/>
  <c r="F32" i="176"/>
  <c r="E32" i="176"/>
  <c r="D32" i="176"/>
  <c r="C32" i="176"/>
  <c r="O31" i="176"/>
  <c r="N31" i="176"/>
  <c r="M31" i="176"/>
  <c r="L31" i="176"/>
  <c r="K31" i="176"/>
  <c r="J31" i="176"/>
  <c r="I31" i="176"/>
  <c r="H31" i="176"/>
  <c r="G31" i="176"/>
  <c r="F31" i="176"/>
  <c r="E31" i="176"/>
  <c r="D31" i="176"/>
  <c r="C31" i="176"/>
  <c r="O30" i="176"/>
  <c r="N30" i="176"/>
  <c r="M30" i="176"/>
  <c r="L30" i="176"/>
  <c r="K30" i="176"/>
  <c r="J30" i="176"/>
  <c r="I30" i="176"/>
  <c r="H30" i="176"/>
  <c r="G30" i="176"/>
  <c r="F30" i="176"/>
  <c r="E30" i="176"/>
  <c r="D30" i="176"/>
  <c r="C30" i="176"/>
  <c r="O29" i="176"/>
  <c r="N29" i="176"/>
  <c r="M29" i="176"/>
  <c r="L29" i="176"/>
  <c r="K29" i="176"/>
  <c r="J29" i="176"/>
  <c r="I29" i="176"/>
  <c r="H29" i="176"/>
  <c r="G29" i="176"/>
  <c r="F29" i="176"/>
  <c r="E29" i="176"/>
  <c r="D29" i="176"/>
  <c r="C29" i="176"/>
  <c r="O28" i="176"/>
  <c r="N28" i="176"/>
  <c r="M28" i="176"/>
  <c r="L28" i="176"/>
  <c r="K28" i="176"/>
  <c r="J28" i="176"/>
  <c r="I28" i="176"/>
  <c r="H28" i="176"/>
  <c r="G28" i="176"/>
  <c r="F28" i="176"/>
  <c r="E28" i="176"/>
  <c r="D28" i="176"/>
  <c r="C28" i="176"/>
  <c r="O24" i="176"/>
  <c r="N24" i="176"/>
  <c r="M24" i="176"/>
  <c r="L24" i="176"/>
  <c r="K24" i="176"/>
  <c r="J24" i="176"/>
  <c r="I24" i="176"/>
  <c r="H24" i="176"/>
  <c r="G24" i="176"/>
  <c r="F24" i="176"/>
  <c r="E24" i="176"/>
  <c r="D24" i="176"/>
  <c r="C24" i="176"/>
  <c r="O23" i="176"/>
  <c r="N23" i="176"/>
  <c r="M23" i="176"/>
  <c r="L23" i="176"/>
  <c r="K23" i="176"/>
  <c r="J23" i="176"/>
  <c r="I23" i="176"/>
  <c r="H23" i="176"/>
  <c r="G23" i="176"/>
  <c r="F23" i="176"/>
  <c r="E23" i="176"/>
  <c r="D23" i="176"/>
  <c r="C23" i="176"/>
  <c r="O22" i="176"/>
  <c r="N22" i="176"/>
  <c r="M22" i="176"/>
  <c r="L22" i="176"/>
  <c r="K22" i="176"/>
  <c r="J22" i="176"/>
  <c r="I22" i="176"/>
  <c r="H22" i="176"/>
  <c r="G22" i="176"/>
  <c r="F22" i="176"/>
  <c r="E22" i="176"/>
  <c r="D22" i="176"/>
  <c r="C22" i="176"/>
  <c r="O21" i="176"/>
  <c r="N21" i="176"/>
  <c r="M21" i="176"/>
  <c r="L21" i="176"/>
  <c r="K21" i="176"/>
  <c r="J21" i="176"/>
  <c r="I21" i="176"/>
  <c r="H21" i="176"/>
  <c r="G21" i="176"/>
  <c r="F21" i="176"/>
  <c r="E21" i="176"/>
  <c r="D21" i="176"/>
  <c r="C21" i="176"/>
  <c r="O20" i="176"/>
  <c r="N20" i="176"/>
  <c r="M20" i="176"/>
  <c r="L20" i="176"/>
  <c r="K20" i="176"/>
  <c r="J20" i="176"/>
  <c r="I20" i="176"/>
  <c r="H20" i="176"/>
  <c r="G20" i="176"/>
  <c r="F20" i="176"/>
  <c r="E20" i="176"/>
  <c r="D20" i="176"/>
  <c r="C20" i="176"/>
  <c r="O19" i="176"/>
  <c r="N19" i="176"/>
  <c r="M19" i="176"/>
  <c r="L19" i="176"/>
  <c r="K19" i="176"/>
  <c r="J19" i="176"/>
  <c r="I19" i="176"/>
  <c r="H19" i="176"/>
  <c r="G19" i="176"/>
  <c r="F19" i="176"/>
  <c r="E19" i="176"/>
  <c r="D19" i="176"/>
  <c r="C19" i="176"/>
  <c r="O18" i="176"/>
  <c r="N18" i="176"/>
  <c r="M18" i="176"/>
  <c r="L18" i="176"/>
  <c r="K18" i="176"/>
  <c r="J18" i="176"/>
  <c r="I18" i="176"/>
  <c r="H18" i="176"/>
  <c r="G18" i="176"/>
  <c r="F18" i="176"/>
  <c r="E18" i="176"/>
  <c r="D18" i="176"/>
  <c r="C18" i="176"/>
  <c r="O17" i="176"/>
  <c r="N17" i="176"/>
  <c r="M17" i="176"/>
  <c r="L17" i="176"/>
  <c r="K17" i="176"/>
  <c r="J17" i="176"/>
  <c r="I17" i="176"/>
  <c r="H17" i="176"/>
  <c r="G17" i="176"/>
  <c r="F17" i="176"/>
  <c r="E17" i="176"/>
  <c r="D17" i="176"/>
  <c r="C17" i="176"/>
  <c r="O16" i="176"/>
  <c r="N16" i="176"/>
  <c r="M16" i="176"/>
  <c r="L16" i="176"/>
  <c r="K16" i="176"/>
  <c r="J16" i="176"/>
  <c r="I16" i="176"/>
  <c r="H16" i="176"/>
  <c r="G16" i="176"/>
  <c r="F16" i="176"/>
  <c r="E16" i="176"/>
  <c r="D16" i="176"/>
  <c r="C16" i="176"/>
  <c r="O15" i="176"/>
  <c r="N15" i="176"/>
  <c r="M15" i="176"/>
  <c r="L15" i="176"/>
  <c r="K15" i="176"/>
  <c r="J15" i="176"/>
  <c r="I15" i="176"/>
  <c r="H15" i="176"/>
  <c r="G15" i="176"/>
  <c r="F15" i="176"/>
  <c r="E15" i="176"/>
  <c r="D15" i="176"/>
  <c r="C15" i="176"/>
  <c r="O32" i="175"/>
  <c r="N32" i="175"/>
  <c r="M32" i="175"/>
  <c r="L32" i="175"/>
  <c r="K32" i="175"/>
  <c r="J32" i="175"/>
  <c r="I32" i="175"/>
  <c r="H32" i="175"/>
  <c r="G32" i="175"/>
  <c r="F32" i="175"/>
  <c r="E32" i="175"/>
  <c r="D32" i="175"/>
  <c r="C32" i="175"/>
  <c r="O31" i="175"/>
  <c r="N31" i="175"/>
  <c r="M31" i="175"/>
  <c r="L31" i="175"/>
  <c r="K31" i="175"/>
  <c r="J31" i="175"/>
  <c r="I31" i="175"/>
  <c r="H31" i="175"/>
  <c r="G31" i="175"/>
  <c r="F31" i="175"/>
  <c r="E31" i="175"/>
  <c r="D31" i="175"/>
  <c r="C31" i="175"/>
  <c r="O30" i="175"/>
  <c r="N30" i="175"/>
  <c r="M30" i="175"/>
  <c r="L30" i="175"/>
  <c r="K30" i="175"/>
  <c r="J30" i="175"/>
  <c r="I30" i="175"/>
  <c r="H30" i="175"/>
  <c r="G30" i="175"/>
  <c r="F30" i="175"/>
  <c r="E30" i="175"/>
  <c r="D30" i="175"/>
  <c r="C30" i="175"/>
  <c r="O29" i="175"/>
  <c r="N29" i="175"/>
  <c r="M29" i="175"/>
  <c r="L29" i="175"/>
  <c r="K29" i="175"/>
  <c r="J29" i="175"/>
  <c r="I29" i="175"/>
  <c r="H29" i="175"/>
  <c r="G29" i="175"/>
  <c r="F29" i="175"/>
  <c r="E29" i="175"/>
  <c r="D29" i="175"/>
  <c r="C29" i="175"/>
  <c r="O28" i="175"/>
  <c r="N28" i="175"/>
  <c r="M28" i="175"/>
  <c r="L28" i="175"/>
  <c r="K28" i="175"/>
  <c r="J28" i="175"/>
  <c r="I28" i="175"/>
  <c r="H28" i="175"/>
  <c r="G28" i="175"/>
  <c r="F28" i="175"/>
  <c r="E28" i="175"/>
  <c r="D28" i="175"/>
  <c r="C28" i="175"/>
  <c r="O24" i="175"/>
  <c r="N24" i="175"/>
  <c r="M24" i="175"/>
  <c r="L24" i="175"/>
  <c r="K24" i="175"/>
  <c r="J24" i="175"/>
  <c r="I24" i="175"/>
  <c r="H24" i="175"/>
  <c r="G24" i="175"/>
  <c r="F24" i="175"/>
  <c r="E24" i="175"/>
  <c r="D24" i="175"/>
  <c r="C24" i="175"/>
  <c r="O23" i="175"/>
  <c r="N23" i="175"/>
  <c r="M23" i="175"/>
  <c r="L23" i="175"/>
  <c r="K23" i="175"/>
  <c r="J23" i="175"/>
  <c r="I23" i="175"/>
  <c r="H23" i="175"/>
  <c r="G23" i="175"/>
  <c r="F23" i="175"/>
  <c r="E23" i="175"/>
  <c r="D23" i="175"/>
  <c r="C23" i="175"/>
  <c r="O22" i="175"/>
  <c r="N22" i="175"/>
  <c r="M22" i="175"/>
  <c r="L22" i="175"/>
  <c r="K22" i="175"/>
  <c r="J22" i="175"/>
  <c r="I22" i="175"/>
  <c r="H22" i="175"/>
  <c r="G22" i="175"/>
  <c r="F22" i="175"/>
  <c r="E22" i="175"/>
  <c r="D22" i="175"/>
  <c r="C22" i="175"/>
  <c r="O21" i="175"/>
  <c r="N21" i="175"/>
  <c r="M21" i="175"/>
  <c r="L21" i="175"/>
  <c r="K21" i="175"/>
  <c r="J21" i="175"/>
  <c r="I21" i="175"/>
  <c r="H21" i="175"/>
  <c r="G21" i="175"/>
  <c r="F21" i="175"/>
  <c r="E21" i="175"/>
  <c r="D21" i="175"/>
  <c r="C21" i="175"/>
  <c r="O20" i="175"/>
  <c r="N20" i="175"/>
  <c r="M20" i="175"/>
  <c r="L20" i="175"/>
  <c r="K20" i="175"/>
  <c r="J20" i="175"/>
  <c r="I20" i="175"/>
  <c r="H20" i="175"/>
  <c r="G20" i="175"/>
  <c r="F20" i="175"/>
  <c r="E20" i="175"/>
  <c r="D20" i="175"/>
  <c r="C20" i="175"/>
  <c r="O19" i="175"/>
  <c r="N19" i="175"/>
  <c r="M19" i="175"/>
  <c r="L19" i="175"/>
  <c r="K19" i="175"/>
  <c r="J19" i="175"/>
  <c r="I19" i="175"/>
  <c r="H19" i="175"/>
  <c r="G19" i="175"/>
  <c r="F19" i="175"/>
  <c r="E19" i="175"/>
  <c r="D19" i="175"/>
  <c r="C19" i="175"/>
  <c r="O18" i="175"/>
  <c r="N18" i="175"/>
  <c r="M18" i="175"/>
  <c r="L18" i="175"/>
  <c r="K18" i="175"/>
  <c r="J18" i="175"/>
  <c r="I18" i="175"/>
  <c r="H18" i="175"/>
  <c r="G18" i="175"/>
  <c r="F18" i="175"/>
  <c r="E18" i="175"/>
  <c r="D18" i="175"/>
  <c r="C18" i="175"/>
  <c r="O17" i="175"/>
  <c r="N17" i="175"/>
  <c r="M17" i="175"/>
  <c r="L17" i="175"/>
  <c r="K17" i="175"/>
  <c r="J17" i="175"/>
  <c r="I17" i="175"/>
  <c r="H17" i="175"/>
  <c r="G17" i="175"/>
  <c r="F17" i="175"/>
  <c r="E17" i="175"/>
  <c r="D17" i="175"/>
  <c r="C17" i="175"/>
  <c r="O16" i="175"/>
  <c r="N16" i="175"/>
  <c r="M16" i="175"/>
  <c r="L16" i="175"/>
  <c r="K16" i="175"/>
  <c r="J16" i="175"/>
  <c r="I16" i="175"/>
  <c r="H16" i="175"/>
  <c r="G16" i="175"/>
  <c r="F16" i="175"/>
  <c r="E16" i="175"/>
  <c r="D16" i="175"/>
  <c r="C16" i="175"/>
  <c r="O15" i="175"/>
  <c r="N15" i="175"/>
  <c r="M15" i="175"/>
  <c r="L15" i="175"/>
  <c r="K15" i="175"/>
  <c r="J15" i="175"/>
  <c r="I15" i="175"/>
  <c r="H15" i="175"/>
  <c r="G15" i="175"/>
  <c r="F15" i="175"/>
  <c r="E15" i="175"/>
  <c r="D15" i="175"/>
  <c r="C15" i="175"/>
  <c r="O32" i="174"/>
  <c r="N32" i="174"/>
  <c r="M32" i="174"/>
  <c r="L32" i="174"/>
  <c r="K32" i="174"/>
  <c r="J32" i="174"/>
  <c r="I32" i="174"/>
  <c r="H32" i="174"/>
  <c r="G32" i="174"/>
  <c r="F32" i="174"/>
  <c r="E32" i="174"/>
  <c r="D32" i="174"/>
  <c r="C32" i="174"/>
  <c r="O31" i="174"/>
  <c r="N31" i="174"/>
  <c r="M31" i="174"/>
  <c r="L31" i="174"/>
  <c r="K31" i="174"/>
  <c r="J31" i="174"/>
  <c r="I31" i="174"/>
  <c r="H31" i="174"/>
  <c r="G31" i="174"/>
  <c r="F31" i="174"/>
  <c r="E31" i="174"/>
  <c r="D31" i="174"/>
  <c r="C31" i="174"/>
  <c r="O30" i="174"/>
  <c r="N30" i="174"/>
  <c r="M30" i="174"/>
  <c r="L30" i="174"/>
  <c r="K30" i="174"/>
  <c r="J30" i="174"/>
  <c r="I30" i="174"/>
  <c r="H30" i="174"/>
  <c r="G30" i="174"/>
  <c r="F30" i="174"/>
  <c r="E30" i="174"/>
  <c r="D30" i="174"/>
  <c r="C30" i="174"/>
  <c r="O29" i="174"/>
  <c r="N29" i="174"/>
  <c r="M29" i="174"/>
  <c r="L29" i="174"/>
  <c r="K29" i="174"/>
  <c r="J29" i="174"/>
  <c r="I29" i="174"/>
  <c r="H29" i="174"/>
  <c r="G29" i="174"/>
  <c r="F29" i="174"/>
  <c r="E29" i="174"/>
  <c r="D29" i="174"/>
  <c r="C29" i="174"/>
  <c r="O28" i="174"/>
  <c r="N28" i="174"/>
  <c r="M28" i="174"/>
  <c r="L28" i="174"/>
  <c r="K28" i="174"/>
  <c r="J28" i="174"/>
  <c r="I28" i="174"/>
  <c r="H28" i="174"/>
  <c r="G28" i="174"/>
  <c r="F28" i="174"/>
  <c r="E28" i="174"/>
  <c r="D28" i="174"/>
  <c r="C28" i="174"/>
  <c r="O24" i="174"/>
  <c r="N24" i="174"/>
  <c r="M24" i="174"/>
  <c r="L24" i="174"/>
  <c r="K24" i="174"/>
  <c r="J24" i="174"/>
  <c r="I24" i="174"/>
  <c r="H24" i="174"/>
  <c r="G24" i="174"/>
  <c r="F24" i="174"/>
  <c r="E24" i="174"/>
  <c r="D24" i="174"/>
  <c r="C24" i="174"/>
  <c r="O23" i="174"/>
  <c r="N23" i="174"/>
  <c r="M23" i="174"/>
  <c r="L23" i="174"/>
  <c r="K23" i="174"/>
  <c r="J23" i="174"/>
  <c r="I23" i="174"/>
  <c r="H23" i="174"/>
  <c r="G23" i="174"/>
  <c r="F23" i="174"/>
  <c r="E23" i="174"/>
  <c r="D23" i="174"/>
  <c r="C23" i="174"/>
  <c r="O22" i="174"/>
  <c r="N22" i="174"/>
  <c r="M22" i="174"/>
  <c r="L22" i="174"/>
  <c r="K22" i="174"/>
  <c r="J22" i="174"/>
  <c r="I22" i="174"/>
  <c r="H22" i="174"/>
  <c r="G22" i="174"/>
  <c r="F22" i="174"/>
  <c r="E22" i="174"/>
  <c r="D22" i="174"/>
  <c r="C22" i="174"/>
  <c r="O21" i="174"/>
  <c r="N21" i="174"/>
  <c r="M21" i="174"/>
  <c r="L21" i="174"/>
  <c r="K21" i="174"/>
  <c r="J21" i="174"/>
  <c r="I21" i="174"/>
  <c r="H21" i="174"/>
  <c r="G21" i="174"/>
  <c r="F21" i="174"/>
  <c r="E21" i="174"/>
  <c r="D21" i="174"/>
  <c r="C21" i="174"/>
  <c r="O20" i="174"/>
  <c r="N20" i="174"/>
  <c r="M20" i="174"/>
  <c r="L20" i="174"/>
  <c r="K20" i="174"/>
  <c r="J20" i="174"/>
  <c r="I20" i="174"/>
  <c r="H20" i="174"/>
  <c r="G20" i="174"/>
  <c r="F20" i="174"/>
  <c r="E20" i="174"/>
  <c r="D20" i="174"/>
  <c r="C20" i="174"/>
  <c r="O19" i="174"/>
  <c r="N19" i="174"/>
  <c r="M19" i="174"/>
  <c r="L19" i="174"/>
  <c r="K19" i="174"/>
  <c r="J19" i="174"/>
  <c r="I19" i="174"/>
  <c r="H19" i="174"/>
  <c r="G19" i="174"/>
  <c r="F19" i="174"/>
  <c r="E19" i="174"/>
  <c r="D19" i="174"/>
  <c r="C19" i="174"/>
  <c r="O18" i="174"/>
  <c r="N18" i="174"/>
  <c r="M18" i="174"/>
  <c r="L18" i="174"/>
  <c r="K18" i="174"/>
  <c r="J18" i="174"/>
  <c r="I18" i="174"/>
  <c r="H18" i="174"/>
  <c r="G18" i="174"/>
  <c r="F18" i="174"/>
  <c r="E18" i="174"/>
  <c r="D18" i="174"/>
  <c r="C18" i="174"/>
  <c r="O17" i="174"/>
  <c r="N17" i="174"/>
  <c r="M17" i="174"/>
  <c r="L17" i="174"/>
  <c r="K17" i="174"/>
  <c r="J17" i="174"/>
  <c r="I17" i="174"/>
  <c r="H17" i="174"/>
  <c r="G17" i="174"/>
  <c r="F17" i="174"/>
  <c r="E17" i="174"/>
  <c r="D17" i="174"/>
  <c r="C17" i="174"/>
  <c r="O16" i="174"/>
  <c r="N16" i="174"/>
  <c r="M16" i="174"/>
  <c r="L16" i="174"/>
  <c r="K16" i="174"/>
  <c r="J16" i="174"/>
  <c r="I16" i="174"/>
  <c r="H16" i="174"/>
  <c r="G16" i="174"/>
  <c r="F16" i="174"/>
  <c r="E16" i="174"/>
  <c r="D16" i="174"/>
  <c r="C16" i="174"/>
  <c r="O15" i="174"/>
  <c r="N15" i="174"/>
  <c r="M15" i="174"/>
  <c r="L15" i="174"/>
  <c r="K15" i="174"/>
  <c r="J15" i="174"/>
  <c r="I15" i="174"/>
  <c r="H15" i="174"/>
  <c r="G15" i="174"/>
  <c r="F15" i="174"/>
  <c r="E15" i="174"/>
  <c r="D15" i="174"/>
  <c r="C15" i="174"/>
  <c r="O32" i="173"/>
  <c r="N32" i="173"/>
  <c r="M32" i="173"/>
  <c r="L32" i="173"/>
  <c r="K32" i="173"/>
  <c r="J32" i="173"/>
  <c r="I32" i="173"/>
  <c r="H32" i="173"/>
  <c r="G32" i="173"/>
  <c r="F32" i="173"/>
  <c r="E32" i="173"/>
  <c r="D32" i="173"/>
  <c r="C32" i="173"/>
  <c r="O31" i="173"/>
  <c r="N31" i="173"/>
  <c r="M31" i="173"/>
  <c r="L31" i="173"/>
  <c r="K31" i="173"/>
  <c r="J31" i="173"/>
  <c r="I31" i="173"/>
  <c r="H31" i="173"/>
  <c r="G31" i="173"/>
  <c r="F31" i="173"/>
  <c r="E31" i="173"/>
  <c r="D31" i="173"/>
  <c r="C31" i="173"/>
  <c r="O30" i="173"/>
  <c r="N30" i="173"/>
  <c r="M30" i="173"/>
  <c r="L30" i="173"/>
  <c r="K30" i="173"/>
  <c r="J30" i="173"/>
  <c r="I30" i="173"/>
  <c r="H30" i="173"/>
  <c r="G30" i="173"/>
  <c r="F30" i="173"/>
  <c r="E30" i="173"/>
  <c r="D30" i="173"/>
  <c r="C30" i="173"/>
  <c r="O29" i="173"/>
  <c r="N29" i="173"/>
  <c r="M29" i="173"/>
  <c r="L29" i="173"/>
  <c r="K29" i="173"/>
  <c r="J29" i="173"/>
  <c r="I29" i="173"/>
  <c r="H29" i="173"/>
  <c r="G29" i="173"/>
  <c r="F29" i="173"/>
  <c r="E29" i="173"/>
  <c r="D29" i="173"/>
  <c r="C29" i="173"/>
  <c r="O28" i="173"/>
  <c r="N28" i="173"/>
  <c r="M28" i="173"/>
  <c r="L28" i="173"/>
  <c r="K28" i="173"/>
  <c r="J28" i="173"/>
  <c r="I28" i="173"/>
  <c r="H28" i="173"/>
  <c r="G28" i="173"/>
  <c r="F28" i="173"/>
  <c r="E28" i="173"/>
  <c r="D28" i="173"/>
  <c r="C28" i="173"/>
  <c r="O24" i="173"/>
  <c r="N24" i="173"/>
  <c r="M24" i="173"/>
  <c r="L24" i="173"/>
  <c r="K24" i="173"/>
  <c r="J24" i="173"/>
  <c r="I24" i="173"/>
  <c r="H24" i="173"/>
  <c r="G24" i="173"/>
  <c r="F24" i="173"/>
  <c r="E24" i="173"/>
  <c r="D24" i="173"/>
  <c r="C24" i="173"/>
  <c r="O23" i="173"/>
  <c r="N23" i="173"/>
  <c r="M23" i="173"/>
  <c r="L23" i="173"/>
  <c r="K23" i="173"/>
  <c r="J23" i="173"/>
  <c r="I23" i="173"/>
  <c r="H23" i="173"/>
  <c r="G23" i="173"/>
  <c r="F23" i="173"/>
  <c r="E23" i="173"/>
  <c r="D23" i="173"/>
  <c r="C23" i="173"/>
  <c r="O22" i="173"/>
  <c r="N22" i="173"/>
  <c r="M22" i="173"/>
  <c r="L22" i="173"/>
  <c r="K22" i="173"/>
  <c r="J22" i="173"/>
  <c r="I22" i="173"/>
  <c r="H22" i="173"/>
  <c r="G22" i="173"/>
  <c r="F22" i="173"/>
  <c r="E22" i="173"/>
  <c r="D22" i="173"/>
  <c r="C22" i="173"/>
  <c r="O21" i="173"/>
  <c r="N21" i="173"/>
  <c r="M21" i="173"/>
  <c r="L21" i="173"/>
  <c r="K21" i="173"/>
  <c r="J21" i="173"/>
  <c r="I21" i="173"/>
  <c r="H21" i="173"/>
  <c r="G21" i="173"/>
  <c r="F21" i="173"/>
  <c r="E21" i="173"/>
  <c r="D21" i="173"/>
  <c r="C21" i="173"/>
  <c r="O20" i="173"/>
  <c r="N20" i="173"/>
  <c r="M20" i="173"/>
  <c r="L20" i="173"/>
  <c r="K20" i="173"/>
  <c r="J20" i="173"/>
  <c r="I20" i="173"/>
  <c r="H20" i="173"/>
  <c r="G20" i="173"/>
  <c r="F20" i="173"/>
  <c r="E20" i="173"/>
  <c r="D20" i="173"/>
  <c r="C20" i="173"/>
  <c r="O19" i="173"/>
  <c r="N19" i="173"/>
  <c r="M19" i="173"/>
  <c r="L19" i="173"/>
  <c r="K19" i="173"/>
  <c r="J19" i="173"/>
  <c r="I19" i="173"/>
  <c r="H19" i="173"/>
  <c r="G19" i="173"/>
  <c r="F19" i="173"/>
  <c r="E19" i="173"/>
  <c r="D19" i="173"/>
  <c r="C19" i="173"/>
  <c r="O18" i="173"/>
  <c r="N18" i="173"/>
  <c r="M18" i="173"/>
  <c r="L18" i="173"/>
  <c r="K18" i="173"/>
  <c r="J18" i="173"/>
  <c r="I18" i="173"/>
  <c r="H18" i="173"/>
  <c r="G18" i="173"/>
  <c r="F18" i="173"/>
  <c r="E18" i="173"/>
  <c r="D18" i="173"/>
  <c r="C18" i="173"/>
  <c r="O17" i="173"/>
  <c r="N17" i="173"/>
  <c r="M17" i="173"/>
  <c r="L17" i="173"/>
  <c r="K17" i="173"/>
  <c r="J17" i="173"/>
  <c r="I17" i="173"/>
  <c r="H17" i="173"/>
  <c r="G17" i="173"/>
  <c r="F17" i="173"/>
  <c r="E17" i="173"/>
  <c r="D17" i="173"/>
  <c r="C17" i="173"/>
  <c r="O16" i="173"/>
  <c r="N16" i="173"/>
  <c r="M16" i="173"/>
  <c r="L16" i="173"/>
  <c r="K16" i="173"/>
  <c r="J16" i="173"/>
  <c r="I16" i="173"/>
  <c r="H16" i="173"/>
  <c r="G16" i="173"/>
  <c r="F16" i="173"/>
  <c r="E16" i="173"/>
  <c r="D16" i="173"/>
  <c r="C16" i="173"/>
  <c r="O15" i="173"/>
  <c r="N15" i="173"/>
  <c r="M15" i="173"/>
  <c r="L15" i="173"/>
  <c r="K15" i="173"/>
  <c r="J15" i="173"/>
  <c r="I15" i="173"/>
  <c r="H15" i="173"/>
  <c r="G15" i="173"/>
  <c r="F15" i="173"/>
  <c r="E15" i="173"/>
  <c r="D15" i="173"/>
  <c r="C15" i="173"/>
  <c r="O32" i="172"/>
  <c r="N32" i="172"/>
  <c r="M32" i="172"/>
  <c r="L32" i="172"/>
  <c r="K32" i="172"/>
  <c r="J32" i="172"/>
  <c r="I32" i="172"/>
  <c r="H32" i="172"/>
  <c r="G32" i="172"/>
  <c r="F32" i="172"/>
  <c r="E32" i="172"/>
  <c r="D32" i="172"/>
  <c r="C32" i="172"/>
  <c r="O31" i="172"/>
  <c r="N31" i="172"/>
  <c r="M31" i="172"/>
  <c r="L31" i="172"/>
  <c r="K31" i="172"/>
  <c r="J31" i="172"/>
  <c r="I31" i="172"/>
  <c r="H31" i="172"/>
  <c r="G31" i="172"/>
  <c r="F31" i="172"/>
  <c r="E31" i="172"/>
  <c r="D31" i="172"/>
  <c r="C31" i="172"/>
  <c r="O30" i="172"/>
  <c r="N30" i="172"/>
  <c r="M30" i="172"/>
  <c r="L30" i="172"/>
  <c r="K30" i="172"/>
  <c r="J30" i="172"/>
  <c r="I30" i="172"/>
  <c r="H30" i="172"/>
  <c r="G30" i="172"/>
  <c r="F30" i="172"/>
  <c r="E30" i="172"/>
  <c r="D30" i="172"/>
  <c r="C30" i="172"/>
  <c r="O29" i="172"/>
  <c r="N29" i="172"/>
  <c r="M29" i="172"/>
  <c r="L29" i="172"/>
  <c r="K29" i="172"/>
  <c r="J29" i="172"/>
  <c r="I29" i="172"/>
  <c r="H29" i="172"/>
  <c r="G29" i="172"/>
  <c r="F29" i="172"/>
  <c r="E29" i="172"/>
  <c r="D29" i="172"/>
  <c r="C29" i="172"/>
  <c r="O28" i="172"/>
  <c r="N28" i="172"/>
  <c r="M28" i="172"/>
  <c r="L28" i="172"/>
  <c r="K28" i="172"/>
  <c r="J28" i="172"/>
  <c r="I28" i="172"/>
  <c r="H28" i="172"/>
  <c r="G28" i="172"/>
  <c r="F28" i="172"/>
  <c r="E28" i="172"/>
  <c r="D28" i="172"/>
  <c r="C28" i="172"/>
  <c r="O24" i="172"/>
  <c r="N24" i="172"/>
  <c r="M24" i="172"/>
  <c r="L24" i="172"/>
  <c r="K24" i="172"/>
  <c r="J24" i="172"/>
  <c r="I24" i="172"/>
  <c r="H24" i="172"/>
  <c r="G24" i="172"/>
  <c r="F24" i="172"/>
  <c r="E24" i="172"/>
  <c r="D24" i="172"/>
  <c r="C24" i="172"/>
  <c r="O23" i="172"/>
  <c r="N23" i="172"/>
  <c r="M23" i="172"/>
  <c r="L23" i="172"/>
  <c r="K23" i="172"/>
  <c r="J23" i="172"/>
  <c r="I23" i="172"/>
  <c r="H23" i="172"/>
  <c r="G23" i="172"/>
  <c r="F23" i="172"/>
  <c r="E23" i="172"/>
  <c r="D23" i="172"/>
  <c r="C23" i="172"/>
  <c r="O22" i="172"/>
  <c r="N22" i="172"/>
  <c r="M22" i="172"/>
  <c r="L22" i="172"/>
  <c r="K22" i="172"/>
  <c r="J22" i="172"/>
  <c r="I22" i="172"/>
  <c r="H22" i="172"/>
  <c r="G22" i="172"/>
  <c r="F22" i="172"/>
  <c r="E22" i="172"/>
  <c r="D22" i="172"/>
  <c r="C22" i="172"/>
  <c r="O21" i="172"/>
  <c r="N21" i="172"/>
  <c r="M21" i="172"/>
  <c r="L21" i="172"/>
  <c r="K21" i="172"/>
  <c r="J21" i="172"/>
  <c r="I21" i="172"/>
  <c r="H21" i="172"/>
  <c r="G21" i="172"/>
  <c r="F21" i="172"/>
  <c r="E21" i="172"/>
  <c r="D21" i="172"/>
  <c r="C21" i="172"/>
  <c r="O20" i="172"/>
  <c r="N20" i="172"/>
  <c r="M20" i="172"/>
  <c r="L20" i="172"/>
  <c r="K20" i="172"/>
  <c r="J20" i="172"/>
  <c r="I20" i="172"/>
  <c r="H20" i="172"/>
  <c r="G20" i="172"/>
  <c r="F20" i="172"/>
  <c r="E20" i="172"/>
  <c r="D20" i="172"/>
  <c r="C20" i="172"/>
  <c r="O19" i="172"/>
  <c r="N19" i="172"/>
  <c r="M19" i="172"/>
  <c r="L19" i="172"/>
  <c r="K19" i="172"/>
  <c r="J19" i="172"/>
  <c r="I19" i="172"/>
  <c r="H19" i="172"/>
  <c r="G19" i="172"/>
  <c r="F19" i="172"/>
  <c r="E19" i="172"/>
  <c r="D19" i="172"/>
  <c r="C19" i="172"/>
  <c r="O18" i="172"/>
  <c r="N18" i="172"/>
  <c r="M18" i="172"/>
  <c r="L18" i="172"/>
  <c r="K18" i="172"/>
  <c r="J18" i="172"/>
  <c r="I18" i="172"/>
  <c r="H18" i="172"/>
  <c r="G18" i="172"/>
  <c r="F18" i="172"/>
  <c r="E18" i="172"/>
  <c r="D18" i="172"/>
  <c r="C18" i="172"/>
  <c r="O17" i="172"/>
  <c r="N17" i="172"/>
  <c r="M17" i="172"/>
  <c r="L17" i="172"/>
  <c r="K17" i="172"/>
  <c r="J17" i="172"/>
  <c r="I17" i="172"/>
  <c r="H17" i="172"/>
  <c r="G17" i="172"/>
  <c r="F17" i="172"/>
  <c r="E17" i="172"/>
  <c r="D17" i="172"/>
  <c r="C17" i="172"/>
  <c r="O16" i="172"/>
  <c r="N16" i="172"/>
  <c r="M16" i="172"/>
  <c r="L16" i="172"/>
  <c r="K16" i="172"/>
  <c r="J16" i="172"/>
  <c r="I16" i="172"/>
  <c r="H16" i="172"/>
  <c r="G16" i="172"/>
  <c r="F16" i="172"/>
  <c r="E16" i="172"/>
  <c r="D16" i="172"/>
  <c r="C16" i="172"/>
  <c r="O15" i="172"/>
  <c r="N15" i="172"/>
  <c r="M15" i="172"/>
  <c r="L15" i="172"/>
  <c r="K15" i="172"/>
  <c r="J15" i="172"/>
  <c r="I15" i="172"/>
  <c r="H15" i="172"/>
  <c r="G15" i="172"/>
  <c r="F15" i="172"/>
  <c r="E15" i="172"/>
  <c r="D15" i="172"/>
  <c r="C15" i="172"/>
  <c r="O32" i="171"/>
  <c r="N32" i="171"/>
  <c r="M32" i="171"/>
  <c r="L32" i="171"/>
  <c r="K32" i="171"/>
  <c r="J32" i="171"/>
  <c r="I32" i="171"/>
  <c r="H32" i="171"/>
  <c r="G32" i="171"/>
  <c r="F32" i="171"/>
  <c r="E32" i="171"/>
  <c r="D32" i="171"/>
  <c r="C32" i="171"/>
  <c r="O31" i="171"/>
  <c r="N31" i="171"/>
  <c r="M31" i="171"/>
  <c r="L31" i="171"/>
  <c r="K31" i="171"/>
  <c r="J31" i="171"/>
  <c r="I31" i="171"/>
  <c r="H31" i="171"/>
  <c r="G31" i="171"/>
  <c r="F31" i="171"/>
  <c r="E31" i="171"/>
  <c r="D31" i="171"/>
  <c r="C31" i="171"/>
  <c r="O30" i="171"/>
  <c r="N30" i="171"/>
  <c r="M30" i="171"/>
  <c r="L30" i="171"/>
  <c r="K30" i="171"/>
  <c r="J30" i="171"/>
  <c r="I30" i="171"/>
  <c r="H30" i="171"/>
  <c r="G30" i="171"/>
  <c r="F30" i="171"/>
  <c r="E30" i="171"/>
  <c r="D30" i="171"/>
  <c r="C30" i="171"/>
  <c r="O29" i="171"/>
  <c r="N29" i="171"/>
  <c r="M29" i="171"/>
  <c r="L29" i="171"/>
  <c r="K29" i="171"/>
  <c r="J29" i="171"/>
  <c r="I29" i="171"/>
  <c r="H29" i="171"/>
  <c r="G29" i="171"/>
  <c r="F29" i="171"/>
  <c r="E29" i="171"/>
  <c r="D29" i="171"/>
  <c r="C29" i="171"/>
  <c r="O28" i="171"/>
  <c r="N28" i="171"/>
  <c r="M28" i="171"/>
  <c r="L28" i="171"/>
  <c r="K28" i="171"/>
  <c r="J28" i="171"/>
  <c r="I28" i="171"/>
  <c r="H28" i="171"/>
  <c r="G28" i="171"/>
  <c r="F28" i="171"/>
  <c r="E28" i="171"/>
  <c r="D28" i="171"/>
  <c r="C28" i="171"/>
  <c r="O24" i="171"/>
  <c r="N24" i="171"/>
  <c r="M24" i="171"/>
  <c r="L24" i="171"/>
  <c r="K24" i="171"/>
  <c r="J24" i="171"/>
  <c r="I24" i="171"/>
  <c r="H24" i="171"/>
  <c r="G24" i="171"/>
  <c r="F24" i="171"/>
  <c r="E24" i="171"/>
  <c r="D24" i="171"/>
  <c r="C24" i="171"/>
  <c r="O23" i="171"/>
  <c r="N23" i="171"/>
  <c r="M23" i="171"/>
  <c r="L23" i="171"/>
  <c r="K23" i="171"/>
  <c r="J23" i="171"/>
  <c r="I23" i="171"/>
  <c r="H23" i="171"/>
  <c r="G23" i="171"/>
  <c r="F23" i="171"/>
  <c r="E23" i="171"/>
  <c r="D23" i="171"/>
  <c r="C23" i="171"/>
  <c r="O22" i="171"/>
  <c r="N22" i="171"/>
  <c r="M22" i="171"/>
  <c r="L22" i="171"/>
  <c r="K22" i="171"/>
  <c r="J22" i="171"/>
  <c r="I22" i="171"/>
  <c r="H22" i="171"/>
  <c r="G22" i="171"/>
  <c r="F22" i="171"/>
  <c r="E22" i="171"/>
  <c r="D22" i="171"/>
  <c r="C22" i="171"/>
  <c r="O21" i="171"/>
  <c r="N21" i="171"/>
  <c r="M21" i="171"/>
  <c r="L21" i="171"/>
  <c r="K21" i="171"/>
  <c r="J21" i="171"/>
  <c r="I21" i="171"/>
  <c r="H21" i="171"/>
  <c r="G21" i="171"/>
  <c r="F21" i="171"/>
  <c r="E21" i="171"/>
  <c r="D21" i="171"/>
  <c r="C21" i="171"/>
  <c r="O20" i="171"/>
  <c r="N20" i="171"/>
  <c r="M20" i="171"/>
  <c r="L20" i="171"/>
  <c r="K20" i="171"/>
  <c r="J20" i="171"/>
  <c r="I20" i="171"/>
  <c r="H20" i="171"/>
  <c r="G20" i="171"/>
  <c r="F20" i="171"/>
  <c r="E20" i="171"/>
  <c r="D20" i="171"/>
  <c r="C20" i="171"/>
  <c r="O19" i="171"/>
  <c r="N19" i="171"/>
  <c r="M19" i="171"/>
  <c r="L19" i="171"/>
  <c r="K19" i="171"/>
  <c r="J19" i="171"/>
  <c r="I19" i="171"/>
  <c r="H19" i="171"/>
  <c r="G19" i="171"/>
  <c r="F19" i="171"/>
  <c r="E19" i="171"/>
  <c r="D19" i="171"/>
  <c r="C19" i="171"/>
  <c r="O18" i="171"/>
  <c r="N18" i="171"/>
  <c r="M18" i="171"/>
  <c r="L18" i="171"/>
  <c r="K18" i="171"/>
  <c r="J18" i="171"/>
  <c r="I18" i="171"/>
  <c r="H18" i="171"/>
  <c r="G18" i="171"/>
  <c r="F18" i="171"/>
  <c r="E18" i="171"/>
  <c r="D18" i="171"/>
  <c r="C18" i="171"/>
  <c r="O17" i="171"/>
  <c r="N17" i="171"/>
  <c r="M17" i="171"/>
  <c r="L17" i="171"/>
  <c r="K17" i="171"/>
  <c r="J17" i="171"/>
  <c r="I17" i="171"/>
  <c r="H17" i="171"/>
  <c r="G17" i="171"/>
  <c r="F17" i="171"/>
  <c r="E17" i="171"/>
  <c r="D17" i="171"/>
  <c r="C17" i="171"/>
  <c r="O16" i="171"/>
  <c r="N16" i="171"/>
  <c r="M16" i="171"/>
  <c r="L16" i="171"/>
  <c r="K16" i="171"/>
  <c r="J16" i="171"/>
  <c r="I16" i="171"/>
  <c r="H16" i="171"/>
  <c r="G16" i="171"/>
  <c r="F16" i="171"/>
  <c r="E16" i="171"/>
  <c r="D16" i="171"/>
  <c r="C16" i="171"/>
  <c r="O15" i="171"/>
  <c r="N15" i="171"/>
  <c r="M15" i="171"/>
  <c r="L15" i="171"/>
  <c r="K15" i="171"/>
  <c r="J15" i="171"/>
  <c r="I15" i="171"/>
  <c r="H15" i="171"/>
  <c r="G15" i="171"/>
  <c r="F15" i="171"/>
  <c r="E15" i="171"/>
  <c r="D15" i="171"/>
  <c r="C15" i="171"/>
  <c r="O32" i="170"/>
  <c r="N32" i="170"/>
  <c r="M32" i="170"/>
  <c r="L32" i="170"/>
  <c r="K32" i="170"/>
  <c r="J32" i="170"/>
  <c r="I32" i="170"/>
  <c r="H32" i="170"/>
  <c r="F32" i="170"/>
  <c r="E32" i="170"/>
  <c r="D32" i="170"/>
  <c r="C32" i="170"/>
  <c r="O31" i="170"/>
  <c r="N31" i="170"/>
  <c r="M31" i="170"/>
  <c r="L31" i="170"/>
  <c r="K31" i="170"/>
  <c r="J31" i="170"/>
  <c r="I31" i="170"/>
  <c r="H31" i="170"/>
  <c r="F31" i="170"/>
  <c r="E31" i="170"/>
  <c r="D31" i="170"/>
  <c r="C31" i="170"/>
  <c r="O30" i="170"/>
  <c r="N30" i="170"/>
  <c r="M30" i="170"/>
  <c r="L30" i="170"/>
  <c r="K30" i="170"/>
  <c r="J30" i="170"/>
  <c r="I30" i="170"/>
  <c r="H30" i="170"/>
  <c r="F30" i="170"/>
  <c r="E30" i="170"/>
  <c r="D30" i="170"/>
  <c r="C30" i="170"/>
  <c r="O29" i="170"/>
  <c r="N29" i="170"/>
  <c r="M29" i="170"/>
  <c r="L29" i="170"/>
  <c r="K29" i="170"/>
  <c r="J29" i="170"/>
  <c r="I29" i="170"/>
  <c r="H29" i="170"/>
  <c r="F29" i="170"/>
  <c r="E29" i="170"/>
  <c r="D29" i="170"/>
  <c r="C29" i="170"/>
  <c r="O28" i="170"/>
  <c r="N28" i="170"/>
  <c r="M28" i="170"/>
  <c r="L28" i="170"/>
  <c r="K28" i="170"/>
  <c r="J28" i="170"/>
  <c r="I28" i="170"/>
  <c r="H28" i="170"/>
  <c r="F28" i="170"/>
  <c r="E28" i="170"/>
  <c r="D28" i="170"/>
  <c r="C28" i="170"/>
  <c r="O24" i="170"/>
  <c r="N24" i="170"/>
  <c r="M24" i="170"/>
  <c r="L24" i="170"/>
  <c r="K24" i="170"/>
  <c r="J24" i="170"/>
  <c r="I24" i="170"/>
  <c r="H24" i="170"/>
  <c r="F24" i="170"/>
  <c r="E24" i="170"/>
  <c r="D24" i="170"/>
  <c r="C24" i="170"/>
  <c r="O23" i="170"/>
  <c r="N23" i="170"/>
  <c r="M23" i="170"/>
  <c r="L23" i="170"/>
  <c r="K23" i="170"/>
  <c r="J23" i="170"/>
  <c r="I23" i="170"/>
  <c r="H23" i="170"/>
  <c r="F23" i="170"/>
  <c r="E23" i="170"/>
  <c r="D23" i="170"/>
  <c r="C23" i="170"/>
  <c r="O22" i="170"/>
  <c r="N22" i="170"/>
  <c r="M22" i="170"/>
  <c r="L22" i="170"/>
  <c r="K22" i="170"/>
  <c r="J22" i="170"/>
  <c r="I22" i="170"/>
  <c r="H22" i="170"/>
  <c r="F22" i="170"/>
  <c r="E22" i="170"/>
  <c r="D22" i="170"/>
  <c r="C22" i="170"/>
  <c r="O21" i="170"/>
  <c r="N21" i="170"/>
  <c r="M21" i="170"/>
  <c r="L21" i="170"/>
  <c r="K21" i="170"/>
  <c r="J21" i="170"/>
  <c r="I21" i="170"/>
  <c r="H21" i="170"/>
  <c r="F21" i="170"/>
  <c r="E21" i="170"/>
  <c r="D21" i="170"/>
  <c r="C21" i="170"/>
  <c r="O20" i="170"/>
  <c r="N20" i="170"/>
  <c r="M20" i="170"/>
  <c r="L20" i="170"/>
  <c r="K20" i="170"/>
  <c r="J20" i="170"/>
  <c r="I20" i="170"/>
  <c r="H20" i="170"/>
  <c r="F20" i="170"/>
  <c r="E20" i="170"/>
  <c r="D20" i="170"/>
  <c r="C20" i="170"/>
  <c r="O19" i="170"/>
  <c r="N19" i="170"/>
  <c r="M19" i="170"/>
  <c r="L19" i="170"/>
  <c r="K19" i="170"/>
  <c r="J19" i="170"/>
  <c r="I19" i="170"/>
  <c r="H19" i="170"/>
  <c r="F19" i="170"/>
  <c r="E19" i="170"/>
  <c r="D19" i="170"/>
  <c r="C19" i="170"/>
  <c r="O18" i="170"/>
  <c r="N18" i="170"/>
  <c r="M18" i="170"/>
  <c r="L18" i="170"/>
  <c r="K18" i="170"/>
  <c r="J18" i="170"/>
  <c r="I18" i="170"/>
  <c r="H18" i="170"/>
  <c r="F18" i="170"/>
  <c r="E18" i="170"/>
  <c r="D18" i="170"/>
  <c r="C18" i="170"/>
  <c r="O17" i="170"/>
  <c r="N17" i="170"/>
  <c r="M17" i="170"/>
  <c r="L17" i="170"/>
  <c r="K17" i="170"/>
  <c r="J17" i="170"/>
  <c r="I17" i="170"/>
  <c r="H17" i="170"/>
  <c r="F17" i="170"/>
  <c r="E17" i="170"/>
  <c r="D17" i="170"/>
  <c r="C17" i="170"/>
  <c r="O16" i="170"/>
  <c r="N16" i="170"/>
  <c r="M16" i="170"/>
  <c r="L16" i="170"/>
  <c r="K16" i="170"/>
  <c r="J16" i="170"/>
  <c r="I16" i="170"/>
  <c r="H16" i="170"/>
  <c r="F16" i="170"/>
  <c r="E16" i="170"/>
  <c r="D16" i="170"/>
  <c r="C16" i="170"/>
  <c r="O15" i="170"/>
  <c r="N15" i="170"/>
  <c r="M15" i="170"/>
  <c r="L15" i="170"/>
  <c r="K15" i="170"/>
  <c r="J15" i="170"/>
  <c r="I15" i="170"/>
  <c r="H15" i="170"/>
  <c r="F15" i="170"/>
  <c r="E15" i="170"/>
  <c r="D15" i="170"/>
  <c r="C15" i="170"/>
  <c r="O32" i="169"/>
  <c r="N32" i="169"/>
  <c r="M32" i="169"/>
  <c r="L32" i="169"/>
  <c r="K32" i="169"/>
  <c r="J32" i="169"/>
  <c r="I32" i="169"/>
  <c r="H32" i="169"/>
  <c r="G32" i="169"/>
  <c r="F32" i="169"/>
  <c r="E32" i="169"/>
  <c r="D32" i="169"/>
  <c r="C32" i="169"/>
  <c r="O31" i="169"/>
  <c r="N31" i="169"/>
  <c r="M31" i="169"/>
  <c r="L31" i="169"/>
  <c r="K31" i="169"/>
  <c r="J31" i="169"/>
  <c r="I31" i="169"/>
  <c r="H31" i="169"/>
  <c r="G31" i="169"/>
  <c r="F31" i="169"/>
  <c r="E31" i="169"/>
  <c r="D31" i="169"/>
  <c r="C31" i="169"/>
  <c r="O30" i="169"/>
  <c r="N30" i="169"/>
  <c r="M30" i="169"/>
  <c r="L30" i="169"/>
  <c r="K30" i="169"/>
  <c r="J30" i="169"/>
  <c r="I30" i="169"/>
  <c r="H30" i="169"/>
  <c r="G30" i="169"/>
  <c r="F30" i="169"/>
  <c r="E30" i="169"/>
  <c r="D30" i="169"/>
  <c r="C30" i="169"/>
  <c r="O29" i="169"/>
  <c r="N29" i="169"/>
  <c r="M29" i="169"/>
  <c r="L29" i="169"/>
  <c r="K29" i="169"/>
  <c r="J29" i="169"/>
  <c r="I29" i="169"/>
  <c r="H29" i="169"/>
  <c r="G29" i="169"/>
  <c r="F29" i="169"/>
  <c r="E29" i="169"/>
  <c r="D29" i="169"/>
  <c r="C29" i="169"/>
  <c r="O28" i="169"/>
  <c r="N28" i="169"/>
  <c r="M28" i="169"/>
  <c r="L28" i="169"/>
  <c r="K28" i="169"/>
  <c r="J28" i="169"/>
  <c r="I28" i="169"/>
  <c r="H28" i="169"/>
  <c r="G28" i="169"/>
  <c r="F28" i="169"/>
  <c r="E28" i="169"/>
  <c r="D28" i="169"/>
  <c r="C28" i="169"/>
  <c r="O24" i="169"/>
  <c r="N24" i="169"/>
  <c r="M24" i="169"/>
  <c r="L24" i="169"/>
  <c r="K24" i="169"/>
  <c r="J24" i="169"/>
  <c r="I24" i="169"/>
  <c r="H24" i="169"/>
  <c r="G24" i="169"/>
  <c r="F24" i="169"/>
  <c r="E24" i="169"/>
  <c r="D24" i="169"/>
  <c r="C24" i="169"/>
  <c r="O23" i="169"/>
  <c r="N23" i="169"/>
  <c r="M23" i="169"/>
  <c r="L23" i="169"/>
  <c r="K23" i="169"/>
  <c r="J23" i="169"/>
  <c r="I23" i="169"/>
  <c r="H23" i="169"/>
  <c r="G23" i="169"/>
  <c r="F23" i="169"/>
  <c r="E23" i="169"/>
  <c r="D23" i="169"/>
  <c r="C23" i="169"/>
  <c r="O22" i="169"/>
  <c r="N22" i="169"/>
  <c r="M22" i="169"/>
  <c r="L22" i="169"/>
  <c r="K22" i="169"/>
  <c r="J22" i="169"/>
  <c r="I22" i="169"/>
  <c r="H22" i="169"/>
  <c r="G22" i="169"/>
  <c r="F22" i="169"/>
  <c r="E22" i="169"/>
  <c r="D22" i="169"/>
  <c r="C22" i="169"/>
  <c r="O21" i="169"/>
  <c r="N21" i="169"/>
  <c r="M21" i="169"/>
  <c r="L21" i="169"/>
  <c r="K21" i="169"/>
  <c r="J21" i="169"/>
  <c r="I21" i="169"/>
  <c r="H21" i="169"/>
  <c r="G21" i="169"/>
  <c r="F21" i="169"/>
  <c r="E21" i="169"/>
  <c r="D21" i="169"/>
  <c r="C21" i="169"/>
  <c r="O20" i="169"/>
  <c r="N20" i="169"/>
  <c r="M20" i="169"/>
  <c r="L20" i="169"/>
  <c r="K20" i="169"/>
  <c r="J20" i="169"/>
  <c r="I20" i="169"/>
  <c r="H20" i="169"/>
  <c r="G20" i="169"/>
  <c r="F20" i="169"/>
  <c r="E20" i="169"/>
  <c r="D20" i="169"/>
  <c r="C20" i="169"/>
  <c r="O19" i="169"/>
  <c r="N19" i="169"/>
  <c r="M19" i="169"/>
  <c r="L19" i="169"/>
  <c r="K19" i="169"/>
  <c r="J19" i="169"/>
  <c r="I19" i="169"/>
  <c r="H19" i="169"/>
  <c r="G19" i="169"/>
  <c r="F19" i="169"/>
  <c r="E19" i="169"/>
  <c r="D19" i="169"/>
  <c r="C19" i="169"/>
  <c r="O18" i="169"/>
  <c r="N18" i="169"/>
  <c r="M18" i="169"/>
  <c r="L18" i="169"/>
  <c r="K18" i="169"/>
  <c r="J18" i="169"/>
  <c r="I18" i="169"/>
  <c r="H18" i="169"/>
  <c r="G18" i="169"/>
  <c r="F18" i="169"/>
  <c r="E18" i="169"/>
  <c r="D18" i="169"/>
  <c r="C18" i="169"/>
  <c r="O17" i="169"/>
  <c r="N17" i="169"/>
  <c r="M17" i="169"/>
  <c r="L17" i="169"/>
  <c r="K17" i="169"/>
  <c r="J17" i="169"/>
  <c r="I17" i="169"/>
  <c r="H17" i="169"/>
  <c r="G17" i="169"/>
  <c r="F17" i="169"/>
  <c r="E17" i="169"/>
  <c r="D17" i="169"/>
  <c r="C17" i="169"/>
  <c r="O16" i="169"/>
  <c r="N16" i="169"/>
  <c r="M16" i="169"/>
  <c r="L16" i="169"/>
  <c r="K16" i="169"/>
  <c r="J16" i="169"/>
  <c r="I16" i="169"/>
  <c r="H16" i="169"/>
  <c r="G16" i="169"/>
  <c r="F16" i="169"/>
  <c r="E16" i="169"/>
  <c r="D16" i="169"/>
  <c r="C16" i="169"/>
  <c r="O15" i="169"/>
  <c r="N15" i="169"/>
  <c r="M15" i="169"/>
  <c r="L15" i="169"/>
  <c r="K15" i="169"/>
  <c r="J15" i="169"/>
  <c r="I15" i="169"/>
  <c r="H15" i="169"/>
  <c r="G15" i="169"/>
  <c r="F15" i="169"/>
  <c r="E15" i="169"/>
  <c r="D15" i="169"/>
  <c r="C15" i="169"/>
  <c r="O32" i="168"/>
  <c r="N32" i="168"/>
  <c r="M32" i="168"/>
  <c r="L32" i="168"/>
  <c r="K32" i="168"/>
  <c r="J32" i="168"/>
  <c r="I32" i="168"/>
  <c r="H32" i="168"/>
  <c r="G32" i="168"/>
  <c r="F32" i="168"/>
  <c r="E32" i="168"/>
  <c r="D32" i="168"/>
  <c r="C32" i="168"/>
  <c r="O31" i="168"/>
  <c r="N31" i="168"/>
  <c r="M31" i="168"/>
  <c r="L31" i="168"/>
  <c r="K31" i="168"/>
  <c r="J31" i="168"/>
  <c r="I31" i="168"/>
  <c r="H31" i="168"/>
  <c r="G31" i="168"/>
  <c r="F31" i="168"/>
  <c r="E31" i="168"/>
  <c r="D31" i="168"/>
  <c r="C31" i="168"/>
  <c r="O30" i="168"/>
  <c r="N30" i="168"/>
  <c r="M30" i="168"/>
  <c r="L30" i="168"/>
  <c r="K30" i="168"/>
  <c r="J30" i="168"/>
  <c r="I30" i="168"/>
  <c r="H30" i="168"/>
  <c r="G30" i="168"/>
  <c r="F30" i="168"/>
  <c r="E30" i="168"/>
  <c r="D30" i="168"/>
  <c r="C30" i="168"/>
  <c r="O29" i="168"/>
  <c r="N29" i="168"/>
  <c r="M29" i="168"/>
  <c r="L29" i="168"/>
  <c r="K29" i="168"/>
  <c r="J29" i="168"/>
  <c r="I29" i="168"/>
  <c r="H29" i="168"/>
  <c r="G29" i="168"/>
  <c r="F29" i="168"/>
  <c r="E29" i="168"/>
  <c r="D29" i="168"/>
  <c r="C29" i="168"/>
  <c r="O28" i="168"/>
  <c r="N28" i="168"/>
  <c r="M28" i="168"/>
  <c r="L28" i="168"/>
  <c r="K28" i="168"/>
  <c r="J28" i="168"/>
  <c r="I28" i="168"/>
  <c r="H28" i="168"/>
  <c r="G28" i="168"/>
  <c r="F28" i="168"/>
  <c r="E28" i="168"/>
  <c r="D28" i="168"/>
  <c r="C28" i="168"/>
  <c r="O24" i="168"/>
  <c r="N24" i="168"/>
  <c r="M24" i="168"/>
  <c r="L24" i="168"/>
  <c r="K24" i="168"/>
  <c r="J24" i="168"/>
  <c r="I24" i="168"/>
  <c r="H24" i="168"/>
  <c r="G24" i="168"/>
  <c r="F24" i="168"/>
  <c r="E24" i="168"/>
  <c r="D24" i="168"/>
  <c r="C24" i="168"/>
  <c r="O23" i="168"/>
  <c r="N23" i="168"/>
  <c r="M23" i="168"/>
  <c r="L23" i="168"/>
  <c r="K23" i="168"/>
  <c r="J23" i="168"/>
  <c r="I23" i="168"/>
  <c r="H23" i="168"/>
  <c r="G23" i="168"/>
  <c r="F23" i="168"/>
  <c r="E23" i="168"/>
  <c r="D23" i="168"/>
  <c r="C23" i="168"/>
  <c r="O22" i="168"/>
  <c r="N22" i="168"/>
  <c r="M22" i="168"/>
  <c r="L22" i="168"/>
  <c r="K22" i="168"/>
  <c r="J22" i="168"/>
  <c r="I22" i="168"/>
  <c r="H22" i="168"/>
  <c r="G22" i="168"/>
  <c r="F22" i="168"/>
  <c r="E22" i="168"/>
  <c r="D22" i="168"/>
  <c r="C22" i="168"/>
  <c r="O21" i="168"/>
  <c r="N21" i="168"/>
  <c r="M21" i="168"/>
  <c r="L21" i="168"/>
  <c r="K21" i="168"/>
  <c r="J21" i="168"/>
  <c r="I21" i="168"/>
  <c r="H21" i="168"/>
  <c r="G21" i="168"/>
  <c r="F21" i="168"/>
  <c r="E21" i="168"/>
  <c r="D21" i="168"/>
  <c r="C21" i="168"/>
  <c r="O20" i="168"/>
  <c r="N20" i="168"/>
  <c r="M20" i="168"/>
  <c r="L20" i="168"/>
  <c r="K20" i="168"/>
  <c r="J20" i="168"/>
  <c r="I20" i="168"/>
  <c r="H20" i="168"/>
  <c r="G20" i="168"/>
  <c r="F20" i="168"/>
  <c r="E20" i="168"/>
  <c r="D20" i="168"/>
  <c r="C20" i="168"/>
  <c r="O19" i="168"/>
  <c r="N19" i="168"/>
  <c r="M19" i="168"/>
  <c r="L19" i="168"/>
  <c r="K19" i="168"/>
  <c r="J19" i="168"/>
  <c r="I19" i="168"/>
  <c r="H19" i="168"/>
  <c r="G19" i="168"/>
  <c r="F19" i="168"/>
  <c r="E19" i="168"/>
  <c r="D19" i="168"/>
  <c r="C19" i="168"/>
  <c r="O18" i="168"/>
  <c r="N18" i="168"/>
  <c r="M18" i="168"/>
  <c r="L18" i="168"/>
  <c r="K18" i="168"/>
  <c r="J18" i="168"/>
  <c r="I18" i="168"/>
  <c r="H18" i="168"/>
  <c r="G18" i="168"/>
  <c r="F18" i="168"/>
  <c r="E18" i="168"/>
  <c r="D18" i="168"/>
  <c r="C18" i="168"/>
  <c r="O17" i="168"/>
  <c r="N17" i="168"/>
  <c r="M17" i="168"/>
  <c r="L17" i="168"/>
  <c r="K17" i="168"/>
  <c r="J17" i="168"/>
  <c r="I17" i="168"/>
  <c r="H17" i="168"/>
  <c r="G17" i="168"/>
  <c r="F17" i="168"/>
  <c r="E17" i="168"/>
  <c r="D17" i="168"/>
  <c r="C17" i="168"/>
  <c r="O16" i="168"/>
  <c r="N16" i="168"/>
  <c r="M16" i="168"/>
  <c r="L16" i="168"/>
  <c r="K16" i="168"/>
  <c r="J16" i="168"/>
  <c r="I16" i="168"/>
  <c r="H16" i="168"/>
  <c r="G16" i="168"/>
  <c r="F16" i="168"/>
  <c r="E16" i="168"/>
  <c r="D16" i="168"/>
  <c r="C16" i="168"/>
  <c r="O15" i="168"/>
  <c r="N15" i="168"/>
  <c r="M15" i="168"/>
  <c r="L15" i="168"/>
  <c r="K15" i="168"/>
  <c r="J15" i="168"/>
  <c r="I15" i="168"/>
  <c r="H15" i="168"/>
  <c r="G15" i="168"/>
  <c r="F15" i="168"/>
  <c r="E15" i="168"/>
  <c r="D15" i="168"/>
  <c r="C15" i="168"/>
  <c r="O32" i="167"/>
  <c r="N32" i="167"/>
  <c r="M32" i="167"/>
  <c r="L32" i="167"/>
  <c r="K32" i="167"/>
  <c r="J32" i="167"/>
  <c r="I32" i="167"/>
  <c r="H32" i="167"/>
  <c r="G32" i="167"/>
  <c r="F32" i="167"/>
  <c r="E32" i="167"/>
  <c r="D32" i="167"/>
  <c r="C32" i="167"/>
  <c r="O31" i="167"/>
  <c r="N31" i="167"/>
  <c r="M31" i="167"/>
  <c r="L31" i="167"/>
  <c r="K31" i="167"/>
  <c r="J31" i="167"/>
  <c r="I31" i="167"/>
  <c r="H31" i="167"/>
  <c r="G31" i="167"/>
  <c r="F31" i="167"/>
  <c r="E31" i="167"/>
  <c r="D31" i="167"/>
  <c r="C31" i="167"/>
  <c r="O30" i="167"/>
  <c r="N30" i="167"/>
  <c r="M30" i="167"/>
  <c r="L30" i="167"/>
  <c r="K30" i="167"/>
  <c r="J30" i="167"/>
  <c r="I30" i="167"/>
  <c r="H30" i="167"/>
  <c r="G30" i="167"/>
  <c r="F30" i="167"/>
  <c r="E30" i="167"/>
  <c r="D30" i="167"/>
  <c r="C30" i="167"/>
  <c r="O29" i="167"/>
  <c r="N29" i="167"/>
  <c r="M29" i="167"/>
  <c r="L29" i="167"/>
  <c r="K29" i="167"/>
  <c r="J29" i="167"/>
  <c r="I29" i="167"/>
  <c r="H29" i="167"/>
  <c r="G29" i="167"/>
  <c r="F29" i="167"/>
  <c r="E29" i="167"/>
  <c r="D29" i="167"/>
  <c r="C29" i="167"/>
  <c r="O28" i="167"/>
  <c r="N28" i="167"/>
  <c r="M28" i="167"/>
  <c r="L28" i="167"/>
  <c r="K28" i="167"/>
  <c r="J28" i="167"/>
  <c r="I28" i="167"/>
  <c r="H28" i="167"/>
  <c r="G28" i="167"/>
  <c r="F28" i="167"/>
  <c r="E28" i="167"/>
  <c r="D28" i="167"/>
  <c r="C28" i="167"/>
  <c r="O24" i="167"/>
  <c r="N24" i="167"/>
  <c r="M24" i="167"/>
  <c r="L24" i="167"/>
  <c r="K24" i="167"/>
  <c r="J24" i="167"/>
  <c r="I24" i="167"/>
  <c r="H24" i="167"/>
  <c r="G24" i="167"/>
  <c r="F24" i="167"/>
  <c r="E24" i="167"/>
  <c r="D24" i="167"/>
  <c r="C24" i="167"/>
  <c r="O23" i="167"/>
  <c r="N23" i="167"/>
  <c r="M23" i="167"/>
  <c r="L23" i="167"/>
  <c r="K23" i="167"/>
  <c r="J23" i="167"/>
  <c r="I23" i="167"/>
  <c r="H23" i="167"/>
  <c r="G23" i="167"/>
  <c r="F23" i="167"/>
  <c r="E23" i="167"/>
  <c r="D23" i="167"/>
  <c r="C23" i="167"/>
  <c r="O22" i="167"/>
  <c r="N22" i="167"/>
  <c r="M22" i="167"/>
  <c r="L22" i="167"/>
  <c r="K22" i="167"/>
  <c r="J22" i="167"/>
  <c r="I22" i="167"/>
  <c r="H22" i="167"/>
  <c r="G22" i="167"/>
  <c r="F22" i="167"/>
  <c r="E22" i="167"/>
  <c r="D22" i="167"/>
  <c r="C22" i="167"/>
  <c r="O21" i="167"/>
  <c r="N21" i="167"/>
  <c r="M21" i="167"/>
  <c r="L21" i="167"/>
  <c r="K21" i="167"/>
  <c r="J21" i="167"/>
  <c r="I21" i="167"/>
  <c r="H21" i="167"/>
  <c r="G21" i="167"/>
  <c r="F21" i="167"/>
  <c r="E21" i="167"/>
  <c r="D21" i="167"/>
  <c r="C21" i="167"/>
  <c r="O20" i="167"/>
  <c r="N20" i="167"/>
  <c r="M20" i="167"/>
  <c r="L20" i="167"/>
  <c r="K20" i="167"/>
  <c r="J20" i="167"/>
  <c r="I20" i="167"/>
  <c r="H20" i="167"/>
  <c r="G20" i="167"/>
  <c r="F20" i="167"/>
  <c r="E20" i="167"/>
  <c r="D20" i="167"/>
  <c r="C20" i="167"/>
  <c r="O19" i="167"/>
  <c r="N19" i="167"/>
  <c r="M19" i="167"/>
  <c r="L19" i="167"/>
  <c r="K19" i="167"/>
  <c r="J19" i="167"/>
  <c r="I19" i="167"/>
  <c r="H19" i="167"/>
  <c r="G19" i="167"/>
  <c r="F19" i="167"/>
  <c r="E19" i="167"/>
  <c r="D19" i="167"/>
  <c r="C19" i="167"/>
  <c r="O18" i="167"/>
  <c r="N18" i="167"/>
  <c r="M18" i="167"/>
  <c r="L18" i="167"/>
  <c r="K18" i="167"/>
  <c r="J18" i="167"/>
  <c r="I18" i="167"/>
  <c r="H18" i="167"/>
  <c r="G18" i="167"/>
  <c r="F18" i="167"/>
  <c r="E18" i="167"/>
  <c r="D18" i="167"/>
  <c r="C18" i="167"/>
  <c r="O17" i="167"/>
  <c r="N17" i="167"/>
  <c r="M17" i="167"/>
  <c r="L17" i="167"/>
  <c r="K17" i="167"/>
  <c r="J17" i="167"/>
  <c r="I17" i="167"/>
  <c r="H17" i="167"/>
  <c r="G17" i="167"/>
  <c r="F17" i="167"/>
  <c r="E17" i="167"/>
  <c r="D17" i="167"/>
  <c r="C17" i="167"/>
  <c r="O16" i="167"/>
  <c r="N16" i="167"/>
  <c r="M16" i="167"/>
  <c r="L16" i="167"/>
  <c r="K16" i="167"/>
  <c r="J16" i="167"/>
  <c r="I16" i="167"/>
  <c r="H16" i="167"/>
  <c r="G16" i="167"/>
  <c r="F16" i="167"/>
  <c r="E16" i="167"/>
  <c r="D16" i="167"/>
  <c r="C16" i="167"/>
  <c r="O15" i="167"/>
  <c r="N15" i="167"/>
  <c r="M15" i="167"/>
  <c r="L15" i="167"/>
  <c r="K15" i="167"/>
  <c r="J15" i="167"/>
  <c r="I15" i="167"/>
  <c r="H15" i="167"/>
  <c r="G15" i="167"/>
  <c r="F15" i="167"/>
  <c r="E15" i="167"/>
  <c r="D15" i="167"/>
  <c r="C15" i="167"/>
  <c r="C29" i="166"/>
  <c r="D29" i="166"/>
  <c r="E29" i="166"/>
  <c r="F29" i="166"/>
  <c r="G29" i="166"/>
  <c r="H29" i="166"/>
  <c r="I29" i="166"/>
  <c r="J29" i="166"/>
  <c r="K29" i="166"/>
  <c r="L29" i="166"/>
  <c r="M29" i="166"/>
  <c r="N29" i="166"/>
  <c r="O29" i="166"/>
  <c r="C30" i="166"/>
  <c r="D30" i="166"/>
  <c r="E30" i="166"/>
  <c r="F30" i="166"/>
  <c r="G30" i="166"/>
  <c r="H30" i="166"/>
  <c r="I30" i="166"/>
  <c r="J30" i="166"/>
  <c r="K30" i="166"/>
  <c r="L30" i="166"/>
  <c r="M30" i="166"/>
  <c r="N30" i="166"/>
  <c r="O30" i="166"/>
  <c r="C31" i="166"/>
  <c r="D31" i="166"/>
  <c r="E31" i="166"/>
  <c r="F31" i="166"/>
  <c r="G31" i="166"/>
  <c r="H31" i="166"/>
  <c r="I31" i="166"/>
  <c r="J31" i="166"/>
  <c r="K31" i="166"/>
  <c r="L31" i="166"/>
  <c r="M31" i="166"/>
  <c r="N31" i="166"/>
  <c r="O31" i="166"/>
  <c r="C32" i="166"/>
  <c r="D32" i="166"/>
  <c r="E32" i="166"/>
  <c r="F32" i="166"/>
  <c r="G32" i="166"/>
  <c r="H32" i="166"/>
  <c r="I32" i="166"/>
  <c r="J32" i="166"/>
  <c r="K32" i="166"/>
  <c r="L32" i="166"/>
  <c r="M32" i="166"/>
  <c r="N32" i="166"/>
  <c r="O32" i="166"/>
  <c r="O28" i="166"/>
  <c r="N28" i="166"/>
  <c r="M28" i="166"/>
  <c r="L28" i="166"/>
  <c r="K28" i="166"/>
  <c r="J28" i="166"/>
  <c r="I28" i="166"/>
  <c r="H28" i="166"/>
  <c r="G28" i="166"/>
  <c r="F28" i="166"/>
  <c r="E28" i="166"/>
  <c r="D28" i="166"/>
  <c r="C28" i="166"/>
  <c r="O24" i="166"/>
  <c r="N24" i="166"/>
  <c r="M24" i="166"/>
  <c r="L24" i="166"/>
  <c r="K24" i="166"/>
  <c r="J24" i="166"/>
  <c r="I24" i="166"/>
  <c r="H24" i="166"/>
  <c r="G24" i="166"/>
  <c r="F24" i="166"/>
  <c r="E24" i="166"/>
  <c r="D24" i="166"/>
  <c r="C24" i="166"/>
  <c r="O23" i="166"/>
  <c r="N23" i="166"/>
  <c r="M23" i="166"/>
  <c r="L23" i="166"/>
  <c r="K23" i="166"/>
  <c r="J23" i="166"/>
  <c r="I23" i="166"/>
  <c r="H23" i="166"/>
  <c r="G23" i="166"/>
  <c r="F23" i="166"/>
  <c r="E23" i="166"/>
  <c r="D23" i="166"/>
  <c r="C23" i="166"/>
  <c r="O22" i="166"/>
  <c r="N22" i="166"/>
  <c r="M22" i="166"/>
  <c r="L22" i="166"/>
  <c r="K22" i="166"/>
  <c r="J22" i="166"/>
  <c r="I22" i="166"/>
  <c r="H22" i="166"/>
  <c r="G22" i="166"/>
  <c r="F22" i="166"/>
  <c r="E22" i="166"/>
  <c r="D22" i="166"/>
  <c r="C22" i="166"/>
  <c r="O21" i="166"/>
  <c r="N21" i="166"/>
  <c r="M21" i="166"/>
  <c r="L21" i="166"/>
  <c r="K21" i="166"/>
  <c r="J21" i="166"/>
  <c r="I21" i="166"/>
  <c r="H21" i="166"/>
  <c r="G21" i="166"/>
  <c r="F21" i="166"/>
  <c r="E21" i="166"/>
  <c r="D21" i="166"/>
  <c r="C21" i="166"/>
  <c r="O20" i="166"/>
  <c r="N20" i="166"/>
  <c r="M20" i="166"/>
  <c r="L20" i="166"/>
  <c r="K20" i="166"/>
  <c r="J20" i="166"/>
  <c r="I20" i="166"/>
  <c r="H20" i="166"/>
  <c r="G20" i="166"/>
  <c r="F20" i="166"/>
  <c r="E20" i="166"/>
  <c r="D20" i="166"/>
  <c r="C20" i="166"/>
  <c r="O19" i="166"/>
  <c r="N19" i="166"/>
  <c r="M19" i="166"/>
  <c r="L19" i="166"/>
  <c r="K19" i="166"/>
  <c r="J19" i="166"/>
  <c r="I19" i="166"/>
  <c r="H19" i="166"/>
  <c r="G19" i="166"/>
  <c r="F19" i="166"/>
  <c r="E19" i="166"/>
  <c r="D19" i="166"/>
  <c r="C19" i="166"/>
  <c r="O18" i="166"/>
  <c r="N18" i="166"/>
  <c r="M18" i="166"/>
  <c r="L18" i="166"/>
  <c r="K18" i="166"/>
  <c r="J18" i="166"/>
  <c r="I18" i="166"/>
  <c r="H18" i="166"/>
  <c r="G18" i="166"/>
  <c r="F18" i="166"/>
  <c r="E18" i="166"/>
  <c r="D18" i="166"/>
  <c r="C18" i="166"/>
  <c r="O17" i="166"/>
  <c r="N17" i="166"/>
  <c r="M17" i="166"/>
  <c r="L17" i="166"/>
  <c r="K17" i="166"/>
  <c r="J17" i="166"/>
  <c r="I17" i="166"/>
  <c r="H17" i="166"/>
  <c r="G17" i="166"/>
  <c r="F17" i="166"/>
  <c r="E17" i="166"/>
  <c r="D17" i="166"/>
  <c r="C17" i="166"/>
  <c r="O16" i="166"/>
  <c r="N16" i="166"/>
  <c r="M16" i="166"/>
  <c r="L16" i="166"/>
  <c r="K16" i="166"/>
  <c r="J16" i="166"/>
  <c r="I16" i="166"/>
  <c r="H16" i="166"/>
  <c r="G16" i="166"/>
  <c r="F16" i="166"/>
  <c r="E16" i="166"/>
  <c r="D16" i="166"/>
  <c r="C16" i="166"/>
  <c r="O15" i="166"/>
  <c r="N15" i="166"/>
  <c r="M15" i="166"/>
  <c r="L15" i="166"/>
  <c r="K15" i="166"/>
  <c r="J15" i="166"/>
  <c r="I15" i="166"/>
  <c r="H15" i="166"/>
  <c r="G15" i="166"/>
  <c r="F15" i="166"/>
  <c r="E15" i="166"/>
  <c r="D15" i="166"/>
  <c r="C15" i="166"/>
  <c r="C29" i="160"/>
  <c r="D29" i="160"/>
  <c r="E29" i="160"/>
  <c r="F29" i="160"/>
  <c r="G29" i="160"/>
  <c r="H29" i="160"/>
  <c r="I29" i="160"/>
  <c r="J29" i="160"/>
  <c r="K29" i="160"/>
  <c r="L29" i="160"/>
  <c r="M29" i="160"/>
  <c r="N29" i="160"/>
  <c r="O29" i="160"/>
  <c r="C30" i="160"/>
  <c r="D30" i="160"/>
  <c r="E30" i="160"/>
  <c r="F30" i="160"/>
  <c r="G30" i="160"/>
  <c r="H30" i="160"/>
  <c r="I30" i="160"/>
  <c r="J30" i="160"/>
  <c r="K30" i="160"/>
  <c r="L30" i="160"/>
  <c r="M30" i="160"/>
  <c r="N30" i="160"/>
  <c r="O30" i="160"/>
  <c r="C31" i="160"/>
  <c r="D31" i="160"/>
  <c r="E31" i="160"/>
  <c r="F31" i="160"/>
  <c r="G31" i="160"/>
  <c r="H31" i="160"/>
  <c r="I31" i="160"/>
  <c r="J31" i="160"/>
  <c r="K31" i="160"/>
  <c r="L31" i="160"/>
  <c r="M31" i="160"/>
  <c r="N31" i="160"/>
  <c r="O31" i="160"/>
  <c r="C32" i="160"/>
  <c r="D32" i="160"/>
  <c r="E32" i="160"/>
  <c r="F32" i="160"/>
  <c r="G32" i="160"/>
  <c r="H32" i="160"/>
  <c r="I32" i="160"/>
  <c r="J32" i="160"/>
  <c r="K32" i="160"/>
  <c r="L32" i="160"/>
  <c r="M32" i="160"/>
  <c r="N32" i="160"/>
  <c r="O32" i="160"/>
  <c r="O28" i="160"/>
  <c r="N28" i="160"/>
  <c r="M28" i="160"/>
  <c r="L28" i="160"/>
  <c r="K28" i="160"/>
  <c r="J28" i="160"/>
  <c r="I28" i="160"/>
  <c r="H28" i="160"/>
  <c r="G28" i="160"/>
  <c r="F28" i="160"/>
  <c r="E28" i="160"/>
  <c r="D28" i="160"/>
  <c r="C28" i="160"/>
  <c r="C16" i="160"/>
  <c r="D16" i="160"/>
  <c r="E16" i="160"/>
  <c r="F16" i="160"/>
  <c r="G16" i="160"/>
  <c r="H16" i="160"/>
  <c r="I16" i="160"/>
  <c r="J16" i="160"/>
  <c r="K16" i="160"/>
  <c r="L16" i="160"/>
  <c r="M16" i="160"/>
  <c r="N16" i="160"/>
  <c r="O16" i="160"/>
  <c r="C17" i="160"/>
  <c r="D17" i="160"/>
  <c r="E17" i="160"/>
  <c r="F17" i="160"/>
  <c r="G17" i="160"/>
  <c r="H17" i="160"/>
  <c r="I17" i="160"/>
  <c r="J17" i="160"/>
  <c r="K17" i="160"/>
  <c r="L17" i="160"/>
  <c r="M17" i="160"/>
  <c r="N17" i="160"/>
  <c r="O17" i="160"/>
  <c r="C18" i="160"/>
  <c r="D18" i="160"/>
  <c r="E18" i="160"/>
  <c r="F18" i="160"/>
  <c r="G18" i="160"/>
  <c r="H18" i="160"/>
  <c r="I18" i="160"/>
  <c r="J18" i="160"/>
  <c r="K18" i="160"/>
  <c r="L18" i="160"/>
  <c r="M18" i="160"/>
  <c r="N18" i="160"/>
  <c r="O18" i="160"/>
  <c r="C19" i="160"/>
  <c r="D19" i="160"/>
  <c r="E19" i="160"/>
  <c r="F19" i="160"/>
  <c r="G19" i="160"/>
  <c r="H19" i="160"/>
  <c r="I19" i="160"/>
  <c r="J19" i="160"/>
  <c r="K19" i="160"/>
  <c r="L19" i="160"/>
  <c r="M19" i="160"/>
  <c r="N19" i="160"/>
  <c r="O19" i="160"/>
  <c r="C20" i="160"/>
  <c r="D20" i="160"/>
  <c r="E20" i="160"/>
  <c r="F20" i="160"/>
  <c r="G20" i="160"/>
  <c r="H20" i="160"/>
  <c r="I20" i="160"/>
  <c r="J20" i="160"/>
  <c r="K20" i="160"/>
  <c r="L20" i="160"/>
  <c r="M20" i="160"/>
  <c r="N20" i="160"/>
  <c r="O20" i="160"/>
  <c r="C21" i="160"/>
  <c r="D21" i="160"/>
  <c r="E21" i="160"/>
  <c r="F21" i="160"/>
  <c r="G21" i="160"/>
  <c r="H21" i="160"/>
  <c r="I21" i="160"/>
  <c r="J21" i="160"/>
  <c r="K21" i="160"/>
  <c r="L21" i="160"/>
  <c r="M21" i="160"/>
  <c r="N21" i="160"/>
  <c r="O21" i="160"/>
  <c r="C22" i="160"/>
  <c r="D22" i="160"/>
  <c r="E22" i="160"/>
  <c r="F22" i="160"/>
  <c r="G22" i="160"/>
  <c r="H22" i="160"/>
  <c r="I22" i="160"/>
  <c r="J22" i="160"/>
  <c r="K22" i="160"/>
  <c r="L22" i="160"/>
  <c r="M22" i="160"/>
  <c r="N22" i="160"/>
  <c r="O22" i="160"/>
  <c r="C23" i="160"/>
  <c r="D23" i="160"/>
  <c r="E23" i="160"/>
  <c r="F23" i="160"/>
  <c r="G23" i="160"/>
  <c r="H23" i="160"/>
  <c r="I23" i="160"/>
  <c r="J23" i="160"/>
  <c r="K23" i="160"/>
  <c r="L23" i="160"/>
  <c r="M23" i="160"/>
  <c r="N23" i="160"/>
  <c r="O23" i="160"/>
  <c r="C24" i="160"/>
  <c r="D24" i="160"/>
  <c r="E24" i="160"/>
  <c r="F24" i="160"/>
  <c r="G24" i="160"/>
  <c r="H24" i="160"/>
  <c r="I24" i="160"/>
  <c r="J24" i="160"/>
  <c r="K24" i="160"/>
  <c r="L24" i="160"/>
  <c r="M24" i="160"/>
  <c r="N24" i="160"/>
  <c r="O24" i="160"/>
  <c r="O15" i="160"/>
  <c r="N15" i="160"/>
  <c r="M15" i="160"/>
  <c r="L15" i="160"/>
  <c r="K15" i="160"/>
  <c r="J15" i="160"/>
  <c r="I15" i="160"/>
  <c r="H15" i="160"/>
  <c r="G15" i="160"/>
  <c r="F15" i="160"/>
  <c r="E15" i="160"/>
  <c r="D15" i="160"/>
  <c r="C15" i="160"/>
  <c r="D39" i="8"/>
  <c r="C39" i="8"/>
  <c r="D38" i="8"/>
  <c r="C38" i="8"/>
  <c r="C25" i="188" l="1"/>
  <c r="C33" i="188"/>
  <c r="C25" i="182"/>
  <c r="C33" i="182"/>
  <c r="F33" i="211"/>
  <c r="N33" i="211"/>
  <c r="K33" i="212"/>
  <c r="C25" i="212"/>
  <c r="K25" i="212"/>
  <c r="F25" i="212"/>
  <c r="L25" i="212"/>
  <c r="J33" i="212"/>
  <c r="C33" i="212"/>
  <c r="D25" i="212"/>
  <c r="F33" i="212"/>
  <c r="N33" i="212"/>
  <c r="N25" i="212"/>
  <c r="I25" i="212"/>
  <c r="I33" i="212"/>
  <c r="E25" i="212"/>
  <c r="M25" i="212"/>
  <c r="D33" i="212"/>
  <c r="L33" i="212"/>
  <c r="E33" i="212"/>
  <c r="M33" i="212"/>
  <c r="G25" i="212"/>
  <c r="H25" i="212"/>
  <c r="G33" i="212"/>
  <c r="O33" i="212"/>
  <c r="O25" i="212"/>
  <c r="J25" i="212"/>
  <c r="H33" i="212"/>
  <c r="H33" i="211"/>
  <c r="J33" i="211"/>
  <c r="C33" i="211"/>
  <c r="K33" i="211"/>
  <c r="G25" i="211"/>
  <c r="E33" i="211"/>
  <c r="M33" i="211"/>
  <c r="H25" i="211"/>
  <c r="I25" i="211"/>
  <c r="G33" i="211"/>
  <c r="O33" i="211"/>
  <c r="J25" i="211"/>
  <c r="I33" i="211"/>
  <c r="D25" i="211"/>
  <c r="E25" i="211"/>
  <c r="M25" i="211"/>
  <c r="K25" i="211"/>
  <c r="L25" i="211"/>
  <c r="C25" i="211"/>
  <c r="F25" i="211"/>
  <c r="N25" i="211"/>
  <c r="D33" i="211"/>
  <c r="L33" i="211"/>
  <c r="O25" i="211"/>
  <c r="O33" i="210"/>
  <c r="K33" i="210"/>
  <c r="F33" i="210"/>
  <c r="N33" i="210"/>
  <c r="E25" i="210"/>
  <c r="M25" i="210"/>
  <c r="H25" i="210"/>
  <c r="H33" i="210"/>
  <c r="G33" i="210"/>
  <c r="C25" i="210"/>
  <c r="K25" i="210"/>
  <c r="I33" i="210"/>
  <c r="J25" i="210"/>
  <c r="J33" i="210"/>
  <c r="L25" i="210"/>
  <c r="C33" i="210"/>
  <c r="D25" i="210"/>
  <c r="F25" i="210"/>
  <c r="N25" i="210"/>
  <c r="I25" i="210"/>
  <c r="D33" i="210"/>
  <c r="L33" i="210"/>
  <c r="G25" i="210"/>
  <c r="O25" i="210"/>
  <c r="E33" i="210"/>
  <c r="M33" i="210"/>
  <c r="D25" i="208"/>
  <c r="L25" i="208"/>
  <c r="J33" i="208"/>
  <c r="F25" i="209"/>
  <c r="N25" i="209"/>
  <c r="D25" i="209"/>
  <c r="L25" i="209"/>
  <c r="D33" i="209"/>
  <c r="L33" i="209"/>
  <c r="F33" i="209"/>
  <c r="N33" i="209"/>
  <c r="G33" i="209"/>
  <c r="O33" i="209"/>
  <c r="I25" i="209"/>
  <c r="H33" i="209"/>
  <c r="H25" i="209"/>
  <c r="C25" i="209"/>
  <c r="K25" i="209"/>
  <c r="I33" i="209"/>
  <c r="J33" i="209"/>
  <c r="E25" i="209"/>
  <c r="M25" i="209"/>
  <c r="C33" i="209"/>
  <c r="K33" i="209"/>
  <c r="G25" i="209"/>
  <c r="O25" i="209"/>
  <c r="J25" i="209"/>
  <c r="E33" i="209"/>
  <c r="M33" i="209"/>
  <c r="D33" i="203"/>
  <c r="L33" i="203"/>
  <c r="N33" i="204"/>
  <c r="F25" i="207"/>
  <c r="N25" i="207"/>
  <c r="D33" i="207"/>
  <c r="L33" i="207"/>
  <c r="N33" i="208"/>
  <c r="E25" i="208"/>
  <c r="G25" i="208"/>
  <c r="F33" i="208"/>
  <c r="G33" i="208"/>
  <c r="O33" i="208"/>
  <c r="H25" i="208"/>
  <c r="J25" i="208"/>
  <c r="H33" i="208"/>
  <c r="C25" i="208"/>
  <c r="K25" i="208"/>
  <c r="F25" i="208"/>
  <c r="N25" i="208"/>
  <c r="I25" i="208"/>
  <c r="I33" i="208"/>
  <c r="C33" i="208"/>
  <c r="K33" i="208"/>
  <c r="M25" i="208"/>
  <c r="D33" i="208"/>
  <c r="L33" i="208"/>
  <c r="O25" i="208"/>
  <c r="E33" i="208"/>
  <c r="M33" i="208"/>
  <c r="G33" i="207"/>
  <c r="O33" i="207"/>
  <c r="O25" i="207"/>
  <c r="E33" i="207"/>
  <c r="M33" i="207"/>
  <c r="L25" i="207"/>
  <c r="I25" i="207"/>
  <c r="J25" i="207"/>
  <c r="H33" i="207"/>
  <c r="D25" i="207"/>
  <c r="E25" i="207"/>
  <c r="C25" i="207"/>
  <c r="K25" i="207"/>
  <c r="I33" i="207"/>
  <c r="J33" i="207"/>
  <c r="C33" i="207"/>
  <c r="K33" i="207"/>
  <c r="G25" i="207"/>
  <c r="M25" i="207"/>
  <c r="H25" i="207"/>
  <c r="F33" i="207"/>
  <c r="N33" i="207"/>
  <c r="H25" i="205"/>
  <c r="F33" i="205"/>
  <c r="N33" i="205"/>
  <c r="C25" i="206"/>
  <c r="K25" i="206"/>
  <c r="I33" i="206"/>
  <c r="G33" i="206"/>
  <c r="O33" i="206"/>
  <c r="J25" i="206"/>
  <c r="H25" i="206"/>
  <c r="H33" i="206"/>
  <c r="J33" i="206"/>
  <c r="D25" i="206"/>
  <c r="L25" i="206"/>
  <c r="E25" i="206"/>
  <c r="M25" i="206"/>
  <c r="C33" i="206"/>
  <c r="K33" i="206"/>
  <c r="N25" i="206"/>
  <c r="D33" i="206"/>
  <c r="L33" i="206"/>
  <c r="G25" i="206"/>
  <c r="O25" i="206"/>
  <c r="E33" i="206"/>
  <c r="M33" i="206"/>
  <c r="F25" i="206"/>
  <c r="I25" i="206"/>
  <c r="F33" i="206"/>
  <c r="N33" i="206"/>
  <c r="C33" i="205"/>
  <c r="F25" i="205"/>
  <c r="N25" i="205"/>
  <c r="G33" i="205"/>
  <c r="O33" i="205"/>
  <c r="I25" i="205"/>
  <c r="J25" i="205"/>
  <c r="H33" i="205"/>
  <c r="I33" i="205"/>
  <c r="D25" i="205"/>
  <c r="L25" i="205"/>
  <c r="G25" i="205"/>
  <c r="O25" i="205"/>
  <c r="J33" i="205"/>
  <c r="E25" i="205"/>
  <c r="M25" i="205"/>
  <c r="C25" i="205"/>
  <c r="K25" i="205"/>
  <c r="K33" i="205"/>
  <c r="D33" i="205"/>
  <c r="L33" i="205"/>
  <c r="E33" i="205"/>
  <c r="M33" i="205"/>
  <c r="J33" i="204"/>
  <c r="G25" i="204"/>
  <c r="O25" i="204"/>
  <c r="E33" i="204"/>
  <c r="M33" i="204"/>
  <c r="F25" i="204"/>
  <c r="N25" i="204"/>
  <c r="I25" i="204"/>
  <c r="G33" i="204"/>
  <c r="O33" i="204"/>
  <c r="H25" i="204"/>
  <c r="F33" i="204"/>
  <c r="J25" i="204"/>
  <c r="H33" i="204"/>
  <c r="C25" i="204"/>
  <c r="K25" i="204"/>
  <c r="I33" i="204"/>
  <c r="L25" i="204"/>
  <c r="C33" i="204"/>
  <c r="K33" i="204"/>
  <c r="D25" i="204"/>
  <c r="E25" i="204"/>
  <c r="M25" i="204"/>
  <c r="D33" i="204"/>
  <c r="L33" i="204"/>
  <c r="C33" i="201"/>
  <c r="K33" i="201"/>
  <c r="D25" i="203"/>
  <c r="L25" i="203"/>
  <c r="G25" i="203"/>
  <c r="O25" i="203"/>
  <c r="J33" i="203"/>
  <c r="N33" i="203"/>
  <c r="F25" i="203"/>
  <c r="I25" i="203"/>
  <c r="G33" i="203"/>
  <c r="O33" i="203"/>
  <c r="N25" i="203"/>
  <c r="H33" i="203"/>
  <c r="C25" i="203"/>
  <c r="K25" i="203"/>
  <c r="I33" i="203"/>
  <c r="E25" i="203"/>
  <c r="M25" i="203"/>
  <c r="C33" i="203"/>
  <c r="K33" i="203"/>
  <c r="J25" i="203"/>
  <c r="E33" i="203"/>
  <c r="M33" i="203"/>
  <c r="H25" i="203"/>
  <c r="F33" i="203"/>
  <c r="J25" i="202"/>
  <c r="H33" i="202"/>
  <c r="J33" i="202"/>
  <c r="D25" i="202"/>
  <c r="I25" i="202"/>
  <c r="G33" i="202"/>
  <c r="O33" i="202"/>
  <c r="I33" i="202"/>
  <c r="L25" i="202"/>
  <c r="K33" i="202"/>
  <c r="D33" i="202"/>
  <c r="L33" i="202"/>
  <c r="C25" i="202"/>
  <c r="M25" i="202"/>
  <c r="C33" i="202"/>
  <c r="G25" i="202"/>
  <c r="O25" i="202"/>
  <c r="E33" i="202"/>
  <c r="M33" i="202"/>
  <c r="K25" i="202"/>
  <c r="E25" i="202"/>
  <c r="H25" i="202"/>
  <c r="F25" i="202"/>
  <c r="N25" i="202"/>
  <c r="F33" i="202"/>
  <c r="N33" i="202"/>
  <c r="C25" i="201"/>
  <c r="K25" i="201"/>
  <c r="I33" i="201"/>
  <c r="L33" i="201"/>
  <c r="G33" i="201"/>
  <c r="I25" i="201"/>
  <c r="O33" i="201"/>
  <c r="E25" i="201"/>
  <c r="M25" i="201"/>
  <c r="H25" i="201"/>
  <c r="H33" i="201"/>
  <c r="D25" i="201"/>
  <c r="L25" i="201"/>
  <c r="J25" i="201"/>
  <c r="J33" i="201"/>
  <c r="N25" i="201"/>
  <c r="D33" i="201"/>
  <c r="G25" i="201"/>
  <c r="O25" i="201"/>
  <c r="E33" i="201"/>
  <c r="M33" i="201"/>
  <c r="F25" i="201"/>
  <c r="F33" i="201"/>
  <c r="N33" i="201"/>
  <c r="C33" i="198"/>
  <c r="K33" i="198"/>
  <c r="G25" i="199"/>
  <c r="O25" i="199"/>
  <c r="E33" i="199"/>
  <c r="M33" i="199"/>
  <c r="G33" i="199"/>
  <c r="O33" i="199"/>
  <c r="H33" i="199"/>
  <c r="K25" i="199"/>
  <c r="I33" i="199"/>
  <c r="I25" i="199"/>
  <c r="J33" i="199"/>
  <c r="J25" i="199"/>
  <c r="C25" i="199"/>
  <c r="L25" i="199"/>
  <c r="K33" i="199"/>
  <c r="D25" i="199"/>
  <c r="C33" i="199"/>
  <c r="F25" i="199"/>
  <c r="N25" i="199"/>
  <c r="D33" i="199"/>
  <c r="L33" i="199"/>
  <c r="H25" i="199"/>
  <c r="F33" i="199"/>
  <c r="N33" i="199"/>
  <c r="E25" i="199"/>
  <c r="M25" i="199"/>
  <c r="G33" i="198"/>
  <c r="O33" i="198"/>
  <c r="F25" i="198"/>
  <c r="N25" i="198"/>
  <c r="D33" i="198"/>
  <c r="L33" i="198"/>
  <c r="H25" i="198"/>
  <c r="F33" i="198"/>
  <c r="N33" i="198"/>
  <c r="H33" i="198"/>
  <c r="I33" i="198"/>
  <c r="D25" i="198"/>
  <c r="L25" i="198"/>
  <c r="J25" i="198"/>
  <c r="J33" i="198"/>
  <c r="E25" i="198"/>
  <c r="C25" i="198"/>
  <c r="K25" i="198"/>
  <c r="I25" i="198"/>
  <c r="G25" i="198"/>
  <c r="O25" i="198"/>
  <c r="E33" i="198"/>
  <c r="J33" i="197"/>
  <c r="F25" i="197"/>
  <c r="N25" i="197"/>
  <c r="G25" i="197"/>
  <c r="O25" i="197"/>
  <c r="E33" i="197"/>
  <c r="M33" i="197"/>
  <c r="H25" i="197"/>
  <c r="F33" i="197"/>
  <c r="N33" i="197"/>
  <c r="G33" i="197"/>
  <c r="O33" i="197"/>
  <c r="H33" i="197"/>
  <c r="I25" i="197"/>
  <c r="C25" i="197"/>
  <c r="K25" i="197"/>
  <c r="I33" i="197"/>
  <c r="J25" i="197"/>
  <c r="D25" i="197"/>
  <c r="L25" i="197"/>
  <c r="E25" i="197"/>
  <c r="M25" i="197"/>
  <c r="C33" i="197"/>
  <c r="K33" i="197"/>
  <c r="D33" i="197"/>
  <c r="L33" i="197"/>
  <c r="G33" i="196"/>
  <c r="O33" i="196"/>
  <c r="I33" i="195"/>
  <c r="C33" i="196"/>
  <c r="K33" i="196"/>
  <c r="H25" i="196"/>
  <c r="F33" i="196"/>
  <c r="N33" i="196"/>
  <c r="J25" i="196"/>
  <c r="H33" i="196"/>
  <c r="I33" i="196"/>
  <c r="J33" i="196"/>
  <c r="E25" i="196"/>
  <c r="M25" i="196"/>
  <c r="C25" i="196"/>
  <c r="K25" i="196"/>
  <c r="N25" i="196"/>
  <c r="D33" i="196"/>
  <c r="L33" i="196"/>
  <c r="I25" i="196"/>
  <c r="F25" i="196"/>
  <c r="D25" i="196"/>
  <c r="L25" i="196"/>
  <c r="G25" i="196"/>
  <c r="O25" i="196"/>
  <c r="E33" i="196"/>
  <c r="M33" i="196"/>
  <c r="E33" i="194"/>
  <c r="M33" i="194"/>
  <c r="H33" i="195"/>
  <c r="F25" i="195"/>
  <c r="N25" i="195"/>
  <c r="D33" i="195"/>
  <c r="L33" i="195"/>
  <c r="I25" i="195"/>
  <c r="O25" i="195"/>
  <c r="O33" i="195"/>
  <c r="J25" i="195"/>
  <c r="D25" i="195"/>
  <c r="L25" i="195"/>
  <c r="J33" i="195"/>
  <c r="E25" i="195"/>
  <c r="M25" i="195"/>
  <c r="H25" i="195"/>
  <c r="C25" i="195"/>
  <c r="K25" i="195"/>
  <c r="C33" i="195"/>
  <c r="K33" i="195"/>
  <c r="E33" i="195"/>
  <c r="M33" i="195"/>
  <c r="F33" i="195"/>
  <c r="N33" i="195"/>
  <c r="E25" i="194"/>
  <c r="H25" i="194"/>
  <c r="F33" i="194"/>
  <c r="N33" i="194"/>
  <c r="O25" i="194"/>
  <c r="G33" i="194"/>
  <c r="O33" i="194"/>
  <c r="I25" i="194"/>
  <c r="G25" i="194"/>
  <c r="J25" i="194"/>
  <c r="H33" i="194"/>
  <c r="C25" i="194"/>
  <c r="K25" i="194"/>
  <c r="F25" i="194"/>
  <c r="N25" i="194"/>
  <c r="I33" i="194"/>
  <c r="D25" i="194"/>
  <c r="L25" i="194"/>
  <c r="J33" i="194"/>
  <c r="M25" i="194"/>
  <c r="C33" i="194"/>
  <c r="K33" i="194"/>
  <c r="D33" i="194"/>
  <c r="L33" i="194"/>
  <c r="D25" i="193"/>
  <c r="L25" i="193"/>
  <c r="J33" i="193"/>
  <c r="F25" i="193"/>
  <c r="I25" i="193"/>
  <c r="G33" i="193"/>
  <c r="O33" i="193"/>
  <c r="K25" i="193"/>
  <c r="G25" i="193"/>
  <c r="J25" i="193"/>
  <c r="H33" i="193"/>
  <c r="I33" i="193"/>
  <c r="H25" i="193"/>
  <c r="C33" i="193"/>
  <c r="K33" i="193"/>
  <c r="E25" i="193"/>
  <c r="C25" i="193"/>
  <c r="N25" i="193"/>
  <c r="D33" i="193"/>
  <c r="L33" i="193"/>
  <c r="O25" i="193"/>
  <c r="E33" i="193"/>
  <c r="M33" i="193"/>
  <c r="M25" i="193"/>
  <c r="F33" i="193"/>
  <c r="N33" i="193"/>
  <c r="F33" i="191"/>
  <c r="N33" i="191"/>
  <c r="J33" i="192"/>
  <c r="L25" i="192"/>
  <c r="D25" i="192"/>
  <c r="D33" i="192"/>
  <c r="L33" i="192"/>
  <c r="F33" i="192"/>
  <c r="N33" i="192"/>
  <c r="H25" i="192"/>
  <c r="N25" i="192"/>
  <c r="G33" i="192"/>
  <c r="O33" i="192"/>
  <c r="J25" i="192"/>
  <c r="H33" i="192"/>
  <c r="F25" i="192"/>
  <c r="C25" i="192"/>
  <c r="K25" i="192"/>
  <c r="I25" i="192"/>
  <c r="I33" i="192"/>
  <c r="E25" i="192"/>
  <c r="M25" i="192"/>
  <c r="C33" i="192"/>
  <c r="K33" i="192"/>
  <c r="G25" i="192"/>
  <c r="O25" i="192"/>
  <c r="E33" i="192"/>
  <c r="M33" i="192"/>
  <c r="H25" i="190"/>
  <c r="F33" i="190"/>
  <c r="N33" i="190"/>
  <c r="H33" i="191"/>
  <c r="J33" i="191"/>
  <c r="C33" i="191"/>
  <c r="K33" i="191"/>
  <c r="I25" i="191"/>
  <c r="G33" i="191"/>
  <c r="O33" i="191"/>
  <c r="J25" i="191"/>
  <c r="H25" i="191"/>
  <c r="C25" i="191"/>
  <c r="K25" i="191"/>
  <c r="I33" i="191"/>
  <c r="L25" i="191"/>
  <c r="E25" i="191"/>
  <c r="D25" i="191"/>
  <c r="F25" i="191"/>
  <c r="N25" i="191"/>
  <c r="D33" i="191"/>
  <c r="L33" i="191"/>
  <c r="M25" i="191"/>
  <c r="G25" i="191"/>
  <c r="O25" i="191"/>
  <c r="E33" i="191"/>
  <c r="M33" i="191"/>
  <c r="G33" i="190"/>
  <c r="O33" i="190"/>
  <c r="H33" i="190"/>
  <c r="K25" i="190"/>
  <c r="I33" i="190"/>
  <c r="C25" i="190"/>
  <c r="D25" i="190"/>
  <c r="L25" i="190"/>
  <c r="J33" i="190"/>
  <c r="J25" i="190"/>
  <c r="E25" i="190"/>
  <c r="M25" i="190"/>
  <c r="C33" i="190"/>
  <c r="K33" i="190"/>
  <c r="F25" i="190"/>
  <c r="N25" i="190"/>
  <c r="I25" i="190"/>
  <c r="D33" i="190"/>
  <c r="L33" i="190"/>
  <c r="G25" i="190"/>
  <c r="O25" i="190"/>
  <c r="E33" i="190"/>
  <c r="M33" i="190"/>
  <c r="C25" i="189"/>
  <c r="J33" i="189"/>
  <c r="F33" i="186"/>
  <c r="N33" i="186"/>
  <c r="J25" i="187"/>
  <c r="H33" i="187"/>
  <c r="G25" i="189"/>
  <c r="O25" i="189"/>
  <c r="E33" i="189"/>
  <c r="M33" i="189"/>
  <c r="I25" i="189"/>
  <c r="G33" i="189"/>
  <c r="O33" i="189"/>
  <c r="J25" i="189"/>
  <c r="H33" i="189"/>
  <c r="K25" i="189"/>
  <c r="I33" i="189"/>
  <c r="C33" i="189"/>
  <c r="K33" i="189"/>
  <c r="E25" i="189"/>
  <c r="M25" i="189"/>
  <c r="F25" i="189"/>
  <c r="N25" i="189"/>
  <c r="D25" i="189"/>
  <c r="L25" i="189"/>
  <c r="D33" i="189"/>
  <c r="L33" i="189"/>
  <c r="H25" i="189"/>
  <c r="F33" i="189"/>
  <c r="N33" i="189"/>
  <c r="H33" i="188"/>
  <c r="G33" i="187"/>
  <c r="O33" i="187"/>
  <c r="G25" i="188"/>
  <c r="O25" i="188"/>
  <c r="H25" i="188"/>
  <c r="F33" i="188"/>
  <c r="N33" i="188"/>
  <c r="I25" i="188"/>
  <c r="G33" i="188"/>
  <c r="O33" i="188"/>
  <c r="I33" i="188"/>
  <c r="K25" i="188"/>
  <c r="L25" i="188"/>
  <c r="J25" i="188"/>
  <c r="J33" i="188"/>
  <c r="D25" i="188"/>
  <c r="E25" i="188"/>
  <c r="M25" i="188"/>
  <c r="K33" i="188"/>
  <c r="F25" i="188"/>
  <c r="N25" i="188"/>
  <c r="D33" i="188"/>
  <c r="L33" i="188"/>
  <c r="E33" i="188"/>
  <c r="M33" i="188"/>
  <c r="I25" i="187"/>
  <c r="I33" i="187"/>
  <c r="D25" i="187"/>
  <c r="L25" i="187"/>
  <c r="J33" i="187"/>
  <c r="E25" i="187"/>
  <c r="M25" i="187"/>
  <c r="C25" i="187"/>
  <c r="K25" i="187"/>
  <c r="C33" i="187"/>
  <c r="K33" i="187"/>
  <c r="F25" i="187"/>
  <c r="N25" i="187"/>
  <c r="D33" i="187"/>
  <c r="L33" i="187"/>
  <c r="G25" i="187"/>
  <c r="O25" i="187"/>
  <c r="E33" i="187"/>
  <c r="M33" i="187"/>
  <c r="H25" i="187"/>
  <c r="F33" i="187"/>
  <c r="N33" i="187"/>
  <c r="H33" i="186"/>
  <c r="F33" i="184"/>
  <c r="N33" i="184"/>
  <c r="F25" i="186"/>
  <c r="N25" i="186"/>
  <c r="D33" i="186"/>
  <c r="L33" i="186"/>
  <c r="H25" i="186"/>
  <c r="I25" i="186"/>
  <c r="G33" i="186"/>
  <c r="O33" i="186"/>
  <c r="C25" i="186"/>
  <c r="K25" i="186"/>
  <c r="I33" i="186"/>
  <c r="J25" i="186"/>
  <c r="J33" i="186"/>
  <c r="D25" i="186"/>
  <c r="L25" i="186"/>
  <c r="E25" i="186"/>
  <c r="M25" i="186"/>
  <c r="C33" i="186"/>
  <c r="K33" i="186"/>
  <c r="G25" i="186"/>
  <c r="O25" i="186"/>
  <c r="E33" i="186"/>
  <c r="M33" i="186"/>
  <c r="G33" i="185"/>
  <c r="O33" i="185"/>
  <c r="I33" i="185"/>
  <c r="I33" i="184"/>
  <c r="G25" i="185"/>
  <c r="O25" i="185"/>
  <c r="E33" i="185"/>
  <c r="M33" i="185"/>
  <c r="N33" i="185"/>
  <c r="J25" i="185"/>
  <c r="H33" i="185"/>
  <c r="H25" i="185"/>
  <c r="K25" i="185"/>
  <c r="I25" i="185"/>
  <c r="D25" i="185"/>
  <c r="L25" i="185"/>
  <c r="J33" i="185"/>
  <c r="C25" i="185"/>
  <c r="F25" i="185"/>
  <c r="M25" i="185"/>
  <c r="C33" i="185"/>
  <c r="K33" i="185"/>
  <c r="N25" i="185"/>
  <c r="E25" i="185"/>
  <c r="D33" i="185"/>
  <c r="L33" i="185"/>
  <c r="F33" i="185"/>
  <c r="H33" i="184"/>
  <c r="C25" i="184"/>
  <c r="K25" i="184"/>
  <c r="C33" i="184"/>
  <c r="K33" i="184"/>
  <c r="H25" i="184"/>
  <c r="N25" i="184"/>
  <c r="I25" i="184"/>
  <c r="G33" i="184"/>
  <c r="O33" i="184"/>
  <c r="J25" i="184"/>
  <c r="J33" i="184"/>
  <c r="E25" i="184"/>
  <c r="L25" i="184"/>
  <c r="D33" i="184"/>
  <c r="L33" i="184"/>
  <c r="O25" i="184"/>
  <c r="E33" i="184"/>
  <c r="M33" i="184"/>
  <c r="D25" i="184"/>
  <c r="M25" i="184"/>
  <c r="G25" i="184"/>
  <c r="F25" i="184"/>
  <c r="C33" i="183"/>
  <c r="K33" i="182"/>
  <c r="H25" i="183"/>
  <c r="H33" i="183"/>
  <c r="I33" i="183"/>
  <c r="D33" i="183"/>
  <c r="L33" i="183"/>
  <c r="C25" i="183"/>
  <c r="G25" i="183"/>
  <c r="O25" i="183"/>
  <c r="G33" i="183"/>
  <c r="O33" i="183"/>
  <c r="J25" i="183"/>
  <c r="D25" i="183"/>
  <c r="L25" i="183"/>
  <c r="E25" i="183"/>
  <c r="M25" i="183"/>
  <c r="K25" i="183"/>
  <c r="J33" i="183"/>
  <c r="F25" i="183"/>
  <c r="N25" i="183"/>
  <c r="K33" i="183"/>
  <c r="E33" i="183"/>
  <c r="M33" i="183"/>
  <c r="I25" i="183"/>
  <c r="F33" i="183"/>
  <c r="N33" i="183"/>
  <c r="I33" i="181"/>
  <c r="E25" i="182"/>
  <c r="M25" i="182"/>
  <c r="H25" i="182"/>
  <c r="G33" i="182"/>
  <c r="O33" i="182"/>
  <c r="J25" i="182"/>
  <c r="H33" i="182"/>
  <c r="K25" i="182"/>
  <c r="I33" i="182"/>
  <c r="D25" i="182"/>
  <c r="L25" i="182"/>
  <c r="J33" i="182"/>
  <c r="F25" i="182"/>
  <c r="N25" i="182"/>
  <c r="I25" i="182"/>
  <c r="D33" i="182"/>
  <c r="L33" i="182"/>
  <c r="G25" i="182"/>
  <c r="O25" i="182"/>
  <c r="E33" i="182"/>
  <c r="M33" i="182"/>
  <c r="F33" i="182"/>
  <c r="N33" i="182"/>
  <c r="F25" i="181"/>
  <c r="N25" i="181"/>
  <c r="G25" i="181"/>
  <c r="O25" i="181"/>
  <c r="E33" i="181"/>
  <c r="M33" i="181"/>
  <c r="G33" i="181"/>
  <c r="O33" i="181"/>
  <c r="H33" i="181"/>
  <c r="K25" i="181"/>
  <c r="C25" i="181"/>
  <c r="J25" i="181"/>
  <c r="J33" i="181"/>
  <c r="D25" i="181"/>
  <c r="L25" i="181"/>
  <c r="E25" i="181"/>
  <c r="M25" i="181"/>
  <c r="C33" i="181"/>
  <c r="K33" i="181"/>
  <c r="I25" i="181"/>
  <c r="D33" i="181"/>
  <c r="L33" i="181"/>
  <c r="H25" i="181"/>
  <c r="F33" i="181"/>
  <c r="N33" i="181"/>
  <c r="E25" i="180"/>
  <c r="M25" i="180"/>
  <c r="C33" i="180"/>
  <c r="K33" i="180"/>
  <c r="M33" i="180"/>
  <c r="D33" i="180"/>
  <c r="L33" i="180"/>
  <c r="E33" i="180"/>
  <c r="I25" i="180"/>
  <c r="G33" i="180"/>
  <c r="O33" i="180"/>
  <c r="J25" i="180"/>
  <c r="H33" i="180"/>
  <c r="C25" i="180"/>
  <c r="K25" i="180"/>
  <c r="I33" i="180"/>
  <c r="D25" i="180"/>
  <c r="L25" i="180"/>
  <c r="J33" i="180"/>
  <c r="G25" i="180"/>
  <c r="O25" i="180"/>
  <c r="H25" i="180"/>
  <c r="F25" i="180"/>
  <c r="N25" i="180"/>
  <c r="F33" i="180"/>
  <c r="N33" i="180"/>
  <c r="H33" i="179"/>
  <c r="M33" i="179"/>
  <c r="G33" i="179"/>
  <c r="O33" i="179"/>
  <c r="K25" i="179"/>
  <c r="I33" i="179"/>
  <c r="C25" i="179"/>
  <c r="D25" i="179"/>
  <c r="L25" i="179"/>
  <c r="J25" i="179"/>
  <c r="J33" i="179"/>
  <c r="C33" i="179"/>
  <c r="K33" i="179"/>
  <c r="E25" i="179"/>
  <c r="F25" i="179"/>
  <c r="N25" i="179"/>
  <c r="I25" i="179"/>
  <c r="D33" i="179"/>
  <c r="L33" i="179"/>
  <c r="M25" i="179"/>
  <c r="O25" i="179"/>
  <c r="E33" i="179"/>
  <c r="G25" i="179"/>
  <c r="H25" i="179"/>
  <c r="F33" i="179"/>
  <c r="N33" i="179"/>
  <c r="I25" i="178"/>
  <c r="G33" i="178"/>
  <c r="O33" i="178"/>
  <c r="I33" i="178"/>
  <c r="H33" i="177"/>
  <c r="D33" i="178"/>
  <c r="L33" i="178"/>
  <c r="J25" i="178"/>
  <c r="H33" i="178"/>
  <c r="F25" i="178"/>
  <c r="D25" i="178"/>
  <c r="L25" i="178"/>
  <c r="J33" i="178"/>
  <c r="N25" i="178"/>
  <c r="E25" i="178"/>
  <c r="M25" i="178"/>
  <c r="H25" i="178"/>
  <c r="C25" i="178"/>
  <c r="K25" i="178"/>
  <c r="C33" i="178"/>
  <c r="K33" i="178"/>
  <c r="G25" i="178"/>
  <c r="O25" i="178"/>
  <c r="E33" i="178"/>
  <c r="M33" i="178"/>
  <c r="F33" i="178"/>
  <c r="N33" i="178"/>
  <c r="H33" i="176"/>
  <c r="J33" i="177"/>
  <c r="K25" i="177"/>
  <c r="H25" i="177"/>
  <c r="N33" i="177"/>
  <c r="I25" i="177"/>
  <c r="G33" i="177"/>
  <c r="O33" i="177"/>
  <c r="I33" i="177"/>
  <c r="D25" i="177"/>
  <c r="C33" i="177"/>
  <c r="K33" i="177"/>
  <c r="E25" i="177"/>
  <c r="C25" i="177"/>
  <c r="D33" i="177"/>
  <c r="L33" i="177"/>
  <c r="M25" i="177"/>
  <c r="N25" i="177"/>
  <c r="G25" i="177"/>
  <c r="O25" i="177"/>
  <c r="J25" i="177"/>
  <c r="E33" i="177"/>
  <c r="M33" i="177"/>
  <c r="L25" i="177"/>
  <c r="F25" i="177"/>
  <c r="F33" i="177"/>
  <c r="J25" i="176"/>
  <c r="J33" i="176"/>
  <c r="D25" i="175"/>
  <c r="L25" i="175"/>
  <c r="H25" i="176"/>
  <c r="F33" i="176"/>
  <c r="I25" i="176"/>
  <c r="G33" i="176"/>
  <c r="O33" i="176"/>
  <c r="C25" i="176"/>
  <c r="K25" i="176"/>
  <c r="I33" i="176"/>
  <c r="M25" i="176"/>
  <c r="C33" i="176"/>
  <c r="K33" i="176"/>
  <c r="N25" i="176"/>
  <c r="D25" i="176"/>
  <c r="L25" i="176"/>
  <c r="D33" i="176"/>
  <c r="L33" i="176"/>
  <c r="E25" i="176"/>
  <c r="F25" i="176"/>
  <c r="G25" i="176"/>
  <c r="O25" i="176"/>
  <c r="E33" i="176"/>
  <c r="M33" i="176"/>
  <c r="N33" i="176"/>
  <c r="I33" i="174"/>
  <c r="E25" i="175"/>
  <c r="M25" i="175"/>
  <c r="C25" i="175"/>
  <c r="K25" i="175"/>
  <c r="C33" i="175"/>
  <c r="K33" i="175"/>
  <c r="F25" i="175"/>
  <c r="N25" i="175"/>
  <c r="D33" i="175"/>
  <c r="L33" i="175"/>
  <c r="M33" i="175"/>
  <c r="I25" i="175"/>
  <c r="G33" i="175"/>
  <c r="O33" i="175"/>
  <c r="J25" i="175"/>
  <c r="H33" i="175"/>
  <c r="G25" i="175"/>
  <c r="I33" i="175"/>
  <c r="J33" i="175"/>
  <c r="O25" i="175"/>
  <c r="E33" i="175"/>
  <c r="H25" i="175"/>
  <c r="F33" i="175"/>
  <c r="N33" i="175"/>
  <c r="M33" i="171"/>
  <c r="D25" i="174"/>
  <c r="K25" i="174"/>
  <c r="C33" i="174"/>
  <c r="G33" i="174"/>
  <c r="O33" i="174"/>
  <c r="F25" i="174"/>
  <c r="J25" i="174"/>
  <c r="H33" i="174"/>
  <c r="L25" i="174"/>
  <c r="K33" i="174"/>
  <c r="M25" i="174"/>
  <c r="I25" i="174"/>
  <c r="D33" i="174"/>
  <c r="L33" i="174"/>
  <c r="E25" i="174"/>
  <c r="C25" i="174"/>
  <c r="G25" i="174"/>
  <c r="O25" i="174"/>
  <c r="E33" i="174"/>
  <c r="M33" i="174"/>
  <c r="J33" i="174"/>
  <c r="N25" i="174"/>
  <c r="H25" i="174"/>
  <c r="F33" i="174"/>
  <c r="N33" i="174"/>
  <c r="D25" i="173"/>
  <c r="L25" i="173"/>
  <c r="G25" i="173"/>
  <c r="O25" i="173"/>
  <c r="J33" i="173"/>
  <c r="D33" i="173"/>
  <c r="L33" i="173"/>
  <c r="F33" i="173"/>
  <c r="N33" i="173"/>
  <c r="N25" i="173"/>
  <c r="H25" i="173"/>
  <c r="G33" i="173"/>
  <c r="O33" i="173"/>
  <c r="H33" i="173"/>
  <c r="J25" i="173"/>
  <c r="C25" i="173"/>
  <c r="K25" i="173"/>
  <c r="I25" i="173"/>
  <c r="I33" i="173"/>
  <c r="E25" i="173"/>
  <c r="M25" i="173"/>
  <c r="C33" i="173"/>
  <c r="K33" i="173"/>
  <c r="E33" i="173"/>
  <c r="M33" i="173"/>
  <c r="F25" i="173"/>
  <c r="I25" i="172"/>
  <c r="G33" i="172"/>
  <c r="O33" i="172"/>
  <c r="I33" i="172"/>
  <c r="J25" i="172"/>
  <c r="H33" i="172"/>
  <c r="C25" i="172"/>
  <c r="K25" i="172"/>
  <c r="D25" i="172"/>
  <c r="L25" i="172"/>
  <c r="J33" i="172"/>
  <c r="C33" i="172"/>
  <c r="K33" i="172"/>
  <c r="D33" i="172"/>
  <c r="L33" i="172"/>
  <c r="G25" i="172"/>
  <c r="O25" i="172"/>
  <c r="E25" i="172"/>
  <c r="M25" i="172"/>
  <c r="E33" i="172"/>
  <c r="M33" i="172"/>
  <c r="H25" i="172"/>
  <c r="F25" i="172"/>
  <c r="N25" i="172"/>
  <c r="F33" i="172"/>
  <c r="N33" i="172"/>
  <c r="I33" i="171"/>
  <c r="F25" i="171"/>
  <c r="N25" i="171"/>
  <c r="I25" i="171"/>
  <c r="D33" i="171"/>
  <c r="L33" i="171"/>
  <c r="O25" i="171"/>
  <c r="G33" i="171"/>
  <c r="O33" i="171"/>
  <c r="H33" i="171"/>
  <c r="K25" i="171"/>
  <c r="C25" i="171"/>
  <c r="D25" i="171"/>
  <c r="L25" i="171"/>
  <c r="J25" i="171"/>
  <c r="J33" i="171"/>
  <c r="E25" i="171"/>
  <c r="M25" i="171"/>
  <c r="H25" i="171"/>
  <c r="C33" i="171"/>
  <c r="K33" i="171"/>
  <c r="E33" i="171"/>
  <c r="G25" i="171"/>
  <c r="F33" i="171"/>
  <c r="N33" i="171"/>
  <c r="C25" i="170"/>
  <c r="K25" i="170"/>
  <c r="I33" i="170"/>
  <c r="F33" i="170"/>
  <c r="N33" i="170"/>
  <c r="H25" i="170"/>
  <c r="N25" i="170"/>
  <c r="O25" i="170"/>
  <c r="G33" i="170"/>
  <c r="O33" i="170"/>
  <c r="D25" i="170"/>
  <c r="F25" i="170"/>
  <c r="I25" i="170"/>
  <c r="G25" i="170"/>
  <c r="J25" i="170"/>
  <c r="H33" i="170"/>
  <c r="J33" i="170"/>
  <c r="M25" i="170"/>
  <c r="C33" i="170"/>
  <c r="K33" i="170"/>
  <c r="L25" i="170"/>
  <c r="D33" i="170"/>
  <c r="L33" i="170"/>
  <c r="E25" i="170"/>
  <c r="E33" i="170"/>
  <c r="M33" i="170"/>
  <c r="G33" i="169"/>
  <c r="O33" i="169"/>
  <c r="H33" i="169"/>
  <c r="E33" i="167"/>
  <c r="M33" i="167"/>
  <c r="H33" i="168"/>
  <c r="E33" i="169"/>
  <c r="M33" i="169"/>
  <c r="G25" i="169"/>
  <c r="I25" i="169"/>
  <c r="K25" i="169"/>
  <c r="I33" i="169"/>
  <c r="D25" i="169"/>
  <c r="L25" i="169"/>
  <c r="O25" i="169"/>
  <c r="J25" i="169"/>
  <c r="J33" i="169"/>
  <c r="E25" i="169"/>
  <c r="M25" i="169"/>
  <c r="C33" i="169"/>
  <c r="K33" i="169"/>
  <c r="C25" i="169"/>
  <c r="F25" i="169"/>
  <c r="N25" i="169"/>
  <c r="D33" i="169"/>
  <c r="L33" i="169"/>
  <c r="H25" i="169"/>
  <c r="F33" i="169"/>
  <c r="N33" i="169"/>
  <c r="E25" i="168"/>
  <c r="M25" i="168"/>
  <c r="C33" i="168"/>
  <c r="K33" i="168"/>
  <c r="F33" i="168"/>
  <c r="N33" i="168"/>
  <c r="G33" i="168"/>
  <c r="O33" i="168"/>
  <c r="I25" i="168"/>
  <c r="J25" i="168"/>
  <c r="H25" i="168"/>
  <c r="K25" i="168"/>
  <c r="I33" i="168"/>
  <c r="C25" i="168"/>
  <c r="D25" i="168"/>
  <c r="L25" i="168"/>
  <c r="J33" i="168"/>
  <c r="F25" i="168"/>
  <c r="N25" i="168"/>
  <c r="D33" i="168"/>
  <c r="L33" i="168"/>
  <c r="E33" i="168"/>
  <c r="M33" i="168"/>
  <c r="G25" i="168"/>
  <c r="O25" i="168"/>
  <c r="J25" i="167"/>
  <c r="H33" i="167"/>
  <c r="D33" i="167"/>
  <c r="L33" i="167"/>
  <c r="N25" i="167"/>
  <c r="I25" i="167"/>
  <c r="G25" i="167"/>
  <c r="O25" i="167"/>
  <c r="G33" i="167"/>
  <c r="O33" i="167"/>
  <c r="C25" i="167"/>
  <c r="I33" i="167"/>
  <c r="K25" i="167"/>
  <c r="D25" i="167"/>
  <c r="L25" i="167"/>
  <c r="J33" i="167"/>
  <c r="M25" i="167"/>
  <c r="C33" i="167"/>
  <c r="K33" i="167"/>
  <c r="E25" i="167"/>
  <c r="F25" i="167"/>
  <c r="H25" i="167"/>
  <c r="F33" i="167"/>
  <c r="N33" i="167"/>
  <c r="C33" i="166"/>
  <c r="K33" i="166"/>
  <c r="E25" i="166"/>
  <c r="M25" i="166"/>
  <c r="H33" i="166"/>
  <c r="C25" i="166"/>
  <c r="K25" i="166"/>
  <c r="F33" i="166"/>
  <c r="N33" i="166"/>
  <c r="H25" i="166"/>
  <c r="I25" i="166"/>
  <c r="G33" i="166"/>
  <c r="O33" i="166"/>
  <c r="J25" i="166"/>
  <c r="I33" i="166"/>
  <c r="D25" i="166"/>
  <c r="L25" i="166"/>
  <c r="J33" i="166"/>
  <c r="F25" i="166"/>
  <c r="D33" i="166"/>
  <c r="L33" i="166"/>
  <c r="N25" i="166"/>
  <c r="G25" i="166"/>
  <c r="O25" i="166"/>
  <c r="E33" i="166"/>
  <c r="M33" i="166"/>
  <c r="F33" i="160"/>
  <c r="I25" i="160"/>
  <c r="N33" i="160"/>
  <c r="M33" i="160"/>
  <c r="G33" i="160"/>
  <c r="O33" i="160"/>
  <c r="I33" i="160"/>
  <c r="H33" i="160"/>
  <c r="D25" i="160"/>
  <c r="L25" i="160"/>
  <c r="J33" i="160"/>
  <c r="C33" i="160"/>
  <c r="K33" i="160"/>
  <c r="J25" i="160"/>
  <c r="C25" i="160"/>
  <c r="D33" i="160"/>
  <c r="L33" i="160"/>
  <c r="K25" i="160"/>
  <c r="E25" i="160"/>
  <c r="M25" i="160"/>
  <c r="F25" i="160"/>
  <c r="O25" i="160"/>
  <c r="E33" i="160"/>
  <c r="N25" i="160"/>
  <c r="G25" i="160"/>
  <c r="H25" i="160"/>
  <c r="D37" i="8"/>
  <c r="C37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O15" i="8"/>
  <c r="M15" i="8"/>
  <c r="N15" i="8"/>
  <c r="L15" i="8"/>
  <c r="K15" i="8"/>
  <c r="J15" i="8"/>
  <c r="I15" i="8"/>
  <c r="H15" i="8"/>
  <c r="G15" i="8"/>
  <c r="F15" i="8"/>
  <c r="E15" i="8"/>
  <c r="D15" i="8"/>
  <c r="C15" i="8"/>
  <c r="G33" i="8" l="1"/>
  <c r="H25" i="8"/>
  <c r="O33" i="8"/>
  <c r="J33" i="8"/>
  <c r="I33" i="8"/>
  <c r="C25" i="8"/>
  <c r="K25" i="8"/>
  <c r="C33" i="8"/>
  <c r="K33" i="8"/>
  <c r="F33" i="8"/>
  <c r="N33" i="8"/>
  <c r="J25" i="8"/>
  <c r="H33" i="8"/>
  <c r="L25" i="8"/>
  <c r="N25" i="8"/>
  <c r="D25" i="8"/>
  <c r="F25" i="8"/>
  <c r="M25" i="8"/>
  <c r="D33" i="8"/>
  <c r="L33" i="8"/>
  <c r="E25" i="8"/>
  <c r="G25" i="8"/>
  <c r="O25" i="8"/>
  <c r="E33" i="8"/>
  <c r="M33" i="8"/>
  <c r="I25" i="8"/>
</calcChain>
</file>

<file path=xl/sharedStrings.xml><?xml version="1.0" encoding="utf-8"?>
<sst xmlns="http://schemas.openxmlformats.org/spreadsheetml/2006/main" count="89592" uniqueCount="21739">
  <si>
    <t>KADEME</t>
  </si>
  <si>
    <t>AG</t>
  </si>
  <si>
    <t>OG</t>
  </si>
  <si>
    <t>Dışsal</t>
  </si>
  <si>
    <t>Mücbir</t>
  </si>
  <si>
    <t>Güvenlik</t>
  </si>
  <si>
    <t>T.C. ENERJİ PİYASASI DÜZENLEME KURUMU</t>
  </si>
  <si>
    <t>Form No</t>
  </si>
  <si>
    <t>EPF-02</t>
  </si>
  <si>
    <t>Form Adı</t>
  </si>
  <si>
    <t>Form Versiyonu</t>
  </si>
  <si>
    <t>Lisans No</t>
  </si>
  <si>
    <t>Vergi No</t>
  </si>
  <si>
    <t>Lisans Sahibi Unvanı</t>
  </si>
  <si>
    <t>Yıl</t>
  </si>
  <si>
    <t>Dönem</t>
  </si>
  <si>
    <t>İli</t>
  </si>
  <si>
    <t>GENEL TOPLAM</t>
  </si>
  <si>
    <t>KAYNAK</t>
  </si>
  <si>
    <t>SEBEP</t>
  </si>
  <si>
    <t xml:space="preserve">AG </t>
  </si>
  <si>
    <t>TÜM BÖLGE</t>
  </si>
  <si>
    <t>İL-1</t>
  </si>
  <si>
    <t>İL-2</t>
  </si>
  <si>
    <t>İlçesi</t>
  </si>
  <si>
    <t xml:space="preserve">TOPLAM </t>
  </si>
  <si>
    <t>İLETİM</t>
  </si>
  <si>
    <t>Şebeke İşletmecisi</t>
  </si>
  <si>
    <t>AÇIKLAMALAR:</t>
  </si>
  <si>
    <t>KESINTI_KOD_NO</t>
  </si>
  <si>
    <t>IL</t>
  </si>
  <si>
    <t>ILCE</t>
  </si>
  <si>
    <t>SEBEKE_UNSURU</t>
  </si>
  <si>
    <t>SEBEKE_UNSURU_KODU</t>
  </si>
  <si>
    <t>KESINTI_NEDENI</t>
  </si>
  <si>
    <t>KESINTI_KAYNAGI</t>
  </si>
  <si>
    <t>KESINTI_SURE_SINIFI</t>
  </si>
  <si>
    <t>KESINTI_SEBEBI</t>
  </si>
  <si>
    <t>KESINTI_BILDIRIM_SINIFI</t>
  </si>
  <si>
    <t>KESINTI_BASLANGIC_ZAMANI</t>
  </si>
  <si>
    <t>KESINTI_SONA_ERME_ZAMANI</t>
  </si>
  <si>
    <t>KESINTI_SURESI</t>
  </si>
  <si>
    <t>ETKILENEN_KULLANICI_SAYISI_MESKEN_OG</t>
  </si>
  <si>
    <t>ETKILENEN_KULLANICI_SAYISI_MESKEN_AG</t>
  </si>
  <si>
    <t>ETKILENEN_KULLANICI_SAYISI_TARIMSAL_OG</t>
  </si>
  <si>
    <t>ETKILENEN_KULLANICI_SAYISI_TARIMSAL_AG</t>
  </si>
  <si>
    <t>ETKILENEN_KULLANICI_SAYISI_TICARETHANE_OG</t>
  </si>
  <si>
    <t>ETKILENEN_KULLANICI_SAYISI_TICARETHANE_AG</t>
  </si>
  <si>
    <t>ETKILENEN_KULLANICI_SAYISI_SANAYI_OG</t>
  </si>
  <si>
    <t>ETKILENEN_KULLANICI_SAYISI_SANAYI_AG</t>
  </si>
  <si>
    <t>DAGITILMAYAN_ENERJI_MESKEN_OG</t>
  </si>
  <si>
    <t>DAGITILMAYAN_ENERJI_MESKEN_AG</t>
  </si>
  <si>
    <t>DAGITILMAYAN_ENERJI_TARIMSAL_OG</t>
  </si>
  <si>
    <t>DAGITILMAYAN_ENERJI_TARIMSAL_AG</t>
  </si>
  <si>
    <t>DAGITILMAYAN_ENERJI_TICARETHANE_OG</t>
  </si>
  <si>
    <t>DAGITILMAYAN_ENERJI_TICARETHANE_AG</t>
  </si>
  <si>
    <t>DAGITILMAYAN_ENERJI_SANAYI_OG</t>
  </si>
  <si>
    <t>DAGITILMAYAN_ENERJI_SANAYI_AG</t>
  </si>
  <si>
    <t>TOPLAM_DAGITILMAYAN_ENERJI</t>
  </si>
  <si>
    <t>Mesken</t>
  </si>
  <si>
    <t>Tarımsal Sulama</t>
  </si>
  <si>
    <t>Ticarethane</t>
  </si>
  <si>
    <t xml:space="preserve">Sanayi </t>
  </si>
  <si>
    <t>Genel Toplam</t>
  </si>
  <si>
    <t>Toplam</t>
  </si>
  <si>
    <r>
      <t>Kullanıcı Sayıları (U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</t>
    </r>
  </si>
  <si>
    <r>
      <t>Ortalama Tüketimlerin Toplamı (OT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</si>
  <si>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r>
      <t>Anlaşma Güçlerinin Toplamı (L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</si>
  <si>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t>MESKEN KULLANICILAR</t>
  </si>
  <si>
    <t>TARIMSAL SULAMA KULLANICILAR</t>
  </si>
  <si>
    <t>TİCARETHANE KULLANICILAR</t>
  </si>
  <si>
    <t>SANAYİ KULLANICILAR</t>
  </si>
  <si>
    <t>ODE BİLDİRİMSİZ</t>
  </si>
  <si>
    <t>ODE BİLDİRİMLİ</t>
  </si>
  <si>
    <t>C-	ODE Gösterge Hesabında Kullanılan Bilgiler</t>
  </si>
  <si>
    <t xml:space="preserve">1- Ortalama Dağıtılmayan Enerji Bildirimsiz ve Bildirimli Gösterge Tablosu tüketici grubu ve bağlantı seviyesine uygun olarak doldurulur.  </t>
  </si>
  <si>
    <t xml:space="preserve">2- Dağıtım bölgesi, il, tüketici grubu ve bağlantı seviyesine göre göstergelerin hesaplanmasında dağıtılmayan enerji tablosunun ilgili kayıtları ve bu göstergelere ilişkin tüketici grubuna uygun kullanıcı sayıları kullanılır.  </t>
  </si>
  <si>
    <t>3- İl bazlı raporlanan ODE tablosunda, “C) ODE Gösterge Hesabında Kullanılan Bilgiler”de tablonun doldurulduğu ilin değerlerine yer verilir.</t>
  </si>
  <si>
    <t>4- ODE göstergeleri kWh/kullanıcı olarak hesaplanır</t>
  </si>
  <si>
    <t>Kalite Göstergeleri (Tablo 4)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</si>
  <si>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</si>
  <si>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</si>
  <si>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</si>
  <si>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</si>
  <si>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</si>
  <si>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</si>
  <si>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</si>
  <si>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</si>
  <si>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</si>
  <si>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</si>
  <si>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</si>
  <si>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</si>
  <si>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</si>
  <si>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</si>
  <si>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</si>
  <si>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</si>
  <si>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</si>
  <si>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</si>
  <si>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</si>
  <si>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</si>
  <si>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</si>
  <si>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</si>
  <si>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</si>
  <si>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</si>
  <si>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</si>
  <si>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</si>
  <si>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</si>
  <si>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</si>
  <si>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</si>
  <si>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</si>
  <si>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BAYRAKLI</t>
  </si>
  <si>
    <t>BALÇOVA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</si>
  <si>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</si>
  <si>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</si>
  <si>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</si>
  <si>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</si>
  <si>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</si>
  <si>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</si>
  <si>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</si>
  <si>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</si>
  <si>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</si>
  <si>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</si>
  <si>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</si>
  <si>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</si>
  <si>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</si>
  <si>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</si>
  <si>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</si>
  <si>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</si>
  <si>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</si>
  <si>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DAĞITIM-OG</t>
  </si>
  <si>
    <t>DAĞITIM-AG</t>
  </si>
  <si>
    <t xml:space="preserve">OG </t>
  </si>
  <si>
    <t>KÖK</t>
  </si>
  <si>
    <t>BEYDERE KÖK 45-71-M00128_ESKİ KARAAĞAÇLI M07_50217231</t>
  </si>
  <si>
    <t>OG Sigorta Atması</t>
  </si>
  <si>
    <t>Dağıtım-OG</t>
  </si>
  <si>
    <t>Uzun</t>
  </si>
  <si>
    <t>Şebeke işletmecisi</t>
  </si>
  <si>
    <t>Bildirimsiz</t>
  </si>
  <si>
    <t>07.01.2023 08:40:04</t>
  </si>
  <si>
    <t>07.01.2023 15:37:25</t>
  </si>
  <si>
    <t>AG Fideri</t>
  </si>
  <si>
    <t>ULUKENT DM-4/12 35-28-M00030__75604521_75604521</t>
  </si>
  <si>
    <t>Plansız Kesinti / Müdahale</t>
  </si>
  <si>
    <t>Dağıtım-AG</t>
  </si>
  <si>
    <t>07.01.2023 14:02:35</t>
  </si>
  <si>
    <t>07.01.2023 17:26:05</t>
  </si>
  <si>
    <t>OG Fideri</t>
  </si>
  <si>
    <t>MORDOĞAN TR-2 35-21-L00140_ARDIÇ MAHALLESİ TR-12 L01_72183037</t>
  </si>
  <si>
    <t>OG Fider Açması</t>
  </si>
  <si>
    <t>07.01.2023 13:24:08</t>
  </si>
  <si>
    <t>07.01.2023 13:59:07</t>
  </si>
  <si>
    <t>TR-33 35-17-M00033_M-433 M03_66314618</t>
  </si>
  <si>
    <t>07.01.2023 17:09:51</t>
  </si>
  <si>
    <t>07.01.2023 17:57:36</t>
  </si>
  <si>
    <t>K-2308 35-01-K02308_A_56368755_56368755</t>
  </si>
  <si>
    <t>AG Pano Kol Sigorta Atığı</t>
  </si>
  <si>
    <t>07.01.2023 05:16:49</t>
  </si>
  <si>
    <t>07.01.2023 06:30:34</t>
  </si>
  <si>
    <t>Dağıtım Transformatörü</t>
  </si>
  <si>
    <t>OVAKENT TR-2 35-15-L00632_35-15-L00632_67089212</t>
  </si>
  <si>
    <t>Müteahhit Çalışması</t>
  </si>
  <si>
    <t>Bildirimli</t>
  </si>
  <si>
    <t>07.01.2023 09:24:23</t>
  </si>
  <si>
    <t>07.01.2023 17:15:53</t>
  </si>
  <si>
    <t>ESKİOBA KÖK 35-29-L00037_MAHMUTLAR L02_2324401</t>
  </si>
  <si>
    <t>OG İletken Kopması</t>
  </si>
  <si>
    <t>07.01.2023 13:33:28</t>
  </si>
  <si>
    <t>07.01.2023 17:15:22</t>
  </si>
  <si>
    <t>DM</t>
  </si>
  <si>
    <t>DERBENT İM-DM 45-83-A00004_CANBAZLI KÖK M02_2329810</t>
  </si>
  <si>
    <t>07.01.2023 13:40:40</t>
  </si>
  <si>
    <t>07.01.2023 14:40:23</t>
  </si>
  <si>
    <t>Kullanıcı Bağlantı Hattı</t>
  </si>
  <si>
    <t>OCAKLI AHRANDI TR-5 35-15-L00783_950372946_950372946</t>
  </si>
  <si>
    <t>AG Havai Branşman Arızası</t>
  </si>
  <si>
    <t>07.01.2023 21:35:27</t>
  </si>
  <si>
    <t>07.01.2023 22:57:37</t>
  </si>
  <si>
    <t>CICIKLI KÖYÜ TR-1 45-86-M00084_915816976_915816976</t>
  </si>
  <si>
    <t>AG Box / Sdk Abone Çıkış Sigorta Atığı</t>
  </si>
  <si>
    <t>07.01.2023 17:50:28</t>
  </si>
  <si>
    <t>07.01.2023 19:43:40</t>
  </si>
  <si>
    <t>Saha Dağıtım Kutusu (SDK)</t>
  </si>
  <si>
    <t>SARUHANLI TR-12 45-80-M00012_A A01b_5985899</t>
  </si>
  <si>
    <t>07.01.2023 16:32:57</t>
  </si>
  <si>
    <t>07.01.2023 18:26:25</t>
  </si>
  <si>
    <t>GÖKGEDİK TR-1 45-83-L00255_955165956_955165956</t>
  </si>
  <si>
    <t>07.01.2023 08:57:01</t>
  </si>
  <si>
    <t>07.01.2023 10:19:10</t>
  </si>
  <si>
    <t>M-2760 35-10-M02760_965994359_965994359</t>
  </si>
  <si>
    <t>07.01.2023 10:50:22</t>
  </si>
  <si>
    <t>07.01.2023 11:24:48</t>
  </si>
  <si>
    <t>GERENKÖY TR-4 35-23-M00150_GERENKÖY TR-5 M02_72154258</t>
  </si>
  <si>
    <t>OG Atlama(Jumper) Arızası</t>
  </si>
  <si>
    <t>07.01.2023 08:46:14</t>
  </si>
  <si>
    <t>07.01.2023 11:39:33</t>
  </si>
  <si>
    <t>DM-13/14-B 45-71-M00555_DIREK TIPI TRAFO HUCRESI H01_2074660</t>
  </si>
  <si>
    <t>07.01.2023 09:17:38</t>
  </si>
  <si>
    <t>07.01.2023 10:58:50</t>
  </si>
  <si>
    <t>TERZİLER TR-1 45-81-M00237_A_56399488_56399488</t>
  </si>
  <si>
    <t>AG Tel Kopuğu</t>
  </si>
  <si>
    <t>07.01.2023 17:35:28</t>
  </si>
  <si>
    <t>07.01.2023 21:23:54</t>
  </si>
  <si>
    <t>ÖZBEY TR-1 35-26-L00137_C_56358687_56358687</t>
  </si>
  <si>
    <t>07.01.2023 17:13:07</t>
  </si>
  <si>
    <t>07.01.2023 19:04:40</t>
  </si>
  <si>
    <t>K-524 35-01-K00524_35-01-K00524_2367115</t>
  </si>
  <si>
    <t>07.01.2023 08:59:21</t>
  </si>
  <si>
    <t>07.01.2023 09:35:36</t>
  </si>
  <si>
    <t>K-1105 35-03-K01105_910163549_910163549</t>
  </si>
  <si>
    <t>07.01.2023 15:18:10</t>
  </si>
  <si>
    <t>07.01.2023 17:55:50</t>
  </si>
  <si>
    <t>KARAKUYU KÖK 35-22-M00091_KARAKUYU M02_72111619</t>
  </si>
  <si>
    <t>07.01.2023 08:47:32</t>
  </si>
  <si>
    <t>07.01.2023 09:54:04</t>
  </si>
  <si>
    <t>BEYDERE KÖK 45-71-M00128_ESKİ YENİKÖY M09_50217229</t>
  </si>
  <si>
    <t>07.01.2023 13:37:48</t>
  </si>
  <si>
    <t>07.01.2023 15:39:10</t>
  </si>
  <si>
    <t>SELENDİ TR-8 45-81-M00008_945625367_945625367</t>
  </si>
  <si>
    <t>Üçüncü Şahısların Vermiş Olduğu Hasarlar</t>
  </si>
  <si>
    <t>07.01.2023 17:18:17</t>
  </si>
  <si>
    <t>07.01.2023 18:51:07</t>
  </si>
  <si>
    <t>DM-1/8 45-71-M00198_45-71-M00198_66451718</t>
  </si>
  <si>
    <t>07.01.2023 09:57:42</t>
  </si>
  <si>
    <t>07.01.2023 17:52:20</t>
  </si>
  <si>
    <t>OVAKENT İM 35-15-A00003_KONAKLI L04_2308500</t>
  </si>
  <si>
    <t>Şebeke Bakım Çalışması</t>
  </si>
  <si>
    <t>07.01.2023 10:50:44</t>
  </si>
  <si>
    <t>07.01.2023 13:51:00</t>
  </si>
  <si>
    <t>M-1148 35-09-M01148_M-362 M02_47617193</t>
  </si>
  <si>
    <t>07.01.2023 08:54:45</t>
  </si>
  <si>
    <t>07.01.2023 18:03:51</t>
  </si>
  <si>
    <t>BULGURCA TR-1 35-22-M00252_B_56389487_56389487</t>
  </si>
  <si>
    <t>07.01.2023 09:18:17</t>
  </si>
  <si>
    <t>07.01.2023 10:59:09</t>
  </si>
  <si>
    <t>SAĞANCI İM 35-16-A00003_YAVAŞÇA L06_2316405</t>
  </si>
  <si>
    <t>07.01.2023 15:32:03</t>
  </si>
  <si>
    <t>07.01.2023 15:46:46</t>
  </si>
  <si>
    <t>K-4404 35-03-K04404_910367613_910367613</t>
  </si>
  <si>
    <t>AG Direkten Kesme Açma</t>
  </si>
  <si>
    <t>07.01.2023 18:48:59</t>
  </si>
  <si>
    <t>07.01.2023 20:10:26</t>
  </si>
  <si>
    <t>TR-45 35-30-L00045_A_56397627_56397627</t>
  </si>
  <si>
    <t>07.01.2023 17:47:00</t>
  </si>
  <si>
    <t>07.01.2023 19:21:22</t>
  </si>
  <si>
    <t>İĞDELİ TR-3 35-31-L00299_47810254_56352464_56352464</t>
  </si>
  <si>
    <t>AG Direk Değişimi</t>
  </si>
  <si>
    <t>07.01.2023 11:41:46</t>
  </si>
  <si>
    <t>07.01.2023 15:28:10</t>
  </si>
  <si>
    <t>ÇİLE TR-2 35-22-M00238_955280240_955280240</t>
  </si>
  <si>
    <t>07.01.2023 10:03:28</t>
  </si>
  <si>
    <t>07.01.2023 11:08:07</t>
  </si>
  <si>
    <t>SOMA DM-4/TR10 45-82-M00010_TR-11 M05_60208852</t>
  </si>
  <si>
    <t>07.01.2023 09:03:48</t>
  </si>
  <si>
    <t>07.01.2023 10:30:27</t>
  </si>
  <si>
    <t>TERZİLER TR-1 45-81-M00237_DIREK TIPI TRAFO HUCRESI H01_2087050</t>
  </si>
  <si>
    <t>07.01.2023 20:07:23</t>
  </si>
  <si>
    <t>07.01.2023 21:30:31</t>
  </si>
  <si>
    <t>KARABURUN TR-1/15 35-21-L00019_B B3B_5925784</t>
  </si>
  <si>
    <t>AG Box / Sdk Giriş Sigorta Atığı</t>
  </si>
  <si>
    <t>07.01.2023 20:25:46</t>
  </si>
  <si>
    <t>07.01.2023 23:15:16</t>
  </si>
  <si>
    <t>YAŞAR ÇETİN SULAMA GRUBU TR 35-27-M00513_A_91411726_91411726</t>
  </si>
  <si>
    <t>Hırsızlık</t>
  </si>
  <si>
    <t>07.01.2023 13:47:35</t>
  </si>
  <si>
    <t>07.01.2023 15:18:49</t>
  </si>
  <si>
    <t>SAKARLI KÖK 45-76-M00046_BADEMLİ M02_72214503</t>
  </si>
  <si>
    <t>07.01.2023 07:55:05</t>
  </si>
  <si>
    <t>07.01.2023 08:20:43</t>
  </si>
  <si>
    <t>K-4244 35-01-K04244_911592847_911592847</t>
  </si>
  <si>
    <t>07.01.2023 14:42:13</t>
  </si>
  <si>
    <t>07.01.2023 16:30:52</t>
  </si>
  <si>
    <t>TR-150 35-16-L00150_B_56352701_56352701</t>
  </si>
  <si>
    <t>07.01.2023 10:58:40</t>
  </si>
  <si>
    <t>07.01.2023 16:52:20</t>
  </si>
  <si>
    <t>TR-168 35-26-M00168_TR-164 M01_65984551</t>
  </si>
  <si>
    <t>07.01.2023 09:18:03</t>
  </si>
  <si>
    <t>07.01.2023 09:51:43</t>
  </si>
  <si>
    <t>K-2308 35-01-K02308_35-01-K02308_2368789</t>
  </si>
  <si>
    <t>07.01.2023 10:16:20</t>
  </si>
  <si>
    <t>07.01.2023 10:57:52</t>
  </si>
  <si>
    <t>DM-7/7 35-26-M00638_BALKAN SÜT M02_65952549</t>
  </si>
  <si>
    <t>07.01.2023 16:36:19</t>
  </si>
  <si>
    <t>07.01.2023 17:28:21</t>
  </si>
  <si>
    <t>TM Fideri</t>
  </si>
  <si>
    <t>KARŞIYAKA GIS TM 35-04-A00002_Karşıyaka-18 K32_2053604</t>
  </si>
  <si>
    <t>07.01.2023 09:06:17</t>
  </si>
  <si>
    <t>07.01.2023 12:20:53</t>
  </si>
  <si>
    <t>M-1233 35-01-M01233_35-01-M01233_41906472</t>
  </si>
  <si>
    <t>07.01.2023 02:52:35</t>
  </si>
  <si>
    <t>07.01.2023 03:43:42</t>
  </si>
  <si>
    <t>M-2132 KÖK 35-07-M02132_DAĞITIM TRF M-2132 M05_60554852</t>
  </si>
  <si>
    <t>07.01.2023 13:45:53</t>
  </si>
  <si>
    <t>07.01.2023 16:51:20</t>
  </si>
  <si>
    <t>TIRAZLI KÖK 45-79-M00079_HatBaşıAyırıcı_53134706 M06_53134706</t>
  </si>
  <si>
    <t>07.01.2023 00:42:52</t>
  </si>
  <si>
    <t>07.01.2023 02:17:46</t>
  </si>
  <si>
    <t>BALIKLI ÇAMBEYLİ TR-2 45-75-M00364_45-75-M00364_61304206</t>
  </si>
  <si>
    <t>07.01.2023 14:47:48</t>
  </si>
  <si>
    <t>07.01.2023 17:32:17</t>
  </si>
  <si>
    <t>DOĞANCI TR-3 35-31-L00336_B_91225760_91225760</t>
  </si>
  <si>
    <t>07.01.2023 09:27:24</t>
  </si>
  <si>
    <t>07.01.2023 11:06:35</t>
  </si>
  <si>
    <t>TR-1/11 45-83-M00011_HatBaşıAyırıcı_53136759 M03_53136759</t>
  </si>
  <si>
    <t>07.01.2023 11:08:34</t>
  </si>
  <si>
    <t>07.01.2023 12:37:51</t>
  </si>
  <si>
    <t>KARABULU KÖK 35-31-L00227_HALİLLER KÖK L06_2337018</t>
  </si>
  <si>
    <t>07.01.2023 10:34:44</t>
  </si>
  <si>
    <t>07.01.2023 14:20:00</t>
  </si>
  <si>
    <t>M-1442 35-04-M01442_35-04-M01442_2375047</t>
  </si>
  <si>
    <t>AG Kademe Ayarı</t>
  </si>
  <si>
    <t>07.01.2023 08:54:39</t>
  </si>
  <si>
    <t>07.01.2023 09:23:05</t>
  </si>
  <si>
    <t>TEPEKÖY TR-1 45-73-M00785_945665161_945665161</t>
  </si>
  <si>
    <t>07.01.2023 17:57:24</t>
  </si>
  <si>
    <t>07.01.2023 18:56:19</t>
  </si>
  <si>
    <t>K-2711 35-03-K02711_G_56365594_56365594</t>
  </si>
  <si>
    <t>AG Hatta Yabancı Cisim</t>
  </si>
  <si>
    <t>07.01.2023 15:01:55</t>
  </si>
  <si>
    <t>07.01.2023 16:02:58</t>
  </si>
  <si>
    <t>K-2333 35-07-K02333_A a3_5802579</t>
  </si>
  <si>
    <t>07.01.2023 16:17:00</t>
  </si>
  <si>
    <t>07.01.2023 17:39:59</t>
  </si>
  <si>
    <t>K-2629 35-02-K02629_35-02-K02629_2352590</t>
  </si>
  <si>
    <t>07.01.2023 09:00:53</t>
  </si>
  <si>
    <t>07.01.2023 13:27:12</t>
  </si>
  <si>
    <t>GERENKÖY TR-1 35-23-M00147_GERENKÖY KÖK M01_72155338</t>
  </si>
  <si>
    <t>07.01.2023 08:43:28</t>
  </si>
  <si>
    <t>07.01.2023 09:44:50</t>
  </si>
  <si>
    <t>ALAŞEHİR TM 45-73-A00001_KEMALİYE-2 M20_2312685</t>
  </si>
  <si>
    <t>TEİAŞ Hat Bakım Çalışması</t>
  </si>
  <si>
    <t>İletim</t>
  </si>
  <si>
    <t>07.01.2023 05:35:13</t>
  </si>
  <si>
    <t>07.01.2023 06:06:56</t>
  </si>
  <si>
    <t>KARABURUN TR-15 35-21-L00013_95000134064_95000134064</t>
  </si>
  <si>
    <t>07.01.2023 18:55:14</t>
  </si>
  <si>
    <t>07.01.2023 23:32:50</t>
  </si>
  <si>
    <t>YENİ BAĞARASI TR-4 35-23-M00210_35-23-M00210_2362392</t>
  </si>
  <si>
    <t>07.01.2023 17:52:50</t>
  </si>
  <si>
    <t>07.01.2023 18:40:29</t>
  </si>
  <si>
    <t>KIRKAĞAÇ TR-1/8 45-76-M00249_B_56386326_56386326</t>
  </si>
  <si>
    <t>07.01.2023 11:46:08</t>
  </si>
  <si>
    <t>07.01.2023 12:42:44</t>
  </si>
  <si>
    <t>TR-2/14-B 45-72-L00069_A_56407216_56407216</t>
  </si>
  <si>
    <t>07.01.2023 12:23:32</t>
  </si>
  <si>
    <t>07.01.2023 14:19:38</t>
  </si>
  <si>
    <t>KARABURUN İM 35-21-A00001_KÜÇÜKBAHÇE L05_2063036</t>
  </si>
  <si>
    <t>07.01.2023 14:09:08</t>
  </si>
  <si>
    <t>07.01.2023 16:04:00</t>
  </si>
  <si>
    <t>GÖKÇEAĞIL TR-2 35-30-L00140_C_56404794_56404794</t>
  </si>
  <si>
    <t>07.01.2023 19:45:58</t>
  </si>
  <si>
    <t>07.01.2023 20:37:09</t>
  </si>
  <si>
    <t>DEMİRKÖPRÜ TM 45-78-A00005_HatBaşıAyırıcı_53139726 M05_53139726</t>
  </si>
  <si>
    <t>OG Ayırıcı Arızası</t>
  </si>
  <si>
    <t>07.01.2023 10:26:21</t>
  </si>
  <si>
    <t>07.01.2023 11:36:24</t>
  </si>
  <si>
    <t>L-291 35-18-L00291_L-456 L01_72186849</t>
  </si>
  <si>
    <t>07.01.2023 16:05:07</t>
  </si>
  <si>
    <t>07.01.2023 16:50:37</t>
  </si>
  <si>
    <t>ÇİLEME TR-4 35-22-M00163_B_91330015_91330015</t>
  </si>
  <si>
    <t>07.01.2023 09:09:06</t>
  </si>
  <si>
    <t>07.01.2023 18:10:22</t>
  </si>
  <si>
    <t>M-192 35-02-M00192_962686755_962686755</t>
  </si>
  <si>
    <t>07.01.2023 13:53:45</t>
  </si>
  <si>
    <t>07.01.2023 16:12:39</t>
  </si>
  <si>
    <t>K-1764 35-01-K01764_35-01-K01764_2370287</t>
  </si>
  <si>
    <t>AG Atlama Kopuğu</t>
  </si>
  <si>
    <t>07.01.2023 09:40:29</t>
  </si>
  <si>
    <t>07.01.2023 10:25:47</t>
  </si>
  <si>
    <t>ALAŞEHİR TM 45-73-A00001_IŞIKLAR M18_2312683</t>
  </si>
  <si>
    <t>07.01.2023 00:12:38</t>
  </si>
  <si>
    <t>07.01.2023 05:22:33</t>
  </si>
  <si>
    <t>07.01.2023 00:12:55</t>
  </si>
  <si>
    <t>07.01.2023 00:37:03</t>
  </si>
  <si>
    <t>K-2861 35-03-K02861_A_56364289_56364289</t>
  </si>
  <si>
    <t>07.01.2023 21:59:41</t>
  </si>
  <si>
    <t>08.01.2023 00:08:52</t>
  </si>
  <si>
    <t>ÇERKEZ MAHMUDİYE KÖYÜ TR-1 45-71-M01095_DIREK TIPI TRAFO HUCRESI H01_2087806</t>
  </si>
  <si>
    <t>08.01.2023 17:51:25</t>
  </si>
  <si>
    <t>08.01.2023 20:46:58</t>
  </si>
  <si>
    <t>ALAŞEHİR TM 45-73-A00001_ALAŞEHİR ŞEHİR-1 M16_2058696</t>
  </si>
  <si>
    <t>Manevra</t>
  </si>
  <si>
    <t>08.01.2023 00:11:47</t>
  </si>
  <si>
    <t>08.01.2023 00:22:14</t>
  </si>
  <si>
    <t>SARIGÖL DM 45-79-M00069_Sarıgöl Tr-4 M21_2076600</t>
  </si>
  <si>
    <t>08.01.2023 17:05:16</t>
  </si>
  <si>
    <t>08.01.2023 17:22:51</t>
  </si>
  <si>
    <t>KAPAKLI DM 45-72-M00309_RAHMİYE-1 TARIMSAL SULAMA M06_2099423</t>
  </si>
  <si>
    <t>08.01.2023 16:50:44</t>
  </si>
  <si>
    <t>08.01.2023 16:59:41</t>
  </si>
  <si>
    <t>MURADİYE DM-5/8 KÖK 45-71-M00828_DM-4/20 M03_72087215</t>
  </si>
  <si>
    <t>08.01.2023 09:20:37</t>
  </si>
  <si>
    <t>08.01.2023 15:54:06</t>
  </si>
  <si>
    <t>TR-1/3 45-83-M00003_TR-1/6 M03_2331764</t>
  </si>
  <si>
    <t>08.01.2023 09:17:05</t>
  </si>
  <si>
    <t>08.01.2023 10:14:15</t>
  </si>
  <si>
    <t>L-513 REİSDERE 35-18-L00513__72372424_72372424</t>
  </si>
  <si>
    <t>08.01.2023 11:48:12</t>
  </si>
  <si>
    <t>08.01.2023 12:08:44</t>
  </si>
  <si>
    <t>EGE İM 35-02-A00003_NALDÖKEN K08_2317612</t>
  </si>
  <si>
    <t>08.01.2023 11:27:50</t>
  </si>
  <si>
    <t>08.01.2023 13:06:32</t>
  </si>
  <si>
    <t>TR-24 35-15-L00024_H h2_48898130</t>
  </si>
  <si>
    <t>08.01.2023 10:33:38</t>
  </si>
  <si>
    <t>08.01.2023 14:14:31</t>
  </si>
  <si>
    <t>HAKİL KUMPAS VE ARK. T-SULAMA GRB. 35-13-L00122_A_56364200_56364200</t>
  </si>
  <si>
    <t>Yabani Hayvan Teması</t>
  </si>
  <si>
    <t>08.01.2023 10:16:27</t>
  </si>
  <si>
    <t>08.01.2023 11:11:50</t>
  </si>
  <si>
    <t>L-261 SİTESPOR 35-18-L00261_C C01_79363671</t>
  </si>
  <si>
    <t>AG Yeraltı Kablo Arızası</t>
  </si>
  <si>
    <t>08.01.2023 08:57:26</t>
  </si>
  <si>
    <t>08.01.2023 09:39:25</t>
  </si>
  <si>
    <t>L-26 35-14-L00026_L-35 L03_72205624</t>
  </si>
  <si>
    <t>08.01.2023 09:07:00</t>
  </si>
  <si>
    <t>08.01.2023 16:54:42</t>
  </si>
  <si>
    <t>L-427 35-18-L00427_L-428 L02_72111918</t>
  </si>
  <si>
    <t>08.01.2023 13:33:07</t>
  </si>
  <si>
    <t>08.01.2023 15:03:10</t>
  </si>
  <si>
    <t>BAKLACI TR-1 45-73-M00523_945676274_945676274</t>
  </si>
  <si>
    <t>08.01.2023 14:12:26</t>
  </si>
  <si>
    <t>08.01.2023 16:22:45</t>
  </si>
  <si>
    <t>BEYDERE KÖK 45-71-M00128_ESKİ KARAAĞAÇLI M07_50217162</t>
  </si>
  <si>
    <t>08.01.2023 20:06:48</t>
  </si>
  <si>
    <t>08.01.2023 21:28:42</t>
  </si>
  <si>
    <t>EGE İM 35-02-A00003_VETERİNERLİK K05_2310926</t>
  </si>
  <si>
    <t>08.01.2023 04:46:47</t>
  </si>
  <si>
    <t>08.01.2023 05:55:00</t>
  </si>
  <si>
    <t>YÜCE TEMURTAŞ ÖZEL TR 45-71-M02173Ö_MURADİYE MODERN KALIP ÖZEL KÖK ÇIKIŞ M02_64536528</t>
  </si>
  <si>
    <t>08.01.2023 18:18:50</t>
  </si>
  <si>
    <t>08.01.2023 19:43:39</t>
  </si>
  <si>
    <t>08.01.2023 00:10:39</t>
  </si>
  <si>
    <t>08.01.2023 00:20:30</t>
  </si>
  <si>
    <t>M-1662 35-02-M01662_35-02-M01662_2374435</t>
  </si>
  <si>
    <t>08.01.2023 09:37:35</t>
  </si>
  <si>
    <t>08.01.2023 10:34:49</t>
  </si>
  <si>
    <t>TR-164 35-26-M01147__56358977_56358977</t>
  </si>
  <si>
    <t>08.01.2023 09:09:36</t>
  </si>
  <si>
    <t>08.01.2023 17:04:09</t>
  </si>
  <si>
    <t>DM12/TR4 45-73-M00094_945675485_945675485</t>
  </si>
  <si>
    <t>08.01.2023 10:00:53</t>
  </si>
  <si>
    <t>08.01.2023 16:10:19</t>
  </si>
  <si>
    <t>M-1282 35-02-M01282_A_56382502_56382502</t>
  </si>
  <si>
    <t>08.01.2023 10:11:06</t>
  </si>
  <si>
    <t>08.01.2023 13:43:28</t>
  </si>
  <si>
    <t>YAYLAKÖY KÖYÜ TR-1 45-71-M01710_DIREK TIPI TRAFO HUCRESI H01_2085585</t>
  </si>
  <si>
    <t>08.01.2023 11:25:09</t>
  </si>
  <si>
    <t>08.01.2023 14:03:32</t>
  </si>
  <si>
    <t>L-56 HUZURKENT 35-14-L00056_956640423_956640423</t>
  </si>
  <si>
    <t>08.01.2023 12:47:31</t>
  </si>
  <si>
    <t>08.01.2023 16:58:07</t>
  </si>
  <si>
    <t>M-1954 35-01-M01954_M M3b_5869390</t>
  </si>
  <si>
    <t>08.01.2023 22:12:39</t>
  </si>
  <si>
    <t>09.01.2023 02:11:41</t>
  </si>
  <si>
    <t>SİYEKLİ KÖK 45-71-M00185_DAĞYENİCE M07_72256926</t>
  </si>
  <si>
    <t>08.01.2023 12:50:00</t>
  </si>
  <si>
    <t>08.01.2023 13:18:00</t>
  </si>
  <si>
    <t>SELENDİ TR-16 45-81-M00016_B_56386171_56386171</t>
  </si>
  <si>
    <t>08.01.2023 16:11:12</t>
  </si>
  <si>
    <t>08.01.2023 17:24:11</t>
  </si>
  <si>
    <t>MURADİYE HASTANE TR-1 45-71-M00193_953221433_953221433</t>
  </si>
  <si>
    <t>AG Branşman Yeraltı Kablo Arızası</t>
  </si>
  <si>
    <t>08.01.2023 16:43:24</t>
  </si>
  <si>
    <t>08.01.2023 20:49:37</t>
  </si>
  <si>
    <t>ALAŞEHİR TM 45-73-A00001_TEKEL M14_2312679</t>
  </si>
  <si>
    <t>08.01.2023 00:12:07</t>
  </si>
  <si>
    <t>08.01.2023 00:20:10</t>
  </si>
  <si>
    <t>TR-12 35-16-L00012_47581900 b1_47582721</t>
  </si>
  <si>
    <t>08.01.2023 13:00:00</t>
  </si>
  <si>
    <t>08.01.2023 15:45:25</t>
  </si>
  <si>
    <t>TR-1/40 45-83-M00040_48104060_56388932_56388932</t>
  </si>
  <si>
    <t>08.01.2023 19:14:51</t>
  </si>
  <si>
    <t>08.01.2023 23:08:50</t>
  </si>
  <si>
    <t>M-2845 35-03-M02845_ M06_82471645</t>
  </si>
  <si>
    <t>08.01.2023 10:03:37</t>
  </si>
  <si>
    <t>08.01.2023 13:42:17</t>
  </si>
  <si>
    <t>K-343 35-02-K00343_913780096_913780096</t>
  </si>
  <si>
    <t>08.01.2023 13:54:49</t>
  </si>
  <si>
    <t>08.01.2023 16:06:01</t>
  </si>
  <si>
    <t>DOĞANCI TR-2 35-31-L00335_E_91225700_91225700</t>
  </si>
  <si>
    <t>08.01.2023 09:48:26</t>
  </si>
  <si>
    <t>08.01.2023 17:42:41</t>
  </si>
  <si>
    <t>YAĞCILAR KÖK 45-71-M00179_YAĞCILAR M04_72258057</t>
  </si>
  <si>
    <t>08.01.2023 09:11:59</t>
  </si>
  <si>
    <t>08.01.2023 12:03:53</t>
  </si>
  <si>
    <t>K-299 35-02-K00299_99815820_99815820</t>
  </si>
  <si>
    <t>08.01.2023 19:44:36</t>
  </si>
  <si>
    <t>08.01.2023 21:32:34</t>
  </si>
  <si>
    <t>DM-6/1 45-71-M01929_DM-6/2 M04_72907911</t>
  </si>
  <si>
    <t>08.01.2023 21:23:19</t>
  </si>
  <si>
    <t>08.01.2023 22:00:06</t>
  </si>
  <si>
    <t>FOÇA CEZA İNFAZ KURUMU KÖK 35-23-M00302_BAĞARASI DM GİRİŞ M03_67574173</t>
  </si>
  <si>
    <t>08.01.2023 13:36:00</t>
  </si>
  <si>
    <t>08.01.2023 14:20:49</t>
  </si>
  <si>
    <t>DM-2/19 35-27-M01091_98973129_98973129</t>
  </si>
  <si>
    <t>08.01.2023 17:58:46</t>
  </si>
  <si>
    <t>08.01.2023 19:21:26</t>
  </si>
  <si>
    <t>M-378 35-30-M00378_E E1_42901884</t>
  </si>
  <si>
    <t>08.01.2023 11:42:59</t>
  </si>
  <si>
    <t>08.01.2023 18:50:02</t>
  </si>
  <si>
    <t>MURADİYE DM-5/10 45-71-M00775_PETEK PLASTİK VE ALPEREN TEKSTİL M05_2307000</t>
  </si>
  <si>
    <t>08.01.2023 15:57:22</t>
  </si>
  <si>
    <t>08.01.2023 16:34:18</t>
  </si>
  <si>
    <t>IŞIKLAR TM 35-02-A00006_KARAYOLLARI M25_2308414</t>
  </si>
  <si>
    <t>08.01.2023 09:13:58</t>
  </si>
  <si>
    <t>08.01.2023 15:07:04</t>
  </si>
  <si>
    <t>M-910 35-09-M00910_95002382096_95002382096</t>
  </si>
  <si>
    <t>08.01.2023 09:28:57</t>
  </si>
  <si>
    <t>08.01.2023 13:31:23</t>
  </si>
  <si>
    <t>M-361 35-09-M00361_M-570 M03_47619857</t>
  </si>
  <si>
    <t>08.01.2023 10:58:17</t>
  </si>
  <si>
    <t>08.01.2023 12:12:54</t>
  </si>
  <si>
    <t>K-429 35-01-K00429_35-01-K00429_2358116</t>
  </si>
  <si>
    <t>08.01.2023 00:23:02</t>
  </si>
  <si>
    <t>08.01.2023 01:13:15</t>
  </si>
  <si>
    <t>SOMA TR-13 45-82-M00013_B_56401811_56401811</t>
  </si>
  <si>
    <t>08.01.2023 16:47:56</t>
  </si>
  <si>
    <t>08.01.2023 17:11:10</t>
  </si>
  <si>
    <t>TİRE TR-17 35-29-M00452_950330408_950330408</t>
  </si>
  <si>
    <t>08.01.2023 19:51:17</t>
  </si>
  <si>
    <t>08.01.2023 21:32:36</t>
  </si>
  <si>
    <t>SARIKAYA KÖK 35-31-L00284_İĞDELİ L01_2337273</t>
  </si>
  <si>
    <t>08.01.2023 09:14:42</t>
  </si>
  <si>
    <t>08.01.2023 13:23:25</t>
  </si>
  <si>
    <t>DM-20 45-71-M00273_TR-89 ÇAPRA M04_2306458</t>
  </si>
  <si>
    <t>08.01.2023 17:30:20</t>
  </si>
  <si>
    <t>08.01.2023 18:03:20</t>
  </si>
  <si>
    <t>M-236 35-02-M00236_M-279 M04_2311436</t>
  </si>
  <si>
    <t>OG Kesici Arızası</t>
  </si>
  <si>
    <t>08.01.2023 03:05:07</t>
  </si>
  <si>
    <t>08.01.2023 04:52:04</t>
  </si>
  <si>
    <t>TR-15 ( M-715) 35-30-M00715_955300283_955300283</t>
  </si>
  <si>
    <t>08.01.2023 19:58:45</t>
  </si>
  <si>
    <t>08.01.2023 21:17:46</t>
  </si>
  <si>
    <t>M-2902 35-02-M02902_99638195_99638195</t>
  </si>
  <si>
    <t>08.01.2023 22:26:20</t>
  </si>
  <si>
    <t>09.01.2023 00:46:33</t>
  </si>
  <si>
    <t>YENMİŞ KÖK 35-27-M00366_ÇAMBEL-1 M03_72163706</t>
  </si>
  <si>
    <t>08.01.2023 09:15:03</t>
  </si>
  <si>
    <t>08.01.2023 11:29:29</t>
  </si>
  <si>
    <t>ÇAPAK KÖK 35-26-M00435_KARAKUYU M02_66033275</t>
  </si>
  <si>
    <t>08.01.2023 09:55:37</t>
  </si>
  <si>
    <t>08.01.2023 15:29:35</t>
  </si>
  <si>
    <t>ALSANCAK TM 35-01-A00005_TALATPAŞA K05_2057080</t>
  </si>
  <si>
    <t>08.01.2023 15:35:10</t>
  </si>
  <si>
    <t>08.01.2023 17:14:16</t>
  </si>
  <si>
    <t>YANIKKÖY TR-2 35-28-M00214_B_56358371_56358371</t>
  </si>
  <si>
    <t>08.01.2023 21:56:36</t>
  </si>
  <si>
    <t>08.01.2023 22:39:43</t>
  </si>
  <si>
    <t>K-1092 35-03-K01092_910775876_910775876</t>
  </si>
  <si>
    <t>08.01.2023 10:28:27</t>
  </si>
  <si>
    <t>08.01.2023 12:32:35</t>
  </si>
  <si>
    <t>K-1353 35-01-K01353_911227124_911227124</t>
  </si>
  <si>
    <t>08.01.2023 15:38:37</t>
  </si>
  <si>
    <t>08.01.2023 19:13:48</t>
  </si>
  <si>
    <t>İZSU BULGURCA İÇME SUYU ÖZEL 35-22-M00646Ö_DIREK TIPI TRAFO HUCRESI H01_2117185</t>
  </si>
  <si>
    <t>08.01.2023 13:49:53</t>
  </si>
  <si>
    <t>08.01.2023 22:55:58</t>
  </si>
  <si>
    <t>ULUKENT DM-6/7 KÖK 35-28-M00618_M-640 M12_79699569</t>
  </si>
  <si>
    <t>08.01.2023 09:06:27</t>
  </si>
  <si>
    <t>08.01.2023 18:59:22</t>
  </si>
  <si>
    <t>TR-311 ÖZBEK 35-19-M00527_956683364_956683364</t>
  </si>
  <si>
    <t>08.01.2023 17:40:15</t>
  </si>
  <si>
    <t>08.01.2023 19:39:15</t>
  </si>
  <si>
    <t>L-513 REİSDERE 35-18-L00513_950462629_950462629</t>
  </si>
  <si>
    <t>08.01.2023 19:12:51</t>
  </si>
  <si>
    <t>08.01.2023 20:06:23</t>
  </si>
  <si>
    <t>ALAŞEHİR TM 45-73-A00001_KAVAKLIDERE M21_2312686</t>
  </si>
  <si>
    <t>08.01.2023 00:11:49</t>
  </si>
  <si>
    <t>08.01.2023 00:20:45</t>
  </si>
  <si>
    <t>08.01.2023 11:14:43</t>
  </si>
  <si>
    <t>08.01.2023 12:30:19</t>
  </si>
  <si>
    <t>TR-77 35-17-M00077_TR-78(M-78) M02_66375434</t>
  </si>
  <si>
    <t>08.01.2023 10:02:28</t>
  </si>
  <si>
    <t>08.01.2023 12:47:58</t>
  </si>
  <si>
    <t>L-49 SAYKOP 35-14-L00049_956635045_956635045</t>
  </si>
  <si>
    <t>08.01.2023 10:42:09</t>
  </si>
  <si>
    <t>08.01.2023 11:42:20</t>
  </si>
  <si>
    <t>L-287 SCOTCH PARK 35-18-L00287_L-289 L01_72108886</t>
  </si>
  <si>
    <t>08.01.2023 14:23:12</t>
  </si>
  <si>
    <t>08.01.2023 15:06:09</t>
  </si>
  <si>
    <t>MURADİYE DM-5/11 45-71-M00232_DM-4/02 M03_72091347</t>
  </si>
  <si>
    <t>08.01.2023 09:40:32</t>
  </si>
  <si>
    <t>08.01.2023 15:43:39</t>
  </si>
  <si>
    <t>KAYMAKÇI TR-9 35-15-M00410_950406025_950406025</t>
  </si>
  <si>
    <t>08.01.2023 13:38:06</t>
  </si>
  <si>
    <t>08.01.2023 15:09:59</t>
  </si>
  <si>
    <t>M-1954 35-01-M01954_910817654_910817654</t>
  </si>
  <si>
    <t>08.01.2023 18:56:22</t>
  </si>
  <si>
    <t>09.01.2023 01:15:00</t>
  </si>
  <si>
    <t>DM08/TR02 45-73-M00003_TR-4 M04_66742823</t>
  </si>
  <si>
    <t>08.01.2023 08:55:42</t>
  </si>
  <si>
    <t>08.01.2023 11:52:30</t>
  </si>
  <si>
    <t>08.01.2023 00:11:50</t>
  </si>
  <si>
    <t>METAL İŞLERİ TR-12 KÖK 35-22-M00112_TAHTALIÇAY-OĞLANANASI DİZDARLAR SULAMA GRUBU M04_72106699</t>
  </si>
  <si>
    <t>OG Hatta Yabancı Cisim</t>
  </si>
  <si>
    <t>08.01.2023 10:59:49</t>
  </si>
  <si>
    <t>08.01.2023 12:17:22</t>
  </si>
  <si>
    <t>TAVUK ÇUKURU TR-1 35-16-M00043_B_56395393_56395393</t>
  </si>
  <si>
    <t>AG Yük Ayırıcı Arızası</t>
  </si>
  <si>
    <t>08.01.2023 12:48:46</t>
  </si>
  <si>
    <t>08.01.2023 14:56:39</t>
  </si>
  <si>
    <t>KIRKAĞAÇ TR-15 45-76-M00015_955239660_955239660</t>
  </si>
  <si>
    <t>08.01.2023 16:38:40</t>
  </si>
  <si>
    <t>08.01.2023 17:07:11</t>
  </si>
  <si>
    <t>ASARLIK TR-2 35-28-M00184_B_91323397_91323397</t>
  </si>
  <si>
    <t>08.01.2023 09:31:59</t>
  </si>
  <si>
    <t>08.01.2023 10:53:18</t>
  </si>
  <si>
    <t>K-325 35-01-K00325_F F1_5871652</t>
  </si>
  <si>
    <t>08.01.2023 00:09:39</t>
  </si>
  <si>
    <t>08.01.2023 01:46:33</t>
  </si>
  <si>
    <t>OĞLANANASI TR-5 KÖK 35-22-M00092_PANCAR KÖK M013_89600573</t>
  </si>
  <si>
    <t>08.01.2023 11:05:00</t>
  </si>
  <si>
    <t>08.01.2023 13:33:00</t>
  </si>
  <si>
    <t>BULGURCA TR-1 35-22-M00252_A_56389488_56389488</t>
  </si>
  <si>
    <t>08.01.2023 17:15:35</t>
  </si>
  <si>
    <t>08.01.2023 18:26:12</t>
  </si>
  <si>
    <t>YENİKÖY TR-4 45-71-M00125_BEYDERE KÖK M02_72244246</t>
  </si>
  <si>
    <t>08.01.2023 11:27:32</t>
  </si>
  <si>
    <t>08.01.2023 15:00:33</t>
  </si>
  <si>
    <t>ALAŞEHİR TR-4 45-73-M00004_45-73-M00004_2352251</t>
  </si>
  <si>
    <t>08.01.2023 09:01:17</t>
  </si>
  <si>
    <t>08.01.2023 14:40:06</t>
  </si>
  <si>
    <t>MURADİYE DM-5/6 KÖK 45-71-M00245_DM-5-5 M01_72322312</t>
  </si>
  <si>
    <t>08.01.2023 17:30:30</t>
  </si>
  <si>
    <t>08.01.2023 18:08:19</t>
  </si>
  <si>
    <t>MURADİYE DM-4 45-71-M00190_953221757_953221757</t>
  </si>
  <si>
    <t>08.01.2023 13:51:55</t>
  </si>
  <si>
    <t>08.01.2023 17:04:04</t>
  </si>
  <si>
    <t>MÜTEVELLİ KÖK 45-80-M00100_KARAAĞAÇLI M01_72196257</t>
  </si>
  <si>
    <t>08.01.2023 10:06:27</t>
  </si>
  <si>
    <t>08.01.2023 12:49:18</t>
  </si>
  <si>
    <t>TR-168 35-26-M00168_11831352 B02_42555616</t>
  </si>
  <si>
    <t>08.01.2023 08:56:33</t>
  </si>
  <si>
    <t>08.01.2023 15:51:21</t>
  </si>
  <si>
    <t>K-4445 35-03-K04445_910444147_910444147</t>
  </si>
  <si>
    <t>08.01.2023 19:14:34</t>
  </si>
  <si>
    <t>08.01.2023 20:16:13</t>
  </si>
  <si>
    <t>MURADİYE DM-5/11 45-71-M00232_AKARLAR M13_72091452</t>
  </si>
  <si>
    <t>08.01.2023 09:38:41</t>
  </si>
  <si>
    <t>08.01.2023 15:31:02</t>
  </si>
  <si>
    <t>YENİFOÇA TR-1 DM 35-23-M00001_YENİFOÇA TR-2 M12_83359158</t>
  </si>
  <si>
    <t>08.01.2023 09:02:02</t>
  </si>
  <si>
    <t>08.01.2023 13:31:49</t>
  </si>
  <si>
    <t>MEHTAP SİTESİ TR-1 35-17-M00343_950309674_950309674</t>
  </si>
  <si>
    <t>08.01.2023 18:11:48</t>
  </si>
  <si>
    <t>08.01.2023 21:25:09</t>
  </si>
  <si>
    <t>TR-39 35-16-L00039_35-16-L00039_67577606</t>
  </si>
  <si>
    <t>08.01.2023 12:54:32</t>
  </si>
  <si>
    <t>08.01.2023 15:36:16</t>
  </si>
  <si>
    <t>DM-2/13 35-29-M00100_48395576 b3b_48396919</t>
  </si>
  <si>
    <t>08.01.2023 10:53:00</t>
  </si>
  <si>
    <t>08.01.2023 12:02:59</t>
  </si>
  <si>
    <t>M-1462 35-01-M01462_913465551_913465551</t>
  </si>
  <si>
    <t>08.01.2023 14:35:19</t>
  </si>
  <si>
    <t>08.01.2023 21:47:44</t>
  </si>
  <si>
    <t>FUAR İM 35-01-A00003_BASMANE K24_2329048</t>
  </si>
  <si>
    <t>08.01.2023 17:54:20</t>
  </si>
  <si>
    <t>08.01.2023 18:50:24</t>
  </si>
  <si>
    <t>DÜNDARLI KÖK 35-29-L00053_DALLIK GRB. ENH. L02_72215840</t>
  </si>
  <si>
    <t>Kısa</t>
  </si>
  <si>
    <t>08.01.2023 11:34:10</t>
  </si>
  <si>
    <t>08.01.2023 11:34:17</t>
  </si>
  <si>
    <t>K-1222 35-01-K01222_911737592_911737592</t>
  </si>
  <si>
    <t>08.01.2023 19:25:19</t>
  </si>
  <si>
    <t>08.01.2023 21:06:07</t>
  </si>
  <si>
    <t>TİYENLİ KÖK 45-85-M00004_TİYENLİ -  KAPASİTÖR M05_72102276</t>
  </si>
  <si>
    <t>08.01.2023 15:45:15</t>
  </si>
  <si>
    <t>08.01.2023 16:37:09</t>
  </si>
  <si>
    <t>M-12 GERMİYAN 35-18-M00183_35-18-M00183_76953960</t>
  </si>
  <si>
    <t>08.01.2023 10:11:54</t>
  </si>
  <si>
    <t>08.01.2023 10:48:53</t>
  </si>
  <si>
    <t>YENİFOÇA TR-45 35-23-M00045_95001214956_95001214956</t>
  </si>
  <si>
    <t>08.01.2023 18:02:57</t>
  </si>
  <si>
    <t>08.01.2023 22:33:54</t>
  </si>
  <si>
    <t>K-4731 35-01-K04731_911715886_911715886</t>
  </si>
  <si>
    <t>08.01.2023 16:49:30</t>
  </si>
  <si>
    <t>08.01.2023 17:39:01</t>
  </si>
  <si>
    <t>K-3515 35-02-K03515_K-1323 K01_2119356</t>
  </si>
  <si>
    <t>OG Yeraltı Kablo Arızası</t>
  </si>
  <si>
    <t>08.01.2023 05:51:14</t>
  </si>
  <si>
    <t>08.01.2023 06:19:09</t>
  </si>
  <si>
    <t>BADEMLİ GÖLÖNÜ MEV. TR-22 35-15-L01035_35-15-L01035_2366117</t>
  </si>
  <si>
    <t>08.01.2023 15:08:26</t>
  </si>
  <si>
    <t>08.01.2023 17:47:24</t>
  </si>
  <si>
    <t>ÇİLEME TR-4 35-22-M00163_35-22-M00163_2377300</t>
  </si>
  <si>
    <t>08.01.2023 09:18:41</t>
  </si>
  <si>
    <t>08.01.2023 17:11:21</t>
  </si>
  <si>
    <t>HELVACI TR-1 35-17-M00361_B_60982276_60982276</t>
  </si>
  <si>
    <t>08.01.2023 18:44:47</t>
  </si>
  <si>
    <t>08.01.2023 20:52:48</t>
  </si>
  <si>
    <t>UĞURLU KÖK 45-86-M00045_HatBaşıAyırıcı_53135437 M04_53135437</t>
  </si>
  <si>
    <t>08.01.2023 11:34:57</t>
  </si>
  <si>
    <t>08.01.2023 12:01:32</t>
  </si>
  <si>
    <t>TR-164 35-26-M01147_8099222 f04_5911650</t>
  </si>
  <si>
    <t>08.01.2023 18:08:30</t>
  </si>
  <si>
    <t>08.01.2023 19:00:42</t>
  </si>
  <si>
    <t>M-1 35-17-M00001_ALİAĞA-1 TM M01_66461869</t>
  </si>
  <si>
    <t>08.01.2023 09:51:46</t>
  </si>
  <si>
    <t>08.01.2023 14:28:17</t>
  </si>
  <si>
    <t>M-2307 35-04-M02307_35-04-M02307_53114174</t>
  </si>
  <si>
    <t>08.01.2023 12:36:32</t>
  </si>
  <si>
    <t>08.01.2023 13:24:36</t>
  </si>
  <si>
    <t>DM01-TR06 35-27-M00006_913811814_913811814</t>
  </si>
  <si>
    <t>08.01.2023 16:46:33</t>
  </si>
  <si>
    <t>08.01.2023 17:23:46</t>
  </si>
  <si>
    <t>K-1320 35-09-K01320_97817854_97817854</t>
  </si>
  <si>
    <t>08.01.2023 14:18:33</t>
  </si>
  <si>
    <t>08.01.2023 17:16:19</t>
  </si>
  <si>
    <t>AKHİSAR İM 45-72-A00001_TR-1/13 M14_2058457</t>
  </si>
  <si>
    <t>08.01.2023 21:24:00</t>
  </si>
  <si>
    <t>08.01.2023 22:10:02</t>
  </si>
  <si>
    <t>M-1 35-02-M00001_M-1269 M12_78582590</t>
  </si>
  <si>
    <t>08.01.2023 19:45:52</t>
  </si>
  <si>
    <t>08.01.2023 19:57:30</t>
  </si>
  <si>
    <t>K-634 35-03-K00634_913435669_913435669</t>
  </si>
  <si>
    <t>08.01.2023 18:43:03</t>
  </si>
  <si>
    <t>08.01.2023 19:22:34</t>
  </si>
  <si>
    <t>MURADİYE TR-4 45-71-M01417_A_91252423_91252423</t>
  </si>
  <si>
    <t>08.01.2023 15:26:20</t>
  </si>
  <si>
    <t>08.01.2023 20:37:15</t>
  </si>
  <si>
    <t>ÜNİVERSİTE TM 35-02-A00008_ÜNİVERSİTE-18 K42_2061530</t>
  </si>
  <si>
    <t>08.01.2023 13:27:06</t>
  </si>
  <si>
    <t>08.01.2023 15:28:35</t>
  </si>
  <si>
    <t>M-228 35-02-M00228_35-02-M00228_49764240</t>
  </si>
  <si>
    <t>AG Termik Açması</t>
  </si>
  <si>
    <t>08.01.2023 20:27:39</t>
  </si>
  <si>
    <t>08.01.2023 22:14:43</t>
  </si>
  <si>
    <t>M-228 35-02-M00228_K-172 K03_49764238</t>
  </si>
  <si>
    <t>08.01.2023 11:39:50</t>
  </si>
  <si>
    <t>EĞRİLİMAN TR-1 35-21-L00098_35-21-L00098_2375930</t>
  </si>
  <si>
    <t>08.01.2023 09:39:40</t>
  </si>
  <si>
    <t>08.01.2023 13:42:04</t>
  </si>
  <si>
    <t>YENİFOÇA TR-45 35-23-M00045_D_56365096_56365096</t>
  </si>
  <si>
    <t>08.01.2023 21:39:20</t>
  </si>
  <si>
    <t>08.01.2023 22:36:54</t>
  </si>
  <si>
    <t>BEYDERE KÖK 45-71-M00128_YENİKÖY (MANİSA TM DEN) M10_50217228</t>
  </si>
  <si>
    <t>08.01.2023 14:19:52</t>
  </si>
  <si>
    <t>08.01.2023 15:06:06</t>
  </si>
  <si>
    <t>KUŞÇULAR TR-2 35-19-M00519_956678252_956678252</t>
  </si>
  <si>
    <t>08.01.2023 11:25:56</t>
  </si>
  <si>
    <t>08.01.2023 13:49:29</t>
  </si>
  <si>
    <t>KARAAĞAÇLI TR-13 45-71-M01075_953213698_953213698</t>
  </si>
  <si>
    <t>08.01.2023 16:04:51</t>
  </si>
  <si>
    <t>08.01.2023 18:25:17</t>
  </si>
  <si>
    <t>MURADİYE DM-7/1 45-71-M01854_DM-7/1A M05_2125942</t>
  </si>
  <si>
    <t>08.01.2023 09:00:30</t>
  </si>
  <si>
    <t>08.01.2023 14:05:31</t>
  </si>
  <si>
    <t>HECİZ KÖK 45-82-M00485_SAVAŞTEPE 34.5 ÇIKIŞ M03_66191068</t>
  </si>
  <si>
    <t>08.01.2023 12:10:19</t>
  </si>
  <si>
    <t>08.01.2023 12:36:39</t>
  </si>
  <si>
    <t>SEYREK TR-3 35-28-M00372__78540089_78540089</t>
  </si>
  <si>
    <t>08.01.2023 11:18:21</t>
  </si>
  <si>
    <t>08.01.2023 11:48:31</t>
  </si>
  <si>
    <t>UĞURLU KÖK 45-86-M00045_GÜNDOĞDU UĞURLU M02_72226020</t>
  </si>
  <si>
    <t>08.01.2023 00:03:11</t>
  </si>
  <si>
    <t>08.01.2023 00:24:31</t>
  </si>
  <si>
    <t>DERBENT TR-1 45-78-M00947_A_91086681_91086681</t>
  </si>
  <si>
    <t>08.01.2023 14:31:11</t>
  </si>
  <si>
    <t>08.01.2023 15:09:03</t>
  </si>
  <si>
    <t>SELİM GES KÖK 35-23-M00319_YENİ FOÇA TR-16 M07_72307467</t>
  </si>
  <si>
    <t>08.01.2023 09:20:06</t>
  </si>
  <si>
    <t>08.01.2023 13:46:37</t>
  </si>
  <si>
    <t>M-1309 35-02-M01309_M-436 M05_2102197</t>
  </si>
  <si>
    <t>08.01.2023 09:58:02</t>
  </si>
  <si>
    <t>08.01.2023 12:43:47</t>
  </si>
  <si>
    <t>TR-52 35-19-L00052_956693461_956693461</t>
  </si>
  <si>
    <t>08.01.2023 16:22:13</t>
  </si>
  <si>
    <t>08.01.2023 18:28:35</t>
  </si>
  <si>
    <t>TR-1/13 45-72-M00013_DAĞITIM TRAFOSU TR-1/13 M06_2330274</t>
  </si>
  <si>
    <t>08.01.2023 23:35:00</t>
  </si>
  <si>
    <t>08.01.2023 23:54:00</t>
  </si>
  <si>
    <t>MORDOĞAN İM 35-21-A00002_İYTE-2 M03_2314073</t>
  </si>
  <si>
    <t>08.01.2023 00:54:33</t>
  </si>
  <si>
    <t>08.01.2023 01:22:29</t>
  </si>
  <si>
    <t>KARŞIYAKA GIS TM 35-04-A00002_Karşıyaka-12 K21_2053619</t>
  </si>
  <si>
    <t>08.01.2023 08:59:37</t>
  </si>
  <si>
    <t>08.01.2023 11:08:14</t>
  </si>
  <si>
    <t>TR-830 KÖK 35-28-M00619_HatBaşıAyırıcı_53133889 M02_53133889</t>
  </si>
  <si>
    <t>08.01.2023 20:00:49</t>
  </si>
  <si>
    <t>K-692 35-04-K00692_914531743_914531743</t>
  </si>
  <si>
    <t>08.01.2023 13:46:23</t>
  </si>
  <si>
    <t>08.01.2023 17:44:41</t>
  </si>
  <si>
    <t>MURADİYE DM-5/6 KÖK 45-71-M00245_DM-6/1 M07_72097735</t>
  </si>
  <si>
    <t>08.01.2023 23:56:31</t>
  </si>
  <si>
    <t>09.01.2023 01:07:41</t>
  </si>
  <si>
    <t>MENEMEN TR-77 35-28-L00077_35-28-L00077_66761917</t>
  </si>
  <si>
    <t>08.01.2023 10:07:42</t>
  </si>
  <si>
    <t>08.01.2023 12:32:52</t>
  </si>
  <si>
    <t>BEYLİKLİ TR-2 45-78-M00728_953280649_953280649</t>
  </si>
  <si>
    <t>08.01.2023 09:41:05</t>
  </si>
  <si>
    <t>08.01.2023 10:47:28</t>
  </si>
  <si>
    <t>DM-5/20 45-83-M00702_ÇIKIŞ M02_54705498</t>
  </si>
  <si>
    <t>08.01.2023 13:02:15</t>
  </si>
  <si>
    <t>08.01.2023 13:47:12</t>
  </si>
  <si>
    <t>DIRAZLAR TR-1 45-81-M00223_B_91336735_91336735</t>
  </si>
  <si>
    <t>08.01.2023 18:23:17</t>
  </si>
  <si>
    <t>08.01.2023 19:20:28</t>
  </si>
  <si>
    <t>BEYDERE KÖK 45-71-M00128_SELİMŞAHLAR M02_50217224</t>
  </si>
  <si>
    <t>08.01.2023 10:56:42</t>
  </si>
  <si>
    <t>08.01.2023 11:16:14</t>
  </si>
  <si>
    <t>DM-2/9 EGE KOOP. 35-26-M00827_DM-2/10 M02_65907371</t>
  </si>
  <si>
    <t>08.01.2023 12:18:17</t>
  </si>
  <si>
    <t>08.01.2023 15:40:08</t>
  </si>
  <si>
    <t>L-228 ILICA GARAJ 35-18-L00228_A A01b_78559804</t>
  </si>
  <si>
    <t>08.01.2023 13:55:06</t>
  </si>
  <si>
    <t>08.01.2023 17:01:11</t>
  </si>
  <si>
    <t>ALAŞEHİR TM 45-73-A00001_CABBAR DM-3 M13_2312678</t>
  </si>
  <si>
    <t>08.01.2023 00:11:07</t>
  </si>
  <si>
    <t>08.01.2023 00:18:49</t>
  </si>
  <si>
    <t>GÖKÇEN DM 35-29-M00123_ASMALIK M12_2328948</t>
  </si>
  <si>
    <t>08.01.2023 10:14:17</t>
  </si>
  <si>
    <t>08.01.2023 12:13:08</t>
  </si>
  <si>
    <t>SARIGÖL TR-51 45-79-M00051_TR-52 M02_67100857</t>
  </si>
  <si>
    <t>08.01.2023 09:07:23</t>
  </si>
  <si>
    <t>08.01.2023 15:41:41</t>
  </si>
  <si>
    <t>DOĞANCI TR-2 35-31-L00335_F_91225701_91225701</t>
  </si>
  <si>
    <t>08.01.2023 09:44:09</t>
  </si>
  <si>
    <t>08.01.2023 17:50:47</t>
  </si>
  <si>
    <t>K-494 35-01-K00494_911890725_911890725</t>
  </si>
  <si>
    <t>08.01.2023 16:30:08</t>
  </si>
  <si>
    <t>08.01.2023 17:08:39</t>
  </si>
  <si>
    <t>ALAŞEHİR TM 45-73-A00001_SARIGÖL-2 M19_2312684</t>
  </si>
  <si>
    <t>08.01.2023 00:17:12</t>
  </si>
  <si>
    <t>08.01.2023 00:28:57</t>
  </si>
  <si>
    <t>MANİSA TM-1 45-71-A00001_MURADİYE--1 M08_2309461</t>
  </si>
  <si>
    <t>08.01.2023 09:37:04</t>
  </si>
  <si>
    <t>08.01.2023 16:00:55</t>
  </si>
  <si>
    <t>TİRE DM2/6 35-29-L00025__91255404_91255404</t>
  </si>
  <si>
    <t>08.01.2023 20:57:47</t>
  </si>
  <si>
    <t>08.01.2023 22:37:49</t>
  </si>
  <si>
    <t>KAZANLI TR-1 35-15-L00964_950379494_950379494</t>
  </si>
  <si>
    <t>08.01.2023 10:55:54</t>
  </si>
  <si>
    <t>08.01.2023 12:19:39</t>
  </si>
  <si>
    <t>M-988 35-03-M00988_35-03-M00988_41914737</t>
  </si>
  <si>
    <t>08.01.2023 11:40:50</t>
  </si>
  <si>
    <t>08.01.2023 11:51:38</t>
  </si>
  <si>
    <t>K-1536 35-01-K01536_A_56374485_56374485</t>
  </si>
  <si>
    <t>08.01.2023 19:41:26</t>
  </si>
  <si>
    <t>08.01.2023 21:32:38</t>
  </si>
  <si>
    <t>TR-94 35-17-M00094_DAĞITIM TRAFO TR-94 M03_66370568</t>
  </si>
  <si>
    <t>08.01.2023 12:26:37</t>
  </si>
  <si>
    <t>08.01.2023 14:41:52</t>
  </si>
  <si>
    <t>L-100 DÜZCE 35-14-L00100_5767193_56367514_56367514</t>
  </si>
  <si>
    <t>08.01.2023 13:13:57</t>
  </si>
  <si>
    <t>08.01.2023 15:16:22</t>
  </si>
  <si>
    <t>K-837 35-01-K00837_TRAFO K01_41900598</t>
  </si>
  <si>
    <t>08.01.2023 18:45:52</t>
  </si>
  <si>
    <t>08.01.2023 20:50:10</t>
  </si>
  <si>
    <t>08.01.2023 10:05:41</t>
  </si>
  <si>
    <t>08.01.2023 12:20:38</t>
  </si>
  <si>
    <t>TR-164 35-26-M01147_8859547 g02_5911690</t>
  </si>
  <si>
    <t>09.01.2023 10:05:09</t>
  </si>
  <si>
    <t>09.01.2023 15:53:47</t>
  </si>
  <si>
    <t>L-128/1 35-18-L00603_L-132 L02_49893294</t>
  </si>
  <si>
    <t>09.01.2023 08:59:53</t>
  </si>
  <si>
    <t>09.01.2023 11:32:13</t>
  </si>
  <si>
    <t>K-1117 35-08-K01117_35-08-K01117_42457662</t>
  </si>
  <si>
    <t>09.01.2023 12:03:03</t>
  </si>
  <si>
    <t>09.01.2023 13:00:57</t>
  </si>
  <si>
    <t>K-901 35-02-K00901_E_56379749_56379749</t>
  </si>
  <si>
    <t>09.01.2023 09:04:47</t>
  </si>
  <si>
    <t>09.01.2023 14:38:13</t>
  </si>
  <si>
    <t>SOMA TR-11/3 45-82-M00035_DAĞITIM TRAFOSU M03_72186722</t>
  </si>
  <si>
    <t>09.01.2023 09:59:11</t>
  </si>
  <si>
    <t>09.01.2023 10:18:53</t>
  </si>
  <si>
    <t>ŞEMİKLER TM 35-04-A00003_ŞEMİKLER-12 K42_2312131</t>
  </si>
  <si>
    <t>09.01.2023 11:05:33</t>
  </si>
  <si>
    <t>09.01.2023 11:18:32</t>
  </si>
  <si>
    <t>K-1659 35-01-K01659_913000277_913000277</t>
  </si>
  <si>
    <t>09.01.2023 17:53:20</t>
  </si>
  <si>
    <t>09.01.2023 18:27:53</t>
  </si>
  <si>
    <t>K-47 35-01-K00047_910727262_910727262</t>
  </si>
  <si>
    <t>09.01.2023 11:34:33</t>
  </si>
  <si>
    <t>09.01.2023 14:23:43</t>
  </si>
  <si>
    <t>HELVACI TR-2 35-17-M00362_950306317_950306317</t>
  </si>
  <si>
    <t>09.01.2023 15:04:57</t>
  </si>
  <si>
    <t>09.01.2023 17:47:14</t>
  </si>
  <si>
    <t>KUŞÇUBURUN-4 35-26-M00530_B_91000250_91000250</t>
  </si>
  <si>
    <t>09.01.2023 15:42:15</t>
  </si>
  <si>
    <t>09.01.2023 17:04:43</t>
  </si>
  <si>
    <t>AKÖREN TR-19 KÖK 45-78-M00974_ÇOBANOĞLU M01_66244827</t>
  </si>
  <si>
    <t>09.01.2023 16:41:59</t>
  </si>
  <si>
    <t>09.01.2023 17:06:43</t>
  </si>
  <si>
    <t>NOHUTALAN TR-2 35-19-M00258_35-19-M00258_2375712</t>
  </si>
  <si>
    <t>09.01.2023 18:28:09</t>
  </si>
  <si>
    <t>09.01.2023 18:54:07</t>
  </si>
  <si>
    <t>L-469 35-18-L00469_GERMİYAN İM L01_72090721</t>
  </si>
  <si>
    <t>09.01.2023 11:30:49</t>
  </si>
  <si>
    <t>09.01.2023 11:40:18</t>
  </si>
  <si>
    <t>K-3317 35-09-K03317_97689177_97689177</t>
  </si>
  <si>
    <t>09.01.2023 16:57:44</t>
  </si>
  <si>
    <t>09.01.2023 19:21:51</t>
  </si>
  <si>
    <t>ÜRKMEZ M-18 35-25-M00151_956643855_956643855</t>
  </si>
  <si>
    <t>09.01.2023 10:32:54</t>
  </si>
  <si>
    <t>09.01.2023 12:20:29</t>
  </si>
  <si>
    <t>L-401 ALTINYUNUS DM 35-18-L00401_L-215 L09_2092212</t>
  </si>
  <si>
    <t>09.01.2023 09:21:55</t>
  </si>
  <si>
    <t>09.01.2023 14:24:49</t>
  </si>
  <si>
    <t>DEĞİRMENDERE DM 35-22-M00085_ÇİLEME-MALTA-SANCAKLI M08_50066611</t>
  </si>
  <si>
    <t>09.01.2023 09:03:08</t>
  </si>
  <si>
    <t>09.01.2023 18:13:33</t>
  </si>
  <si>
    <t>ÜRKMEZ M-18 35-25-M00151_D_91264080_91264080</t>
  </si>
  <si>
    <t>09.01.2023 12:54:53</t>
  </si>
  <si>
    <t>09.01.2023 15:12:46</t>
  </si>
  <si>
    <t>M-236 35-02-M00236_B_56382758_56382758</t>
  </si>
  <si>
    <t>09.01.2023 13:49:27</t>
  </si>
  <si>
    <t>09.01.2023 16:38:23</t>
  </si>
  <si>
    <t>KARAKOVA KÖK 35-15-L01205_SEYREKLİ M01_85268982</t>
  </si>
  <si>
    <t>09.01.2023 15:50:01</t>
  </si>
  <si>
    <t>09.01.2023 16:25:53</t>
  </si>
  <si>
    <t>K-3748 35-08-K03748_35-08-K03748_60610201</t>
  </si>
  <si>
    <t>09.01.2023 15:42:19</t>
  </si>
  <si>
    <t>09.01.2023 17:04:31</t>
  </si>
  <si>
    <t>DM-1/TR-12 35-14-L00294_A A01_5931471</t>
  </si>
  <si>
    <t>09.01.2023 09:31:06</t>
  </si>
  <si>
    <t>09.01.2023 12:51:20</t>
  </si>
  <si>
    <t>TR-154 45-78-L00154_49415326 tr154/a5b_49409407</t>
  </si>
  <si>
    <t>09.01.2023 14:09:48</t>
  </si>
  <si>
    <t>09.01.2023 14:58:50</t>
  </si>
  <si>
    <t>SOMA TR-13/1 45-82-M00113_DAĞITIM TRAFOSU M03_72188567</t>
  </si>
  <si>
    <t>09.01.2023 10:30:51</t>
  </si>
  <si>
    <t>09.01.2023 10:46:22</t>
  </si>
  <si>
    <t>BERGAMA TM 35-16-A00004_DAĞISTAN M13_2057512</t>
  </si>
  <si>
    <t>09.01.2023 03:21:50</t>
  </si>
  <si>
    <t>09.01.2023 03:39:42</t>
  </si>
  <si>
    <t>K-2409 35-01-K02409_35-01-K02409_65806682</t>
  </si>
  <si>
    <t>09.01.2023 10:19:09</t>
  </si>
  <si>
    <t>09.01.2023 11:33:34</t>
  </si>
  <si>
    <t>YENİFOÇA TR-44 35-23-M00044_E_56388986_56388986</t>
  </si>
  <si>
    <t>09.01.2023 12:35:23</t>
  </si>
  <si>
    <t>09.01.2023 13:39:06</t>
  </si>
  <si>
    <t>_97658477_97658477</t>
  </si>
  <si>
    <t>09.01.2023 11:18:43</t>
  </si>
  <si>
    <t>09.01.2023 14:19:35</t>
  </si>
  <si>
    <t>M-992 35-03-M00992_B_56380824_56380824</t>
  </si>
  <si>
    <t>09.01.2023 09:14:05</t>
  </si>
  <si>
    <t>09.01.2023 14:30:25</t>
  </si>
  <si>
    <t>DEMİRKÖPRÜ TM 45-78-A00005_KULA M05_2329518</t>
  </si>
  <si>
    <t>09.01.2023 08:40:09</t>
  </si>
  <si>
    <t>09.01.2023 09:59:40</t>
  </si>
  <si>
    <t>K-1117 35-08-K01117_A_56382212_56382212</t>
  </si>
  <si>
    <t>09.01.2023 13:43:04</t>
  </si>
  <si>
    <t>09.01.2023 16:58:10</t>
  </si>
  <si>
    <t>BAĞARASI TR-8 35-23-M00177_C_91286807_91286807</t>
  </si>
  <si>
    <t>09.01.2023 17:36:42</t>
  </si>
  <si>
    <t>09.01.2023 18:50:01</t>
  </si>
  <si>
    <t>M-2911 35-01-M02911_911445959_911445959</t>
  </si>
  <si>
    <t>09.01.2023 11:47:22</t>
  </si>
  <si>
    <t>09.01.2023 13:00:32</t>
  </si>
  <si>
    <t>L-157 YEŞİLKENT 35-14-L00157_956633916_956633916</t>
  </si>
  <si>
    <t>09.01.2023 21:55:01</t>
  </si>
  <si>
    <t>09.01.2023 23:03:42</t>
  </si>
  <si>
    <t>09.01.2023 22:46:57</t>
  </si>
  <si>
    <t>09.01.2023 23:35:55</t>
  </si>
  <si>
    <t>TR-63 35-19-L00063_A_60983692_60983692</t>
  </si>
  <si>
    <t>AG Klemens Arızası</t>
  </si>
  <si>
    <t>09.01.2023 15:17:41</t>
  </si>
  <si>
    <t>09.01.2023 16:36:07</t>
  </si>
  <si>
    <t>DEMİRKÖPRÜ TM 45-78-A00005_HatBaşıAyırıcı_53135943 M07_53135943</t>
  </si>
  <si>
    <t>09.01.2023 11:16:54</t>
  </si>
  <si>
    <t>09.01.2023 15:16:45</t>
  </si>
  <si>
    <t>HELVACI KÖK-1 35-17-M00360_HatBaşıAyırıcı_53132697 M03_53132697</t>
  </si>
  <si>
    <t>09.01.2023 10:11:13</t>
  </si>
  <si>
    <t>09.01.2023 12:15:18</t>
  </si>
  <si>
    <t>KUŞÇULAR TR-10(OVAKAHVE) 35-19-M00222_A_80494482_80494482</t>
  </si>
  <si>
    <t>09.01.2023 07:18:43</t>
  </si>
  <si>
    <t>09.01.2023 10:26:02</t>
  </si>
  <si>
    <t>HACIRAHMANLI TR-8 45-80-M00085_HACIRAHMANLI TR-10 M05_72198170</t>
  </si>
  <si>
    <t>09.01.2023 16:45:12</t>
  </si>
  <si>
    <t>09.01.2023 18:32:39</t>
  </si>
  <si>
    <t>YENİ ŞAKRAN TR-12 35-17-M00212__56355758_56355758</t>
  </si>
  <si>
    <t>09.01.2023 20:40:26</t>
  </si>
  <si>
    <t>09.01.2023 21:33:50</t>
  </si>
  <si>
    <t>K-3265 35-04-K03265_A_56363498_56363498</t>
  </si>
  <si>
    <t>09.01.2023 13:06:35</t>
  </si>
  <si>
    <t>09.01.2023 14:39:31</t>
  </si>
  <si>
    <t>L-201 GÜZELÇİFTLİK 35-14-L00201_35-14-L00201_72216673</t>
  </si>
  <si>
    <t>09.01.2023 16:59:47</t>
  </si>
  <si>
    <t>09.01.2023 18:48:41</t>
  </si>
  <si>
    <t>ÇAMLICA TR-10 45-86-M00049_TR-6 M01_84246740</t>
  </si>
  <si>
    <t>09.01.2023 10:31:57</t>
  </si>
  <si>
    <t>09.01.2023 10:40:00</t>
  </si>
  <si>
    <t>K-4405 35-02-K04405_35-02-K04405_2350853</t>
  </si>
  <si>
    <t>09.01.2023 09:26:01</t>
  </si>
  <si>
    <t>09.01.2023 11:13:27</t>
  </si>
  <si>
    <t>M-1803 35-02-M01803_M-2562 M01_66522225</t>
  </si>
  <si>
    <t>09.01.2023 18:56:59</t>
  </si>
  <si>
    <t>09.01.2023 20:24:02</t>
  </si>
  <si>
    <t>L-90 ULAMIŞ YAREN 35-14-L00090_956633712_956633712</t>
  </si>
  <si>
    <t>09.01.2023 11:35:59</t>
  </si>
  <si>
    <t>09.01.2023 18:33:27</t>
  </si>
  <si>
    <t>L-256 (18 KABİN) 35-18-L00256_L-260 L01_2323213</t>
  </si>
  <si>
    <t>09.01.2023 09:24:59</t>
  </si>
  <si>
    <t>09.01.2023 10:04:01</t>
  </si>
  <si>
    <t>ILGIN HATBAŞI KÖK 45-73-M01292_ÇAKIRCAALİ M02_83838185</t>
  </si>
  <si>
    <t>09.01.2023 16:32:45</t>
  </si>
  <si>
    <t>09.01.2023 17:43:35</t>
  </si>
  <si>
    <t>L-49 SAYKOP 35-14-L00049_95001218744_95001218744</t>
  </si>
  <si>
    <t>09.01.2023 14:55:15</t>
  </si>
  <si>
    <t>09.01.2023 17:33:13</t>
  </si>
  <si>
    <t>TR-1/10 45-72-M00010_TR-1/11 M05_85209825</t>
  </si>
  <si>
    <t>09.01.2023 08:56:56</t>
  </si>
  <si>
    <t>09.01.2023 13:01:42</t>
  </si>
  <si>
    <t>ÇINARLIKUYU KÖK 45-71-M00188_HatBaşıAyırıcı_88207040 M02_88207040</t>
  </si>
  <si>
    <t>09.01.2023 15:01:44</t>
  </si>
  <si>
    <t>09.01.2023 17:33:26</t>
  </si>
  <si>
    <t>ÇIRAKVELİ TR-1 45-78-M00793_45-78-M00793_2372345</t>
  </si>
  <si>
    <t>09.01.2023 04:19:36</t>
  </si>
  <si>
    <t>09.01.2023 06:37:16</t>
  </si>
  <si>
    <t>KARABURUN TR-3 35-21-L00007_953359635_953359635</t>
  </si>
  <si>
    <t>09.01.2023 15:07:40</t>
  </si>
  <si>
    <t>09.01.2023 18:41:18</t>
  </si>
  <si>
    <t>K-55 35-04-K00055_35-04-K00055_47722795</t>
  </si>
  <si>
    <t>09.01.2023 13:53:06</t>
  </si>
  <si>
    <t>09.01.2023 17:08:27</t>
  </si>
  <si>
    <t>YENMİŞ KÖK 35-27-M00366_KEMALPAŞA T.M. M02_72163650</t>
  </si>
  <si>
    <t>09.01.2023 08:50:56</t>
  </si>
  <si>
    <t>09.01.2023 09:10:29</t>
  </si>
  <si>
    <t>L-218 SANAYİ SİTESİ 35-18-L00218_D_91126102_91126102</t>
  </si>
  <si>
    <t>09.01.2023 09:20:59</t>
  </si>
  <si>
    <t>09.01.2023 12:02:45</t>
  </si>
  <si>
    <t>K-60 35-01-K00060_B B2_5873915</t>
  </si>
  <si>
    <t>09.01.2023 23:29:45</t>
  </si>
  <si>
    <t>10.01.2023 01:18:11</t>
  </si>
  <si>
    <t>K-358 35-04-K00358_99353871_99353871</t>
  </si>
  <si>
    <t>09.01.2023 14:02:34</t>
  </si>
  <si>
    <t>09.01.2023 17:12:59</t>
  </si>
  <si>
    <t>TR-1-4/5 KİLİSE KABİN 35-20-L00028_B_56359196_56359196</t>
  </si>
  <si>
    <t>09.01.2023 17:08:50</t>
  </si>
  <si>
    <t>09.01.2023 17:33:44</t>
  </si>
  <si>
    <t>K-2530 35-02-K02530_99130376_99130376</t>
  </si>
  <si>
    <t>09.01.2023 07:55:54</t>
  </si>
  <si>
    <t>09.01.2023 09:07:12</t>
  </si>
  <si>
    <t>İLYASLAR KÖK 45-76-M00048_İLYASLAR M02_72213069</t>
  </si>
  <si>
    <t>09.01.2023 09:00:35</t>
  </si>
  <si>
    <t>09.01.2023 09:43:10</t>
  </si>
  <si>
    <t>M-2325 35-03-M02325_965841315_965841315</t>
  </si>
  <si>
    <t>09.01.2023 15:28:32</t>
  </si>
  <si>
    <t>09.01.2023 17:11:04</t>
  </si>
  <si>
    <t>TORBALI DM 35-26-M00001_7378918_56358402_56358402</t>
  </si>
  <si>
    <t>09.01.2023 11:11:14</t>
  </si>
  <si>
    <t>09.01.2023 12:44:49</t>
  </si>
  <si>
    <t>KUMKUYUCAK KÖK 45-80-M00093_KUMKUYUCAK TR-1/TR-2/TR-3/TR-4 TARIMSAL SULAMA M02_72193244</t>
  </si>
  <si>
    <t>09.01.2023 10:51:28</t>
  </si>
  <si>
    <t>09.01.2023 11:32:06</t>
  </si>
  <si>
    <t>KÜNER TR-1 35-22-M00229_35-22-M00229_2366912</t>
  </si>
  <si>
    <t>09.01.2023 09:12:44</t>
  </si>
  <si>
    <t>09.01.2023 11:49:01</t>
  </si>
  <si>
    <t>OVAKENT İM 35-15-A00003_ÇATAL ARMUT L05_2308501</t>
  </si>
  <si>
    <t>09.01.2023 12:31:37</t>
  </si>
  <si>
    <t>09.01.2023 12:51:35</t>
  </si>
  <si>
    <t>K-289 35-04-K00289_99571100_99571100</t>
  </si>
  <si>
    <t>09.01.2023 09:55:28</t>
  </si>
  <si>
    <t>09.01.2023 18:34:02</t>
  </si>
  <si>
    <t>K-1487 35-03-K01487_E_56373244_56373244</t>
  </si>
  <si>
    <t>09.01.2023 21:01:40</t>
  </si>
  <si>
    <t>09.01.2023 22:34:46</t>
  </si>
  <si>
    <t>ULUCAK TM 35-28-A00002_MENEMEN-1 M03_2061773</t>
  </si>
  <si>
    <t>09.01.2023 23:49:46</t>
  </si>
  <si>
    <t>10.01.2023 05:41:57</t>
  </si>
  <si>
    <t>DM-2/TR-12 35-22-M00299_C_56366213_56366213</t>
  </si>
  <si>
    <t>09.01.2023 18:10:49</t>
  </si>
  <si>
    <t>09.01.2023 19:05:43</t>
  </si>
  <si>
    <t>M-392 35-03-M00392_B_56364968_56364968</t>
  </si>
  <si>
    <t>09.01.2023 13:17:24</t>
  </si>
  <si>
    <t>09.01.2023 18:00:24</t>
  </si>
  <si>
    <t>L-169 35-18-L00169__72410818_72410818</t>
  </si>
  <si>
    <t>09.01.2023 18:48:32</t>
  </si>
  <si>
    <t>09.01.2023 21:52:01</t>
  </si>
  <si>
    <t>DM02/TR13 45-73-M00041_H h2_45157517</t>
  </si>
  <si>
    <t>09.01.2023 13:35:59</t>
  </si>
  <si>
    <t>09.01.2023 14:53:25</t>
  </si>
  <si>
    <t>K-901 35-02-K00901_B_56380009_56380009</t>
  </si>
  <si>
    <t>09.01.2023 09:04:28</t>
  </si>
  <si>
    <t>09.01.2023 14:37:13</t>
  </si>
  <si>
    <t>ÜÇPINAR DM 45-71-M00183_AVDAL M02_72249124</t>
  </si>
  <si>
    <t>09.01.2023 09:10:51</t>
  </si>
  <si>
    <t>09.01.2023 11:25:05</t>
  </si>
  <si>
    <t>09.01.2023 16:48:22</t>
  </si>
  <si>
    <t>09.01.2023 18:19:23</t>
  </si>
  <si>
    <t>SOMA TR-2 45-82-M00002_960688612_960688612</t>
  </si>
  <si>
    <t>09.01.2023 12:23:24</t>
  </si>
  <si>
    <t>09.01.2023 13:33:05</t>
  </si>
  <si>
    <t>DURASILLI TR-7 45-78-M01118_TR-8 M05_2327267</t>
  </si>
  <si>
    <t>09.01.2023 15:50:59</t>
  </si>
  <si>
    <t>09.01.2023 16:26:32</t>
  </si>
  <si>
    <t>CAMBAZLI KÖK 45-84-M00005_MADEN KÖK M03_50241539</t>
  </si>
  <si>
    <t>09.01.2023 17:29:16</t>
  </si>
  <si>
    <t>09.01.2023 18:17:48</t>
  </si>
  <si>
    <t>YURDAKUL ALKAN SULAMA GRUBU TR 35-27-M00260_35-27-M00260_2359508</t>
  </si>
  <si>
    <t>09.01.2023 09:25:37</t>
  </si>
  <si>
    <t>09.01.2023 13:08:03</t>
  </si>
  <si>
    <t>SOMA TR-14/2 45-82-M00091_DAHİLİ TRAFO M03_79767558</t>
  </si>
  <si>
    <t>09.01.2023 14:11:50</t>
  </si>
  <si>
    <t>09.01.2023 14:34:20</t>
  </si>
  <si>
    <t>K-141 35-03-K00141_35-03-K00141_41910332</t>
  </si>
  <si>
    <t>09.01.2023 11:33:41</t>
  </si>
  <si>
    <t>09.01.2023 12:35:41</t>
  </si>
  <si>
    <t>ŞEMİKLER TM 35-04-A00003_İMBAT M03_2054708</t>
  </si>
  <si>
    <t>09.01.2023 13:58:09</t>
  </si>
  <si>
    <t>L-261 SİTESPOR 35-18-L00261__72373432_72373432</t>
  </si>
  <si>
    <t>09.01.2023 10:11:06</t>
  </si>
  <si>
    <t>09.01.2023 11:36:27</t>
  </si>
  <si>
    <t>TR-168 35-26-M00168_11831352 A03_5905700</t>
  </si>
  <si>
    <t>09.01.2023 09:17:59</t>
  </si>
  <si>
    <t>09.01.2023 14:48:17</t>
  </si>
  <si>
    <t>ORTA MAHALLE M-62 35-25-M00366_955286887_955286887</t>
  </si>
  <si>
    <t>09.01.2023 12:49:52</t>
  </si>
  <si>
    <t>09.01.2023 17:20:25</t>
  </si>
  <si>
    <t>TAŞKESİK TR-2 35-26-L00220_B_91046224_91046224</t>
  </si>
  <si>
    <t>09.01.2023 16:40:01</t>
  </si>
  <si>
    <t>09.01.2023 17:37:39</t>
  </si>
  <si>
    <t>BAYRAM BALCI VE ARKADAŞLARI GRB.TR 35-13-L00093_35-13-L00093_2374053</t>
  </si>
  <si>
    <t>09.01.2023 18:02:24</t>
  </si>
  <si>
    <t>09.01.2023 21:20:50</t>
  </si>
  <si>
    <t>BORNOVA TM 35-02-A00005_TURKCELL M46_2308404</t>
  </si>
  <si>
    <t>09.01.2023 16:46:28</t>
  </si>
  <si>
    <t>09.01.2023 18:15:09</t>
  </si>
  <si>
    <t>K-112 35-01-K00112_E 2E_5840708</t>
  </si>
  <si>
    <t>09.01.2023 14:09:15</t>
  </si>
  <si>
    <t>09.01.2023 16:27:47</t>
  </si>
  <si>
    <t>BAĞARASI TR-10 KÖK 35-23-M00179_YENİBAĞARASI M05_72143180</t>
  </si>
  <si>
    <t>09.01.2023 13:00:54</t>
  </si>
  <si>
    <t>09.01.2023 14:51:21</t>
  </si>
  <si>
    <t>K-304 35-02-K00304_910198706_910198706</t>
  </si>
  <si>
    <t>09.01.2023 22:02:42</t>
  </si>
  <si>
    <t>09.01.2023 22:48:57</t>
  </si>
  <si>
    <t>M-2475(YATIRIM REZERVE) 35-02-M02475_965879713_965879713</t>
  </si>
  <si>
    <t>09.01.2023 11:33:42</t>
  </si>
  <si>
    <t>09.01.2023 12:46:42</t>
  </si>
  <si>
    <t>SEYREKLİ TR-1 35-15-L00441_DIREK TIPI TRAFO HUCRESI H01_2049692</t>
  </si>
  <si>
    <t>09.01.2023 14:21:46</t>
  </si>
  <si>
    <t>09.01.2023 16:24:04</t>
  </si>
  <si>
    <t>BERGAMA TM 35-16-A00004_PAŞAKÖY M21_88471043</t>
  </si>
  <si>
    <t>09.01.2023 03:08:21</t>
  </si>
  <si>
    <t>09.01.2023 03:33:11</t>
  </si>
  <si>
    <t>TOKİ TR-2 35-15-L01224_TR-169 L03_90324650</t>
  </si>
  <si>
    <t>09.01.2023 14:02:45</t>
  </si>
  <si>
    <t>09.01.2023 15:01:34</t>
  </si>
  <si>
    <t>PINARLI KÖK 35-20-M00085_TR-4 - TR-5 M04_72358872</t>
  </si>
  <si>
    <t>09.01.2023 07:29:21</t>
  </si>
  <si>
    <t>09.01.2023 08:00:15</t>
  </si>
  <si>
    <t>SOMA TR-26/5 45-82-M00489_45-82-M00489_72072007</t>
  </si>
  <si>
    <t>09.01.2023 20:38:01</t>
  </si>
  <si>
    <t>09.01.2023 21:03:08</t>
  </si>
  <si>
    <t>ÜRKMEZ M-3 35-25-M00139_7896246 a1b_5943300</t>
  </si>
  <si>
    <t>09.01.2023 12:33:58</t>
  </si>
  <si>
    <t>09.01.2023 15:00:51</t>
  </si>
  <si>
    <t>M-2091 35-09-M02091_97806013_97806013</t>
  </si>
  <si>
    <t>09.01.2023 13:41:16</t>
  </si>
  <si>
    <t>09.01.2023 16:08:05</t>
  </si>
  <si>
    <t>M-3199 (YATIRIM REZERVE) 35-01-M03199_911112880_911112880</t>
  </si>
  <si>
    <t>09.01.2023 16:04:31</t>
  </si>
  <si>
    <t>09.01.2023 18:16:03</t>
  </si>
  <si>
    <t>TR-12/4 45-82-M00088_DAĞITIM TRAFOSU M02_72200623</t>
  </si>
  <si>
    <t>09.01.2023 13:10:01</t>
  </si>
  <si>
    <t>09.01.2023 13:27:00</t>
  </si>
  <si>
    <t>SARIÇAM TR-1 45-80-M00161_B_56385232_56385232</t>
  </si>
  <si>
    <t>09.01.2023 18:23:03</t>
  </si>
  <si>
    <t>09.01.2023 19:08:05</t>
  </si>
  <si>
    <t>DOĞANCI TR-2 35-31-L00335_B_91225702_91225702</t>
  </si>
  <si>
    <t>09.01.2023 09:15:32</t>
  </si>
  <si>
    <t>09.01.2023 17:57:35</t>
  </si>
  <si>
    <t>KEMALPAŞA TM 35-27-A00002_KUYUCAK M07_2306689</t>
  </si>
  <si>
    <t>09.01.2023 08:50:22</t>
  </si>
  <si>
    <t>09.01.2023 08:54:41</t>
  </si>
  <si>
    <t>M-2428 35-04-M02428_35-04-M02428_79090404</t>
  </si>
  <si>
    <t>09.01.2023 10:23:02</t>
  </si>
  <si>
    <t>09.01.2023 14:26:11</t>
  </si>
  <si>
    <t>YENİ FOÇA TR-14 35-23-M00014_95001261462_95001261462</t>
  </si>
  <si>
    <t>09.01.2023 17:05:06</t>
  </si>
  <si>
    <t>09.01.2023 19:34:42</t>
  </si>
  <si>
    <t>TR-34 35-13-M00052_TR-47 MERYEMANA L04_76785429</t>
  </si>
  <si>
    <t>09.01.2023 18:59:48</t>
  </si>
  <si>
    <t>09.01.2023 20:25:23</t>
  </si>
  <si>
    <t>TR-1-4/6 KARASELVİ KABİN 35-20-L00030_955195097_955195097</t>
  </si>
  <si>
    <t>09.01.2023 23:16:32</t>
  </si>
  <si>
    <t>10.01.2023 01:46:02</t>
  </si>
  <si>
    <t>DM06/TR-01 45-73-M00053_TR-50-54-55 M05_67583548</t>
  </si>
  <si>
    <t>09.01.2023 08:52:52</t>
  </si>
  <si>
    <t>09.01.2023 13:32:06</t>
  </si>
  <si>
    <t>K-4772 35-04-K04772_DIREK TIPI TRAFO HUCRESI H01_2121401</t>
  </si>
  <si>
    <t>09.01.2023 22:31:17</t>
  </si>
  <si>
    <t>10.01.2023 01:14:14</t>
  </si>
  <si>
    <t>SELENDİ TR-22 45-81-M00022_945636048_945636048</t>
  </si>
  <si>
    <t>09.01.2023 10:46:48</t>
  </si>
  <si>
    <t>09.01.2023 12:23:03</t>
  </si>
  <si>
    <t>DEĞİRMENDERE TR-2 35-22-M00198_35-22-M00198_2375558</t>
  </si>
  <si>
    <t>09.01.2023 12:32:19</t>
  </si>
  <si>
    <t>09.01.2023 12:55:03</t>
  </si>
  <si>
    <t>M-78 FULYA EVLERİ 35-14-M00078_956661658_956661658</t>
  </si>
  <si>
    <t>09.01.2023 09:51:55</t>
  </si>
  <si>
    <t>09.01.2023 14:08:18</t>
  </si>
  <si>
    <t>M-2568 35-04-M02568_M-3144 M04_50226331</t>
  </si>
  <si>
    <t>09.01.2023 15:59:39</t>
  </si>
  <si>
    <t>09.01.2023 17:13:08</t>
  </si>
  <si>
    <t>BEREKETLİ TR-1 45-79-M00323_B_56404702_56404702</t>
  </si>
  <si>
    <t>09.01.2023 16:09:43</t>
  </si>
  <si>
    <t>09.01.2023 17:37:23</t>
  </si>
  <si>
    <t>ALÇUK TM 35-17-A00001_HatBaşıAyırıcı_53133516 M30_53133516</t>
  </si>
  <si>
    <t>09.01.2023 09:54:50</t>
  </si>
  <si>
    <t>09.01.2023 11:12:55</t>
  </si>
  <si>
    <t>TEKELİ DM 35-22-M00088_ESKİ AHMETBEYLİ M08_48495873</t>
  </si>
  <si>
    <t>09.01.2023 08:46:36</t>
  </si>
  <si>
    <t>09.01.2023 09:10:41</t>
  </si>
  <si>
    <t>ÇANDARLI TR-11(CANKENT1) 35-30-M00011_C_91310696_91310696</t>
  </si>
  <si>
    <t>09.01.2023 17:35:53</t>
  </si>
  <si>
    <t>09.01.2023 18:12:06</t>
  </si>
  <si>
    <t>M-1131 35-02-M01131_M-2374 M03_2060013</t>
  </si>
  <si>
    <t>09.01.2023 18:18:14</t>
  </si>
  <si>
    <t>09.01.2023 19:00:29</t>
  </si>
  <si>
    <t>L-401 ALTINYUNUS DM 35-18-L00401_BOYALIK L-210 L04_2325889</t>
  </si>
  <si>
    <t>09.01.2023 09:00:04</t>
  </si>
  <si>
    <t>09.01.2023 14:26:07</t>
  </si>
  <si>
    <t>DERBENT İM-DM 45-83-A00004_B.BELEN M14_2331773</t>
  </si>
  <si>
    <t>09.01.2023 13:48:43</t>
  </si>
  <si>
    <t>09.01.2023 14:29:20</t>
  </si>
  <si>
    <t>M-2121 35-03-M02121_TRAFO M03_2065750</t>
  </si>
  <si>
    <t>09.01.2023 10:09:22</t>
  </si>
  <si>
    <t>09.01.2023 13:41:51</t>
  </si>
  <si>
    <t>SUBATAN TR-6 35-15-L00341_C_56367911_56367911</t>
  </si>
  <si>
    <t>AG Hatta Ağaç Kesimi</t>
  </si>
  <si>
    <t>09.01.2023 10:54:04</t>
  </si>
  <si>
    <t>09.01.2023 13:27:51</t>
  </si>
  <si>
    <t>ÇAYBAŞI DM-1/11 35-26-L00215__56359504_56359504</t>
  </si>
  <si>
    <t>09.01.2023 20:57:38</t>
  </si>
  <si>
    <t>09.01.2023 21:46:49</t>
  </si>
  <si>
    <t>ULUCAK TM 35-28-A00002_MENEMEN-2 M11_2061196</t>
  </si>
  <si>
    <t>09.01.2023 23:50:44</t>
  </si>
  <si>
    <t>10.01.2023 05:44:10</t>
  </si>
  <si>
    <t>K-2737 35-03-K02737_910550828_910550828</t>
  </si>
  <si>
    <t>09.01.2023 13:21:31</t>
  </si>
  <si>
    <t>09.01.2023 14:38:47</t>
  </si>
  <si>
    <t>KAPANCI KÖK 45-78-L00229_HatBaşıAyırıcı_53139644 L05_53139644</t>
  </si>
  <si>
    <t>09.01.2023 09:38:46</t>
  </si>
  <si>
    <t>09.01.2023 12:25:19</t>
  </si>
  <si>
    <t>SOMA TR-12/1 45-82-M00089_DAĞITIM TRAFOSU M04_72187363</t>
  </si>
  <si>
    <t>09.01.2023 13:34:34</t>
  </si>
  <si>
    <t>09.01.2023 14:00:00</t>
  </si>
  <si>
    <t>M-1745 35-02-M01745_M-2518 M04_80786451</t>
  </si>
  <si>
    <t>09.01.2023 08:58:24</t>
  </si>
  <si>
    <t>09.01.2023 11:20:41</t>
  </si>
  <si>
    <t>HACIRAHMANLI TR-1 KÖK 45-80-M00070_HACIRAHMANLI M05_72197691</t>
  </si>
  <si>
    <t>09.01.2023 16:33:00</t>
  </si>
  <si>
    <t>09.01.2023 16:57:00</t>
  </si>
  <si>
    <t>SASKO SİTESİ-2 ÖZEL TR 35-21-L00212_35-21-L00212_2358475</t>
  </si>
  <si>
    <t>09.01.2023 09:41:48</t>
  </si>
  <si>
    <t>09.01.2023 10:59:23</t>
  </si>
  <si>
    <t>HASTANE DM 45-71-M02096_HASTANE-2 ÇIKIŞ M04_61026586</t>
  </si>
  <si>
    <t>09.01.2023 15:35:44</t>
  </si>
  <si>
    <t>09.01.2023 16:03:22</t>
  </si>
  <si>
    <t>YAHŞELLİ DM-5 35-28-M00882_DM-4 M08_66820030</t>
  </si>
  <si>
    <t>09.01.2023 09:18:59</t>
  </si>
  <si>
    <t>09.01.2023 09:47:37</t>
  </si>
  <si>
    <t>YENİFOÇA TR-44 35-23-M00044_E e20b_42106657</t>
  </si>
  <si>
    <t>09.01.2023 11:59:43</t>
  </si>
  <si>
    <t>09.01.2023 13:33:31</t>
  </si>
  <si>
    <t>SARIGÖL TR-30 45-79-M00030_45-79-M00030_2358201</t>
  </si>
  <si>
    <t>09.01.2023 09:04:11</t>
  </si>
  <si>
    <t>09.01.2023 12:01:47</t>
  </si>
  <si>
    <t>KEMHALLI KÖK 45-86-M00044_DEMİRKÖPRÜ T.M. M02_72224708</t>
  </si>
  <si>
    <t>09.01.2023 04:22:16</t>
  </si>
  <si>
    <t>09.01.2023 04:25:00</t>
  </si>
  <si>
    <t>ALTINKÖY TR-1 35-19-M00170_35-19-M00170_2353978</t>
  </si>
  <si>
    <t>09.01.2023 17:52:56</t>
  </si>
  <si>
    <t>09.01.2023 19:16:09</t>
  </si>
  <si>
    <t>M-2377 35-03-M02377__72374255_72374255</t>
  </si>
  <si>
    <t>09.01.2023 14:36:10</t>
  </si>
  <si>
    <t>09.01.2023 15:54:14</t>
  </si>
  <si>
    <t>TR-1/40 45-83-M00040_48104527_56401399_56401399</t>
  </si>
  <si>
    <t>09.01.2023 21:18:10</t>
  </si>
  <si>
    <t>09.01.2023 23:58:26</t>
  </si>
  <si>
    <t>VELİLER KÖK 35-31-L00116_VELİLER TR-1 L02_2119147</t>
  </si>
  <si>
    <t>09.01.2023 19:23:25</t>
  </si>
  <si>
    <t>09.01.2023 19:56:35</t>
  </si>
  <si>
    <t>TR-164 35-26-M01147_8099222 f02_5911634</t>
  </si>
  <si>
    <t>09.01.2023 09:36:54</t>
  </si>
  <si>
    <t>09.01.2023 15:51:50</t>
  </si>
  <si>
    <t>GERMİYAN İM 35-18-A00004_TR-A L01_2064605</t>
  </si>
  <si>
    <t>09.01.2023 15:10:29</t>
  </si>
  <si>
    <t>09.01.2023 15:25:59</t>
  </si>
  <si>
    <t>M-2674 35-01-M02674_911194885_911194885</t>
  </si>
  <si>
    <t>09.01.2023 15:43:03</t>
  </si>
  <si>
    <t>09.01.2023 17:48:04</t>
  </si>
  <si>
    <t>BAĞARASI TR-14 35-23-M00361_B_79385436_79385436</t>
  </si>
  <si>
    <t>09.01.2023 16:43:45</t>
  </si>
  <si>
    <t>09.01.2023 17:16:39</t>
  </si>
  <si>
    <t>DM-2/TR-12 35-22-M00299_A_56367601_56367601</t>
  </si>
  <si>
    <t>09.01.2023 17:10:35</t>
  </si>
  <si>
    <t>09.01.2023 19:01:33</t>
  </si>
  <si>
    <t>SEYDİKÖY İM 35-08-A00002_ALTAY K14_2309380</t>
  </si>
  <si>
    <t>09.01.2023 00:56:26</t>
  </si>
  <si>
    <t>09.01.2023 01:13:20</t>
  </si>
  <si>
    <t>OĞLANANASI TR-6 35-22-M00259_A_56354547_56354547</t>
  </si>
  <si>
    <t>09.01.2023 11:18:17</t>
  </si>
  <si>
    <t>09.01.2023 13:41:41</t>
  </si>
  <si>
    <t>09.01.2023 13:43:16</t>
  </si>
  <si>
    <t>09.01.2023 14:37:30</t>
  </si>
  <si>
    <t>09.01.2023 09:45:40</t>
  </si>
  <si>
    <t>09.01.2023 10:39:06</t>
  </si>
  <si>
    <t>DM-3/TR-33 SEFERİHİSAR 35-14-L00299_D D02_50087915</t>
  </si>
  <si>
    <t>09.01.2023 18:07:35</t>
  </si>
  <si>
    <t>09.01.2023 19:43:25</t>
  </si>
  <si>
    <t>DM-3/TR-33 SEFERİHİSAR 35-14-L00299__81596538_81596538</t>
  </si>
  <si>
    <t>09.01.2023 09:43:32</t>
  </si>
  <si>
    <t>09.01.2023 14:01:56</t>
  </si>
  <si>
    <t>K-4629 35-04-K04629_K-277 K01_2061316</t>
  </si>
  <si>
    <t>09.01.2023 11:10:21</t>
  </si>
  <si>
    <t>09.01.2023 11:52:03</t>
  </si>
  <si>
    <t>TR-1/79 45-72-M00079_956505611_956505611</t>
  </si>
  <si>
    <t>09.01.2023 12:30:33</t>
  </si>
  <si>
    <t>09.01.2023 13:57:58</t>
  </si>
  <si>
    <t>TR-129 35-19-L00129_35-19-L00129_2361781</t>
  </si>
  <si>
    <t>09.01.2023 20:02:32</t>
  </si>
  <si>
    <t>09.01.2023 21:54:24</t>
  </si>
  <si>
    <t>L-288 MENDERES MAH. 35-18-L00288_9224570_56368173_56368173</t>
  </si>
  <si>
    <t>09.01.2023 15:47:26</t>
  </si>
  <si>
    <t>09.01.2023 18:22:04</t>
  </si>
  <si>
    <t>K-3265 35-04-K03265_35-04-K03265_2347574</t>
  </si>
  <si>
    <t>09.01.2023 05:44:15</t>
  </si>
  <si>
    <t>09.01.2023 12:26:21</t>
  </si>
  <si>
    <t>ÇALIKLI TR-1 45-81-M00174_DIREK TIPI TRAFO HUCRESI H01_2054916</t>
  </si>
  <si>
    <t>09.01.2023 13:02:29</t>
  </si>
  <si>
    <t>09.01.2023 15:20:19</t>
  </si>
  <si>
    <t>M-2902 35-02-M02902_C_56374113_56374113</t>
  </si>
  <si>
    <t>09.01.2023 15:02:15</t>
  </si>
  <si>
    <t>09.01.2023 22:32:42</t>
  </si>
  <si>
    <t>KAPAKLI DM 45-72-M00309_RAHMİYE-2 TARIMSAL SULAMA M03_2310885</t>
  </si>
  <si>
    <t>09.01.2023 11:34:13</t>
  </si>
  <si>
    <t>09.01.2023 13:18:49</t>
  </si>
  <si>
    <t>K-385 35-01-K00385_D_56376796_56376796</t>
  </si>
  <si>
    <t>09.01.2023 08:08:12</t>
  </si>
  <si>
    <t>09.01.2023 12:04:14</t>
  </si>
  <si>
    <t>ZEYTİNALAN İM 35-19-A00002_HatBaşıAyırıcı_54974683 M10_54974683</t>
  </si>
  <si>
    <t>09.01.2023 10:16:52</t>
  </si>
  <si>
    <t>09.01.2023 11:55:14</t>
  </si>
  <si>
    <t>KARABURUN TR-13 35-21-L00005_A_56366801_56366801</t>
  </si>
  <si>
    <t>09.01.2023 18:02:50</t>
  </si>
  <si>
    <t>09.01.2023 19:12:59</t>
  </si>
  <si>
    <t>KORDON KÖK 45-78-M00730_HatBaşıAyırıcı_53140207 M03_53140207</t>
  </si>
  <si>
    <t>09.01.2023 06:46:22</t>
  </si>
  <si>
    <t>09.01.2023 09:16:01</t>
  </si>
  <si>
    <t>BEYDERE KÖK 45-71-M00128_ÜÇPINAR M03_50217152</t>
  </si>
  <si>
    <t>09.01.2023 15:53:12</t>
  </si>
  <si>
    <t>09.01.2023 17:52:37</t>
  </si>
  <si>
    <t>ULUKENT DM-3 35-28-M00003_DM-3/17 M01_2312184</t>
  </si>
  <si>
    <t>09.01.2023 09:19:01</t>
  </si>
  <si>
    <t>09.01.2023 09:51:51</t>
  </si>
  <si>
    <t>KILAVUZLAR TR-2 45-74-M00200_945593318_945593318</t>
  </si>
  <si>
    <t>09.01.2023 19:01:38</t>
  </si>
  <si>
    <t>09.01.2023 20:26:15</t>
  </si>
  <si>
    <t>K-3872 35-04-K03872_A A1B_5819795</t>
  </si>
  <si>
    <t>09.01.2023 08:35:42</t>
  </si>
  <si>
    <t>09.01.2023 10:17:04</t>
  </si>
  <si>
    <t>ÇANDARLI DM-TR-20 35-30-M00020_HatBaşıAyırıcı_53139172 M04_53139172</t>
  </si>
  <si>
    <t>09.01.2023 18:43:40</t>
  </si>
  <si>
    <t>09.01.2023 22:13:02</t>
  </si>
  <si>
    <t>DM 1-2/5 35-29-L00062_95002481629_95002481629</t>
  </si>
  <si>
    <t>09.01.2023 11:31:15</t>
  </si>
  <si>
    <t>09.01.2023 12:20:01</t>
  </si>
  <si>
    <t>DEMİRTAŞ TR-1 35-30-M00150_35-30-M00150_2365758</t>
  </si>
  <si>
    <t>09.01.2023 11:23:00</t>
  </si>
  <si>
    <t>09.01.2023 14:29:53</t>
  </si>
  <si>
    <t>TR-170 35-26-M01191_956616857_956616857</t>
  </si>
  <si>
    <t>09.01.2023 14:30:47</t>
  </si>
  <si>
    <t>09.01.2023 15:29:40</t>
  </si>
  <si>
    <t>K-1725 35-07-K01725_B_56379111_56379111</t>
  </si>
  <si>
    <t>09.01.2023 12:35:44</t>
  </si>
  <si>
    <t>09.01.2023 13:45:20</t>
  </si>
  <si>
    <t>M-1184 35-04-M01184_913640403_913640403</t>
  </si>
  <si>
    <t>09.01.2023 09:06:41</t>
  </si>
  <si>
    <t>09.01.2023 11:28:47</t>
  </si>
  <si>
    <t>TAŞKESİK TR-2 35-26-L00220_35-26-L00220_2353449</t>
  </si>
  <si>
    <t>09.01.2023 17:37:35</t>
  </si>
  <si>
    <t>09.01.2023 17:48:58</t>
  </si>
  <si>
    <t>BAHRİBABA İM-DM 35-01-A00014_BAHRİBABA-15/BAHRİBABA-4 K07_60323564</t>
  </si>
  <si>
    <t>09.01.2023 14:02:25</t>
  </si>
  <si>
    <t>09.01.2023 15:18:16</t>
  </si>
  <si>
    <t>09.01.2023 09:33:07</t>
  </si>
  <si>
    <t>09.01.2023 10:06:52</t>
  </si>
  <si>
    <t>TR-55 35-16-L00055_47551973_56397109_56397109</t>
  </si>
  <si>
    <t>09.01.2023 19:04:27</t>
  </si>
  <si>
    <t>09.01.2023 20:43:54</t>
  </si>
  <si>
    <t>KARABURUN GIS TM 35-19-A00008_KARAREİS M05_2317316</t>
  </si>
  <si>
    <t>09.01.2023 10:18:21</t>
  </si>
  <si>
    <t>09.01.2023 12:09:42</t>
  </si>
  <si>
    <t>HELVACI TR-2 35-17-M00362_12121750_56357403_56357403</t>
  </si>
  <si>
    <t>09.01.2023 17:00:22</t>
  </si>
  <si>
    <t>09.01.2023 17:49:49</t>
  </si>
  <si>
    <t>BAYINDIR İM 35-20-A00001_CANLI L09_2313515</t>
  </si>
  <si>
    <t>09.01.2023 09:20:38</t>
  </si>
  <si>
    <t>09.01.2023 16:02:09</t>
  </si>
  <si>
    <t>MORDOĞAN TR-24 35-21-L00210_953365285_953365285</t>
  </si>
  <si>
    <t>09.01.2023 10:41:15</t>
  </si>
  <si>
    <t>09.01.2023 12:36:09</t>
  </si>
  <si>
    <t>K-4183 35-10-K04183_954734319_954734319</t>
  </si>
  <si>
    <t>09.01.2023 16:30:56</t>
  </si>
  <si>
    <t>09.01.2023 17:15:23</t>
  </si>
  <si>
    <t>09.01.2023 15:38:04</t>
  </si>
  <si>
    <t>09.01.2023 16:47:20</t>
  </si>
  <si>
    <t>ALİZE KÖK 35-18-M00059_TATAR DM (İYTE)-1 M09_72185030</t>
  </si>
  <si>
    <t>09.01.2023 12:00:25</t>
  </si>
  <si>
    <t>09.01.2023 13:58:29</t>
  </si>
  <si>
    <t>K-1580 35-01-K01580_A 1A_5857145</t>
  </si>
  <si>
    <t>09.01.2023 07:39:24</t>
  </si>
  <si>
    <t>09.01.2023 08:50:33</t>
  </si>
  <si>
    <t>DM02/TR13 45-73-M00041_45-73-M00041_66800552</t>
  </si>
  <si>
    <t>09.01.2023 11:17:30</t>
  </si>
  <si>
    <t>09.01.2023 13:42:33</t>
  </si>
  <si>
    <t>AHATLAR TR-1 45-74-M00238_945579221_945579221</t>
  </si>
  <si>
    <t>09.01.2023 08:54:36</t>
  </si>
  <si>
    <t>09.01.2023 11:09:55</t>
  </si>
  <si>
    <t>M-2672 35-01-M02672__81571382_81571382</t>
  </si>
  <si>
    <t>09.01.2023 20:53:14</t>
  </si>
  <si>
    <t>09.01.2023 21:43:23</t>
  </si>
  <si>
    <t>KORDON KÖK 45-78-M00730_ÇAKALDOĞAN M03_2327657</t>
  </si>
  <si>
    <t>09.01.2023 04:00:00</t>
  </si>
  <si>
    <t>09.01.2023 04:08:00</t>
  </si>
  <si>
    <t>AKKÖY TR-1 45-83-M00394_DIREK TIPI TRAFO HUCRESI H01_2104417</t>
  </si>
  <si>
    <t>09.01.2023 16:08:45</t>
  </si>
  <si>
    <t>TR-55 35-16-L00055_35-16-L00055_71984719</t>
  </si>
  <si>
    <t>09.01.2023 10:17:28</t>
  </si>
  <si>
    <t>09.01.2023 18:52:53</t>
  </si>
  <si>
    <t>SARUHANLI TR-15 45-80-M00015_C C01b_60232866</t>
  </si>
  <si>
    <t>09.01.2023 14:36:21</t>
  </si>
  <si>
    <t>09.01.2023 15:07:27</t>
  </si>
  <si>
    <t>SOMA-10/2 45-82-M00072_DAĞITIM TRAFOSU M03_72186149</t>
  </si>
  <si>
    <t>09.01.2023 09:16:09</t>
  </si>
  <si>
    <t>09.01.2023 09:49:36</t>
  </si>
  <si>
    <t>KAPAKLI DM 45-72-M00309_HatBaşıAyırıcı_53139168 M06_53139168</t>
  </si>
  <si>
    <t>09.01.2023 08:36:39</t>
  </si>
  <si>
    <t>09.01.2023 10:03:55</t>
  </si>
  <si>
    <t>BOYNUYOĞUN TR-3 35-29-L00784__66117427_66117427</t>
  </si>
  <si>
    <t>09.01.2023 13:20:04</t>
  </si>
  <si>
    <t>09.01.2023 13:58:40</t>
  </si>
  <si>
    <t>L-426 ESKİ GARAJ 35-18-L00426_C c1_5898692</t>
  </si>
  <si>
    <t>09.01.2023 14:02:19</t>
  </si>
  <si>
    <t>09.01.2023 19:00:07</t>
  </si>
  <si>
    <t>M-236 35-02-M00236_M-279 M04_2121909</t>
  </si>
  <si>
    <t>10.01.2023 09:51:30</t>
  </si>
  <si>
    <t>10.01.2023 10:57:07</t>
  </si>
  <si>
    <t>AHMETBEYLİ M-4 35-22-M00242_D_56354597_56354597</t>
  </si>
  <si>
    <t>10.01.2023 15:26:09</t>
  </si>
  <si>
    <t>10.01.2023 18:26:30</t>
  </si>
  <si>
    <t>10.01.2023 09:25:35</t>
  </si>
  <si>
    <t>10.01.2023 10:23:24</t>
  </si>
  <si>
    <t>KAYMAKÇI TR-3 35-15-M00405_B_91219958_91219958</t>
  </si>
  <si>
    <t>10.01.2023 16:07:10</t>
  </si>
  <si>
    <t>10.01.2023 18:00:30</t>
  </si>
  <si>
    <t>MATARLI KÖYÜ TR-1 45-73-M00325_A_56393734_56393734</t>
  </si>
  <si>
    <t>10.01.2023 21:16:01</t>
  </si>
  <si>
    <t>10.01.2023 22:41:44</t>
  </si>
  <si>
    <t>M-258 35-09-M00258_35-09-M00258_2355231</t>
  </si>
  <si>
    <t>10.01.2023 13:42:03</t>
  </si>
  <si>
    <t>10.01.2023 17:52:36</t>
  </si>
  <si>
    <t>K-767 35-01-K00767_E_56375049_56375049</t>
  </si>
  <si>
    <t>10.01.2023 13:59:51</t>
  </si>
  <si>
    <t>10.01.2023 16:31:35</t>
  </si>
  <si>
    <t>K-1560 35-01-K01560_D_56366652_56366652</t>
  </si>
  <si>
    <t>10.01.2023 15:10:43</t>
  </si>
  <si>
    <t>10.01.2023 18:38:03</t>
  </si>
  <si>
    <t>K-2460 35-01-K02460_911790828_911790828</t>
  </si>
  <si>
    <t>10.01.2023 12:32:55</t>
  </si>
  <si>
    <t>10.01.2023 14:34:02</t>
  </si>
  <si>
    <t>10.01.2023 09:00:36</t>
  </si>
  <si>
    <t>10.01.2023 13:23:30</t>
  </si>
  <si>
    <t>DM-3/07 (MAKEDON GÖÇMENLERİ) 45-71-M00062_A a3_45179825</t>
  </si>
  <si>
    <t>10.01.2023 15:13:09</t>
  </si>
  <si>
    <t>10.01.2023 16:17:16</t>
  </si>
  <si>
    <t>GÜLKENT KÖK-3 35-30-M00219_ALTINOVA-1 ÇIKIŞ M05_84885056</t>
  </si>
  <si>
    <t>10.01.2023 17:22:38</t>
  </si>
  <si>
    <t>10.01.2023 19:26:13</t>
  </si>
  <si>
    <t>SAİP TR-2 35-21-L00103_C_56394871_56394871</t>
  </si>
  <si>
    <t>10.01.2023 18:49:08</t>
  </si>
  <si>
    <t>11.01.2023 02:04:34</t>
  </si>
  <si>
    <t>MURADİYE DM-8 45-71-M02145_GÖKHAN ALTINTAŞ M13_72022444</t>
  </si>
  <si>
    <t>10.01.2023 13:27:11</t>
  </si>
  <si>
    <t>10.01.2023 18:03:45</t>
  </si>
  <si>
    <t>M-3520(YATIRIM REZERVE) 35-09-M03520_F f1b_5878931</t>
  </si>
  <si>
    <t>10.01.2023 17:30:00</t>
  </si>
  <si>
    <t>10.01.2023 19:37:19</t>
  </si>
  <si>
    <t>K-1927 35-10-K01927_E E01b_5924725</t>
  </si>
  <si>
    <t>10.01.2023 08:34:35</t>
  </si>
  <si>
    <t>10.01.2023 09:50:43</t>
  </si>
  <si>
    <t>L-310 35-18-L00310_6027451_56369861_56369861</t>
  </si>
  <si>
    <t>10.01.2023 16:01:39</t>
  </si>
  <si>
    <t>10.01.2023 20:34:23</t>
  </si>
  <si>
    <t>KURUCUOVA TR-8 35-15-L00249_A_56361967_56361967</t>
  </si>
  <si>
    <t>10.01.2023 19:25:01</t>
  </si>
  <si>
    <t>10.01.2023 20:19:48</t>
  </si>
  <si>
    <t>TR-15 35-19-L00015_956671970_956671970</t>
  </si>
  <si>
    <t>10.01.2023 19:42:13</t>
  </si>
  <si>
    <t>11.01.2023 03:00:45</t>
  </si>
  <si>
    <t>10.01.2023 02:53:05</t>
  </si>
  <si>
    <t>10.01.2023 03:18:40</t>
  </si>
  <si>
    <t>SAKARLI KÖK 45-76-M00046_KOCAİSKAN M03_72214504</t>
  </si>
  <si>
    <t>10.01.2023 19:07:17</t>
  </si>
  <si>
    <t>10.01.2023 19:28:16</t>
  </si>
  <si>
    <t>L-178 35-18-L00178_DIREK TIPI TRAFO HUCRESI H01_2096342</t>
  </si>
  <si>
    <t>OG Travers Arızası</t>
  </si>
  <si>
    <t>10.01.2023 11:40:46</t>
  </si>
  <si>
    <t>10.01.2023 18:05:00</t>
  </si>
  <si>
    <t>MÜTEVELLİ TR-6 45-80-M00105_956537509_956537509</t>
  </si>
  <si>
    <t>10.01.2023 21:34:13</t>
  </si>
  <si>
    <t>10.01.2023 23:36:54</t>
  </si>
  <si>
    <t>10.01.2023 20:40:46</t>
  </si>
  <si>
    <t>10.01.2023 21:08:38</t>
  </si>
  <si>
    <t>ÇAYAĞZI TR-1 35-31-L00413_A_56406270_56406270</t>
  </si>
  <si>
    <t>10.01.2023 18:32:53</t>
  </si>
  <si>
    <t>10.01.2023 19:32:50</t>
  </si>
  <si>
    <t>KÜÇÜKKALE KÖK 35-29-L00036_HASAN ÇAVUŞLAR L06_2327051</t>
  </si>
  <si>
    <t>10.01.2023 23:07:49</t>
  </si>
  <si>
    <t>11.01.2023 02:41:00</t>
  </si>
  <si>
    <t>YENİKÖY TR-2 45-78-L00305_45-78-L00305_2361707</t>
  </si>
  <si>
    <t>10.01.2023 18:15:14</t>
  </si>
  <si>
    <t>11.01.2023 03:06:59</t>
  </si>
  <si>
    <t>KIRDAMLARI TR-1 45-78-M00504_DIREK TIPI TRAFO HUCRESI H01_2070381</t>
  </si>
  <si>
    <t>10.01.2023 09:21:45</t>
  </si>
  <si>
    <t>10.01.2023 18:36:06</t>
  </si>
  <si>
    <t>NURİYE DM 45-80-M00090_NURİYE ŞEHİR M11_72194546</t>
  </si>
  <si>
    <t>10.01.2023 09:53:41</t>
  </si>
  <si>
    <t>10.01.2023 10:21:31</t>
  </si>
  <si>
    <t>TR-77 (M-777) 35-30-M00777_TR-19 M02_72056891</t>
  </si>
  <si>
    <t>10.01.2023 20:39:59</t>
  </si>
  <si>
    <t>10.01.2023 21:17:51</t>
  </si>
  <si>
    <t>ORTA MAHALLE M-62 35-25-M00366_955286634_955286634</t>
  </si>
  <si>
    <t>10.01.2023 10:28:00</t>
  </si>
  <si>
    <t>10.01.2023 17:37:05</t>
  </si>
  <si>
    <t>K-4459 35-01-K04459_913541539_913541539</t>
  </si>
  <si>
    <t>10.01.2023 21:09:27</t>
  </si>
  <si>
    <t>11.01.2023 01:36:56</t>
  </si>
  <si>
    <t>BUCA TM 35-03-A00003_Buca-5 K07_2311885</t>
  </si>
  <si>
    <t>10.01.2023 02:31:00</t>
  </si>
  <si>
    <t>10.01.2023 02:37:00</t>
  </si>
  <si>
    <t>DAĞARLAR TR-2 45-73-M00600_A_56386394_56386394</t>
  </si>
  <si>
    <t>AG Sehim Bozukluğu</t>
  </si>
  <si>
    <t>10.01.2023 18:42:48</t>
  </si>
  <si>
    <t>10.01.2023 23:04:29</t>
  </si>
  <si>
    <t>TR-27 35-17-M00027__56353325_56353325</t>
  </si>
  <si>
    <t>10.01.2023 11:27:33</t>
  </si>
  <si>
    <t>10.01.2023 12:16:10</t>
  </si>
  <si>
    <t>K-3685 35-04-K03685_K-1371 K04_2038067</t>
  </si>
  <si>
    <t>10.01.2023 08:52:45</t>
  </si>
  <si>
    <t>10.01.2023 09:45:31</t>
  </si>
  <si>
    <t>M-2461 35-02-M02461_35-02-M02461_66419706</t>
  </si>
  <si>
    <t>10.01.2023 12:42:22</t>
  </si>
  <si>
    <t>10.01.2023 13:33:10</t>
  </si>
  <si>
    <t>DM-2/8 BAŞKENT TR 35-18-L00588_6599270_56389445_56389445</t>
  </si>
  <si>
    <t>10.01.2023 20:26:54</t>
  </si>
  <si>
    <t>10.01.2023 23:53:21</t>
  </si>
  <si>
    <t>YENİ FOÇA TR-9 35-23-M00009_C_56366126_56366126</t>
  </si>
  <si>
    <t>AG Nötr İletken Kopması</t>
  </si>
  <si>
    <t>10.01.2023 17:04:57</t>
  </si>
  <si>
    <t>10.01.2023 18:30:52</t>
  </si>
  <si>
    <t>KIRKAĞAÇ TR-20 45-76-M00020_DAĞITIM TRAFO KIRKAĞAÇ TR-20 M03_72218256</t>
  </si>
  <si>
    <t>10.01.2023 13:13:00</t>
  </si>
  <si>
    <t>10.01.2023 13:26:19</t>
  </si>
  <si>
    <t>GÜRÇEŞME İM 35-03-A00001_GÜVEN K16_2328333</t>
  </si>
  <si>
    <t>10.01.2023 02:33:00</t>
  </si>
  <si>
    <t>10.01.2023 02:35:00</t>
  </si>
  <si>
    <t>GÜZELKÖY TR 45-71-M00984_45-71-M00984_2370300</t>
  </si>
  <si>
    <t>10.01.2023 15:01:31</t>
  </si>
  <si>
    <t>10.01.2023 22:31:29</t>
  </si>
  <si>
    <t>TURGUTALP TR-1 45-71-M01762_43149452_56392398_56392398</t>
  </si>
  <si>
    <t>10.01.2023 10:59:13</t>
  </si>
  <si>
    <t>10.01.2023 14:04:26</t>
  </si>
  <si>
    <t>YUKARI ÇOBANİSA TR-1 45-71-M00626_43137618_56393424_56393424</t>
  </si>
  <si>
    <t>10.01.2023 16:38:52</t>
  </si>
  <si>
    <t>10.01.2023 18:31:46</t>
  </si>
  <si>
    <t>EMİRHACILI TR-2 45-78-L00606_45-78-L00606_2351950</t>
  </si>
  <si>
    <t>10.01.2023 22:37:44</t>
  </si>
  <si>
    <t>10.01.2023 23:04:17</t>
  </si>
  <si>
    <t>K-4503 35-04-K04503_99605162_99605162</t>
  </si>
  <si>
    <t>10.01.2023 18:59:50</t>
  </si>
  <si>
    <t>10.01.2023 20:57:01</t>
  </si>
  <si>
    <t>TR-119 35-16-L00119_C_90934589_90934589</t>
  </si>
  <si>
    <t>10.01.2023 17:21:32</t>
  </si>
  <si>
    <t>10.01.2023 19:10:18</t>
  </si>
  <si>
    <t>BAYIRLI TR-2 35-15-L00332_35-15-L00332_2365865</t>
  </si>
  <si>
    <t>10.01.2023 17:20:07</t>
  </si>
  <si>
    <t>10.01.2023 18:07:53</t>
  </si>
  <si>
    <t>UFUK KÖK 35-23-M00376_BAĞYURDU M01_72203869</t>
  </si>
  <si>
    <t>10.01.2023 10:18:37</t>
  </si>
  <si>
    <t>10.01.2023 12:35:02</t>
  </si>
  <si>
    <t>L-179 35-18-L00179_DIREK TIPI TRAFO HUCRESI H01_2096484</t>
  </si>
  <si>
    <t>10.01.2023 13:04:22</t>
  </si>
  <si>
    <t>10.01.2023 16:37:02</t>
  </si>
  <si>
    <t>KARABURUN TR-11 35-21-L00010_A_56354139_56354139</t>
  </si>
  <si>
    <t>10.01.2023 18:28:59</t>
  </si>
  <si>
    <t>10.01.2023 23:16:11</t>
  </si>
  <si>
    <t>BAĞARASI TR-2 35-23-M00171_A_91004402_91004402</t>
  </si>
  <si>
    <t>10.01.2023 17:31:50</t>
  </si>
  <si>
    <t>10.01.2023 19:25:54</t>
  </si>
  <si>
    <t>ÖZBEK TR-5 35-19-M00235_DIREK TIPI TRAFO HUCRESI H01_2056912</t>
  </si>
  <si>
    <t>10.01.2023 13:00:09</t>
  </si>
  <si>
    <t>10.01.2023 20:30:57</t>
  </si>
  <si>
    <t>ULUCAK TM 35-28-A00002_MENEMEN-2 M11_2313463</t>
  </si>
  <si>
    <t>10.01.2023 14:37:00</t>
  </si>
  <si>
    <t>10.01.2023 15:13:06</t>
  </si>
  <si>
    <t>TR-77 ÇEŞMEALTI KÖK 35-19-M00077__78917798_78917798</t>
  </si>
  <si>
    <t>10.01.2023 14:28:39</t>
  </si>
  <si>
    <t>10.01.2023 19:19:42</t>
  </si>
  <si>
    <t>KARABULU KÖK 35-31-L00227_İĞDELİ L02_2337014</t>
  </si>
  <si>
    <t>10.01.2023 19:57:47</t>
  </si>
  <si>
    <t>10.01.2023 22:21:32</t>
  </si>
  <si>
    <t>TR-77 ÇEŞMEALTI KÖK 35-19-M00077_956664791_956664791</t>
  </si>
  <si>
    <t>10.01.2023 16:20:12</t>
  </si>
  <si>
    <t>10.01.2023 21:53:39</t>
  </si>
  <si>
    <t>MORDOĞAN MANAL TR-49 35-21-L00176_B_91383229_91383229</t>
  </si>
  <si>
    <t>10.01.2023 18:37:05</t>
  </si>
  <si>
    <t>10.01.2023 23:22:07</t>
  </si>
  <si>
    <t>SARUHANLI TR-6 45-80-M00006_43056178 B02b_43056347</t>
  </si>
  <si>
    <t>10.01.2023 11:08:13</t>
  </si>
  <si>
    <t>10.01.2023 13:33:52</t>
  </si>
  <si>
    <t>K-3685 35-04-K03685_B_56366612_56366612</t>
  </si>
  <si>
    <t>10.01.2023 16:34:54</t>
  </si>
  <si>
    <t>10.01.2023 17:36:22</t>
  </si>
  <si>
    <t>KULAKSIZLAR KÖK 45-72-L00839_AKSELENDİ İM GİRİŞ L01_66574835</t>
  </si>
  <si>
    <t>10.01.2023 10:30:34</t>
  </si>
  <si>
    <t>10.01.2023 14:15:09</t>
  </si>
  <si>
    <t>ESKİOBA TR-3 35-29-L00145_35-29-L00145_2372902</t>
  </si>
  <si>
    <t>10.01.2023 22:50:26</t>
  </si>
  <si>
    <t>11.01.2023 00:09:39</t>
  </si>
  <si>
    <t>ÜÇYOL KÖK 45-82-M00128_URUZLAR GES M06_2090646</t>
  </si>
  <si>
    <t>10.01.2023 13:48:18</t>
  </si>
  <si>
    <t>10.01.2023 14:06:48</t>
  </si>
  <si>
    <t>İRİMAĞZI TR-21 35-15-L00698_35-15-L00698_2350659</t>
  </si>
  <si>
    <t>10.01.2023 12:28:21</t>
  </si>
  <si>
    <t>10.01.2023 13:00:59</t>
  </si>
  <si>
    <t>KÜÇÜKKALE KÖK 35-29-L00036_KÜÇÜKKALE ÜZÜMLER L01_2327056</t>
  </si>
  <si>
    <t>10.01.2023 22:13:19</t>
  </si>
  <si>
    <t>10.01.2023 22:39:56</t>
  </si>
  <si>
    <t>10.01.2023 14:01:26</t>
  </si>
  <si>
    <t>10.01.2023 14:46:57</t>
  </si>
  <si>
    <t>M-2124 35-03-M02124_C_56364326_56364326</t>
  </si>
  <si>
    <t>10.01.2023 11:51:08</t>
  </si>
  <si>
    <t>10.01.2023 14:17:53</t>
  </si>
  <si>
    <t>KARABURUN İM 35-21-A00001_KÜÇÜKBAHÇE L05_2314244</t>
  </si>
  <si>
    <t>10.01.2023 16:34:17</t>
  </si>
  <si>
    <t>10.01.2023 16:47:44</t>
  </si>
  <si>
    <t>TR-2/69 (15,8) 45-83-L00069_955150748_955150748</t>
  </si>
  <si>
    <t>10.01.2023 23:20:37</t>
  </si>
  <si>
    <t>11.01.2023 01:23:55</t>
  </si>
  <si>
    <t>KARABURUN İM 35-21-A00001_YENİ LİMAN L03_2314242</t>
  </si>
  <si>
    <t>10.01.2023 16:09:21</t>
  </si>
  <si>
    <t>10.01.2023 17:23:33</t>
  </si>
  <si>
    <t>M-639 OLDURUK KÖK 35-03-M00639_HatBaşıAyırıcı_53132449 M02_53132449</t>
  </si>
  <si>
    <t>10.01.2023 10:01:12</t>
  </si>
  <si>
    <t>10.01.2023 13:28:18</t>
  </si>
  <si>
    <t>ÇERİKÖZÜ TR-1 35-29-L00326_A_56399869_56399869</t>
  </si>
  <si>
    <t>10.01.2023 15:52:33</t>
  </si>
  <si>
    <t>10.01.2023 19:18:11</t>
  </si>
  <si>
    <t>PİREVELİLER TR-1 35-16-M00081_B_91153348_91153348</t>
  </si>
  <si>
    <t>10.01.2023 20:20:11</t>
  </si>
  <si>
    <t>10.01.2023 22:57:36</t>
  </si>
  <si>
    <t>K-3802 TCK KARŞIYAKA TÜNELİ 35-04-K03802Ö_ K03_2315547</t>
  </si>
  <si>
    <t>10.01.2023 00:31:58</t>
  </si>
  <si>
    <t>10.01.2023 01:07:27</t>
  </si>
  <si>
    <t>L-312 GERMİYAN EVLERİ 35-18-L00312_950450147_950450147</t>
  </si>
  <si>
    <t>10.01.2023 16:46:53</t>
  </si>
  <si>
    <t>10.01.2023 23:27:23</t>
  </si>
  <si>
    <t>GÜMÜLDÜR M-28 35-25-M00028_B_56358294_56358294</t>
  </si>
  <si>
    <t>10.01.2023 07:45:48</t>
  </si>
  <si>
    <t>10.01.2023 09:59:48</t>
  </si>
  <si>
    <t>DM02/TR18 BELEDİYE ÖNÜ 45-73-M00012_945671369_945671369</t>
  </si>
  <si>
    <t>10.01.2023 12:34:04</t>
  </si>
  <si>
    <t>10.01.2023 15:40:50</t>
  </si>
  <si>
    <t>L-253 35-18-L00253_6207190_56363670_56363670</t>
  </si>
  <si>
    <t>10.01.2023 13:35:17</t>
  </si>
  <si>
    <t>10.01.2023 19:47:22</t>
  </si>
  <si>
    <t>GÜME KÖYÜ TR-1 35-29-L00340_35-29-L00340_2375021</t>
  </si>
  <si>
    <t>10.01.2023 20:32:47</t>
  </si>
  <si>
    <t>10.01.2023 21:47:47</t>
  </si>
  <si>
    <t>ESKİOBA KÖK 35-29-L00037_MAHMUTLAR L02_2093166</t>
  </si>
  <si>
    <t>10.01.2023 13:13:18</t>
  </si>
  <si>
    <t>10.01.2023 14:10:02</t>
  </si>
  <si>
    <t>DİNDARLI KÖK TR-3 KAKLIK 45-79-M00395_KIZILÇUKUR GÜNYAKA KARACAALİ BEYHARMAN M06_72035421</t>
  </si>
  <si>
    <t>10.01.2023 15:05:00</t>
  </si>
  <si>
    <t>10.01.2023 16:59:00</t>
  </si>
  <si>
    <t>SOMA TR-26/4 45-82-M00121_DAĞITIM TRAFOSU M03_72193696</t>
  </si>
  <si>
    <t>10.01.2023 09:02:53</t>
  </si>
  <si>
    <t>10.01.2023 09:27:43</t>
  </si>
  <si>
    <t>ULUDERBENT DM 45-73-M00491_HatBaşıAyırıcı_89716965 M03_89716965</t>
  </si>
  <si>
    <t>10.01.2023 23:15:01</t>
  </si>
  <si>
    <t>10.01.2023 23:16:01</t>
  </si>
  <si>
    <t>KAYMAKÇI İM 35-15-A00004_YEŞİLKÖY L05_2121822</t>
  </si>
  <si>
    <t>10.01.2023 02:17:00</t>
  </si>
  <si>
    <t>10.01.2023 04:03:15</t>
  </si>
  <si>
    <t>YILMAZ TR-7 45-78-L00207_45-78-L00207_66026665</t>
  </si>
  <si>
    <t>10.01.2023 20:05:30</t>
  </si>
  <si>
    <t>10.01.2023 20:56:30</t>
  </si>
  <si>
    <t>L-142 MAVİ BESTE SİTESİ 35-18-L00142_B_56368123_56368123</t>
  </si>
  <si>
    <t>10.01.2023 17:40:56</t>
  </si>
  <si>
    <t>11.01.2023 02:37:34</t>
  </si>
  <si>
    <t>L-312 GERMİYAN EVLERİ 35-18-L00312_950450111_950450111</t>
  </si>
  <si>
    <t>10.01.2023 09:33:15</t>
  </si>
  <si>
    <t>10.01.2023 13:13:11</t>
  </si>
  <si>
    <t>L-232 BİTLİSLİLER 35-14-L00232_35-14-L00232_2376096</t>
  </si>
  <si>
    <t>10.01.2023 17:42:21</t>
  </si>
  <si>
    <t>10.01.2023 18:28:11</t>
  </si>
  <si>
    <t>MENEMEN DM-5/27 35-28-L00099_953371623_953371623</t>
  </si>
  <si>
    <t>10.01.2023 06:14:13</t>
  </si>
  <si>
    <t>10.01.2023 07:42:37</t>
  </si>
  <si>
    <t>CELENGÖZ MAH. TR 45-77-L00221_A_56387440_56387440</t>
  </si>
  <si>
    <t>10.01.2023 19:16:16</t>
  </si>
  <si>
    <t>11.01.2023 02:35:39</t>
  </si>
  <si>
    <t>TİRE TR-6 35-29-L00006_TİRE TR-4 L06_72207636</t>
  </si>
  <si>
    <t>10.01.2023 21:44:21</t>
  </si>
  <si>
    <t>10.01.2023 22:36:25</t>
  </si>
  <si>
    <t>BELEVİ İM 35-13-A00002_BELEVİ ŞEHİR-2 L04_2313341</t>
  </si>
  <si>
    <t>10.01.2023 22:17:22</t>
  </si>
  <si>
    <t>10.01.2023 22:38:05</t>
  </si>
  <si>
    <t>BAYAT TR-1 45-82-L00059_ H_57993910</t>
  </si>
  <si>
    <t>10.01.2023 14:27:21</t>
  </si>
  <si>
    <t>10.01.2023 14:43:44</t>
  </si>
  <si>
    <t>K-4269 35-01-K04269_C_56368431_56368431</t>
  </si>
  <si>
    <t>10.01.2023 11:43:58</t>
  </si>
  <si>
    <t>10.01.2023 13:40:25</t>
  </si>
  <si>
    <t>SEYDİKÖY İM 35-08-A00002_KÜLTÜR M27_50154871</t>
  </si>
  <si>
    <t>10.01.2023 18:19:07</t>
  </si>
  <si>
    <t>10.01.2023 18:50:00</t>
  </si>
  <si>
    <t>K-290 35-01-K00290_C_60983929_60983929</t>
  </si>
  <si>
    <t>10.01.2023 22:48:31</t>
  </si>
  <si>
    <t>11.01.2023 01:05:34</t>
  </si>
  <si>
    <t>K-4902 35-22-K04902_K-418 ÇİNKO K02_56288273</t>
  </si>
  <si>
    <t>10.01.2023 18:49:04</t>
  </si>
  <si>
    <t>10.01.2023 19:49:25</t>
  </si>
  <si>
    <t>KİPA DM 35-26-M00283_LA ŞARAP İDOL ÇIKIŞI M06_66064755</t>
  </si>
  <si>
    <t>10.01.2023 10:10:38</t>
  </si>
  <si>
    <t>10.01.2023 10:30:59</t>
  </si>
  <si>
    <t>TİRE İM-DM-1 35-29-A00001_TİRE ŞEHİR-4 L21_2312362</t>
  </si>
  <si>
    <t>10.01.2023 20:49:00</t>
  </si>
  <si>
    <t>10.01.2023 21:13:00</t>
  </si>
  <si>
    <t>K-2395 35-04-K02395_D D1_5763318</t>
  </si>
  <si>
    <t>10.01.2023 21:23:07</t>
  </si>
  <si>
    <t>11.01.2023 01:04:30</t>
  </si>
  <si>
    <t>L-14 SEVTUR 35-18-L00014_35-18-L00014_2347798</t>
  </si>
  <si>
    <t>10.01.2023 21:22:27</t>
  </si>
  <si>
    <t>10.01.2023 23:46:04</t>
  </si>
  <si>
    <t>SARIAHMETLİ TR-1 45-71-M01701_45-71-M01701_2354134</t>
  </si>
  <si>
    <t>10.01.2023 15:18:26</t>
  </si>
  <si>
    <t>11.01.2023 00:02:11</t>
  </si>
  <si>
    <t>K-2414 35-01-K02414_35-01-K02414_2350130</t>
  </si>
  <si>
    <t>10.01.2023 16:50:15</t>
  </si>
  <si>
    <t>10.01.2023 17:06:34</t>
  </si>
  <si>
    <t>MURADİYE DM-4 45-71-M00190_44445844_60983965_60983965</t>
  </si>
  <si>
    <t>10.01.2023 17:37:34</t>
  </si>
  <si>
    <t>11.01.2023 02:04:49</t>
  </si>
  <si>
    <t>DOĞANCI TR-13 35-31-L00368_35-31-L00368_2365638</t>
  </si>
  <si>
    <t>10.01.2023 09:29:54</t>
  </si>
  <si>
    <t>10.01.2023 17:23:30</t>
  </si>
  <si>
    <t>M-1690 35-01-M01690_R_56375511_56375511</t>
  </si>
  <si>
    <t>10.01.2023 12:46:29</t>
  </si>
  <si>
    <t>10.01.2023 14:15:06</t>
  </si>
  <si>
    <t>M-2845 35-03-M02845_ M06_82471648</t>
  </si>
  <si>
    <t>10.01.2023 17:22:34</t>
  </si>
  <si>
    <t>10.01.2023 18:35:09</t>
  </si>
  <si>
    <t>KARAKUYU TR-4 35-26-M00441_35-26-M00441_2362897</t>
  </si>
  <si>
    <t>10.01.2023 15:54:05</t>
  </si>
  <si>
    <t>10.01.2023 17:39:14</t>
  </si>
  <si>
    <t>TR-11 SANAYİ SİTESİ 35-19-L00011_5843726_60983490_60983490</t>
  </si>
  <si>
    <t>10.01.2023 12:19:30</t>
  </si>
  <si>
    <t>10.01.2023 14:07:22</t>
  </si>
  <si>
    <t>CUMALI TR 1 35-24-M00094_A_56354171_56354171</t>
  </si>
  <si>
    <t>10.01.2023 18:21:51</t>
  </si>
  <si>
    <t>10.01.2023 20:13:00</t>
  </si>
  <si>
    <t>TÜRKELLİ DM (TR-4) 35-28-M00368_TÜRKELLİ ÇIKIŞ M04_56299107</t>
  </si>
  <si>
    <t>10.01.2023 09:04:35</t>
  </si>
  <si>
    <t>10.01.2023 10:45:26</t>
  </si>
  <si>
    <t>BAYRAM BALCI VE ARKADAŞLARI GRB.TR 35-13-L00093_DIREK TIPI TRAFO HUCRESI H01_2039027</t>
  </si>
  <si>
    <t>10.01.2023 08:07:54</t>
  </si>
  <si>
    <t>10.01.2023 10:01:22</t>
  </si>
  <si>
    <t>KONAKLI TR-12 35-15-L00899_48652875_56371004_56371004</t>
  </si>
  <si>
    <t>10.01.2023 18:05:46</t>
  </si>
  <si>
    <t>10.01.2023 18:37:37</t>
  </si>
  <si>
    <t>İĞDELİ TR-1 35-31-L00300_D_91227417_91227417</t>
  </si>
  <si>
    <t>10.01.2023 13:50:33</t>
  </si>
  <si>
    <t>10.01.2023 15:02:35</t>
  </si>
  <si>
    <t>KOYUNDERE DM 35-28-M00165_MENEMEN İ.M. M01_66524377</t>
  </si>
  <si>
    <t>10.01.2023 05:08:31</t>
  </si>
  <si>
    <t>10.01.2023 05:23:51</t>
  </si>
  <si>
    <t>K-1361 35-02-K01361_99288016_99288016</t>
  </si>
  <si>
    <t>10.01.2023 16:54:28</t>
  </si>
  <si>
    <t>10.01.2023 19:05:05</t>
  </si>
  <si>
    <t>TAŞTEPE TR-2 35-29-L00396_A_56397402_56397402</t>
  </si>
  <si>
    <t>10.01.2023 23:16:15</t>
  </si>
  <si>
    <t>11.01.2023 01:09:59</t>
  </si>
  <si>
    <t>K-4720 35-03-K04720_B_56376403_56376403</t>
  </si>
  <si>
    <t>10.01.2023 18:31:23</t>
  </si>
  <si>
    <t>10.01.2023 20:28:34</t>
  </si>
  <si>
    <t>L-154 ÖZELİF SİTESİ 35-18-L00154_35-18-L00154_2355451</t>
  </si>
  <si>
    <t>10.01.2023 19:44:01</t>
  </si>
  <si>
    <t>11.01.2023 05:37:51</t>
  </si>
  <si>
    <t>AKHİSAR İM 45-72-A00001_ESKİ ZEYTİN OVA L06_2058305</t>
  </si>
  <si>
    <t>10.01.2023 19:18:24</t>
  </si>
  <si>
    <t>10.01.2023 19:33:25</t>
  </si>
  <si>
    <t>HABAŞ TM 35-17-A00008_ÖZKAN-1 M17_2333332</t>
  </si>
  <si>
    <t>10.01.2023 06:58:15</t>
  </si>
  <si>
    <t>10.01.2023 07:24:32</t>
  </si>
  <si>
    <t>NOHUTALAN TR-2 35-19-M00258_B_56355019_56355019</t>
  </si>
  <si>
    <t>10.01.2023 14:52:06</t>
  </si>
  <si>
    <t>10.01.2023 17:51:38</t>
  </si>
  <si>
    <t>ALİAĞA GIS TM 35-17-A00014_BELEDİYE-2 (2H05) M018_66128140</t>
  </si>
  <si>
    <t>10.01.2023 19:44:31</t>
  </si>
  <si>
    <t>10.01.2023 20:16:34</t>
  </si>
  <si>
    <t>L-280 35-18-L00280__81616480_81616480</t>
  </si>
  <si>
    <t>10.01.2023 15:21:28</t>
  </si>
  <si>
    <t>10.01.2023 18:39:03</t>
  </si>
  <si>
    <t>BOYNUYOĞUN KÖK 35-29-L00051_ÖDEMİŞ KAVAĞI L04_72215449</t>
  </si>
  <si>
    <t>10.01.2023 19:34:52</t>
  </si>
  <si>
    <t>10.01.2023 21:31:29</t>
  </si>
  <si>
    <t>LÜTFİYE KÖK 45-80-M02970_TST-2 M04_84270462</t>
  </si>
  <si>
    <t>10.01.2023 23:29:27</t>
  </si>
  <si>
    <t>11.01.2023 00:35:35</t>
  </si>
  <si>
    <t>DM-3 (TR-16) 35-15-M00016_HASTANE DM M16_67054329</t>
  </si>
  <si>
    <t>10.01.2023 13:03:21</t>
  </si>
  <si>
    <t>10.01.2023 13:41:15</t>
  </si>
  <si>
    <t>HELVACI-1 35-26-M00468_956609141_956609141</t>
  </si>
  <si>
    <t>10.01.2023 13:14:14</t>
  </si>
  <si>
    <t>10.01.2023 15:11:32</t>
  </si>
  <si>
    <t>ASM TELEKOM ÖZEL TR 45-78-M01261Ö_ H_50088637</t>
  </si>
  <si>
    <t>10.01.2023 12:51:41</t>
  </si>
  <si>
    <t>10.01.2023 14:32:24</t>
  </si>
  <si>
    <t>KIRKAĞAÇ TR-9 45-76-M00009_DAĞITIM TRAFO KIRKAĞAÇ TR-9 M03_72217778</t>
  </si>
  <si>
    <t>10.01.2023 13:29:56</t>
  </si>
  <si>
    <t>10.01.2023 13:43:22</t>
  </si>
  <si>
    <t>MENEMEN DM-5/27 35-28-L00099__72410380_72410380</t>
  </si>
  <si>
    <t>10.01.2023 18:46:13</t>
  </si>
  <si>
    <t>10.01.2023 20:36:17</t>
  </si>
  <si>
    <t>ÖZBEK TR-6 GÜLCİVAN 35-19-M00236_ M02_2316006</t>
  </si>
  <si>
    <t>10.01.2023 12:36:53</t>
  </si>
  <si>
    <t>10.01.2023 19:00:00</t>
  </si>
  <si>
    <t>K-767 35-01-K00767_35-01-K00767_49931925</t>
  </si>
  <si>
    <t>10.01.2023 16:00:24</t>
  </si>
  <si>
    <t>10.01.2023 16:34:30</t>
  </si>
  <si>
    <t>L-513 REİSDERE 35-18-L00513_966278982_966278982</t>
  </si>
  <si>
    <t>10.01.2023 14:03:15</t>
  </si>
  <si>
    <t>10.01.2023 20:53:26</t>
  </si>
  <si>
    <t>TURGUTALP TR-5/1 45-82-M00055_945529578_945529578</t>
  </si>
  <si>
    <t>10.01.2023 22:16:55</t>
  </si>
  <si>
    <t>11.01.2023 00:53:47</t>
  </si>
  <si>
    <t>SEYREKLİ TR-14 35-15-L00437_B_56369969_56369969</t>
  </si>
  <si>
    <t>10.01.2023 15:17:50</t>
  </si>
  <si>
    <t>10.01.2023 17:20:44</t>
  </si>
  <si>
    <t>M-257 35-09-M00257_35-09-M00257_2355230</t>
  </si>
  <si>
    <t>10.01.2023 10:11:25</t>
  </si>
  <si>
    <t>10.01.2023 13:36:15</t>
  </si>
  <si>
    <t>M-2549 35-09-M02549_913476899_913476899</t>
  </si>
  <si>
    <t>10.01.2023 15:44:01</t>
  </si>
  <si>
    <t>10.01.2023 16:34:52</t>
  </si>
  <si>
    <t>AHMETBEYLİ TARIMSAL SULAMA TR-1 35-22-M00239_DIREK TIPI TRAFO HUCRESI H01_2125281</t>
  </si>
  <si>
    <t>10.01.2023 21:56:09</t>
  </si>
  <si>
    <t>10.01.2023 23:43:23</t>
  </si>
  <si>
    <t>ULUKENT DM-3/34 35-28-M00034_A a1b_5771320</t>
  </si>
  <si>
    <t>10.01.2023 16:14:52</t>
  </si>
  <si>
    <t>10.01.2023 23:18:15</t>
  </si>
  <si>
    <t>TR-92 35-16-L00092_B_60984844_60984844</t>
  </si>
  <si>
    <t>10.01.2023 18:39:25</t>
  </si>
  <si>
    <t>10.01.2023 19:44:02</t>
  </si>
  <si>
    <t>PINARCIK TR-1 35-17-R00041_A_91187848_91187848</t>
  </si>
  <si>
    <t>10.01.2023 21:33:51</t>
  </si>
  <si>
    <t>10.01.2023 23:37:47</t>
  </si>
  <si>
    <t>YOLÜSTÜ TR-6 35-15-M00270_35-15-M00270_2365405</t>
  </si>
  <si>
    <t>10.01.2023 19:24:34</t>
  </si>
  <si>
    <t>10.01.2023 19:55:52</t>
  </si>
  <si>
    <t>K-4410 35-01-K04410_911221417_911221417</t>
  </si>
  <si>
    <t>10.01.2023 18:29:39</t>
  </si>
  <si>
    <t>10.01.2023 19:26:39</t>
  </si>
  <si>
    <t>OĞUZLAR TR-1 35-15-L00739_35-15-L00739_2358569</t>
  </si>
  <si>
    <t>10.01.2023 09:12:31</t>
  </si>
  <si>
    <t>10.01.2023 14:38:33</t>
  </si>
  <si>
    <t>BİMEYKO KÖK-10 35-30-M00048_BİMEYKO TR-3 M04_2322626</t>
  </si>
  <si>
    <t>10.01.2023 16:54:24</t>
  </si>
  <si>
    <t>10.01.2023 19:22:53</t>
  </si>
  <si>
    <t>ASARLIK TR-16 35-28-M00174_ASARLIK TR-3 M01_66531257</t>
  </si>
  <si>
    <t>10.01.2023 15:36:00</t>
  </si>
  <si>
    <t>10.01.2023 19:17:19</t>
  </si>
  <si>
    <t>KARACAHİSAR TR-1 45-82-L00009_45-82-L00009_2375953</t>
  </si>
  <si>
    <t>10.01.2023 15:05:54</t>
  </si>
  <si>
    <t>10.01.2023 16:03:31</t>
  </si>
  <si>
    <t>İMBAT DM 35-17-M00260_KILIÇLAR M06_2307905</t>
  </si>
  <si>
    <t>10.01.2023 07:28:27</t>
  </si>
  <si>
    <t>10.01.2023 08:10:51</t>
  </si>
  <si>
    <t>K-97 35-02-K00097_912884481_912884481</t>
  </si>
  <si>
    <t>10.01.2023 13:55:26</t>
  </si>
  <si>
    <t>10.01.2023 14:49:56</t>
  </si>
  <si>
    <t>TR-77 (M-777) 35-30-M00777_DAĞITIM TRAFO TR-77(M-777) M03_72056894</t>
  </si>
  <si>
    <t>10.01.2023 10:39:58</t>
  </si>
  <si>
    <t>10.01.2023 12:52:44</t>
  </si>
  <si>
    <t>L-513 REİSDERE 35-18-L00513_950462640_950462640</t>
  </si>
  <si>
    <t>03.01.2023 11:17:55</t>
  </si>
  <si>
    <t>03.01.2023 12:53:46</t>
  </si>
  <si>
    <t>TİRE İM-DM-1 35-29-A00001_HatBaşıAyırıcı_53138516 L13_53138516</t>
  </si>
  <si>
    <t>03.01.2023 14:44:48</t>
  </si>
  <si>
    <t>03.01.2023 17:09:20</t>
  </si>
  <si>
    <t>ULUKENT KÖK-15 35-28-M00070_ULUKENT TR-6 M05_66524969</t>
  </si>
  <si>
    <t>03.01.2023 10:06:22</t>
  </si>
  <si>
    <t>03.01.2023 11:06:53</t>
  </si>
  <si>
    <t>POYRACIK TR-1 35-24-L00024__72373240_72373240</t>
  </si>
  <si>
    <t>03.01.2023 19:12:15</t>
  </si>
  <si>
    <t>03.01.2023 20:01:08</t>
  </si>
  <si>
    <t>M-2728 35-04-M02728_B B1B_79067200</t>
  </si>
  <si>
    <t>03.01.2023 09:12:41</t>
  </si>
  <si>
    <t>03.01.2023 10:13:57</t>
  </si>
  <si>
    <t>K-1781 35-04-K01781_F_56366590_56366590</t>
  </si>
  <si>
    <t>03.01.2023 12:45:42</t>
  </si>
  <si>
    <t>03.01.2023 14:48:51</t>
  </si>
  <si>
    <t>FOÇA TR-37 35-23-L00037_42133389_56397889_56397889</t>
  </si>
  <si>
    <t>03.01.2023 08:42:18</t>
  </si>
  <si>
    <t>03.01.2023 15:48:38</t>
  </si>
  <si>
    <t>L-516 OVACIK 35-18-L00516_950466070_950466070</t>
  </si>
  <si>
    <t>03.01.2023 11:38:45</t>
  </si>
  <si>
    <t>03.01.2023 13:17:48</t>
  </si>
  <si>
    <t>GÖRDES DM 45-75-M00050_KAŞIKÇI M11_2083719</t>
  </si>
  <si>
    <t>03.01.2023 16:43:19</t>
  </si>
  <si>
    <t>03.01.2023 16:55:39</t>
  </si>
  <si>
    <t>K-1117 35-08-K01117_97618867_97618867</t>
  </si>
  <si>
    <t>03.01.2023 05:16:25</t>
  </si>
  <si>
    <t>03.01.2023 06:31:59</t>
  </si>
  <si>
    <t>L-266 35-18-L00266_950458020_950458020</t>
  </si>
  <si>
    <t>03.01.2023 10:51:01</t>
  </si>
  <si>
    <t>03.01.2023 15:10:56</t>
  </si>
  <si>
    <t>YILMAZ TR-11 45-78-L00211_953249898_953249898</t>
  </si>
  <si>
    <t>04.01.2023 00:09:30</t>
  </si>
  <si>
    <t>04.01.2023 02:14:37</t>
  </si>
  <si>
    <t>BADINCA KÖK 45-73-M00341_EVRENLİ KÖK M03_75912950</t>
  </si>
  <si>
    <t>04.01.2023 00:39:44</t>
  </si>
  <si>
    <t>04.01.2023 00:40:49</t>
  </si>
  <si>
    <t>KİLLİK TR-3 45-73-M00848_C_56386694_56386694</t>
  </si>
  <si>
    <t>04.01.2023 01:10:14</t>
  </si>
  <si>
    <t>04.01.2023 02:38:43</t>
  </si>
  <si>
    <t>SARUHANLI TR-17 45-80-M00017_45-80-M00017_2355942</t>
  </si>
  <si>
    <t>04.01.2023 01:57:35</t>
  </si>
  <si>
    <t>04.01.2023 02:19:52</t>
  </si>
  <si>
    <t>GERENKÖY TR-5 35-23-M00151_GERENKÖY TR-4 M01_72154550</t>
  </si>
  <si>
    <t>04.01.2023 03:29:48</t>
  </si>
  <si>
    <t>04.01.2023 05:48:45</t>
  </si>
  <si>
    <t>M-1233 35-01-M01233_R_56354800_56354800</t>
  </si>
  <si>
    <t>04.01.2023 05:18:12</t>
  </si>
  <si>
    <t>04.01.2023 08:55:10</t>
  </si>
  <si>
    <t>M-2139 35-07-M02139_97539381_97539381</t>
  </si>
  <si>
    <t>04.01.2023 06:40:08</t>
  </si>
  <si>
    <t>04.01.2023 08:59:03</t>
  </si>
  <si>
    <t>TR-113 ZEYTİNALANI 35-19-L00113_A_56372148_56372148</t>
  </si>
  <si>
    <t>04.01.2023 06:49:45</t>
  </si>
  <si>
    <t>04.01.2023 08:28:34</t>
  </si>
  <si>
    <t>TR-111 ZEYTİNALANI 35-19-L00111_TR-113 L02_2121571</t>
  </si>
  <si>
    <t>04.01.2023 07:12:47</t>
  </si>
  <si>
    <t>04.01.2023 08:35:44</t>
  </si>
  <si>
    <t>ULUKENT DM-5 35-28-M00005_953382950_953382950</t>
  </si>
  <si>
    <t>04.01.2023 07:29:20</t>
  </si>
  <si>
    <t>04.01.2023 17:22:01</t>
  </si>
  <si>
    <t>SARUHANLI TR-6 45-80-M00006_45-80-M00006_72203032</t>
  </si>
  <si>
    <t>AG Pano Arızası</t>
  </si>
  <si>
    <t>04.01.2023 08:11:08</t>
  </si>
  <si>
    <t>04.01.2023 12:15:26</t>
  </si>
  <si>
    <t>SARUHANLI TR-34 45-80-M00034_SARUHANLI TR-6 M02_72204466</t>
  </si>
  <si>
    <t>04.01.2023 08:33:25</t>
  </si>
  <si>
    <t>04.01.2023 08:48:00</t>
  </si>
  <si>
    <t>TR-132 35-19-L00132_35-19-L00132_2361667</t>
  </si>
  <si>
    <t>04.01.2023 08:36:01</t>
  </si>
  <si>
    <t>04.01.2023 15:41:48</t>
  </si>
  <si>
    <t>MORALILAR İM 45-72-A00002_PINARCIK L03_2307792</t>
  </si>
  <si>
    <t>04.01.2023 08:38:39</t>
  </si>
  <si>
    <t>04.01.2023 11:35:45</t>
  </si>
  <si>
    <t>M-114 KAVAKLIDERE CAMİİ 35-14-M00114_A_91037087_91037087</t>
  </si>
  <si>
    <t>04.01.2023 08:55:52</t>
  </si>
  <si>
    <t>04.01.2023 12:47:05</t>
  </si>
  <si>
    <t>TR-5 35-19-L00005_İÇMELER L03_72124031</t>
  </si>
  <si>
    <t>04.01.2023 08:55:31</t>
  </si>
  <si>
    <t>04.01.2023 09:33:50</t>
  </si>
  <si>
    <t>AŞAĞIŞAKRAN TR-1 35-17-M00223_60727820_60984352_60984352</t>
  </si>
  <si>
    <t>04.01.2023 09:01:44</t>
  </si>
  <si>
    <t>04.01.2023 10:15:56</t>
  </si>
  <si>
    <t>M-2728 35-04-M02728_M-2993 M01_77307905</t>
  </si>
  <si>
    <t>04.01.2023 09:00:46</t>
  </si>
  <si>
    <t>04.01.2023 11:17:49</t>
  </si>
  <si>
    <t>M-115 ARAPTEPESİ TR-1 35-14-M00115_DIREK TIPI TRAFO HUCRESI H01_2093356</t>
  </si>
  <si>
    <t>04.01.2023 09:04:13</t>
  </si>
  <si>
    <t>04.01.2023 14:06:54</t>
  </si>
  <si>
    <t>BAŞARAN TR-5 35-31-L00074_47942817_56370820_56370820</t>
  </si>
  <si>
    <t>04.01.2023 09:06:46</t>
  </si>
  <si>
    <t>04.01.2023 10:07:34</t>
  </si>
  <si>
    <t>04.01.2023 09:11:35</t>
  </si>
  <si>
    <t>04.01.2023 10:00:34</t>
  </si>
  <si>
    <t>L-455 35-18-L00455_DAĞITIM TRAFO L-455 L03_72057482</t>
  </si>
  <si>
    <t>OG Kademe Ayarı</t>
  </si>
  <si>
    <t>04.01.2023 09:19:36</t>
  </si>
  <si>
    <t>04.01.2023 09:45:15</t>
  </si>
  <si>
    <t>DİKİLİ İM 35-30-A00001_ALTINOVA-2 M15_72357038</t>
  </si>
  <si>
    <t>04.01.2023 09:23:49</t>
  </si>
  <si>
    <t>04.01.2023 17:31:20</t>
  </si>
  <si>
    <t>DİKİLİ İM 35-30-A00001_ALTINOVA-1 M08_72357026</t>
  </si>
  <si>
    <t>04.01.2023 09:00:49</t>
  </si>
  <si>
    <t>04.01.2023 17:32:53</t>
  </si>
  <si>
    <t>TR-7 DEPREM KONUTLARI 35-19-L00007_35-19-L00007_72118579</t>
  </si>
  <si>
    <t>04.01.2023 09:26:51</t>
  </si>
  <si>
    <t>04.01.2023 11:27:43</t>
  </si>
  <si>
    <t>TR-5 35-19-L00005_HatBaşıAyırıcı_53134085 L03_53134085</t>
  </si>
  <si>
    <t>04.01.2023 09:29:33</t>
  </si>
  <si>
    <t>04.01.2023 17:37:53</t>
  </si>
  <si>
    <t>SEYREKLİ TR-3 35-15-L00442_DIREK TIPI TRAFO HUCRESI H01_2049693</t>
  </si>
  <si>
    <t>04.01.2023 09:21:31</t>
  </si>
  <si>
    <t>04.01.2023 17:55:30</t>
  </si>
  <si>
    <t>MORDOĞAN TR-23 35-21-L00152_MORDOĞAN İM L01_72200230</t>
  </si>
  <si>
    <t>04.01.2023 09:33:54</t>
  </si>
  <si>
    <t>04.01.2023 12:00:57</t>
  </si>
  <si>
    <t>04.01.2023 09:38:33</t>
  </si>
  <si>
    <t>04.01.2023 13:01:27</t>
  </si>
  <si>
    <t>ÇATALCA TR-1 35-22-M00267_955285573_955285573</t>
  </si>
  <si>
    <t>04.01.2023 09:36:38</t>
  </si>
  <si>
    <t>04.01.2023 11:24:53</t>
  </si>
  <si>
    <t>KIRKAĞAÇ TR-14 45-76-M00014_A_91089244_91089244</t>
  </si>
  <si>
    <t>04.01.2023 09:38:27</t>
  </si>
  <si>
    <t>04.01.2023 10:04:55</t>
  </si>
  <si>
    <t>04.01.2023 09:42:39</t>
  </si>
  <si>
    <t>04.01.2023 10:05:52</t>
  </si>
  <si>
    <t>KADIOVACIK TR-1 35-19-M00202_DIREK TIPI TRAFO HUCRESI H01_2057020</t>
  </si>
  <si>
    <t>04.01.2023 09:51:50</t>
  </si>
  <si>
    <t>04.01.2023 11:56:06</t>
  </si>
  <si>
    <t>YENİFOÇA TR-45 35-23-M00045_HatBaşıAyırıcı_53139103 M01_53139103</t>
  </si>
  <si>
    <t>04.01.2023 09:53:12</t>
  </si>
  <si>
    <t>04.01.2023 14:35:12</t>
  </si>
  <si>
    <t>L-62 İSTUR 35-14-L00062_956639513_956639513</t>
  </si>
  <si>
    <t>04.01.2023 09:56:08</t>
  </si>
  <si>
    <t>04.01.2023 11:39:21</t>
  </si>
  <si>
    <t>GELENBE İM 45-76-A00001_GEBELER L12_2092293</t>
  </si>
  <si>
    <t>04.01.2023 10:02:49</t>
  </si>
  <si>
    <t>04.01.2023 10:11:20</t>
  </si>
  <si>
    <t>ÇİLE TR-3 35-22-M00188_35-22-M00188_2362564</t>
  </si>
  <si>
    <t>04.01.2023 10:03:59</t>
  </si>
  <si>
    <t>04.01.2023 11:43:00</t>
  </si>
  <si>
    <t>TR-13 35-17-M00013_35-17-M00013_66221083</t>
  </si>
  <si>
    <t>04.01.2023 10:10:16</t>
  </si>
  <si>
    <t>04.01.2023 11:00:11</t>
  </si>
  <si>
    <t>04.01.2023 10:09:01</t>
  </si>
  <si>
    <t>04.01.2023 13:28:52</t>
  </si>
  <si>
    <t>TR-63 35-16-L00063_A_90954992_90954992</t>
  </si>
  <si>
    <t>04.01.2023 10:19:08</t>
  </si>
  <si>
    <t>04.01.2023 10:52:52</t>
  </si>
  <si>
    <t>BAĞYURDU TR-4 (DM-2/3) 35-27-L00233_913563598_913563598</t>
  </si>
  <si>
    <t>04.01.2023 10:21:06</t>
  </si>
  <si>
    <t>04.01.2023 13:06:25</t>
  </si>
  <si>
    <t>M-2548 35-09-M02548_97692596_97692596</t>
  </si>
  <si>
    <t>04.01.2023 10:23:25</t>
  </si>
  <si>
    <t>04.01.2023 11:39:08</t>
  </si>
  <si>
    <t>FOÇA TR-39 35-23-L00039_D_60984928_60984928</t>
  </si>
  <si>
    <t>04.01.2023 10:26:01</t>
  </si>
  <si>
    <t>04.01.2023 12:09:51</t>
  </si>
  <si>
    <t>SOMA TR-26/2 45-82-M00119_B_56384475_56384475</t>
  </si>
  <si>
    <t>04.01.2023 10:29:45</t>
  </si>
  <si>
    <t>04.01.2023 11:49:21</t>
  </si>
  <si>
    <t>M-1432 35-02-M01432_910205184_910205184</t>
  </si>
  <si>
    <t>04.01.2023 10:27:41</t>
  </si>
  <si>
    <t>04.01.2023 12:37:44</t>
  </si>
  <si>
    <t>K-846 35-04-K00846_B E01b_83784927</t>
  </si>
  <si>
    <t>04.01.2023 10:39:07</t>
  </si>
  <si>
    <t>04.01.2023 13:26:41</t>
  </si>
  <si>
    <t>L-470 KÖK 35-18-L00470_950460156_950460156</t>
  </si>
  <si>
    <t>04.01.2023 10:41:13</t>
  </si>
  <si>
    <t>04.01.2023 11:21:15</t>
  </si>
  <si>
    <t>DM-4/TR-20 35-22-M00084_955286497_955286497</t>
  </si>
  <si>
    <t>04.01.2023 10:55:46</t>
  </si>
  <si>
    <t>04.01.2023 14:32:17</t>
  </si>
  <si>
    <t>K-1213 35-02-K01213_99787707_99787707</t>
  </si>
  <si>
    <t>04.01.2023 10:56:48</t>
  </si>
  <si>
    <t>04.01.2023 11:43:36</t>
  </si>
  <si>
    <t>M-1984 35-09-M01984_M-1985 M02_57837248</t>
  </si>
  <si>
    <t>04.01.2023 11:01:55</t>
  </si>
  <si>
    <t>04.01.2023 12:23:44</t>
  </si>
  <si>
    <t>L-287 SCOTCH PARK 35-18-L00287_950462344_950462344</t>
  </si>
  <si>
    <t>04.01.2023 11:04:53</t>
  </si>
  <si>
    <t>04.01.2023 12:38:41</t>
  </si>
  <si>
    <t>MENEMEN TR-11 35-28-L00011__72410755_72410755</t>
  </si>
  <si>
    <t>04.01.2023 11:07:18</t>
  </si>
  <si>
    <t>04.01.2023 12:25:33</t>
  </si>
  <si>
    <t>TR-113 35-15-M00113_35-15-M00113_2364926</t>
  </si>
  <si>
    <t>04.01.2023 11:09:14</t>
  </si>
  <si>
    <t>04.01.2023 12:59:17</t>
  </si>
  <si>
    <t>SARUHANLI TR-17 45-80-M00017_D_56389303_56389303</t>
  </si>
  <si>
    <t>04.01.2023 11:18:54</t>
  </si>
  <si>
    <t>04.01.2023 16:36:00</t>
  </si>
  <si>
    <t>K-4269 35-01-K04269_A_56371867_56371867</t>
  </si>
  <si>
    <t>04.01.2023 11:19:49</t>
  </si>
  <si>
    <t>04.01.2023 11:56:26</t>
  </si>
  <si>
    <t>KAŞAKLAR TR-1 35-24-M00052_10825859_56353273_56353273</t>
  </si>
  <si>
    <t>04.01.2023 11:26:20</t>
  </si>
  <si>
    <t>04.01.2023 12:03:24</t>
  </si>
  <si>
    <t>04.01.2023 11:30:10</t>
  </si>
  <si>
    <t>04.01.2023 12:30:35</t>
  </si>
  <si>
    <t>ÇİFTLİK İM 35-18-A00003_SAĞLIKÇILAR L06_2307805</t>
  </si>
  <si>
    <t>OG İzolatör Arızası</t>
  </si>
  <si>
    <t>04.01.2023 11:31:52</t>
  </si>
  <si>
    <t>04.01.2023 12:29:18</t>
  </si>
  <si>
    <t>TR-53 35-16-L00053_35-16-L00053_2347000</t>
  </si>
  <si>
    <t>04.01.2023 11:26:49</t>
  </si>
  <si>
    <t>04.01.2023 12:38:11</t>
  </si>
  <si>
    <t>TAYTAN TR-7 45-78-M01295_45-78-M01295_61374739</t>
  </si>
  <si>
    <t>04.01.2023 11:33:37</t>
  </si>
  <si>
    <t>04.01.2023 12:05:05</t>
  </si>
  <si>
    <t>L-145 DALYAN DM 35-18-L00145_GÜZELDENİZ L-169 L02_72052181</t>
  </si>
  <si>
    <t>04.01.2023 11:25:41</t>
  </si>
  <si>
    <t>04.01.2023 12:09:21</t>
  </si>
  <si>
    <t>TEKKE TR-3 35-15-L00125_35-15-L00125_2365062</t>
  </si>
  <si>
    <t>04.01.2023 11:44:37</t>
  </si>
  <si>
    <t>04.01.2023 12:20:31</t>
  </si>
  <si>
    <t>TATAR DM 35-19-M00256_HatBaşıAyırıcı_53134059 M12_53134059</t>
  </si>
  <si>
    <t>04.01.2023 11:37:09</t>
  </si>
  <si>
    <t>04.01.2023 11:59:27</t>
  </si>
  <si>
    <t>OVAKENT İM 35-15-A00003_ÇATAL ARMUT L05_2057398</t>
  </si>
  <si>
    <t>04.01.2023 11:50:39</t>
  </si>
  <si>
    <t>04.01.2023 11:59:57</t>
  </si>
  <si>
    <t>L-287 SCOTCH PARK 35-18-L00287_8989607_56371860_56371860</t>
  </si>
  <si>
    <t>04.01.2023 12:00:21</t>
  </si>
  <si>
    <t>04.01.2023 12:34:27</t>
  </si>
  <si>
    <t>KAYMAKÇI TR-29 35-15-L00241_A_56368296_56368296</t>
  </si>
  <si>
    <t>04.01.2023 11:59:04</t>
  </si>
  <si>
    <t>04.01.2023 13:37:28</t>
  </si>
  <si>
    <t>BELEVİ İM 35-13-A00002_İL FİDANLIĞI - SULAMA-2 L08_2313342</t>
  </si>
  <si>
    <t>04.01.2023 12:17:52</t>
  </si>
  <si>
    <t>GÜMÜLDÜR M-44 35-25-M00044_955259838_955259838</t>
  </si>
  <si>
    <t>04.01.2023 12:10:59</t>
  </si>
  <si>
    <t>04.01.2023 14:36:30</t>
  </si>
  <si>
    <t>SOMA TR-38 45-82-M00038_B_56392598_56392598</t>
  </si>
  <si>
    <t>04.01.2023 12:18:13</t>
  </si>
  <si>
    <t>04.01.2023 12:57:55</t>
  </si>
  <si>
    <t>L-438 35-18-L00438_950448979_950448979</t>
  </si>
  <si>
    <t>04.01.2023 12:14:11</t>
  </si>
  <si>
    <t>04.01.2023 14:01:29</t>
  </si>
  <si>
    <t>MURADİYE TR-5(BELEDİYE KABİN) 45-71-M00194_A_56394011_56394011</t>
  </si>
  <si>
    <t>04.01.2023 12:15:04</t>
  </si>
  <si>
    <t>04.01.2023 13:23:52</t>
  </si>
  <si>
    <t>K-1635 35-02-K01635_K-3124 K04_2310381</t>
  </si>
  <si>
    <t>04.01.2023 12:21:19</t>
  </si>
  <si>
    <t>04.01.2023 13:24:06</t>
  </si>
  <si>
    <t>SELENDİ HASTANE YANI GEÇİT KABİN 45-81-M00037_ M02_2317806</t>
  </si>
  <si>
    <t>04.01.2023 12:35:03</t>
  </si>
  <si>
    <t>04.01.2023 12:55:30</t>
  </si>
  <si>
    <t>DENİZGİREN TR-1 35-21-L00079_A_56353793_56353793</t>
  </si>
  <si>
    <t>04.01.2023 12:40:29</t>
  </si>
  <si>
    <t>04.01.2023 14:13:41</t>
  </si>
  <si>
    <t>BEYDERE KÖK 45-71-M00128_ÜÇPINAR M03_50217157</t>
  </si>
  <si>
    <t>04.01.2023 12:48:44</t>
  </si>
  <si>
    <t>04.01.2023 14:30:52</t>
  </si>
  <si>
    <t>04.01.2023 12:52:49</t>
  </si>
  <si>
    <t>04.01.2023 13:14:36</t>
  </si>
  <si>
    <t>K-3974 35-01-K03974_911770065_911770065</t>
  </si>
  <si>
    <t>04.01.2023 12:57:48</t>
  </si>
  <si>
    <t>04.01.2023 13:45:20</t>
  </si>
  <si>
    <t>K-3749 35-08-K03749_35-08-K03749_42114210</t>
  </si>
  <si>
    <t>04.01.2023 13:04:36</t>
  </si>
  <si>
    <t>04.01.2023 14:53:41</t>
  </si>
  <si>
    <t>K-2591 35-04-K02591_K-4721 K01_67007227</t>
  </si>
  <si>
    <t>04.01.2023 13:08:05</t>
  </si>
  <si>
    <t>04.01.2023 14:55:56</t>
  </si>
  <si>
    <t>L-472 OLTULU 35-18-L00472_11999856_56370554_56370554</t>
  </si>
  <si>
    <t>04.01.2023 13:15:09</t>
  </si>
  <si>
    <t>04.01.2023 13:47:00</t>
  </si>
  <si>
    <t>DM-1/40 45-71-M00052_A_56403740_56403740</t>
  </si>
  <si>
    <t>04.01.2023 13:17:09</t>
  </si>
  <si>
    <t>04.01.2023 16:12:29</t>
  </si>
  <si>
    <t>MORDOĞAN TR-3 35-21-L00141_MORDOĞAN TR-5 L01_72179365</t>
  </si>
  <si>
    <t>04.01.2023 13:03:49</t>
  </si>
  <si>
    <t>04.01.2023 15:03:40</t>
  </si>
  <si>
    <t>OCAKLI TR-6 35-15-L00780_B_91245632_91245632</t>
  </si>
  <si>
    <t>04.01.2023 13:27:50</t>
  </si>
  <si>
    <t>04.01.2023 14:19:31</t>
  </si>
  <si>
    <t>K-112 35-01-K00112_910379741_910379741</t>
  </si>
  <si>
    <t>04.01.2023 13:24:32</t>
  </si>
  <si>
    <t>04.01.2023 14:39:42</t>
  </si>
  <si>
    <t>MORDOĞAN TR-3 35-21-L00141_C_56375589_56375589</t>
  </si>
  <si>
    <t>04.01.2023 13:28:28</t>
  </si>
  <si>
    <t>04.01.2023 15:19:27</t>
  </si>
  <si>
    <t>FOÇA TR-39 35-23-L00039_A_56398591_56398591</t>
  </si>
  <si>
    <t>04.01.2023 13:30:12</t>
  </si>
  <si>
    <t>04.01.2023 14:26:00</t>
  </si>
  <si>
    <t>HALİTPAŞA TR-10 45-80-M00081_A_56385460_56385460</t>
  </si>
  <si>
    <t>04.01.2023 13:35:40</t>
  </si>
  <si>
    <t>04.01.2023 19:34:30</t>
  </si>
  <si>
    <t>OKLUİSA KÖK 45-81-M00046_CINAN GRUP M04_71994464</t>
  </si>
  <si>
    <t>04.01.2023 13:49:07</t>
  </si>
  <si>
    <t>04.01.2023 14:01:42</t>
  </si>
  <si>
    <t>DEREKÖY TR-1 35-16-M00079_35-16-M00079_2352380</t>
  </si>
  <si>
    <t>04.01.2023 13:50:43</t>
  </si>
  <si>
    <t>04.01.2023 14:23:01</t>
  </si>
  <si>
    <t>K-1222 35-01-K01222_911350488_911350488</t>
  </si>
  <si>
    <t>04.01.2023 13:51:06</t>
  </si>
  <si>
    <t>04.01.2023 14:42:56</t>
  </si>
  <si>
    <t>TR-1-3/5 PAMUK PAZARI KABİN 35-20-L00021_5680273_56359822_56359822</t>
  </si>
  <si>
    <t>04.01.2023 13:57:32</t>
  </si>
  <si>
    <t>04.01.2023 14:57:30</t>
  </si>
  <si>
    <t>HECİZ KÖK 45-82-M00485_SAVAŞTEPE 34.5 ÇIKIŞ M03_66191121</t>
  </si>
  <si>
    <t>04.01.2023 14:04:48</t>
  </si>
  <si>
    <t>04.01.2023 14:16:34</t>
  </si>
  <si>
    <t>SARUHANLI TR-6 45-80-M00006_43056142_56386137_56386137</t>
  </si>
  <si>
    <t>04.01.2023 14:09:07</t>
  </si>
  <si>
    <t>04.01.2023 17:05:59</t>
  </si>
  <si>
    <t>M-1303 35-03-M01303_C_56366384_56366384</t>
  </si>
  <si>
    <t>04.01.2023 14:12:26</t>
  </si>
  <si>
    <t>04.01.2023 21:34:39</t>
  </si>
  <si>
    <t>K-3749 35-08-K03749_E E1_5901563</t>
  </si>
  <si>
    <t>04.01.2023 11:10:34</t>
  </si>
  <si>
    <t>04.01.2023 17:56:41</t>
  </si>
  <si>
    <t>K-2711 35-03-K02711_910836277_910836277</t>
  </si>
  <si>
    <t>04.01.2023 14:22:14</t>
  </si>
  <si>
    <t>04.01.2023 17:23:06</t>
  </si>
  <si>
    <t>BÜNYAN OSMANİYE TR-2 45-72-L00445_D_65509268_65509268</t>
  </si>
  <si>
    <t>04.01.2023 08:56:27</t>
  </si>
  <si>
    <t>04.01.2023 17:48:38</t>
  </si>
  <si>
    <t>M-986 35-03-M00986_B_56353859_56353859</t>
  </si>
  <si>
    <t>04.01.2023 14:29:06</t>
  </si>
  <si>
    <t>04.01.2023 16:54:35</t>
  </si>
  <si>
    <t>ÜRKMEZ DM-3 (ÜRKMEZ M-6) 35-25-M00145_956639088_956639088</t>
  </si>
  <si>
    <t>04.01.2023 14:45:23</t>
  </si>
  <si>
    <t>04.01.2023 16:00:27</t>
  </si>
  <si>
    <t>K-3749 35-08-K03749_F f1b_5833797</t>
  </si>
  <si>
    <t>04.01.2023 15:00:11</t>
  </si>
  <si>
    <t>04.01.2023 17:59:12</t>
  </si>
  <si>
    <t>K-983 35-07-K00983_98646157_98646157</t>
  </si>
  <si>
    <t>04.01.2023 14:56:06</t>
  </si>
  <si>
    <t>04.01.2023 18:16:09</t>
  </si>
  <si>
    <t>KEMALİYE DM (TR-1) 45-73-M00150_İSMETİYE M02_66715937</t>
  </si>
  <si>
    <t>04.01.2023 15:08:02</t>
  </si>
  <si>
    <t>04.01.2023 15:08:52</t>
  </si>
  <si>
    <t>TR-50 45-78-L00050_A a1_49409105</t>
  </si>
  <si>
    <t>04.01.2023 15:02:39</t>
  </si>
  <si>
    <t>04.01.2023 16:11:30</t>
  </si>
  <si>
    <t>K-4610 35-04-K04610_TRAFO K03_2118203</t>
  </si>
  <si>
    <t>04.01.2023 15:12:14</t>
  </si>
  <si>
    <t>04.01.2023 16:45:10</t>
  </si>
  <si>
    <t>04.01.2023 15:09:37</t>
  </si>
  <si>
    <t>04.01.2023 17:47:12</t>
  </si>
  <si>
    <t>KUŞÇUBURUN-4 35-26-M00530_A_91000251_91000251</t>
  </si>
  <si>
    <t>04.01.2023 15:15:43</t>
  </si>
  <si>
    <t>04.01.2023 15:33:56</t>
  </si>
  <si>
    <t>ÇANDARLI TR-8 35-30-M00008_955313112_955313112</t>
  </si>
  <si>
    <t>04.01.2023 15:25:58</t>
  </si>
  <si>
    <t>04.01.2023 17:58:13</t>
  </si>
  <si>
    <t>K-846 35-04-K00846_99312869_99312869</t>
  </si>
  <si>
    <t>04.01.2023 15:25:41</t>
  </si>
  <si>
    <t>04.01.2023 16:29:52</t>
  </si>
  <si>
    <t>BAĞYURDU TR-7 (DM-1/6) 35-27-L00248_913658464_913658464</t>
  </si>
  <si>
    <t>04.01.2023 15:27:03</t>
  </si>
  <si>
    <t>04.01.2023 18:19:10</t>
  </si>
  <si>
    <t>MENEMEN DM-7 35-28-M00967_953380153_953380153</t>
  </si>
  <si>
    <t>04.01.2023 15:29:51</t>
  </si>
  <si>
    <t>04.01.2023 20:04:01</t>
  </si>
  <si>
    <t>PAYAMLI M-23 35-25-M00190_956645608_956645608</t>
  </si>
  <si>
    <t>04.01.2023 15:34:38</t>
  </si>
  <si>
    <t>04.01.2023 16:02:05</t>
  </si>
  <si>
    <t>K-4786 35-04-K04786_ H_54981503</t>
  </si>
  <si>
    <t>04.01.2023 15:24:35</t>
  </si>
  <si>
    <t>04.01.2023 16:40:55</t>
  </si>
  <si>
    <t>04.01.2023 15:44:22</t>
  </si>
  <si>
    <t>04.01.2023 19:22:05</t>
  </si>
  <si>
    <t>K-421 35-01-K00421_35-01-K00421_2363781</t>
  </si>
  <si>
    <t>Yangın</t>
  </si>
  <si>
    <t>04.01.2023 15:58:10</t>
  </si>
  <si>
    <t>04.01.2023 16:59:16</t>
  </si>
  <si>
    <t>SELENDİ TR-5 45-81-M00005_945624878_945624878</t>
  </si>
  <si>
    <t>04.01.2023 15:57:05</t>
  </si>
  <si>
    <t>04.01.2023 19:26:23</t>
  </si>
  <si>
    <t>KARAKUYU TR-11 35-26-M00447_95002549620_95002549620</t>
  </si>
  <si>
    <t>04.01.2023 16:07:25</t>
  </si>
  <si>
    <t>04.01.2023 17:13:23</t>
  </si>
  <si>
    <t>TR-2/30 45-72-L00030_A A02_65856402</t>
  </si>
  <si>
    <t>04.01.2023 16:01:33</t>
  </si>
  <si>
    <t>04.01.2023 16:41:11</t>
  </si>
  <si>
    <t>K-1117 35-08-K01117_97648309_97648309</t>
  </si>
  <si>
    <t>04.01.2023 16:25:24</t>
  </si>
  <si>
    <t>04.01.2023 20:50:46</t>
  </si>
  <si>
    <t>K-692 35-04-K00692_99272267_99272267</t>
  </si>
  <si>
    <t>04.01.2023 16:35:10</t>
  </si>
  <si>
    <t>04.01.2023 20:34:39</t>
  </si>
  <si>
    <t>K-1666 35-02-K01666_99206914_99206914</t>
  </si>
  <si>
    <t>04.01.2023 16:43:40</t>
  </si>
  <si>
    <t>04.01.2023 17:54:31</t>
  </si>
  <si>
    <t>DURASILLI TR-12 45-78-M01148_953261629_953261629</t>
  </si>
  <si>
    <t>04.01.2023 16:51:05</t>
  </si>
  <si>
    <t>04.01.2023 19:02:37</t>
  </si>
  <si>
    <t>BAĞYURDU TR-11 35-27-L00241_35-27-L00241_2368116</t>
  </si>
  <si>
    <t>04.01.2023 17:27:26</t>
  </si>
  <si>
    <t>04.01.2023 18:23:00</t>
  </si>
  <si>
    <t>ARSLANLAR TM 35-26-A00004_KUTLUTAŞ M29_2307568</t>
  </si>
  <si>
    <t>04.01.2023 17:28:29</t>
  </si>
  <si>
    <t>04.01.2023 17:34:03</t>
  </si>
  <si>
    <t>KISIK METAL İŞLERİ KÖK 35-22-M00099_955270534_955270534</t>
  </si>
  <si>
    <t>04.01.2023 17:28:28</t>
  </si>
  <si>
    <t>04.01.2023 18:55:37</t>
  </si>
  <si>
    <t>GÜLBAHÇE TR-7 35-19-L00167_956671470_956671470</t>
  </si>
  <si>
    <t>04.01.2023 17:24:16</t>
  </si>
  <si>
    <t>04.01.2023 18:28:02</t>
  </si>
  <si>
    <t>TR-5 35-19-L00005_İÇMELER L03_72124010</t>
  </si>
  <si>
    <t>04.01.2023 17:24:08</t>
  </si>
  <si>
    <t>04.01.2023 17:42:12</t>
  </si>
  <si>
    <t>K-4114 35-08-K04114_913335187_913335187</t>
  </si>
  <si>
    <t>04.01.2023 17:34:39</t>
  </si>
  <si>
    <t>04.01.2023 19:57:56</t>
  </si>
  <si>
    <t>DM-1/40 45-71-M00052_953215556_953215556</t>
  </si>
  <si>
    <t>04.01.2023 17:35:19</t>
  </si>
  <si>
    <t>04.01.2023 18:58:54</t>
  </si>
  <si>
    <t>TR-126 35-16-L00126_A_56352735_56352735</t>
  </si>
  <si>
    <t>04.01.2023 17:30:25</t>
  </si>
  <si>
    <t>04.01.2023 17:49:45</t>
  </si>
  <si>
    <t>SAKARKAYA TR-1 45-72-L00493_DIREK TIPI TRAFO HUCRESI H01_2112084</t>
  </si>
  <si>
    <t>04.01.2023 17:38:13</t>
  </si>
  <si>
    <t>04.01.2023 18:47:46</t>
  </si>
  <si>
    <t>04.01.2023 17:42:36</t>
  </si>
  <si>
    <t>04.01.2023 19:12:28</t>
  </si>
  <si>
    <t>YAGMUR SİTESİ TR 35-30-M00291_B_56404736_56404736</t>
  </si>
  <si>
    <t>04.01.2023 17:58:03</t>
  </si>
  <si>
    <t>04.01.2023 22:38:42</t>
  </si>
  <si>
    <t>TR-2/8 45-83-L00008_48078090_56386841_56386841</t>
  </si>
  <si>
    <t>04.01.2023 18:03:03</t>
  </si>
  <si>
    <t>04.01.2023 18:25:56</t>
  </si>
  <si>
    <t>KARABURUN TR-110 35-21-L00110_A_82668113_82668113</t>
  </si>
  <si>
    <t>04.01.2023 18:03:08</t>
  </si>
  <si>
    <t>04.01.2023 21:15:27</t>
  </si>
  <si>
    <t>YENİFOÇA TR-43 35-23-M00043_42097656_56377993_56377993</t>
  </si>
  <si>
    <t>04.01.2023 18:07:08</t>
  </si>
  <si>
    <t>04.01.2023 21:38:31</t>
  </si>
  <si>
    <t>K-3693 35-10-K03693_B_56375476_56375476</t>
  </si>
  <si>
    <t>04.01.2023 18:15:42</t>
  </si>
  <si>
    <t>04.01.2023 18:43:53</t>
  </si>
  <si>
    <t>K-3918 35-08-K03918_97515864_97515864</t>
  </si>
  <si>
    <t>04.01.2023 18:30:15</t>
  </si>
  <si>
    <t>04.01.2023 19:56:44</t>
  </si>
  <si>
    <t>SOMA TR-3/2 45-82-M00083_C_56386869_56386869</t>
  </si>
  <si>
    <t>04.01.2023 18:32:53</t>
  </si>
  <si>
    <t>04.01.2023 19:41:33</t>
  </si>
  <si>
    <t>K-1174 35-01-K01174_E_56366838_56366838</t>
  </si>
  <si>
    <t>04.01.2023 18:53:21</t>
  </si>
  <si>
    <t>04.01.2023 20:20:38</t>
  </si>
  <si>
    <t>L-296 35-18-L00296_6179941 B01_5937846</t>
  </si>
  <si>
    <t>04.01.2023 18:49:50</t>
  </si>
  <si>
    <t>04.01.2023 20:40:45</t>
  </si>
  <si>
    <t>YENİ ŞAKRAN TR-8 35-17-M00208_9854383_56357565_56357565</t>
  </si>
  <si>
    <t>04.01.2023 19:06:28</t>
  </si>
  <si>
    <t>04.01.2023 19:59:39</t>
  </si>
  <si>
    <t>SARUHANLI TR-34 45-80-M00034_B_56387234_56387234</t>
  </si>
  <si>
    <t>04.01.2023 19:17:59</t>
  </si>
  <si>
    <t>04.01.2023 20:19:53</t>
  </si>
  <si>
    <t>K-1887 35-09-K01887_97705023_97705023</t>
  </si>
  <si>
    <t>04.01.2023 19:20:18</t>
  </si>
  <si>
    <t>04.01.2023 21:21:53</t>
  </si>
  <si>
    <t>L-366 ILDIR KÖY 35-18-L00366_6373642_56375055_56375055</t>
  </si>
  <si>
    <t>04.01.2023 19:22:36</t>
  </si>
  <si>
    <t>04.01.2023 19:48:58</t>
  </si>
  <si>
    <t>K-3183 35-02-K03183_C_56372686_56372686</t>
  </si>
  <si>
    <t>04.01.2023 19:38:38</t>
  </si>
  <si>
    <t>04.01.2023 20:55:45</t>
  </si>
  <si>
    <t>YILMAZ İM 45-78-A00003_KAPANCI (YARAŞLI) L10_2331483</t>
  </si>
  <si>
    <t>04.01.2023 19:37:31</t>
  </si>
  <si>
    <t>04.01.2023 20:50:14</t>
  </si>
  <si>
    <t>K-290 35-01-K00290_A_60984145_60984145</t>
  </si>
  <si>
    <t>04.01.2023 19:51:07</t>
  </si>
  <si>
    <t>04.01.2023 22:01:48</t>
  </si>
  <si>
    <t>TR-25 35-15-L00025_A_91238577_91238577</t>
  </si>
  <si>
    <t>04.01.2023 19:48:52</t>
  </si>
  <si>
    <t>04.01.2023 20:32:22</t>
  </si>
  <si>
    <t>04.01.2023 19:58:50</t>
  </si>
  <si>
    <t>04.01.2023 21:02:35</t>
  </si>
  <si>
    <t>KULALAR TR-1 45-74-M00208_A_91160589_91160589</t>
  </si>
  <si>
    <t>AG İzolatör Arızası</t>
  </si>
  <si>
    <t>04.01.2023 20:12:16</t>
  </si>
  <si>
    <t>04.01.2023 21:18:01</t>
  </si>
  <si>
    <t>SARUHANLI TR-34 45-80-M00034_45-80-M00034_72204501</t>
  </si>
  <si>
    <t>04.01.2023 20:16:18</t>
  </si>
  <si>
    <t>04.01.2023 21:28:24</t>
  </si>
  <si>
    <t>YENİBAĞARASI TR-2 35-23-M00208_A_60984659_60984659</t>
  </si>
  <si>
    <t>04.01.2023 20:28:33</t>
  </si>
  <si>
    <t>04.01.2023 21:04:47</t>
  </si>
  <si>
    <t>04.01.2023 20:31:38</t>
  </si>
  <si>
    <t>04.01.2023 21:07:08</t>
  </si>
  <si>
    <t>L-12 DİNÇ OTEL 35-18-L00012_A_90952671_90952671</t>
  </si>
  <si>
    <t>04.01.2023 20:39:21</t>
  </si>
  <si>
    <t>04.01.2023 21:12:18</t>
  </si>
  <si>
    <t>KAPANCI KÖK 45-78-L00229_KENDİRLİ-YARAŞLI L04_2328991</t>
  </si>
  <si>
    <t>04.01.2023 20:42:00</t>
  </si>
  <si>
    <t>05.01.2023 00:20:14</t>
  </si>
  <si>
    <t>K-56 35-07-K00056_99205440_99205440</t>
  </si>
  <si>
    <t>04.01.2023 20:55:48</t>
  </si>
  <si>
    <t>04.01.2023 22:11:06</t>
  </si>
  <si>
    <t>ORUÇLAR TR-1 35-16-M00093_953325171_953325171</t>
  </si>
  <si>
    <t>04.01.2023 20:55:37</t>
  </si>
  <si>
    <t>04.01.2023 23:04:59</t>
  </si>
  <si>
    <t>K-4162 35-02-K04162_D_56378991_56378991</t>
  </si>
  <si>
    <t>04.01.2023 21:02:34</t>
  </si>
  <si>
    <t>05.01.2023 01:50:18</t>
  </si>
  <si>
    <t>DM-14/12 45-71-M00560_953208669_953208669</t>
  </si>
  <si>
    <t>04.01.2023 21:04:32</t>
  </si>
  <si>
    <t>04.01.2023 22:13:38</t>
  </si>
  <si>
    <t>MURADİYE TR 2/A 45-71-M00201_95000567505_95000567505</t>
  </si>
  <si>
    <t>04.01.2023 21:06:55</t>
  </si>
  <si>
    <t>04.01.2023 23:30:46</t>
  </si>
  <si>
    <t>K-363 35-04-K00363_962687270_962687270</t>
  </si>
  <si>
    <t>04.01.2023 21:08:42</t>
  </si>
  <si>
    <t>04.01.2023 22:03:58</t>
  </si>
  <si>
    <t>KOCAOBA KÖK-11 35-30-L00201_KOCAOBA L05_72060493</t>
  </si>
  <si>
    <t>04.01.2023 21:10:49</t>
  </si>
  <si>
    <t>04.01.2023 21:29:47</t>
  </si>
  <si>
    <t>TR-28 35-19-L00028_956675489_956675489</t>
  </si>
  <si>
    <t>04.01.2023 21:14:26</t>
  </si>
  <si>
    <t>04.01.2023 22:31:26</t>
  </si>
  <si>
    <t>K-3769 35-04-K03769_D_56367054_56367054</t>
  </si>
  <si>
    <t>04.01.2023 21:14:37</t>
  </si>
  <si>
    <t>04.01.2023 22:52:35</t>
  </si>
  <si>
    <t>HAMZABÜKÜ TR-1 35-21-L00069_DIREK TIPI TRAFO HUCRESI H01_2084982</t>
  </si>
  <si>
    <t>Fiziki İrtibat</t>
  </si>
  <si>
    <t>04.01.2023 21:38:21</t>
  </si>
  <si>
    <t>05.01.2023 02:21:17</t>
  </si>
  <si>
    <t>M-2955(YATIRIM REZERVE) 35-01-M02955_K_56364413_56364413</t>
  </si>
  <si>
    <t>04.01.2023 21:45:52</t>
  </si>
  <si>
    <t>04.01.2023 22:22:18</t>
  </si>
  <si>
    <t>K-231 35-01-K00231_A_56374215_56374215</t>
  </si>
  <si>
    <t>04.01.2023 22:10:59</t>
  </si>
  <si>
    <t>05.01.2023 00:39:53</t>
  </si>
  <si>
    <t>K-821 35-03-K00821_910279433_910279433</t>
  </si>
  <si>
    <t>04.01.2023 23:21:35</t>
  </si>
  <si>
    <t>05.01.2023 02:01:32</t>
  </si>
  <si>
    <t>04.01.2023 23:39:33</t>
  </si>
  <si>
    <t>04.01.2023 23:51:29</t>
  </si>
  <si>
    <t>K-4327 35-04-K04327_K-3232 K01_2121256</t>
  </si>
  <si>
    <t>04.01.2023 23:46:34</t>
  </si>
  <si>
    <t>04.01.2023 23:53:06</t>
  </si>
  <si>
    <t>TR-13 35-17-M00013_DDY M01_66221579</t>
  </si>
  <si>
    <t>04.01.2023 09:21:13</t>
  </si>
  <si>
    <t>04.01.2023 14:30:35</t>
  </si>
  <si>
    <t>K-1117 35-08-K01117_965839026_965839026</t>
  </si>
  <si>
    <t>05.01.2023 00:19:21</t>
  </si>
  <si>
    <t>05.01.2023 02:18:52</t>
  </si>
  <si>
    <t>K-4237 35-03-K04237_TRAFO K03_41910563</t>
  </si>
  <si>
    <t>05.01.2023 00:40:59</t>
  </si>
  <si>
    <t>05.01.2023 01:06:29</t>
  </si>
  <si>
    <t>TR-1/14-D 45-72-M00101_A_91168985_91168985</t>
  </si>
  <si>
    <t>05.01.2023 01:29:57</t>
  </si>
  <si>
    <t>05.01.2023 02:51:52</t>
  </si>
  <si>
    <t>M-367 35-02-M00367_TRF M01_2328858</t>
  </si>
  <si>
    <t>05.01.2023 02:02:43</t>
  </si>
  <si>
    <t>05.01.2023 02:27:45</t>
  </si>
  <si>
    <t>HILAL GIS TM 35-01-A00010_HİLAL-2 K16_2057888</t>
  </si>
  <si>
    <t>05.01.2023 02:20:59</t>
  </si>
  <si>
    <t>05.01.2023 02:58:33</t>
  </si>
  <si>
    <t>UĞURLU KÖK 45-86-M00045_GÜNDOĞDU UĞURLU M02_72226019</t>
  </si>
  <si>
    <t>05.01.2023 02:49:49</t>
  </si>
  <si>
    <t>05.01.2023 03:43:36</t>
  </si>
  <si>
    <t>K-4142 35-01-K04142_K-1567 K02_2059242</t>
  </si>
  <si>
    <t>05.01.2023 02:59:00</t>
  </si>
  <si>
    <t>05.01.2023 03:20:59</t>
  </si>
  <si>
    <t>K-4386 35-01-K04386_35-01-K04386_65827122</t>
  </si>
  <si>
    <t>05.01.2023 03:15:36</t>
  </si>
  <si>
    <t>05.01.2023 04:04:31</t>
  </si>
  <si>
    <t>K-1117 35-08-K01117__72410710_72410710</t>
  </si>
  <si>
    <t>05.01.2023 03:59:46</t>
  </si>
  <si>
    <t>05.01.2023 05:13:27</t>
  </si>
  <si>
    <t>K-2932 35-07-K02932_A_56377953_56377953</t>
  </si>
  <si>
    <t>05.01.2023 05:23:34</t>
  </si>
  <si>
    <t>05.01.2023 11:07:39</t>
  </si>
  <si>
    <t>TR-1/14-D 45-72-M00101_49742966 TR1.14D.A3_49745793</t>
  </si>
  <si>
    <t>05.01.2023 05:31:08</t>
  </si>
  <si>
    <t>05.01.2023 14:25:30</t>
  </si>
  <si>
    <t>K-1117 35-08-K01117_R R01b_5862822</t>
  </si>
  <si>
    <t>05.01.2023 07:25:48</t>
  </si>
  <si>
    <t>05.01.2023 13:46:46</t>
  </si>
  <si>
    <t>05.01.2023 07:30:08</t>
  </si>
  <si>
    <t>05.01.2023 08:14:02</t>
  </si>
  <si>
    <t>K-4629 35-04-K04629_TRAFO K03_2310053</t>
  </si>
  <si>
    <t>05.01.2023 08:14:50</t>
  </si>
  <si>
    <t>05.01.2023 09:01:54</t>
  </si>
  <si>
    <t>HALIKÖY TR-1 35-32-L00031_C_90993796_90993796</t>
  </si>
  <si>
    <t>05.01.2023 08:14:37</t>
  </si>
  <si>
    <t>05.01.2023 09:23:59</t>
  </si>
  <si>
    <t>TR-63 35-17-M00063_DIREK TIPI TRAFO HUCRESI H01_2044933</t>
  </si>
  <si>
    <t>05.01.2023 08:20:36</t>
  </si>
  <si>
    <t>05.01.2023 09:09:45</t>
  </si>
  <si>
    <t>BELEVİ İM 35-13-A00002_TR A M03_2314106</t>
  </si>
  <si>
    <t>05.01.2023 08:50:57</t>
  </si>
  <si>
    <t>05.01.2023 12:29:43</t>
  </si>
  <si>
    <t>BALLICA İM 45-72-A00005_HatBaşıAyırıcı_53140152 L02_53140152</t>
  </si>
  <si>
    <t>05.01.2023 08:59:12</t>
  </si>
  <si>
    <t>05.01.2023 17:13:20</t>
  </si>
  <si>
    <t>FOÇA TR-4 35-23-L00004_42134324_56398922_56398922</t>
  </si>
  <si>
    <t>05.01.2023 09:01:32</t>
  </si>
  <si>
    <t>05.01.2023 11:57:19</t>
  </si>
  <si>
    <t>K-952 35-02-K00952_K-1203 K02_81364477</t>
  </si>
  <si>
    <t>05.01.2023 09:02:06</t>
  </si>
  <si>
    <t>05.01.2023 11:11:30</t>
  </si>
  <si>
    <t>DM-22 45-71-M01177_PRESTİJ KONUTLARI M06_2310461</t>
  </si>
  <si>
    <t>05.01.2023 09:01:41</t>
  </si>
  <si>
    <t>05.01.2023 13:32:09</t>
  </si>
  <si>
    <t>CEVİZLİ GARAJ TR-1 35-16-M00131_B_90945750_90945750</t>
  </si>
  <si>
    <t>05.01.2023 09:04:08</t>
  </si>
  <si>
    <t>05.01.2023 17:22:44</t>
  </si>
  <si>
    <t>BUCA TM 35-03-A00003_Buca-1 K03_2311763</t>
  </si>
  <si>
    <t>05.01.2023 09:10:38</t>
  </si>
  <si>
    <t>05.01.2023 10:10:56</t>
  </si>
  <si>
    <t>KINIK ORGANİZE DM 35-24-M00208_SOMA KÖYLER M15_83158582</t>
  </si>
  <si>
    <t>05.01.2023 09:13:09</t>
  </si>
  <si>
    <t>05.01.2023 09:25:35</t>
  </si>
  <si>
    <t>TR-18 45-78-L00018_TR-27 L01_2328352</t>
  </si>
  <si>
    <t>05.01.2023 09:02:52</t>
  </si>
  <si>
    <t>05.01.2023 18:52:00</t>
  </si>
  <si>
    <t>TR-31 35-15-M00031_DIREK TIPI TRAFO HUCRESI H01_2047443</t>
  </si>
  <si>
    <t>05.01.2023 09:12:44</t>
  </si>
  <si>
    <t>05.01.2023 17:10:38</t>
  </si>
  <si>
    <t>OĞLANANASI TR-4 35-22-M00258_35-22-M00258_2358733</t>
  </si>
  <si>
    <t>05.01.2023 09:19:22</t>
  </si>
  <si>
    <t>05.01.2023 17:49:26</t>
  </si>
  <si>
    <t>SEYREKLİ TR-14 35-15-L00437_35-15-L00437_2365591</t>
  </si>
  <si>
    <t>05.01.2023 09:09:10</t>
  </si>
  <si>
    <t>05.01.2023 17:40:12</t>
  </si>
  <si>
    <t>SELENDİ TR-8 45-81-M00008_A A02b_64573004</t>
  </si>
  <si>
    <t>05.01.2023 09:17:26</t>
  </si>
  <si>
    <t>05.01.2023 13:28:22</t>
  </si>
  <si>
    <t>K-4328 35-04-K04328_A_56380422_56380422</t>
  </si>
  <si>
    <t>05.01.2023 09:19:13</t>
  </si>
  <si>
    <t>05.01.2023 11:10:20</t>
  </si>
  <si>
    <t>SUBAŞI İM 35-26-A00002_NAİME L03_2304032</t>
  </si>
  <si>
    <t>05.01.2023 09:21:50</t>
  </si>
  <si>
    <t>05.01.2023 11:21:40</t>
  </si>
  <si>
    <t>KERPİÇLİK TR-1 45-74-M00103_A_65513130_65513130</t>
  </si>
  <si>
    <t>05.01.2023 09:23:26</t>
  </si>
  <si>
    <t>05.01.2023 10:27:59</t>
  </si>
  <si>
    <t>YANIKKÖY TR-2 35-28-M00214_A_56357728_56357728</t>
  </si>
  <si>
    <t>05.01.2023 09:26:49</t>
  </si>
  <si>
    <t>05.01.2023 12:35:24</t>
  </si>
  <si>
    <t>05.01.2023 09:27:46</t>
  </si>
  <si>
    <t>05.01.2023 12:43:53</t>
  </si>
  <si>
    <t>DOĞANCI TR-1 35-31-L00334_47797488_56352253_56352253</t>
  </si>
  <si>
    <t>05.01.2023 09:10:00</t>
  </si>
  <si>
    <t>05.01.2023 17:39:50</t>
  </si>
  <si>
    <t>L-25 35-14-L00025_7094893_56355370_56355370</t>
  </si>
  <si>
    <t>05.01.2023 09:32:34</t>
  </si>
  <si>
    <t>05.01.2023 13:26:25</t>
  </si>
  <si>
    <t>BADEMLİ HACIMUSA MEV. TR-32 35-15-L01052_35-15-L01052_2364716</t>
  </si>
  <si>
    <t>05.01.2023 09:29:27</t>
  </si>
  <si>
    <t>05.01.2023 17:29:14</t>
  </si>
  <si>
    <t>DOĞANCI TR-1 35-31-L00334_C_91238447_91238447</t>
  </si>
  <si>
    <t>05.01.2023 09:35:59</t>
  </si>
  <si>
    <t>05.01.2023 17:44:55</t>
  </si>
  <si>
    <t>ÇİLE DM 35-22-M00086_ÇAKALTEPE M04_50064049</t>
  </si>
  <si>
    <t>05.01.2023 09:38:42</t>
  </si>
  <si>
    <t>05.01.2023 11:57:48</t>
  </si>
  <si>
    <t>AKÇAŞEHİR KÖK 35-29-L00035_ALAYLI ENH L04_72208822</t>
  </si>
  <si>
    <t>05.01.2023 09:27:55</t>
  </si>
  <si>
    <t>05.01.2023 10:45:16</t>
  </si>
  <si>
    <t>K-123 35-01-K00123_B_56374946_56374946</t>
  </si>
  <si>
    <t>05.01.2023 10:01:17</t>
  </si>
  <si>
    <t>05.01.2023 13:53:11</t>
  </si>
  <si>
    <t>DM-2/TR-20 35-22-M00853_TR-51 (ALTINTEPE) M01_66057540</t>
  </si>
  <si>
    <t>05.01.2023 09:58:49</t>
  </si>
  <si>
    <t>05.01.2023 10:43:30</t>
  </si>
  <si>
    <t>ASARLIK TR-14 KÖK 35-28-M00168_D D5_5798555</t>
  </si>
  <si>
    <t>AG Box Arızası</t>
  </si>
  <si>
    <t>05.01.2023 10:06:50</t>
  </si>
  <si>
    <t>05.01.2023 12:02:32</t>
  </si>
  <si>
    <t>PAYAMLI M-6 35-25-M00162_35-25-M00162_72066918</t>
  </si>
  <si>
    <t>05.01.2023 10:18:11</t>
  </si>
  <si>
    <t>05.01.2023 11:12:59</t>
  </si>
  <si>
    <t>ÇANDARLI TR-4 35-30-M00004_C_56365154_56365154</t>
  </si>
  <si>
    <t>05.01.2023 10:20:28</t>
  </si>
  <si>
    <t>05.01.2023 11:00:44</t>
  </si>
  <si>
    <t>GÖKÇEAHMET TR-1 45-72-L00119_956514880_956514880</t>
  </si>
  <si>
    <t>05.01.2023 10:19:50</t>
  </si>
  <si>
    <t>05.01.2023 18:03:51</t>
  </si>
  <si>
    <t>M-646 35-09-M00646_D_56379952_56379952</t>
  </si>
  <si>
    <t>05.01.2023 10:23:39</t>
  </si>
  <si>
    <t>05.01.2023 14:26:58</t>
  </si>
  <si>
    <t>K-2861 35-03-K02861_E_56364684_56364684</t>
  </si>
  <si>
    <t>05.01.2023 10:32:49</t>
  </si>
  <si>
    <t>05.01.2023 14:47:28</t>
  </si>
  <si>
    <t>GÖKÇEAĞIL TR-1 35-30-L00139_DIREK TIPI TRAFO HUCRESI H01_2041807</t>
  </si>
  <si>
    <t>05.01.2023 10:26:30</t>
  </si>
  <si>
    <t>05.01.2023 16:48:15</t>
  </si>
  <si>
    <t>K-16 35-04-K00016_A_56371233_56371233</t>
  </si>
  <si>
    <t>05.01.2023 10:45:30</t>
  </si>
  <si>
    <t>05.01.2023 18:02:59</t>
  </si>
  <si>
    <t>GÖLCÜK TR-6 35-15-L00322_48779098_56369662_56369662</t>
  </si>
  <si>
    <t>05.01.2023 10:51:41</t>
  </si>
  <si>
    <t>05.01.2023 13:43:23</t>
  </si>
  <si>
    <t>TR-164 35-26-M01147__56359656_56359656</t>
  </si>
  <si>
    <t>05.01.2023 10:49:12</t>
  </si>
  <si>
    <t>05.01.2023 11:27:28</t>
  </si>
  <si>
    <t>K-123 35-01-K00123_35-01-K00123_2375634</t>
  </si>
  <si>
    <t>05.01.2023 10:51:19</t>
  </si>
  <si>
    <t>05.01.2023 13:59:30</t>
  </si>
  <si>
    <t>ORUÇLAR TR-1 35-16-M00093_35-16-M00093_2361498</t>
  </si>
  <si>
    <t>05.01.2023 10:51:59</t>
  </si>
  <si>
    <t>05.01.2023 11:12:43</t>
  </si>
  <si>
    <t>HALIKÖY OVACIK TR-5 35-32-L00126_35-32-L00126_2347299</t>
  </si>
  <si>
    <t>05.01.2023 10:55:08</t>
  </si>
  <si>
    <t>05.01.2023 14:02:56</t>
  </si>
  <si>
    <t>ULUKENT DM-3/2 35-28-M00906_95000573141_95000573141</t>
  </si>
  <si>
    <t>05.01.2023 10:55:13</t>
  </si>
  <si>
    <t>05.01.2023 11:51:53</t>
  </si>
  <si>
    <t>TR-35 35-26-M00035_35-26-M00035_2360105</t>
  </si>
  <si>
    <t>05.01.2023 10:58:43</t>
  </si>
  <si>
    <t>05.01.2023 11:10:54</t>
  </si>
  <si>
    <t>M-1206 35-10-M01206_35-10-M01206_48158722</t>
  </si>
  <si>
    <t>05.01.2023 11:00:55</t>
  </si>
  <si>
    <t>05.01.2023 12:44:41</t>
  </si>
  <si>
    <t>KUŞÇUBURUN-4 35-26-M00530_956632442_956632442</t>
  </si>
  <si>
    <t>05.01.2023 10:55:25</t>
  </si>
  <si>
    <t>05.01.2023 13:02:56</t>
  </si>
  <si>
    <t>HALİLLER KÖK 35-31-L00228_HatBaşıAyırıcı_66346648 L011_66346648</t>
  </si>
  <si>
    <t>05.01.2023 11:04:02</t>
  </si>
  <si>
    <t>05.01.2023 14:28:24</t>
  </si>
  <si>
    <t>AŞAĞIÇOBANİSA TR-14 45-71-M00099_TRAFO M06_2075137</t>
  </si>
  <si>
    <t>05.01.2023 11:08:40</t>
  </si>
  <si>
    <t>05.01.2023 17:16:05</t>
  </si>
  <si>
    <t>TR-1/21 45-72-M00021_TR-1/33 M04_61377550</t>
  </si>
  <si>
    <t>05.01.2023 11:05:00</t>
  </si>
  <si>
    <t>05.01.2023 11:40:00</t>
  </si>
  <si>
    <t>GÖRDES TR-17 45-75-M00408_DAHİLİ TRAFO M03_84599906</t>
  </si>
  <si>
    <t>05.01.2023 11:13:13</t>
  </si>
  <si>
    <t>05.01.2023 12:11:36</t>
  </si>
  <si>
    <t>05.01.2023 11:19:29</t>
  </si>
  <si>
    <t>05.01.2023 11:51:39</t>
  </si>
  <si>
    <t>K-506 GEÇİT 35-02-K00506_K-128 K03_66531479</t>
  </si>
  <si>
    <t>05.01.2023 11:16:39</t>
  </si>
  <si>
    <t>05.01.2023 13:16:42</t>
  </si>
  <si>
    <t>TR-115 35-26-M00115__56359054_56359054</t>
  </si>
  <si>
    <t>05.01.2023 11:34:14</t>
  </si>
  <si>
    <t>05.01.2023 12:28:22</t>
  </si>
  <si>
    <t>VİLLAKENT TR-4 35-28-M00388_95001430087_95001430087</t>
  </si>
  <si>
    <t>05.01.2023 11:44:55</t>
  </si>
  <si>
    <t>05.01.2023 14:21:41</t>
  </si>
  <si>
    <t>ZEYTİN KONAKLARI TR-270 35-19-L00209_956693736_956693736</t>
  </si>
  <si>
    <t>05.01.2023 11:52:15</t>
  </si>
  <si>
    <t>05.01.2023 12:30:54</t>
  </si>
  <si>
    <t>ASARLIK TR-2 35-28-M00184_B_56365631_56365631</t>
  </si>
  <si>
    <t>05.01.2023 11:49:45</t>
  </si>
  <si>
    <t>05.01.2023 13:22:50</t>
  </si>
  <si>
    <t>OĞLANANASI TR-5 KÖK 35-22-M00092_35-22-M00092_89600664</t>
  </si>
  <si>
    <t>05.01.2023 11:32:11</t>
  </si>
  <si>
    <t>05.01.2023 19:17:19</t>
  </si>
  <si>
    <t>OĞLANANASI TR-5 KÖK 35-22-M00092_PANCAR KÖK M013_89600655</t>
  </si>
  <si>
    <t>05.01.2023 11:55:54</t>
  </si>
  <si>
    <t>05.01.2023 19:19:54</t>
  </si>
  <si>
    <t>DM-1/TR-8 URLA 35-19-M00466_956678690_956678690</t>
  </si>
  <si>
    <t>05.01.2023 11:57:31</t>
  </si>
  <si>
    <t>05.01.2023 14:33:50</t>
  </si>
  <si>
    <t>05.01.2023 12:02:42</t>
  </si>
  <si>
    <t>05.01.2023 12:35:26</t>
  </si>
  <si>
    <t>TR-115 ZEYTİNALANI 35-19-L00115_95001307196_95001307196</t>
  </si>
  <si>
    <t>05.01.2023 12:02:55</t>
  </si>
  <si>
    <t>05.01.2023 13:04:36</t>
  </si>
  <si>
    <t>L-182 ÖZİNAN SİTESİ 35-14-L00182_956636721_956636721</t>
  </si>
  <si>
    <t>05.01.2023 12:09:21</t>
  </si>
  <si>
    <t>05.01.2023 12:52:36</t>
  </si>
  <si>
    <t>SOMA TR-27 45-82-M00027_TR-27/2 M02_2325727</t>
  </si>
  <si>
    <t>05.01.2023 11:55:00</t>
  </si>
  <si>
    <t>05.01.2023 12:39:00</t>
  </si>
  <si>
    <t>TR-63 35-19-L00063__91309905_91309905</t>
  </si>
  <si>
    <t>05.01.2023 12:21:41</t>
  </si>
  <si>
    <t>05.01.2023 14:00:47</t>
  </si>
  <si>
    <t>BAĞARASI TR-3 35-23-M00172_35-23-M00172_2369866</t>
  </si>
  <si>
    <t>05.01.2023 12:25:30</t>
  </si>
  <si>
    <t>05.01.2023 13:28:39</t>
  </si>
  <si>
    <t>K-1641 35-03-K01641_911101216_911101216</t>
  </si>
  <si>
    <t>05.01.2023 12:31:05</t>
  </si>
  <si>
    <t>05.01.2023 14:37:08</t>
  </si>
  <si>
    <t>M-328 35-03-M00328_B_56379839_56379839</t>
  </si>
  <si>
    <t>05.01.2023 12:27:53</t>
  </si>
  <si>
    <t>05.01.2023 17:51:56</t>
  </si>
  <si>
    <t>L-261 SİTESPOR 35-18-L00261_950451100_950451100</t>
  </si>
  <si>
    <t>05.01.2023 12:48:20</t>
  </si>
  <si>
    <t>05.01.2023 13:43:19</t>
  </si>
  <si>
    <t>05.01.2023 12:53:41</t>
  </si>
  <si>
    <t>05.01.2023 13:02:47</t>
  </si>
  <si>
    <t>K-904 35-02-K00904_910101430_910101430</t>
  </si>
  <si>
    <t>05.01.2023 10:21:59</t>
  </si>
  <si>
    <t>05.01.2023 16:28:46</t>
  </si>
  <si>
    <t>TR-131 35-19-L00131_956695904_956695904</t>
  </si>
  <si>
    <t>05.01.2023 13:01:56</t>
  </si>
  <si>
    <t>05.01.2023 15:22:50</t>
  </si>
  <si>
    <t>TR-147 35-15-M00147_TR-146 M03_66583719</t>
  </si>
  <si>
    <t>05.01.2023 13:03:09</t>
  </si>
  <si>
    <t>05.01.2023 14:48:35</t>
  </si>
  <si>
    <t>K-311 35-01-K00311__72410579_72410579</t>
  </si>
  <si>
    <t>05.01.2023 13:07:09</t>
  </si>
  <si>
    <t>05.01.2023 13:33:13</t>
  </si>
  <si>
    <t>K-4328 35-04-K04328_C _42462102</t>
  </si>
  <si>
    <t>05.01.2023 11:12:06</t>
  </si>
  <si>
    <t>05.01.2023 16:52:16</t>
  </si>
  <si>
    <t>ÇALTIDERE KÖK 35-17-M00231_HatBaşıAyırıcı_65358187 M06_65358187</t>
  </si>
  <si>
    <t>05.01.2023 13:35:44</t>
  </si>
  <si>
    <t>05.01.2023 15:31:39</t>
  </si>
  <si>
    <t>M-115 ARAPTEPESİ TR-1 35-14-M00115_C_91272789_91272789</t>
  </si>
  <si>
    <t>05.01.2023 13:36:38</t>
  </si>
  <si>
    <t>05.01.2023 17:49:53</t>
  </si>
  <si>
    <t>YUNTDAĞ KÖK 35-16-M00010_YUNTDAĞ M01_72050956</t>
  </si>
  <si>
    <t>05.01.2023 12:38:43</t>
  </si>
  <si>
    <t>05.01.2023 15:09:03</t>
  </si>
  <si>
    <t>K-4312 35-01-K04312_K-3939 K02_2118430</t>
  </si>
  <si>
    <t>05.01.2023 13:39:59</t>
  </si>
  <si>
    <t>05.01.2023 14:55:35</t>
  </si>
  <si>
    <t>K-980 35-07-K00980_F k980/f1_5793965</t>
  </si>
  <si>
    <t>05.01.2023 13:44:52</t>
  </si>
  <si>
    <t>05.01.2023 14:18:31</t>
  </si>
  <si>
    <t>L-126 35-18-L00126_950433258_950433258</t>
  </si>
  <si>
    <t>05.01.2023 13:44:28</t>
  </si>
  <si>
    <t>05.01.2023 15:43:03</t>
  </si>
  <si>
    <t>DM-1/TR-8 URLA 35-19-M00466_956682368_956682368</t>
  </si>
  <si>
    <t>05.01.2023 13:40:37</t>
  </si>
  <si>
    <t>05.01.2023 17:18:50</t>
  </si>
  <si>
    <t>SELENDİ TR-5 45-81-M00005_945631548_945631548</t>
  </si>
  <si>
    <t>05.01.2023 13:52:27</t>
  </si>
  <si>
    <t>05.01.2023 14:58:27</t>
  </si>
  <si>
    <t>M-254 35-09-M00254_97863184_97863184</t>
  </si>
  <si>
    <t>05.01.2023 13:50:40</t>
  </si>
  <si>
    <t>05.01.2023 17:51:52</t>
  </si>
  <si>
    <t>05.01.2023 13:57:30</t>
  </si>
  <si>
    <t>05.01.2023 16:19:47</t>
  </si>
  <si>
    <t>KARAOĞLANLI TR-4 45-71-M00093_953243406_953243406</t>
  </si>
  <si>
    <t>05.01.2023 14:01:06</t>
  </si>
  <si>
    <t>05.01.2023 18:28:04</t>
  </si>
  <si>
    <t>TR-19 35-32-L00019_946413346_946413346</t>
  </si>
  <si>
    <t>05.01.2023 14:02:52</t>
  </si>
  <si>
    <t>05.01.2023 15:32:24</t>
  </si>
  <si>
    <t>KARAKOVA MEHMET BALABAN SULAMA GRB TR-4 35-15-M00336_35-15-M00336_79938867</t>
  </si>
  <si>
    <t>05.01.2023 14:04:36</t>
  </si>
  <si>
    <t>05.01.2023 15:54:28</t>
  </si>
  <si>
    <t>05.01.2023 14:13:59</t>
  </si>
  <si>
    <t>05.01.2023 14:40:18</t>
  </si>
  <si>
    <t>SART TR-2 45-78-M00171_953253017_953253017</t>
  </si>
  <si>
    <t>05.01.2023 14:14:10</t>
  </si>
  <si>
    <t>05.01.2023 17:21:16</t>
  </si>
  <si>
    <t>K-3586 35-01-K03586_D_56378508_56378508</t>
  </si>
  <si>
    <t>05.01.2023 14:18:16</t>
  </si>
  <si>
    <t>05.01.2023 21:20:37</t>
  </si>
  <si>
    <t>YENİCEKÖY TR-2 45-72-L00183_956483841_956483841</t>
  </si>
  <si>
    <t>05.01.2023 14:44:06</t>
  </si>
  <si>
    <t>05.01.2023 17:12:57</t>
  </si>
  <si>
    <t>L-145 DALYAN DM 35-18-L00145_950461184_950461184</t>
  </si>
  <si>
    <t>05.01.2023 14:51:58</t>
  </si>
  <si>
    <t>05.01.2023 17:24:29</t>
  </si>
  <si>
    <t>K-4161 35-02-K04161_K-174 K02_42302225</t>
  </si>
  <si>
    <t>05.01.2023 14:56:10</t>
  </si>
  <si>
    <t>05.01.2023 15:58:25</t>
  </si>
  <si>
    <t>BÜYÜKKENT SİTESİ TR 35-21-L00028_95001341085_95001341085</t>
  </si>
  <si>
    <t>05.01.2023 15:01:33</t>
  </si>
  <si>
    <t>05.01.2023 19:00:58</t>
  </si>
  <si>
    <t>TR-67 35-19-L00067_35-19-L00067_2376837</t>
  </si>
  <si>
    <t>05.01.2023 15:06:57</t>
  </si>
  <si>
    <t>05.01.2023 15:40:45</t>
  </si>
  <si>
    <t>05.01.2023 15:09:22</t>
  </si>
  <si>
    <t>05.01.2023 15:17:49</t>
  </si>
  <si>
    <t>PANCAR KÖK 35-26-M00891_KARAKUYU M02_2302862</t>
  </si>
  <si>
    <t>05.01.2023 15:28:50</t>
  </si>
  <si>
    <t>05.01.2023 16:00:16</t>
  </si>
  <si>
    <t>YAĞCILAR KÖK 45-71-M00179_HatBaşıAyırıcı_53135847 M04_53135847</t>
  </si>
  <si>
    <t>05.01.2023 15:42:14</t>
  </si>
  <si>
    <t>05.01.2023 20:20:03</t>
  </si>
  <si>
    <t>M-325 35-03-M00325_95002560713_95002560713</t>
  </si>
  <si>
    <t>05.01.2023 15:44:54</t>
  </si>
  <si>
    <t>05.01.2023 17:19:19</t>
  </si>
  <si>
    <t>TR-60 35-16-L00060_953335114_953335114</t>
  </si>
  <si>
    <t>05.01.2023 16:00:59</t>
  </si>
  <si>
    <t>06.01.2023 00:35:59</t>
  </si>
  <si>
    <t>05.01.2023 16:01:00</t>
  </si>
  <si>
    <t>05.01.2023 17:26:39</t>
  </si>
  <si>
    <t>K-4162 35-02-K04162_C_56378987_56378987</t>
  </si>
  <si>
    <t>05.01.2023 16:04:58</t>
  </si>
  <si>
    <t>05.01.2023 20:09:08</t>
  </si>
  <si>
    <t>HASTANE DM 45-71-M02096_HASTANE-2 ÇIKIŞ M04_61026509</t>
  </si>
  <si>
    <t>05.01.2023 16:00:52</t>
  </si>
  <si>
    <t>05.01.2023 16:23:56</t>
  </si>
  <si>
    <t>M-1111 35-08-M01111_B_56383081_56383081</t>
  </si>
  <si>
    <t>05.01.2023 16:12:53</t>
  </si>
  <si>
    <t>05.01.2023 17:08:20</t>
  </si>
  <si>
    <t>05.01.2023 16:13:25</t>
  </si>
  <si>
    <t>05.01.2023 17:20:28</t>
  </si>
  <si>
    <t>YAZIBAŞI DM-6 35-26-M00634_DM-4 M04_2116917</t>
  </si>
  <si>
    <t>05.01.2023 16:27:22</t>
  </si>
  <si>
    <t>05.01.2023 16:28:59</t>
  </si>
  <si>
    <t>SONİŞ TR 35-26-M01125_NİLSAN KÖK M02_66056322</t>
  </si>
  <si>
    <t>05.01.2023 16:28:33</t>
  </si>
  <si>
    <t>05.01.2023 17:54:10</t>
  </si>
  <si>
    <t>DERBENT TM 45-83-A00003_GÖLMARMARA-2 M19_2312524</t>
  </si>
  <si>
    <t>05.01.2023 16:31:02</t>
  </si>
  <si>
    <t>05.01.2023 17:47:49</t>
  </si>
  <si>
    <t>M-639 OLDURUK KÖK 35-03-M00639_M-738  ( GÖLET) M02_42868422</t>
  </si>
  <si>
    <t>05.01.2023 16:32:14</t>
  </si>
  <si>
    <t>05.01.2023 17:27:29</t>
  </si>
  <si>
    <t>BAĞARASI TR-14 35-23-M00361_A_79385437_79385437</t>
  </si>
  <si>
    <t>05.01.2023 16:44:30</t>
  </si>
  <si>
    <t>05.01.2023 17:50:33</t>
  </si>
  <si>
    <t>MÜBECCEL TARIMSAL SULAMA 35-16-M00689_HAMZALI SÜLEYMANİYE TR-2 M03_83181159</t>
  </si>
  <si>
    <t>05.01.2023 16:44:54</t>
  </si>
  <si>
    <t>05.01.2023 19:15:34</t>
  </si>
  <si>
    <t>K-410 35-03-K00410_D b3b_5797925</t>
  </si>
  <si>
    <t>05.01.2023 16:49:06</t>
  </si>
  <si>
    <t>05.01.2023 18:57:46</t>
  </si>
  <si>
    <t>K-3948 35-07-K03948__72410514_72410514</t>
  </si>
  <si>
    <t>05.01.2023 16:55:11</t>
  </si>
  <si>
    <t>05.01.2023 19:53:45</t>
  </si>
  <si>
    <t>MENEMEN TR-85 35-28-L00085_953379891_953379891</t>
  </si>
  <si>
    <t>05.01.2023 16:57:15</t>
  </si>
  <si>
    <t>05.01.2023 17:34:33</t>
  </si>
  <si>
    <t>DURU KONUTLARI TR 35-30-M00299_955304578_955304578</t>
  </si>
  <si>
    <t>05.01.2023 16:56:28</t>
  </si>
  <si>
    <t>05.01.2023 18:52:37</t>
  </si>
  <si>
    <t>M-1111 35-08-M01111_35-08-M01111_42042933</t>
  </si>
  <si>
    <t>05.01.2023 17:04:15</t>
  </si>
  <si>
    <t>05.01.2023 17:11:55</t>
  </si>
  <si>
    <t>K-4188 35-04-K04188_A A4B_5816529</t>
  </si>
  <si>
    <t>05.01.2023 17:04:57</t>
  </si>
  <si>
    <t>06.01.2023 01:41:14</t>
  </si>
  <si>
    <t>L-90 ULAMIŞ YAREN 35-14-L00090_956633760_956633760</t>
  </si>
  <si>
    <t>05.01.2023 17:15:29</t>
  </si>
  <si>
    <t>05.01.2023 18:27:28</t>
  </si>
  <si>
    <t>ÇIRPI İM 35-20-A00002_ÇIRPI SULAMA M09_2307615</t>
  </si>
  <si>
    <t>05.01.2023 17:22:15</t>
  </si>
  <si>
    <t>05.01.2023 18:53:37</t>
  </si>
  <si>
    <t>TEKELİ ARITMA KÖK 35-22-M00090_İTOP M04_2328483</t>
  </si>
  <si>
    <t>05.01.2023 17:35:55</t>
  </si>
  <si>
    <t>05.01.2023 17:50:57</t>
  </si>
  <si>
    <t>05.01.2023 17:46:24</t>
  </si>
  <si>
    <t>05.01.2023 20:38:51</t>
  </si>
  <si>
    <t>TR-1/48 45-72-M00048_D D03b_83619824</t>
  </si>
  <si>
    <t>05.01.2023 17:49:44</t>
  </si>
  <si>
    <t>05.01.2023 18:08:58</t>
  </si>
  <si>
    <t>K-358 35-04-K00358_99494396_99494396</t>
  </si>
  <si>
    <t>05.01.2023 17:25:55</t>
  </si>
  <si>
    <t>05.01.2023 20:29:58</t>
  </si>
  <si>
    <t>KINIK TR-24 35-24-M00024_35-24-M00024_2377346</t>
  </si>
  <si>
    <t>05.01.2023 18:00:29</t>
  </si>
  <si>
    <t>05.01.2023 18:33:47</t>
  </si>
  <si>
    <t>M-611 (DM-4/23) 35-17-M00611_B B02_66161637</t>
  </si>
  <si>
    <t>05.01.2023 18:09:04</t>
  </si>
  <si>
    <t>05.01.2023 18:29:11</t>
  </si>
  <si>
    <t>TR-127 35-15-M00127_35-15-M00127_2365205</t>
  </si>
  <si>
    <t>05.01.2023 18:07:49</t>
  </si>
  <si>
    <t>05.01.2023 18:27:05</t>
  </si>
  <si>
    <t>GERENCİK TR-1 45-86-M00181_915859788_915859788</t>
  </si>
  <si>
    <t>05.01.2023 18:14:24</t>
  </si>
  <si>
    <t>05.01.2023 18:58:26</t>
  </si>
  <si>
    <t>ALAŞEHİR TR-57 45-73-M00057_B_56404307_56404307</t>
  </si>
  <si>
    <t>05.01.2023 18:17:23</t>
  </si>
  <si>
    <t>05.01.2023 18:59:24</t>
  </si>
  <si>
    <t>K-3319 35-09-K03319_97779282_97779282</t>
  </si>
  <si>
    <t>05.01.2023 18:20:49</t>
  </si>
  <si>
    <t>05.01.2023 19:23:59</t>
  </si>
  <si>
    <t>M-2745 35-01-M02745_910737449_910737449</t>
  </si>
  <si>
    <t>05.01.2023 18:31:57</t>
  </si>
  <si>
    <t>05.01.2023 20:31:45</t>
  </si>
  <si>
    <t>DAĞISTAN TR-1 35-16-M00129_A_90949970_90949970</t>
  </si>
  <si>
    <t>05.01.2023 18:37:46</t>
  </si>
  <si>
    <t>05.01.2023 23:09:50</t>
  </si>
  <si>
    <t>DM-1/TR-8 URLA 35-19-M00466_956663569_956663569</t>
  </si>
  <si>
    <t>05.01.2023 18:43:39</t>
  </si>
  <si>
    <t>05.01.2023 21:28:59</t>
  </si>
  <si>
    <t>BÜYÜKKENT SİTESİ TR 35-21-L00028_A A1B_5826951</t>
  </si>
  <si>
    <t>05.01.2023 18:43:41</t>
  </si>
  <si>
    <t>05.01.2023 20:12:06</t>
  </si>
  <si>
    <t>DİKİLİ İM 35-30-A00001_35-30-A00001_72357053</t>
  </si>
  <si>
    <t>05.01.2023 18:48:23</t>
  </si>
  <si>
    <t>05.01.2023 20:02:10</t>
  </si>
  <si>
    <t>M-208(DM-2/21) 35-09-M00208_TRAFO M04_42967105</t>
  </si>
  <si>
    <t>OG Kablo Başlığı Arızası</t>
  </si>
  <si>
    <t>05.01.2023 18:47:17</t>
  </si>
  <si>
    <t>06.01.2023 02:29:07</t>
  </si>
  <si>
    <t>ALAŞEHİR TR-16 45-73-M00016_B_56404002_56404002</t>
  </si>
  <si>
    <t>05.01.2023 18:46:30</t>
  </si>
  <si>
    <t>05.01.2023 19:28:09</t>
  </si>
  <si>
    <t>MAHMUDİYE TR-1 35-16-M00069_B_56399689_56399689</t>
  </si>
  <si>
    <t>05.01.2023 18:48:40</t>
  </si>
  <si>
    <t>05.01.2023 19:46:17</t>
  </si>
  <si>
    <t>TR-37 45-78-L00037__56387406_56387406</t>
  </si>
  <si>
    <t>05.01.2023 18:52:32</t>
  </si>
  <si>
    <t>05.01.2023 19:13:32</t>
  </si>
  <si>
    <t>BOZKÖY TR-1 35-16-M00051_953336593_953336593</t>
  </si>
  <si>
    <t>05.01.2023 22:05:55</t>
  </si>
  <si>
    <t>DM08/TR20 45-73-M00071_45-73-M00071_2359704</t>
  </si>
  <si>
    <t>05.01.2023 19:03:46</t>
  </si>
  <si>
    <t>05.01.2023 20:32:43</t>
  </si>
  <si>
    <t>K-3948 35-07-K03948_35-07-K03948_48253873</t>
  </si>
  <si>
    <t>05.01.2023 19:10:19</t>
  </si>
  <si>
    <t>05.01.2023 20:21:40</t>
  </si>
  <si>
    <t>ORTAKÖY TR-2 35-15-L00475_35-15-L00475_2365856</t>
  </si>
  <si>
    <t>05.01.2023 19:07:52</t>
  </si>
  <si>
    <t>05.01.2023 19:40:00</t>
  </si>
  <si>
    <t>BAĞYURDU TM 35-27-A00003_OTOYOL M10_2306989</t>
  </si>
  <si>
    <t>05.01.2023 19:10:01</t>
  </si>
  <si>
    <t>06.01.2023 00:13:35</t>
  </si>
  <si>
    <t>L-455 35-18-L00455_6196901_56372190_56372190</t>
  </si>
  <si>
    <t>05.01.2023 19:40:29</t>
  </si>
  <si>
    <t>05.01.2023 20:20:34</t>
  </si>
  <si>
    <t>05.01.2023 19:57:21</t>
  </si>
  <si>
    <t>05.01.2023 22:22:59</t>
  </si>
  <si>
    <t>DM06/TR5B 45-73-M00091_A_65510217_65510217</t>
  </si>
  <si>
    <t>05.01.2023 20:06:12</t>
  </si>
  <si>
    <t>05.01.2023 21:16:10</t>
  </si>
  <si>
    <t>ARDIÇ MAHALLESİ TR-17 35-21-L00128_959849560_959849560</t>
  </si>
  <si>
    <t>05.01.2023 20:13:13</t>
  </si>
  <si>
    <t>05.01.2023 21:13:44</t>
  </si>
  <si>
    <t>YENİFOÇA M-274 35-23-M00274_A_56387212_56387212</t>
  </si>
  <si>
    <t>05.01.2023 20:16:18</t>
  </si>
  <si>
    <t>05.01.2023 20:50:26</t>
  </si>
  <si>
    <t>M-992 35-03-M00992_D_56381823_56381823</t>
  </si>
  <si>
    <t>05.01.2023 20:13:39</t>
  </si>
  <si>
    <t>05.01.2023 21:33:18</t>
  </si>
  <si>
    <t>TR-1/90-A 45-72-M00627__83532404_83532404</t>
  </si>
  <si>
    <t>05.01.2023 20:36:27</t>
  </si>
  <si>
    <t>05.01.2023 22:52:20</t>
  </si>
  <si>
    <t>L-455 35-18-L00455_12292686_56371806_56371806</t>
  </si>
  <si>
    <t>05.01.2023 20:39:15</t>
  </si>
  <si>
    <t>05.01.2023 23:50:40</t>
  </si>
  <si>
    <t>SARUHANLI TR-17 45-80-M00017_A_56389288_56389288</t>
  </si>
  <si>
    <t>05.01.2023 20:45:53</t>
  </si>
  <si>
    <t>05.01.2023 21:43:41</t>
  </si>
  <si>
    <t>HARMANDALI DM-3 (M-211) 35-09-M00211_DM-3/10(M-212) M09_45384133</t>
  </si>
  <si>
    <t>05.01.2023 20:50:00</t>
  </si>
  <si>
    <t>05.01.2023 21:17:24</t>
  </si>
  <si>
    <t>TR-25 (DM-3/6) 35-17-M00025_DAĞITIM TRAFO TR-25(DM-3/6) M03_66464740</t>
  </si>
  <si>
    <t>05.01.2023 20:55:15</t>
  </si>
  <si>
    <t>05.01.2023 21:15:09</t>
  </si>
  <si>
    <t>ILIPINAR KÖK 35-23-M00154_GERENKÖY ÇIKIŞ M03_67163395</t>
  </si>
  <si>
    <t>05.01.2023 20:54:59</t>
  </si>
  <si>
    <t>05.01.2023 22:04:33</t>
  </si>
  <si>
    <t>K-112 35-01-K00112_912212908_912212908</t>
  </si>
  <si>
    <t>05.01.2023 21:10:42</t>
  </si>
  <si>
    <t>05.01.2023 23:51:44</t>
  </si>
  <si>
    <t>BOZKÖY TR-1 35-16-M00051_B_56396115_56396115</t>
  </si>
  <si>
    <t>05.01.2023 21:49:45</t>
  </si>
  <si>
    <t>05.01.2023 22:12:34</t>
  </si>
  <si>
    <t>ALİAĞA GIS TM 35-17-A00014_BELEDİYE-2 (2H05) M018_66127972</t>
  </si>
  <si>
    <t>05.01.2023 21:46:19</t>
  </si>
  <si>
    <t>05.01.2023 22:02:41</t>
  </si>
  <si>
    <t>ZEYTİNLİPARK DM (M-400) 35-17-M00400_M-22 M02_66434804</t>
  </si>
  <si>
    <t>05.01.2023 21:44:59</t>
  </si>
  <si>
    <t>05.01.2023 23:44:00</t>
  </si>
  <si>
    <t>MURADİYE DM-5/7 KÖK 45-71-M00594_DM-5/17-A M07_66002089</t>
  </si>
  <si>
    <t>05.01.2023 21:44:32</t>
  </si>
  <si>
    <t>06.01.2023 02:40:14</t>
  </si>
  <si>
    <t>TR-22 35-17-M00022_DAĞITIM TRAFO TR-22 M04_65874626</t>
  </si>
  <si>
    <t>05.01.2023 22:21:21</t>
  </si>
  <si>
    <t>06.01.2023 01:34:16</t>
  </si>
  <si>
    <t>TR-63 35-19-L00063_956696220_956696220</t>
  </si>
  <si>
    <t>05.01.2023 22:38:45</t>
  </si>
  <si>
    <t>06.01.2023 00:00:07</t>
  </si>
  <si>
    <t>ÖREN TR-1 KÖK 35-27-L00213_ŞEHİR ÖREN L07_72160515</t>
  </si>
  <si>
    <t>05.01.2023 22:36:49</t>
  </si>
  <si>
    <t>05.01.2023 23:15:05</t>
  </si>
  <si>
    <t>05.01.2023 22:47:04</t>
  </si>
  <si>
    <t>06.01.2023 01:22:25</t>
  </si>
  <si>
    <t>06.01.2023 00:10:40</t>
  </si>
  <si>
    <t>06.01.2023 01:50:57</t>
  </si>
  <si>
    <t>06.01.2023 00:52:33</t>
  </si>
  <si>
    <t>06.01.2023 01:34:28</t>
  </si>
  <si>
    <t>KARABURUN BOZKÖY 35-21-L00053_953364387_953364387</t>
  </si>
  <si>
    <t>06.01.2023 01:06:29</t>
  </si>
  <si>
    <t>06.01.2023 02:32:38</t>
  </si>
  <si>
    <t>DM-3/18 35-19-M00416_8987640 a1b_5962331</t>
  </si>
  <si>
    <t>06.01.2023 01:24:05</t>
  </si>
  <si>
    <t>06.01.2023 03:00:44</t>
  </si>
  <si>
    <t>K-814 35-02-K00814_K-2923 K03_42315185</t>
  </si>
  <si>
    <t>06.01.2023 03:04:29</t>
  </si>
  <si>
    <t>06.01.2023 03:08:49</t>
  </si>
  <si>
    <t>M-286 35-02-M00286_35-02-M00286_2363969</t>
  </si>
  <si>
    <t>06.01.2023 03:59:18</t>
  </si>
  <si>
    <t>06.01.2023 05:15:00</t>
  </si>
  <si>
    <t>BALÇOVA İM 35-07-A00001_TRAFO K09_42778673</t>
  </si>
  <si>
    <t>06.01.2023 04:02:28</t>
  </si>
  <si>
    <t>06.01.2023 05:11:02</t>
  </si>
  <si>
    <t>EŞREFPAŞA İM 35-01-A00002_TR-3 34.5 M02_2045750</t>
  </si>
  <si>
    <t>06.01.2023 05:06:47</t>
  </si>
  <si>
    <t>06.01.2023 06:12:56</t>
  </si>
  <si>
    <t>AŞAĞIÇOBANİSA KÖK 45-71-M00096_İSTASYON KABİN M05_2321777</t>
  </si>
  <si>
    <t>06.01.2023 05:44:25</t>
  </si>
  <si>
    <t>06.01.2023 09:08:53</t>
  </si>
  <si>
    <t>GELENBE İM 45-76-A00001_SAKARLI M03_2089839</t>
  </si>
  <si>
    <t>06.01.2023 06:13:19</t>
  </si>
  <si>
    <t>06.01.2023 06:25:26</t>
  </si>
  <si>
    <t>EŞREFPAŞA İM 35-01-A00002_DOĞANAY K16_2045367</t>
  </si>
  <si>
    <t>06.01.2023 04:57:19</t>
  </si>
  <si>
    <t>06.01.2023 06:46:07</t>
  </si>
  <si>
    <t>GELENBE İM 45-76-A00001_SAKARLI M03_2325077</t>
  </si>
  <si>
    <t>06.01.2023 07:13:19</t>
  </si>
  <si>
    <t>06.01.2023 07:22:00</t>
  </si>
  <si>
    <t>M-208(DM-2/21) 35-09-M00208_35-09-M00208_42967139</t>
  </si>
  <si>
    <t>06.01.2023 07:41:13</t>
  </si>
  <si>
    <t>06.01.2023 11:39:52</t>
  </si>
  <si>
    <t>TR-1/83 KAPTANOĞLU DM 45-83-M00083_ERBİLLER M03_61292035</t>
  </si>
  <si>
    <t>06.01.2023 07:40:45</t>
  </si>
  <si>
    <t>06.01.2023 09:04:49</t>
  </si>
  <si>
    <t>06.01.2023 08:03:19</t>
  </si>
  <si>
    <t>06.01.2023 08:54:57</t>
  </si>
  <si>
    <t>L-455 35-18-L00455_8634223_56372191_56372191</t>
  </si>
  <si>
    <t>06.01.2023 08:15:34</t>
  </si>
  <si>
    <t>06.01.2023 11:21:15</t>
  </si>
  <si>
    <t>KÖSELER TR-1 35-15-L00471_A_56371435_56371435</t>
  </si>
  <si>
    <t>06.01.2023 08:24:23</t>
  </si>
  <si>
    <t>06.01.2023 10:58:31</t>
  </si>
  <si>
    <t>DURASILLI TR-1 KÖK 45-78-M01114_TR-12 M01_2328782</t>
  </si>
  <si>
    <t>06.01.2023 08:29:01</t>
  </si>
  <si>
    <t>06.01.2023 08:54:10</t>
  </si>
  <si>
    <t>BOYNUYOĞUN TR-3 35-29-L00784__66117429_66117429</t>
  </si>
  <si>
    <t>06.01.2023 08:31:53</t>
  </si>
  <si>
    <t>06.01.2023 10:06:05</t>
  </si>
  <si>
    <t>M-286 35-02-M00286_D_56355844_56355844</t>
  </si>
  <si>
    <t>06.01.2023 08:44:50</t>
  </si>
  <si>
    <t>06.01.2023 10:02:34</t>
  </si>
  <si>
    <t>M-1 35-17-M00001_TOTALGAZ DM M03_66461754</t>
  </si>
  <si>
    <t>06.01.2023 08:46:04</t>
  </si>
  <si>
    <t>06.01.2023 13:41:56</t>
  </si>
  <si>
    <t>K-1017 35-02-K01017_K-142 K04_2113037</t>
  </si>
  <si>
    <t>06.01.2023 08:55:39</t>
  </si>
  <si>
    <t>06.01.2023 10:45:43</t>
  </si>
  <si>
    <t>BÜNYAN OSMANİYE TR-2 45-72-L00445_A_65509266_65509266</t>
  </si>
  <si>
    <t>06.01.2023 08:58:36</t>
  </si>
  <si>
    <t>06.01.2023 15:16:03</t>
  </si>
  <si>
    <t>K-958 35-02-K00958_35-02-K00958_65677713</t>
  </si>
  <si>
    <t>06.01.2023 09:02:33</t>
  </si>
  <si>
    <t>06.01.2023 13:27:44</t>
  </si>
  <si>
    <t>YANIKKÖY TR-2 35-28-M00214_C_56357727_56357727</t>
  </si>
  <si>
    <t>06.01.2023 09:05:10</t>
  </si>
  <si>
    <t>06.01.2023 09:53:07</t>
  </si>
  <si>
    <t>KİLLİK TR-4 45-73-M00345_A_56386720_56386720</t>
  </si>
  <si>
    <t>06.01.2023 09:03:16</t>
  </si>
  <si>
    <t>06.01.2023 12:10:20</t>
  </si>
  <si>
    <t>MURADİYE DM-4 45-71-M00190_95001423155_95001423155</t>
  </si>
  <si>
    <t>06.01.2023 09:12:06</t>
  </si>
  <si>
    <t>06.01.2023 17:11:51</t>
  </si>
  <si>
    <t>ÇEPNİDERE TR-3 45-83-L00223_48050347_56404471_56404471</t>
  </si>
  <si>
    <t>06.01.2023 09:12:40</t>
  </si>
  <si>
    <t>06.01.2023 10:31:27</t>
  </si>
  <si>
    <t>TR-20 35-26-M00020_6486757_56358926_56358926</t>
  </si>
  <si>
    <t>06.01.2023 09:12:09</t>
  </si>
  <si>
    <t>06.01.2023 09:50:48</t>
  </si>
  <si>
    <t>L-15 35-18-L00015_6745261_56394890_56394890</t>
  </si>
  <si>
    <t>06.01.2023 09:16:19</t>
  </si>
  <si>
    <t>06.01.2023 09:55:27</t>
  </si>
  <si>
    <t>06.01.2023 09:15:51</t>
  </si>
  <si>
    <t>06.01.2023 17:43:35</t>
  </si>
  <si>
    <t>OĞLANANASI TR-6 35-22-M00259_35-22-M00259_2355190</t>
  </si>
  <si>
    <t>06.01.2023 09:13:17</t>
  </si>
  <si>
    <t>06.01.2023 17:43:50</t>
  </si>
  <si>
    <t>MURADİYE TR-5 (ESKİ MEZARLIK YANI) 45-71-M00204_BELEDİYE M10_89325513</t>
  </si>
  <si>
    <t>06.01.2023 09:15:10</t>
  </si>
  <si>
    <t>06.01.2023 10:57:14</t>
  </si>
  <si>
    <t>K-3211 35-04-K03211_913161602_913161602</t>
  </si>
  <si>
    <t>06.01.2023 09:18:06</t>
  </si>
  <si>
    <t>06.01.2023 11:08:19</t>
  </si>
  <si>
    <t>ÇAMÖNÜ TR-2 35-22-M00166_DIREK TIPI TRAFO HUCRESI H01_2126249</t>
  </si>
  <si>
    <t>06.01.2023 09:17:12</t>
  </si>
  <si>
    <t>06.01.2023 10:32:54</t>
  </si>
  <si>
    <t>KARAOĞLANLI TR-2 45-71-M00092_TR-3 M02_2075952</t>
  </si>
  <si>
    <t>06.01.2023 09:19:55</t>
  </si>
  <si>
    <t>06.01.2023 10:15:09</t>
  </si>
  <si>
    <t>K-3759 35-02-K03759_D_56368499_56368499</t>
  </si>
  <si>
    <t>06.01.2023 09:21:26</t>
  </si>
  <si>
    <t>06.01.2023 09:58:08</t>
  </si>
  <si>
    <t>GÖLMARMARA TR-19 45-85-L00019_TR-17 L03_72105875</t>
  </si>
  <si>
    <t>06.01.2023 09:22:29</t>
  </si>
  <si>
    <t>06.01.2023 09:49:23</t>
  </si>
  <si>
    <t>SÜTÇÜLER TR-7 35-27-M00919_35-27-M00919_2359359</t>
  </si>
  <si>
    <t>06.01.2023 09:05:56</t>
  </si>
  <si>
    <t>06.01.2023 13:34:32</t>
  </si>
  <si>
    <t>MORDOĞAN KÖYÜ TR-1 35-21-L00136_953366829_953366829</t>
  </si>
  <si>
    <t>06.01.2023 09:26:44</t>
  </si>
  <si>
    <t>06.01.2023 11:04:45</t>
  </si>
  <si>
    <t>K-4114 35-08-K04114_35-08-K04114_42841508</t>
  </si>
  <si>
    <t>06.01.2023 09:26:39</t>
  </si>
  <si>
    <t>06.01.2023 09:39:09</t>
  </si>
  <si>
    <t>06.01.2023 09:26:43</t>
  </si>
  <si>
    <t>06.01.2023 10:19:07</t>
  </si>
  <si>
    <t>TR-142 YAĞCILAR KÖK 35-19-M00142_YAĞCILAR M01_72114553</t>
  </si>
  <si>
    <t>06.01.2023 09:23:21</t>
  </si>
  <si>
    <t>06.01.2023 10:23:41</t>
  </si>
  <si>
    <t>TR-33 35-16-L00033_35-16-L00033_67585210</t>
  </si>
  <si>
    <t>06.01.2023 09:25:01</t>
  </si>
  <si>
    <t>06.01.2023 10:50:09</t>
  </si>
  <si>
    <t>SART TR-14 45-78-M00170_49316617_56407944_56407944</t>
  </si>
  <si>
    <t>06.01.2023 09:01:11</t>
  </si>
  <si>
    <t>06.01.2023 13:21:42</t>
  </si>
  <si>
    <t>TOPARLAR KARŞI MAH.TR-2 35-29-L00324_35-29-L00324_2375083</t>
  </si>
  <si>
    <t>06.01.2023 09:30:50</t>
  </si>
  <si>
    <t>06.01.2023 11:21:53</t>
  </si>
  <si>
    <t>SEYREKLİ TR-14 35-15-L00437_A_56369968_56369968</t>
  </si>
  <si>
    <t>06.01.2023 09:31:10</t>
  </si>
  <si>
    <t>06.01.2023 10:39:50</t>
  </si>
  <si>
    <t>L-200 35-18-L00200_7981703_56370844_56370844</t>
  </si>
  <si>
    <t>06.01.2023 09:30:43</t>
  </si>
  <si>
    <t>06.01.2023 12:00:25</t>
  </si>
  <si>
    <t>K-185 35-07-K00185_35-07-K00185_48243243</t>
  </si>
  <si>
    <t>06.01.2023 09:16:29</t>
  </si>
  <si>
    <t>06.01.2023 09:45:23</t>
  </si>
  <si>
    <t>06.01.2023 09:24:35</t>
  </si>
  <si>
    <t>06.01.2023 17:08:27</t>
  </si>
  <si>
    <t>M-3307(YATIRIM REZERVE) 35-07-M03307__79892025_79892025</t>
  </si>
  <si>
    <t>06.01.2023 09:42:24</t>
  </si>
  <si>
    <t>06.01.2023 12:50:40</t>
  </si>
  <si>
    <t>MELTEMKÖY SAHİL SİTESİ TR 35-30-M00676_C_56402160_56402160</t>
  </si>
  <si>
    <t>06.01.2023 09:42:44</t>
  </si>
  <si>
    <t>06.01.2023 16:59:53</t>
  </si>
  <si>
    <t>DEMİRTAŞ KÖK 35-30-M00149_ESENTEPE KÖYLER M02_72078653</t>
  </si>
  <si>
    <t>06.01.2023 09:47:09</t>
  </si>
  <si>
    <t>06.01.2023 10:34:17</t>
  </si>
  <si>
    <t>M-13 GERMİYAN 35-18-M00184_95000453136_95000453136</t>
  </si>
  <si>
    <t>06.01.2023 09:45:13</t>
  </si>
  <si>
    <t>06.01.2023 13:08:50</t>
  </si>
  <si>
    <t>DURASILLI TR-7 45-78-M01118_YENİKENT M04_2328935</t>
  </si>
  <si>
    <t>06.01.2023 09:45:18</t>
  </si>
  <si>
    <t>06.01.2023 10:50:35</t>
  </si>
  <si>
    <t>L-25 35-14-L00025_7959632_56356662_56356662</t>
  </si>
  <si>
    <t>06.01.2023 09:53:46</t>
  </si>
  <si>
    <t>06.01.2023 13:39:22</t>
  </si>
  <si>
    <t>HATİCE KAHYAOĞLU-ADİL DİLEK ÖZEL 45-83-M00467Ö_DIREK TIPI TRAFO HUCRESI H01_2109758</t>
  </si>
  <si>
    <t>06.01.2023 09:54:32</t>
  </si>
  <si>
    <t>06.01.2023 11:51:41</t>
  </si>
  <si>
    <t>KİPA DM 35-26-M00283_KİPA M09_2309263</t>
  </si>
  <si>
    <t>06.01.2023 09:59:25</t>
  </si>
  <si>
    <t>06.01.2023 11:58:16</t>
  </si>
  <si>
    <t>K-3981 35-04-K03981_B_56369453_56369453</t>
  </si>
  <si>
    <t>06.01.2023 10:03:01</t>
  </si>
  <si>
    <t>06.01.2023 11:25:22</t>
  </si>
  <si>
    <t>K-3981 35-04-K03981_C_56368795_56368795</t>
  </si>
  <si>
    <t>06.01.2023 10:03:49</t>
  </si>
  <si>
    <t>06.01.2023 11:21:32</t>
  </si>
  <si>
    <t>K-3981 35-04-K03981_D_56369454_56369454</t>
  </si>
  <si>
    <t>06.01.2023 10:04:36</t>
  </si>
  <si>
    <t>06.01.2023 11:23:40</t>
  </si>
  <si>
    <t>GÖLMARMARA İM 45-85-A00001_HACIVELİLER L18_2305909</t>
  </si>
  <si>
    <t>06.01.2023 09:57:56</t>
  </si>
  <si>
    <t>06.01.2023 12:29:49</t>
  </si>
  <si>
    <t>K-3050 35-03-K03050_35-03-K03050_2369908</t>
  </si>
  <si>
    <t>06.01.2023 10:02:09</t>
  </si>
  <si>
    <t>06.01.2023 12:02:00</t>
  </si>
  <si>
    <t>ALÇUK TM 35-17-A00001_MENEMEN-2 M28_2307838</t>
  </si>
  <si>
    <t>06.01.2023 10:10:46</t>
  </si>
  <si>
    <t>06.01.2023 10:16:09</t>
  </si>
  <si>
    <t>K-471 35-02-K00471_K-1815 K02_2118553</t>
  </si>
  <si>
    <t>06.01.2023 10:03:29</t>
  </si>
  <si>
    <t>06.01.2023 11:47:49</t>
  </si>
  <si>
    <t>YENİ DOĞAN KÖK 45-72-M00633_YENİ DOĞAN M01_79260697</t>
  </si>
  <si>
    <t>06.01.2023 10:11:58</t>
  </si>
  <si>
    <t>06.01.2023 10:30:33</t>
  </si>
  <si>
    <t>GÜMÜLDÜR DM 35-25-M00100_BARAJ M01_2054404</t>
  </si>
  <si>
    <t>06.01.2023 10:15:53</t>
  </si>
  <si>
    <t>06.01.2023 10:38:39</t>
  </si>
  <si>
    <t>OCAKLI TR-6 35-15-L00780_35-15-L00780_2365241</t>
  </si>
  <si>
    <t>06.01.2023 10:08:08</t>
  </si>
  <si>
    <t>06.01.2023 14:14:16</t>
  </si>
  <si>
    <t>TR-323 AHMET TANJU ÇİPLİ VE ARK. 35-19-M00522_95000473529_95000473529</t>
  </si>
  <si>
    <t>06.01.2023 10:24:38</t>
  </si>
  <si>
    <t>06.01.2023 11:50:22</t>
  </si>
  <si>
    <t>06.01.2023 10:29:52</t>
  </si>
  <si>
    <t>06.01.2023 19:12:48</t>
  </si>
  <si>
    <t>ZEYTİNLER TR-1 35-19-M00207_DIREK TIPI TRAFO HUCRESI H01_2057018</t>
  </si>
  <si>
    <t>06.01.2023 10:28:05</t>
  </si>
  <si>
    <t>06.01.2023 13:24:39</t>
  </si>
  <si>
    <t>06.01.2023 09:46:19</t>
  </si>
  <si>
    <t>06.01.2023 19:06:53</t>
  </si>
  <si>
    <t>06.01.2023 10:34:31</t>
  </si>
  <si>
    <t>06.01.2023 18:29:50</t>
  </si>
  <si>
    <t>GÖÇBEYLİ DM 35-16-M00139_ALHATLI GRUBU-ÇAMOBA-DURMUŞLAR-KAPLAN M06_72044678</t>
  </si>
  <si>
    <t>06.01.2023 09:03:47</t>
  </si>
  <si>
    <t>06.01.2023 12:08:54</t>
  </si>
  <si>
    <t>CEVİZALAN TR-3 35-15-L01018_950353612_950353612</t>
  </si>
  <si>
    <t>06.01.2023 10:47:39</t>
  </si>
  <si>
    <t>06.01.2023 12:32:30</t>
  </si>
  <si>
    <t>SARISU TR-3 35-31-L00081_B_91435374_91435374</t>
  </si>
  <si>
    <t>06.01.2023 10:56:49</t>
  </si>
  <si>
    <t>06.01.2023 11:42:44</t>
  </si>
  <si>
    <t>K-2577 35-01-K02577_912371936_912371936</t>
  </si>
  <si>
    <t>06.01.2023 10:59:26</t>
  </si>
  <si>
    <t>06.01.2023 12:34:38</t>
  </si>
  <si>
    <t>M-669 KÖK 35-17-M00669_YENİ KARAKÖY M05_72390611</t>
  </si>
  <si>
    <t>06.01.2023 11:03:21</t>
  </si>
  <si>
    <t>06.01.2023 17:25:17</t>
  </si>
  <si>
    <t>K-2929 35-02-K02929_TRAFO K01_2113148</t>
  </si>
  <si>
    <t>06.01.2023 11:07:41</t>
  </si>
  <si>
    <t>06.01.2023 12:45:56</t>
  </si>
  <si>
    <t>TR-1/40-C 45-72-M00108_956529920_956529920</t>
  </si>
  <si>
    <t>06.01.2023 11:04:30</t>
  </si>
  <si>
    <t>06.01.2023 13:40:33</t>
  </si>
  <si>
    <t>ÜRKMEZ M-12 35-25-M00150_6151739 b3b_5917018</t>
  </si>
  <si>
    <t>06.01.2023 11:16:19</t>
  </si>
  <si>
    <t>06.01.2023 12:08:02</t>
  </si>
  <si>
    <t>K-4114 35-08-K04114_98401491_98401491</t>
  </si>
  <si>
    <t>06.01.2023 11:14:08</t>
  </si>
  <si>
    <t>06.01.2023 12:33:13</t>
  </si>
  <si>
    <t>HALİLBEYLİ DM 35-27-M00620_Recloser M09_2313231</t>
  </si>
  <si>
    <t>06.01.2023 11:14:53</t>
  </si>
  <si>
    <t>06.01.2023 13:43:06</t>
  </si>
  <si>
    <t>L-287 SCOTCH PARK 35-18-L00287_950462465_950462465</t>
  </si>
  <si>
    <t>06.01.2023 11:17:08</t>
  </si>
  <si>
    <t>06.01.2023 15:54:33</t>
  </si>
  <si>
    <t>K-814 35-02-K00814_TRAFO K01_42315181</t>
  </si>
  <si>
    <t>06.01.2023 11:14:45</t>
  </si>
  <si>
    <t>06.01.2023 12:56:29</t>
  </si>
  <si>
    <t>EKE KUMBARACIBAŞI ÖZEL TR 35-30-L00113Ö_DIREK TIPI TRAFO HUCRESI H01_2044929</t>
  </si>
  <si>
    <t>06.01.2023 11:15:30</t>
  </si>
  <si>
    <t>06.01.2023 12:03:07</t>
  </si>
  <si>
    <t>MURADİYE TR-5(BELEDİYE KABİN) 45-71-M00194_JANDARMA ÇIKIŞ M04_56294720</t>
  </si>
  <si>
    <t>06.01.2023 11:19:20</t>
  </si>
  <si>
    <t>06.01.2023 12:42:14</t>
  </si>
  <si>
    <t>M-1498 35-03-M01498_E E1_5904988</t>
  </si>
  <si>
    <t>06.01.2023 11:24:09</t>
  </si>
  <si>
    <t>06.01.2023 16:31:50</t>
  </si>
  <si>
    <t>KOLDERE KÖK 45-80-M00051_ÇAVUŞOĞLU TST M06_73403318</t>
  </si>
  <si>
    <t>06.01.2023 11:29:25</t>
  </si>
  <si>
    <t>06.01.2023 14:47:45</t>
  </si>
  <si>
    <t>L-370 TOLGÖRGÜN SİTESİ 35-18-L00370_11848853_60982898_60982898</t>
  </si>
  <si>
    <t>06.01.2023 11:40:03</t>
  </si>
  <si>
    <t>06.01.2023 12:03:36</t>
  </si>
  <si>
    <t>K-4444 35-08-K04444_97615168_97615168</t>
  </si>
  <si>
    <t>06.01.2023 11:40:47</t>
  </si>
  <si>
    <t>06.01.2023 14:35:52</t>
  </si>
  <si>
    <t>06.01.2023 11:39:46</t>
  </si>
  <si>
    <t>06.01.2023 13:23:20</t>
  </si>
  <si>
    <t>06.01.2023 11:41:12</t>
  </si>
  <si>
    <t>06.01.2023 12:38:06</t>
  </si>
  <si>
    <t>K-3804 GEÇİT 35-04-K03804_K-4477 K02_66935825</t>
  </si>
  <si>
    <t>06.01.2023 11:56:39</t>
  </si>
  <si>
    <t>06.01.2023 13:51:56</t>
  </si>
  <si>
    <t>APAK TR-1 45-80-M00126_95000634604_95000634604</t>
  </si>
  <si>
    <t>06.01.2023 12:10:46</t>
  </si>
  <si>
    <t>06.01.2023 14:17:46</t>
  </si>
  <si>
    <t>GÖLCÜK TR-25 35-15-L00320_C_91295138_91295138</t>
  </si>
  <si>
    <t>06.01.2023 12:19:12</t>
  </si>
  <si>
    <t>06.01.2023 16:34:22</t>
  </si>
  <si>
    <t>YAĞCILAR KÖK 45-71-M00179_SULAMALAR-AT ÇİFTLİĞİ M02_72258016</t>
  </si>
  <si>
    <t>06.01.2023 12:21:08</t>
  </si>
  <si>
    <t>06.01.2023 13:36:02</t>
  </si>
  <si>
    <t>L-177 35-18-L00177_35-18-L00177_2357006</t>
  </si>
  <si>
    <t>06.01.2023 12:32:41</t>
  </si>
  <si>
    <t>06.01.2023 13:52:14</t>
  </si>
  <si>
    <t>HECİZ KÖK 45-82-M00485_SAVAŞTEPE 34.5 ÇIKIŞ M03_66191057</t>
  </si>
  <si>
    <t>06.01.2023 12:34:00</t>
  </si>
  <si>
    <t>06.01.2023 12:42:00</t>
  </si>
  <si>
    <t>KAPAKLI DM 45-72-M00309_KAPAKLI ŞEHİR M04_2099420</t>
  </si>
  <si>
    <t>06.01.2023 12:41:08</t>
  </si>
  <si>
    <t>06.01.2023 12:54:28</t>
  </si>
  <si>
    <t>K-2314 35-03-K02314_910192291_910192291</t>
  </si>
  <si>
    <t>06.01.2023 12:45:48</t>
  </si>
  <si>
    <t>06.01.2023 15:49:38</t>
  </si>
  <si>
    <t>M-1001 35-03-M01001_35-03-M01001_41932804</t>
  </si>
  <si>
    <t>06.01.2023 12:49:24</t>
  </si>
  <si>
    <t>06.01.2023 13:11:20</t>
  </si>
  <si>
    <t>İSMET ÇAMLIOĞLU GRUP SULAMA 35-29-L00100_950344584_950344584</t>
  </si>
  <si>
    <t>06.01.2023 12:50:52</t>
  </si>
  <si>
    <t>06.01.2023 16:04:48</t>
  </si>
  <si>
    <t>TIRMANLAR DM 35-16-M00171_KIRCALAR DM M02_72041583</t>
  </si>
  <si>
    <t>06.01.2023 12:58:31</t>
  </si>
  <si>
    <t>06.01.2023 15:35:12</t>
  </si>
  <si>
    <t>K-47 35-01-K00047_911407742_911407742</t>
  </si>
  <si>
    <t>06.01.2023 13:03:56</t>
  </si>
  <si>
    <t>06.01.2023 17:25:00</t>
  </si>
  <si>
    <t>K-1695 35-04-K01695_ŞEMİKLER TM K04_2065491</t>
  </si>
  <si>
    <t>06.01.2023 13:41:53</t>
  </si>
  <si>
    <t>06.01.2023 14:32:54</t>
  </si>
  <si>
    <t>K-429 35-01-K00429_K_56375783_56375783</t>
  </si>
  <si>
    <t>06.01.2023 13:24:10</t>
  </si>
  <si>
    <t>06.01.2023 16:38:24</t>
  </si>
  <si>
    <t>HALİLBEYLİ DM 35-27-M00620_HALİLBEYLİ İÇME SUYU M11_2051349</t>
  </si>
  <si>
    <t>06.01.2023 13:27:59</t>
  </si>
  <si>
    <t>06.01.2023 14:01:10</t>
  </si>
  <si>
    <t>L-166 35-18-L00166_35-18-L00166_2370253</t>
  </si>
  <si>
    <t>06.01.2023 13:31:51</t>
  </si>
  <si>
    <t>06.01.2023 14:02:15</t>
  </si>
  <si>
    <t>KOYUNDERE TR-12 35-28-M00161_35-28-M00161_66532826</t>
  </si>
  <si>
    <t>06.01.2023 13:32:00</t>
  </si>
  <si>
    <t>06.01.2023 13:56:10</t>
  </si>
  <si>
    <t>K-3558 35-02-K03558_35-02-K03558_2357396</t>
  </si>
  <si>
    <t>06.01.2023 13:34:48</t>
  </si>
  <si>
    <t>06.01.2023 19:15:31</t>
  </si>
  <si>
    <t>UZUNKUYU TR-1 35-19-M00203_956699573_956699573</t>
  </si>
  <si>
    <t>06.01.2023 13:48:42</t>
  </si>
  <si>
    <t>06.01.2023 14:03:39</t>
  </si>
  <si>
    <t>K-196 35-01-K00196_35-01-K00196_2374506</t>
  </si>
  <si>
    <t>06.01.2023 13:51:00</t>
  </si>
  <si>
    <t>06.01.2023 14:25:31</t>
  </si>
  <si>
    <t>ZEYTİNELİ TR-2 35-19-M00209_956699590_956699590</t>
  </si>
  <si>
    <t>06.01.2023 13:51:13</t>
  </si>
  <si>
    <t>06.01.2023 15:29:36</t>
  </si>
  <si>
    <t>TR-74 35-19-L00074_TR-63 L01_2115357</t>
  </si>
  <si>
    <t>06.01.2023 14:00:28</t>
  </si>
  <si>
    <t>06.01.2023 15:22:54</t>
  </si>
  <si>
    <t>TR-19 35-32-L00019_C_56377720_56377720</t>
  </si>
  <si>
    <t>06.01.2023 14:03:32</t>
  </si>
  <si>
    <t>06.01.2023 14:30:31</t>
  </si>
  <si>
    <t>MURADİYE DM-5/05 45-71-M00235_DM-5/6 M06_2124545</t>
  </si>
  <si>
    <t>06.01.2023 14:11:48</t>
  </si>
  <si>
    <t>06.01.2023 15:15:27</t>
  </si>
  <si>
    <t>DM-17 45-71-M00400_DM-17/3 M02_73387912</t>
  </si>
  <si>
    <t>06.01.2023 14:15:21</t>
  </si>
  <si>
    <t>06.01.2023 16:29:54</t>
  </si>
  <si>
    <t>06.01.2023 14:19:33</t>
  </si>
  <si>
    <t>06.01.2023 14:35:00</t>
  </si>
  <si>
    <t>DM-1/TR-8 URLA 35-19-M00466_50032538 B02_50033071</t>
  </si>
  <si>
    <t>06.01.2023 14:17:31</t>
  </si>
  <si>
    <t>06.01.2023 19:22:10</t>
  </si>
  <si>
    <t>TR-2/35 45-72-L00035_956519477_956519477</t>
  </si>
  <si>
    <t>06.01.2023 14:24:58</t>
  </si>
  <si>
    <t>06.01.2023 15:52:02</t>
  </si>
  <si>
    <t>TR-1-5/8 (SABRİNİN KAHVE) 35-20-L00052_6435504_56380188_56380188</t>
  </si>
  <si>
    <t>06.01.2023 14:29:48</t>
  </si>
  <si>
    <t>06.01.2023 16:28:27</t>
  </si>
  <si>
    <t>ESKİN TR-2 45-81-M00234_A_56389045_56389045</t>
  </si>
  <si>
    <t>06.01.2023 14:32:04</t>
  </si>
  <si>
    <t>06.01.2023 15:27:33</t>
  </si>
  <si>
    <t>YILMAZ DM 45-80-M02976_TR-20 M03_78582829</t>
  </si>
  <si>
    <t>06.01.2023 14:32:00</t>
  </si>
  <si>
    <t>06.01.2023 16:27:00</t>
  </si>
  <si>
    <t>M-3546 35-01-M03546_911165187_911165187</t>
  </si>
  <si>
    <t>06.01.2023 14:55:55</t>
  </si>
  <si>
    <t>06.01.2023 16:17:17</t>
  </si>
  <si>
    <t>YEŞİLYURT DM 45-73-M00476_HatBaşıAyırıcı_53136447 M02_53136447</t>
  </si>
  <si>
    <t>06.01.2023 14:59:29</t>
  </si>
  <si>
    <t>06.01.2023 18:07:17</t>
  </si>
  <si>
    <t>DEĞİRMENDERE TR-5 35-22-M00201_C_91302273_91302273</t>
  </si>
  <si>
    <t>06.01.2023 15:09:33</t>
  </si>
  <si>
    <t>06.01.2023 18:15:30</t>
  </si>
  <si>
    <t>TÜRKELLİ TR-1 35-28-M00462_B_60982116_60982116</t>
  </si>
  <si>
    <t>06.01.2023 15:11:31</t>
  </si>
  <si>
    <t>06.01.2023 16:47:15</t>
  </si>
  <si>
    <t>TR-51 TORBALI PAZAR YERİ 35-26-M00051_B_91012669_91012669</t>
  </si>
  <si>
    <t>06.01.2023 15:40:37</t>
  </si>
  <si>
    <t>HALİLBEYLİ DM 35-27-M00620_HALİLBEYLİ İÇME SUYU M11_2306340</t>
  </si>
  <si>
    <t>06.01.2023 15:15:22</t>
  </si>
  <si>
    <t>06.01.2023 15:39:00</t>
  </si>
  <si>
    <t>M-3393(YATIRIM REZERVE) 35-03-M03393_A a1b_5805259</t>
  </si>
  <si>
    <t>06.01.2023 15:19:36</t>
  </si>
  <si>
    <t>06.01.2023 17:49:13</t>
  </si>
  <si>
    <t>M-32 CUMHURİYET 35-25-M00103_955254029_955254029</t>
  </si>
  <si>
    <t>06.01.2023 15:19:41</t>
  </si>
  <si>
    <t>06.01.2023 18:09:27</t>
  </si>
  <si>
    <t>06.01.2023 15:23:57</t>
  </si>
  <si>
    <t>06.01.2023 15:44:47</t>
  </si>
  <si>
    <t>DM-2/7 (UYGUR SOKAK) 45-71-M00144_953190873_953190873</t>
  </si>
  <si>
    <t>06.01.2023 15:30:37</t>
  </si>
  <si>
    <t>06.01.2023 22:30:19</t>
  </si>
  <si>
    <t>APAK TR-1 45-80-M00126_95001309062_95001309062</t>
  </si>
  <si>
    <t>06.01.2023 15:30:08</t>
  </si>
  <si>
    <t>06.01.2023 17:50:27</t>
  </si>
  <si>
    <t>K-3414 35-08-K03414_E e3b_5828077</t>
  </si>
  <si>
    <t>06.01.2023 15:39:16</t>
  </si>
  <si>
    <t>06.01.2023 16:25:30</t>
  </si>
  <si>
    <t>M-1147 GEÇİT 35-09-M01147_M-1096 M04_47553536</t>
  </si>
  <si>
    <t>06.01.2023 15:42:02</t>
  </si>
  <si>
    <t>06.01.2023 15:51:03</t>
  </si>
  <si>
    <t>TR-1/86-A (NAME SOKAK TRF) 45-83-M00271_C_91193591_91193591</t>
  </si>
  <si>
    <t>06.01.2023 15:46:28</t>
  </si>
  <si>
    <t>06.01.2023 17:34:47</t>
  </si>
  <si>
    <t>M-228 35-02-M00228_R_56383064_56383064</t>
  </si>
  <si>
    <t>06.01.2023 15:53:34</t>
  </si>
  <si>
    <t>06.01.2023 18:39:16</t>
  </si>
  <si>
    <t>OSMANGAZİ İM 35-02-A00004_TR-2 10.5 K11_2327854</t>
  </si>
  <si>
    <t>06.01.2023 16:06:18</t>
  </si>
  <si>
    <t>06.01.2023 16:23:00</t>
  </si>
  <si>
    <t>BORNOVA TM 35-02-A00005_KAYRA M36_2304399</t>
  </si>
  <si>
    <t>06.01.2023 16:07:59</t>
  </si>
  <si>
    <t>06.01.2023 17:00:06</t>
  </si>
  <si>
    <t>L-431 HAPPY PARK 35-18-L00431_L-291 L03_72118217</t>
  </si>
  <si>
    <t>06.01.2023 16:20:25</t>
  </si>
  <si>
    <t>06.01.2023 17:41:24</t>
  </si>
  <si>
    <t>06.01.2023 16:28:43</t>
  </si>
  <si>
    <t>06.01.2023 19:27:34</t>
  </si>
  <si>
    <t>K-1013 35-03-K01013_912894118_912894118</t>
  </si>
  <si>
    <t>06.01.2023 16:45:53</t>
  </si>
  <si>
    <t>06.01.2023 20:53:12</t>
  </si>
  <si>
    <t>YUKARIBEY DM (TR-3) 35-16-M00866_HatBaşıAyırıcı_53140757 M05_53140757</t>
  </si>
  <si>
    <t>06.01.2023 16:47:06</t>
  </si>
  <si>
    <t>06.01.2023 20:29:30</t>
  </si>
  <si>
    <t>K-1878 35-09-K01878_G g1b_5887069</t>
  </si>
  <si>
    <t>06.01.2023 16:57:04</t>
  </si>
  <si>
    <t>06.01.2023 17:24:28</t>
  </si>
  <si>
    <t>GEMİ SÖKÜM(M-130) TR 35-17-M00130_ŞİMŞEKLER M04_79389033</t>
  </si>
  <si>
    <t>06.01.2023 15:41:25</t>
  </si>
  <si>
    <t>06.01.2023 17:34:02</t>
  </si>
  <si>
    <t>ALTINKÖY DUMANDAMLARI TR-1 45-81-M00118_A_56399515_56399515</t>
  </si>
  <si>
    <t>06.01.2023 16:58:19</t>
  </si>
  <si>
    <t>06.01.2023 17:36:11</t>
  </si>
  <si>
    <t>MORDOĞAN TR-28 35-21-L00156_E_56376101_56376101</t>
  </si>
  <si>
    <t>06.01.2023 17:07:55</t>
  </si>
  <si>
    <t>06.01.2023 18:29:28</t>
  </si>
  <si>
    <t>GÖKÇEN DM 35-29-M00123_HatBaşıAyırıcı_53133416 M12_53133416</t>
  </si>
  <si>
    <t>06.01.2023 17:07:58</t>
  </si>
  <si>
    <t>06.01.2023 18:05:47</t>
  </si>
  <si>
    <t>06.01.2023 17:16:12</t>
  </si>
  <si>
    <t>06.01.2023 17:51:44</t>
  </si>
  <si>
    <t>L-287 SCOTCH PARK 35-18-L00287_ALAÇATI İM L02_72108887</t>
  </si>
  <si>
    <t>06.01.2023 17:19:14</t>
  </si>
  <si>
    <t>06.01.2023 17:54:42</t>
  </si>
  <si>
    <t>DM-11/05 (TR-39) 45-71-M00283_B_60983896_60983896</t>
  </si>
  <si>
    <t>06.01.2023 17:26:38</t>
  </si>
  <si>
    <t>06.01.2023 19:01:55</t>
  </si>
  <si>
    <t>TR-127 35-16-L00127_35-16-L00127_2347076</t>
  </si>
  <si>
    <t>06.01.2023 18:05:31</t>
  </si>
  <si>
    <t>BALABANLI TR-1 35-15-L00965_35-15-L00965_2362562</t>
  </si>
  <si>
    <t>06.01.2023 17:44:12</t>
  </si>
  <si>
    <t>06.01.2023 18:15:44</t>
  </si>
  <si>
    <t>DM-16/16-A 45-71-M00427_44485382_56399628_56399628</t>
  </si>
  <si>
    <t>06.01.2023 17:51:28</t>
  </si>
  <si>
    <t>06.01.2023 20:01:23</t>
  </si>
  <si>
    <t>TR-2/80 45-83-L00080_48136836_56387531_56387531</t>
  </si>
  <si>
    <t>06.01.2023 18:00:20</t>
  </si>
  <si>
    <t>06.01.2023 18:43:56</t>
  </si>
  <si>
    <t>L-510 REİSDERE 35-18-L00510_C_91231449_91231449</t>
  </si>
  <si>
    <t>06.01.2023 18:19:31</t>
  </si>
  <si>
    <t>06.01.2023 19:32:22</t>
  </si>
  <si>
    <t>BİMEYKO KÖK-10 35-30-M00048_65439098_65513445_65513445</t>
  </si>
  <si>
    <t>06.01.2023 18:21:39</t>
  </si>
  <si>
    <t>06.01.2023 19:33:00</t>
  </si>
  <si>
    <t>ÇANAKÇI KÖK 45-79-M00194_HatBaşıAyırıcı_53134324 M01_53134324</t>
  </si>
  <si>
    <t>06.01.2023 18:16:37</t>
  </si>
  <si>
    <t>06.01.2023 19:59:53</t>
  </si>
  <si>
    <t>TR-9(M-709) 35-30-M00709_95001431504_95001431504</t>
  </si>
  <si>
    <t>06.01.2023 18:30:30</t>
  </si>
  <si>
    <t>06.01.2023 21:13:52</t>
  </si>
  <si>
    <t>M-1442 35-04-M01442__79725840_79725840</t>
  </si>
  <si>
    <t>06.01.2023 18:53:44</t>
  </si>
  <si>
    <t>06.01.2023 19:30:30</t>
  </si>
  <si>
    <t>AŞAĞICUMA TR-1 35-16-M00100_953353163_953353163</t>
  </si>
  <si>
    <t>06.01.2023 19:04:30</t>
  </si>
  <si>
    <t>06.01.2023 22:05:34</t>
  </si>
  <si>
    <t>ÇALTIDERE KÖK 35-17-M00231_HatBaşıAyırıcı_65313818 M03_65313818</t>
  </si>
  <si>
    <t>06.01.2023 19:02:26</t>
  </si>
  <si>
    <t>06.01.2023 21:33:03</t>
  </si>
  <si>
    <t>06.01.2023 19:02:48</t>
  </si>
  <si>
    <t>07.01.2023 02:28:37</t>
  </si>
  <si>
    <t>06.01.2023 19:41:51</t>
  </si>
  <si>
    <t>06.01.2023 21:13:57</t>
  </si>
  <si>
    <t>SUBAŞI-5 35-26-L00332_35-26-L00332_2347626</t>
  </si>
  <si>
    <t>06.01.2023 19:44:36</t>
  </si>
  <si>
    <t>06.01.2023 20:05:31</t>
  </si>
  <si>
    <t>AHMETLİ TR-5 35-26-L00129_956617830_956617830</t>
  </si>
  <si>
    <t>06.01.2023 19:57:14</t>
  </si>
  <si>
    <t>06.01.2023 20:52:13</t>
  </si>
  <si>
    <t>06.01.2023 20:08:40</t>
  </si>
  <si>
    <t>06.01.2023 22:23:35</t>
  </si>
  <si>
    <t>06.01.2023 20:17:34</t>
  </si>
  <si>
    <t>06.01.2023 21:30:08</t>
  </si>
  <si>
    <t>K-483 35-01-K00483__82611922_82611922</t>
  </si>
  <si>
    <t>06.01.2023 20:57:47</t>
  </si>
  <si>
    <t>06.01.2023 23:14:57</t>
  </si>
  <si>
    <t>EBSO TM 35-09-A00001_EBSO-20 K49_2312303</t>
  </si>
  <si>
    <t>06.01.2023 21:11:53</t>
  </si>
  <si>
    <t>06.01.2023 22:29:00</t>
  </si>
  <si>
    <t>AŞAĞIÇOBANİSA TR-14 45-71-M00099_45-71-M00099_2370331</t>
  </si>
  <si>
    <t>06.01.2023 21:21:05</t>
  </si>
  <si>
    <t>06.01.2023 21:45:12</t>
  </si>
  <si>
    <t>DENİZGİREN TR-1 35-21-L00079_35-21-L00079_49092206</t>
  </si>
  <si>
    <t>06.01.2023 21:44:10</t>
  </si>
  <si>
    <t>06.01.2023 23:17:11</t>
  </si>
  <si>
    <t>TR-103 MEZARLIK YOLU 35-26-M00103_D_91114086_91114086</t>
  </si>
  <si>
    <t>06.01.2023 21:50:12</t>
  </si>
  <si>
    <t>06.01.2023 22:48:34</t>
  </si>
  <si>
    <t>TOTALGAZ KÖK 35-17-M00047_MAKİNA KİMYA M04_66479202</t>
  </si>
  <si>
    <t>06.01.2023 21:55:10</t>
  </si>
  <si>
    <t>06.01.2023 22:14:40</t>
  </si>
  <si>
    <t>YAĞCILAR TR-1 35-19-M00226_35-19-M00226_2351577</t>
  </si>
  <si>
    <t>06.01.2023 22:02:58</t>
  </si>
  <si>
    <t>06.01.2023 22:35:02</t>
  </si>
  <si>
    <t>M-1678 35-09-M01678_35-09-M01678_47347455</t>
  </si>
  <si>
    <t>06.01.2023 22:12:07</t>
  </si>
  <si>
    <t>06.01.2023 23:00:11</t>
  </si>
  <si>
    <t>OVAKENT TR-1 35-15-L00631_35-15-L00631_79917064</t>
  </si>
  <si>
    <t>06.01.2023 22:23:09</t>
  </si>
  <si>
    <t>06.01.2023 22:43:11</t>
  </si>
  <si>
    <t>06.01.2023 22:24:18</t>
  </si>
  <si>
    <t>07.01.2023 00:13:18</t>
  </si>
  <si>
    <t>K-3384 35-09-K03384_K-2987 K02_45353986</t>
  </si>
  <si>
    <t>06.01.2023 22:28:29</t>
  </si>
  <si>
    <t>06.01.2023 22:48:48</t>
  </si>
  <si>
    <t>UZUNKUYU TR-2 35-19-M00204_35-19-M00204_2366177</t>
  </si>
  <si>
    <t>06.01.2023 22:39:43</t>
  </si>
  <si>
    <t>06.01.2023 23:45:53</t>
  </si>
  <si>
    <t>06.01.2023 22:42:02</t>
  </si>
  <si>
    <t>07.01.2023 01:25:07</t>
  </si>
  <si>
    <t>ÇINARDİBİ TR-7 35-20-M00074_955197298_955197298</t>
  </si>
  <si>
    <t>06.01.2023 23:32:08</t>
  </si>
  <si>
    <t>07.01.2023 01:51:09</t>
  </si>
  <si>
    <t>AKDERE TR-1 45-74-M00161_945583863_945583863</t>
  </si>
  <si>
    <t>06.01.2023 23:36:37</t>
  </si>
  <si>
    <t>07.01.2023 00:38:48</t>
  </si>
  <si>
    <t>TR-10 (M-710) 35-30-M00710__79530019_79530019</t>
  </si>
  <si>
    <t>07.01.2023 19:46:20</t>
  </si>
  <si>
    <t>07.01.2023 21:17:47</t>
  </si>
  <si>
    <t>DM-2/3 ESKİ ANIT YANI 35-18-L00581_7002135_56389479_56389479</t>
  </si>
  <si>
    <t>07.01.2023 14:21:34</t>
  </si>
  <si>
    <t>07.01.2023 15:04:38</t>
  </si>
  <si>
    <t>TİRE İM-DM-1 35-29-A00001_ESKİOBA L03_2312347</t>
  </si>
  <si>
    <t>07.01.2023 15:18:48</t>
  </si>
  <si>
    <t>07.01.2023 15:38:19</t>
  </si>
  <si>
    <t>GÜMÜLCELİ TR-4 45-80-M00110_45-80-M00110_2374771</t>
  </si>
  <si>
    <t>07.01.2023 10:00:29</t>
  </si>
  <si>
    <t>07.01.2023 10:47:43</t>
  </si>
  <si>
    <t>M-337 35-02-M00337_35-02-M00337_2363164</t>
  </si>
  <si>
    <t>07.01.2023 13:51:20</t>
  </si>
  <si>
    <t>07.01.2023 15:04:37</t>
  </si>
  <si>
    <t>İSKELE KÖK 35-19-L00275_TR-55 L02_72119385</t>
  </si>
  <si>
    <t>07.01.2023 02:01:23</t>
  </si>
  <si>
    <t>07.01.2023 02:32:50</t>
  </si>
  <si>
    <t>YENİKÖY HASYURT TR-1 45-75-M00270_B_56390191_56390191</t>
  </si>
  <si>
    <t>07.01.2023 18:22:09</t>
  </si>
  <si>
    <t>07.01.2023 20:57:42</t>
  </si>
  <si>
    <t>K-2308 35-01-K02308_912997505_912997505</t>
  </si>
  <si>
    <t>07.01.2023 12:07:23</t>
  </si>
  <si>
    <t>07.01.2023 13:53:32</t>
  </si>
  <si>
    <t>TR-245 TORASAN ECEMKENT 35-19-L00245_957967294_957967294</t>
  </si>
  <si>
    <t>07.01.2023 10:42:43</t>
  </si>
  <si>
    <t>07.01.2023 13:33:56</t>
  </si>
  <si>
    <t>TR-137 TORASAN MAH. 35-19-L00137_956695022_956695022</t>
  </si>
  <si>
    <t>07.01.2023 13:10:00</t>
  </si>
  <si>
    <t>07.01.2023 14:17:07</t>
  </si>
  <si>
    <t>TR-10 (M-710) 35-30-M00710_A A01_79525632</t>
  </si>
  <si>
    <t>07.01.2023 17:19:18</t>
  </si>
  <si>
    <t>07.01.2023 19:07:47</t>
  </si>
  <si>
    <t>L-128/1 35-18-L00603_50067525 D01_50068662</t>
  </si>
  <si>
    <t>07.01.2023 08:55:08</t>
  </si>
  <si>
    <t>07.01.2023 13:20:42</t>
  </si>
  <si>
    <t>YENİFOÇA TR-1 DM 35-23-M00001_YENİ FOÇA TR-24 M03_83360615</t>
  </si>
  <si>
    <t>07.01.2023 09:13:21</t>
  </si>
  <si>
    <t>07.01.2023 13:43:43</t>
  </si>
  <si>
    <t>K-2354 35-02-K02354_35-02-K02354_2350533</t>
  </si>
  <si>
    <t>07.01.2023 13:27:49</t>
  </si>
  <si>
    <t>07.01.2023 18:16:12</t>
  </si>
  <si>
    <t>07.01.2023 10:10:31</t>
  </si>
  <si>
    <t>07.01.2023 10:50:19</t>
  </si>
  <si>
    <t>K-848 35-04-K00848_99588950_99588950</t>
  </si>
  <si>
    <t>07.01.2023 11:25:07</t>
  </si>
  <si>
    <t>07.01.2023 14:40:12</t>
  </si>
  <si>
    <t>MORDOĞAN TR-34 35-21-L00148_35-21-L00148_72194386</t>
  </si>
  <si>
    <t>07.01.2023 09:49:50</t>
  </si>
  <si>
    <t>07.01.2023 10:35:50</t>
  </si>
  <si>
    <t>GÜRÇEŞME İM 35-03-A00001_TR-2 M08_2051094</t>
  </si>
  <si>
    <t>07.01.2023 06:35:18</t>
  </si>
  <si>
    <t>07.01.2023 07:04:54</t>
  </si>
  <si>
    <t>07.01.2023 17:36:42</t>
  </si>
  <si>
    <t>07.01.2023 18:13:57</t>
  </si>
  <si>
    <t>TR-2/53 45-72-L00053_A_91338105_91338105</t>
  </si>
  <si>
    <t>07.01.2023 10:18:52</t>
  </si>
  <si>
    <t>07.01.2023 11:14:20</t>
  </si>
  <si>
    <t>BALIKLI ÇAMBEYLİ TR-2 45-75-M00364_B_65513304_65513304</t>
  </si>
  <si>
    <t>07.01.2023 11:14:29</t>
  </si>
  <si>
    <t>07.01.2023 17:15:25</t>
  </si>
  <si>
    <t>DEMİRCİ TM 45-74-A00001_HatBaşıAyırıcı_66086516 M15_66086516</t>
  </si>
  <si>
    <t>07.01.2023 16:53:35</t>
  </si>
  <si>
    <t>07.01.2023 18:07:00</t>
  </si>
  <si>
    <t>YEŞİLKÖY TR-2 45-71-M01822_C_91069350_91069350</t>
  </si>
  <si>
    <t>07.01.2023 17:38:51</t>
  </si>
  <si>
    <t>08.01.2023 01:09:47</t>
  </si>
  <si>
    <t>MEDİ KÖK 35-27-M00425_AKALAN M01_72165947</t>
  </si>
  <si>
    <t>07.01.2023 09:05:17</t>
  </si>
  <si>
    <t>07.01.2023 09:38:22</t>
  </si>
  <si>
    <t>K-49 35-01-K00049_911152750_911152750</t>
  </si>
  <si>
    <t>07.01.2023 01:08:49</t>
  </si>
  <si>
    <t>07.01.2023 02:51:28</t>
  </si>
  <si>
    <t>SAZOBA DM 45-72-M00413_SAZOBA TARIMSAL SULAMA M08_2102717</t>
  </si>
  <si>
    <t>07.01.2023 13:58:19</t>
  </si>
  <si>
    <t>07.01.2023 14:32:05</t>
  </si>
  <si>
    <t>07.01.2023 14:41:19</t>
  </si>
  <si>
    <t>07.01.2023 20:00:39</t>
  </si>
  <si>
    <t>ÇIPLAK KÖK 35-29-M00126_YENİÇİFTLİK ENH M09_72189968</t>
  </si>
  <si>
    <t>07.01.2023 07:18:54</t>
  </si>
  <si>
    <t>07.01.2023 08:20:46</t>
  </si>
  <si>
    <t>L-492 (BALANBAKA-1) 35-18-L00492_DAĞITIM TRAFO L-492 (BALANBAKA-1) L03_72064096</t>
  </si>
  <si>
    <t>07.01.2023 14:57:30</t>
  </si>
  <si>
    <t>07.01.2023 16:40:30</t>
  </si>
  <si>
    <t>ZEYTİNLİPARK DM (M-400) 35-17-M00400_M-500 M014_66434811</t>
  </si>
  <si>
    <t>07.01.2023 16:47:30</t>
  </si>
  <si>
    <t>07.01.2023 17:07:00</t>
  </si>
  <si>
    <t>KURUDERE KÖYÜ TR-1 35-32-L00052_35-32-L00052_2350239</t>
  </si>
  <si>
    <t>07.01.2023 11:02:15</t>
  </si>
  <si>
    <t>07.01.2023 11:44:27</t>
  </si>
  <si>
    <t>L-455 35-18-L00455_950465689_950465689</t>
  </si>
  <si>
    <t>07.01.2023 12:26:10</t>
  </si>
  <si>
    <t>07.01.2023 13:28:30</t>
  </si>
  <si>
    <t>TR-105 35-15-M00105_TR-118 M01_66874978</t>
  </si>
  <si>
    <t>10.01.2023 13:58:02</t>
  </si>
  <si>
    <t>10.01.2023 14:46:12</t>
  </si>
  <si>
    <t>K-2460 35-01-K02460_911523392_911523392</t>
  </si>
  <si>
    <t>10.01.2023 07:37:19</t>
  </si>
  <si>
    <t>10.01.2023 10:06:16</t>
  </si>
  <si>
    <t>10.01.2023 14:39:52</t>
  </si>
  <si>
    <t>10.01.2023 17:50:48</t>
  </si>
  <si>
    <t>L-455 35-18-L00455_950456619_950456619</t>
  </si>
  <si>
    <t>10.01.2023 19:03:58</t>
  </si>
  <si>
    <t>11.01.2023 01:53:13</t>
  </si>
  <si>
    <t>DİNDARLI KÖK TR-3 KAKLIK 45-79-M00395_KIZILÇUKUR GÜNYAKA KARACAALİ BEYHARMAN M06_72035371</t>
  </si>
  <si>
    <t>10.01.2023 13:48:31</t>
  </si>
  <si>
    <t>10.01.2023 13:49:01</t>
  </si>
  <si>
    <t>AŞAĞIÇOBANİSA TR-13 45-71-M00932_45-71-M00932_2355101</t>
  </si>
  <si>
    <t>10.01.2023 19:58:17</t>
  </si>
  <si>
    <t>10.01.2023 21:36:26</t>
  </si>
  <si>
    <t>ATAKÖY TR-8 35-22-M00858_A_79410723_79410723</t>
  </si>
  <si>
    <t>11.01.2023 02:02:24</t>
  </si>
  <si>
    <t>L-128/1 35-18-L00603_950463080_950463080</t>
  </si>
  <si>
    <t>10.01.2023 18:34:17</t>
  </si>
  <si>
    <t>10.01.2023 22:48:24</t>
  </si>
  <si>
    <t>TR-11/9C 45-71-M01975_953198999_953198999</t>
  </si>
  <si>
    <t>10.01.2023 17:07:42</t>
  </si>
  <si>
    <t>10.01.2023 19:51:04</t>
  </si>
  <si>
    <t>DEĞİRMENDERE DM 35-22-M00085_ÇAMÖNÜ - ATAKÖY M09_50066612</t>
  </si>
  <si>
    <t>10.01.2023 09:19:12</t>
  </si>
  <si>
    <t>10.01.2023 17:38:00</t>
  </si>
  <si>
    <t>SIRIMLI AVCILAR TR 35-31-L00202_47892124_56380920_56380920</t>
  </si>
  <si>
    <t>10.01.2023 14:33:29</t>
  </si>
  <si>
    <t>10.01.2023 18:39:12</t>
  </si>
  <si>
    <t>GÖRDES TR-35 45-75-M00035_TR-32,TR-33,TR-34 M04_2110767</t>
  </si>
  <si>
    <t>10.01.2023 20:41:37</t>
  </si>
  <si>
    <t>10.01.2023 22:16:00</t>
  </si>
  <si>
    <t>YELKİ TR-8 (M-2340) 35-10-M02340_98098168_98098168</t>
  </si>
  <si>
    <t>10.01.2023 11:57:23</t>
  </si>
  <si>
    <t>10.01.2023 14:49:50</t>
  </si>
  <si>
    <t>YEŞİLYURT TR-4 45-73-M00801_95002475534_95002475534</t>
  </si>
  <si>
    <t>10.01.2023 14:54:30</t>
  </si>
  <si>
    <t>10.01.2023 17:26:32</t>
  </si>
  <si>
    <t>ÇİLEME TR-3 35-22-M00162_35-22-M00162_2364211</t>
  </si>
  <si>
    <t>10.01.2023 12:19:44</t>
  </si>
  <si>
    <t>10.01.2023 13:25:18</t>
  </si>
  <si>
    <t>BEYDERE KÖK 45-71-M00128_YENİ KARAAĞAÇLI M08_50217230</t>
  </si>
  <si>
    <t>10.01.2023 17:29:07</t>
  </si>
  <si>
    <t>10.01.2023 17:51:00</t>
  </si>
  <si>
    <t>ÇANDARLI DM-TR-20 35-30-M00020_HatBaşıAyırıcı_89800005 M13_89800005</t>
  </si>
  <si>
    <t>10.01.2023 14:08:24</t>
  </si>
  <si>
    <t>10.01.2023 17:51:48</t>
  </si>
  <si>
    <t>KALEMOĞLU KÖK 45-75-M00069_HatBaşıAyırıcı_53134975 M04_53134975</t>
  </si>
  <si>
    <t>10.01.2023 17:15:00</t>
  </si>
  <si>
    <t>10.01.2023 18:54:48</t>
  </si>
  <si>
    <t>M-1487 35-04-M01487_99301427_99301427</t>
  </si>
  <si>
    <t>10.01.2023 18:38:38</t>
  </si>
  <si>
    <t>10.01.2023 20:13:55</t>
  </si>
  <si>
    <t>GİRELLİ TR-1 45-73-M00758_A_56390510_56390510</t>
  </si>
  <si>
    <t>10.01.2023 21:19:23</t>
  </si>
  <si>
    <t>11.01.2023 00:00:24</t>
  </si>
  <si>
    <t>K-3076 35-03-K03076_K-3655 K03_41966012</t>
  </si>
  <si>
    <t>10.01.2023 02:05:22</t>
  </si>
  <si>
    <t>10.01.2023 02:16:57</t>
  </si>
  <si>
    <t>L-272 35-18-L00272_9583828_56376570_56376570</t>
  </si>
  <si>
    <t>10.01.2023 15:15:28</t>
  </si>
  <si>
    <t>10.01.2023 18:06:47</t>
  </si>
  <si>
    <t>K-3900 35-02-K03900_99386842_99386842</t>
  </si>
  <si>
    <t>10.01.2023 20:57:31</t>
  </si>
  <si>
    <t>10.01.2023 22:52:54</t>
  </si>
  <si>
    <t>MENEMEN TR-58 35-28-L00058_B_60984528_60984528</t>
  </si>
  <si>
    <t>10.01.2023 09:35:19</t>
  </si>
  <si>
    <t>10.01.2023 18:12:39</t>
  </si>
  <si>
    <t>ÇİFTLİK İM 35-18-A00003_TURSİTE L14_2307810</t>
  </si>
  <si>
    <t>OG Atlama Arızası</t>
  </si>
  <si>
    <t>10.01.2023 12:47:19</t>
  </si>
  <si>
    <t>10.01.2023 18:06:14</t>
  </si>
  <si>
    <t>DİKİLİ İM 35-30-A00001_ŞEHİR-4 M10_72357024</t>
  </si>
  <si>
    <t>10.01.2023 19:12:00</t>
  </si>
  <si>
    <t>10.01.2023 20:48:56</t>
  </si>
  <si>
    <t>M-1850 ÇİÇEKLİ TR-1 35-02-M01850_A_56375572_56375572</t>
  </si>
  <si>
    <t>10.01.2023 16:11:11</t>
  </si>
  <si>
    <t>10.01.2023 17:52:03</t>
  </si>
  <si>
    <t>KAVAKLIDERE TR-18 45-73-M01017_B_91045088_91045088</t>
  </si>
  <si>
    <t>10.01.2023 20:37:51</t>
  </si>
  <si>
    <t>10.01.2023 22:16:12</t>
  </si>
  <si>
    <t>DM-1/TR-19 (TR-46) 35-26-M00046_DM-5/TR-12 (TR-44) M01_76933452</t>
  </si>
  <si>
    <t>10.01.2023 09:03:30</t>
  </si>
  <si>
    <t>10.01.2023 11:15:23</t>
  </si>
  <si>
    <t>MORDOĞAN TR-1 35-21-L00201_953365982_953365982</t>
  </si>
  <si>
    <t>10.01.2023 10:46:17</t>
  </si>
  <si>
    <t>10.01.2023 12:05:06</t>
  </si>
  <si>
    <t>TR-96 GÜVENDİK 35-19-L00096_5650861_60982167_60982167</t>
  </si>
  <si>
    <t>10.01.2023 23:19:13</t>
  </si>
  <si>
    <t>10.01.2023 23:51:29</t>
  </si>
  <si>
    <t>SEYREKLİ TR-14 35-15-L00437_B_91233050_91233050</t>
  </si>
  <si>
    <t>10.01.2023 18:38:19</t>
  </si>
  <si>
    <t>10.01.2023 21:56:25</t>
  </si>
  <si>
    <t>ÇİFTLİK İM 35-18-A00003_TURSİTE L14_2054627</t>
  </si>
  <si>
    <t>10.01.2023 06:07:51</t>
  </si>
  <si>
    <t>10.01.2023 06:12:02</t>
  </si>
  <si>
    <t>_B_56390894_56390894</t>
  </si>
  <si>
    <t>10.01.2023 19:18:19</t>
  </si>
  <si>
    <t>10.01.2023 20:12:58</t>
  </si>
  <si>
    <t>K-1560 35-01-K01560_35-01-K01560_2367259</t>
  </si>
  <si>
    <t>10.01.2023 16:49:14</t>
  </si>
  <si>
    <t>10.01.2023 18:41:04</t>
  </si>
  <si>
    <t>K-855 35-01-K00855_912217388_912217388</t>
  </si>
  <si>
    <t>10.01.2023 11:44:24</t>
  </si>
  <si>
    <t>10.01.2023 12:49:01</t>
  </si>
  <si>
    <t>10.01.2023 11:13:51</t>
  </si>
  <si>
    <t>10.01.2023 11:14:11</t>
  </si>
  <si>
    <t>K-1625 35-07-K01625_99112731_99112731</t>
  </si>
  <si>
    <t>10.01.2023 23:26:27</t>
  </si>
  <si>
    <t>11.01.2023 03:40:55</t>
  </si>
  <si>
    <t>L-90 RAINBOW DM 35-18-L00090_6347564_56368486_56368486</t>
  </si>
  <si>
    <t>10.01.2023 12:28:57</t>
  </si>
  <si>
    <t>10.01.2023 17:49:43</t>
  </si>
  <si>
    <t>10.01.2023 22:49:32</t>
  </si>
  <si>
    <t>11.01.2023 00:21:26</t>
  </si>
  <si>
    <t>DERBENT İM-DM 45-83-A00004_MANİSA-1 M03_2331626</t>
  </si>
  <si>
    <t>10.01.2023 16:36:54</t>
  </si>
  <si>
    <t>10.01.2023 17:55:09</t>
  </si>
  <si>
    <t>10.01.2023 21:17:08</t>
  </si>
  <si>
    <t>10.01.2023 22:46:08</t>
  </si>
  <si>
    <t>SULTAN YAYLASI TR-1 45-71-M01766_A_56391994_56391994</t>
  </si>
  <si>
    <t>10.01.2023 15:54:21</t>
  </si>
  <si>
    <t>10.01.2023 19:53:06</t>
  </si>
  <si>
    <t>EVRENLİ KÖK 45-73-M00139_A_56394122_56394122</t>
  </si>
  <si>
    <t>10.01.2023 17:22:54</t>
  </si>
  <si>
    <t>10.01.2023 20:58:58</t>
  </si>
  <si>
    <t>K-467 35-01-K00467_35-01-K00467_42393705</t>
  </si>
  <si>
    <t>10.01.2023 17:29:41</t>
  </si>
  <si>
    <t>10.01.2023 18:50:26</t>
  </si>
  <si>
    <t>EROĞLU TEPE TR-1 45-77-L00215_A_91269830_91269830</t>
  </si>
  <si>
    <t>10.01.2023 18:52:58</t>
  </si>
  <si>
    <t>11.01.2023 02:08:46</t>
  </si>
  <si>
    <t>POYRAZ KÖK 45-78-M00651_POYRAZ MERKEZ-BOZAĞAÇ M03_2307304</t>
  </si>
  <si>
    <t>10.01.2023 22:20:01</t>
  </si>
  <si>
    <t>11.01.2023 03:12:50</t>
  </si>
  <si>
    <t>10.01.2023 02:22:06</t>
  </si>
  <si>
    <t>10.01.2023 04:08:36</t>
  </si>
  <si>
    <t>YENİ FOÇA TR-29 35-23-M00029_950419758_950419758</t>
  </si>
  <si>
    <t>10.01.2023 13:33:27</t>
  </si>
  <si>
    <t>10.01.2023 18:54:14</t>
  </si>
  <si>
    <t>BAĞYURDU TR-4 (DM-2/3) 35-27-L00233_98023711_98023711</t>
  </si>
  <si>
    <t>10.01.2023 19:36:08</t>
  </si>
  <si>
    <t>10.01.2023 22:29:21</t>
  </si>
  <si>
    <t>SOMA TR-4 45-82-M00004_TR-3/1 M02_2094718</t>
  </si>
  <si>
    <t>10.01.2023 09:03:15</t>
  </si>
  <si>
    <t>10.01.2023 12:21:09</t>
  </si>
  <si>
    <t>L-291 35-18-L00291_5720455_56369530_56369530</t>
  </si>
  <si>
    <t>10.01.2023 18:27:08</t>
  </si>
  <si>
    <t>10.01.2023 21:58:53</t>
  </si>
  <si>
    <t>MURADİYE DM-4 45-71-M00190_B_56389334_56389334</t>
  </si>
  <si>
    <t>10.01.2023 18:09:34</t>
  </si>
  <si>
    <t>11.01.2023 02:29:56</t>
  </si>
  <si>
    <t>BAĞARASI TR-10 KÖK 35-23-M00179_DAĞITIM TRAFO BAĞARASI TR-10 KÖK M04_72143140</t>
  </si>
  <si>
    <t>10.01.2023 09:41:34</t>
  </si>
  <si>
    <t>10.01.2023 12:17:00</t>
  </si>
  <si>
    <t>DM-1/74 35-29-M00074_48365480_56361081_56361081</t>
  </si>
  <si>
    <t>10.01.2023 20:05:21</t>
  </si>
  <si>
    <t>10.01.2023 23:58:52</t>
  </si>
  <si>
    <t>K-430 DEÜ İKTİSAT FAKÜLTESİ 35-03-K00430Ö_ K02_48496280</t>
  </si>
  <si>
    <t>10.01.2023 16:16:57</t>
  </si>
  <si>
    <t>10.01.2023 18:13:56</t>
  </si>
  <si>
    <t>PİYADELER TR-434 TARIMSAL SULAMA 45-73-M00924_A_91131156_91131156</t>
  </si>
  <si>
    <t>10.01.2023 19:39:22</t>
  </si>
  <si>
    <t>10.01.2023 23:29:56</t>
  </si>
  <si>
    <t>KAPANCI KÖK 45-78-L00229_KARAYAHŞİ-ÇAYKÖY L03_2108492</t>
  </si>
  <si>
    <t>10.01.2023 09:17:22</t>
  </si>
  <si>
    <t>10.01.2023 12:07:07</t>
  </si>
  <si>
    <t>PİYADELER KÖK 45-73-M00136_HatBaşıAyırıcı_53136470 M09_53136470</t>
  </si>
  <si>
    <t>10.01.2023 19:18:47</t>
  </si>
  <si>
    <t>10.01.2023 21:30:01</t>
  </si>
  <si>
    <t>10.01.2023 18:41:06</t>
  </si>
  <si>
    <t>10.01.2023 20:42:00</t>
  </si>
  <si>
    <t>PAŞATIMARI TARIMSAL SULAMA TR-4 45-83-M00246_45-83-M00246_2367731</t>
  </si>
  <si>
    <t>10.01.2023 15:06:12</t>
  </si>
  <si>
    <t>10.01.2023 19:00:32</t>
  </si>
  <si>
    <t>10.01.2023 21:47:18</t>
  </si>
  <si>
    <t>10.01.2023 23:53:59</t>
  </si>
  <si>
    <t>BAKIR KÖK 45-76-M00047_DAĞITIM TRAFO BAKIR KÖK M08_72212579</t>
  </si>
  <si>
    <t>10.01.2023 13:56:48</t>
  </si>
  <si>
    <t>10.01.2023 14:07:48</t>
  </si>
  <si>
    <t>GÖKÇEALAN VERİCİLER KÖK 35-13-L00500_GÖKÇEALAN KÖY L02_76583351</t>
  </si>
  <si>
    <t>10.01.2023 13:00:21</t>
  </si>
  <si>
    <t>10.01.2023 13:55:31</t>
  </si>
  <si>
    <t>GÖRECE M-353 35-22-M00353_DAĞITIM TRAFO GÖRECE M-353 M03_72142589</t>
  </si>
  <si>
    <t>10.01.2023 23:32:09</t>
  </si>
  <si>
    <t>11.01.2023 04:47:53</t>
  </si>
  <si>
    <t>GÜLBAHÇE TR-12 35-19-L00168_11061213_60983687_60983687</t>
  </si>
  <si>
    <t>11.01.2023 01:01:02</t>
  </si>
  <si>
    <t>MORDOĞAN YUVAM SİTESİ TR 35-21-L00167_953367024_953367024</t>
  </si>
  <si>
    <t>10.01.2023 12:33:41</t>
  </si>
  <si>
    <t>10.01.2023 13:07:51</t>
  </si>
  <si>
    <t>TR-1/21 45-72-M00021_956506689_956506689</t>
  </si>
  <si>
    <t>10.01.2023 15:15:12</t>
  </si>
  <si>
    <t>10.01.2023 16:40:52</t>
  </si>
  <si>
    <t>TR-96 GÜVENDİK 35-19-L00096_B_91299633_91299633</t>
  </si>
  <si>
    <t>10.01.2023 14:57:46</t>
  </si>
  <si>
    <t>10.01.2023 23:37:06</t>
  </si>
  <si>
    <t>TR-2/78 45-83-L00078_TR-2/79-1 L06_61345066</t>
  </si>
  <si>
    <t>10.01.2023 13:42:25</t>
  </si>
  <si>
    <t>10.01.2023 15:19:58</t>
  </si>
  <si>
    <t>MIDIKLI KÖK 45-81-M00043_KINIK M03_2101974</t>
  </si>
  <si>
    <t>10.01.2023 23:52:41</t>
  </si>
  <si>
    <t>10.01.2023 23:53:47</t>
  </si>
  <si>
    <t>URGANLI TR-6 45-83-M00569_955161732_955161732</t>
  </si>
  <si>
    <t>10.01.2023 21:12:46</t>
  </si>
  <si>
    <t>11.01.2023 01:00:38</t>
  </si>
  <si>
    <t>TOKMAKLI KÖK 45-86-M00047_TOKMAKLI M05_72227683</t>
  </si>
  <si>
    <t>10.01.2023 02:47:55</t>
  </si>
  <si>
    <t>10.01.2023 02:48:38</t>
  </si>
  <si>
    <t>TR-67 35-19-L00067_5858112_56377362_56377362</t>
  </si>
  <si>
    <t>10.01.2023 14:46:48</t>
  </si>
  <si>
    <t>10.01.2023 20:04:31</t>
  </si>
  <si>
    <t>DM-8/25 DOĞU KIŞLA KABİN 45-71-M01317_G g5b_45193616</t>
  </si>
  <si>
    <t>10.01.2023 15:22:52</t>
  </si>
  <si>
    <t>10.01.2023 17:24:46</t>
  </si>
  <si>
    <t>M-2475(YATIRIM REZERVE) 35-02-M02475_913519019_913519019</t>
  </si>
  <si>
    <t>10.01.2023 08:43:50</t>
  </si>
  <si>
    <t>10.01.2023 09:59:29</t>
  </si>
  <si>
    <t>BAHÇELİ KÖK-5 35-30-M00232_TR-1 -2 -3 M01_72078255</t>
  </si>
  <si>
    <t>10.01.2023 19:33:54</t>
  </si>
  <si>
    <t>10.01.2023 23:27:30</t>
  </si>
  <si>
    <t>TR-54 İTFAİYE 35-26-M00054_956614543_956614543</t>
  </si>
  <si>
    <t>10.01.2023 14:50:50</t>
  </si>
  <si>
    <t>10.01.2023 16:02:20</t>
  </si>
  <si>
    <t>BALLICA TR-3 45-72-L00549_956511968_956511968</t>
  </si>
  <si>
    <t>10.01.2023 12:28:01</t>
  </si>
  <si>
    <t>10.01.2023 15:35:45</t>
  </si>
  <si>
    <t>L-252 SİSSUS HASTANE 35-18-L00252_7491603_56368442_56368442</t>
  </si>
  <si>
    <t>10.01.2023 20:16:20</t>
  </si>
  <si>
    <t>11.01.2023 01:26:20</t>
  </si>
  <si>
    <t>L-91 ULAMIŞ TEPE KAHVE 35-14-L00091__72373142_72373142</t>
  </si>
  <si>
    <t>10.01.2023 14:11:15</t>
  </si>
  <si>
    <t>10.01.2023 16:09:54</t>
  </si>
  <si>
    <t>KISIK TR-2 35-22-M00136_35-22-M00136_2361859</t>
  </si>
  <si>
    <t>10.01.2023 13:55:59</t>
  </si>
  <si>
    <t>10.01.2023 16:35:08</t>
  </si>
  <si>
    <t>HALİLBEYLİ DM 35-27-M00620_HALİLBEYLİ TR-1 KÖK M12_2306341</t>
  </si>
  <si>
    <t>10.01.2023 17:12:32</t>
  </si>
  <si>
    <t>DURASILLI TR-24 45-78-M01138_49274779_56391077_56391077</t>
  </si>
  <si>
    <t>10.01.2023 11:34:39</t>
  </si>
  <si>
    <t>10.01.2023 12:36:07</t>
  </si>
  <si>
    <t>DM-3/22 (SULTANPARK) 45-71-M00110_953207842_953207842</t>
  </si>
  <si>
    <t>10.01.2023 21:58:50</t>
  </si>
  <si>
    <t>11.01.2023 00:54:33</t>
  </si>
  <si>
    <t>M-358 35-14-M00358_A_81702673_81702673</t>
  </si>
  <si>
    <t>10.01.2023 19:00:26</t>
  </si>
  <si>
    <t>10.01.2023 20:08:58</t>
  </si>
  <si>
    <t>KARABURUN İM 35-21-A00001_HatBaşıAyırıcı_53138007 L03_53138007</t>
  </si>
  <si>
    <t>10.01.2023 17:21:20</t>
  </si>
  <si>
    <t>10.01.2023 20:38:30</t>
  </si>
  <si>
    <t>DİNDARLI KÖK TR-3 KAKLIK 45-79-M00395_HatBaşıAyırıcı_80387349 M06_80387349</t>
  </si>
  <si>
    <t>10.01.2023 21:32:29</t>
  </si>
  <si>
    <t>10.01.2023 23:30:16</t>
  </si>
  <si>
    <t>BUCA TM 35-03-A00003_Buca-6 K08_2311886</t>
  </si>
  <si>
    <t>10.01.2023 14:03:38</t>
  </si>
  <si>
    <t>10.01.2023 15:42:00</t>
  </si>
  <si>
    <t>M-2904 35-02-M02904_F D1b_83760871</t>
  </si>
  <si>
    <t>10.01.2023 07:34:50</t>
  </si>
  <si>
    <t>10.01.2023 09:09:44</t>
  </si>
  <si>
    <t>GÖRECE M-352 35-22-M00352_35-22-M00352_2360594</t>
  </si>
  <si>
    <t>10.01.2023 19:55:32</t>
  </si>
  <si>
    <t>10.01.2023 21:10:14</t>
  </si>
  <si>
    <t>ÇİLE DM 35-22-M00086_AHMETBEYLİ M06_50064051</t>
  </si>
  <si>
    <t>10.01.2023 23:21:00</t>
  </si>
  <si>
    <t>10.01.2023 23:29:00</t>
  </si>
  <si>
    <t>KEMALPAŞA TM 35-27-A00002_ARMUTLU-2 M01_2319665</t>
  </si>
  <si>
    <t>10.01.2023 23:58:30</t>
  </si>
  <si>
    <t>DM-8 45-72-L00980_TR-2/32 L016_67047299</t>
  </si>
  <si>
    <t>10.01.2023 14:30:05</t>
  </si>
  <si>
    <t>10.01.2023 14:59:40</t>
  </si>
  <si>
    <t>L-36 35-18-L00036_B_91450776_91450776</t>
  </si>
  <si>
    <t>10.01.2023 12:12:23</t>
  </si>
  <si>
    <t>10.01.2023 14:02:18</t>
  </si>
  <si>
    <t>M-13 35-02-M00013_M-320 M07_2064788</t>
  </si>
  <si>
    <t>10.01.2023 17:55:28</t>
  </si>
  <si>
    <t>10.01.2023 19:17:00</t>
  </si>
  <si>
    <t>10.01.2023 07:20:04</t>
  </si>
  <si>
    <t>10.01.2023 07:58:10</t>
  </si>
  <si>
    <t>ÇELENLİOĞLU KÖK 45-85-M00043_GÖLMARMARA GİRİŞ M03_2321173</t>
  </si>
  <si>
    <t>10.01.2023 08:45:28</t>
  </si>
  <si>
    <t>10.01.2023 09:13:24</t>
  </si>
  <si>
    <t>KULAKSIZLAR KÖK 45-72-L00839_AKÇEŞME L03_66574837</t>
  </si>
  <si>
    <t>10.01.2023 19:46:33</t>
  </si>
  <si>
    <t>10.01.2023 20:17:02</t>
  </si>
  <si>
    <t>AHMET KOCA TARIMSAL SULAMA GRB TR-1 45-71-M00902_DIREK TIPI TRAFO HUCRESI H01_2084274</t>
  </si>
  <si>
    <t>10.01.2023 15:09:34</t>
  </si>
  <si>
    <t>10.01.2023 17:24:48</t>
  </si>
  <si>
    <t>HACIMUSA TR-1 45-80-M00128_45-80-M00128_2362707</t>
  </si>
  <si>
    <t>10.01.2023 20:41:03</t>
  </si>
  <si>
    <t>10.01.2023 22:27:35</t>
  </si>
  <si>
    <t>M-1335 KAYADİBİ KÖK 35-02-M01335_M-1157 KARAÇAM M05_2319919</t>
  </si>
  <si>
    <t>10.01.2023 16:29:00</t>
  </si>
  <si>
    <t>11.01.2023 01:57:57</t>
  </si>
  <si>
    <t>ARMUTLU İM 35-27-A00001_KIZILCA L05_49920723</t>
  </si>
  <si>
    <t>10.01.2023 17:15:14</t>
  </si>
  <si>
    <t>MENEMEN TR-25 35-28-L00025_MENEMEN TR-28 L04_66714283</t>
  </si>
  <si>
    <t>10.01.2023 16:56:00</t>
  </si>
  <si>
    <t>10.01.2023 18:18:01</t>
  </si>
  <si>
    <t>K-3649 35-02-K03649_B_56372254_56372254</t>
  </si>
  <si>
    <t>10.01.2023 18:39:19</t>
  </si>
  <si>
    <t>10.01.2023 20:54:52</t>
  </si>
  <si>
    <t>HAVUZBAŞI TR-2 35-20-L00476_955195825_955195825</t>
  </si>
  <si>
    <t>10.01.2023 14:47:31</t>
  </si>
  <si>
    <t>10.01.2023 15:10:35</t>
  </si>
  <si>
    <t>10.01.2023 03:00:51</t>
  </si>
  <si>
    <t>10.01.2023 03:36:15</t>
  </si>
  <si>
    <t>TR-69 35-19-L00069_ZEYTİNALAN İM L01_2115684</t>
  </si>
  <si>
    <t>10.01.2023 16:01:31</t>
  </si>
  <si>
    <t>10.01.2023 16:36:19</t>
  </si>
  <si>
    <t>UZUNKÖY TR-3 35-31-L00145_B_91207360_91207360</t>
  </si>
  <si>
    <t>10.01.2023 16:14:30</t>
  </si>
  <si>
    <t>10.01.2023 18:11:04</t>
  </si>
  <si>
    <t>10.01.2023 10:13:58</t>
  </si>
  <si>
    <t>10.01.2023 14:00:48</t>
  </si>
  <si>
    <t>TR-7 DEPREM KONUTLARI 35-19-L00007_BETON SANTRALLERİ L03_72118554</t>
  </si>
  <si>
    <t>10.01.2023 12:09:06</t>
  </si>
  <si>
    <t>10.01.2023 13:02:45</t>
  </si>
  <si>
    <t>TORBALI DM 35-26-M00001_5673146_56358403_56358403</t>
  </si>
  <si>
    <t>10.01.2023 22:01:39</t>
  </si>
  <si>
    <t>11.01.2023 01:43:48</t>
  </si>
  <si>
    <t>IŞIKLAR RAHMANLAR TR-1 35-29-M00274_35-29-M00274_2368792</t>
  </si>
  <si>
    <t>10.01.2023 21:34:44</t>
  </si>
  <si>
    <t>10.01.2023 21:52:10</t>
  </si>
  <si>
    <t>FOÇA JANDARMA ALAYI KÖK 35-23-M00240_YENİFOÇA 7.JANDARMA ÖZEL M02_72144150</t>
  </si>
  <si>
    <t>10.01.2023 18:50:52</t>
  </si>
  <si>
    <t>10.01.2023 21:32:34</t>
  </si>
  <si>
    <t>ÖZBEK DM (TR-315) 35-19-M00044_AKKUM M06_72140386</t>
  </si>
  <si>
    <t>10.01.2023 19:11:19</t>
  </si>
  <si>
    <t>10.01.2023 20:12:00</t>
  </si>
  <si>
    <t>K-641 35-08-K00641_912128831_912128831</t>
  </si>
  <si>
    <t>10.01.2023 16:54:19</t>
  </si>
  <si>
    <t>10.01.2023 20:51:25</t>
  </si>
  <si>
    <t>TURGUTLAR TR-1 35-28-M00285_35-28-M00285_2351026</t>
  </si>
  <si>
    <t>10.01.2023 19:51:45</t>
  </si>
  <si>
    <t>10.01.2023 22:45:00</t>
  </si>
  <si>
    <t>MORDOĞAN TR-1 35-21-L00201_953366088_953366088</t>
  </si>
  <si>
    <t>10.01.2023 18:30:14</t>
  </si>
  <si>
    <t>11.01.2023 00:08:02</t>
  </si>
  <si>
    <t>YAKAKÖY KÖK 45-75-M00067_HatBaşıAyırıcı_53135660 M03_53135660</t>
  </si>
  <si>
    <t>10.01.2023 13:59:01</t>
  </si>
  <si>
    <t>10.01.2023 14:05:34</t>
  </si>
  <si>
    <t>OG Direk Yıkılması</t>
  </si>
  <si>
    <t>10.01.2023 07:33:58</t>
  </si>
  <si>
    <t>10.01.2023 12:19:59</t>
  </si>
  <si>
    <t>ÇEŞNELİ TR-439 TARIMSAL SULAMA 45-73-M00945_A_91087758_91087758</t>
  </si>
  <si>
    <t>10.01.2023 15:30:47</t>
  </si>
  <si>
    <t>10.01.2023 17:28:14</t>
  </si>
  <si>
    <t>TR-35/A 45-77-L00061_45-77-L00061_72205870</t>
  </si>
  <si>
    <t>10.01.2023 22:52:06</t>
  </si>
  <si>
    <t>11.01.2023 00:32:47</t>
  </si>
  <si>
    <t>POYRAZ KÖK 45-78-M00651_HACIHIDIR M02_2057458</t>
  </si>
  <si>
    <t>10.01.2023 16:35:04</t>
  </si>
  <si>
    <t>10.01.2023 20:06:38</t>
  </si>
  <si>
    <t>ÇİFTLİKDERE TR-2 45-73-M00547_A_91095257_91095257</t>
  </si>
  <si>
    <t>10.01.2023 21:42:11</t>
  </si>
  <si>
    <t>11.01.2023 00:06:16</t>
  </si>
  <si>
    <t>TURGUTALP TR-4/5 45-82-M00067_A_56406351_56406351</t>
  </si>
  <si>
    <t>10.01.2023 11:11:33</t>
  </si>
  <si>
    <t>10.01.2023 12:36:35</t>
  </si>
  <si>
    <t>DİKİLİTAŞ ORTACA MAH. TR-1 45-75-M00315_A_91212399_91212399</t>
  </si>
  <si>
    <t>10.01.2023 21:15:48</t>
  </si>
  <si>
    <t>11.01.2023 01:06:36</t>
  </si>
  <si>
    <t>YENİ BAĞARASI TR-4 35-23-M00210_42066962_56357372_56357372</t>
  </si>
  <si>
    <t>10.01.2023 22:17:47</t>
  </si>
  <si>
    <t>10.01.2023 23:18:55</t>
  </si>
  <si>
    <t>L-277 35-18-L00277_A_56368422_56368422</t>
  </si>
  <si>
    <t>10.01.2023 14:01:14</t>
  </si>
  <si>
    <t>10.01.2023 17:18:39</t>
  </si>
  <si>
    <t>K-2313 35-04-K02313_D D2_5797106</t>
  </si>
  <si>
    <t>10.01.2023 11:12:34</t>
  </si>
  <si>
    <t>10.01.2023 12:42:42</t>
  </si>
  <si>
    <t>DM-2/2 ESKİ KUYUYANI 35-18-L00583_C_56394157_56394157</t>
  </si>
  <si>
    <t>10.01.2023 18:16:10</t>
  </si>
  <si>
    <t>10.01.2023 20:05:15</t>
  </si>
  <si>
    <t>ÇATALOLUK DM 45-74-M00227_GÜVELİ M05_2115043</t>
  </si>
  <si>
    <t>10.01.2023 19:31:27</t>
  </si>
  <si>
    <t>11.01.2023 03:06:14</t>
  </si>
  <si>
    <t>OG Parafudr Patlaması</t>
  </si>
  <si>
    <t>10.01.2023 20:23:30</t>
  </si>
  <si>
    <t>11.01.2023 00:02:08</t>
  </si>
  <si>
    <t>TR - 27 45-74-M00027_A_56397770_56397770</t>
  </si>
  <si>
    <t>10.01.2023 14:00:50</t>
  </si>
  <si>
    <t>10.01.2023 14:40:47</t>
  </si>
  <si>
    <t>10.01.2023 00:45:19</t>
  </si>
  <si>
    <t>10.01.2023 01:13:17</t>
  </si>
  <si>
    <t>BÜYÜKKEMERDERE TR-2 35-29-L00302_35-29-L00302_2363941</t>
  </si>
  <si>
    <t>10.01.2023 17:25:17</t>
  </si>
  <si>
    <t>10.01.2023 18:12:19</t>
  </si>
  <si>
    <t>YELKİ TR-1 DM-2/7  (M-2341) 35-10-M02341__72410356_72410356</t>
  </si>
  <si>
    <t>10.01.2023 09:58:13</t>
  </si>
  <si>
    <t>10.01.2023 11:43:15</t>
  </si>
  <si>
    <t>ALOSBİ TM 35-17-A00006_HatBaşıAyırıcı_53134031 M05_53134031</t>
  </si>
  <si>
    <t>10.01.2023 16:31:29</t>
  </si>
  <si>
    <t>10.01.2023 23:11:46</t>
  </si>
  <si>
    <t>ATAKÖY OVA TR-4 35-22-M00179_35-22-M00179_2372471</t>
  </si>
  <si>
    <t>10.01.2023 17:46:36</t>
  </si>
  <si>
    <t>10.01.2023 18:04:29</t>
  </si>
  <si>
    <t>KÜNER TR-2 35-22-M00227_35-22-M00227_2372413</t>
  </si>
  <si>
    <t>10.01.2023 09:01:26</t>
  </si>
  <si>
    <t>10.01.2023 15:27:32</t>
  </si>
  <si>
    <t>GÜZELKÖY TR 45-71-M00984_953190609_953190609</t>
  </si>
  <si>
    <t>10.01.2023 22:41:13</t>
  </si>
  <si>
    <t>11.01.2023 01:39:48</t>
  </si>
  <si>
    <t>10.01.2023 12:19:24</t>
  </si>
  <si>
    <t>10.01.2023 13:39:04</t>
  </si>
  <si>
    <t>K-4269 35-01-K04269_35-01-K04269_2375776</t>
  </si>
  <si>
    <t>10.01.2023 12:44:48</t>
  </si>
  <si>
    <t>10.01.2023 13:46:08</t>
  </si>
  <si>
    <t>HAVAOĞLU TR-1 45-81-M00070_A_56398854_56398854</t>
  </si>
  <si>
    <t>10.01.2023 19:27:56</t>
  </si>
  <si>
    <t>10.01.2023 20:49:56</t>
  </si>
  <si>
    <t>K-3591 35-01-K03591_C_56373614_56373614</t>
  </si>
  <si>
    <t>10.01.2023 18:19:26</t>
  </si>
  <si>
    <t>10.01.2023 20:51:19</t>
  </si>
  <si>
    <t>ŞEHİT KEMAL KÖK 35-17-M00449_DAĞITIM TRAFO ŞEHİT KEMAL KÖK M04_66442962</t>
  </si>
  <si>
    <t>10.01.2023 08:08:15</t>
  </si>
  <si>
    <t>10.01.2023 10:00:27</t>
  </si>
  <si>
    <t>MURADİYE DM-5/6 KÖK 45-71-M00245_DM-5/6-C M04_72097741</t>
  </si>
  <si>
    <t>10.01.2023 04:35:29</t>
  </si>
  <si>
    <t>10.01.2023 06:22:23</t>
  </si>
  <si>
    <t>10.01.2023 09:36:33</t>
  </si>
  <si>
    <t>10.01.2023 10:30:31</t>
  </si>
  <si>
    <t>ALAŞARLI TR-2 35-15-L00194_A_91222592_91222592</t>
  </si>
  <si>
    <t>10.01.2023 18:33:58</t>
  </si>
  <si>
    <t>10.01.2023 19:16:07</t>
  </si>
  <si>
    <t>M-1988 35-09-M01988_97747120_97747120</t>
  </si>
  <si>
    <t>10.01.2023 16:10:58</t>
  </si>
  <si>
    <t>10.01.2023 20:39:32</t>
  </si>
  <si>
    <t>GÖRDES TR-27 45-75-M00042_GÖRDES DM M04_61335200</t>
  </si>
  <si>
    <t>10.01.2023 20:50:34</t>
  </si>
  <si>
    <t>10.01.2023 20:58:00</t>
  </si>
  <si>
    <t>10.01.2023 09:30:43</t>
  </si>
  <si>
    <t>10.01.2023 16:12:25</t>
  </si>
  <si>
    <t>10.01.2023 18:56:07</t>
  </si>
  <si>
    <t>10.01.2023 20:49:29</t>
  </si>
  <si>
    <t>TR-108 ZEYTİNALANI 35-19-L00108__72410940_72410940</t>
  </si>
  <si>
    <t>10.01.2023 13:58:28</t>
  </si>
  <si>
    <t>10.01.2023 18:49:12</t>
  </si>
  <si>
    <t>TR-1/46 (25/17c) 45-71-M00146_A_56403130_56403130</t>
  </si>
  <si>
    <t>10.01.2023 18:14:32</t>
  </si>
  <si>
    <t>10.01.2023 19:55:44</t>
  </si>
  <si>
    <t>SARIGÖL TR-52 45-79-M00052_95000546975_95000546975</t>
  </si>
  <si>
    <t>10.01.2023 13:41:24</t>
  </si>
  <si>
    <t>10.01.2023 14:24:24</t>
  </si>
  <si>
    <t>DM-25/17-A 45-71-M00054_953195368_953195368</t>
  </si>
  <si>
    <t>10.01.2023 11:13:20</t>
  </si>
  <si>
    <t>10.01.2023 12:05:04</t>
  </si>
  <si>
    <t>K-821 35-03-K00821_910218594_910218594</t>
  </si>
  <si>
    <t>10.01.2023 11:47:28</t>
  </si>
  <si>
    <t>10.01.2023 16:47:25</t>
  </si>
  <si>
    <t>KULA İM 45-77-A00001_KULA-2(ŞEHİR-2) L03_2052211</t>
  </si>
  <si>
    <t>10.01.2023 22:47:57</t>
  </si>
  <si>
    <t>10.01.2023 22:55:00</t>
  </si>
  <si>
    <t>M-2124 35-03-M02124_35-03-M02124_2348484</t>
  </si>
  <si>
    <t>10.01.2023 15:45:57</t>
  </si>
  <si>
    <t>10.01.2023 16:51:33</t>
  </si>
  <si>
    <t>TR-127 DAVUT BABA 35-19-L00127_11061507_56376312_56376312</t>
  </si>
  <si>
    <t>10.01.2023 14:08:23</t>
  </si>
  <si>
    <t>10.01.2023 18:50:34</t>
  </si>
  <si>
    <t>10.01.2023 08:57:52</t>
  </si>
  <si>
    <t>10.01.2023 10:21:09</t>
  </si>
  <si>
    <t>DEĞİRMENDERE DM 35-22-M00085_ÇİLE KÖK M07_50066610</t>
  </si>
  <si>
    <t>10.01.2023 19:29:51</t>
  </si>
  <si>
    <t>10.01.2023 20:19:09</t>
  </si>
  <si>
    <t>TR-48 45-78-L00048_953251132_953251132</t>
  </si>
  <si>
    <t>10.01.2023 00:21:36</t>
  </si>
  <si>
    <t>10.01.2023 00:59:31</t>
  </si>
  <si>
    <t>OSMANLAR TR-1 45-75-M00128_45-75-M00128_2354559</t>
  </si>
  <si>
    <t>10.01.2023 10:01:34</t>
  </si>
  <si>
    <t>10.01.2023 11:14:23</t>
  </si>
  <si>
    <t>SİMKUR SİTESİ M-307 35-30-M00307_C_56404119_56404119</t>
  </si>
  <si>
    <t>10.01.2023 21:13:58</t>
  </si>
  <si>
    <t>10.01.2023 22:36:37</t>
  </si>
  <si>
    <t>M-1540 35-01-M01540_B_56381129_56381129</t>
  </si>
  <si>
    <t>10.01.2023 20:06:21</t>
  </si>
  <si>
    <t>10.01.2023 21:16:02</t>
  </si>
  <si>
    <t>L-192 35-18-L00192_35-18-L00192_2371629</t>
  </si>
  <si>
    <t>10.01.2023 23:06:57</t>
  </si>
  <si>
    <t>11.01.2023 00:34:00</t>
  </si>
  <si>
    <t>ZEYTİNOVA TR-3 35-20-L00309_955203324_955203324</t>
  </si>
  <si>
    <t>10.01.2023 17:44:30</t>
  </si>
  <si>
    <t>10.01.2023 18:38:40</t>
  </si>
  <si>
    <t>DOĞANÇAY İM 35-04-A00004_KÖRFEZ EVLERİ K05_77533611</t>
  </si>
  <si>
    <t>10.01.2023 07:37:18</t>
  </si>
  <si>
    <t>10.01.2023 08:53:46</t>
  </si>
  <si>
    <t>10.01.2023 03:37:05</t>
  </si>
  <si>
    <t>10.01.2023 04:31:15</t>
  </si>
  <si>
    <t>M-2794 35-01-M02794_912915259_912915259</t>
  </si>
  <si>
    <t>10.01.2023 22:09:28</t>
  </si>
  <si>
    <t>11.01.2023 00:39:31</t>
  </si>
  <si>
    <t>10.01.2023 13:06:09</t>
  </si>
  <si>
    <t>10.01.2023 13:22:15</t>
  </si>
  <si>
    <t>10.01.2023 09:31:57</t>
  </si>
  <si>
    <t>10.01.2023 10:10:22</t>
  </si>
  <si>
    <t>10.01.2023 20:42:37</t>
  </si>
  <si>
    <t>10.01.2023 22:22:13</t>
  </si>
  <si>
    <t>TİRE DM2/5 35-29-L00024_48393037_56380114_56380114</t>
  </si>
  <si>
    <t>10.01.2023 14:43:11</t>
  </si>
  <si>
    <t>10.01.2023 20:44:21</t>
  </si>
  <si>
    <t>M-1335 KAYADİBİ KÖK 35-02-M01335_M-1157 KARAÇAM M05_2053136</t>
  </si>
  <si>
    <t>10.01.2023 15:09:31</t>
  </si>
  <si>
    <t>10.01.2023 15:18:51</t>
  </si>
  <si>
    <t>KÜRDÜLLÜ TR-1 35-29-L00458_35-29-L00458_2373466</t>
  </si>
  <si>
    <t>10.01.2023 12:28:44</t>
  </si>
  <si>
    <t>10.01.2023 13:32:32</t>
  </si>
  <si>
    <t>M-1494 35-02-M01494_C_56383474_56383474</t>
  </si>
  <si>
    <t>10.01.2023 11:49:04</t>
  </si>
  <si>
    <t>10.01.2023 14:16:01</t>
  </si>
  <si>
    <t>10.01.2023 14:28:31</t>
  </si>
  <si>
    <t>10.01.2023 15:22:43</t>
  </si>
  <si>
    <t>MUSALAR TR-1 35-29-L00322_A_56406501_56406501</t>
  </si>
  <si>
    <t>10.01.2023 12:52:09</t>
  </si>
  <si>
    <t>10.01.2023 14:58:53</t>
  </si>
  <si>
    <t>AZİZTEPE MEZARÖNÜ TR-3 45-73-M00222_45-73-M00222_2353616</t>
  </si>
  <si>
    <t>10.01.2023 14:44:17</t>
  </si>
  <si>
    <t>10.01.2023 18:31:09</t>
  </si>
  <si>
    <t>ÖRENCİK TR-3 35-31-L00455_A_91445085_91445085</t>
  </si>
  <si>
    <t>10.01.2023 17:59:27</t>
  </si>
  <si>
    <t>ULUKENT DM-6/7 KÖK 35-28-M00618_M-639 M06_79699772</t>
  </si>
  <si>
    <t>10.01.2023 15:11:17</t>
  </si>
  <si>
    <t>10.01.2023 15:46:21</t>
  </si>
  <si>
    <t>DM-8/7 KAZIMKARABEKİR İ.Ö.O 45-71-M00294__56393706_56393706</t>
  </si>
  <si>
    <t>10.01.2023 18:55:21</t>
  </si>
  <si>
    <t>10.01.2023 20:46:43</t>
  </si>
  <si>
    <t>K-429 35-01-K00429_B_56375467_56375467</t>
  </si>
  <si>
    <t>10.01.2023 02:24:09</t>
  </si>
  <si>
    <t>10.01.2023 03:33:05</t>
  </si>
  <si>
    <t>K-4153 35-01-K04153_910854605_910854605</t>
  </si>
  <si>
    <t>10.01.2023 19:36:54</t>
  </si>
  <si>
    <t>10.01.2023 21:50:45</t>
  </si>
  <si>
    <t>SARUHANLI TR-26 45-80-M00026_45-80-M00026_2371905</t>
  </si>
  <si>
    <t>10.01.2023 14:10:37</t>
  </si>
  <si>
    <t>10.01.2023 14:30:36</t>
  </si>
  <si>
    <t>10.01.2023 15:31:42</t>
  </si>
  <si>
    <t>10.01.2023 16:47:13</t>
  </si>
  <si>
    <t>K-2922 35-02-K02922_913716772_913716772</t>
  </si>
  <si>
    <t>10.01.2023 21:30:14</t>
  </si>
  <si>
    <t>11.01.2023 02:48:04</t>
  </si>
  <si>
    <t>M-1430 35-02-M01430_95001439365_95001439365</t>
  </si>
  <si>
    <t>10.01.2023 13:35:21</t>
  </si>
  <si>
    <t>10.01.2023 14:57:18</t>
  </si>
  <si>
    <t>10.01.2023 16:29:31</t>
  </si>
  <si>
    <t>10.01.2023 18:50:39</t>
  </si>
  <si>
    <t>ASARLIK TR-14 KÖK 35-28-M00168_ASARLIK TR-16(DM-1/5) M04_66531978</t>
  </si>
  <si>
    <t>10.01.2023 13:11:45</t>
  </si>
  <si>
    <t>10.01.2023 13:26:27</t>
  </si>
  <si>
    <t>KARAVELİLER TR-2 35-20-L00141_955205864_955205864</t>
  </si>
  <si>
    <t>10.01.2023 10:14:32</t>
  </si>
  <si>
    <t>10.01.2023 13:03:45</t>
  </si>
  <si>
    <t>AFŞAR TR-1 45-79-M00343_45-79-M00343_80680943</t>
  </si>
  <si>
    <t>10.01.2023 09:37:08</t>
  </si>
  <si>
    <t>10.01.2023 11:22:53</t>
  </si>
  <si>
    <t>KAVAKLIDERE TR-9 45-73-M00143_KAVAKLIDERE TR-7 M03_2092993</t>
  </si>
  <si>
    <t>10.01.2023 20:36:07</t>
  </si>
  <si>
    <t>10.01.2023 21:01:00</t>
  </si>
  <si>
    <t>L-90 RAINBOW DM 35-18-L00090_6347564_56371800_56371800</t>
  </si>
  <si>
    <t>10.01.2023 18:11:23</t>
  </si>
  <si>
    <t>11.01.2023 02:37:37</t>
  </si>
  <si>
    <t>K-510 35-01-K00510_910534791_910534791</t>
  </si>
  <si>
    <t>10.01.2023 09:16:39</t>
  </si>
  <si>
    <t>10.01.2023 12:05:26</t>
  </si>
  <si>
    <t>10.01.2023 12:51:28</t>
  </si>
  <si>
    <t>10.01.2023 16:33:11</t>
  </si>
  <si>
    <t>IŞIKLAR TM 35-02-A00006_CUMAOVASI-2 M05_2307646</t>
  </si>
  <si>
    <t>10.01.2023 19:47:33</t>
  </si>
  <si>
    <t>10.01.2023 20:08:14</t>
  </si>
  <si>
    <t>ALÇUK TM 35-17-A00001_KESİKKÖY M29_2055290</t>
  </si>
  <si>
    <t>10.01.2023 12:44:00</t>
  </si>
  <si>
    <t>10.01.2023 14:40:00</t>
  </si>
  <si>
    <t>MURADİYE DM-5/6C 45-71-M02144_MURADİYE DM-5/6-A M03_61273805</t>
  </si>
  <si>
    <t>10.01.2023 06:52:40</t>
  </si>
  <si>
    <t>10.01.2023 14:12:25</t>
  </si>
  <si>
    <t>TR-55 35-16-L00055_47551972_56397108_56397108</t>
  </si>
  <si>
    <t>10.01.2023 12:06:54</t>
  </si>
  <si>
    <t>10.01.2023 13:18:12</t>
  </si>
  <si>
    <t>FOÇA CEZA İNFAZ KURUMU KÖK 35-23-M00302_CEZAEVİ ÇIKIŞ M07_72019961</t>
  </si>
  <si>
    <t>10.01.2023 16:59:37</t>
  </si>
  <si>
    <t>10.01.2023 17:34:30</t>
  </si>
  <si>
    <t>MORDOĞAN TR-1 35-21-L00201_D_56377163_56377163</t>
  </si>
  <si>
    <t>10.01.2023 23:40:20</t>
  </si>
  <si>
    <t>11.01.2023 00:49:02</t>
  </si>
  <si>
    <t>EBSO TM 35-09-A00001_HARMANDALI-1 M25_2312282</t>
  </si>
  <si>
    <t>10.01.2023 15:24:51</t>
  </si>
  <si>
    <t>10.01.2023 15:30:07</t>
  </si>
  <si>
    <t>ESKİOBA KÖK 35-29-L00037_ESKİOBA L03_2324403</t>
  </si>
  <si>
    <t>10.01.2023 16:36:11</t>
  </si>
  <si>
    <t>10.01.2023 16:46:24</t>
  </si>
  <si>
    <t>M-1011 35-03-M01011_B_56365315_56365315</t>
  </si>
  <si>
    <t>10.01.2023 16:55:08</t>
  </si>
  <si>
    <t>10.01.2023 20:03:19</t>
  </si>
  <si>
    <t>10.01.2023 12:44:18</t>
  </si>
  <si>
    <t>10.01.2023 14:44:40</t>
  </si>
  <si>
    <t>K-3903 35-04-K03903_C_56364244_56364244</t>
  </si>
  <si>
    <t>10.01.2023 18:57:28</t>
  </si>
  <si>
    <t>10.01.2023 19:53:54</t>
  </si>
  <si>
    <t>M-250 35-18-M00250_950439722_950439722</t>
  </si>
  <si>
    <t>10.01.2023 18:01:31</t>
  </si>
  <si>
    <t>10.01.2023 18:43:58</t>
  </si>
  <si>
    <t>K-4419 35-01-K04419_910929033_910929033</t>
  </si>
  <si>
    <t>10.01.2023 14:43:36</t>
  </si>
  <si>
    <t>10.01.2023 15:35:37</t>
  </si>
  <si>
    <t>TOPUZDAMLARI TR-2 45-77-M00129_A_56405540_56405540</t>
  </si>
  <si>
    <t>10.01.2023 20:17:35</t>
  </si>
  <si>
    <t>10.01.2023 20:55:49</t>
  </si>
  <si>
    <t>KUŞÇUBURUN-4 35-26-M00530_C_91000246_91000246</t>
  </si>
  <si>
    <t>10.01.2023 08:27:13</t>
  </si>
  <si>
    <t>10.01.2023 09:14:36</t>
  </si>
  <si>
    <t>L-377 35-18-L00377_10858808 f1_5960035</t>
  </si>
  <si>
    <t>10.01.2023 22:17:49</t>
  </si>
  <si>
    <t>11.01.2023 02:49:52</t>
  </si>
  <si>
    <t>BUCA TM 35-03-A00003_Buca-12 K22_2053454</t>
  </si>
  <si>
    <t>10.01.2023 15:58:46</t>
  </si>
  <si>
    <t>10.01.2023 18:11:10</t>
  </si>
  <si>
    <t>10.01.2023 18:08:21</t>
  </si>
  <si>
    <t>10.01.2023 18:34:24</t>
  </si>
  <si>
    <t>ULUCAK DM 35-27-M00792_EĞRİDERE-2 M18_2310302</t>
  </si>
  <si>
    <t>10.01.2023 21:32:03</t>
  </si>
  <si>
    <t>10.01.2023 22:28:59</t>
  </si>
  <si>
    <t>TURGUTALP TR-4/8 45-82-M00068_DAĞITIM TRAFOSU M03_72192593</t>
  </si>
  <si>
    <t>10.01.2023 09:39:45</t>
  </si>
  <si>
    <t>10.01.2023 09:55:52</t>
  </si>
  <si>
    <t>YUKARI KIZILCA TR-3 35-27-L00053_C_56405959_56405959</t>
  </si>
  <si>
    <t>10.01.2023 16:13:33</t>
  </si>
  <si>
    <t>10.01.2023 17:08:25</t>
  </si>
  <si>
    <t>10.01.2023 10:10:20</t>
  </si>
  <si>
    <t>L-271 SANATKARLAR SİTESİ 35-18-L00271_A_91137250_91137250</t>
  </si>
  <si>
    <t>10.01.2023 18:22:00</t>
  </si>
  <si>
    <t>11.01.2023 00:11:43</t>
  </si>
  <si>
    <t>BAHÇELİ TR-1 35-30-L00147_C_56402141_56402141</t>
  </si>
  <si>
    <t>10.01.2023 13:17:09</t>
  </si>
  <si>
    <t>10.01.2023 19:00:11</t>
  </si>
  <si>
    <t>ZEYTİNALAN İM 35-19-A00002_GÜZELBAHÇE-2 ÇIKIŞ (İSTİKLAL) M11_2052314</t>
  </si>
  <si>
    <t>10.01.2023 06:05:01</t>
  </si>
  <si>
    <t>10.01.2023 06:16:01</t>
  </si>
  <si>
    <t>HACIHALİLLER TR-5 45-71-M01782_953189883_953189883</t>
  </si>
  <si>
    <t>10.01.2023 21:43:39</t>
  </si>
  <si>
    <t>10.01.2023 22:35:41</t>
  </si>
  <si>
    <t>ARAPLI TR-4 35-16-M00750_A_91138110_91138110</t>
  </si>
  <si>
    <t>10.01.2023 17:38:21</t>
  </si>
  <si>
    <t>10.01.2023 18:32:49</t>
  </si>
  <si>
    <t>ASARLIK TR-20 35-28-M00170_7506303_56367124_56367124</t>
  </si>
  <si>
    <t>10.01.2023 17:50:24</t>
  </si>
  <si>
    <t>10.01.2023 20:21:01</t>
  </si>
  <si>
    <t>KONURCA HACIUMMETLER TR 45-77-M00109_A_56362102_56362102</t>
  </si>
  <si>
    <t>10.01.2023 21:52:25</t>
  </si>
  <si>
    <t>11.01.2023 04:50:52</t>
  </si>
  <si>
    <t>KARAYAKUP TR-1 45-75-M00273_45-75-M00273_2376801</t>
  </si>
  <si>
    <t>10.01.2023 11:58:12</t>
  </si>
  <si>
    <t>10.01.2023 13:51:26</t>
  </si>
  <si>
    <t>M-2557 35-01-M02557_910422336_910422336</t>
  </si>
  <si>
    <t>10.01.2023 19:47:11</t>
  </si>
  <si>
    <t>10.01.2023 21:35:02</t>
  </si>
  <si>
    <t>K-24 35-01-K00024_10139625 K1_5861605</t>
  </si>
  <si>
    <t>10.01.2023 07:21:21</t>
  </si>
  <si>
    <t>10.01.2023 08:51:01</t>
  </si>
  <si>
    <t>10.01.2023 23:02:51</t>
  </si>
  <si>
    <t>11.01.2023 01:07:09</t>
  </si>
  <si>
    <t>TR-2/73-A 45-83-L00151_IRLAMAZ KÖK L03_72157763</t>
  </si>
  <si>
    <t>10.01.2023 15:35:11</t>
  </si>
  <si>
    <t>10.01.2023 15:52:01</t>
  </si>
  <si>
    <t>MUTAFLAR SÜLEYMANLAR TR-4 35-32-L00068_A_56357952_56357952</t>
  </si>
  <si>
    <t>11.01.2023 09:27:35</t>
  </si>
  <si>
    <t>11.01.2023 10:07:51</t>
  </si>
  <si>
    <t>TR-2/37 45-72-L00037_956496940_956496940</t>
  </si>
  <si>
    <t>11.01.2023 23:28:22</t>
  </si>
  <si>
    <t>11.01.2023 23:57:20</t>
  </si>
  <si>
    <t>TR-71 45-78-L00071_953257696_953257696</t>
  </si>
  <si>
    <t>11.01.2023 03:39:36</t>
  </si>
  <si>
    <t>11.01.2023 04:35:09</t>
  </si>
  <si>
    <t>YELKİ TR-5 (M-2339) 35-10-M02339_D D5_49574451</t>
  </si>
  <si>
    <t>11.01.2023 06:14:08</t>
  </si>
  <si>
    <t>11.01.2023 11:34:56</t>
  </si>
  <si>
    <t>YENİOBA KÖK 35-29-M00125_ÇIRPI M06_72191063</t>
  </si>
  <si>
    <t>11.01.2023 17:39:40</t>
  </si>
  <si>
    <t>11.01.2023 18:50:35</t>
  </si>
  <si>
    <t>SARUHANLI TR-6 45-80-M00006_B TR6B2_5987074</t>
  </si>
  <si>
    <t>11.01.2023 20:00:34</t>
  </si>
  <si>
    <t>11.01.2023 22:10:14</t>
  </si>
  <si>
    <t>GÜLBAHÇE TR-12 35-19-L00168_956694978_956694978</t>
  </si>
  <si>
    <t>11.01.2023 08:46:32</t>
  </si>
  <si>
    <t>11.01.2023 16:52:50</t>
  </si>
  <si>
    <t>ÖDEMİŞ TM-2 35-15-A00005_GÖKÇEN M01_2334129</t>
  </si>
  <si>
    <t>11.01.2023 10:52:52</t>
  </si>
  <si>
    <t>11.01.2023 11:54:03</t>
  </si>
  <si>
    <t>K-808 35-01-K00808_911717971_911717971</t>
  </si>
  <si>
    <t>11.01.2023 09:38:22</t>
  </si>
  <si>
    <t>11.01.2023 10:49:03</t>
  </si>
  <si>
    <t>KADIKÖY TR-3 35-16-M00147_953333113_953333113</t>
  </si>
  <si>
    <t>11.01.2023 10:03:16</t>
  </si>
  <si>
    <t>11.01.2023 11:12:51</t>
  </si>
  <si>
    <t>M-2670 35-03-M02670_912867572_912867572</t>
  </si>
  <si>
    <t>11.01.2023 12:12:35</t>
  </si>
  <si>
    <t>11.01.2023 14:43:25</t>
  </si>
  <si>
    <t>GÜLBAHÇE TR-278 35-19-L00278_956671907_956671907</t>
  </si>
  <si>
    <t>11.01.2023 08:49:17</t>
  </si>
  <si>
    <t>11.01.2023 15:56:09</t>
  </si>
  <si>
    <t>L-418 35-18-L00418_950459750_950459750</t>
  </si>
  <si>
    <t>11.01.2023 20:52:38</t>
  </si>
  <si>
    <t>11.01.2023 22:42:00</t>
  </si>
  <si>
    <t>11.01.2023 07:26:42</t>
  </si>
  <si>
    <t>11.01.2023 08:59:38</t>
  </si>
  <si>
    <t>TR-4 METROPOLİS 35-26-M00004_A_91011646_91011646</t>
  </si>
  <si>
    <t>11.01.2023 08:35:19</t>
  </si>
  <si>
    <t>11.01.2023 10:59:50</t>
  </si>
  <si>
    <t>M-443 35-02-M00443_910074447_910074447</t>
  </si>
  <si>
    <t>11.01.2023 08:22:54</t>
  </si>
  <si>
    <t>11.01.2023 10:15:51</t>
  </si>
  <si>
    <t>YENİ FOÇA TR-9 35-23-M00009_35-23-M00009_2375187</t>
  </si>
  <si>
    <t>11.01.2023 11:11:51</t>
  </si>
  <si>
    <t>11.01.2023 11:52:18</t>
  </si>
  <si>
    <t>DÜNDARLI KÖK 35-29-L00053_HatBaşıAyırıcı_53138656 L01_53138656</t>
  </si>
  <si>
    <t>11.01.2023 09:34:43</t>
  </si>
  <si>
    <t>11.01.2023 15:57:41</t>
  </si>
  <si>
    <t>L-184 35-18-L00184_5716256_56372140_56372140</t>
  </si>
  <si>
    <t>11.01.2023 02:57:50</t>
  </si>
  <si>
    <t>11.01.2023 03:56:53</t>
  </si>
  <si>
    <t>DAĞARLAR TR-2 45-73-M00600_45-73-M00600_2355970</t>
  </si>
  <si>
    <t>11.01.2023 00:33:21</t>
  </si>
  <si>
    <t>11.01.2023 01:43:27</t>
  </si>
  <si>
    <t>EKREM GÜL SULAMA GRUBU 35-20-L00390_956631672_956631672</t>
  </si>
  <si>
    <t>11.01.2023 17:11:59</t>
  </si>
  <si>
    <t>11.01.2023 17:58:32</t>
  </si>
  <si>
    <t>ÜZÜMLER TR-1 35-29-L00650_950326634_950326634</t>
  </si>
  <si>
    <t>11.01.2023 20:47:16</t>
  </si>
  <si>
    <t>11.01.2023 22:07:20</t>
  </si>
  <si>
    <t>ZEYTİNLİOVA TR-17 45-72-L00410_B_56365694_56365694</t>
  </si>
  <si>
    <t>11.01.2023 14:29:03</t>
  </si>
  <si>
    <t>11.01.2023 17:30:00</t>
  </si>
  <si>
    <t>M-1038 35-04-M01038_99362304_99362304</t>
  </si>
  <si>
    <t>11.01.2023 06:15:35</t>
  </si>
  <si>
    <t>11.01.2023 12:41:39</t>
  </si>
  <si>
    <t>K-4902 35-22-K04902_K-2380 K01_56288272</t>
  </si>
  <si>
    <t>11.01.2023 13:43:56</t>
  </si>
  <si>
    <t>11.01.2023 14:58:33</t>
  </si>
  <si>
    <t>KINIK TR-11 35-24-L00011_B_56377262_56377262</t>
  </si>
  <si>
    <t>11.01.2023 08:08:18</t>
  </si>
  <si>
    <t>11.01.2023 08:53:52</t>
  </si>
  <si>
    <t>SART TR-1 KÖK 45-78-M00168_SART TR-4/14 M01_81491804</t>
  </si>
  <si>
    <t>11.01.2023 10:34:11</t>
  </si>
  <si>
    <t>11.01.2023 12:04:02</t>
  </si>
  <si>
    <t>K-3303 35-04-K03303_99338951_99338951</t>
  </si>
  <si>
    <t>11.01.2023 15:34:01</t>
  </si>
  <si>
    <t>11.01.2023 20:36:37</t>
  </si>
  <si>
    <t>HÜSEYİN ÇETİNKAYA SULAMA GRUBU 35-29-M00368_A_56369189_56369189</t>
  </si>
  <si>
    <t>11.01.2023 08:24:49</t>
  </si>
  <si>
    <t>11.01.2023 14:23:20</t>
  </si>
  <si>
    <t>AKHİSAR TM 45-72-A00006_KAPAKLI-2 M17_2313110</t>
  </si>
  <si>
    <t>11.01.2023 15:43:40</t>
  </si>
  <si>
    <t>11.01.2023 16:06:29</t>
  </si>
  <si>
    <t>K-4854 35-01-K04854_912130053_912130053</t>
  </si>
  <si>
    <t>11.01.2023 12:11:06</t>
  </si>
  <si>
    <t>11.01.2023 13:43:05</t>
  </si>
  <si>
    <t>ÇANDARLI TATİL KÖYÜ KÖK-11 35-30-M00079_ÇANDARLI TATİL KÖYÜ M04_72085968</t>
  </si>
  <si>
    <t>11.01.2023 10:41:14</t>
  </si>
  <si>
    <t>11.01.2023 10:59:21</t>
  </si>
  <si>
    <t>AŞAĞICUMA TR-3 35-16-M00102_C_90955555_90955555</t>
  </si>
  <si>
    <t>11.01.2023 14:17:16</t>
  </si>
  <si>
    <t>11.01.2023 20:58:43</t>
  </si>
  <si>
    <t>DAĞISTAN TR-1 35-16-M00129_95000585682_95000585682</t>
  </si>
  <si>
    <t>11.01.2023 10:15:50</t>
  </si>
  <si>
    <t>11.01.2023 12:44:05</t>
  </si>
  <si>
    <t>K-4492 35-10-K04492_B 4492b1_5884321</t>
  </si>
  <si>
    <t>11.01.2023 07:23:14</t>
  </si>
  <si>
    <t>11.01.2023 12:04:31</t>
  </si>
  <si>
    <t>K-4168 35-04-K04168_TRAFO K02_2102312</t>
  </si>
  <si>
    <t>11.01.2023 09:02:10</t>
  </si>
  <si>
    <t>11.01.2023 11:03:51</t>
  </si>
  <si>
    <t>ARKACILAR TR-2 35-31-L00038_B_91203223_91203223</t>
  </si>
  <si>
    <t>11.01.2023 19:14:13</t>
  </si>
  <si>
    <t>11.01.2023 19:57:06</t>
  </si>
  <si>
    <t>ZEYTİNOVA TR-3 35-20-L00309_955202573_955202573</t>
  </si>
  <si>
    <t>11.01.2023 09:54:15</t>
  </si>
  <si>
    <t>11.01.2023 16:56:31</t>
  </si>
  <si>
    <t>GÖRDES DM 45-75-M00050_HatBaşıAyırıcı_73330069 M11_73330069</t>
  </si>
  <si>
    <t>11.01.2023 08:34:47</t>
  </si>
  <si>
    <t>11.01.2023 11:11:15</t>
  </si>
  <si>
    <t>HACIRAHMANLI TR-1 KÖK 45-80-M00070_İSHAKÇELEBİ M04_72197690</t>
  </si>
  <si>
    <t>11.01.2023 12:02:00</t>
  </si>
  <si>
    <t>11.01.2023 12:45:00</t>
  </si>
  <si>
    <t>TR-1/64 DM 45-72-M00064_TR-1/70 M09_66484268</t>
  </si>
  <si>
    <t>11.01.2023 15:23:00</t>
  </si>
  <si>
    <t>11.01.2023 15:59:20</t>
  </si>
  <si>
    <t>İSMET ÇAMLIOĞLU GRUP SULAMA 35-29-L00100_A_91223919_91223919</t>
  </si>
  <si>
    <t>11.01.2023 09:39:19</t>
  </si>
  <si>
    <t>11.01.2023 15:06:11</t>
  </si>
  <si>
    <t>DM-25/17 45-71-M00049_HatBaşıAyırıcı_53134745 M04_53134745</t>
  </si>
  <si>
    <t>11.01.2023 07:34:55</t>
  </si>
  <si>
    <t>11.01.2023 09:26:18</t>
  </si>
  <si>
    <t>ULUDERBENT TR-4 45-73-M00541_D_56385008_56385008</t>
  </si>
  <si>
    <t>11.01.2023 16:08:32</t>
  </si>
  <si>
    <t>11.01.2023 21:32:16</t>
  </si>
  <si>
    <t>YUKARI EMLAKDERE TR-1 45-71-M01032_B_65509869_65509869</t>
  </si>
  <si>
    <t>11.01.2023 17:45:54</t>
  </si>
  <si>
    <t>11.01.2023 21:38:00</t>
  </si>
  <si>
    <t>YENİÇİFTLİK KÖK 35-20-L00373_ L01_2331265</t>
  </si>
  <si>
    <t>11.01.2023 15:54:31</t>
  </si>
  <si>
    <t>11.01.2023 18:00:53</t>
  </si>
  <si>
    <t>KERPİÇLİK TR-1 45-74-M00103_A_56407151_56407151</t>
  </si>
  <si>
    <t>11.01.2023 09:31:50</t>
  </si>
  <si>
    <t>11.01.2023 10:31:25</t>
  </si>
  <si>
    <t>ÜÇPINAR TR-5 45-71-M01536_A_56364027_56364027</t>
  </si>
  <si>
    <t>11.01.2023 12:44:30</t>
  </si>
  <si>
    <t>11.01.2023 14:38:11</t>
  </si>
  <si>
    <t>SEYDİKÖY İM 35-08-A00002_KÜLTÜR M27_50154870</t>
  </si>
  <si>
    <t>11.01.2023 04:39:27</t>
  </si>
  <si>
    <t>11.01.2023 05:09:51</t>
  </si>
  <si>
    <t>M-2772 35-02-M02772_99506887_99506887</t>
  </si>
  <si>
    <t>11.01.2023 17:16:49</t>
  </si>
  <si>
    <t>11.01.2023 20:00:11</t>
  </si>
  <si>
    <t>BADEMLİ TR-1 DM 35-15-L01010_BIÇAKÇI-OVACIK L09_67544171</t>
  </si>
  <si>
    <t>11.01.2023 00:04:14</t>
  </si>
  <si>
    <t>11.01.2023 00:20:41</t>
  </si>
  <si>
    <t>K-4806 35-01-K04806_911660930_911660930</t>
  </si>
  <si>
    <t>11.01.2023 14:40:18</t>
  </si>
  <si>
    <t>11.01.2023 16:20:45</t>
  </si>
  <si>
    <t>K-793 35-01-K00793_910891271_910891271</t>
  </si>
  <si>
    <t>11.01.2023 20:19:49</t>
  </si>
  <si>
    <t>11.01.2023 21:58:35</t>
  </si>
  <si>
    <t>ÇIRPI TR-1/1 35-20-M00001_955198331_955198331</t>
  </si>
  <si>
    <t>11.01.2023 16:58:13</t>
  </si>
  <si>
    <t>11.01.2023 18:39:23</t>
  </si>
  <si>
    <t>11.01.2023 10:56:56</t>
  </si>
  <si>
    <t>11.01.2023 11:08:02</t>
  </si>
  <si>
    <t>PAZARKÖY TR-2 45-78-L00651_49253224_56391112_56391112</t>
  </si>
  <si>
    <t>11.01.2023 13:30:38</t>
  </si>
  <si>
    <t>11.01.2023 17:06:50</t>
  </si>
  <si>
    <t>TR-1/85 45-83-M00085_A_91109970_91109970</t>
  </si>
  <si>
    <t>11.01.2023 09:35:04</t>
  </si>
  <si>
    <t>11.01.2023 14:45:00</t>
  </si>
  <si>
    <t>11.01.2023 06:30:12</t>
  </si>
  <si>
    <t>11.01.2023 16:48:56</t>
  </si>
  <si>
    <t>EYKO TR-1 35-30-M00027_35-30-M00027_2372066</t>
  </si>
  <si>
    <t>11.01.2023 13:32:46</t>
  </si>
  <si>
    <t>11.01.2023 14:23:15</t>
  </si>
  <si>
    <t>YENİ FOÇA TR-19 35-23-M00019_B_56365459_56365459</t>
  </si>
  <si>
    <t>11.01.2023 10:33:04</t>
  </si>
  <si>
    <t>11.01.2023 12:07:36</t>
  </si>
  <si>
    <t>TR-1/70 45-72-M00070_TR-1/71 M03_83462613</t>
  </si>
  <si>
    <t>11.01.2023 15:27:00</t>
  </si>
  <si>
    <t>11.01.2023 17:13:10</t>
  </si>
  <si>
    <t>K-410 35-03-K00410_F_56366331_56366331</t>
  </si>
  <si>
    <t>11.01.2023 06:46:40</t>
  </si>
  <si>
    <t>11.01.2023 08:14:12</t>
  </si>
  <si>
    <t>ÇANDARLI DM-TR-20 35-30-M00020_BERGAMA-1 M11_72352932</t>
  </si>
  <si>
    <t>11.01.2023 10:00:54</t>
  </si>
  <si>
    <t>11.01.2023 10:41:16</t>
  </si>
  <si>
    <t>TR-135 RÜYAKENT 35-15-M00135_DM-4 M01_66666731</t>
  </si>
  <si>
    <t>11.01.2023 09:05:55</t>
  </si>
  <si>
    <t>11.01.2023 09:41:28</t>
  </si>
  <si>
    <t>11.01.2023 01:46:13</t>
  </si>
  <si>
    <t>11.01.2023 02:57:30</t>
  </si>
  <si>
    <t>YUNTDAĞYENİCE KÖYÜ TR-1 45-71-M01699_953214038_953214038</t>
  </si>
  <si>
    <t>11.01.2023 10:14:18</t>
  </si>
  <si>
    <t>11.01.2023 17:54:41</t>
  </si>
  <si>
    <t>11.01.2023 14:36:08</t>
  </si>
  <si>
    <t>11.01.2023 15:21:33</t>
  </si>
  <si>
    <t>KÖREZ KÖK 45-77-L00284_DEREKÖY KÖK L04_2308831</t>
  </si>
  <si>
    <t>11.01.2023 10:01:50</t>
  </si>
  <si>
    <t>11.01.2023 11:29:25</t>
  </si>
  <si>
    <t>KAVAKLIDERE TR-11 45-73-M00144_DAĞITIM TRAFOSU TR-11 M04_2093000</t>
  </si>
  <si>
    <t>11.01.2023 09:32:23</t>
  </si>
  <si>
    <t>11.01.2023 12:28:39</t>
  </si>
  <si>
    <t>KÖYLÜCE TR-1 45-74-M00235_945583649_945583649</t>
  </si>
  <si>
    <t>11.01.2023 18:23:41</t>
  </si>
  <si>
    <t>11.01.2023 20:42:05</t>
  </si>
  <si>
    <t>L-105 35-18-L00105_OVACIK KÖYÜ AZMAK MEVKİ L03_2324753</t>
  </si>
  <si>
    <t>11.01.2023 15:47:35</t>
  </si>
  <si>
    <t>11.01.2023 21:33:40</t>
  </si>
  <si>
    <t>ATATÜRK MAH TR-3 35-27-L00108_A_91165605_91165605</t>
  </si>
  <si>
    <t>11.01.2023 10:47:10</t>
  </si>
  <si>
    <t>11.01.2023 13:35:24</t>
  </si>
  <si>
    <t>ÇAPAK TR-3 35-26-M01426_95002427508_95002427508</t>
  </si>
  <si>
    <t>11.01.2023 16:31:03</t>
  </si>
  <si>
    <t>11.01.2023 19:21:10</t>
  </si>
  <si>
    <t>YEĞENOBA TR-2 45-72-M00214_956520585_956520585</t>
  </si>
  <si>
    <t>11.01.2023 12:51:51</t>
  </si>
  <si>
    <t>11.01.2023 17:36:37</t>
  </si>
  <si>
    <t>KÜÇÜKKALE YEŞİLKENT TR-2 35-29-L00268_DIREK TIPI TRAFO HUCRESI H01_2105049</t>
  </si>
  <si>
    <t>11.01.2023 13:51:34</t>
  </si>
  <si>
    <t>11.01.2023 15:44:06</t>
  </si>
  <si>
    <t>K-259 35-02-K00259_B_56362306_56362306</t>
  </si>
  <si>
    <t>11.01.2023 20:12:51</t>
  </si>
  <si>
    <t>11.01.2023 21:31:22</t>
  </si>
  <si>
    <t>K-996 35-02-K00996_910167311_910167311</t>
  </si>
  <si>
    <t>11.01.2023 13:49:59</t>
  </si>
  <si>
    <t>11.01.2023 15:06:21</t>
  </si>
  <si>
    <t>EVRENLİ İNCELER MAH TR-1 45-73-M00496_45-73-M00496_2352762</t>
  </si>
  <si>
    <t>11.01.2023 01:54:13</t>
  </si>
  <si>
    <t>11.01.2023 03:08:58</t>
  </si>
  <si>
    <t>EBSO TM 35-09-A00001_EBSO-15 K50_2058630</t>
  </si>
  <si>
    <t>11.01.2023 16:28:21</t>
  </si>
  <si>
    <t>11.01.2023 17:32:24</t>
  </si>
  <si>
    <t>M-2959 35-04-M02959_99593235_99593235</t>
  </si>
  <si>
    <t>11.01.2023 10:32:42</t>
  </si>
  <si>
    <t>11.01.2023 12:33:41</t>
  </si>
  <si>
    <t>TR-1/56 45-72-M00640_956508069_956508069</t>
  </si>
  <si>
    <t>11.01.2023 20:54:14</t>
  </si>
  <si>
    <t>11.01.2023 22:22:10</t>
  </si>
  <si>
    <t>NARLIDERE TR-1 45-73-M00715_A_91087369_91087369</t>
  </si>
  <si>
    <t>11.01.2023 13:15:00</t>
  </si>
  <si>
    <t>11.01.2023 17:50:21</t>
  </si>
  <si>
    <t>K-4390 35-09-K04390_K-2994 K02_45382221</t>
  </si>
  <si>
    <t>11.01.2023 11:04:56</t>
  </si>
  <si>
    <t>11.01.2023 12:56:35</t>
  </si>
  <si>
    <t>11.01.2023 08:34:38</t>
  </si>
  <si>
    <t>11.01.2023 12:24:45</t>
  </si>
  <si>
    <t>M-650 35-02-M00650_D D1B_5808040</t>
  </si>
  <si>
    <t>11.01.2023 15:17:57</t>
  </si>
  <si>
    <t>11.01.2023 17:32:03</t>
  </si>
  <si>
    <t>TR-135 RÜYAKENT 35-15-M00135_48874771_56365768_56365768</t>
  </si>
  <si>
    <t>11.01.2023 17:50:50</t>
  </si>
  <si>
    <t>11.01.2023 18:13:57</t>
  </si>
  <si>
    <t>KÜÇÜKKALE TR-1 35-29-L00651_35-29-L00651_2376590</t>
  </si>
  <si>
    <t>11.01.2023 19:41:21</t>
  </si>
  <si>
    <t>11.01.2023 19:55:47</t>
  </si>
  <si>
    <t>PAZARKÖY TR-2 45-78-L00651_45-78-L00651_2351080</t>
  </si>
  <si>
    <t>11.01.2023 16:47:56</t>
  </si>
  <si>
    <t>11.01.2023 17:12:44</t>
  </si>
  <si>
    <t>GÜZELKÖY TR 45-71-M00984_953190601_953190601</t>
  </si>
  <si>
    <t>11.01.2023 12:18:48</t>
  </si>
  <si>
    <t>11.01.2023 13:08:04</t>
  </si>
  <si>
    <t>K-2398 35-02-K02398_913413896_913413896</t>
  </si>
  <si>
    <t>11.01.2023 06:54:54</t>
  </si>
  <si>
    <t>11.01.2023 09:36:15</t>
  </si>
  <si>
    <t>YEŞİLOVA ÇAYIR TR-3 35-20-L00128_955189482_955189482</t>
  </si>
  <si>
    <t>11.01.2023 08:58:46</t>
  </si>
  <si>
    <t>11.01.2023 17:01:52</t>
  </si>
  <si>
    <t>M-1902 OĞLANANASI TR-12 35-22-M00645_A_56354756_56354756</t>
  </si>
  <si>
    <t>11.01.2023 10:34:02</t>
  </si>
  <si>
    <t>11.01.2023 11:54:31</t>
  </si>
  <si>
    <t>DERBENT TR-1 45-78-M00947_953277706_953277706</t>
  </si>
  <si>
    <t>11.01.2023 09:07:48</t>
  </si>
  <si>
    <t>11.01.2023 15:23:59</t>
  </si>
  <si>
    <t>GÜZELKÖY KÖK 45-71-M00123_HAŞİM AKCURA ENH M03_50218077</t>
  </si>
  <si>
    <t>11.01.2023 21:33:27</t>
  </si>
  <si>
    <t>11.01.2023 23:46:15</t>
  </si>
  <si>
    <t>M-992 35-03-M00992_35-03-M00992_2373793</t>
  </si>
  <si>
    <t>11.01.2023 09:47:35</t>
  </si>
  <si>
    <t>11.01.2023 17:25:47</t>
  </si>
  <si>
    <t>MÜTEVELLİ TR-5 45-80-M00106_956538033_956538033</t>
  </si>
  <si>
    <t>11.01.2023 13:37:52</t>
  </si>
  <si>
    <t>11.01.2023 14:49:01</t>
  </si>
  <si>
    <t>TR-112 ZEYTİNALANI 35-19-L00112_B_91324240_91324240</t>
  </si>
  <si>
    <t>11.01.2023 10:20:04</t>
  </si>
  <si>
    <t>11.01.2023 13:59:11</t>
  </si>
  <si>
    <t>TR-93 35-15-M00093_ÖDEMİŞ İM M01_66588821</t>
  </si>
  <si>
    <t>11.01.2023 05:36:11</t>
  </si>
  <si>
    <t>11.01.2023 07:15:00</t>
  </si>
  <si>
    <t>KAVAKLIDERE TR-13 45-73-M01030_45-73-M01030_2360250</t>
  </si>
  <si>
    <t>11.01.2023 11:22:31</t>
  </si>
  <si>
    <t>11.01.2023 14:17:49</t>
  </si>
  <si>
    <t>YENİCE Ç.TEKKE KÖYÜ TR-1 45-73-L00003_A_56387001_56387001</t>
  </si>
  <si>
    <t>11.01.2023 16:33:43</t>
  </si>
  <si>
    <t>12.01.2023 01:49:48</t>
  </si>
  <si>
    <t>K-270 35-01-K00270_912926290_912926290</t>
  </si>
  <si>
    <t>11.01.2023 12:59:03</t>
  </si>
  <si>
    <t>11.01.2023 16:09:47</t>
  </si>
  <si>
    <t>ALAŞEHİR TR-7 45-73-M00007_TR-8 M02_66754473</t>
  </si>
  <si>
    <t>11.01.2023 12:10:46</t>
  </si>
  <si>
    <t>11.01.2023 12:31:10</t>
  </si>
  <si>
    <t>M-2549 35-09-M02549_95001202547_95001202547</t>
  </si>
  <si>
    <t>11.01.2023 18:23:17</t>
  </si>
  <si>
    <t>11.01.2023 20:30:50</t>
  </si>
  <si>
    <t>YENİ ŞAKRAN TR-6 35-17-M00206__65503823_65503823</t>
  </si>
  <si>
    <t>11.01.2023 22:48:47</t>
  </si>
  <si>
    <t>11.01.2023 23:53:03</t>
  </si>
  <si>
    <t>K-4493 35-02-K04493_99325252_99325252</t>
  </si>
  <si>
    <t>11.01.2023 15:31:50</t>
  </si>
  <si>
    <t>11.01.2023 19:30:56</t>
  </si>
  <si>
    <t>M-1643 35-04-M01643_98755236_98755236</t>
  </si>
  <si>
    <t>11.01.2023 15:40:23</t>
  </si>
  <si>
    <t>11.01.2023 20:04:17</t>
  </si>
  <si>
    <t>ARMUTLU İM 35-27-A00001_ARMATEKS-OMRAT M05_2051845</t>
  </si>
  <si>
    <t>11.01.2023 10:10:05</t>
  </si>
  <si>
    <t>11.01.2023 10:26:51</t>
  </si>
  <si>
    <t>L-233 AKARCA KÖK 35-14-L00233_L-58 HAVACILAR SİTESİ L03_72202679</t>
  </si>
  <si>
    <t>11.01.2023 09:47:21</t>
  </si>
  <si>
    <t>11.01.2023 10:15:45</t>
  </si>
  <si>
    <t>HELVACI TR-8 35-17-M00368_B_91053975_91053975</t>
  </si>
  <si>
    <t>11.01.2023 14:18:18</t>
  </si>
  <si>
    <t>11.01.2023 16:21:35</t>
  </si>
  <si>
    <t>KAYACIK YANIKDAĞ TR-2 45-75-M00198__84624737_84624737</t>
  </si>
  <si>
    <t>11.01.2023 12:27:06</t>
  </si>
  <si>
    <t>11.01.2023 14:55:51</t>
  </si>
  <si>
    <t>K-879 35-01-K00879_912424206_912424206</t>
  </si>
  <si>
    <t>11.01.2023 11:03:31</t>
  </si>
  <si>
    <t>11.01.2023 13:32:25</t>
  </si>
  <si>
    <t>MURADİYE DM-9/4 45-71-M00636_DM-9/3 M01_2077240</t>
  </si>
  <si>
    <t>11.01.2023 08:22:24</t>
  </si>
  <si>
    <t>11.01.2023 12:20:47</t>
  </si>
  <si>
    <t>HALİL SOLAR SULAMA GRUBU 35-29-M00150_35-29-M00150_2361654</t>
  </si>
  <si>
    <t>11.01.2023 07:01:56</t>
  </si>
  <si>
    <t>11.01.2023 09:17:26</t>
  </si>
  <si>
    <t>BALABANLI DM 35-15-M00280_OVAKENT (KAYAKÖY İM) M03_72306323</t>
  </si>
  <si>
    <t>11.01.2023 10:39:00</t>
  </si>
  <si>
    <t>11.01.2023 11:41:00</t>
  </si>
  <si>
    <t>KOZLUCA TR-4 (M.ÇOKALLI MAHALLESİ TR-1) 45-73-M01109_945688608_945688608</t>
  </si>
  <si>
    <t>11.01.2023 08:39:13</t>
  </si>
  <si>
    <t>11.01.2023 16:34:53</t>
  </si>
  <si>
    <t>K-4650 35-02-K04650_99893313_99893313</t>
  </si>
  <si>
    <t>11.01.2023 17:02:47</t>
  </si>
  <si>
    <t>11.01.2023 18:23:24</t>
  </si>
  <si>
    <t>YENİCE KÖK 45-86-M00234_İÇİKLER ÇIKIŞ M02_41955371</t>
  </si>
  <si>
    <t>11.01.2023 20:34:16</t>
  </si>
  <si>
    <t>11.01.2023 20:52:07</t>
  </si>
  <si>
    <t>KAYACIK YANIKDAĞ TR-2 45-75-M00198__84624738_84624738</t>
  </si>
  <si>
    <t>11.01.2023 16:16:31</t>
  </si>
  <si>
    <t>11.01.2023 17:57:13</t>
  </si>
  <si>
    <t>MENDERES DM-2/TR-1 35-22-M00300_PERLİT M18_2095706</t>
  </si>
  <si>
    <t>11.01.2023 02:46:54</t>
  </si>
  <si>
    <t>11.01.2023 03:44:38</t>
  </si>
  <si>
    <t>ZEYTİNOVA TR-3 35-20-L00309_35-20-L00309_2348643</t>
  </si>
  <si>
    <t>11.01.2023 16:39:47</t>
  </si>
  <si>
    <t>11.01.2023 17:03:48</t>
  </si>
  <si>
    <t>TR-109 ZEYTİNALANI 35-19-L00109_956676586_956676586</t>
  </si>
  <si>
    <t>11.01.2023 19:50:18</t>
  </si>
  <si>
    <t>11.01.2023 21:25:00</t>
  </si>
  <si>
    <t>TR-91 35-19-L00091_35-19-L00091_2351724</t>
  </si>
  <si>
    <t>11.01.2023 23:07:41</t>
  </si>
  <si>
    <t>11.01.2023 23:31:30</t>
  </si>
  <si>
    <t>K-805 35-01-K00805_911985453_911985453</t>
  </si>
  <si>
    <t>11.01.2023 15:42:23</t>
  </si>
  <si>
    <t>11.01.2023 16:47:41</t>
  </si>
  <si>
    <t>DM-2/16 35-29-M00097_48376979_60982723_60982723</t>
  </si>
  <si>
    <t>11.01.2023 05:25:39</t>
  </si>
  <si>
    <t>11.01.2023 05:38:23</t>
  </si>
  <si>
    <t>ULUKENT DM-4/4 35-28-M00046_953385385_953385385</t>
  </si>
  <si>
    <t>11.01.2023 10:41:13</t>
  </si>
  <si>
    <t>11.01.2023 17:12:35</t>
  </si>
  <si>
    <t>TR-2/102 45-83-L00102_A_91114496_91114496</t>
  </si>
  <si>
    <t>11.01.2023 08:02:47</t>
  </si>
  <si>
    <t>11.01.2023 13:36:06</t>
  </si>
  <si>
    <t>TR-1-2/8 35-20-L00036_35-20-L00036_72371595</t>
  </si>
  <si>
    <t>11.01.2023 18:34:56</t>
  </si>
  <si>
    <t>11.01.2023 18:56:45</t>
  </si>
  <si>
    <t>MERSİNLİ TR-2 45-78-M00936_953286337_953286337</t>
  </si>
  <si>
    <t>11.01.2023 17:22:46</t>
  </si>
  <si>
    <t>11.01.2023 17:57:00</t>
  </si>
  <si>
    <t>KİLLİK TR-7 45-73-M00348_DAĞITIM TRAFOSU M04_71986056</t>
  </si>
  <si>
    <t>11.01.2023 15:01:39</t>
  </si>
  <si>
    <t>11.01.2023 15:24:35</t>
  </si>
  <si>
    <t>KAVAKLIDERE  KÖK 45-73-M00140_TR-11 M02_66675708</t>
  </si>
  <si>
    <t>11.01.2023 10:33:36</t>
  </si>
  <si>
    <t>11.01.2023 10:49:28</t>
  </si>
  <si>
    <t>KISIK TR-2 35-22-M00136_B_56353842_56353842</t>
  </si>
  <si>
    <t>11.01.2023 13:57:10</t>
  </si>
  <si>
    <t>11.01.2023 16:14:47</t>
  </si>
  <si>
    <t>ÇANDARLI TR-2 35-30-M00002_TR-3 M02_72079683</t>
  </si>
  <si>
    <t>11.01.2023 02:16:44</t>
  </si>
  <si>
    <t>11.01.2023 05:01:28</t>
  </si>
  <si>
    <t>M-2913 35-01-M02913_911264005_911264005</t>
  </si>
  <si>
    <t>11.01.2023 15:58:02</t>
  </si>
  <si>
    <t>11.01.2023 17:14:05</t>
  </si>
  <si>
    <t>BALIKLI TR-1 45-75-M00221_A_90964748_90964748</t>
  </si>
  <si>
    <t>11.01.2023 09:06:19</t>
  </si>
  <si>
    <t>11.01.2023 11:51:07</t>
  </si>
  <si>
    <t>KUŞÇULAR TR-7 35-19-M00219_956699439_956699439</t>
  </si>
  <si>
    <t>11.01.2023 11:55:22</t>
  </si>
  <si>
    <t>11.01.2023 13:32:08</t>
  </si>
  <si>
    <t>11.01.2023 07:10:21</t>
  </si>
  <si>
    <t>11.01.2023 08:57:35</t>
  </si>
  <si>
    <t>L-428 35-18-L00428_950453362_950453362</t>
  </si>
  <si>
    <t>11.01.2023 15:17:27</t>
  </si>
  <si>
    <t>11.01.2023 23:36:40</t>
  </si>
  <si>
    <t>ZEYTİNOVA TR-6 35-20-L00313_35-20-L00313_2360348</t>
  </si>
  <si>
    <t>11.01.2023 17:14:38</t>
  </si>
  <si>
    <t>11.01.2023 17:38:27</t>
  </si>
  <si>
    <t>K-435 35-02-K00435_99246724_99246724</t>
  </si>
  <si>
    <t>11.01.2023 16:36:51</t>
  </si>
  <si>
    <t>11.01.2023 18:31:29</t>
  </si>
  <si>
    <t>TR-63 35-19-L00063_C_65512639_65512639</t>
  </si>
  <si>
    <t>11.01.2023 02:59:22</t>
  </si>
  <si>
    <t>11.01.2023 03:45:01</t>
  </si>
  <si>
    <t>K-4845 35-01-K04845_911992746_911992746</t>
  </si>
  <si>
    <t>11.01.2023 14:22:44</t>
  </si>
  <si>
    <t>11.01.2023 17:27:39</t>
  </si>
  <si>
    <t>TR-54 35-17-M00054_C C13b_5947966</t>
  </si>
  <si>
    <t>11.01.2023 18:20:12</t>
  </si>
  <si>
    <t>11.01.2023 19:32:05</t>
  </si>
  <si>
    <t>11.01.2023 09:03:56</t>
  </si>
  <si>
    <t>11.01.2023 10:26:54</t>
  </si>
  <si>
    <t>TR-34 35-26-M00034_956621130_956621130</t>
  </si>
  <si>
    <t>11.01.2023 09:14:44</t>
  </si>
  <si>
    <t>11.01.2023 09:52:57</t>
  </si>
  <si>
    <t>TİLKİKÖY TR-1 45-71-M01271_953218152_953218152</t>
  </si>
  <si>
    <t>11.01.2023 11:52:35</t>
  </si>
  <si>
    <t>11.01.2023 15:55:29</t>
  </si>
  <si>
    <t>TR-113 ZEYTİNALANI 35-19-L00113_B_56372540_56372540</t>
  </si>
  <si>
    <t>11.01.2023 20:13:50</t>
  </si>
  <si>
    <t>11.01.2023 20:42:09</t>
  </si>
  <si>
    <t>DM08/TR38 TARIM KREDİ YANI 45-73-M00020_A dm8-tr38a1_45157724</t>
  </si>
  <si>
    <t>11.01.2023 12:35:25</t>
  </si>
  <si>
    <t>11.01.2023 16:35:17</t>
  </si>
  <si>
    <t>DELEMENLER DERE MAH TR 45-73-M00671_945650301_945650301</t>
  </si>
  <si>
    <t>11.01.2023 20:05:33</t>
  </si>
  <si>
    <t>11.01.2023 22:54:12</t>
  </si>
  <si>
    <t>ÇERKEZ MAHMUDİYE KÖYÜ TR-1 45-71-M01095_953214953_953214953</t>
  </si>
  <si>
    <t>11.01.2023 12:59:25</t>
  </si>
  <si>
    <t>11.01.2023 18:21:26</t>
  </si>
  <si>
    <t>KARABURUN TR-1/15 35-21-L00019_D_56358264_56358264</t>
  </si>
  <si>
    <t>11.01.2023 18:22:49</t>
  </si>
  <si>
    <t>11.01.2023 23:52:04</t>
  </si>
  <si>
    <t>ADALA TR-4 45-78-M00297_953283203_953283203</t>
  </si>
  <si>
    <t>11.01.2023 15:20:16</t>
  </si>
  <si>
    <t>11.01.2023 16:49:51</t>
  </si>
  <si>
    <t>KEMERDAMLARI TR-1 45-78-M00588_953288136_953288136</t>
  </si>
  <si>
    <t>11.01.2023 10:22:52</t>
  </si>
  <si>
    <t>11.01.2023 13:03:25</t>
  </si>
  <si>
    <t>K-813 35-01-K00813_912325411_912325411</t>
  </si>
  <si>
    <t>11.01.2023 12:14:01</t>
  </si>
  <si>
    <t>11.01.2023 14:16:07</t>
  </si>
  <si>
    <t>L-240 PTT TRAFO 35-18-L00240_950441307_950441307</t>
  </si>
  <si>
    <t>11.01.2023 14:44:46</t>
  </si>
  <si>
    <t>11.01.2023 15:42:54</t>
  </si>
  <si>
    <t>M-1287 35-02-M01287_D_56354881_56354881</t>
  </si>
  <si>
    <t>11.01.2023 13:27:39</t>
  </si>
  <si>
    <t>11.01.2023 14:46:51</t>
  </si>
  <si>
    <t>TR-32 DEREKÖY 35-22-M00032_B_91311136_91311136</t>
  </si>
  <si>
    <t>11.01.2023 07:20:04</t>
  </si>
  <si>
    <t>11.01.2023 09:11:10</t>
  </si>
  <si>
    <t>M-444 35-03-M00444_910741466_910741466</t>
  </si>
  <si>
    <t>11.01.2023 08:39:05</t>
  </si>
  <si>
    <t>11.01.2023 11:23:15</t>
  </si>
  <si>
    <t>GÖKÇEALAN TR-2 35-13-L00086_946418596_946418596</t>
  </si>
  <si>
    <t>11.01.2023 19:29:04</t>
  </si>
  <si>
    <t>11.01.2023 20:42:53</t>
  </si>
  <si>
    <t>ORTAKÖY KÖK 45-78-M01336_DEMİRKÖPRÜ M01_81494435</t>
  </si>
  <si>
    <t>11.01.2023 11:47:43</t>
  </si>
  <si>
    <t>11.01.2023 11:52:21</t>
  </si>
  <si>
    <t>L-109 (AKARCA TR-2) 35-18-L00109_950461780_950461780</t>
  </si>
  <si>
    <t>11.01.2023 08:33:35</t>
  </si>
  <si>
    <t>11.01.2023 09:56:17</t>
  </si>
  <si>
    <t>SUCAHLI TR-1 35-24-M00103_A_56352401_56352401</t>
  </si>
  <si>
    <t>11.01.2023 09:31:52</t>
  </si>
  <si>
    <t>11.01.2023 11:45:04</t>
  </si>
  <si>
    <t>K-1745 35-01-K01745_911381293_911381293</t>
  </si>
  <si>
    <t>11.01.2023 23:30:40</t>
  </si>
  <si>
    <t>12.01.2023 00:42:19</t>
  </si>
  <si>
    <t>KARABURUN MERKEZ DM 35-21-L00002_KARABURUN TR-4/18 İSKELE L04_72170412</t>
  </si>
  <si>
    <t>11.01.2023 15:08:46</t>
  </si>
  <si>
    <t>11.01.2023 16:48:51</t>
  </si>
  <si>
    <t>GERENKÖY TR-1 35-23-M00147_42127910_56356508_56356508</t>
  </si>
  <si>
    <t>11.01.2023 14:35:12</t>
  </si>
  <si>
    <t>11.01.2023 15:14:55</t>
  </si>
  <si>
    <t>HİSARLIK TR-1 35-20-L00467_A_56356597_56356597</t>
  </si>
  <si>
    <t>11.01.2023 09:31:13</t>
  </si>
  <si>
    <t>11.01.2023 15:36:33</t>
  </si>
  <si>
    <t>K-3100 35-02-K03100_910071951_910071951</t>
  </si>
  <si>
    <t>11.01.2023 06:34:55</t>
  </si>
  <si>
    <t>11.01.2023 08:57:03</t>
  </si>
  <si>
    <t>SELENDİ TR-20 45-81-M00020_A_56386525_56386525</t>
  </si>
  <si>
    <t>11.01.2023 07:33:46</t>
  </si>
  <si>
    <t>11.01.2023 09:05:29</t>
  </si>
  <si>
    <t>TR-285 35-19-M00469_956676317_956676317</t>
  </si>
  <si>
    <t>11.01.2023 17:44:59</t>
  </si>
  <si>
    <t>11.01.2023 19:31:35</t>
  </si>
  <si>
    <t>K-1606 35-01-K01606_911324795_911324795</t>
  </si>
  <si>
    <t>11.01.2023 13:00:45</t>
  </si>
  <si>
    <t>11.01.2023 19:02:10</t>
  </si>
  <si>
    <t>MESCİTLİ TR-3 35-15-L00097_950406417_950406417</t>
  </si>
  <si>
    <t>11.01.2023 18:39:15</t>
  </si>
  <si>
    <t>11.01.2023 21:52:52</t>
  </si>
  <si>
    <t>11.01.2023 11:14:39</t>
  </si>
  <si>
    <t>11.01.2023 16:31:09</t>
  </si>
  <si>
    <t>KASAPLI TR-1 45-73-M00267_945659173_945659173</t>
  </si>
  <si>
    <t>11.01.2023 11:31:35</t>
  </si>
  <si>
    <t>11.01.2023 18:53:58</t>
  </si>
  <si>
    <t>11.01.2023 16:28:43</t>
  </si>
  <si>
    <t>11.01.2023 16:31:13</t>
  </si>
  <si>
    <t>K-1424 35-04-K01424_99122170_99122170</t>
  </si>
  <si>
    <t>11.01.2023 19:20:15</t>
  </si>
  <si>
    <t>11.01.2023 21:05:04</t>
  </si>
  <si>
    <t>L-400 35-18-L00400_950464454_950464454</t>
  </si>
  <si>
    <t>11.01.2023 08:49:24</t>
  </si>
  <si>
    <t>11.01.2023 10:51:41</t>
  </si>
  <si>
    <t>KEMALİYE DM (TR-1) 45-73-M00150_JANDARMA M06_66715927</t>
  </si>
  <si>
    <t>11.01.2023 12:30:03</t>
  </si>
  <si>
    <t>11.01.2023 14:17:42</t>
  </si>
  <si>
    <t>M-1212 35-02-M01212_910055919_910055919</t>
  </si>
  <si>
    <t>11.01.2023 15:13:53</t>
  </si>
  <si>
    <t>11.01.2023 17:34:18</t>
  </si>
  <si>
    <t>SELENDİ TR-8 45-81-M00008_TR-33 M04_61176212</t>
  </si>
  <si>
    <t>11.01.2023 14:13:09</t>
  </si>
  <si>
    <t>AHMETBEYLİ TR-2 35-22-M00240_B_56354532_56354532</t>
  </si>
  <si>
    <t>11.01.2023 10:43:27</t>
  </si>
  <si>
    <t>11.01.2023 12:05:18</t>
  </si>
  <si>
    <t>K-298 35-01-K00298_912340589_912340589</t>
  </si>
  <si>
    <t>11.01.2023 09:20:43</t>
  </si>
  <si>
    <t>11.01.2023 12:27:08</t>
  </si>
  <si>
    <t>ALİAĞA TR-43 DM 35-17-M00043_HatBaşıAyırıcı_72823518 M13_72823518</t>
  </si>
  <si>
    <t>11.01.2023 16:50:30</t>
  </si>
  <si>
    <t>11.01.2023 20:24:32</t>
  </si>
  <si>
    <t>M-3090 35-09-M03090_97701173_97701173</t>
  </si>
  <si>
    <t>11.01.2023 20:55:47</t>
  </si>
  <si>
    <t>11.01.2023 22:47:22</t>
  </si>
  <si>
    <t>KAYMAKÇI TR-33 35-15-L00236_35-15-L00236_2364867</t>
  </si>
  <si>
    <t>11.01.2023 09:17:45</t>
  </si>
  <si>
    <t>11.01.2023 10:58:47</t>
  </si>
  <si>
    <t>L-289 DEMET AKBAĞ TRAFO 35-18-L00289_D_56370891_56370891</t>
  </si>
  <si>
    <t>11.01.2023 09:52:24</t>
  </si>
  <si>
    <t>11.01.2023 11:46:54</t>
  </si>
  <si>
    <t>ÖDEMİŞ TM-2 35-15-A00005_OVAKENT M03_2334249</t>
  </si>
  <si>
    <t>11.01.2023 10:40:12</t>
  </si>
  <si>
    <t>11.01.2023 11:40:30</t>
  </si>
  <si>
    <t>K-270 35-01-K00270_35-01-K00270_78915726</t>
  </si>
  <si>
    <t>11.01.2023 15:36:21</t>
  </si>
  <si>
    <t>11.01.2023 16:15:10</t>
  </si>
  <si>
    <t>HECİZ KÖK 45-82-M00485_SAVAŞTEPE 34.5 GİRİŞ M01_66191070</t>
  </si>
  <si>
    <t>11.01.2023 08:40:41</t>
  </si>
  <si>
    <t>DM02/TR04 45-73-M00062_D d1_45157695</t>
  </si>
  <si>
    <t>11.01.2023 19:01:12</t>
  </si>
  <si>
    <t>11.01.2023 19:17:28</t>
  </si>
  <si>
    <t>YILMAZ İM 45-78-A00003_HatBaşıAyırıcı_53140406 L01_53140406</t>
  </si>
  <si>
    <t>11.01.2023 11:30:22</t>
  </si>
  <si>
    <t>11.01.2023 13:50:55</t>
  </si>
  <si>
    <t>DEMİRKÖPRÜ TM 45-78-A00005_ALAŞEHİR M03_2329520</t>
  </si>
  <si>
    <t>11.01.2023 16:34:06</t>
  </si>
  <si>
    <t>11.01.2023 16:36:07</t>
  </si>
  <si>
    <t>ÖDEMİŞ HASTANE DM 35-15-M00342_ M02_64072759</t>
  </si>
  <si>
    <t>11.01.2023 12:06:19</t>
  </si>
  <si>
    <t>11.01.2023 13:07:32</t>
  </si>
  <si>
    <t>DİKİLİTAŞ ORTACA MAH. TR-1 45-75-M00315_B_91212400_91212400</t>
  </si>
  <si>
    <t>11.01.2023 07:49:33</t>
  </si>
  <si>
    <t>11.01.2023 08:56:37</t>
  </si>
  <si>
    <t>MENEMEN DM-7/14 35-28-L00088_A B01_5855596</t>
  </si>
  <si>
    <t>11.01.2023 20:31:38</t>
  </si>
  <si>
    <t>11.01.2023 21:13:09</t>
  </si>
  <si>
    <t>ILDIR KÖK 35-18-M00069_M-30 TERMAL KENT M03_72093159</t>
  </si>
  <si>
    <t>11.01.2023 14:34:51</t>
  </si>
  <si>
    <t>11.01.2023 17:44:36</t>
  </si>
  <si>
    <t>TR-61 HALİM AVCI GRB. 35-15-L00061_C_56407038_56407038</t>
  </si>
  <si>
    <t>11.01.2023 11:39:51</t>
  </si>
  <si>
    <t>11.01.2023 15:06:28</t>
  </si>
  <si>
    <t>TR-10 (M-710) 35-30-M00710_TR-7 M02_79410158</t>
  </si>
  <si>
    <t>11.01.2023 05:19:52</t>
  </si>
  <si>
    <t>11.01.2023 09:21:38</t>
  </si>
  <si>
    <t>ALAÇATI İM 35-18-A00002_L-434 BENZİNLİK L12_2307543</t>
  </si>
  <si>
    <t>11.01.2023 09:12:32</t>
  </si>
  <si>
    <t>11.01.2023 10:00:32</t>
  </si>
  <si>
    <t>TİRE DM-2/8 35-29-M00116_950317934_950317934</t>
  </si>
  <si>
    <t>11.01.2023 13:34:30</t>
  </si>
  <si>
    <t>11.01.2023 18:09:00</t>
  </si>
  <si>
    <t>ÇAKIRCA ALİ TR-4 45-73-M00367_45-73-M00367_2355706</t>
  </si>
  <si>
    <t>11.01.2023 17:06:14</t>
  </si>
  <si>
    <t>11.01.2023 18:47:56</t>
  </si>
  <si>
    <t>TR-134 35-16-L00134_953317623_953317623</t>
  </si>
  <si>
    <t>11.01.2023 09:05:03</t>
  </si>
  <si>
    <t>11.01.2023 13:56:48</t>
  </si>
  <si>
    <t>K-4902 35-22-K04902_K-418 ÇİNKO K02_56288297</t>
  </si>
  <si>
    <t>OG Hatta Ağaç Kesimi</t>
  </si>
  <si>
    <t>11.01.2023 06:17:05</t>
  </si>
  <si>
    <t>11.01.2023 09:58:11</t>
  </si>
  <si>
    <t>VELİLER KÖK 35-31-L00116_GERİLİM - KİRAZ İM L04_2119148</t>
  </si>
  <si>
    <t>11.01.2023 10:38:01</t>
  </si>
  <si>
    <t>11.01.2023 11:52:01</t>
  </si>
  <si>
    <t>DM-1/53-A 45-71-M00941_953239547_953239547</t>
  </si>
  <si>
    <t>11.01.2023 12:12:29</t>
  </si>
  <si>
    <t>11.01.2023 13:57:14</t>
  </si>
  <si>
    <t>M-456 35-17-M00456_A A03_5833175</t>
  </si>
  <si>
    <t>11.01.2023 16:55:17</t>
  </si>
  <si>
    <t>11.01.2023 17:17:42</t>
  </si>
  <si>
    <t>M-2793 35-01-M02793_910608397_910608397</t>
  </si>
  <si>
    <t>11.01.2023 15:41:22</t>
  </si>
  <si>
    <t>11.01.2023 17:34:10</t>
  </si>
  <si>
    <t>K-255 35-02-K00255_99369792_99369792</t>
  </si>
  <si>
    <t>11.01.2023 08:11:37</t>
  </si>
  <si>
    <t>11.01.2023 09:46:08</t>
  </si>
  <si>
    <t>11.01.2023 16:13:27</t>
  </si>
  <si>
    <t>11.01.2023 17:05:35</t>
  </si>
  <si>
    <t>11.01.2023 00:26:37</t>
  </si>
  <si>
    <t>11.01.2023 01:40:41</t>
  </si>
  <si>
    <t>K-3149 35-01-K03149_911740697_911740697</t>
  </si>
  <si>
    <t>11.01.2023 09:35:38</t>
  </si>
  <si>
    <t>11.01.2023 11:51:52</t>
  </si>
  <si>
    <t>ÇUKURALTI M-24 35-25-M00072_B_56355034_56355034</t>
  </si>
  <si>
    <t>11.01.2023 12:48:24</t>
  </si>
  <si>
    <t>11.01.2023 13:18:28</t>
  </si>
  <si>
    <t>GÖLMARMARA TR-18 45-85-L00018_945468529_945468529</t>
  </si>
  <si>
    <t>11.01.2023 15:38:49</t>
  </si>
  <si>
    <t>11.01.2023 16:19:26</t>
  </si>
  <si>
    <t>ÇANŞA KÖK 45-81-M00047_ M02_2097360</t>
  </si>
  <si>
    <t>11.01.2023 11:58:39</t>
  </si>
  <si>
    <t>11.01.2023 13:31:42</t>
  </si>
  <si>
    <t>L-158 ONTUR 35-18-L00158_L-169 L10_84884923</t>
  </si>
  <si>
    <t>11.01.2023 04:48:53</t>
  </si>
  <si>
    <t>11.01.2023 05:55:04</t>
  </si>
  <si>
    <t>SELENDİ TR-20/A 45-81-M00255_D D02b_66040010</t>
  </si>
  <si>
    <t>11.01.2023 22:46:00</t>
  </si>
  <si>
    <t>12.01.2023 09:39:32</t>
  </si>
  <si>
    <t>TR-11(M-711) 35-30-M00711_955297091_955297091</t>
  </si>
  <si>
    <t>11.01.2023 14:43:01</t>
  </si>
  <si>
    <t>11.01.2023 15:37:34</t>
  </si>
  <si>
    <t>K-2979 35-02-K02979_962594713_962594713</t>
  </si>
  <si>
    <t>11.01.2023 17:25:38</t>
  </si>
  <si>
    <t>11.01.2023 18:13:37</t>
  </si>
  <si>
    <t>KARABURUN TR-8 35-21-L00015_A_56357682_56357682</t>
  </si>
  <si>
    <t>11.01.2023 16:56:30</t>
  </si>
  <si>
    <t>11.01.2023 20:13:52</t>
  </si>
  <si>
    <t>K-4143 35-01-K04143_915929091_915929091</t>
  </si>
  <si>
    <t>11.01.2023 09:25:12</t>
  </si>
  <si>
    <t>11.01.2023 12:53:48</t>
  </si>
  <si>
    <t>MENEMEN DM-5/27 35-28-L00099_95002366450_95002366450</t>
  </si>
  <si>
    <t>11.01.2023 10:59:55</t>
  </si>
  <si>
    <t>11.01.2023 13:04:34</t>
  </si>
  <si>
    <t>M-180 DALYAN ARITMA DM 35-18-M00180_L-192 L05_66030458</t>
  </si>
  <si>
    <t>11.01.2023 00:13:13</t>
  </si>
  <si>
    <t>11.01.2023 00:51:31</t>
  </si>
  <si>
    <t>EMİRLİ TR-1 35-15-L00857_950401826_950401826</t>
  </si>
  <si>
    <t>11.01.2023 22:31:43</t>
  </si>
  <si>
    <t>11.01.2023 23:22:01</t>
  </si>
  <si>
    <t>K-4336 35-09-K04336_TRF-1 K04_45386545</t>
  </si>
  <si>
    <t>11.01.2023 13:55:06</t>
  </si>
  <si>
    <t>11.01.2023 15:37:31</t>
  </si>
  <si>
    <t>K-3071 35-03-K03071_910357799_910357799</t>
  </si>
  <si>
    <t>11.01.2023 06:53:59</t>
  </si>
  <si>
    <t>11.01.2023 09:49:34</t>
  </si>
  <si>
    <t>K-217 35-01-K00217_911695459_911695459</t>
  </si>
  <si>
    <t>11.01.2023 19:38:50</t>
  </si>
  <si>
    <t>11.01.2023 21:08:06</t>
  </si>
  <si>
    <t>AVŞAR TR-1 45-83-L00340_955174659_955174659</t>
  </si>
  <si>
    <t>11.01.2023 14:09:38</t>
  </si>
  <si>
    <t>11.01.2023 15:32:09</t>
  </si>
  <si>
    <t>K-3873 35-01-K03873_C C1_5896179</t>
  </si>
  <si>
    <t>11.01.2023 16:11:35</t>
  </si>
  <si>
    <t>11.01.2023 16:23:16</t>
  </si>
  <si>
    <t>BALIKLI TR-2 45-75-M00373_D_90964799_90964799</t>
  </si>
  <si>
    <t>11.01.2023 21:26:13</t>
  </si>
  <si>
    <t>12.01.2023 01:17:38</t>
  </si>
  <si>
    <t>_964268047_964268047</t>
  </si>
  <si>
    <t>11.01.2023 13:16:09</t>
  </si>
  <si>
    <t>11.01.2023 14:02:57</t>
  </si>
  <si>
    <t>TR-109 ZEYTİNALANI 35-19-L00109_8553162_56373338_56373338</t>
  </si>
  <si>
    <t>11.01.2023 21:07:42</t>
  </si>
  <si>
    <t>11.01.2023 21:40:24</t>
  </si>
  <si>
    <t>SALİHLİ BİOKÜTLE YAKITLI ENERJİ SANTRALİ KÖK 45-78-M01333_AKÖREN KÖK M02_72251539</t>
  </si>
  <si>
    <t>11.01.2023 16:31:06</t>
  </si>
  <si>
    <t>11.01.2023 17:00:07</t>
  </si>
  <si>
    <t>K-3673 35-03-K03673_C_56366625_56366625</t>
  </si>
  <si>
    <t>11.01.2023 17:12:30</t>
  </si>
  <si>
    <t>11.01.2023 18:59:37</t>
  </si>
  <si>
    <t>MERSİNLİ TR-1 45-78-M00935_C_91006494_91006494</t>
  </si>
  <si>
    <t>11.01.2023 23:12:21</t>
  </si>
  <si>
    <t>12.01.2023 01:04:46</t>
  </si>
  <si>
    <t>L-377 35-18-L00377_9443125 d1_5954229</t>
  </si>
  <si>
    <t>11.01.2023 09:14:23</t>
  </si>
  <si>
    <t>11.01.2023 12:11:51</t>
  </si>
  <si>
    <t>K-765 35-01-K00765_911642978_911642978</t>
  </si>
  <si>
    <t>11.01.2023 05:26:08</t>
  </si>
  <si>
    <t>11.01.2023 06:44:41</t>
  </si>
  <si>
    <t>MENEMEN TR-17 35-28-L00017_953370080_953370080</t>
  </si>
  <si>
    <t>11.01.2023 19:58:03</t>
  </si>
  <si>
    <t>11.01.2023 21:08:05</t>
  </si>
  <si>
    <t>ÖREN TR-3 35-27-L00218_913740093_913740093</t>
  </si>
  <si>
    <t>11.01.2023 08:02:59</t>
  </si>
  <si>
    <t>11.01.2023 09:41:03</t>
  </si>
  <si>
    <t>11.01.2023 08:04:46</t>
  </si>
  <si>
    <t>11.01.2023 09:05:07</t>
  </si>
  <si>
    <t>11.01.2023 09:28:43</t>
  </si>
  <si>
    <t>11.01.2023 13:54:51</t>
  </si>
  <si>
    <t>DEĞİRMENDERE OVA TR-10 35-22-M00200_95000459708_95000459708</t>
  </si>
  <si>
    <t>11.01.2023 10:01:17</t>
  </si>
  <si>
    <t>11.01.2023 12:40:27</t>
  </si>
  <si>
    <t>ÇUKURALTI M-24 35-25-M00072_957960254_957960254</t>
  </si>
  <si>
    <t>11.01.2023 11:55:29</t>
  </si>
  <si>
    <t>11.01.2023 13:15:10</t>
  </si>
  <si>
    <t>K-2302 35-04-K02302_TRAFO K01_2047282</t>
  </si>
  <si>
    <t>11.01.2023 09:13:53</t>
  </si>
  <si>
    <t>11.01.2023 11:14:59</t>
  </si>
  <si>
    <t>11.01.2023 15:57:44</t>
  </si>
  <si>
    <t>11.01.2023 19:38:01</t>
  </si>
  <si>
    <t>YENİ LİMAN TR-1 35-21-L00050_B_56407234_56407234</t>
  </si>
  <si>
    <t>11.01.2023 09:08:05</t>
  </si>
  <si>
    <t>11.01.2023 13:09:30</t>
  </si>
  <si>
    <t>L-225 35-18-L00225_950458409_950458409</t>
  </si>
  <si>
    <t>11.01.2023 13:23:02</t>
  </si>
  <si>
    <t>11.01.2023 22:25:20</t>
  </si>
  <si>
    <t>K-1506 35-03-K01506_910441056_910441056</t>
  </si>
  <si>
    <t>11.01.2023 23:22:49</t>
  </si>
  <si>
    <t>12.01.2023 01:02:29</t>
  </si>
  <si>
    <t>11.01.2023 10:54:28</t>
  </si>
  <si>
    <t>11.01.2023 12:28:52</t>
  </si>
  <si>
    <t>TURGUTLAR TR-1 35-28-M00285_A_56362367_56362367</t>
  </si>
  <si>
    <t>11.01.2023 14:02:46</t>
  </si>
  <si>
    <t>11.01.2023 17:53:52</t>
  </si>
  <si>
    <t>K-1954 35-09-K01954_K-1953 K01_45345865</t>
  </si>
  <si>
    <t>11.01.2023 02:34:51</t>
  </si>
  <si>
    <t>11.01.2023 02:35:41</t>
  </si>
  <si>
    <t>SEYREK TR-7 KÖK 35-28-M00379_E E02_79673306</t>
  </si>
  <si>
    <t>11.01.2023 19:56:34</t>
  </si>
  <si>
    <t>11.01.2023 20:28:21</t>
  </si>
  <si>
    <t>AYŞEN KOŞTU VE ARKADAŞLARI ÖZEL TR 35-16-M00458Ö_DIREK TIPI TRAFO HUCRESI H01_2044860</t>
  </si>
  <si>
    <t>11.01.2023 12:58:09</t>
  </si>
  <si>
    <t>11.01.2023 17:31:20</t>
  </si>
  <si>
    <t>11.01.2023 12:29:00</t>
  </si>
  <si>
    <t>11.01.2023 12:43:00</t>
  </si>
  <si>
    <t>ALEMŞAHLI TR-5 ÇÖLDERE 45-79-M00457_C_56386633_56386633</t>
  </si>
  <si>
    <t>11.01.2023 11:55:11</t>
  </si>
  <si>
    <t>11.01.2023 17:03:05</t>
  </si>
  <si>
    <t>M-2600 35-01-M02600_910798227_910798227</t>
  </si>
  <si>
    <t>11.01.2023 08:48:54</t>
  </si>
  <si>
    <t>11.01.2023 13:09:38</t>
  </si>
  <si>
    <t>FUNDACIK KÖK 45-75-M00068_HatBaşıAyırıcı_53135124 M03_53135124</t>
  </si>
  <si>
    <t>11.01.2023 09:38:01</t>
  </si>
  <si>
    <t>11.01.2023 11:15:52</t>
  </si>
  <si>
    <t>KARACAALİ TR-2 45-79-M00484_B_56385527_56385527</t>
  </si>
  <si>
    <t>11.01.2023 15:42:07</t>
  </si>
  <si>
    <t>11.01.2023 20:01:02</t>
  </si>
  <si>
    <t>ÇAMBEL TR1 35-27-M00477_966079642_966079642</t>
  </si>
  <si>
    <t>11.01.2023 06:54:03</t>
  </si>
  <si>
    <t>11.01.2023 09:44:45</t>
  </si>
  <si>
    <t>EMİRLİ TR-1 35-15-L00857_950389390_950389390</t>
  </si>
  <si>
    <t>11.01.2023 09:59:05</t>
  </si>
  <si>
    <t>11.01.2023 11:58:16</t>
  </si>
  <si>
    <t>M-1959 35-02-M01959_912949690_912949690</t>
  </si>
  <si>
    <t>11.01.2023 14:53:23</t>
  </si>
  <si>
    <t>M-2137 35-07-M02137_97556206_97556206</t>
  </si>
  <si>
    <t>11.01.2023 11:42:41</t>
  </si>
  <si>
    <t>11.01.2023 20:45:20</t>
  </si>
  <si>
    <t>TR-52/A 45-77-L00054_A_56403905_56403905</t>
  </si>
  <si>
    <t>11.01.2023 09:27:57</t>
  </si>
  <si>
    <t>11.01.2023 10:35:29</t>
  </si>
  <si>
    <t>HATİCE YÜKSEL TR 35-23-M00241_B_56357145_56357145</t>
  </si>
  <si>
    <t>11.01.2023 17:04:53</t>
  </si>
  <si>
    <t>11.01.2023 18:45:24</t>
  </si>
  <si>
    <t>AĞAÇ İŞLERİ TR-11 35-22-M00111_955257446_955257446</t>
  </si>
  <si>
    <t>11.01.2023 12:27:58</t>
  </si>
  <si>
    <t>11.01.2023 14:24:25</t>
  </si>
  <si>
    <t>İLYASLAR KÖK 45-76-M00048_İLYASLAR M02_72213142</t>
  </si>
  <si>
    <t>11.01.2023 15:10:55</t>
  </si>
  <si>
    <t>11.01.2023 15:30:51</t>
  </si>
  <si>
    <t>ÖZBEY TR-1 35-26-L00137_956602484_956602484</t>
  </si>
  <si>
    <t>11.01.2023 13:21:15</t>
  </si>
  <si>
    <t>11.01.2023 15:30:57</t>
  </si>
  <si>
    <t>K-1182 35-04-K01182_35-04-K01182_2363917</t>
  </si>
  <si>
    <t>11.01.2023 09:48:08</t>
  </si>
  <si>
    <t>11.01.2023 11:43:20</t>
  </si>
  <si>
    <t>VELİLER KÖK 35-31-L00116_SAÇLI TR-1 L01_2119154</t>
  </si>
  <si>
    <t>11.01.2023 07:42:53</t>
  </si>
  <si>
    <t>11.01.2023 11:11:00</t>
  </si>
  <si>
    <t>M-2904 35-02-M02904_C C03_83787629</t>
  </si>
  <si>
    <t>11.01.2023 13:58:41</t>
  </si>
  <si>
    <t>11.01.2023 16:16:58</t>
  </si>
  <si>
    <t>YEŞİLYAYLA TR-10 45-77-M00131_A_91431891_91431891</t>
  </si>
  <si>
    <t>11.01.2023 08:06:22</t>
  </si>
  <si>
    <t>11.01.2023 09:35:24</t>
  </si>
  <si>
    <t>11.01.2023 04:17:51</t>
  </si>
  <si>
    <t>11.01.2023 05:33:45</t>
  </si>
  <si>
    <t>DERBENT İM-DM 45-83-A00004_15.8 TRF GİRİŞ L01_2097289</t>
  </si>
  <si>
    <t>11.01.2023 18:57:36</t>
  </si>
  <si>
    <t>11.01.2023 19:28:00</t>
  </si>
  <si>
    <t>DM-1/4 35-18-L00579_950454616_950454616</t>
  </si>
  <si>
    <t>11.01.2023 12:45:12</t>
  </si>
  <si>
    <t>11.01.2023 21:03:50</t>
  </si>
  <si>
    <t>SUBAŞI TR-3 45-73-M00810_C_56390143_56390143</t>
  </si>
  <si>
    <t>11.01.2023 17:11:21</t>
  </si>
  <si>
    <t>11.01.2023 20:24:00</t>
  </si>
  <si>
    <t>TR-111 ZEYTİNALANI 35-19-L00111_956698830_956698830</t>
  </si>
  <si>
    <t>11.01.2023 16:28:03</t>
  </si>
  <si>
    <t>11.01.2023 18:17:49</t>
  </si>
  <si>
    <t>DM-5/TR-10 (ESKİ TR-41) 35-26-M01361_956620599_956620599</t>
  </si>
  <si>
    <t>11.01.2023 22:28:33</t>
  </si>
  <si>
    <t>11.01.2023 23:09:48</t>
  </si>
  <si>
    <t>BEYDERE KÖK 45-71-M00128_HatBaşıAyırıcı_53135138 M07_53135138</t>
  </si>
  <si>
    <t>11.01.2023 12:54:45</t>
  </si>
  <si>
    <t>11.01.2023 19:42:06</t>
  </si>
  <si>
    <t>SELENDİ TR-20 45-81-M00020_945633257_945633257</t>
  </si>
  <si>
    <t>11.01.2023 12:39:28</t>
  </si>
  <si>
    <t>11.01.2023 18:24:22</t>
  </si>
  <si>
    <t>TR-2 35-15-M00002_950359330_950359330</t>
  </si>
  <si>
    <t>11.01.2023 15:18:28</t>
  </si>
  <si>
    <t>11.01.2023 16:05:56</t>
  </si>
  <si>
    <t>SOMA TR-16/3 45-82-M00102_C_56400453_56400453</t>
  </si>
  <si>
    <t>11.01.2023 01:22:14</t>
  </si>
  <si>
    <t>11.01.2023 07:13:25</t>
  </si>
  <si>
    <t>TR-63 45-77-L00063_45-77-L00063_2367121</t>
  </si>
  <si>
    <t>11.01.2023 08:27:53</t>
  </si>
  <si>
    <t>11.01.2023 09:12:02</t>
  </si>
  <si>
    <t>OVACIK TR-1 35-31-L00151_A_91215524_91215524</t>
  </si>
  <si>
    <t>11.01.2023 09:21:02</t>
  </si>
  <si>
    <t>11.01.2023 17:15:46</t>
  </si>
  <si>
    <t>YEŞİLDERE AHMET TEPESİ TR- 5 35-31-L00158_B_91219184_91219184</t>
  </si>
  <si>
    <t>11.01.2023 12:14:15</t>
  </si>
  <si>
    <t>11.01.2023 14:58:58</t>
  </si>
  <si>
    <t>GÜLBAHÇE TR-278 35-19-L00278_956692423_956692423</t>
  </si>
  <si>
    <t>11.01.2023 20:54:33</t>
  </si>
  <si>
    <t>11.01.2023 22:02:33</t>
  </si>
  <si>
    <t>M-871 EĞRİDERE KÖYÜ 35-02-M00871_99953279_99953279</t>
  </si>
  <si>
    <t>11.01.2023 11:37:53</t>
  </si>
  <si>
    <t>11.01.2023 15:38:18</t>
  </si>
  <si>
    <t>HACIRAHMANLI TR-1 KÖK 45-80-M00070_SARUHANLI DM M02_72197623</t>
  </si>
  <si>
    <t>11.01.2023 11:31:01</t>
  </si>
  <si>
    <t>11.01.2023 12:01:42</t>
  </si>
  <si>
    <t>SOMA TR-16/3 45-82-M00102_945543016_945543016</t>
  </si>
  <si>
    <t>11.01.2023 17:12:52</t>
  </si>
  <si>
    <t>11.01.2023 18:05:09</t>
  </si>
  <si>
    <t>MURADİYE DM-4/14-B 45-71-M02006_DAĞITIM TRAFOSU DM4/14-B M03_66368012</t>
  </si>
  <si>
    <t>OG Trafo Arızası</t>
  </si>
  <si>
    <t>11.01.2023 03:05:02</t>
  </si>
  <si>
    <t>11.01.2023 05:19:41</t>
  </si>
  <si>
    <t>ALAŞEHİR TR-16 45-73-M00016_A_56405046_56405046</t>
  </si>
  <si>
    <t>11.01.2023 14:34:36</t>
  </si>
  <si>
    <t>11.01.2023 18:30:28</t>
  </si>
  <si>
    <t>KARGIN KÖK 45-71-M00095_ŞİRVAN M04_2076271</t>
  </si>
  <si>
    <t>11.01.2023 09:13:19</t>
  </si>
  <si>
    <t>11.01.2023 10:48:23</t>
  </si>
  <si>
    <t>ÇAYIRLI YÖRÜKLER TR-4 35-29-L00209__72399327_72399327</t>
  </si>
  <si>
    <t>11.01.2023 08:06:24</t>
  </si>
  <si>
    <t>11.01.2023 12:18:24</t>
  </si>
  <si>
    <t>BEYOBA TR-12 45-72-M00414_45-72-M00414_2373474</t>
  </si>
  <si>
    <t>11.01.2023 18:20:26</t>
  </si>
  <si>
    <t>11.01.2023 19:28:29</t>
  </si>
  <si>
    <t>K-1092 35-03-K01092_910700648_910700648</t>
  </si>
  <si>
    <t>11.01.2023 09:07:58</t>
  </si>
  <si>
    <t>11.01.2023 10:08:31</t>
  </si>
  <si>
    <t>M-1549 35-03-M01549_910844169_910844169</t>
  </si>
  <si>
    <t>11.01.2023 08:11:00</t>
  </si>
  <si>
    <t>11.01.2023 10:25:39</t>
  </si>
  <si>
    <t>11.01.2023 20:20:13</t>
  </si>
  <si>
    <t>11.01.2023 21:04:17</t>
  </si>
  <si>
    <t>M-459 (DM 6/19) 35-17-M00459__56353341_56353341</t>
  </si>
  <si>
    <t>11.01.2023 13:46:26</t>
  </si>
  <si>
    <t>11.01.2023 14:04:50</t>
  </si>
  <si>
    <t>TR-1 35-15-M00001_950374997_950374997</t>
  </si>
  <si>
    <t>11.01.2023 10:09:56</t>
  </si>
  <si>
    <t>11.01.2023 17:29:05</t>
  </si>
  <si>
    <t>K-4597 35-09-K04597_K-1867 K01_45388090</t>
  </si>
  <si>
    <t>11.01.2023 16:27:44</t>
  </si>
  <si>
    <t>11.01.2023 17:23:00</t>
  </si>
  <si>
    <t>K-1692 35-04-K01692_B B03b_5774993</t>
  </si>
  <si>
    <t>11.01.2023 12:02:12</t>
  </si>
  <si>
    <t>11.01.2023 13:17:08</t>
  </si>
  <si>
    <t>ÇİLEME TR-1 35-22-M00160_B_56354343_56354343</t>
  </si>
  <si>
    <t>11.01.2023 21:10:22</t>
  </si>
  <si>
    <t>11.01.2023 22:09:47</t>
  </si>
  <si>
    <t>11.01.2023 10:55:29</t>
  </si>
  <si>
    <t>11.01.2023 13:28:38</t>
  </si>
  <si>
    <t>EYKO TR-3 35-30-M00029_C_56380193_56380193</t>
  </si>
  <si>
    <t>11.01.2023 12:37:00</t>
  </si>
  <si>
    <t>11.01.2023 13:07:11</t>
  </si>
  <si>
    <t>TR-1/47 45-72-M00047_956507174_956507174</t>
  </si>
  <si>
    <t>11.01.2023 16:45:03</t>
  </si>
  <si>
    <t>11.01.2023 17:44:38</t>
  </si>
  <si>
    <t>ÖDEMİŞ İM 35-15-A00001_CUMHURİYET M12_2309865</t>
  </si>
  <si>
    <t>11.01.2023 06:51:37</t>
  </si>
  <si>
    <t>11.01.2023 07:03:00</t>
  </si>
  <si>
    <t>ORUÇLAR TR-1 35-16-M00093_95000107588_95000107588</t>
  </si>
  <si>
    <t>11.01.2023 13:30:51</t>
  </si>
  <si>
    <t>11.01.2023 17:51:01</t>
  </si>
  <si>
    <t>İCİKLER TR-2 45-74-M00254_İCİKLER TR-1 M03_72231201</t>
  </si>
  <si>
    <t>11.01.2023 11:47:51</t>
  </si>
  <si>
    <t>11.01.2023 11:53:36</t>
  </si>
  <si>
    <t>M-2704 35-01-M02704_911350369_911350369</t>
  </si>
  <si>
    <t>11.01.2023 08:27:11</t>
  </si>
  <si>
    <t>11.01.2023 10:15:10</t>
  </si>
  <si>
    <t>YABACI KÖYÜ TR-1 45-86-M00187_C_65510914_65510914</t>
  </si>
  <si>
    <t>11.01.2023 16:53:00</t>
  </si>
  <si>
    <t>11.01.2023 17:36:05</t>
  </si>
  <si>
    <t>KARABURUN TR-1/15 35-21-L00019_50121031_56357536_56357536</t>
  </si>
  <si>
    <t>11.01.2023 13:58:53</t>
  </si>
  <si>
    <t>11.01.2023 16:54:22</t>
  </si>
  <si>
    <t>YENİKÖY TR-2 35-23-M00086_B_60983000_60983000</t>
  </si>
  <si>
    <t>11.01.2023 01:45:16</t>
  </si>
  <si>
    <t>11.01.2023 02:06:57</t>
  </si>
  <si>
    <t>ALAŞEHİR TR-49 45-73-M00049_DAĞITIM TRAFOSU M04_66706479</t>
  </si>
  <si>
    <t>11.01.2023 13:27:28</t>
  </si>
  <si>
    <t>11.01.2023 13:58:46</t>
  </si>
  <si>
    <t>BALIBEY TR 45-77-L00176_945496672_945496672</t>
  </si>
  <si>
    <t>11.01.2023 16:11:07</t>
  </si>
  <si>
    <t>11.01.2023 18:22:03</t>
  </si>
  <si>
    <t>11.01.2023 19:01:17</t>
  </si>
  <si>
    <t>11.01.2023 20:29:45</t>
  </si>
  <si>
    <t>ÇÖMLEKÇİ TR-7 ARABACILAR 35-31-L00094_B_65512289_65512289</t>
  </si>
  <si>
    <t>ÖRNEKKÖY TR-1 45-73-M00259_45-73-M00259_2368260</t>
  </si>
  <si>
    <t>11.01.2023 09:33:27</t>
  </si>
  <si>
    <t>11.01.2023 15:26:16</t>
  </si>
  <si>
    <t>AKHİSAR TM 45-72-A00006_KAPAKLI-1 M16_2313111</t>
  </si>
  <si>
    <t>11.01.2023 15:42:18</t>
  </si>
  <si>
    <t>11.01.2023 15:46:15</t>
  </si>
  <si>
    <t>K-1522 GÖRECE ATA MAH. 35-22-K01522_DIREK TIPI TRAFO HUCRESI H01_2112940</t>
  </si>
  <si>
    <t>11.01.2023 04:46:57</t>
  </si>
  <si>
    <t>11.01.2023 07:05:36</t>
  </si>
  <si>
    <t>KARABURUN TR-8 35-21-L00015_9319599_56358207_56358207</t>
  </si>
  <si>
    <t>11.01.2023 22:49:39</t>
  </si>
  <si>
    <t>12.01.2023 01:01:05</t>
  </si>
  <si>
    <t>11.01.2023 10:04:00</t>
  </si>
  <si>
    <t>11.01.2023 15:25:00</t>
  </si>
  <si>
    <t>BAHÇELİ TR-3 45-73-M00602_45-73-M00602_2355972</t>
  </si>
  <si>
    <t>11.01.2023 07:08:37</t>
  </si>
  <si>
    <t>11.01.2023 07:53:14</t>
  </si>
  <si>
    <t>DM-7/24 35-26-M00662_956615585_956615585</t>
  </si>
  <si>
    <t>11.01.2023 14:16:13</t>
  </si>
  <si>
    <t>11.01.2023 14:44:43</t>
  </si>
  <si>
    <t>DM-2/32 (İŞKUR) 45-71-M00134_A a3b_45193413</t>
  </si>
  <si>
    <t>11.01.2023 17:03:55</t>
  </si>
  <si>
    <t>11.01.2023 19:44:37</t>
  </si>
  <si>
    <t>HELVACI TR-3 35-17-M00363_B_91198042_91198042</t>
  </si>
  <si>
    <t>11.01.2023 13:55:38</t>
  </si>
  <si>
    <t>11.01.2023 14:55:31</t>
  </si>
  <si>
    <t>SİNDEL TR-1 45-75-M00331_945612404_945612404</t>
  </si>
  <si>
    <t>11.01.2023 11:26:17</t>
  </si>
  <si>
    <t>11.01.2023 14:22:46</t>
  </si>
  <si>
    <t>M-850 KARAÇAM KÖK 35-02-M00850_EĞRİDERE M05_49919463</t>
  </si>
  <si>
    <t>11.01.2023 02:15:00</t>
  </si>
  <si>
    <t>11.01.2023 03:13:11</t>
  </si>
  <si>
    <t>TR-2/93 45-83-L00093_DIREK TIPI TRAFO HUCRESI H01_2094472</t>
  </si>
  <si>
    <t>11.01.2023 11:33:10</t>
  </si>
  <si>
    <t>11.01.2023 14:30:41</t>
  </si>
  <si>
    <t>DM02/TR04 45-73-M00062_C c1_45157684</t>
  </si>
  <si>
    <t>11.01.2023 14:42:54</t>
  </si>
  <si>
    <t>11.01.2023 19:15:24</t>
  </si>
  <si>
    <t>KAYMAKÇI İM 35-15-A00004_ORHANGAZİ L08_2121826</t>
  </si>
  <si>
    <t>11.01.2023 16:19:21</t>
  </si>
  <si>
    <t>11.01.2023 16:34:52</t>
  </si>
  <si>
    <t>ÇARIKBOZDAĞ TR-2 45-73-M01233_945652580_945652580</t>
  </si>
  <si>
    <t>11.01.2023 10:17:46</t>
  </si>
  <si>
    <t>11.01.2023 16:40:34</t>
  </si>
  <si>
    <t>11.01.2023 15:52:54</t>
  </si>
  <si>
    <t>11.01.2023 16:13:46</t>
  </si>
  <si>
    <t>SUBAŞI TR-3 45-73-M00810_45-73-M00810_2354451</t>
  </si>
  <si>
    <t>11.01.2023 19:55:21</t>
  </si>
  <si>
    <t>11.01.2023 20:28:44</t>
  </si>
  <si>
    <t>11.01.2023 19:34:14</t>
  </si>
  <si>
    <t>12.01.2023 00:24:39</t>
  </si>
  <si>
    <t>DELEMENLER ÇAMLICA TR-5 45-73-M00765_45-73-M00765_2355701</t>
  </si>
  <si>
    <t>11.01.2023 08:29:41</t>
  </si>
  <si>
    <t>11.01.2023 13:47:59</t>
  </si>
  <si>
    <t>TİRE TR-2 35-29-M00465__72373343_72373343</t>
  </si>
  <si>
    <t>11.01.2023 05:29:08</t>
  </si>
  <si>
    <t>11.01.2023 06:17:53</t>
  </si>
  <si>
    <t>BEYDERE KÖK 45-71-M00128_ÜÇPINAR M03_50217225</t>
  </si>
  <si>
    <t>11.01.2023 18:28:38</t>
  </si>
  <si>
    <t>11.01.2023 19:12:13</t>
  </si>
  <si>
    <t>TR-33 35-17-M00033_M-433 M03_66314650</t>
  </si>
  <si>
    <t>11.01.2023 17:32:55</t>
  </si>
  <si>
    <t>11.01.2023 17:50:14</t>
  </si>
  <si>
    <t>TR-113 ZEYTİNALANI 35-19-L00113_956688084_956688084</t>
  </si>
  <si>
    <t>11.01.2023 18:00:01</t>
  </si>
  <si>
    <t>11.01.2023 20:38:57</t>
  </si>
  <si>
    <t>ÇAKIRBEYLİ TR-5 35-26-M01421_956613401_956613401</t>
  </si>
  <si>
    <t>11.01.2023 11:33:06</t>
  </si>
  <si>
    <t>11.01.2023 14:14:43</t>
  </si>
  <si>
    <t>L-316 YALIKENT 35-18-L00316_950449201_950449201</t>
  </si>
  <si>
    <t>11.01.2023 09:31:36</t>
  </si>
  <si>
    <t>11.01.2023 11:45:49</t>
  </si>
  <si>
    <t>ARAPLI TR-4 35-16-M00750_35-16-M00750_2358855</t>
  </si>
  <si>
    <t>11.01.2023 09:22:13</t>
  </si>
  <si>
    <t>11.01.2023 10:20:48</t>
  </si>
  <si>
    <t>TR-39/A 45-77-L00078_945491045_945491045</t>
  </si>
  <si>
    <t>11.01.2023 11:16:45</t>
  </si>
  <si>
    <t>11.01.2023 12:30:20</t>
  </si>
  <si>
    <t>HACIALİLER OKUL YANI 45-73-M00734_45-73-M00734_2355622</t>
  </si>
  <si>
    <t>11.01.2023 14:08:02</t>
  </si>
  <si>
    <t>11.01.2023 15:17:13</t>
  </si>
  <si>
    <t>ÇANDARLI DM-TR-20 35-30-M00020_ŞEHİR-1 M13_72352934</t>
  </si>
  <si>
    <t>11.01.2023 02:01:21</t>
  </si>
  <si>
    <t>11.01.2023 03:01:58</t>
  </si>
  <si>
    <t>TR-34 35-30-L00034_955329438_955329438</t>
  </si>
  <si>
    <t>11.01.2023 09:47:32</t>
  </si>
  <si>
    <t>11.01.2023 13:05:04</t>
  </si>
  <si>
    <t>YAHŞELLİ TR-1 35-28-M00216_953371213_953371213</t>
  </si>
  <si>
    <t>11.01.2023 13:17:40</t>
  </si>
  <si>
    <t>11.01.2023 14:14:04</t>
  </si>
  <si>
    <t>KIZILÜZÜM TR-1 35-27-M00080_965922776_965922776</t>
  </si>
  <si>
    <t>11.01.2023 11:00:39</t>
  </si>
  <si>
    <t>11.01.2023 12:12:12</t>
  </si>
  <si>
    <t>DM-3/TR-33 SEFERİHİSAR 35-14-L00299_95001336907_95001336907</t>
  </si>
  <si>
    <t>13.01.2023 12:44:12</t>
  </si>
  <si>
    <t>13.01.2023 15:48:20</t>
  </si>
  <si>
    <t>DM-6/8 35-26-M00655_956622794_956622794</t>
  </si>
  <si>
    <t>13.01.2023 12:45:13</t>
  </si>
  <si>
    <t>13.01.2023 13:30:21</t>
  </si>
  <si>
    <t>AHMETLİ İM 45-84-A00001_ŞEHİR-2 L15_2314539</t>
  </si>
  <si>
    <t>13.01.2023 12:59:11</t>
  </si>
  <si>
    <t>13.01.2023 13:18:41</t>
  </si>
  <si>
    <t>TR-28 45-77-L00028_45-77-L00028_72205026</t>
  </si>
  <si>
    <t>13.01.2023 12:58:33</t>
  </si>
  <si>
    <t>13.01.2023 13:39:20</t>
  </si>
  <si>
    <t>ÇİLEME TR-1 35-22-M00160_955270995_955270995</t>
  </si>
  <si>
    <t>13.01.2023 13:12:02</t>
  </si>
  <si>
    <t>13.01.2023 16:05:30</t>
  </si>
  <si>
    <t>13.01.2023 13:11:25</t>
  </si>
  <si>
    <t>13.01.2023 17:52:05</t>
  </si>
  <si>
    <t>L-325 (ALBAYRAK) 35-18-L00325_950465977_950465977</t>
  </si>
  <si>
    <t>13.01.2023 13:12:21</t>
  </si>
  <si>
    <t>13.01.2023 17:20:44</t>
  </si>
  <si>
    <t>K-3981 35-04-K03981_99228167_99228167</t>
  </si>
  <si>
    <t>13.01.2023 13:27:27</t>
  </si>
  <si>
    <t>13.01.2023 14:48:04</t>
  </si>
  <si>
    <t>SEYREK TR-7 KÖK 35-28-M00379_HatBaşıAyırıcı_53132275 M04_53132275</t>
  </si>
  <si>
    <t>13.01.2023 13:20:13</t>
  </si>
  <si>
    <t>13.01.2023 15:22:56</t>
  </si>
  <si>
    <t>TR-6 35-16-L00006_C_90994016_90994016</t>
  </si>
  <si>
    <t>13.01.2023 13:38:29</t>
  </si>
  <si>
    <t>13.01.2023 15:34:42</t>
  </si>
  <si>
    <t>FOÇA TR-52 35-23-L00052_42134680_56398870_56398870</t>
  </si>
  <si>
    <t>13.01.2023 13:40:38</t>
  </si>
  <si>
    <t>13.01.2023 14:28:53</t>
  </si>
  <si>
    <t>TR-27 35-17-M00027__72410670_72410670</t>
  </si>
  <si>
    <t>13.01.2023 13:48:44</t>
  </si>
  <si>
    <t>13.01.2023 15:12:59</t>
  </si>
  <si>
    <t>K-4438 35-09-K04438_35-09-K04438_45403985</t>
  </si>
  <si>
    <t>13.01.2023 13:56:10</t>
  </si>
  <si>
    <t>13.01.2023 14:04:09</t>
  </si>
  <si>
    <t>KEMALPAŞA TM 35-27-A00002_IŞIKLAR-1 M03_2319664</t>
  </si>
  <si>
    <t>13.01.2023 14:21:12</t>
  </si>
  <si>
    <t>13.01.2023 14:30:49</t>
  </si>
  <si>
    <t>HACIALİLER TR-1 45-73-M00732_945645092_945645092</t>
  </si>
  <si>
    <t>13.01.2023 14:20:28</t>
  </si>
  <si>
    <t>13.01.2023 15:24:46</t>
  </si>
  <si>
    <t>M-919 35-02-M00919_95002357839_95002357839</t>
  </si>
  <si>
    <t>13.01.2023 14:17:02</t>
  </si>
  <si>
    <t>13.01.2023 17:28:11</t>
  </si>
  <si>
    <t>K-2308 35-01-K02308_912967685_912967685</t>
  </si>
  <si>
    <t>13.01.2023 14:23:05</t>
  </si>
  <si>
    <t>13.01.2023 14:47:29</t>
  </si>
  <si>
    <t>DM-4/TR-30 (ESKİ TR-14) 35-22-M00014_955292077_955292077</t>
  </si>
  <si>
    <t>13.01.2023 14:38:17</t>
  </si>
  <si>
    <t>13.01.2023 17:54:27</t>
  </si>
  <si>
    <t>MERİNOS KÖK 35-26-M00392_DAĞKIZILCA-1 M01_65970762</t>
  </si>
  <si>
    <t>13.01.2023 14:36:49</t>
  </si>
  <si>
    <t>13.01.2023 15:44:19</t>
  </si>
  <si>
    <t>DEĞİRMENDERE TR-5 35-22-M00201_955270648_955270648</t>
  </si>
  <si>
    <t>13.01.2023 14:44:41</t>
  </si>
  <si>
    <t>13.01.2023 18:48:30</t>
  </si>
  <si>
    <t>M-3250 35-04-M03250_99358994_99358994</t>
  </si>
  <si>
    <t>13.01.2023 14:51:58</t>
  </si>
  <si>
    <t>13.01.2023 15:47:05</t>
  </si>
  <si>
    <t>KETENCİ SİTESİ TR 45-83-L00200_ERGENEKON TR-4 L03_48088829</t>
  </si>
  <si>
    <t>13.01.2023 14:54:56</t>
  </si>
  <si>
    <t>13.01.2023 15:33:55</t>
  </si>
  <si>
    <t>DEREKÖY TR-33 35-22-M00867_95000607751_95000607751</t>
  </si>
  <si>
    <t>13.01.2023 14:56:48</t>
  </si>
  <si>
    <t>13.01.2023 15:51:57</t>
  </si>
  <si>
    <t>CABBAR DM 45-73-M00100_HatBaşıAyırıcı_53136461 M03_53136461</t>
  </si>
  <si>
    <t>13.01.2023 14:56:16</t>
  </si>
  <si>
    <t>13.01.2023 17:39:15</t>
  </si>
  <si>
    <t>ZEYTİNDAĞ TR-1 35-16-M00003_35-16-M00003_2346979</t>
  </si>
  <si>
    <t>13.01.2023 15:02:43</t>
  </si>
  <si>
    <t>13.01.2023 15:23:02</t>
  </si>
  <si>
    <t>K-3010 35-04-K03010_99310699_99310699</t>
  </si>
  <si>
    <t>13.01.2023 14:56:11</t>
  </si>
  <si>
    <t>13.01.2023 16:06:25</t>
  </si>
  <si>
    <t>M-180 DALYAN ARITMA DM 35-18-M00180__56372851_56372851</t>
  </si>
  <si>
    <t>13.01.2023 15:03:55</t>
  </si>
  <si>
    <t>13.01.2023 15:40:41</t>
  </si>
  <si>
    <t>L-469 35-18-L00469_5665492 a1b_5934397</t>
  </si>
  <si>
    <t>13.01.2023 15:07:59</t>
  </si>
  <si>
    <t>13.01.2023 17:54:17</t>
  </si>
  <si>
    <t>M-1984 35-09-M01984_97780087_97780087</t>
  </si>
  <si>
    <t>13.01.2023 15:09:47</t>
  </si>
  <si>
    <t>13.01.2023 19:51:09</t>
  </si>
  <si>
    <t>M-1469 35-02-M01469_910546418_910546418</t>
  </si>
  <si>
    <t>13.01.2023 15:17:00</t>
  </si>
  <si>
    <t>13.01.2023 17:37:33</t>
  </si>
  <si>
    <t>TR-34 35-26-M00034__56360812_56360812</t>
  </si>
  <si>
    <t>13.01.2023 15:16:25</t>
  </si>
  <si>
    <t>13.01.2023 15:58:39</t>
  </si>
  <si>
    <t>TÜRKELLİ DM (TR-4) 35-28-M00368_HATUNDERE DM (HELVACI DM) M05_56299108</t>
  </si>
  <si>
    <t>13.01.2023 15:25:24</t>
  </si>
  <si>
    <t>13.01.2023 15:32:59</t>
  </si>
  <si>
    <t>YENİ ŞAKRAN TR-7 35-17-M00207_950308938_950308938</t>
  </si>
  <si>
    <t>13.01.2023 15:24:49</t>
  </si>
  <si>
    <t>13.01.2023 16:32:03</t>
  </si>
  <si>
    <t>ILGIN TR-1 45-73-M00591_945647100_945647100</t>
  </si>
  <si>
    <t>13.01.2023 15:33:02</t>
  </si>
  <si>
    <t>13.01.2023 17:01:17</t>
  </si>
  <si>
    <t>TR-2/80-A 45-83-L00306_DAĞITIM TRAFOSU TR-2/80-A L03_72157440</t>
  </si>
  <si>
    <t>13.01.2023 15:36:53</t>
  </si>
  <si>
    <t>13.01.2023 16:01:47</t>
  </si>
  <si>
    <t>YENİ ŞAKRAN M-469 35-17-M00469_A_91190589_91190589</t>
  </si>
  <si>
    <t>13.01.2023 15:40:08</t>
  </si>
  <si>
    <t>13.01.2023 16:58:42</t>
  </si>
  <si>
    <t>K-4438 35-09-K04438_B b1b_5861941</t>
  </si>
  <si>
    <t>13.01.2023 15:41:11</t>
  </si>
  <si>
    <t>13.01.2023 17:27:19</t>
  </si>
  <si>
    <t>M-878 35-02-M00878_914619470_914619470</t>
  </si>
  <si>
    <t>13.01.2023 15:47:11</t>
  </si>
  <si>
    <t>13.01.2023 18:20:27</t>
  </si>
  <si>
    <t>M-1984 35-09-M01984_C c6b_5881250</t>
  </si>
  <si>
    <t>13.01.2023 15:56:57</t>
  </si>
  <si>
    <t>13.01.2023 18:50:11</t>
  </si>
  <si>
    <t>K-299 35-02-K00299_912907890_912907890</t>
  </si>
  <si>
    <t>13.01.2023 15:54:30</t>
  </si>
  <si>
    <t>13.01.2023 20:46:17</t>
  </si>
  <si>
    <t>K-2399 35-02-K02399_913511100_913511100</t>
  </si>
  <si>
    <t>13.01.2023 15:59:09</t>
  </si>
  <si>
    <t>13.01.2023 20:13:47</t>
  </si>
  <si>
    <t>TR-1/3 45-83-M00003_PAŞATIMARI TR-1 M05_2331761</t>
  </si>
  <si>
    <t>13.01.2023 16:02:01</t>
  </si>
  <si>
    <t>13.01.2023 18:06:12</t>
  </si>
  <si>
    <t>L-289 DEMET AKBAĞ TRAFO 35-18-L00289_950456221_950456221</t>
  </si>
  <si>
    <t>13.01.2023 16:02:00</t>
  </si>
  <si>
    <t>13.01.2023 20:05:05</t>
  </si>
  <si>
    <t>TR-34 35-26-M00034_956621154_956621154</t>
  </si>
  <si>
    <t>13.01.2023 16:05:22</t>
  </si>
  <si>
    <t>13.01.2023 19:10:39</t>
  </si>
  <si>
    <t>K-3141 35-07-K03141_E e3b_5825021</t>
  </si>
  <si>
    <t>13.01.2023 16:10:07</t>
  </si>
  <si>
    <t>13.01.2023 17:19:00</t>
  </si>
  <si>
    <t>GÜLKENT TR-5 35-30-M00228_95002422134_95002422134</t>
  </si>
  <si>
    <t>13.01.2023 16:11:21</t>
  </si>
  <si>
    <t>13.01.2023 18:57:37</t>
  </si>
  <si>
    <t>K-2424 35-04-K02424_A A1B_5808887</t>
  </si>
  <si>
    <t>13.01.2023 16:22:12</t>
  </si>
  <si>
    <t>13.01.2023 18:27:26</t>
  </si>
  <si>
    <t>ARAPLIOVASI GES DM 35-16-M00811_BÖLCEK ENH ÇIKIŞ M022_48716799</t>
  </si>
  <si>
    <t>13.01.2023 16:27:48</t>
  </si>
  <si>
    <t>13.01.2023 20:18:31</t>
  </si>
  <si>
    <t>13.01.2023 16:29:28</t>
  </si>
  <si>
    <t>13.01.2023 20:52:06</t>
  </si>
  <si>
    <t>SELİMİYE TR-4 SAZLIKUYU 45-79-M00347_E_56385386_56385386</t>
  </si>
  <si>
    <t>13.01.2023 16:31:14</t>
  </si>
  <si>
    <t>13.01.2023 18:28:27</t>
  </si>
  <si>
    <t>L-300 DM 35-18-L00300_950449140_950449140</t>
  </si>
  <si>
    <t>13.01.2023 16:32:07</t>
  </si>
  <si>
    <t>13.01.2023 20:40:33</t>
  </si>
  <si>
    <t>CANPAŞA KÖK 45-71-M00140_HatBaşıAyırıcı_53134642 M06_53134642</t>
  </si>
  <si>
    <t>13.01.2023 16:37:23</t>
  </si>
  <si>
    <t>13.01.2023 20:18:18</t>
  </si>
  <si>
    <t>YAKAPINAR TR-6 35-20-L00139_35-20-L00139_2376713</t>
  </si>
  <si>
    <t>13.01.2023 16:41:43</t>
  </si>
  <si>
    <t>13.01.2023 17:11:16</t>
  </si>
  <si>
    <t>TR-135 RÜYAKENT 35-15-M00135_48874772_56370802_56370802</t>
  </si>
  <si>
    <t>13.01.2023 16:43:20</t>
  </si>
  <si>
    <t>13.01.2023 17:08:05</t>
  </si>
  <si>
    <t>K-2953 35-02-K02953_B_56375157_56375157</t>
  </si>
  <si>
    <t>13.01.2023 16:45:47</t>
  </si>
  <si>
    <t>13.01.2023 19:19:14</t>
  </si>
  <si>
    <t>MEHMET NURİ ŞEYDA SORMAN ÖZEL TR 45-71-M00928Ö_DIREK TIPI TRAFO HUCRESI H01_2082494</t>
  </si>
  <si>
    <t>13.01.2023 16:51:58</t>
  </si>
  <si>
    <t>13.01.2023 18:31:45</t>
  </si>
  <si>
    <t>YEŞİLYURT TR-10 45-73-M00485_945640343_945640343</t>
  </si>
  <si>
    <t>13.01.2023 16:53:31</t>
  </si>
  <si>
    <t>13.01.2023 18:55:09</t>
  </si>
  <si>
    <t>MENEMEN TR-81 35-28-M00681_953374731_953374731</t>
  </si>
  <si>
    <t>13.01.2023 16:56:57</t>
  </si>
  <si>
    <t>13.01.2023 18:34:04</t>
  </si>
  <si>
    <t>GÖLMARMARA İM 45-85-A00001_ESKİ GÖLMARMARA L28_2113832</t>
  </si>
  <si>
    <t>13.01.2023 16:51:16</t>
  </si>
  <si>
    <t>13.01.2023 17:43:18</t>
  </si>
  <si>
    <t>DM-9 45-71-M00386_GENEL KONUTLAR M07_66182420</t>
  </si>
  <si>
    <t>13.01.2023 17:00:27</t>
  </si>
  <si>
    <t>13.01.2023 18:05:46</t>
  </si>
  <si>
    <t>KFC KÖK 35-28-M00534_ M01_2329272</t>
  </si>
  <si>
    <t>13.01.2023 17:08:00</t>
  </si>
  <si>
    <t>13.01.2023 17:43:13</t>
  </si>
  <si>
    <t>13.01.2023 17:14:17</t>
  </si>
  <si>
    <t>13.01.2023 19:01:54</t>
  </si>
  <si>
    <t>BIÇAKÇI TR-2 35-15-L00081_B_56361741_56361741</t>
  </si>
  <si>
    <t>13.01.2023 17:31:56</t>
  </si>
  <si>
    <t>13.01.2023 19:21:42</t>
  </si>
  <si>
    <t>EMİNBEY ASMALI MAHALLE TR-1 45-78-M00855_953293987_953293987</t>
  </si>
  <si>
    <t>13.01.2023 17:31:26</t>
  </si>
  <si>
    <t>13.01.2023 19:24:34</t>
  </si>
  <si>
    <t>YAHŞELLİ TR-6 35-28-M00500_35-28-M00500_2377261</t>
  </si>
  <si>
    <t>13.01.2023 17:39:34</t>
  </si>
  <si>
    <t>13.01.2023 18:18:46</t>
  </si>
  <si>
    <t>K-4130 35-04-K04130_99359224_99359224</t>
  </si>
  <si>
    <t>13.01.2023 17:43:06</t>
  </si>
  <si>
    <t>13.01.2023 21:00:21</t>
  </si>
  <si>
    <t>TR-44 (DM-6/21) 35-17-M00044_A_60984578_60984578</t>
  </si>
  <si>
    <t>13.01.2023 17:51:05</t>
  </si>
  <si>
    <t>13.01.2023 18:50:22</t>
  </si>
  <si>
    <t>TR-115 ZEYTİNALANI 35-19-L00115_956664252_956664252</t>
  </si>
  <si>
    <t>13.01.2023 17:55:33</t>
  </si>
  <si>
    <t>13.01.2023 19:00:50</t>
  </si>
  <si>
    <t>TR-44 35-16-L00044_95001408260_95001408260</t>
  </si>
  <si>
    <t>13.01.2023 17:53:35</t>
  </si>
  <si>
    <t>13.01.2023 22:13:47</t>
  </si>
  <si>
    <t>GÖÇBEYLİ DM 35-16-M00139_GÖÇBEYLİ M01_72044683</t>
  </si>
  <si>
    <t>13.01.2023 18:04:54</t>
  </si>
  <si>
    <t>13.01.2023 18:32:05</t>
  </si>
  <si>
    <t>M-2813 35-03-M02813_910507269_910507269</t>
  </si>
  <si>
    <t>13.01.2023 17:59:00</t>
  </si>
  <si>
    <t>13.01.2023 19:53:23</t>
  </si>
  <si>
    <t>M-1289 35-02-M01289_912976188_912976188</t>
  </si>
  <si>
    <t>13.01.2023 17:46:35</t>
  </si>
  <si>
    <t>13.01.2023 20:06:38</t>
  </si>
  <si>
    <t>KIRKAĞAÇ DM 45-76-M00043_ŞEHİR-2(GARAJ TARAFI) M09_72247471</t>
  </si>
  <si>
    <t>13.01.2023 18:16:14</t>
  </si>
  <si>
    <t>13.01.2023 18:22:00</t>
  </si>
  <si>
    <t>GÜLKENT TR-5 35-30-M00228_C_91187786_91187786</t>
  </si>
  <si>
    <t>13.01.2023 18:18:12</t>
  </si>
  <si>
    <t>13.01.2023 21:51:39</t>
  </si>
  <si>
    <t>TR-23 35-15-M00023_48891172_56380190_56380190</t>
  </si>
  <si>
    <t>13.01.2023 18:20:25</t>
  </si>
  <si>
    <t>13.01.2023 18:53:44</t>
  </si>
  <si>
    <t>GÖÇBEYLİ DM 35-16-M00139_GÖÇBEYLİ TARIMSAL SULAMA M02_72044677</t>
  </si>
  <si>
    <t>13.01.2023 18:24:36</t>
  </si>
  <si>
    <t>13.01.2023 22:30:09</t>
  </si>
  <si>
    <t>SOMA A SANTRALİ İM/DM 45-82-A00001_DENİŞ-2 M12_2091665</t>
  </si>
  <si>
    <t>13.01.2023 18:53:56</t>
  </si>
  <si>
    <t>ARMAĞANLAR TR-1 35-16-M00031_B_56396087_56396087</t>
  </si>
  <si>
    <t>13.01.2023 18:31:08</t>
  </si>
  <si>
    <t>13.01.2023 21:39:48</t>
  </si>
  <si>
    <t>TR-2/108-A 45-83-L00311_B_56387589_56387589</t>
  </si>
  <si>
    <t>13.01.2023 18:30:20</t>
  </si>
  <si>
    <t>13.01.2023 19:04:39</t>
  </si>
  <si>
    <t>KARGIN KÖK 45-71-M00095_KARGIN BAKIR HAT TURGUTLU YÖNÜ M05_2076270</t>
  </si>
  <si>
    <t>13.01.2023 18:43:03</t>
  </si>
  <si>
    <t>13.01.2023 21:10:35</t>
  </si>
  <si>
    <t>TR-2/31 45-83-L00031_955147269_955147269</t>
  </si>
  <si>
    <t>13.01.2023 18:58:16</t>
  </si>
  <si>
    <t>13.01.2023 20:59:46</t>
  </si>
  <si>
    <t>BAĞYURDU TR-7 (DM-1/6) 35-27-L00248_DAĞITIM TRAFO BAĞYURDU TR-7 (DM-1/6) L04_72148923</t>
  </si>
  <si>
    <t>13.01.2023 19:01:33</t>
  </si>
  <si>
    <t>13.01.2023 20:39:20</t>
  </si>
  <si>
    <t>TR-48 TEKEL 35-19-L00048_D_91003022_91003022</t>
  </si>
  <si>
    <t>13.01.2023 19:03:31</t>
  </si>
  <si>
    <t>13.01.2023 19:49:41</t>
  </si>
  <si>
    <t>DURASILLI TR-25 45-78-M01140_953261393_953261393</t>
  </si>
  <si>
    <t>13.01.2023 19:08:57</t>
  </si>
  <si>
    <t>13.01.2023 20:51:57</t>
  </si>
  <si>
    <t>K-2953 35-02-K02953_913215659_913215659</t>
  </si>
  <si>
    <t>13.01.2023 19:13:00</t>
  </si>
  <si>
    <t>13.01.2023 21:46:42</t>
  </si>
  <si>
    <t>L-258/1 35-18-L00608_950446831_950446831</t>
  </si>
  <si>
    <t>13.01.2023 19:14:22</t>
  </si>
  <si>
    <t>13.01.2023 22:21:23</t>
  </si>
  <si>
    <t>13.01.2023 19:32:00</t>
  </si>
  <si>
    <t>13.01.2023 20:06:07</t>
  </si>
  <si>
    <t>L-425 BELLONA KABİN 35-18-L00425_950462176_950462176</t>
  </si>
  <si>
    <t>13.01.2023 19:17:49</t>
  </si>
  <si>
    <t>13.01.2023 22:57:46</t>
  </si>
  <si>
    <t>13.01.2023 19:30:18</t>
  </si>
  <si>
    <t>13.01.2023 20:25:19</t>
  </si>
  <si>
    <t>YENİFOÇA TR-22 35-23-M00022_C_56366118_56366118</t>
  </si>
  <si>
    <t>13.01.2023 19:33:27</t>
  </si>
  <si>
    <t>13.01.2023 20:14:40</t>
  </si>
  <si>
    <t>EMİRALEM TR-1 35-28-M00227_A_56357709_56357709</t>
  </si>
  <si>
    <t>13.01.2023 19:59:14</t>
  </si>
  <si>
    <t>13.01.2023 22:50:19</t>
  </si>
  <si>
    <t>BIÇAKÇI TR-2 35-15-L00081_C_56407269_56407269</t>
  </si>
  <si>
    <t>13.01.2023 20:10:35</t>
  </si>
  <si>
    <t>13.01.2023 22:06:00</t>
  </si>
  <si>
    <t>ŞEHİTLER TR-2 35-26-L00162_956601532_956601532</t>
  </si>
  <si>
    <t>13.01.2023 20:06:17</t>
  </si>
  <si>
    <t>13.01.2023 21:11:16</t>
  </si>
  <si>
    <t>MENEMEN TR-81 35-28-M00681_A A2_5826118</t>
  </si>
  <si>
    <t>13.01.2023 20:15:44</t>
  </si>
  <si>
    <t>13.01.2023 20:54:32</t>
  </si>
  <si>
    <t>KUŞÇULAR TR-9 35-19-M00221_956667752_956667752</t>
  </si>
  <si>
    <t>13.01.2023 20:28:09</t>
  </si>
  <si>
    <t>13.01.2023 23:44:59</t>
  </si>
  <si>
    <t>K-231 35-01-K00231_910498349_910498349</t>
  </si>
  <si>
    <t>13.01.2023 20:30:43</t>
  </si>
  <si>
    <t>13.01.2023 21:43:27</t>
  </si>
  <si>
    <t>YUKARI EMLAKDERE TR-1 45-71-M01032_45-71-M01032_2369053</t>
  </si>
  <si>
    <t>13.01.2023 17:41:45</t>
  </si>
  <si>
    <t>14.01.2023 01:21:13</t>
  </si>
  <si>
    <t>M-3555(YATIRIM REZERVE) 35-02-M03555_95001304669_95001304669</t>
  </si>
  <si>
    <t>13.01.2023 20:48:33</t>
  </si>
  <si>
    <t>14.01.2023 01:12:00</t>
  </si>
  <si>
    <t>13.01.2023 20:53:10</t>
  </si>
  <si>
    <t>14.01.2023 00:00:41</t>
  </si>
  <si>
    <t>K-1774 35-02-K01774_35-02-K01774_2375729</t>
  </si>
  <si>
    <t>13.01.2023 20:57:24</t>
  </si>
  <si>
    <t>14.01.2023 00:08:54</t>
  </si>
  <si>
    <t>MENEMEN TR-11 35-28-L00011_A A02_5825901</t>
  </si>
  <si>
    <t>13.01.2023 21:12:31</t>
  </si>
  <si>
    <t>13.01.2023 22:06:59</t>
  </si>
  <si>
    <t>TR-55 KÖK 35-19-M00055_956666747_956666747</t>
  </si>
  <si>
    <t>13.01.2023 21:15:18</t>
  </si>
  <si>
    <t>14.01.2023 00:53:30</t>
  </si>
  <si>
    <t>GÜLBAHÇE TR-8 35-19-L00268_956671991_956671991</t>
  </si>
  <si>
    <t>13.01.2023 21:24:15</t>
  </si>
  <si>
    <t>13.01.2023 22:49:47</t>
  </si>
  <si>
    <t>ALAŞEHİR TR-82 45-73-M00082_945678500_945678500</t>
  </si>
  <si>
    <t>AG Box / Sdk Abone Çıkış Faz Sigorta Atığı</t>
  </si>
  <si>
    <t>13.01.2023 21:37:07</t>
  </si>
  <si>
    <t>13.01.2023 23:39:17</t>
  </si>
  <si>
    <t>TR-1/86-A (NAME SOKAK TRF) 45-83-M00271_48125369_56395668_56395668</t>
  </si>
  <si>
    <t>13.01.2023 22:07:10</t>
  </si>
  <si>
    <t>13.01.2023 22:58:34</t>
  </si>
  <si>
    <t>EMİRALEM TR-1 35-28-M00227_B_56357707_56357707</t>
  </si>
  <si>
    <t>13.01.2023 22:51:40</t>
  </si>
  <si>
    <t>14.01.2023 00:33:31</t>
  </si>
  <si>
    <t>TÜRKELLİ DM (TR-4) 35-28-M00368_HATUNDERE DM (HELVACI DM) M05_56298989</t>
  </si>
  <si>
    <t>13.01.2023 21:08:12</t>
  </si>
  <si>
    <t>14.01.2023 00:42:16</t>
  </si>
  <si>
    <t>DM-2/1 35-29-M00092_95001313994_95001313994</t>
  </si>
  <si>
    <t>13.01.2023 22:58:57</t>
  </si>
  <si>
    <t>13.01.2023 23:15:52</t>
  </si>
  <si>
    <t>L-177 35-18-L00177_B_56369146_56369146</t>
  </si>
  <si>
    <t>13.01.2023 23:29:15</t>
  </si>
  <si>
    <t>14.01.2023 02:27:37</t>
  </si>
  <si>
    <t>YEŞİLOVA ÇAYIR TR-6 35-20-L00131_8543445_56377775_56377775</t>
  </si>
  <si>
    <t>13.01.2023 23:36:36</t>
  </si>
  <si>
    <t>14.01.2023 01:54:35</t>
  </si>
  <si>
    <t>KUYUCAK DM 35-27-M00273_HatBaşıAyırıcı_73848231 M02_73848231</t>
  </si>
  <si>
    <t>13.01.2023 10:55:08</t>
  </si>
  <si>
    <t>13.01.2023 14:30:24</t>
  </si>
  <si>
    <t>DERİCİLER SİTESİ TR-2 ÖZEL TR 45-71-M02091Ö_ M02_50042938</t>
  </si>
  <si>
    <t>13.01.2023 02:46:01</t>
  </si>
  <si>
    <t>13.01.2023 03:14:16</t>
  </si>
  <si>
    <t>KULA İM 45-77-A00001_KULA-1 (ŞEHİR-1) L12_2049999</t>
  </si>
  <si>
    <t>14.01.2023 00:08:43</t>
  </si>
  <si>
    <t>14.01.2023 00:30:00</t>
  </si>
  <si>
    <t>ÖREN TR-1 KÖK 35-27-L00213_ŞEHİR ÖREN L07_72160452</t>
  </si>
  <si>
    <t>14.01.2023 01:45:08</t>
  </si>
  <si>
    <t>14.01.2023 02:16:03</t>
  </si>
  <si>
    <t>YUKARI KARABURÇ TR-11 35-31-L00269_47942334_56362066_56362066</t>
  </si>
  <si>
    <t>14.01.2023 02:07:15</t>
  </si>
  <si>
    <t>14.01.2023 02:39:15</t>
  </si>
  <si>
    <t>ALSANCAK TM 35-01-A00005_GÜZEL SANATLAR K28_2308526</t>
  </si>
  <si>
    <t>14.01.2023 01:41:44</t>
  </si>
  <si>
    <t>14.01.2023 02:15:57</t>
  </si>
  <si>
    <t>M-530 35-02-M00530_DIREK TIPI TRAFO HUCRESI H01_2059002</t>
  </si>
  <si>
    <t>14.01.2023 02:09:27</t>
  </si>
  <si>
    <t>14.01.2023 11:04:02</t>
  </si>
  <si>
    <t>MURADİYE DM-5/10 45-71-M00775_DM-5/9A M07_2307012</t>
  </si>
  <si>
    <t>14.01.2023 03:53:34</t>
  </si>
  <si>
    <t>14.01.2023 04:33:31</t>
  </si>
  <si>
    <t>HARMANDALI DM-3 (M-211) 35-09-M00211_M-2092 M01_45384127</t>
  </si>
  <si>
    <t>14.01.2023 05:47:15</t>
  </si>
  <si>
    <t>14.01.2023 07:02:57</t>
  </si>
  <si>
    <t>14.01.2023 06:12:10</t>
  </si>
  <si>
    <t>14.01.2023 10:27:27</t>
  </si>
  <si>
    <t>M-452 35-02-M00452_C_56363691_56363691</t>
  </si>
  <si>
    <t>14.01.2023 06:14:01</t>
  </si>
  <si>
    <t>14.01.2023 12:42:04</t>
  </si>
  <si>
    <t>M-452 35-02-M00452_B_56363692_56363692</t>
  </si>
  <si>
    <t>14.01.2023 07:01:54</t>
  </si>
  <si>
    <t>14.01.2023 12:40:34</t>
  </si>
  <si>
    <t>K-2626 35-02-K02626_C C1B_5853153</t>
  </si>
  <si>
    <t>14.01.2023 07:27:03</t>
  </si>
  <si>
    <t>14.01.2023 09:06:47</t>
  </si>
  <si>
    <t>K-1329 35-01-K01329_912920670_912920670</t>
  </si>
  <si>
    <t>14.01.2023 07:38:58</t>
  </si>
  <si>
    <t>14.01.2023 08:50:34</t>
  </si>
  <si>
    <t>AHMET TÜRELİ SULAMA GRUBU 35-29-M00255_A_56377830_56377830</t>
  </si>
  <si>
    <t>14.01.2023 08:01:47</t>
  </si>
  <si>
    <t>14.01.2023 10:43:07</t>
  </si>
  <si>
    <t>KAYAPINAR KÖK 45-71-M02146_ M05_60777327</t>
  </si>
  <si>
    <t>14.01.2023 08:35:33</t>
  </si>
  <si>
    <t>14.01.2023 09:48:10</t>
  </si>
  <si>
    <t>14.01.2023 08:36:38</t>
  </si>
  <si>
    <t>14.01.2023 10:00:00</t>
  </si>
  <si>
    <t>SELENDİ TR-6 45-81-M00006_945633042_945633042</t>
  </si>
  <si>
    <t>14.01.2023 08:43:47</t>
  </si>
  <si>
    <t>14.01.2023 17:34:54</t>
  </si>
  <si>
    <t>DM-17 45-71-M00400_CELAL BAYAR M04_73387910</t>
  </si>
  <si>
    <t>14.01.2023 08:49:11</t>
  </si>
  <si>
    <t>14.01.2023 09:51:03</t>
  </si>
  <si>
    <t>14.01.2023 08:48:23</t>
  </si>
  <si>
    <t>14.01.2023 09:40:29</t>
  </si>
  <si>
    <t>KABAZLI KÖK 45-78-M00675_TAYTAN OFİS YENİ GİRİŞ 1/0 HAT M06_65971500</t>
  </si>
  <si>
    <t>14.01.2023 08:52:53</t>
  </si>
  <si>
    <t>14.01.2023 08:53:13</t>
  </si>
  <si>
    <t>ARKENT KONUTLARI 35-27-L00089_966526970_966526970</t>
  </si>
  <si>
    <t>14.01.2023 08:52:22</t>
  </si>
  <si>
    <t>14.01.2023 10:51:23</t>
  </si>
  <si>
    <t>MORDOĞAN TR-41 35-21-L00164_35-21-L00164_72179980</t>
  </si>
  <si>
    <t>14.01.2023 09:00:45</t>
  </si>
  <si>
    <t>14.01.2023 17:50:02</t>
  </si>
  <si>
    <t>L-140 35-18-L00140_L-145 DALYAN DM L02_2325379</t>
  </si>
  <si>
    <t>14.01.2023 09:00:00</t>
  </si>
  <si>
    <t>14.01.2023 10:07:11</t>
  </si>
  <si>
    <t>TR-2/14 45-72-L00014_45-72-L00014_2351415</t>
  </si>
  <si>
    <t>14.01.2023 09:22:50</t>
  </si>
  <si>
    <t>M-2813 35-03-M02813_B_91211837_91211837</t>
  </si>
  <si>
    <t>14.01.2023 09:00:56</t>
  </si>
  <si>
    <t>14.01.2023 09:38:04</t>
  </si>
  <si>
    <t>YEŞİLKAVAK TR-3 45-78-M00717_DIREK TIPI TRAFO HUCRESI H01_2111849</t>
  </si>
  <si>
    <t>14.01.2023 09:01:34</t>
  </si>
  <si>
    <t>14.01.2023 10:19:36</t>
  </si>
  <si>
    <t>KARAAĞAÇLI TR-13 45-71-M01075_FABRİKALAR M05_2320972</t>
  </si>
  <si>
    <t>14.01.2023 09:05:22</t>
  </si>
  <si>
    <t>14.01.2023 17:37:17</t>
  </si>
  <si>
    <t>KURTULMUŞ KÖK 45-72-L00080_KURTULMUŞ ÇIKIŞI L02_66546808</t>
  </si>
  <si>
    <t>14.01.2023 09:05:20</t>
  </si>
  <si>
    <t>14.01.2023 10:30:28</t>
  </si>
  <si>
    <t>SARUHANLI TR-34 45-80-M00034_DAĞITIM TRAFO SARUHANLI TR-34 M04_72204470</t>
  </si>
  <si>
    <t>14.01.2023 09:09:19</t>
  </si>
  <si>
    <t>14.01.2023 09:19:10</t>
  </si>
  <si>
    <t>K-31 35-01-K00031_K-1517 K03_2050044</t>
  </si>
  <si>
    <t>14.01.2023 09:08:08</t>
  </si>
  <si>
    <t>14.01.2023 12:47:11</t>
  </si>
  <si>
    <t>M-3198 (YATIRIM REZERVE) 35-01-M03198_B_56378742_56378742</t>
  </si>
  <si>
    <t>14.01.2023 09:10:14</t>
  </si>
  <si>
    <t>14.01.2023 13:39:30</t>
  </si>
  <si>
    <t>ÇİLE DM 35-22-M00086_ÇİLE KÖYÜ M05_50064097</t>
  </si>
  <si>
    <t>14.01.2023 09:02:51</t>
  </si>
  <si>
    <t>14.01.2023 15:40:23</t>
  </si>
  <si>
    <t>TR-108 35-15-M00108_35-15-M00108_2364923</t>
  </si>
  <si>
    <t>14.01.2023 09:15:00</t>
  </si>
  <si>
    <t>14.01.2023 14:29:44</t>
  </si>
  <si>
    <t>K-3010 35-04-K03010_B B3B_5820740</t>
  </si>
  <si>
    <t>14.01.2023 09:06:39</t>
  </si>
  <si>
    <t>14.01.2023 11:10:50</t>
  </si>
  <si>
    <t>M-3121(YATIRIM REZERVE) 35-10-M03121_D_56375462_56375462</t>
  </si>
  <si>
    <t>14.01.2023 09:17:14</t>
  </si>
  <si>
    <t>14.01.2023 16:31:58</t>
  </si>
  <si>
    <t>TR-149 35-15-M00149_35-15-M00149_66879224</t>
  </si>
  <si>
    <t>14.01.2023 09:17:17</t>
  </si>
  <si>
    <t>14.01.2023 17:47:49</t>
  </si>
  <si>
    <t>K-211 35-02-K00211_35-02-K00211_2375443</t>
  </si>
  <si>
    <t>14.01.2023 09:18:22</t>
  </si>
  <si>
    <t>14.01.2023 13:33:31</t>
  </si>
  <si>
    <t>DM-1/TR-15 SEFERİHİSAR 35-14-M00327_A B1_5858505</t>
  </si>
  <si>
    <t>14.01.2023 09:19:37</t>
  </si>
  <si>
    <t>14.01.2023 15:54:08</t>
  </si>
  <si>
    <t>DOĞANCI TR-3 35-31-L00336_A_91225759_91225759</t>
  </si>
  <si>
    <t>14.01.2023 09:19:52</t>
  </si>
  <si>
    <t>14.01.2023 17:29:56</t>
  </si>
  <si>
    <t>L-91 ULAMIŞ TEPE KAHVE 35-14-L00091_35-14-L00091_2376235</t>
  </si>
  <si>
    <t>14.01.2023 09:16:58</t>
  </si>
  <si>
    <t>14.01.2023 18:13:09</t>
  </si>
  <si>
    <t>14.01.2023 09:17:59</t>
  </si>
  <si>
    <t>14.01.2023 13:14:49</t>
  </si>
  <si>
    <t>İZZETTİN KÖK 45-83-M00132_SİNİRLİ M02_2107098</t>
  </si>
  <si>
    <t>14.01.2023 09:20:33</t>
  </si>
  <si>
    <t>14.01.2023 10:43:23</t>
  </si>
  <si>
    <t>ÇEŞME İM 35-18-A00001_DALYAN L05_2308115</t>
  </si>
  <si>
    <t>14.01.2023 09:15:51</t>
  </si>
  <si>
    <t>14.01.2023 15:06:08</t>
  </si>
  <si>
    <t>M-3404(YATIRIM REZERVE) 35-03-M03404_910253123_910253123</t>
  </si>
  <si>
    <t>14.01.2023 09:28:02</t>
  </si>
  <si>
    <t>14.01.2023 16:11:46</t>
  </si>
  <si>
    <t>DM-1/TR-8 URLA 35-19-M00466_956669917_956669917</t>
  </si>
  <si>
    <t>14.01.2023 09:29:28</t>
  </si>
  <si>
    <t>14.01.2023 11:27:29</t>
  </si>
  <si>
    <t>PAŞAKÖY TR-3 45-80-M00058_DAĞITIM TRAFO PAŞAKÖY TR-3 M06_72199643</t>
  </si>
  <si>
    <t>14.01.2023 09:34:03</t>
  </si>
  <si>
    <t>14.01.2023 10:23:39</t>
  </si>
  <si>
    <t>İLYASLAR KÖK 45-76-M00048_HatBaşıAyırıcı_53135514 M02_53135514</t>
  </si>
  <si>
    <t>14.01.2023 09:41:00</t>
  </si>
  <si>
    <t>14.01.2023 10:15:28</t>
  </si>
  <si>
    <t>ÇAPAKLI KÖK 45-78-M01161_GÖKÇEKÖY M05_78225836</t>
  </si>
  <si>
    <t>14.01.2023 09:35:37</t>
  </si>
  <si>
    <t>14.01.2023 18:09:13</t>
  </si>
  <si>
    <t>TR-44 35-27-M00044_95001365139_95001365139</t>
  </si>
  <si>
    <t>14.01.2023 09:41:35</t>
  </si>
  <si>
    <t>14.01.2023 11:45:03</t>
  </si>
  <si>
    <t>KISIK SANAYİ TR-17 35-22-M00117_955276170_955276170</t>
  </si>
  <si>
    <t>14.01.2023 09:41:45</t>
  </si>
  <si>
    <t>14.01.2023 16:53:17</t>
  </si>
  <si>
    <t>ULUDERBENT DM 45-73-M00491_ÖRENCİK M01_66856544</t>
  </si>
  <si>
    <t>14.01.2023 09:47:03</t>
  </si>
  <si>
    <t>14.01.2023 09:47:33</t>
  </si>
  <si>
    <t>K-581 35-01-K00581_912910695_912910695</t>
  </si>
  <si>
    <t>14.01.2023 09:46:03</t>
  </si>
  <si>
    <t>14.01.2023 12:59:26</t>
  </si>
  <si>
    <t>K-1725 GEÇİT 35-07-K04841_K-447/K-3948 K03_49678241</t>
  </si>
  <si>
    <t>14.01.2023 09:46:07</t>
  </si>
  <si>
    <t>14.01.2023 17:21:37</t>
  </si>
  <si>
    <t>TR-98 35-16-L00098_953346813_953346813</t>
  </si>
  <si>
    <t>14.01.2023 09:57:23</t>
  </si>
  <si>
    <t>14.01.2023 12:36:35</t>
  </si>
  <si>
    <t>14.01.2023 09:58:45</t>
  </si>
  <si>
    <t>14.01.2023 11:28:14</t>
  </si>
  <si>
    <t>ULUCAK DM-2/5-A 35-27-M00338_G G3B_5797099</t>
  </si>
  <si>
    <t>14.01.2023 09:54:42</t>
  </si>
  <si>
    <t>14.01.2023 10:59:54</t>
  </si>
  <si>
    <t>SELÇUK İM/DM 35-13-A00004_ŞİRİNCE L04_65986299</t>
  </si>
  <si>
    <t>14.01.2023 10:01:13</t>
  </si>
  <si>
    <t>14.01.2023 10:12:57</t>
  </si>
  <si>
    <t>DM-3/TR-11 SEFERİHİSAR 35-14-M00330_50049780 B01_50051032</t>
  </si>
  <si>
    <t>14.01.2023 10:01:45</t>
  </si>
  <si>
    <t>14.01.2023 15:55:29</t>
  </si>
  <si>
    <t>14.01.2023 10:00:19</t>
  </si>
  <si>
    <t>14.01.2023 16:21:26</t>
  </si>
  <si>
    <t>14.01.2023 10:07:44</t>
  </si>
  <si>
    <t>14.01.2023 14:36:19</t>
  </si>
  <si>
    <t>TR-95 35-15-M00095_950408861_950408861</t>
  </si>
  <si>
    <t>14.01.2023 10:05:21</t>
  </si>
  <si>
    <t>14.01.2023 11:10:46</t>
  </si>
  <si>
    <t>GÜLBAHÇE TR-1 35-19-L00151_956693996_956693996</t>
  </si>
  <si>
    <t>14.01.2023 10:07:19</t>
  </si>
  <si>
    <t>14.01.2023 10:57:51</t>
  </si>
  <si>
    <t>K-1892 35-07-K01892_A_56379000_56379000</t>
  </si>
  <si>
    <t>14.01.2023 10:08:22</t>
  </si>
  <si>
    <t>14.01.2023 13:18:45</t>
  </si>
  <si>
    <t>K-1764 35-01-K01764_911271784_911271784</t>
  </si>
  <si>
    <t>14.01.2023 10:08:09</t>
  </si>
  <si>
    <t>14.01.2023 11:36:36</t>
  </si>
  <si>
    <t>TR-68 ÇAYIRÇEŞME 35-19-L00068_8797612_56376341_56376341</t>
  </si>
  <si>
    <t>14.01.2023 10:11:13</t>
  </si>
  <si>
    <t>14.01.2023 10:31:02</t>
  </si>
  <si>
    <t>L-103 35-18-L00103_950439585_950439585</t>
  </si>
  <si>
    <t>14.01.2023 10:13:29</t>
  </si>
  <si>
    <t>14.01.2023 18:05:16</t>
  </si>
  <si>
    <t>14.01.2023 10:15:51</t>
  </si>
  <si>
    <t>14.01.2023 15:06:29</t>
  </si>
  <si>
    <t>14.01.2023 10:18:23</t>
  </si>
  <si>
    <t>14.01.2023 10:50:46</t>
  </si>
  <si>
    <t>_48137034_56388621_56388621</t>
  </si>
  <si>
    <t>14.01.2023 10:15:33</t>
  </si>
  <si>
    <t>14.01.2023 10:48:08</t>
  </si>
  <si>
    <t>M-2337 35-10-M02337_B B3_49574029</t>
  </si>
  <si>
    <t>14.01.2023 10:04:26</t>
  </si>
  <si>
    <t>14.01.2023 15:12:42</t>
  </si>
  <si>
    <t>TR-95 35-15-M00095_35-15-M00095_2364919</t>
  </si>
  <si>
    <t>14.01.2023 10:27:32</t>
  </si>
  <si>
    <t>14.01.2023 11:17:00</t>
  </si>
  <si>
    <t>14.01.2023 10:24:29</t>
  </si>
  <si>
    <t>14.01.2023 11:41:54</t>
  </si>
  <si>
    <t>HACIRAHMANLI TR-8 45-80-M00085_DAĞITIM TRAFO HACIRAHMANLI TR-8 M06_72198118</t>
  </si>
  <si>
    <t>14.01.2023 10:30:34</t>
  </si>
  <si>
    <t>14.01.2023 10:43:43</t>
  </si>
  <si>
    <t>YAZGÜLÜ SİTESİ TR 35-30-L00157_42925720 b1_42925867</t>
  </si>
  <si>
    <t>14.01.2023 10:25:48</t>
  </si>
  <si>
    <t>14.01.2023 11:35:56</t>
  </si>
  <si>
    <t>K-2979 35-02-K02979_B_56375083_56375083</t>
  </si>
  <si>
    <t>14.01.2023 10:22:54</t>
  </si>
  <si>
    <t>14.01.2023 11:46:58</t>
  </si>
  <si>
    <t>TR-68 35-17-M00068_DAĞITIM TRAFO TR-68 M03_66231676</t>
  </si>
  <si>
    <t>14.01.2023 10:34:20</t>
  </si>
  <si>
    <t>14.01.2023 11:40:11</t>
  </si>
  <si>
    <t>SARMA KÖYÜ TR-2 45-71-M01525_95000515713_95000515713</t>
  </si>
  <si>
    <t>14.01.2023 10:38:15</t>
  </si>
  <si>
    <t>14.01.2023 19:07:03</t>
  </si>
  <si>
    <t>GÜLBAHÇE TR-1 35-19-L00151_C_91451082_91451082</t>
  </si>
  <si>
    <t>14.01.2023 10:41:15</t>
  </si>
  <si>
    <t>14.01.2023 11:03:38</t>
  </si>
  <si>
    <t>TAYTAN OFİS KÖK 45-78-M00314_SALİHLİ DM-1 GİRİŞİ (DEMİRKÖPRÜ-1) M011_60669726</t>
  </si>
  <si>
    <t>14.01.2023 10:47:33</t>
  </si>
  <si>
    <t>14.01.2023 10:53:47</t>
  </si>
  <si>
    <t>MURADİYE DM-5/9-A KÖK 45-71-M00773_TEMİZ SERİGRAFİ M01_50190206</t>
  </si>
  <si>
    <t>14.01.2023 10:46:25</t>
  </si>
  <si>
    <t>14.01.2023 12:49:17</t>
  </si>
  <si>
    <t>KEMHALLI KÖK 45-86-M00044_KÖPRÜBAŞI DM M01_72224707</t>
  </si>
  <si>
    <t>14.01.2023 12:08:00</t>
  </si>
  <si>
    <t>14.01.2023 12:35:00</t>
  </si>
  <si>
    <t>KARABURUN TR-8 35-21-L00015_B_56357681_56357681</t>
  </si>
  <si>
    <t>14.01.2023 10:58:33</t>
  </si>
  <si>
    <t>14.01.2023 11:46:57</t>
  </si>
  <si>
    <t>KUMKUYUCAK KÖK 45-80-M00093_DAĞITIM TRAFO KUMKUYUCAK KÖK M06_72193195</t>
  </si>
  <si>
    <t>14.01.2023 11:09:22</t>
  </si>
  <si>
    <t>14.01.2023 11:18:36</t>
  </si>
  <si>
    <t>KARAYENİCE TR-2 45-71-M01507_45-71-M01507_2367636</t>
  </si>
  <si>
    <t>14.01.2023 11:07:26</t>
  </si>
  <si>
    <t>14.01.2023 19:11:49</t>
  </si>
  <si>
    <t>M-3557(YATIRIM REZERVE) 35-02-M03557_910087471_910087471</t>
  </si>
  <si>
    <t>14.01.2023 11:10:26</t>
  </si>
  <si>
    <t>14.01.2023 12:30:43</t>
  </si>
  <si>
    <t>BOĞAZİÇİ İM 35-01-A00001_ZEYTİNLİK K17_2307514</t>
  </si>
  <si>
    <t>14.01.2023 11:17:17</t>
  </si>
  <si>
    <t>14.01.2023 12:23:00</t>
  </si>
  <si>
    <t>L-322 AKKENT SİTESİ 35-18-L00322_950449472_950449472</t>
  </si>
  <si>
    <t>14.01.2023 09:52:08</t>
  </si>
  <si>
    <t>14.01.2023 16:11:54</t>
  </si>
  <si>
    <t>BENLİELİ İSABEYLİ TR-2 45-75-M00161_B_56394085_56394085</t>
  </si>
  <si>
    <t>14.01.2023 11:27:13</t>
  </si>
  <si>
    <t>14.01.2023 14:30:16</t>
  </si>
  <si>
    <t>KEMİKLİDERE KÖK 45-80-M00108_DAĞITIM TRAFOSU KEMİKLİDERE KÖK M01_2086857</t>
  </si>
  <si>
    <t>14.01.2023 11:33:05</t>
  </si>
  <si>
    <t>14.01.2023 11:46:07</t>
  </si>
  <si>
    <t>ARSLANLAR TM 35-26-A00004_SUBAŞI M19_2307691</t>
  </si>
  <si>
    <t>14.01.2023 11:41:07</t>
  </si>
  <si>
    <t>14.01.2023 11:51:31</t>
  </si>
  <si>
    <t>MURADİYE DM-5/05 45-71-M00235_DM-5/6 M06_2320754</t>
  </si>
  <si>
    <t>14.01.2023 11:37:37</t>
  </si>
  <si>
    <t>14.01.2023 12:22:00</t>
  </si>
  <si>
    <t>L-400 35-18-L00400_9552080_56368790_56368790</t>
  </si>
  <si>
    <t>14.01.2023 11:44:40</t>
  </si>
  <si>
    <t>14.01.2023 15:08:31</t>
  </si>
  <si>
    <t>ÖDEMİŞ İM 35-15-A00001_YENİ KENT L16_2310687</t>
  </si>
  <si>
    <t>14.01.2023 11:51:17</t>
  </si>
  <si>
    <t>14.01.2023 16:11:19</t>
  </si>
  <si>
    <t>KÜÇÜKKALE TR-1 35-29-L00651_B_56403123_56403123</t>
  </si>
  <si>
    <t>14.01.2023 11:48:12</t>
  </si>
  <si>
    <t>14.01.2023 12:52:46</t>
  </si>
  <si>
    <t>MEHTAP SİTESİ TR-1 35-17-M00343_95001289502_95001289502</t>
  </si>
  <si>
    <t>14.01.2023 12:08:03</t>
  </si>
  <si>
    <t>14.01.2023 15:15:52</t>
  </si>
  <si>
    <t>OKÇULAR-2 35-16-M00108_953325508_953325508</t>
  </si>
  <si>
    <t>14.01.2023 12:09:34</t>
  </si>
  <si>
    <t>14.01.2023 14:09:02</t>
  </si>
  <si>
    <t>DEMİRKÖPRÜ TM 45-78-A00005_KÖPRÜBAŞI M07_2329516</t>
  </si>
  <si>
    <t>14.01.2023 12:12:03</t>
  </si>
  <si>
    <t>14.01.2023 13:34:00</t>
  </si>
  <si>
    <t>14.01.2023 12:19:14</t>
  </si>
  <si>
    <t>14.01.2023 18:54:27</t>
  </si>
  <si>
    <t>K-1764 35-01-K01764_K-3582 K01_2066619</t>
  </si>
  <si>
    <t>14.01.2023 12:21:42</t>
  </si>
  <si>
    <t>14.01.2023 17:46:06</t>
  </si>
  <si>
    <t>TR-10 BABACAN 35-19-L00010_956696972_956696972</t>
  </si>
  <si>
    <t>14.01.2023 12:42:34</t>
  </si>
  <si>
    <t>14.01.2023 13:38:26</t>
  </si>
  <si>
    <t>TR-79 35-17-M00079_DAĞITIM TRAFO TR-79 M03_66229284</t>
  </si>
  <si>
    <t>14.01.2023 11:44:25</t>
  </si>
  <si>
    <t>14.01.2023 14:50:00</t>
  </si>
  <si>
    <t>K-2540 (YATIRIM REZERVE) 35-02-K02540_A A1B_5849739</t>
  </si>
  <si>
    <t>14.01.2023 12:40:49</t>
  </si>
  <si>
    <t>14.01.2023 14:06:26</t>
  </si>
  <si>
    <t>M-2447 35-03-M02447_910769723_910769723</t>
  </si>
  <si>
    <t>14.01.2023 13:04:43</t>
  </si>
  <si>
    <t>14.01.2023 19:35:13</t>
  </si>
  <si>
    <t>UĞURLU KÖK 45-86-M00045_GÜNDOĞDU UĞURLU M02_72226051</t>
  </si>
  <si>
    <t>14.01.2023 12:58:43</t>
  </si>
  <si>
    <t>14.01.2023 20:30:04</t>
  </si>
  <si>
    <t>M-1433 35-02-M01433_M-1611 M03_2034635</t>
  </si>
  <si>
    <t>14.01.2023 13:00:53</t>
  </si>
  <si>
    <t>14.01.2023 13:31:20</t>
  </si>
  <si>
    <t>GÖKÇEN DM 1-2/3 35-29-L00061_950343508_950343508</t>
  </si>
  <si>
    <t>14.01.2023 13:13:38</t>
  </si>
  <si>
    <t>14.01.2023 15:43:17</t>
  </si>
  <si>
    <t>MÜTEVELLİ KÖK 45-80-M00100_DAHİLİ TRAFO MÜTEVELLİ KÖK M05_72196217</t>
  </si>
  <si>
    <t>14.01.2023 13:27:24</t>
  </si>
  <si>
    <t>14.01.2023 13:33:41</t>
  </si>
  <si>
    <t>M-1826 35-02-M01826_35-02-M01826_2348419</t>
  </si>
  <si>
    <t>14.01.2023 13:30:42</t>
  </si>
  <si>
    <t>14.01.2023 18:20:28</t>
  </si>
  <si>
    <t>KRAL KÖK 35-26-M00345_PEHLİNAOĞLU M01_66236494</t>
  </si>
  <si>
    <t>14.01.2023 13:26:17</t>
  </si>
  <si>
    <t>14.01.2023 15:14:08</t>
  </si>
  <si>
    <t>TR-43 35-16-L00043_953334528_953334528</t>
  </si>
  <si>
    <t>14.01.2023 13:38:04</t>
  </si>
  <si>
    <t>14.01.2023 15:06:49</t>
  </si>
  <si>
    <t>L-289 DEMET AKBAĞ TRAFO 35-18-L00289_950456265_950456265</t>
  </si>
  <si>
    <t>14.01.2023 13:42:30</t>
  </si>
  <si>
    <t>14.01.2023 18:10:00</t>
  </si>
  <si>
    <t>VEZİROĞLU TR-1 45-71-M01034_A_56400295_56400295</t>
  </si>
  <si>
    <t>14.01.2023 13:33:40</t>
  </si>
  <si>
    <t>14.01.2023 21:41:01</t>
  </si>
  <si>
    <t>BÜYÜKBELEN TR-2 45-80-M00067_DAĞITIM TRAFO BÜYÜKBELEN TR-2 M06_72192129</t>
  </si>
  <si>
    <t>14.01.2023 13:56:29</t>
  </si>
  <si>
    <t>14.01.2023 14:05:21</t>
  </si>
  <si>
    <t>M-1032 35-04-M01032_99343508_99343508</t>
  </si>
  <si>
    <t>14.01.2023 13:58:05</t>
  </si>
  <si>
    <t>14.01.2023 20:15:27</t>
  </si>
  <si>
    <t>OKÇULAR-2 35-16-M00108_35-16-M00108_2350029</t>
  </si>
  <si>
    <t>14.01.2023 13:49:07</t>
  </si>
  <si>
    <t>14.01.2023 14:11:52</t>
  </si>
  <si>
    <t>TAYTAN OFİS KÖK 45-78-M00314_ESKİ KABAZLI M015_60669845</t>
  </si>
  <si>
    <t>14.01.2023 14:08:51</t>
  </si>
  <si>
    <t>14.01.2023 16:56:26</t>
  </si>
  <si>
    <t>BÜYÜKBELEN TR-6 45-80-M00069_BÜYÜKBELEN TR-3 M01_72193046</t>
  </si>
  <si>
    <t>14.01.2023 14:13:52</t>
  </si>
  <si>
    <t>14.01.2023 15:01:36</t>
  </si>
  <si>
    <t>MORDOĞAN TR-1 35-21-L00201_953366047_953366047</t>
  </si>
  <si>
    <t>14.01.2023 14:26:46</t>
  </si>
  <si>
    <t>14.01.2023 15:39:23</t>
  </si>
  <si>
    <t>MEHTAP SİTESİ TR-1 35-17-M00343_42095261_56365057_56365057</t>
  </si>
  <si>
    <t>14.01.2023 14:29:30</t>
  </si>
  <si>
    <t>14.01.2023 15:40:22</t>
  </si>
  <si>
    <t>K-4492 35-10-K04492_A 4492a1_5883209</t>
  </si>
  <si>
    <t>14.01.2023 14:28:36</t>
  </si>
  <si>
    <t>14.01.2023 18:15:48</t>
  </si>
  <si>
    <t>14.01.2023 14:24:54</t>
  </si>
  <si>
    <t>14.01.2023 15:02:06</t>
  </si>
  <si>
    <t>TR-70 35-30-L00070_955330792_955330792</t>
  </si>
  <si>
    <t>14.01.2023 14:43:22</t>
  </si>
  <si>
    <t>14.01.2023 16:00:31</t>
  </si>
  <si>
    <t>DM-16/16-A 45-71-M00427_953244786_953244786</t>
  </si>
  <si>
    <t>14.01.2023 14:44:02</t>
  </si>
  <si>
    <t>14.01.2023 16:56:23</t>
  </si>
  <si>
    <t>14.01.2023 14:55:56</t>
  </si>
  <si>
    <t>14.01.2023 20:27:34</t>
  </si>
  <si>
    <t>AHMETLİ TR-2 35-26-L00126_956617712_956617712</t>
  </si>
  <si>
    <t>14.01.2023 14:54:17</t>
  </si>
  <si>
    <t>14.01.2023 15:58:13</t>
  </si>
  <si>
    <t>TR-27 35-15-L00027_48891217_56379885_56379885</t>
  </si>
  <si>
    <t>14.01.2023 14:59:05</t>
  </si>
  <si>
    <t>14.01.2023 17:25:22</t>
  </si>
  <si>
    <t>TR-2/7 45-72-L00007__83668919_83668919</t>
  </si>
  <si>
    <t>14.01.2023 15:03:04</t>
  </si>
  <si>
    <t>14.01.2023 15:52:43</t>
  </si>
  <si>
    <t>ÇINARLIKUYU KÖK 45-71-M00188_ÇINARLIKUYU TR-1 M02_72248777</t>
  </si>
  <si>
    <t>14.01.2023 15:18:21</t>
  </si>
  <si>
    <t>14.01.2023 19:09:22</t>
  </si>
  <si>
    <t>14.01.2023 15:09:28</t>
  </si>
  <si>
    <t>14.01.2023 15:46:41</t>
  </si>
  <si>
    <t>TR-70 35-30-L00070_A_60985057_60985057</t>
  </si>
  <si>
    <t>14.01.2023 15:22:04</t>
  </si>
  <si>
    <t>14.01.2023 17:46:37</t>
  </si>
  <si>
    <t>HALİLBEYLİ DM 35-27-M00620_HALİLBEYLİ İÇME SUYU M11_2051340</t>
  </si>
  <si>
    <t>14.01.2023 15:17:01</t>
  </si>
  <si>
    <t>14.01.2023 17:26:34</t>
  </si>
  <si>
    <t>TÜRKELLİ TR-6 35-28-M00459_D_56375389_56375389</t>
  </si>
  <si>
    <t>14.01.2023 15:25:46</t>
  </si>
  <si>
    <t>14.01.2023 16:26:25</t>
  </si>
  <si>
    <t>ILICA GIS TM 35-07-A00002_ILICA-16 K22_2313383</t>
  </si>
  <si>
    <t>14.01.2023 15:28:57</t>
  </si>
  <si>
    <t>14.01.2023 17:23:35</t>
  </si>
  <si>
    <t>TİRE İM-DM-1 35-29-A00001_TR-2 15.8 L12_2060145</t>
  </si>
  <si>
    <t>14.01.2023 15:32:43</t>
  </si>
  <si>
    <t>14.01.2023 15:57:24</t>
  </si>
  <si>
    <t>BEYDERE KÖK 45-71-M00128_YENİ KARAAĞAÇLI M08_50217165</t>
  </si>
  <si>
    <t>14.01.2023 16:37:00</t>
  </si>
  <si>
    <t>14.01.2023 16:48:00</t>
  </si>
  <si>
    <t>TAYTAN OFİS KÖK 45-78-M00314_ÜLKÜ FABRİKALAR M014_60669844</t>
  </si>
  <si>
    <t>14.01.2023 15:34:04</t>
  </si>
  <si>
    <t>14.01.2023 17:40:53</t>
  </si>
  <si>
    <t>SARUHANLI TR-13 45-80-M00013_D_60984382_60984382</t>
  </si>
  <si>
    <t>14.01.2023 15:35:41</t>
  </si>
  <si>
    <t>14.01.2023 16:09:32</t>
  </si>
  <si>
    <t>TR-21 35-17-M00021_C_56373324_56373324</t>
  </si>
  <si>
    <t>14.01.2023 15:36:27</t>
  </si>
  <si>
    <t>14.01.2023 16:27:11</t>
  </si>
  <si>
    <t>K-3109 35-04-K03109_K B02b_83783961</t>
  </si>
  <si>
    <t>14.01.2023 15:46:49</t>
  </si>
  <si>
    <t>14.01.2023 16:00:27</t>
  </si>
  <si>
    <t>M-7 35-18-M00007_950440066_950440066</t>
  </si>
  <si>
    <t>14.01.2023 15:56:09</t>
  </si>
  <si>
    <t>14.01.2023 19:12:11</t>
  </si>
  <si>
    <t>YUKARI EMLAKDERE TR-1 45-71-M01032__82247691_82247691</t>
  </si>
  <si>
    <t>14.01.2023 16:00:21</t>
  </si>
  <si>
    <t>14.01.2023 22:30:58</t>
  </si>
  <si>
    <t>AYVACIK TR-2 35-28-M00812_953391551_953391551</t>
  </si>
  <si>
    <t>14.01.2023 15:59:17</t>
  </si>
  <si>
    <t>14.01.2023 18:09:25</t>
  </si>
  <si>
    <t>GÜLBAHÇE TR-2 (TR-183) 35-19-L00183_956670520_956670520</t>
  </si>
  <si>
    <t>14.01.2023 16:09:56</t>
  </si>
  <si>
    <t>14.01.2023 18:03:02</t>
  </si>
  <si>
    <t>DM-2/8 BAŞKENT TR 35-18-L00588_950453780_950453780</t>
  </si>
  <si>
    <t>14.01.2023 16:16:27</t>
  </si>
  <si>
    <t>14.01.2023 21:29:02</t>
  </si>
  <si>
    <t>MORDOĞAN TR-1 35-21-L00201_953358410_953358410</t>
  </si>
  <si>
    <t>14.01.2023 16:17:59</t>
  </si>
  <si>
    <t>14.01.2023 18:55:29</t>
  </si>
  <si>
    <t>L-1 35-18-L00001_950436001_950436001</t>
  </si>
  <si>
    <t>14.01.2023 16:31:01</t>
  </si>
  <si>
    <t>14.01.2023 19:57:49</t>
  </si>
  <si>
    <t>ATALAN TR-1 35-26-L00248_956608097_956608097</t>
  </si>
  <si>
    <t>14.01.2023 16:35:52</t>
  </si>
  <si>
    <t>14.01.2023 17:16:51</t>
  </si>
  <si>
    <t>MENEMEN İM 35-28-A00001_DM-4/12 M23_2312043</t>
  </si>
  <si>
    <t>14.01.2023 16:41:33</t>
  </si>
  <si>
    <t>14.01.2023 16:50:50</t>
  </si>
  <si>
    <t>14.01.2023 10:55:12</t>
  </si>
  <si>
    <t>14.01.2023 17:38:51</t>
  </si>
  <si>
    <t>K-1496 35-02-K01496_35-02-K01496_2354402</t>
  </si>
  <si>
    <t>14.01.2023 16:54:13</t>
  </si>
  <si>
    <t>14.01.2023 17:48:25</t>
  </si>
  <si>
    <t>K-4130 35-04-K04130_A_56363470_56363470</t>
  </si>
  <si>
    <t>14.01.2023 17:02:25</t>
  </si>
  <si>
    <t>14.01.2023 17:22:49</t>
  </si>
  <si>
    <t>K-4184 35-04-K04184_A_56378651_56378651</t>
  </si>
  <si>
    <t>14.01.2023 17:07:05</t>
  </si>
  <si>
    <t>14.01.2023 18:53:28</t>
  </si>
  <si>
    <t>K-4532 35-01-K04532_A a1_5900875</t>
  </si>
  <si>
    <t>14.01.2023 17:28:10</t>
  </si>
  <si>
    <t>14.01.2023 18:51:04</t>
  </si>
  <si>
    <t>AYVACIK TR-2 35-28-M00812_C_65513168_65513168</t>
  </si>
  <si>
    <t>14.01.2023 17:34:38</t>
  </si>
  <si>
    <t>14.01.2023 18:14:25</t>
  </si>
  <si>
    <t>ILICA GIS TM 35-07-A00002_ILICA-1 K01_2056192</t>
  </si>
  <si>
    <t>14.01.2023 17:38:13</t>
  </si>
  <si>
    <t>14.01.2023 17:44:01</t>
  </si>
  <si>
    <t>K-34 35-01-K00034_912444877_912444877</t>
  </si>
  <si>
    <t>14.01.2023 17:34:43</t>
  </si>
  <si>
    <t>14.01.2023 18:26:12</t>
  </si>
  <si>
    <t>K-1892 35-07-K01892_K-210 K01_48190623</t>
  </si>
  <si>
    <t>14.01.2023 17:39:26</t>
  </si>
  <si>
    <t>14.01.2023 19:26:23</t>
  </si>
  <si>
    <t>TR-58 HAKKI İÇELLİ 35-15-L00058_B_91243932_91243932</t>
  </si>
  <si>
    <t>14.01.2023 17:35:54</t>
  </si>
  <si>
    <t>14.01.2023 18:25:18</t>
  </si>
  <si>
    <t>ILICA GIS TM 35-07-A00002_ILICA-1 K01_2313364</t>
  </si>
  <si>
    <t>14.01.2023 17:54:15</t>
  </si>
  <si>
    <t>14.01.2023 17:58:16</t>
  </si>
  <si>
    <t>ÖZBEK TR-4 (TR-234) 35-19-M00233_95000587395_95000587395</t>
  </si>
  <si>
    <t>14.01.2023 17:43:58</t>
  </si>
  <si>
    <t>14.01.2023 19:01:59</t>
  </si>
  <si>
    <t>M-396 35-09-M00396_35-09-M00396_2357315</t>
  </si>
  <si>
    <t>14.01.2023 17:57:17</t>
  </si>
  <si>
    <t>14.01.2023 19:07:29</t>
  </si>
  <si>
    <t>GÜLBAHÇE TR-8 35-19-L00268_956689859_956689859</t>
  </si>
  <si>
    <t>14.01.2023 17:59:37</t>
  </si>
  <si>
    <t>14.01.2023 18:34:24</t>
  </si>
  <si>
    <t>KORUCUK-3 35-26-M00463_956607078_956607078</t>
  </si>
  <si>
    <t>14.01.2023 18:05:11</t>
  </si>
  <si>
    <t>14.01.2023 19:18:30</t>
  </si>
  <si>
    <t>TR-1/91 45-72-M00091_956479989_956479989</t>
  </si>
  <si>
    <t>14.01.2023 18:14:50</t>
  </si>
  <si>
    <t>14.01.2023 19:44:11</t>
  </si>
  <si>
    <t>MORDOĞAN TR-41 35-21-L00164_A_56379220_56379220</t>
  </si>
  <si>
    <t>14.01.2023 18:19:02</t>
  </si>
  <si>
    <t>14.01.2023 18:58:24</t>
  </si>
  <si>
    <t>KARAOĞLANLI TR-1 45-78-M00350_E_56402744_56402744</t>
  </si>
  <si>
    <t>14.01.2023 18:27:33</t>
  </si>
  <si>
    <t>14.01.2023 20:11:23</t>
  </si>
  <si>
    <t>L-57 KERVANSARAY SİTESİ 35-14-L00057_7129345_65506736_65506736</t>
  </si>
  <si>
    <t>AG Direk Kırılması</t>
  </si>
  <si>
    <t>14.01.2023 18:37:08</t>
  </si>
  <si>
    <t>14.01.2023 20:21:09</t>
  </si>
  <si>
    <t>M-1826 35-02-M01826_G_56382803_56382803</t>
  </si>
  <si>
    <t>14.01.2023 18:38:38</t>
  </si>
  <si>
    <t>14.01.2023 20:00:09</t>
  </si>
  <si>
    <t>MALTEPE TR-1 35-28-M00444_35-28-M00444_2351296</t>
  </si>
  <si>
    <t>14.01.2023 18:40:29</t>
  </si>
  <si>
    <t>14.01.2023 20:20:15</t>
  </si>
  <si>
    <t>DEMİRKÖPRÜ TM 45-78-A00005_HatBaşıAyırıcı_53135780 M07_53135780</t>
  </si>
  <si>
    <t>14.01.2023 18:17:04</t>
  </si>
  <si>
    <t>14.01.2023 20:44:02</t>
  </si>
  <si>
    <t>ÇAYBAŞI DM-1/11 35-26-L00215_35-26-L00215_65966607</t>
  </si>
  <si>
    <t>14.01.2023 18:51:37</t>
  </si>
  <si>
    <t>14.01.2023 19:57:20</t>
  </si>
  <si>
    <t>ARMUTLU TR-5 35-27-L00005_B_56367440_56367440</t>
  </si>
  <si>
    <t>14.01.2023 18:53:39</t>
  </si>
  <si>
    <t>14.01.2023 20:01:52</t>
  </si>
  <si>
    <t>ÖZBEY TR-1 35-26-L00137_956602617_956602617</t>
  </si>
  <si>
    <t>14.01.2023 18:54:20</t>
  </si>
  <si>
    <t>14.01.2023 20:40:32</t>
  </si>
  <si>
    <t>HACIBAŞTANLAR TR-1 45-85-L00193_945468006_945468006</t>
  </si>
  <si>
    <t>14.01.2023 19:03:35</t>
  </si>
  <si>
    <t>14.01.2023 21:02:58</t>
  </si>
  <si>
    <t>MORDOĞAN TR-41 35-21-L00164_B_56379218_56379218</t>
  </si>
  <si>
    <t>14.01.2023 18:59:44</t>
  </si>
  <si>
    <t>14.01.2023 19:17:57</t>
  </si>
  <si>
    <t>ÇAVUŞKÖY TR-2 35-28-M00347_B_65498797_65498797</t>
  </si>
  <si>
    <t>14.01.2023 18:21:26</t>
  </si>
  <si>
    <t>14.01.2023 19:38:36</t>
  </si>
  <si>
    <t>K-3010 35-04-K03010_B B2B_5820733</t>
  </si>
  <si>
    <t>14.01.2023 19:07:30</t>
  </si>
  <si>
    <t>14.01.2023 20:55:20</t>
  </si>
  <si>
    <t>GERENKÖY KÖK 35-23-M00156_BAĞARASI M04_72155605</t>
  </si>
  <si>
    <t>14.01.2023 18:55:04</t>
  </si>
  <si>
    <t>14.01.2023 21:51:39</t>
  </si>
  <si>
    <t>14.01.2023 19:15:37</t>
  </si>
  <si>
    <t>14.01.2023 21:20:41</t>
  </si>
  <si>
    <t>URGANLI ÇAYALTI TR-1 45-83-M00784_A_81594112_81594112</t>
  </si>
  <si>
    <t>14.01.2023 19:19:45</t>
  </si>
  <si>
    <t>14.01.2023 21:18:49</t>
  </si>
  <si>
    <t>L-94 ULAMIŞ OVA SULAMA 35-14-L00094_956659505_956659505</t>
  </si>
  <si>
    <t>14.01.2023 19:29:40</t>
  </si>
  <si>
    <t>14.01.2023 22:02:57</t>
  </si>
  <si>
    <t>DM-2/8 BAŞKENT TR 35-18-L00588_950461265_950461265</t>
  </si>
  <si>
    <t>14.01.2023 20:02:04</t>
  </si>
  <si>
    <t>14.01.2023 22:03:54</t>
  </si>
  <si>
    <t>BİRGİ TR-13 35-15-L00268_A_91053460_91053460</t>
  </si>
  <si>
    <t>14.01.2023 20:02:24</t>
  </si>
  <si>
    <t>14.01.2023 20:55:04</t>
  </si>
  <si>
    <t>DM-1/23-A 35-29-M00490__81836446_81836446</t>
  </si>
  <si>
    <t>14.01.2023 20:07:23</t>
  </si>
  <si>
    <t>14.01.2023 20:39:11</t>
  </si>
  <si>
    <t>14.01.2023 20:52:12</t>
  </si>
  <si>
    <t>14.01.2023 23:17:18</t>
  </si>
  <si>
    <t>SULTAN DM 35-25-M00121_955254318_955254318</t>
  </si>
  <si>
    <t>14.01.2023 21:03:05</t>
  </si>
  <si>
    <t>14.01.2023 22:53:42</t>
  </si>
  <si>
    <t>AKÖREN TR-19 KÖK 45-78-M00974_ALAŞEHİR M04_66244830</t>
  </si>
  <si>
    <t>14.01.2023 21:03:03</t>
  </si>
  <si>
    <t>14.01.2023 21:26:48</t>
  </si>
  <si>
    <t>14.01.2023 21:18:07</t>
  </si>
  <si>
    <t>14.01.2023 21:41:15</t>
  </si>
  <si>
    <t>SARIBEY TR-2 45-83-L00329_C_83787149_83787149</t>
  </si>
  <si>
    <t>14.01.2023 21:36:54</t>
  </si>
  <si>
    <t>14.01.2023 22:42:42</t>
  </si>
  <si>
    <t>M-1826 35-02-M01826_E_56373983_56373983</t>
  </si>
  <si>
    <t>14.01.2023 22:05:58</t>
  </si>
  <si>
    <t>14.01.2023 22:26:06</t>
  </si>
  <si>
    <t>14.01.2023 22:07:04</t>
  </si>
  <si>
    <t>14.01.2023 22:56:11</t>
  </si>
  <si>
    <t>AKÖREN TR-19 KÖK 45-78-M00974_HatBaşıAyırıcı_53139499 M04_53139499</t>
  </si>
  <si>
    <t>14.01.2023 22:20:59</t>
  </si>
  <si>
    <t>14.01.2023 23:11:08</t>
  </si>
  <si>
    <t>GÜLPINAR TR-1 45-73-M01041_945656523_945656523</t>
  </si>
  <si>
    <t>14.01.2023 22:28:45</t>
  </si>
  <si>
    <t>14.01.2023 23:54:50</t>
  </si>
  <si>
    <t>K-385 35-01-K00385_35-01-K00385_2375455</t>
  </si>
  <si>
    <t>14.01.2023 23:32:39</t>
  </si>
  <si>
    <t>15.01.2023 00:40:10</t>
  </si>
  <si>
    <t>SOMA TR-14 45-82-M00014_945528699_945528699</t>
  </si>
  <si>
    <t>14.01.2023 23:50:34</t>
  </si>
  <si>
    <t>15.01.2023 00:44:10</t>
  </si>
  <si>
    <t>K-371 35-07-K00371_D_56376263_56376263</t>
  </si>
  <si>
    <t>14.01.2023 23:43:19</t>
  </si>
  <si>
    <t>15.01.2023 02:19:52</t>
  </si>
  <si>
    <t>KARAAĞAÇLI SANAYİ TR-5 45-71-M00132_KARAAĞAÇLI TR-14 M04_2323327</t>
  </si>
  <si>
    <t>14.01.2023 16:47:00</t>
  </si>
  <si>
    <t>14.01.2023 18:37:00</t>
  </si>
  <si>
    <t>K-1329 35-01-K01329_B B3_5865174</t>
  </si>
  <si>
    <t>15.01.2023 00:27:23</t>
  </si>
  <si>
    <t>15.01.2023 01:14:05</t>
  </si>
  <si>
    <t>BUCA TM 35-03-A00003_TR-A K11_2311889</t>
  </si>
  <si>
    <t>TEİAŞ Trafo Bakım Çalışması</t>
  </si>
  <si>
    <t>15.01.2023 01:08:23</t>
  </si>
  <si>
    <t>15.01.2023 05:32:32</t>
  </si>
  <si>
    <t>15.01.2023 01:12:51</t>
  </si>
  <si>
    <t>15.01.2023 03:27:26</t>
  </si>
  <si>
    <t>BUCA TM 35-03-A00003_TR-B K20_2311284</t>
  </si>
  <si>
    <t>15.01.2023 01:13:55</t>
  </si>
  <si>
    <t>15.01.2023 01:56:46</t>
  </si>
  <si>
    <t>15.01.2023 01:31:16</t>
  </si>
  <si>
    <t>15.01.2023 02:45:29</t>
  </si>
  <si>
    <t>15.01.2023 02:15:25</t>
  </si>
  <si>
    <t>15.01.2023 02:18:44</t>
  </si>
  <si>
    <t>DM-11-A (TOKİ-3A) 45-71-M00369_ M01_66141449</t>
  </si>
  <si>
    <t>15.01.2023 03:57:32</t>
  </si>
  <si>
    <t>15.01.2023 07:29:17</t>
  </si>
  <si>
    <t>K-1329 35-01-K01329_912827557_912827557</t>
  </si>
  <si>
    <t>15.01.2023 04:19:12</t>
  </si>
  <si>
    <t>15.01.2023 05:07:15</t>
  </si>
  <si>
    <t>DM-11 45-71-M00280_DM-11A TOKİ-3 M05_2125723</t>
  </si>
  <si>
    <t>15.01.2023 04:20:00</t>
  </si>
  <si>
    <t>15.01.2023 04:47:00</t>
  </si>
  <si>
    <t>K-1843 35-03-K01843_TRAFO K03_42296704</t>
  </si>
  <si>
    <t>15.01.2023 06:18:06</t>
  </si>
  <si>
    <t>15.01.2023 09:17:25</t>
  </si>
  <si>
    <t>M-3198 (YATIRIM REZERVE) 35-01-M03198_A_56380151_56380151</t>
  </si>
  <si>
    <t>15.01.2023 07:33:43</t>
  </si>
  <si>
    <t>15.01.2023 08:54:50</t>
  </si>
  <si>
    <t>M-2447 35-03-M02447__79134929_79134929</t>
  </si>
  <si>
    <t>15.01.2023 07:52:14</t>
  </si>
  <si>
    <t>15.01.2023 08:58:00</t>
  </si>
  <si>
    <t>DEREKÖY KÖK 45-77-L00290_HatBaşıAyırıcı_89227634 L05_89227634</t>
  </si>
  <si>
    <t>15.01.2023 08:31:52</t>
  </si>
  <si>
    <t>15.01.2023 09:59:13</t>
  </si>
  <si>
    <t>İKİKAVAK MEVKİİ TR-12 35-15-L00508_A_56405972_56405972</t>
  </si>
  <si>
    <t>15.01.2023 08:42:20</t>
  </si>
  <si>
    <t>15.01.2023 09:49:46</t>
  </si>
  <si>
    <t>İLYASLAR KÖK 45-76-M00048_İLYASLAR M02_72213067</t>
  </si>
  <si>
    <t>15.01.2023 08:53:53</t>
  </si>
  <si>
    <t>15.01.2023 10:46:08</t>
  </si>
  <si>
    <t>L-1 35-18-L00001_950435991_950435991</t>
  </si>
  <si>
    <t>15.01.2023 08:56:40</t>
  </si>
  <si>
    <t>15.01.2023 10:38:12</t>
  </si>
  <si>
    <t>YAZIBAŞI DM-5 35-26-M00550_EGE EV ÜRÜNLERİ M06_2335561</t>
  </si>
  <si>
    <t>15.01.2023 08:57:24</t>
  </si>
  <si>
    <t>15.01.2023 10:26:19</t>
  </si>
  <si>
    <t>K-1627 35-01-K01627_35-01-K01627_42363069</t>
  </si>
  <si>
    <t>15.01.2023 09:01:10</t>
  </si>
  <si>
    <t>15.01.2023 09:34:28</t>
  </si>
  <si>
    <t>M-474 35-02-M00474_M-427 M02_2034657</t>
  </si>
  <si>
    <t>15.01.2023 08:58:04</t>
  </si>
  <si>
    <t>15.01.2023 14:21:26</t>
  </si>
  <si>
    <t>TR-2/27 45-72-L00027_DAHİLİ TRAFO TR-2/27 L04_2100914</t>
  </si>
  <si>
    <t>15.01.2023 09:00:10</t>
  </si>
  <si>
    <t>15.01.2023 09:13:21</t>
  </si>
  <si>
    <t>M-1073 GEÇİT 35-09-M01073_M-1147 M02_75671371</t>
  </si>
  <si>
    <t>15.01.2023 09:04:59</t>
  </si>
  <si>
    <t>15.01.2023 12:42:42</t>
  </si>
  <si>
    <t>DM-5/TR13 (TR-57) ALPKENT 35-26-M00057_DM-1/TR-2 (TR-58) M01_66226379</t>
  </si>
  <si>
    <t>15.01.2023 09:04:24</t>
  </si>
  <si>
    <t>15.01.2023 12:23:05</t>
  </si>
  <si>
    <t>URUZLAR TR-1 45-82-M00165_DIREK TIPI TRAFO HUCRESI H01_2090770</t>
  </si>
  <si>
    <t>15.01.2023 08:56:02</t>
  </si>
  <si>
    <t>15.01.2023 09:25:08</t>
  </si>
  <si>
    <t>KAREL DM 35-17-M00247_EGELİM DM-2 M12_66441977</t>
  </si>
  <si>
    <t>15.01.2023 09:12:34</t>
  </si>
  <si>
    <t>15.01.2023 12:00:36</t>
  </si>
  <si>
    <t>ARMUTLU TR-17 35-27-M00575_35-27-M00575_72160953</t>
  </si>
  <si>
    <t>15.01.2023 09:15:16</t>
  </si>
  <si>
    <t>15.01.2023 11:32:40</t>
  </si>
  <si>
    <t>MURADİYE DM-5/7 KÖK 45-71-M00594_DM-5/17-A M07_66002076</t>
  </si>
  <si>
    <t>15.01.2023 09:06:40</t>
  </si>
  <si>
    <t>15.01.2023 10:04:41</t>
  </si>
  <si>
    <t>MURADİYE DM-5/10 45-71-M00775_DM-5/10C M03_2306993</t>
  </si>
  <si>
    <t>15.01.2023 09:15:33</t>
  </si>
  <si>
    <t>15.01.2023 17:24:16</t>
  </si>
  <si>
    <t>TR-12 45-74-M00012_DAĞITIM TRAFO TR-12 M03_72232959</t>
  </si>
  <si>
    <t>15.01.2023 09:20:51</t>
  </si>
  <si>
    <t>15.01.2023 09:42:29</t>
  </si>
  <si>
    <t>ALİAĞA GIS TM 35-17-A00014_HatBaşıAyırıcı_73034283 M020_73034283</t>
  </si>
  <si>
    <t>15.01.2023 09:17:28</t>
  </si>
  <si>
    <t>15.01.2023 11:19:26</t>
  </si>
  <si>
    <t>DM06/TR-01 45-73-M00053_ALAŞEHİR TM ŞEHİR-1 M012_67583543</t>
  </si>
  <si>
    <t>15.01.2023 09:28:28</t>
  </si>
  <si>
    <t>15.01.2023 09:32:52</t>
  </si>
  <si>
    <t>TR-3 35-31-L00003_TR-5 ÇIKIŞ L03_61249241</t>
  </si>
  <si>
    <t>15.01.2023 09:29:01</t>
  </si>
  <si>
    <t>15.01.2023 10:55:47</t>
  </si>
  <si>
    <t>MURADİYE DM-5/11 45-71-M00232_DM-11/10A M014_72091453</t>
  </si>
  <si>
    <t>15.01.2023 09:31:25</t>
  </si>
  <si>
    <t>15.01.2023 16:55:00</t>
  </si>
  <si>
    <t>DM-7/21 35-28-M00966_F F1b_5764354</t>
  </si>
  <si>
    <t>15.01.2023 09:41:15</t>
  </si>
  <si>
    <t>15.01.2023 11:41:38</t>
  </si>
  <si>
    <t>15.01.2023 09:35:18</t>
  </si>
  <si>
    <t>15.01.2023 17:13:22</t>
  </si>
  <si>
    <t>ALİAĞA GIS TM 35-17-A00014_HatBaşıAyırıcı_65872680 M020_65872680</t>
  </si>
  <si>
    <t>15.01.2023 09:44:34</t>
  </si>
  <si>
    <t>15.01.2023 11:36:14</t>
  </si>
  <si>
    <t>VELİLER KÖK 35-31-L00116_CERİTLER TR-1 L03_2337024</t>
  </si>
  <si>
    <t>15.01.2023 09:40:13</t>
  </si>
  <si>
    <t>15.01.2023 13:07:08</t>
  </si>
  <si>
    <t>TR-14 45-74-M00014_DAĞITIM TRAFO TR-14 M03_72231000</t>
  </si>
  <si>
    <t>15.01.2023 09:46:23</t>
  </si>
  <si>
    <t>15.01.2023 09:59:34</t>
  </si>
  <si>
    <t>KAYAKÖY DM 35-15-L00866_KAYAKÖY İÇME SUYU L07_72307059</t>
  </si>
  <si>
    <t>15.01.2023 09:48:03</t>
  </si>
  <si>
    <t>15.01.2023 10:01:04</t>
  </si>
  <si>
    <t>M-2137 35-07-M02137_98905160_98905160</t>
  </si>
  <si>
    <t>15.01.2023 09:50:39</t>
  </si>
  <si>
    <t>15.01.2023 11:33:50</t>
  </si>
  <si>
    <t>PİYADELER KÖK 45-73-M00136_PİYADELER M01_66674747</t>
  </si>
  <si>
    <t>15.01.2023 09:39:57</t>
  </si>
  <si>
    <t>15.01.2023 10:32:17</t>
  </si>
  <si>
    <t>TİRE İM-DM-1 35-29-A00001_DM-3 (DM-2 KESİKBAŞ) M13_2312223</t>
  </si>
  <si>
    <t>15.01.2023 09:40:57</t>
  </si>
  <si>
    <t>15.01.2023 13:46:23</t>
  </si>
  <si>
    <t>M-2892 35-10-M02892_948819028_948819028</t>
  </si>
  <si>
    <t>15.01.2023 09:59:57</t>
  </si>
  <si>
    <t>15.01.2023 13:53:32</t>
  </si>
  <si>
    <t>MURADİYE DM-8 45-71-M02145_MANİSA TM GİRİŞ M07_60746556</t>
  </si>
  <si>
    <t>15.01.2023 10:02:02</t>
  </si>
  <si>
    <t>15.01.2023 10:57:25</t>
  </si>
  <si>
    <t>AKSELENDİ TR-2 45-72-L00824_DAĞITIM TRAFOSU TR-2 L01_66579935</t>
  </si>
  <si>
    <t>15.01.2023 10:02:06</t>
  </si>
  <si>
    <t>15.01.2023 10:43:52</t>
  </si>
  <si>
    <t>TR-27 35-15-L00027_C c2b_48898559</t>
  </si>
  <si>
    <t>15.01.2023 10:02:20</t>
  </si>
  <si>
    <t>15.01.2023 14:39:17</t>
  </si>
  <si>
    <t>M-236 35-02-M00236_35-02-M00236_2370116</t>
  </si>
  <si>
    <t>15.01.2023 09:22:11</t>
  </si>
  <si>
    <t>15.01.2023 14:52:16</t>
  </si>
  <si>
    <t>AĞAÇ İŞLERİ TR-4 35-22-M00142_A_56353271_56353271</t>
  </si>
  <si>
    <t>15.01.2023 10:01:00</t>
  </si>
  <si>
    <t>15.01.2023 11:05:53</t>
  </si>
  <si>
    <t>TR-21 PIRLANTA 35-15-M00021_35-15-M00021_66598581</t>
  </si>
  <si>
    <t>15.01.2023 10:02:08</t>
  </si>
  <si>
    <t>15.01.2023 12:52:38</t>
  </si>
  <si>
    <t>TR-41 45-74-M00041_DAĞITIM TRAFO TR-41 M03_72238990</t>
  </si>
  <si>
    <t>15.01.2023 10:07:14</t>
  </si>
  <si>
    <t>15.01.2023 10:20:39</t>
  </si>
  <si>
    <t>K-4492 35-10-K04492_35-10-K04492_47784753</t>
  </si>
  <si>
    <t>15.01.2023 10:12:53</t>
  </si>
  <si>
    <t>15.01.2023 11:01:59</t>
  </si>
  <si>
    <t>M-195 35-02-M00195_35-02-M00195_2374795</t>
  </si>
  <si>
    <t>15.01.2023 10:11:11</t>
  </si>
  <si>
    <t>15.01.2023 11:02:42</t>
  </si>
  <si>
    <t>AKSELENDİ TR-8 45-72-L00838_TR-7 GİRİŞ L01_66577442</t>
  </si>
  <si>
    <t>15.01.2023 10:25:50</t>
  </si>
  <si>
    <t>15.01.2023 10:41:18</t>
  </si>
  <si>
    <t>15.01.2023 10:27:12</t>
  </si>
  <si>
    <t>15.01.2023 11:19:46</t>
  </si>
  <si>
    <t>TÜVTÜRK ARAÇ MUAYENE İSTASYONU ÖZEL 45-74-M00050Ö_ M04_2114898</t>
  </si>
  <si>
    <t>15.01.2023 10:30:16</t>
  </si>
  <si>
    <t>15.01.2023 12:24:34</t>
  </si>
  <si>
    <t>MORSAN TM 45-71-A00002_BAĞYOLU M12_2312165</t>
  </si>
  <si>
    <t>15.01.2023 10:30:04</t>
  </si>
  <si>
    <t>15.01.2023 16:56:25</t>
  </si>
  <si>
    <t>TİRE TR-17 35-29-M00452_B B02b_49260688</t>
  </si>
  <si>
    <t>15.01.2023 17:05:11</t>
  </si>
  <si>
    <t>TR-20 45-74-M00020_DAĞITIM TRAFO TR-20 M05_72239482</t>
  </si>
  <si>
    <t>15.01.2023 10:35:06</t>
  </si>
  <si>
    <t>15.01.2023 10:45:36</t>
  </si>
  <si>
    <t>ULUKENT KÖK-15 35-28-M00070_ULUKENT-6/7 M04_66524930</t>
  </si>
  <si>
    <t>15.01.2023 10:38:58</t>
  </si>
  <si>
    <t>15.01.2023 12:39:25</t>
  </si>
  <si>
    <t>ALAŞEHİR DM-13/1 45-73-M01121_DM-12 GİRİŞ M05_61345354</t>
  </si>
  <si>
    <t>15.01.2023 10:57:19</t>
  </si>
  <si>
    <t>15.01.2023 11:09:00</t>
  </si>
  <si>
    <t>ERGÜVEN TR 35-26-M01154_TENERLER DM M02_65961455</t>
  </si>
  <si>
    <t>15.01.2023 10:40:49</t>
  </si>
  <si>
    <t>15.01.2023 13:38:34</t>
  </si>
  <si>
    <t>ÇATAK TR-1 35-31-L00165_A_91219547_91219547</t>
  </si>
  <si>
    <t>15.01.2023 10:52:43</t>
  </si>
  <si>
    <t>15.01.2023 12:13:01</t>
  </si>
  <si>
    <t>DEMİRKÖPRÜ TM 45-78-A00005_HatBaşıAyırıcı_53139846 M05_53139846</t>
  </si>
  <si>
    <t>15.01.2023 10:56:01</t>
  </si>
  <si>
    <t>15.01.2023 11:37:21</t>
  </si>
  <si>
    <t>TR - 27 45-74-M00027_TR-26/DAĞITIM TRAFO TR-27 M04_72237670</t>
  </si>
  <si>
    <t>15.01.2023 10:55:16</t>
  </si>
  <si>
    <t>15.01.2023 11:17:01</t>
  </si>
  <si>
    <t>TR-42 35-17-M00042_A A07_5765440</t>
  </si>
  <si>
    <t>15.01.2023 11:04:19</t>
  </si>
  <si>
    <t>15.01.2023 13:31:38</t>
  </si>
  <si>
    <t>TORBALI DM 35-26-M00001_TR-53/TR-54 M08_2307930</t>
  </si>
  <si>
    <t>15.01.2023 11:05:18</t>
  </si>
  <si>
    <t>15.01.2023 11:26:11</t>
  </si>
  <si>
    <t>TURGUTLU İM 45-83-A00001_TRF-B L16_42295542</t>
  </si>
  <si>
    <t>15.01.2023 11:11:06</t>
  </si>
  <si>
    <t>15.01.2023 16:30:43</t>
  </si>
  <si>
    <t>BATAKLIK MAHALLESİ TR 35-16-M00008_A_56395399_56395399</t>
  </si>
  <si>
    <t>15.01.2023 11:19:53</t>
  </si>
  <si>
    <t>15.01.2023 15:07:18</t>
  </si>
  <si>
    <t>YENİ FOÇA TR-29 35-23-M00029_B_56365455_56365455</t>
  </si>
  <si>
    <t>15.01.2023 11:23:49</t>
  </si>
  <si>
    <t>15.01.2023 13:34:01</t>
  </si>
  <si>
    <t>TR-28 45-74-M00028_DAĞITIM TRAFO TR-28 M04_72238864</t>
  </si>
  <si>
    <t>15.01.2023 11:23:35</t>
  </si>
  <si>
    <t>15.01.2023 11:42:33</t>
  </si>
  <si>
    <t>TR-20 35-26-M00020_915144194_915144194</t>
  </si>
  <si>
    <t>15.01.2023 11:30:37</t>
  </si>
  <si>
    <t>15.01.2023 12:22:13</t>
  </si>
  <si>
    <t>KAYAALTI TR-1 45-85-L00272_45-85-L00272_79112177</t>
  </si>
  <si>
    <t>15.01.2023 11:35:57</t>
  </si>
  <si>
    <t>15.01.2023 13:23:32</t>
  </si>
  <si>
    <t>ALAŞEHİR DM-13/1 45-73-M01121_TRAFO KORUMA M07_61345356</t>
  </si>
  <si>
    <t>15.01.2023 11:17:18</t>
  </si>
  <si>
    <t>15.01.2023 14:10:25</t>
  </si>
  <si>
    <t>AŞAĞIÇOBANİSA TR-23 45-71-M00933_45-71-M00933_2368226</t>
  </si>
  <si>
    <t>15.01.2023 11:58:23</t>
  </si>
  <si>
    <t>15.01.2023 15:42:17</t>
  </si>
  <si>
    <t>AKGEDİK KÖK-3 45-71-M00164_GÜRLE M04_55994735</t>
  </si>
  <si>
    <t>15.01.2023 17:15:14</t>
  </si>
  <si>
    <t>15.01.2023 17:16:54</t>
  </si>
  <si>
    <t>DM-1/TR-12 35-14-L00294_B B01_5932574</t>
  </si>
  <si>
    <t>15.01.2023 12:04:52</t>
  </si>
  <si>
    <t>15.01.2023 15:49:29</t>
  </si>
  <si>
    <t>ALAŞEHİR DM-13/1 45-73-M01121_YILMAZ KOÇU M01_65988812</t>
  </si>
  <si>
    <t>15.01.2023 12:06:39</t>
  </si>
  <si>
    <t>15.01.2023 14:41:40</t>
  </si>
  <si>
    <t>K-1211 35-03-K01211_35-03-K01211_41944491</t>
  </si>
  <si>
    <t>15.01.2023 12:02:11</t>
  </si>
  <si>
    <t>15.01.2023 15:19:22</t>
  </si>
  <si>
    <t>TR-34 35-30-L00034_A_56397973_56397973</t>
  </si>
  <si>
    <t>15.01.2023 12:10:06</t>
  </si>
  <si>
    <t>15.01.2023 12:29:35</t>
  </si>
  <si>
    <t>HELVACI TR-1 35-17-M00361_DIREK TIPI TRAFO HUCRESI H01_2046962</t>
  </si>
  <si>
    <t>15.01.2023 12:09:58</t>
  </si>
  <si>
    <t>15.01.2023 14:47:23</t>
  </si>
  <si>
    <t>DM-2/TR-20 35-22-M00853_TR-51 (ALTINTEPE) M01_66057503</t>
  </si>
  <si>
    <t>15.01.2023 12:16:38</t>
  </si>
  <si>
    <t>15.01.2023 12:46:05</t>
  </si>
  <si>
    <t>EĞRİLİMAN TR-1 35-21-L00098_953368914_953368914</t>
  </si>
  <si>
    <t>15.01.2023 12:21:15</t>
  </si>
  <si>
    <t>15.01.2023 15:25:05</t>
  </si>
  <si>
    <t>15.01.2023 12:32:04</t>
  </si>
  <si>
    <t>15.01.2023 14:35:08</t>
  </si>
  <si>
    <t>DAĞHACIYUSUF TR-4 45-73-M01228_945651403_945651403</t>
  </si>
  <si>
    <t>15.01.2023 12:41:35</t>
  </si>
  <si>
    <t>15.01.2023 14:38:07</t>
  </si>
  <si>
    <t>15.01.2023 13:03:08</t>
  </si>
  <si>
    <t>15.01.2023 13:27:56</t>
  </si>
  <si>
    <t>ARKENT KONUTLARI 35-27-L00089_966526973_966526973</t>
  </si>
  <si>
    <t>15.01.2023 12:43:38</t>
  </si>
  <si>
    <t>15.01.2023 15:34:19</t>
  </si>
  <si>
    <t>DM-25/16 45-71-M00392_B_56403371_56403371</t>
  </si>
  <si>
    <t>15.01.2023 12:40:50</t>
  </si>
  <si>
    <t>15.01.2023 14:09:08</t>
  </si>
  <si>
    <t>ARSLANLAR TM 35-26-A00004_HatBaşıAyırıcı_72411386 L43_72411386</t>
  </si>
  <si>
    <t>15.01.2023 12:43:57</t>
  </si>
  <si>
    <t>15.01.2023 15:37:12</t>
  </si>
  <si>
    <t>DEMİRKENT 35-17-M00196_C_83693663_83693663</t>
  </si>
  <si>
    <t>15.01.2023 12:49:32</t>
  </si>
  <si>
    <t>15.01.2023 14:43:50</t>
  </si>
  <si>
    <t>DERBENT İM-DM 45-83-A00004_SARIBEY-2 L07_54875613</t>
  </si>
  <si>
    <t>15.01.2023 12:56:35</t>
  </si>
  <si>
    <t>15.01.2023 15:34:17</t>
  </si>
  <si>
    <t>L-120 OVACIK 35-18-L00120_953031925_953031925</t>
  </si>
  <si>
    <t>15.01.2023 12:58:50</t>
  </si>
  <si>
    <t>15.01.2023 14:10:22</t>
  </si>
  <si>
    <t>K-71 35-01-K00071_912252429_912252429</t>
  </si>
  <si>
    <t>15.01.2023 12:57:33</t>
  </si>
  <si>
    <t>15.01.2023 14:38:27</t>
  </si>
  <si>
    <t>SOMA TR-44 45-82-M00044_SOMA TR-44/2 M03_2324896</t>
  </si>
  <si>
    <t>15.01.2023 12:58:52</t>
  </si>
  <si>
    <t>15.01.2023 14:30:25</t>
  </si>
  <si>
    <t>TR-93 35-26-M00093_TR-94 M03_65977745</t>
  </si>
  <si>
    <t>15.01.2023 13:09:55</t>
  </si>
  <si>
    <t>15.01.2023 15:05:12</t>
  </si>
  <si>
    <t>K-4629 35-04-K04629_99900873_99900873</t>
  </si>
  <si>
    <t>15.01.2023 13:12:32</t>
  </si>
  <si>
    <t>15.01.2023 14:25:43</t>
  </si>
  <si>
    <t>MENEMEN İM 35-28-A00001_HatBaşıAyırıcı_53134113 M17_53134113</t>
  </si>
  <si>
    <t>15.01.2023 13:12:00</t>
  </si>
  <si>
    <t>15.01.2023 15:12:25</t>
  </si>
  <si>
    <t>ZEYTİNLER TR-2 35-19-M00401_35-19-M00401_2363968</t>
  </si>
  <si>
    <t>15.01.2023 13:30:03</t>
  </si>
  <si>
    <t>15.01.2023 15:06:11</t>
  </si>
  <si>
    <t>TR-18 35-31-L00018_TR-24 / TR-25 L03_2337227</t>
  </si>
  <si>
    <t>15.01.2023 13:06:20</t>
  </si>
  <si>
    <t>15.01.2023 14:01:56</t>
  </si>
  <si>
    <t>15.01.2023 13:36:37</t>
  </si>
  <si>
    <t>15.01.2023 14:03:05</t>
  </si>
  <si>
    <t>L-117 OVACIK 35-18-L00117_A_56366326_56366326</t>
  </si>
  <si>
    <t>15.01.2023 13:38:12</t>
  </si>
  <si>
    <t>15.01.2023 14:15:35</t>
  </si>
  <si>
    <t>M-1826 35-02-M01826_A_56382805_56382805</t>
  </si>
  <si>
    <t>AG Kablo Başlığı Arızası</t>
  </si>
  <si>
    <t>15.01.2023 13:33:47</t>
  </si>
  <si>
    <t>15.01.2023 15:01:01</t>
  </si>
  <si>
    <t>MORSAN TM 45-71-A00002_MURADİYE M13_2061929</t>
  </si>
  <si>
    <t>15.01.2023 09:00:00</t>
  </si>
  <si>
    <t>15.01.2023 16:16:00</t>
  </si>
  <si>
    <t>M-1001 35-03-M01001_912698819_912698819</t>
  </si>
  <si>
    <t>15.01.2023 13:39:38</t>
  </si>
  <si>
    <t>15.01.2023 16:42:44</t>
  </si>
  <si>
    <t>İCİKLER TR-1 45-74-M00255_DAĞITIM TRAFO İCİKLER TR-1 M06_72229906</t>
  </si>
  <si>
    <t>15.01.2023 13:54:01</t>
  </si>
  <si>
    <t>15.01.2023 14:19:41</t>
  </si>
  <si>
    <t>TİRE İM-DM-1 35-29-A00001_TOKİ M24_2313895</t>
  </si>
  <si>
    <t>15.01.2023 14:02:22</t>
  </si>
  <si>
    <t>15.01.2023 15:47:22</t>
  </si>
  <si>
    <t>M-1 35-02-M00001_M-1269 M12_78582490</t>
  </si>
  <si>
    <t>15.01.2023 14:03:00</t>
  </si>
  <si>
    <t>15.01.2023 14:14:00</t>
  </si>
  <si>
    <t>DM-12/TR-1 45-73-M00067_DM-13/1 GİRİŞİ M016_65917929</t>
  </si>
  <si>
    <t>15.01.2023 14:37:00</t>
  </si>
  <si>
    <t>15.01.2023 14:39:00</t>
  </si>
  <si>
    <t>İCİKLER TR-6 45-74-M00251_DAĞITIM TRAFO İCİKLER TR-6 M04_72233933</t>
  </si>
  <si>
    <t>15.01.2023 14:20:10</t>
  </si>
  <si>
    <t>15.01.2023 14:38:20</t>
  </si>
  <si>
    <t>K-1361 35-02-K01361_99370932_99370932</t>
  </si>
  <si>
    <t>15.01.2023 14:17:10</t>
  </si>
  <si>
    <t>15.01.2023 17:18:51</t>
  </si>
  <si>
    <t>YENİ FOÇA TR-10 35-23-M00010_95001259727_95001259727</t>
  </si>
  <si>
    <t>15.01.2023 14:27:02</t>
  </si>
  <si>
    <t>15.01.2023 15:30:37</t>
  </si>
  <si>
    <t>EĞRİLİMAN TR-1 35-21-L00098_B_56366474_56366474</t>
  </si>
  <si>
    <t>15.01.2023 14:33:30</t>
  </si>
  <si>
    <t>15.01.2023 15:56:16</t>
  </si>
  <si>
    <t>DM-12/TR-1 45-73-M00067_KABLO BAĞLAMA HÜC. M011_65917922</t>
  </si>
  <si>
    <t>15.01.2023 14:38:22</t>
  </si>
  <si>
    <t>15.01.2023 14:40:28</t>
  </si>
  <si>
    <t>15.01.2023 14:29:30</t>
  </si>
  <si>
    <t>15.01.2023 16:51:40</t>
  </si>
  <si>
    <t>K-1762 35-01-K01762_911836987_911836987</t>
  </si>
  <si>
    <t>15.01.2023 14:38:30</t>
  </si>
  <si>
    <t>15.01.2023 16:49:04</t>
  </si>
  <si>
    <t>İCİKLER TR-3 45-74-M00253_DAĞITIM TRAFO İCİKLER TR-3 M04_72233319</t>
  </si>
  <si>
    <t>15.01.2023 14:39:10</t>
  </si>
  <si>
    <t>15.01.2023 15:18:40</t>
  </si>
  <si>
    <t>15.01.2023 14:41:15</t>
  </si>
  <si>
    <t>15.01.2023 15:15:18</t>
  </si>
  <si>
    <t>TR-34 35-30-L00034_A_91116015_91116015</t>
  </si>
  <si>
    <t>15.01.2023 14:46:21</t>
  </si>
  <si>
    <t>15.01.2023 16:03:54</t>
  </si>
  <si>
    <t>TEKBIÇAKLAR TR-4 35-31-L00242_B_91242021_91242021</t>
  </si>
  <si>
    <t>15.01.2023 14:48:05</t>
  </si>
  <si>
    <t>15.01.2023 17:44:50</t>
  </si>
  <si>
    <t>ASARLIK TR-1 35-28-M00167__88888768_88888768</t>
  </si>
  <si>
    <t>15.01.2023 14:53:52</t>
  </si>
  <si>
    <t>15.01.2023 15:44:16</t>
  </si>
  <si>
    <t>DM06/TR-5A 45-73-M00090_945679229_945679229</t>
  </si>
  <si>
    <t>15.01.2023 14:43:06</t>
  </si>
  <si>
    <t>15.01.2023 15:17:27</t>
  </si>
  <si>
    <t>K-421 35-01-K00421_911271448_911271448</t>
  </si>
  <si>
    <t>15.01.2023 14:57:12</t>
  </si>
  <si>
    <t>15.01.2023 17:52:13</t>
  </si>
  <si>
    <t>DM-8/28 45-71-M00167_953202965_953202965</t>
  </si>
  <si>
    <t>15.01.2023 14:47:17</t>
  </si>
  <si>
    <t>15.01.2023 16:36:18</t>
  </si>
  <si>
    <t>K-3453 35-08-K03453_97610526_97610526</t>
  </si>
  <si>
    <t>15.01.2023 15:08:53</t>
  </si>
  <si>
    <t>15.01.2023 16:24:09</t>
  </si>
  <si>
    <t>L-288 MENDERES MAH. 35-18-L00288_950430021_950430021</t>
  </si>
  <si>
    <t>15.01.2023 15:11:46</t>
  </si>
  <si>
    <t>15.01.2023 17:06:01</t>
  </si>
  <si>
    <t>KARAOĞLANLI TR-1 45-78-M00350_A_91165309_91165309</t>
  </si>
  <si>
    <t>15.01.2023 15:15:48</t>
  </si>
  <si>
    <t>15.01.2023 15:42:10</t>
  </si>
  <si>
    <t>15.01.2023 15:18:48</t>
  </si>
  <si>
    <t>15.01.2023 15:27:14</t>
  </si>
  <si>
    <t>ARMUTLU DM 35-27-M00879_TANBOĞA ÇIKIŞI M07_2329962</t>
  </si>
  <si>
    <t>15.01.2023 15:18:19</t>
  </si>
  <si>
    <t>15.01.2023 16:08:36</t>
  </si>
  <si>
    <t>L-59 GÜVENTUR 35-14-L00059_B_91093241_91093241</t>
  </si>
  <si>
    <t>15.01.2023 15:17:38</t>
  </si>
  <si>
    <t>15.01.2023 17:32:24</t>
  </si>
  <si>
    <t>DM-3/07 (KURTULUŞ) 45-71-M00073_953245131_953245131</t>
  </si>
  <si>
    <t>15.01.2023 15:36:40</t>
  </si>
  <si>
    <t>15.01.2023 17:26:35</t>
  </si>
  <si>
    <t>M-2745 35-01-M02745_910419947_910419947</t>
  </si>
  <si>
    <t>15.01.2023 15:47:27</t>
  </si>
  <si>
    <t>15.01.2023 16:42:52</t>
  </si>
  <si>
    <t>K-705 35-02-K00705_99581814_99581814</t>
  </si>
  <si>
    <t>15.01.2023 15:51:22</t>
  </si>
  <si>
    <t>15.01.2023 17:18:35</t>
  </si>
  <si>
    <t>ÇAMKÖY TR-1 45-85-L00177__72374745_72374745</t>
  </si>
  <si>
    <t>15.01.2023 15:52:30</t>
  </si>
  <si>
    <t>15.01.2023 17:52:59</t>
  </si>
  <si>
    <t>ABALIOĞLU DM 45-83-M00136_MASNA PLASTİK KÖK M011_72134613</t>
  </si>
  <si>
    <t>15.01.2023 15:52:50</t>
  </si>
  <si>
    <t>15.01.2023 18:05:40</t>
  </si>
  <si>
    <t>GÜNEŞLİ TR-15 45-75-M00058_DAĞITIM TRAFOSU M04_67559135</t>
  </si>
  <si>
    <t>15.01.2023 16:06:42</t>
  </si>
  <si>
    <t>15.01.2023 16:26:08</t>
  </si>
  <si>
    <t>M-1433 35-02-M01433_YILMAZ DÖKÜM M01_2034664</t>
  </si>
  <si>
    <t>15.01.2023 16:15:05</t>
  </si>
  <si>
    <t>15.01.2023 17:13:32</t>
  </si>
  <si>
    <t>ŞEHİTLER TR-1 45-72-L00726_B_56406374_56406374</t>
  </si>
  <si>
    <t>15.01.2023 16:20:06</t>
  </si>
  <si>
    <t>15.01.2023 18:01:03</t>
  </si>
  <si>
    <t>M-1029 35-04-M01029_915136888_915136888</t>
  </si>
  <si>
    <t>15.01.2023 16:28:36</t>
  </si>
  <si>
    <t>15.01.2023 19:08:20</t>
  </si>
  <si>
    <t>GÜNEŞLİ TR-19 45-75-M00059_DAĞITIM TRAFOSU M08_72016882</t>
  </si>
  <si>
    <t>15.01.2023 16:32:02</t>
  </si>
  <si>
    <t>15.01.2023 16:53:00</t>
  </si>
  <si>
    <t>L-175 35-18-L00175_49990595 B07_49991012</t>
  </si>
  <si>
    <t>15.01.2023 16:38:14</t>
  </si>
  <si>
    <t>15.01.2023 19:10:50</t>
  </si>
  <si>
    <t>M-1871 35-01-M01871_911534464_911534464</t>
  </si>
  <si>
    <t>15.01.2023 16:39:42</t>
  </si>
  <si>
    <t>15.01.2023 18:54:08</t>
  </si>
  <si>
    <t>DEMİRKÖPRÜ TM 45-78-A00005_KULA M05_2096289</t>
  </si>
  <si>
    <t>15.01.2023 16:43:38</t>
  </si>
  <si>
    <t>15.01.2023 16:48:00</t>
  </si>
  <si>
    <t>DM08/TR02 45-73-M00003_945669247_945669247</t>
  </si>
  <si>
    <t>15.01.2023 16:44:11</t>
  </si>
  <si>
    <t>15.01.2023 17:19:21</t>
  </si>
  <si>
    <t>TR-2/85 45-83-L00085_DIREK TIPI TRAFO HUCRESI H01_2106242</t>
  </si>
  <si>
    <t>15.01.2023 14:00:00</t>
  </si>
  <si>
    <t>15.01.2023 17:58:31</t>
  </si>
  <si>
    <t>K-1023 35-03-K01023_915105581_915105581</t>
  </si>
  <si>
    <t>15.01.2023 16:55:39</t>
  </si>
  <si>
    <t>15.01.2023 17:47:48</t>
  </si>
  <si>
    <t>SOMA TR-5 45-82-M00005_945538267_945538267</t>
  </si>
  <si>
    <t>15.01.2023 16:54:54</t>
  </si>
  <si>
    <t>15.01.2023 17:53:52</t>
  </si>
  <si>
    <t>BAĞYURDU TM 35-27-A00003_ABALIOĞLU M09_2303181</t>
  </si>
  <si>
    <t>15.01.2023 17:02:48</t>
  </si>
  <si>
    <t>15.01.2023 17:06:43</t>
  </si>
  <si>
    <t>TR-26 35-27-M00026_C_56365246_56365246</t>
  </si>
  <si>
    <t>15.01.2023 16:59:26</t>
  </si>
  <si>
    <t>15.01.2023 19:00:38</t>
  </si>
  <si>
    <t>M-3553(YATIRIM REZERVE) 35-02-M03553_966068410_966068410</t>
  </si>
  <si>
    <t>15.01.2023 17:04:33</t>
  </si>
  <si>
    <t>15.01.2023 19:13:34</t>
  </si>
  <si>
    <t>HACI HALİLLER DM 45-71-M00065_KARAOĞLANLI M07_72237420</t>
  </si>
  <si>
    <t>15.01.2023 17:14:45</t>
  </si>
  <si>
    <t>15.01.2023 19:35:55</t>
  </si>
  <si>
    <t>15.01.2023 17:17:27</t>
  </si>
  <si>
    <t>15.01.2023 17:58:57</t>
  </si>
  <si>
    <t>IŞIKLAR KÖK 45-73-M00467_IŞIKLAR MERKEZ M08_83813235</t>
  </si>
  <si>
    <t>15.01.2023 17:14:32</t>
  </si>
  <si>
    <t>15.01.2023 18:34:45</t>
  </si>
  <si>
    <t>DERBENT TM 45-83-A00003_HALİLBEYLİ-2 (BAĞYURDU) M25_2314193</t>
  </si>
  <si>
    <t>15.01.2023 17:20:42</t>
  </si>
  <si>
    <t>15.01.2023 18:54:10</t>
  </si>
  <si>
    <t>DERBENT TM 45-83-A00003_TURGUTLU-3 M02_2312529</t>
  </si>
  <si>
    <t>15.01.2023 17:21:10</t>
  </si>
  <si>
    <t>15.01.2023 18:12:00</t>
  </si>
  <si>
    <t>DM-18/04 45-71-M00259_953222692_953222692</t>
  </si>
  <si>
    <t>15.01.2023 17:18:36</t>
  </si>
  <si>
    <t>15.01.2023 18:31:45</t>
  </si>
  <si>
    <t>KARAKURT KÖK 45-76-M00049_KARAKURT M02_72213534</t>
  </si>
  <si>
    <t>15.01.2023 17:31:48</t>
  </si>
  <si>
    <t>15.01.2023 18:15:25</t>
  </si>
  <si>
    <t>M-1742 35-04-M01742_35-04-M01742_2355269</t>
  </si>
  <si>
    <t>15.01.2023 17:35:21</t>
  </si>
  <si>
    <t>15.01.2023 19:04:47</t>
  </si>
  <si>
    <t>TR-142 35-26-M00142_956613959_956613959</t>
  </si>
  <si>
    <t>15.01.2023 17:30:57</t>
  </si>
  <si>
    <t>15.01.2023 18:32:31</t>
  </si>
  <si>
    <t>KALEKÖY MERKEZ TR-1 35-31-L00238_B_91241877_91241877</t>
  </si>
  <si>
    <t>15.01.2023 17:37:46</t>
  </si>
  <si>
    <t>15.01.2023 18:14:36</t>
  </si>
  <si>
    <t>M-1635 GEÇİT 35-02-M01635_M-660 M04_2329435</t>
  </si>
  <si>
    <t>15.01.2023 17:48:28</t>
  </si>
  <si>
    <t>15.01.2023 18:26:55</t>
  </si>
  <si>
    <t>15.01.2023 18:01:31</t>
  </si>
  <si>
    <t>15.01.2023 18:27:01</t>
  </si>
  <si>
    <t>SALİHLİ TR-73 45-78-M00073_953260657_953260657</t>
  </si>
  <si>
    <t>15.01.2023 18:11:06</t>
  </si>
  <si>
    <t>15.01.2023 20:55:42</t>
  </si>
  <si>
    <t>AVDAN TR-1 45-82-M00230_C_56405145_56405145</t>
  </si>
  <si>
    <t>15.01.2023 18:04:44</t>
  </si>
  <si>
    <t>15.01.2023 18:36:08</t>
  </si>
  <si>
    <t>DERBENT TM 45-83-A00003_HALİLBEYLİ-1 M04_2312531</t>
  </si>
  <si>
    <t>15.01.2023 18:14:40</t>
  </si>
  <si>
    <t>15.01.2023 18:26:29</t>
  </si>
  <si>
    <t>_911165097_911165097</t>
  </si>
  <si>
    <t>15.01.2023 18:25:36</t>
  </si>
  <si>
    <t>15.01.2023 20:08:50</t>
  </si>
  <si>
    <t>15.01.2023 18:14:44</t>
  </si>
  <si>
    <t>15.01.2023 19:31:47</t>
  </si>
  <si>
    <t>DM-14/13 45-71-M00562_C_56405579_56405579</t>
  </si>
  <si>
    <t>15.01.2023 18:22:53</t>
  </si>
  <si>
    <t>15.01.2023 19:17:35</t>
  </si>
  <si>
    <t>TR-36 45-77-L00036_945487929_945487929</t>
  </si>
  <si>
    <t>15.01.2023 18:29:33</t>
  </si>
  <si>
    <t>15.01.2023 18:47:32</t>
  </si>
  <si>
    <t>MURADİYE DM-5/6 KÖK 45-71-M00245_TELAS M05_72097742</t>
  </si>
  <si>
    <t>15.01.2023 18:28:21</t>
  </si>
  <si>
    <t>15.01.2023 20:32:35</t>
  </si>
  <si>
    <t>M-2624 35-02-M02624_C_80136616_80136616</t>
  </si>
  <si>
    <t>15.01.2023 18:36:43</t>
  </si>
  <si>
    <t>15.01.2023 20:31:00</t>
  </si>
  <si>
    <t>TR-2/82 BARIŞ MANÇO KÖK 45-83-L00082_TR-2/83 L03_61336407</t>
  </si>
  <si>
    <t>15.01.2023 18:36:25</t>
  </si>
  <si>
    <t>15.01.2023 20:04:48</t>
  </si>
  <si>
    <t>15.01.2023 18:44:46</t>
  </si>
  <si>
    <t>15.01.2023 19:51:19</t>
  </si>
  <si>
    <t>DEMİRTAŞ TR-2 35-30-M00151_C_56360053_56360053</t>
  </si>
  <si>
    <t>15.01.2023 18:45:39</t>
  </si>
  <si>
    <t>15.01.2023 19:17:42</t>
  </si>
  <si>
    <t>15.01.2023 18:47:40</t>
  </si>
  <si>
    <t>15.01.2023 20:12:35</t>
  </si>
  <si>
    <t>15.01.2023 18:45:06</t>
  </si>
  <si>
    <t>15.01.2023 19:49:03</t>
  </si>
  <si>
    <t>M-1742 35-04-M01742_913523953_913523953</t>
  </si>
  <si>
    <t>15.01.2023 18:54:43</t>
  </si>
  <si>
    <t>15.01.2023 21:14:46</t>
  </si>
  <si>
    <t>DURASILLI TR-25 45-78-M01140_D_56391795_56391795</t>
  </si>
  <si>
    <t>15.01.2023 18:56:32</t>
  </si>
  <si>
    <t>15.01.2023 20:15:24</t>
  </si>
  <si>
    <t>KARAOĞLANLI TR-1 45-78-M00350_B_56405831_56405831</t>
  </si>
  <si>
    <t>15.01.2023 18:54:15</t>
  </si>
  <si>
    <t>15.01.2023 19:36:07</t>
  </si>
  <si>
    <t>_B_56408000_56408000</t>
  </si>
  <si>
    <t>15.01.2023 19:03:25</t>
  </si>
  <si>
    <t>15.01.2023 21:23:50</t>
  </si>
  <si>
    <t>DİNDARLI TR-2 YEŞİLOVA 45-79-M00427_C_56401210_56401210</t>
  </si>
  <si>
    <t>15.01.2023 19:16:11</t>
  </si>
  <si>
    <t>15.01.2023 20:12:03</t>
  </si>
  <si>
    <t>15.01.2023 19:24:03</t>
  </si>
  <si>
    <t>15.01.2023 19:58:17</t>
  </si>
  <si>
    <t>KARAKUZU TR-1 35-17-M00466_B_91186733_91186733</t>
  </si>
  <si>
    <t>15.01.2023 19:41:55</t>
  </si>
  <si>
    <t>15.01.2023 20:31:38</t>
  </si>
  <si>
    <t>15.01.2023 19:47:02</t>
  </si>
  <si>
    <t>15.01.2023 23:44:08</t>
  </si>
  <si>
    <t>HACI HALİLLER DM 45-71-M00065_HACIHALİLLER M04_72237421</t>
  </si>
  <si>
    <t>15.01.2023 19:56:28</t>
  </si>
  <si>
    <t>15.01.2023 22:10:05</t>
  </si>
  <si>
    <t>ŞEVKİ OLGUN VE ARK. T-SULAMA GRB.TR-3 35-13-L00130_35-13-L00130_2367914</t>
  </si>
  <si>
    <t>15.01.2023 19:57:16</t>
  </si>
  <si>
    <t>15.01.2023 21:45:29</t>
  </si>
  <si>
    <t>TR-2/13 45-83-L00013_DAĞITIM TRAFOSU TR-2/13 L04_2326583</t>
  </si>
  <si>
    <t>15.01.2023 19:55:31</t>
  </si>
  <si>
    <t>15.01.2023 21:28:20</t>
  </si>
  <si>
    <t>TR-20 35-27-M00020__72824958_72824958</t>
  </si>
  <si>
    <t>15.01.2023 20:02:54</t>
  </si>
  <si>
    <t>15.01.2023 21:24:11</t>
  </si>
  <si>
    <t>DURASILLI TR-25 45-78-M01140_45-78-M01140_2353118</t>
  </si>
  <si>
    <t>15.01.2023 20:12:06</t>
  </si>
  <si>
    <t>15.01.2023 20:19:56</t>
  </si>
  <si>
    <t>AŞAĞIÇOBANİSA TR-3 45-71-M00103_A_56393426_56393426</t>
  </si>
  <si>
    <t>15.01.2023 20:28:46</t>
  </si>
  <si>
    <t>15.01.2023 22:45:05</t>
  </si>
  <si>
    <t>K-3586 35-01-K03586_A_56378507_56378507</t>
  </si>
  <si>
    <t>15.01.2023 20:31:07</t>
  </si>
  <si>
    <t>15.01.2023 21:14:43</t>
  </si>
  <si>
    <t>KARTAL PLAJ EVLERİ TR 35-14-M00386_35-14-M00386_2351917</t>
  </si>
  <si>
    <t>15.01.2023 20:39:51</t>
  </si>
  <si>
    <t>15.01.2023 20:52:44</t>
  </si>
  <si>
    <t>15.01.2023 20:48:44</t>
  </si>
  <si>
    <t>15.01.2023 22:06:51</t>
  </si>
  <si>
    <t>M-2969 35-01-M02969_95000022706_95000022706</t>
  </si>
  <si>
    <t>15.01.2023 20:48:48</t>
  </si>
  <si>
    <t>16.01.2023 03:58:57</t>
  </si>
  <si>
    <t>15.01.2023 20:51:41</t>
  </si>
  <si>
    <t>15.01.2023 21:57:37</t>
  </si>
  <si>
    <t>TR-112 KAVAKDERE 35-14-M00112_DIREK TIPI TRAFO HUCRESI H01_2093488</t>
  </si>
  <si>
    <t>15.01.2023 20:54:50</t>
  </si>
  <si>
    <t>15.01.2023 21:39:31</t>
  </si>
  <si>
    <t>TURGUTLU TR-1/1 DM 45-83-M00001_BLOKSAN M03_72159676</t>
  </si>
  <si>
    <t>15.01.2023 20:56:12</t>
  </si>
  <si>
    <t>15.01.2023 22:21:18</t>
  </si>
  <si>
    <t>L-308 35-18-L00308_950447581_950447581</t>
  </si>
  <si>
    <t>15.01.2023 21:27:53</t>
  </si>
  <si>
    <t>15.01.2023 22:53:29</t>
  </si>
  <si>
    <t>L-10 MEZARLIK YANI 35-14-M00317_35-14-M00317_47484229</t>
  </si>
  <si>
    <t>15.01.2023 21:38:42</t>
  </si>
  <si>
    <t>15.01.2023 22:16:00</t>
  </si>
  <si>
    <t>ŞEMİKLER TM 35-04-A00003_ŞEMİKLER-4 K28_2311172</t>
  </si>
  <si>
    <t>15.01.2023 22:03:15</t>
  </si>
  <si>
    <t>15.01.2023 22:42:41</t>
  </si>
  <si>
    <t>L-364 BORNOVALILAR SİTESİ 35-18-L00364_10772131_56376065_56376065</t>
  </si>
  <si>
    <t>15.01.2023 22:14:29</t>
  </si>
  <si>
    <t>15.01.2023 23:30:25</t>
  </si>
  <si>
    <t>K-1543 35-02-K01543_99938110_99938110</t>
  </si>
  <si>
    <t>15.01.2023 22:37:37</t>
  </si>
  <si>
    <t>16.01.2023 00:10:32</t>
  </si>
  <si>
    <t>15.01.2023 22:50:16</t>
  </si>
  <si>
    <t>16.01.2023 01:58:05</t>
  </si>
  <si>
    <t>L-308 35-18-L00308_950447580_950447580</t>
  </si>
  <si>
    <t>15.01.2023 22:51:05</t>
  </si>
  <si>
    <t>15.01.2023 23:48:49</t>
  </si>
  <si>
    <t>K-1241 35-03-K01241_910113285_910113285</t>
  </si>
  <si>
    <t>15.01.2023 23:24:12</t>
  </si>
  <si>
    <t>16.01.2023 00:12:00</t>
  </si>
  <si>
    <t>ÜÇPINAR DM 45-71-M00183_PELİTALAN M03_72249125</t>
  </si>
  <si>
    <t>15.01.2023 23:56:07</t>
  </si>
  <si>
    <t>16.01.2023 00:57:49</t>
  </si>
  <si>
    <t>MORSAN TM 45-71-A00002_MURADİYE M13_2312167</t>
  </si>
  <si>
    <t>15.01.2023 23:55:43</t>
  </si>
  <si>
    <t>16.01.2023 00:44:23</t>
  </si>
  <si>
    <t>BADEMLİ TR-8 35-15-L01045_950392367_950392367</t>
  </si>
  <si>
    <t>16.01.2023 00:06:25</t>
  </si>
  <si>
    <t>16.01.2023 01:38:22</t>
  </si>
  <si>
    <t>16.01.2023 00:12:28</t>
  </si>
  <si>
    <t>16.01.2023 01:14:02</t>
  </si>
  <si>
    <t>K-1982 35-02-K01982_K-211 K04_2035883</t>
  </si>
  <si>
    <t>16.01.2023 01:23:01</t>
  </si>
  <si>
    <t>16.01.2023 01:33:00</t>
  </si>
  <si>
    <t>EGE İM 35-02-A00003_TR-1 M04_2053337</t>
  </si>
  <si>
    <t>16.01.2023 03:13:27</t>
  </si>
  <si>
    <t>16.01.2023 04:14:32</t>
  </si>
  <si>
    <t>DM-2/8 BAŞKENT TR 35-18-L00588_OTEL YANI DM-2/5 L01_72045769</t>
  </si>
  <si>
    <t>16.01.2023 03:56:47</t>
  </si>
  <si>
    <t>16.01.2023 05:06:39</t>
  </si>
  <si>
    <t>EGE İM 35-02-A00003_PARK K09_2310918</t>
  </si>
  <si>
    <t>16.01.2023 04:07:35</t>
  </si>
  <si>
    <t>16.01.2023 05:41:30</t>
  </si>
  <si>
    <t>DİNDARLI KÖK TR-3 KAKLIK 45-79-M00395_HatBaşıAyırıcı_64291096 M06_64291096</t>
  </si>
  <si>
    <t>16.01.2023 04:01:34</t>
  </si>
  <si>
    <t>16.01.2023 05:56:10</t>
  </si>
  <si>
    <t>DM-6/1 45-71-M01929_DM-6/2 M04_72907907</t>
  </si>
  <si>
    <t>16.01.2023 07:39:54</t>
  </si>
  <si>
    <t>16.01.2023 09:10:27</t>
  </si>
  <si>
    <t>DM-4/TR-29 35-22-M00808_95001282336_95001282336</t>
  </si>
  <si>
    <t>16.01.2023 07:52:37</t>
  </si>
  <si>
    <t>16.01.2023 16:02:16</t>
  </si>
  <si>
    <t>K-4386 35-01-K04386_B_56364750_56364750</t>
  </si>
  <si>
    <t>16.01.2023 08:17:35</t>
  </si>
  <si>
    <t>16.01.2023 09:58:27</t>
  </si>
  <si>
    <t>K-4492 35-10-K04492_A E1B_5883337</t>
  </si>
  <si>
    <t>16.01.2023 08:20:10</t>
  </si>
  <si>
    <t>16.01.2023 09:16:56</t>
  </si>
  <si>
    <t>TR-2/104 45-83-L00104_DIREK TIPI TRAFO HUCRESI H01_2106246</t>
  </si>
  <si>
    <t>16.01.2023 08:20:57</t>
  </si>
  <si>
    <t>16.01.2023 10:36:17</t>
  </si>
  <si>
    <t>M-1303 35-03-M01303_910820183_910820183</t>
  </si>
  <si>
    <t>16.01.2023 08:29:34</t>
  </si>
  <si>
    <t>16.01.2023 09:52:36</t>
  </si>
  <si>
    <t>16.01.2023 08:37:35</t>
  </si>
  <si>
    <t>16.01.2023 10:00:59</t>
  </si>
  <si>
    <t>M-236 35-02-M00236_99468243_99468243</t>
  </si>
  <si>
    <t>16.01.2023 08:44:34</t>
  </si>
  <si>
    <t>16.01.2023 11:18:06</t>
  </si>
  <si>
    <t>16.01.2023 09:08:10</t>
  </si>
  <si>
    <t>16.01.2023 17:13:47</t>
  </si>
  <si>
    <t>16.01.2023 09:09:30</t>
  </si>
  <si>
    <t>16.01.2023 10:55:47</t>
  </si>
  <si>
    <t>BOSTANLI GIS TM 35-04-A00001_Bostanlı-3 K03_2055492</t>
  </si>
  <si>
    <t>16.01.2023 09:01:41</t>
  </si>
  <si>
    <t>16.01.2023 11:40:16</t>
  </si>
  <si>
    <t>ÇİLE TR-4 35-22-M00189_35-22-M00189_2354033</t>
  </si>
  <si>
    <t>16.01.2023 09:12:28</t>
  </si>
  <si>
    <t>16.01.2023 16:33:55</t>
  </si>
  <si>
    <t>DOĞANCI TR-1 35-31-L00334_B_91238452_91238452</t>
  </si>
  <si>
    <t>16.01.2023 09:14:33</t>
  </si>
  <si>
    <t>16.01.2023 17:48:28</t>
  </si>
  <si>
    <t>DM-1/6 45-71-M00354_DAĞITIM TRAFOSU M03_66443162</t>
  </si>
  <si>
    <t>16.01.2023 09:16:50</t>
  </si>
  <si>
    <t>16.01.2023 10:10:04</t>
  </si>
  <si>
    <t>16.01.2023 09:16:24</t>
  </si>
  <si>
    <t>16.01.2023 17:09:55</t>
  </si>
  <si>
    <t>HASANLAR TR-1 35-28-M00203_DIREK TIPI TRAFO HUCRESI H01_2106877</t>
  </si>
  <si>
    <t>16.01.2023 09:20:36</t>
  </si>
  <si>
    <t>16.01.2023 12:41:51</t>
  </si>
  <si>
    <t>YEŞİLYURT DM 45-73-M00476_HatBaşıAyırıcı_53135542 M04_53135542</t>
  </si>
  <si>
    <t>16.01.2023 09:22:28</t>
  </si>
  <si>
    <t>16.01.2023 11:22:16</t>
  </si>
  <si>
    <t>TR-2/105 45-83-L00105_TR-2/102 L04_61353617</t>
  </si>
  <si>
    <t>16.01.2023 09:25:05</t>
  </si>
  <si>
    <t>16.01.2023 11:19:02</t>
  </si>
  <si>
    <t>KAYMAKÇI TR-35 35-15-L00229_35-15-L00229_2364794</t>
  </si>
  <si>
    <t>16.01.2023 09:21:20</t>
  </si>
  <si>
    <t>16.01.2023 17:29:14</t>
  </si>
  <si>
    <t>L-288 MENDERES MAH. 35-18-L00288_950447602_950447602</t>
  </si>
  <si>
    <t>16.01.2023 09:21:47</t>
  </si>
  <si>
    <t>16.01.2023 10:38:02</t>
  </si>
  <si>
    <t>ARAPLI OVASI TR-2 35-16-M00748_DIREK TIPI TRAFO HUCRESI H01_2042823</t>
  </si>
  <si>
    <t>16.01.2023 09:02:44</t>
  </si>
  <si>
    <t>16.01.2023 17:21:10</t>
  </si>
  <si>
    <t>BOSTANLI GIS TM 35-04-A00001_Bostanlı-8 K15_2311280</t>
  </si>
  <si>
    <t>16.01.2023 09:29:07</t>
  </si>
  <si>
    <t>16.01.2023 10:33:14</t>
  </si>
  <si>
    <t>TOKMAKLI KÖK 45-86-M00047_TOKMAKLI M05_72227762</t>
  </si>
  <si>
    <t>16.01.2023 09:02:00</t>
  </si>
  <si>
    <t>16.01.2023 09:28:00</t>
  </si>
  <si>
    <t>TR-32 35-16-L00032_DAĞITIM TRAFO TR-32 L04_67581714</t>
  </si>
  <si>
    <t>16.01.2023 08:56:11</t>
  </si>
  <si>
    <t>16.01.2023 17:11:24</t>
  </si>
  <si>
    <t>16.01.2023 09:33:59</t>
  </si>
  <si>
    <t>16.01.2023 18:08:59</t>
  </si>
  <si>
    <t>L-289 DEMET AKBAĞ TRAFO 35-18-L00289_B_65601190_65601190</t>
  </si>
  <si>
    <t>16.01.2023 09:36:43</t>
  </si>
  <si>
    <t>16.01.2023 10:20:00</t>
  </si>
  <si>
    <t>K-2771 35-09-K02771_C c1b_5877283</t>
  </si>
  <si>
    <t>16.01.2023 09:33:52</t>
  </si>
  <si>
    <t>16.01.2023 10:44:21</t>
  </si>
  <si>
    <t>ÜRKMEZ DM-4 (ÜRKMEZ M-21) 35-25-M00155_ÜRKMEZ M-20 M04_72072949</t>
  </si>
  <si>
    <t>16.01.2023 09:26:37</t>
  </si>
  <si>
    <t>16.01.2023 14:56:51</t>
  </si>
  <si>
    <t>BAŞARAN KÖK 45-71-M00755_SÜRAT M01_50184405</t>
  </si>
  <si>
    <t>16.01.2023 09:39:04</t>
  </si>
  <si>
    <t>16.01.2023 10:10:26</t>
  </si>
  <si>
    <t>K-225 35-07-K00225_35-07-K00225_48245461</t>
  </si>
  <si>
    <t>16.01.2023 09:41:56</t>
  </si>
  <si>
    <t>16.01.2023 10:57:16</t>
  </si>
  <si>
    <t>TR-24 45-77-L00024_DAĞITIM TRAFOSU L03_72213220</t>
  </si>
  <si>
    <t>16.01.2023 09:43:58</t>
  </si>
  <si>
    <t>16.01.2023 10:09:44</t>
  </si>
  <si>
    <t>16.01.2023 09:45:53</t>
  </si>
  <si>
    <t>16.01.2023 17:20:03</t>
  </si>
  <si>
    <t>16.01.2023 09:40:11</t>
  </si>
  <si>
    <t>16.01.2023 10:46:26</t>
  </si>
  <si>
    <t>DM-1/7 45-71-M00535_DAĞITIM TRAFOSU M03_66484801</t>
  </si>
  <si>
    <t>16.01.2023 10:07:45</t>
  </si>
  <si>
    <t>16.01.2023 10:25:52</t>
  </si>
  <si>
    <t>M-1173 35-04-M01173_99821415_99821415</t>
  </si>
  <si>
    <t>16.01.2023 10:09:34</t>
  </si>
  <si>
    <t>16.01.2023 11:31:28</t>
  </si>
  <si>
    <t>DM-1/27-A 45-71-M00046_DAĞITIM TRAFOSU M03_66483559</t>
  </si>
  <si>
    <t>16.01.2023 10:17:33</t>
  </si>
  <si>
    <t>16.01.2023 10:46:10</t>
  </si>
  <si>
    <t>K-4755 35-01-K04755_911686770_911686770</t>
  </si>
  <si>
    <t>16.01.2023 10:17:44</t>
  </si>
  <si>
    <t>16.01.2023 12:52:33</t>
  </si>
  <si>
    <t>K-3160 35-01-K03160_35-01-K03160_2354416</t>
  </si>
  <si>
    <t>16.01.2023 09:48:41</t>
  </si>
  <si>
    <t>16.01.2023 14:36:47</t>
  </si>
  <si>
    <t>16.01.2023 10:19:10</t>
  </si>
  <si>
    <t>16.01.2023 12:05:53</t>
  </si>
  <si>
    <t>TR-302 35-19-M00302__72410672_72410672</t>
  </si>
  <si>
    <t>16.01.2023 10:22:41</t>
  </si>
  <si>
    <t>16.01.2023 12:09:18</t>
  </si>
  <si>
    <t>KUTLU BEYLER TR-1 35-15-L00259_950375654_950375654</t>
  </si>
  <si>
    <t>16.01.2023 10:25:26</t>
  </si>
  <si>
    <t>16.01.2023 11:59:46</t>
  </si>
  <si>
    <t>16.01.2023 10:26:58</t>
  </si>
  <si>
    <t>16.01.2023 14:24:31</t>
  </si>
  <si>
    <t>ÇAPAKLI KÖK 45-78-M01161_GÖKÇEKÖY M05_78225753</t>
  </si>
  <si>
    <t>16.01.2023 09:56:00</t>
  </si>
  <si>
    <t>16.01.2023 17:04:00</t>
  </si>
  <si>
    <t>16.01.2023 10:30:51</t>
  </si>
  <si>
    <t>16.01.2023 12:34:16</t>
  </si>
  <si>
    <t>M-1 35-02-M00001_M-1269 M12_78582489</t>
  </si>
  <si>
    <t>16.01.2023 10:31:37</t>
  </si>
  <si>
    <t>16.01.2023 12:25:05</t>
  </si>
  <si>
    <t>SUDELİĞİ KÖK 45-72-L00111_SELCİKLİ ÇIKIŞI L04_66544620</t>
  </si>
  <si>
    <t>16.01.2023 10:35:20</t>
  </si>
  <si>
    <t>16.01.2023 11:21:00</t>
  </si>
  <si>
    <t>TR-55/A 45-77-L00079_DAĞITIM TRAFOSU L03_72216045</t>
  </si>
  <si>
    <t>16.01.2023 10:19:35</t>
  </si>
  <si>
    <t>16.01.2023 10:58:57</t>
  </si>
  <si>
    <t>TR-13 35-17-M00013_M-460 M03_66221045</t>
  </si>
  <si>
    <t>16.01.2023 10:16:45</t>
  </si>
  <si>
    <t>16.01.2023 11:43:10</t>
  </si>
  <si>
    <t>16.01.2023 10:31:34</t>
  </si>
  <si>
    <t>16.01.2023 11:14:29</t>
  </si>
  <si>
    <t>L-289 DEMET AKBAĞ TRAFO 35-18-L00289_950447599_950447599</t>
  </si>
  <si>
    <t>16.01.2023 10:44:33</t>
  </si>
  <si>
    <t>16.01.2023 11:23:08</t>
  </si>
  <si>
    <t>VİLLAKENT TR-5 35-28-M00382_953394425_953394425</t>
  </si>
  <si>
    <t>16.01.2023 10:52:09</t>
  </si>
  <si>
    <t>16.01.2023 12:27:18</t>
  </si>
  <si>
    <t>DM-1/26 45-71-M00008_DAĞITIM TRAFOSU M03_72073136</t>
  </si>
  <si>
    <t>16.01.2023 11:13:37</t>
  </si>
  <si>
    <t>16.01.2023 12:21:08</t>
  </si>
  <si>
    <t>L-92 35-18-L00092_950458617_950458617</t>
  </si>
  <si>
    <t>16.01.2023 10:53:48</t>
  </si>
  <si>
    <t>16.01.2023 15:55:17</t>
  </si>
  <si>
    <t>DM-5/14 35-26-M00808_956628940_956628940</t>
  </si>
  <si>
    <t>16.01.2023 10:56:28</t>
  </si>
  <si>
    <t>16.01.2023 13:07:27</t>
  </si>
  <si>
    <t>MENDERES DM-2/TR-1 35-22-M00300_MENDERES-1 M17_2328468</t>
  </si>
  <si>
    <t>16.01.2023 11:01:07</t>
  </si>
  <si>
    <t>16.01.2023 11:11:09</t>
  </si>
  <si>
    <t>SARIGÖL DM 45-79-M00069_HatBaşıAyırıcı_72341726 M18_72341726</t>
  </si>
  <si>
    <t>16.01.2023 11:04:18</t>
  </si>
  <si>
    <t>16.01.2023 12:28:48</t>
  </si>
  <si>
    <t>M-258 35-09-M00258_97741610_97741610</t>
  </si>
  <si>
    <t>16.01.2023 11:01:09</t>
  </si>
  <si>
    <t>16.01.2023 16:03:59</t>
  </si>
  <si>
    <t>SELENDİ TR-5 45-81-M00005_DAĞITIM TRF TR-5 M04_61420780</t>
  </si>
  <si>
    <t>16.01.2023 15:23:20</t>
  </si>
  <si>
    <t>16.01.2023 15:40:01</t>
  </si>
  <si>
    <t>K-4755 35-01-K04755_B_91451955_91451955</t>
  </si>
  <si>
    <t>16.01.2023 15:25:01</t>
  </si>
  <si>
    <t>16.01.2023 16:43:26</t>
  </si>
  <si>
    <t>ÜNİVERSİTE TM 35-02-A00008_ÜNİVERSİTE-6 K36_2062775</t>
  </si>
  <si>
    <t>16.01.2023 14:59:44</t>
  </si>
  <si>
    <t>16.01.2023 16:54:30</t>
  </si>
  <si>
    <t>16.01.2023 15:42:44</t>
  </si>
  <si>
    <t>16.01.2023 18:30:34</t>
  </si>
  <si>
    <t>16.01.2023 15:45:07</t>
  </si>
  <si>
    <t>16.01.2023 18:24:18</t>
  </si>
  <si>
    <t>M-46 35-02-M00046_35-02-M00046_2368024</t>
  </si>
  <si>
    <t>16.01.2023 15:47:46</t>
  </si>
  <si>
    <t>16.01.2023 16:25:27</t>
  </si>
  <si>
    <t>TR-7(M-707) 35-30-M00707_A_56363016_56363016</t>
  </si>
  <si>
    <t>16.01.2023 15:54:59</t>
  </si>
  <si>
    <t>16.01.2023 17:23:48</t>
  </si>
  <si>
    <t>16.01.2023 16:09:32</t>
  </si>
  <si>
    <t>16.01.2023 18:27:21</t>
  </si>
  <si>
    <t>K-4492 35-10-K04492_C k4492/c1_5883329</t>
  </si>
  <si>
    <t>16.01.2023 16:09:57</t>
  </si>
  <si>
    <t>16.01.2023 18:28:16</t>
  </si>
  <si>
    <t>K-4755 35-01-K04755_35-01-K04755_42467853</t>
  </si>
  <si>
    <t>16.01.2023 16:11:57</t>
  </si>
  <si>
    <t>16.01.2023 16:49:19</t>
  </si>
  <si>
    <t>MAHMUT YILDIZDAĞ SULAMA GRUBU TR 35-27-M00536_B_56362871_56362871</t>
  </si>
  <si>
    <t>16.01.2023 16:11:16</t>
  </si>
  <si>
    <t>16.01.2023 18:17:08</t>
  </si>
  <si>
    <t>GÜNERLİ TR-1 35-28-M00408_A_56359008_56359008</t>
  </si>
  <si>
    <t>16.01.2023 16:12:55</t>
  </si>
  <si>
    <t>16.01.2023 20:55:10</t>
  </si>
  <si>
    <t>ÖMÜR BELDESİ KOOP. TR 35-14-M00379_95001430132_95001430132</t>
  </si>
  <si>
    <t>16.01.2023 16:41:00</t>
  </si>
  <si>
    <t>16.01.2023 18:51:16</t>
  </si>
  <si>
    <t>M-996 35-03-M00996_911005317_911005317</t>
  </si>
  <si>
    <t>16.01.2023 16:50:43</t>
  </si>
  <si>
    <t>16.01.2023 18:00:00</t>
  </si>
  <si>
    <t>YENİOBA KÖK 35-29-M00125_İBRAHİM SEZEN M015_72191053</t>
  </si>
  <si>
    <t>16.01.2023 16:49:24</t>
  </si>
  <si>
    <t>16.01.2023 17:12:18</t>
  </si>
  <si>
    <t>YUKARI KIZILCA TR-6 35-27-L00342_915170620_915170620</t>
  </si>
  <si>
    <t>16.01.2023 16:54:46</t>
  </si>
  <si>
    <t>16.01.2023 23:17:42</t>
  </si>
  <si>
    <t>ASARLIK TR-14 KÖK 35-28-M00168_ASARLIK TR-16(DM-1/5) M04_66531864</t>
  </si>
  <si>
    <t>16.01.2023 16:56:58</t>
  </si>
  <si>
    <t>16.01.2023 17:42:05</t>
  </si>
  <si>
    <t>DM-14/13 45-71-M00562_A_56400762_56400762</t>
  </si>
  <si>
    <t>16.01.2023 16:59:51</t>
  </si>
  <si>
    <t>16.01.2023 17:56:21</t>
  </si>
  <si>
    <t>K-3160 35-01-K03160_A_91093652_91093652</t>
  </si>
  <si>
    <t>16.01.2023 17:02:43</t>
  </si>
  <si>
    <t>16.01.2023 17:57:38</t>
  </si>
  <si>
    <t>GÖLMARMARA TR-14 45-85-L00014_945469390_945469390</t>
  </si>
  <si>
    <t>16.01.2023 17:00:06</t>
  </si>
  <si>
    <t>16.01.2023 19:26:58</t>
  </si>
  <si>
    <t>PİYADELER KÖK 45-73-M00136_PİYADELER M01_66674818</t>
  </si>
  <si>
    <t>16.01.2023 17:02:02</t>
  </si>
  <si>
    <t>16.01.2023 18:30:24</t>
  </si>
  <si>
    <t>BAĞARASI TR-10 KÖK 35-23-M00179_ESKİİBAĞARASI M02_72143182</t>
  </si>
  <si>
    <t>16.01.2023 17:07:22</t>
  </si>
  <si>
    <t>16.01.2023 17:35:56</t>
  </si>
  <si>
    <t>16.01.2023 17:08:30</t>
  </si>
  <si>
    <t>16.01.2023 17:42:19</t>
  </si>
  <si>
    <t>YENİ ŞAKRAN TR-11 35-17-M00211_C_91206904_91206904</t>
  </si>
  <si>
    <t>16.01.2023 17:17:24</t>
  </si>
  <si>
    <t>16.01.2023 18:24:06</t>
  </si>
  <si>
    <t>M-739 35-03-M00739_ M04_2314039</t>
  </si>
  <si>
    <t>16.01.2023 17:13:42</t>
  </si>
  <si>
    <t>16.01.2023 17:58:10</t>
  </si>
  <si>
    <t>K-4480 35-02-K04480_K-2399 K02_2062466</t>
  </si>
  <si>
    <t>16.01.2023 17:13:30</t>
  </si>
  <si>
    <t>16.01.2023 17:55:36</t>
  </si>
  <si>
    <t>K-3345 35-03-K03345_A_56365019_56365019</t>
  </si>
  <si>
    <t>16.01.2023 17:28:42</t>
  </si>
  <si>
    <t>16.01.2023 18:34:07</t>
  </si>
  <si>
    <t>16.01.2023 17:27:20</t>
  </si>
  <si>
    <t>16.01.2023 17:45:20</t>
  </si>
  <si>
    <t>TR-45 MANZARA CAD. 35-19-M00045_10390605_56394740_56394740</t>
  </si>
  <si>
    <t>16.01.2023 17:37:59</t>
  </si>
  <si>
    <t>16.01.2023 18:19:06</t>
  </si>
  <si>
    <t>M-578 (DM-7/20) 35-17-M00578_95000626550_95000626550</t>
  </si>
  <si>
    <t>16.01.2023 17:39:45</t>
  </si>
  <si>
    <t>16.01.2023 19:28:51</t>
  </si>
  <si>
    <t>TİRE TR-15/A 35-29-L00022_950330345_950330345</t>
  </si>
  <si>
    <t>16.01.2023 17:40:49</t>
  </si>
  <si>
    <t>16.01.2023 18:55:20</t>
  </si>
  <si>
    <t>TR-55 KÖK 35-19-M00055_956664523_956664523</t>
  </si>
  <si>
    <t>16.01.2023 17:41:23</t>
  </si>
  <si>
    <t>16.01.2023 19:18:51</t>
  </si>
  <si>
    <t>DERBENT ALTI TST KÖK 45-83-M00127_DERBENT TARIMSAL SULAMA M04_72202003</t>
  </si>
  <si>
    <t>16.01.2023 17:42:16</t>
  </si>
  <si>
    <t>16.01.2023 18:13:25</t>
  </si>
  <si>
    <t>SELÇİKLİ TR-1 45-72-L00163_45-72-L00163_61418922</t>
  </si>
  <si>
    <t>16.01.2023 17:47:17</t>
  </si>
  <si>
    <t>16.01.2023 18:16:14</t>
  </si>
  <si>
    <t>TAHTALIÇAY KÖK (M-751) 35-22-M00145_CUMAOVASI 1-2 M01_2330036</t>
  </si>
  <si>
    <t>16.01.2023 17:41:29</t>
  </si>
  <si>
    <t>16.01.2023 21:35:32</t>
  </si>
  <si>
    <t>16.01.2023 17:53:23</t>
  </si>
  <si>
    <t>16.01.2023 18:37:44</t>
  </si>
  <si>
    <t>DAMLACIK TR-2 35-27-M00860_C_56364810_56364810</t>
  </si>
  <si>
    <t>16.01.2023 18:02:26</t>
  </si>
  <si>
    <t>16.01.2023 19:07:14</t>
  </si>
  <si>
    <t>YILMAZ TR-15 45-78-M01380_DAHİLİ TRAFO M04_82103756</t>
  </si>
  <si>
    <t>16.01.2023 18:18:50</t>
  </si>
  <si>
    <t>16.01.2023 20:26:15</t>
  </si>
  <si>
    <t>TİRE DM2/11 35-29-M00117_35-29-M00117_2372189</t>
  </si>
  <si>
    <t>16.01.2023 18:15:51</t>
  </si>
  <si>
    <t>16.01.2023 18:29:32</t>
  </si>
  <si>
    <t>TR-1/59 45-72-M00059_956509050_956509050</t>
  </si>
  <si>
    <t>16.01.2023 18:21:07</t>
  </si>
  <si>
    <t>16.01.2023 18:56:08</t>
  </si>
  <si>
    <t>M-2821 35-03-M02821_35-03-M02821_80940191</t>
  </si>
  <si>
    <t>16.01.2023 18:28:04</t>
  </si>
  <si>
    <t>16.01.2023 19:04:10</t>
  </si>
  <si>
    <t>L-182 35-18-L00182_950442627_950442627</t>
  </si>
  <si>
    <t>16.01.2023 18:26:12</t>
  </si>
  <si>
    <t>16.01.2023 23:09:33</t>
  </si>
  <si>
    <t>DİKİLİ TR-5 (M-705) 35-30-M00705_B_65514216_65514216</t>
  </si>
  <si>
    <t>16.01.2023 18:28:23</t>
  </si>
  <si>
    <t>16.01.2023 20:04:24</t>
  </si>
  <si>
    <t>M-326 35-03-M00326__72373933_72373933</t>
  </si>
  <si>
    <t>16.01.2023 18:29:48</t>
  </si>
  <si>
    <t>16.01.2023 19:43:56</t>
  </si>
  <si>
    <t>ARPALIK KÖK 45-83-M00137_ÇAMPINAR TARIMSAL SULAMA - TR-6 M06_72124446</t>
  </si>
  <si>
    <t>16.01.2023 18:37:02</t>
  </si>
  <si>
    <t>16.01.2023 19:31:34</t>
  </si>
  <si>
    <t>K-1433 35-04-K01433_99435898_99435898</t>
  </si>
  <si>
    <t>16.01.2023 18:30:59</t>
  </si>
  <si>
    <t>16.01.2023 19:21:36</t>
  </si>
  <si>
    <t>DM-20/02 (DOĞU KABİN) 45-71-M00421_953244728_953244728</t>
  </si>
  <si>
    <t>16.01.2023 18:46:50</t>
  </si>
  <si>
    <t>16.01.2023 19:40:37</t>
  </si>
  <si>
    <t>DM-4/TR-14 35-26-M01288_DM-5/TR-5 M01_42462294</t>
  </si>
  <si>
    <t>16.01.2023 18:49:13</t>
  </si>
  <si>
    <t>16.01.2023 19:15:27</t>
  </si>
  <si>
    <t>MENEMEN TR-40 35-28-L00040_953374775_953374775</t>
  </si>
  <si>
    <t>16.01.2023 18:56:46</t>
  </si>
  <si>
    <t>16.01.2023 21:26:47</t>
  </si>
  <si>
    <t>16.01.2023 19:50:50</t>
  </si>
  <si>
    <t>16.01.2023 22:02:01</t>
  </si>
  <si>
    <t>M-3260(YATIRIM REZERVE) 35-04-M03260_A_56383141_56383141</t>
  </si>
  <si>
    <t>16.01.2023 20:16:33</t>
  </si>
  <si>
    <t>16.01.2023 20:48:00</t>
  </si>
  <si>
    <t>BAĞARASI TR-13 35-23-M00360_35-23-M00360_79385539</t>
  </si>
  <si>
    <t>16.01.2023 20:15:01</t>
  </si>
  <si>
    <t>16.01.2023 20:42:41</t>
  </si>
  <si>
    <t>TR-65 35-30-L00065_43006571_56397992_56397992</t>
  </si>
  <si>
    <t>16.01.2023 20:12:42</t>
  </si>
  <si>
    <t>16.01.2023 20:43:02</t>
  </si>
  <si>
    <t>K-1541 35-04-K01541_99399405_99399405</t>
  </si>
  <si>
    <t>16.01.2023 20:15:16</t>
  </si>
  <si>
    <t>16.01.2023 21:15:39</t>
  </si>
  <si>
    <t>K-3643 35-08-K03643_99233094_99233094</t>
  </si>
  <si>
    <t>16.01.2023 20:35:23</t>
  </si>
  <si>
    <t>16.01.2023 21:49:33</t>
  </si>
  <si>
    <t>TR-67 35-30-L00067_35-30-L00067_2360426</t>
  </si>
  <si>
    <t>16.01.2023 21:04:47</t>
  </si>
  <si>
    <t>16.01.2023 22:03:55</t>
  </si>
  <si>
    <t>ÇATALCA TR-2 35-22-M00268_E_56371503_56371503</t>
  </si>
  <si>
    <t>16.01.2023 21:06:33</t>
  </si>
  <si>
    <t>16.01.2023 22:19:33</t>
  </si>
  <si>
    <t>KIŞLAKÖY KÖYÜ TR-1 45-71-M01706_43168742_56384272_56384272</t>
  </si>
  <si>
    <t>16.01.2023 21:18:56</t>
  </si>
  <si>
    <t>17.01.2023 01:39:16</t>
  </si>
  <si>
    <t>L-112 OVACIK 35-18-L00112_B_90946684_90946684</t>
  </si>
  <si>
    <t>16.01.2023 21:33:33</t>
  </si>
  <si>
    <t>16.01.2023 21:50:56</t>
  </si>
  <si>
    <t>TR-1-3/2 ESKİ ARIZA KABİN 35-20-L00017_H H03_83867380</t>
  </si>
  <si>
    <t>16.01.2023 21:32:35</t>
  </si>
  <si>
    <t>16.01.2023 21:52:19</t>
  </si>
  <si>
    <t>L-182 35-18-L00182_35-18-L00182_2376076</t>
  </si>
  <si>
    <t>16.01.2023 21:51:27</t>
  </si>
  <si>
    <t>16.01.2023 22:19:05</t>
  </si>
  <si>
    <t>OLGUNLAR TR-3 35-31-L00215_C_91173579_91173579</t>
  </si>
  <si>
    <t>16.01.2023 22:13:23</t>
  </si>
  <si>
    <t>16.01.2023 23:30:04</t>
  </si>
  <si>
    <t>DM-4/TR-2 35-13-L00057_946423650_946423650</t>
  </si>
  <si>
    <t>16.01.2023 23:17:13</t>
  </si>
  <si>
    <t>16.01.2023 23:53:22</t>
  </si>
  <si>
    <t>TR-31 45-77-L00031_945506606_945506606</t>
  </si>
  <si>
    <t>16.01.2023 23:19:50</t>
  </si>
  <si>
    <t>17.01.2023 00:50:33</t>
  </si>
  <si>
    <t>TURGUTALP TR-2/2 45-82-M00420_A_56401443_56401443</t>
  </si>
  <si>
    <t>16.01.2023 23:45:35</t>
  </si>
  <si>
    <t>17.01.2023 01:03:26</t>
  </si>
  <si>
    <t>M-1815 KISIK DM-2 35-22-M00096_METAL İŞLERİ TR-1 M11_72100791</t>
  </si>
  <si>
    <t>16.01.2023 23:54:12</t>
  </si>
  <si>
    <t>17.01.2023 01:14:18</t>
  </si>
  <si>
    <t>AŞAĞIKIRIKLAR DM 35-16-M00448_TOPÇAM M05_2334650</t>
  </si>
  <si>
    <t>16.01.2023 14:36:00</t>
  </si>
  <si>
    <t>16.01.2023 15:42:00</t>
  </si>
  <si>
    <t>BADEMLİ TR-3 35-30-L00100_35-30-L00100_2349997</t>
  </si>
  <si>
    <t>17.01.2023 15:39:13</t>
  </si>
  <si>
    <t>17.01.2023 18:23:34</t>
  </si>
  <si>
    <t>SEYDİKÖY İM 35-08-A00002_CENGİZHAN K03_2050818</t>
  </si>
  <si>
    <t>17.01.2023 10:02:06</t>
  </si>
  <si>
    <t>17.01.2023 11:56:39</t>
  </si>
  <si>
    <t>ÇALTIDERE KÖK 35-17-M00231_ÖLÇÜ M02_66291159</t>
  </si>
  <si>
    <t>17.01.2023 10:22:11</t>
  </si>
  <si>
    <t>17.01.2023 10:25:46</t>
  </si>
  <si>
    <t>KARABURUN İM 35-21-A00001_HatBaşıAyırıcı_53138247 L05_53138247</t>
  </si>
  <si>
    <t>17.01.2023 12:36:22</t>
  </si>
  <si>
    <t>17.01.2023 13:33:31</t>
  </si>
  <si>
    <t>K-646 35-01-K00646_911367335_911367335</t>
  </si>
  <si>
    <t>17.01.2023 19:54:34</t>
  </si>
  <si>
    <t>17.01.2023 21:41:35</t>
  </si>
  <si>
    <t>DADAĞLI TR-1 45-79-M00522_B_91456578_91456578</t>
  </si>
  <si>
    <t>17.01.2023 18:57:40</t>
  </si>
  <si>
    <t>17.01.2023 20:44:14</t>
  </si>
  <si>
    <t>L-91 ULAMIŞ TEPE KAHVE 35-14-L00091_956659528_956659528</t>
  </si>
  <si>
    <t>17.01.2023 13:23:05</t>
  </si>
  <si>
    <t>17.01.2023 17:39:03</t>
  </si>
  <si>
    <t>AŞAĞIKIRIKLAR DM 35-16-M00448_YENİKENT SULAMA M11_2115986</t>
  </si>
  <si>
    <t>17.01.2023 15:14:11</t>
  </si>
  <si>
    <t>17.01.2023 17:21:47</t>
  </si>
  <si>
    <t>EMLAKDERE TR-3 45-71-M02445_A_82246790_82246790</t>
  </si>
  <si>
    <t>17.01.2023 14:16:54</t>
  </si>
  <si>
    <t>17.01.2023 22:55:10</t>
  </si>
  <si>
    <t>K-1162 35-01-K01162_35-01-K01162_2359101</t>
  </si>
  <si>
    <t>17.01.2023 09:19:50</t>
  </si>
  <si>
    <t>17.01.2023 14:47:47</t>
  </si>
  <si>
    <t>17.01.2023 21:18:14</t>
  </si>
  <si>
    <t>17.01.2023 23:39:35</t>
  </si>
  <si>
    <t>ULUCAK DM-2/3 35-27-M00336_C_56364589_56364589</t>
  </si>
  <si>
    <t>17.01.2023 17:00:27</t>
  </si>
  <si>
    <t>17.01.2023 18:01:11</t>
  </si>
  <si>
    <t>K-379 35-01-K00379_35-01-K00379_2377127</t>
  </si>
  <si>
    <t>17.01.2023 15:59:50</t>
  </si>
  <si>
    <t>17.01.2023 17:25:30</t>
  </si>
  <si>
    <t>M-1256 35-01-M01256_7415110 1535kabin/F1_5868406</t>
  </si>
  <si>
    <t>17.01.2023 11:37:35</t>
  </si>
  <si>
    <t>17.01.2023 13:44:55</t>
  </si>
  <si>
    <t>KARABURUN İM 35-21-A00001_YENİ LİMAN L03_2062912</t>
  </si>
  <si>
    <t>17.01.2023 17:26:12</t>
  </si>
  <si>
    <t>17.01.2023 18:02:16</t>
  </si>
  <si>
    <t>TR-16 ( M-716) 35-30-M00716_TR-21 L03_79435255</t>
  </si>
  <si>
    <t>17.01.2023 10:28:47</t>
  </si>
  <si>
    <t>17.01.2023 10:57:04</t>
  </si>
  <si>
    <t>K-2460 35-01-K02460_ÖZEL SDP4_5895987</t>
  </si>
  <si>
    <t>17.01.2023 19:02:14</t>
  </si>
  <si>
    <t>18.01.2023 03:30:01</t>
  </si>
  <si>
    <t>KERESTECİLER TR-2 45-83-M00139_A_56388933_56388933</t>
  </si>
  <si>
    <t>17.01.2023 13:00:12</t>
  </si>
  <si>
    <t>17.01.2023 15:21:56</t>
  </si>
  <si>
    <t>TR-44 35-16-L00044_953338423_953338423</t>
  </si>
  <si>
    <t>17.01.2023 14:01:40</t>
  </si>
  <si>
    <t>17.01.2023 15:50:12</t>
  </si>
  <si>
    <t>L-139 35-18-L00139_12292700_56372533_56372533</t>
  </si>
  <si>
    <t>17.01.2023 10:19:00</t>
  </si>
  <si>
    <t>17.01.2023 10:41:15</t>
  </si>
  <si>
    <t>K-4757 35-04-K04757_965952093_965952093</t>
  </si>
  <si>
    <t>17.01.2023 17:35:26</t>
  </si>
  <si>
    <t>17.01.2023 20:48:47</t>
  </si>
  <si>
    <t>AVŞAR İM 45-83-A00002_G KOLU L09_81661206</t>
  </si>
  <si>
    <t>17.01.2023 12:47:04</t>
  </si>
  <si>
    <t>17.01.2023 13:31:01</t>
  </si>
  <si>
    <t>HALİLBEYLİ DM 35-27-M00620_HALİLBEYLİ TR-1 KÖK M12_2051350</t>
  </si>
  <si>
    <t>17.01.2023 14:38:51</t>
  </si>
  <si>
    <t>17.01.2023 15:26:14</t>
  </si>
  <si>
    <t>K-1131 35-08-K01131_K-2666 K01_42009461</t>
  </si>
  <si>
    <t>17.01.2023 01:11:14</t>
  </si>
  <si>
    <t>17.01.2023 01:12:30</t>
  </si>
  <si>
    <t>ARKENT KONUTLARI 35-27-L00089_DAĞITIM TRAFO ARKENT KONUTLARI L01_72165247</t>
  </si>
  <si>
    <t>17.01.2023 09:41:51</t>
  </si>
  <si>
    <t>17.01.2023 10:54:55</t>
  </si>
  <si>
    <t>AKÇAPINAR KÖK 45-83-L00131_ÇIKRIKÇI L02_72176478</t>
  </si>
  <si>
    <t>17.01.2023 12:43:09</t>
  </si>
  <si>
    <t>17.01.2023 13:41:03</t>
  </si>
  <si>
    <t>K-4310 35-07-K04310_99194405_99194405</t>
  </si>
  <si>
    <t>17.01.2023 19:45:50</t>
  </si>
  <si>
    <t>17.01.2023 22:42:17</t>
  </si>
  <si>
    <t>ÇAMLIK KÖYÜ TR-1 35-32-L00066_946415524_946415524</t>
  </si>
  <si>
    <t>17.01.2023 17:01:17</t>
  </si>
  <si>
    <t>17.01.2023 17:51:54</t>
  </si>
  <si>
    <t>M-2595 BEŞYOL DM 35-02-M02595_M-850 KARAÇAM KÖK M06_50219669</t>
  </si>
  <si>
    <t>17.01.2023 15:07:16</t>
  </si>
  <si>
    <t>17.01.2023 15:16:14</t>
  </si>
  <si>
    <t>ATAKÖY TR-2 35-22-M00191_DIREK TIPI TRAFO HUCRESI H01_2126881</t>
  </si>
  <si>
    <t>17.01.2023 10:28:07</t>
  </si>
  <si>
    <t>17.01.2023 11:56:36</t>
  </si>
  <si>
    <t>HACIALİLER TR-4 45-73-M00729_945645042_945645042</t>
  </si>
  <si>
    <t>17.01.2023 13:22:58</t>
  </si>
  <si>
    <t>17.01.2023 14:21:58</t>
  </si>
  <si>
    <t>KARAOT-2 35-26-M00508_95000020118_95000020118</t>
  </si>
  <si>
    <t>17.01.2023 16:00:11</t>
  </si>
  <si>
    <t>17.01.2023 17:56:28</t>
  </si>
  <si>
    <t>M-2674 35-01-M02674_35-01-M02674_72042673</t>
  </si>
  <si>
    <t>17.01.2023 10:06:40</t>
  </si>
  <si>
    <t>17.01.2023 10:31:20</t>
  </si>
  <si>
    <t>ÇANDARLI TR-18 35-30-M00018_B_60983108_60983108</t>
  </si>
  <si>
    <t>17.01.2023 14:23:42</t>
  </si>
  <si>
    <t>17.01.2023 14:59:00</t>
  </si>
  <si>
    <t>17.01.2023 17:34:10</t>
  </si>
  <si>
    <t>17.01.2023 18:15:11</t>
  </si>
  <si>
    <t>SOMA KÖYLER DM-2 45-82-M00125_KÖYLER 34.5 M08_2035837</t>
  </si>
  <si>
    <t>17.01.2023 18:07:32</t>
  </si>
  <si>
    <t>17.01.2023 18:32:55</t>
  </si>
  <si>
    <t>17.01.2023 09:08:30</t>
  </si>
  <si>
    <t>17.01.2023 09:19:58</t>
  </si>
  <si>
    <t>M-994 35-03-M00994_910757313_910757313</t>
  </si>
  <si>
    <t>17.01.2023 10:33:25</t>
  </si>
  <si>
    <t>17.01.2023 11:37:14</t>
  </si>
  <si>
    <t>DM-6/28 35-28-M00752_953386458_953386458</t>
  </si>
  <si>
    <t>17.01.2023 00:14:24</t>
  </si>
  <si>
    <t>17.01.2023 01:28:56</t>
  </si>
  <si>
    <t>BAĞLICA TR-4 45-79-M00289_945566621_945566621</t>
  </si>
  <si>
    <t>17.01.2023 14:33:53</t>
  </si>
  <si>
    <t>17.01.2023 17:32:57</t>
  </si>
  <si>
    <t>K-819 35-01-K00819_B_60985028_60985028</t>
  </si>
  <si>
    <t>17.01.2023 11:24:11</t>
  </si>
  <si>
    <t>17.01.2023 12:36:35</t>
  </si>
  <si>
    <t>L-262 ÇİÇEKÇİ PARKI 35-18-L00262_950464086_950464086</t>
  </si>
  <si>
    <t>17.01.2023 11:57:11</t>
  </si>
  <si>
    <t>17.01.2023 13:33:11</t>
  </si>
  <si>
    <t>17.01.2023 03:17:16</t>
  </si>
  <si>
    <t>17.01.2023 03:23:18</t>
  </si>
  <si>
    <t>BAĞARASI TR-1 35-23-M00170_35-23-M00170_59847239</t>
  </si>
  <si>
    <t>17.01.2023 21:33:28</t>
  </si>
  <si>
    <t>17.01.2023 22:25:32</t>
  </si>
  <si>
    <t>ÇUKURALTI M-14 35-25-M00060_955277209_955277209</t>
  </si>
  <si>
    <t>17.01.2023 10:33:26</t>
  </si>
  <si>
    <t>17.01.2023 12:10:31</t>
  </si>
  <si>
    <t>L-242 35-18-L00242_35-18-L00242_72076819</t>
  </si>
  <si>
    <t>17.01.2023 17:06:20</t>
  </si>
  <si>
    <t>17.01.2023 17:43:03</t>
  </si>
  <si>
    <t>KOYUNDERE DM 35-28-M00165_KOYUNDERE TR-5 M04_66524414</t>
  </si>
  <si>
    <t>17.01.2023 11:10:26</t>
  </si>
  <si>
    <t>17.01.2023 12:07:13</t>
  </si>
  <si>
    <t>K-3881 35-01-K03881_B_56370175_56370175</t>
  </si>
  <si>
    <t>17.01.2023 20:38:13</t>
  </si>
  <si>
    <t>17.01.2023 21:46:41</t>
  </si>
  <si>
    <t>SOĞANLI TR-1 45-73-M01034_A_91138940_91138940</t>
  </si>
  <si>
    <t>17.01.2023 16:38:28</t>
  </si>
  <si>
    <t>17.01.2023 17:31:37</t>
  </si>
  <si>
    <t>L-90 RAINBOW DM 35-18-L00090_950461826_950461826</t>
  </si>
  <si>
    <t>17.01.2023 07:44:42</t>
  </si>
  <si>
    <t>17.01.2023 09:44:07</t>
  </si>
  <si>
    <t>DM-5/TR-12 URLA 35-19-M00468_35-19-M00468_49816371</t>
  </si>
  <si>
    <t>17.01.2023 12:22:06</t>
  </si>
  <si>
    <t>17.01.2023 13:05:33</t>
  </si>
  <si>
    <t>KOZBEYLİ TR-1 35-23-M00070_B_91356007_91356007</t>
  </si>
  <si>
    <t>17.01.2023 08:52:54</t>
  </si>
  <si>
    <t>17.01.2023 09:38:08</t>
  </si>
  <si>
    <t>DOĞANCI TR-2 35-31-L00335_C_91225698_91225698</t>
  </si>
  <si>
    <t>17.01.2023 09:24:51</t>
  </si>
  <si>
    <t>17.01.2023 17:41:58</t>
  </si>
  <si>
    <t>17.01.2023 09:55:19</t>
  </si>
  <si>
    <t>17.01.2023 10:13:01</t>
  </si>
  <si>
    <t>ÇİLE TR-4 35-22-M00189_955294300_955294300</t>
  </si>
  <si>
    <t>17.01.2023 20:44:23</t>
  </si>
  <si>
    <t>18.01.2023 01:23:13</t>
  </si>
  <si>
    <t>MANİSA TM-1 45-71-A00001_TURGUTLU-1 M09_2060120</t>
  </si>
  <si>
    <t>17.01.2023 13:38:25</t>
  </si>
  <si>
    <t>17.01.2023 15:17:28</t>
  </si>
  <si>
    <t>SELÇUK İM/DM 35-13-A00004_KÖYLER-ÇAMLIK L14_65986293</t>
  </si>
  <si>
    <t>17.01.2023 09:27:06</t>
  </si>
  <si>
    <t>17.01.2023 13:33:19</t>
  </si>
  <si>
    <t>BOĞAZİÇİ İM 35-01-A00001_SAMANTEPE K06_2037315</t>
  </si>
  <si>
    <t>17.01.2023 09:33:00</t>
  </si>
  <si>
    <t>17.01.2023 10:07:00</t>
  </si>
  <si>
    <t>ALİAĞA GIS TM 35-17-A00014_HatBaşıAyırıcı_65632288 M020_65632288</t>
  </si>
  <si>
    <t>17.01.2023 17:04:58</t>
  </si>
  <si>
    <t>17.01.2023 18:22:06</t>
  </si>
  <si>
    <t>M-1740 BELENBAŞI 35-03-M01740_A_90965428_90965428</t>
  </si>
  <si>
    <t>17.01.2023 16:10:10</t>
  </si>
  <si>
    <t>17.01.2023 21:33:02</t>
  </si>
  <si>
    <t>K-3082 35-04-K03082_B_56371910_56371910</t>
  </si>
  <si>
    <t>17.01.2023 14:05:55</t>
  </si>
  <si>
    <t>17.01.2023 16:19:36</t>
  </si>
  <si>
    <t>DURASILLI TR-25 45-78-M01140_A_56391072_56391072</t>
  </si>
  <si>
    <t>17.01.2023 20:12:36</t>
  </si>
  <si>
    <t>17.01.2023 21:08:40</t>
  </si>
  <si>
    <t>K-1953 35-09-K01953_K k5b_5859591</t>
  </si>
  <si>
    <t>17.01.2023 11:31:40</t>
  </si>
  <si>
    <t>17.01.2023 11:42:18</t>
  </si>
  <si>
    <t>K-1387 35-01-K01387_911865890_911865890</t>
  </si>
  <si>
    <t>17.01.2023 21:49:16</t>
  </si>
  <si>
    <t>18.01.2023 00:16:46</t>
  </si>
  <si>
    <t>KARTAL İM 35-08-A00003_KARTAL-14 K05_80522066</t>
  </si>
  <si>
    <t>17.01.2023 15:11:36</t>
  </si>
  <si>
    <t>17.01.2023 17:15:21</t>
  </si>
  <si>
    <t>OKLUİSA KÖK 45-81-M00046_CINAN GRUP M04_71994401</t>
  </si>
  <si>
    <t>17.01.2023 15:16:12</t>
  </si>
  <si>
    <t>17.01.2023 15:30:15</t>
  </si>
  <si>
    <t>TR-1 35-31-L00001_47996760_56375362_56375362</t>
  </si>
  <si>
    <t>17.01.2023 10:38:22</t>
  </si>
  <si>
    <t>17.01.2023 19:25:35</t>
  </si>
  <si>
    <t>17.01.2023 08:03:09</t>
  </si>
  <si>
    <t>17.01.2023 09:12:30</t>
  </si>
  <si>
    <t>K-3403 35-08-K03403_K-1131 K01_2109475</t>
  </si>
  <si>
    <t>17.01.2023 12:21:21</t>
  </si>
  <si>
    <t>17.01.2023 13:34:04</t>
  </si>
  <si>
    <t>K-1204 35-01-K01204_TRAFO-1 K03_2067888</t>
  </si>
  <si>
    <t>17.01.2023 20:18:42</t>
  </si>
  <si>
    <t>18.01.2023 00:04:01</t>
  </si>
  <si>
    <t>KAPAKLI İM 45-72-A00003_ESKİ MECİDİYE L04_2107704</t>
  </si>
  <si>
    <t>17.01.2023 10:12:40</t>
  </si>
  <si>
    <t>17.01.2023 10:16:01</t>
  </si>
  <si>
    <t>L-62 İSTUR 35-14-L00062_D_91093195_91093195</t>
  </si>
  <si>
    <t>17.01.2023 09:46:38</t>
  </si>
  <si>
    <t>17.01.2023 12:04:13</t>
  </si>
  <si>
    <t>17.01.2023 11:45:17</t>
  </si>
  <si>
    <t>17.01.2023 11:51:01</t>
  </si>
  <si>
    <t>M-3260(YATIRIM REZERVE) 35-04-M03260_99677582_99677582</t>
  </si>
  <si>
    <t>17.01.2023 09:19:53</t>
  </si>
  <si>
    <t>17.01.2023 11:38:37</t>
  </si>
  <si>
    <t>DM-09/13-A 45-71-M00382_A_91087493_91087493</t>
  </si>
  <si>
    <t>17.01.2023 19:25:50</t>
  </si>
  <si>
    <t>17.01.2023 21:44:07</t>
  </si>
  <si>
    <t>ATÜ MÜH.SAN.TİC.LTD.ŞTİ.ÖZEL 35-28-M00131Ö_ M02_2329625</t>
  </si>
  <si>
    <t>17.01.2023 10:25:19</t>
  </si>
  <si>
    <t>17.01.2023 12:02:06</t>
  </si>
  <si>
    <t>KARTAL İM 35-08-A00003_KARTAL-15 K03_80522084</t>
  </si>
  <si>
    <t>17.01.2023 14:29:44</t>
  </si>
  <si>
    <t>17.01.2023 17:12:55</t>
  </si>
  <si>
    <t>M-1032 35-04-M01032_99165850_99165850</t>
  </si>
  <si>
    <t>17.01.2023 18:56:30</t>
  </si>
  <si>
    <t>17.01.2023 19:47:16</t>
  </si>
  <si>
    <t>ORMANKÖY 35-26-M00465_95002389815_95002389815</t>
  </si>
  <si>
    <t>17.01.2023 15:14:03</t>
  </si>
  <si>
    <t>17.01.2023 16:55:04</t>
  </si>
  <si>
    <t>BAŞARAN TR-5 35-31-L00074_B_91025708_91025708</t>
  </si>
  <si>
    <t>17.01.2023 14:59:01</t>
  </si>
  <si>
    <t>17.01.2023 18:35:34</t>
  </si>
  <si>
    <t>TR-25 35-19-L00025_35-19-L00025_2372877</t>
  </si>
  <si>
    <t>17.01.2023 12:32:22</t>
  </si>
  <si>
    <t>17.01.2023 12:51:34</t>
  </si>
  <si>
    <t>K-718 35-01-K00718_913866176_913866176</t>
  </si>
  <si>
    <t>17.01.2023 08:36:21</t>
  </si>
  <si>
    <t>17.01.2023 09:49:58</t>
  </si>
  <si>
    <t>K-1332 35-03-K01332_35-03-K01332_41943928</t>
  </si>
  <si>
    <t>17.01.2023 16:53:32</t>
  </si>
  <si>
    <t>17.01.2023 17:20:20</t>
  </si>
  <si>
    <t>TR-61 45-78-M00061_953258382_953258382</t>
  </si>
  <si>
    <t>17.01.2023 19:26:28</t>
  </si>
  <si>
    <t>17.01.2023 21:16:41</t>
  </si>
  <si>
    <t>ULUCAK DM-2/3 35-27-M00336_965982926_965982926</t>
  </si>
  <si>
    <t>17.01.2023 15:54:32</t>
  </si>
  <si>
    <t>17.01.2023 17:39:30</t>
  </si>
  <si>
    <t>DM-2/14 (MURADİYE CAMİİ) 45-71-M00075_H_56404635_56404635</t>
  </si>
  <si>
    <t>17.01.2023 22:19:07</t>
  </si>
  <si>
    <t>18.01.2023 01:40:04</t>
  </si>
  <si>
    <t>YENİ FOÇA TR-10 35-23-M00010_C_56364766_56364766</t>
  </si>
  <si>
    <t>17.01.2023 13:19:40</t>
  </si>
  <si>
    <t>17.01.2023 14:34:11</t>
  </si>
  <si>
    <t>17.01.2023 10:34:09</t>
  </si>
  <si>
    <t>17.01.2023 10:36:04</t>
  </si>
  <si>
    <t>M-1815 KISIK DM-2 35-22-M00096_METAL İŞLERİ TR-2 M12_72100792</t>
  </si>
  <si>
    <t>17.01.2023 10:16:39</t>
  </si>
  <si>
    <t>17.01.2023 10:28:50</t>
  </si>
  <si>
    <t>TR-122 35-16-L00122_B_90934655_90934655</t>
  </si>
  <si>
    <t>17.01.2023 20:29:32</t>
  </si>
  <si>
    <t>17.01.2023 21:42:15</t>
  </si>
  <si>
    <t>PİYADELER TR-3 45-73-M00168__91099195_91099195</t>
  </si>
  <si>
    <t>17.01.2023 17:15:42</t>
  </si>
  <si>
    <t>17.01.2023 22:19:10</t>
  </si>
  <si>
    <t>METAL İŞLERİ TR-12 KÖK 35-22-M00112_TAHTALIÇAY-OĞLANANASI DİZDARLAR SULAMA GRUBU M04_72106669</t>
  </si>
  <si>
    <t>17.01.2023 10:29:13</t>
  </si>
  <si>
    <t>17.01.2023 11:01:07</t>
  </si>
  <si>
    <t>MEHMET EMİN HANAYLIOĞLU ÖZEL TR 35-15-L00998Ö_35-15-L00998Ö_2349088</t>
  </si>
  <si>
    <t>17.01.2023 23:21:27</t>
  </si>
  <si>
    <t>18.01.2023 01:31:13</t>
  </si>
  <si>
    <t>TR-82 35-19-L00082_A_90992572_90992572</t>
  </si>
  <si>
    <t>17.01.2023 09:02:32</t>
  </si>
  <si>
    <t>17.01.2023 09:37:09</t>
  </si>
  <si>
    <t>TR-149 35-15-M00149_48874479_56365053_56365053</t>
  </si>
  <si>
    <t>17.01.2023 09:36:31</t>
  </si>
  <si>
    <t>17.01.2023 12:33:23</t>
  </si>
  <si>
    <t>17.01.2023 11:34:53</t>
  </si>
  <si>
    <t>17.01.2023 12:07:52</t>
  </si>
  <si>
    <t>17.01.2023 18:21:16</t>
  </si>
  <si>
    <t>17.01.2023 19:16:32</t>
  </si>
  <si>
    <t>İĞDECİK TR-4 45-71-M00085_45-71-M00085_2360241</t>
  </si>
  <si>
    <t>17.01.2023 14:32:28</t>
  </si>
  <si>
    <t>17.01.2023 22:48:41</t>
  </si>
  <si>
    <t>MANİSA TM-1 45-71-A00001_TURGUTLU-2 M18_2309133</t>
  </si>
  <si>
    <t>17.01.2023 15:21:42</t>
  </si>
  <si>
    <t>17.01.2023 15:58:00</t>
  </si>
  <si>
    <t>DM-5/11 45-71-M00286_45-71-M00286_66503624</t>
  </si>
  <si>
    <t>17.01.2023 09:00:00</t>
  </si>
  <si>
    <t>17.01.2023 11:12:35</t>
  </si>
  <si>
    <t>M-2595 BEŞYOL DM 35-02-M02595_HatBaşıAyırıcı_91981912 M07_91981912</t>
  </si>
  <si>
    <t>17.01.2023 08:20:18</t>
  </si>
  <si>
    <t>17.01.2023 15:36:10</t>
  </si>
  <si>
    <t>K-4181 35-03-K04181_910814126_910814126</t>
  </si>
  <si>
    <t>17.01.2023 19:33:07</t>
  </si>
  <si>
    <t>17.01.2023 22:45:46</t>
  </si>
  <si>
    <t>ZEYTİNLİOVA TR-8 45-72-L00423_D_56404846_56404846</t>
  </si>
  <si>
    <t>17.01.2023 12:53:13</t>
  </si>
  <si>
    <t>17.01.2023 13:37:52</t>
  </si>
  <si>
    <t>TR-1 (DM-5/1) 35-19-M00001_50005174_56391867_56391867</t>
  </si>
  <si>
    <t>17.01.2023 10:30:32</t>
  </si>
  <si>
    <t>17.01.2023 10:52:53</t>
  </si>
  <si>
    <t>K-1502 35-03-K01502_B B1_5791423</t>
  </si>
  <si>
    <t>17.01.2023 20:53:55</t>
  </si>
  <si>
    <t>17.01.2023 22:56:43</t>
  </si>
  <si>
    <t>DM-13/08 TRAFİK TESCİL 45-71-M00350_953210097_953210097</t>
  </si>
  <si>
    <t>17.01.2023 16:54:19</t>
  </si>
  <si>
    <t>17.01.2023 19:03:38</t>
  </si>
  <si>
    <t>SULTAN YAYLASI TR-1 45-71-M01766_953223708_953223708</t>
  </si>
  <si>
    <t>17.01.2023 10:54:36</t>
  </si>
  <si>
    <t>17.01.2023 17:41:47</t>
  </si>
  <si>
    <t>L-455 35-18-L00455_950464346_950464346</t>
  </si>
  <si>
    <t>17.01.2023 17:24:19</t>
  </si>
  <si>
    <t>17.01.2023 19:07:00</t>
  </si>
  <si>
    <t>ÇETMEN DM 35-26-M00924_EGE KENT M09_2307165</t>
  </si>
  <si>
    <t>17.01.2023 10:16:48</t>
  </si>
  <si>
    <t>17.01.2023 10:50:33</t>
  </si>
  <si>
    <t>SOMA KÖYLER DM-2 45-82-M00125_BERGAMA M02_2035736</t>
  </si>
  <si>
    <t>17.01.2023 06:41:28</t>
  </si>
  <si>
    <t>17.01.2023 07:02:31</t>
  </si>
  <si>
    <t>MENDERES DM-4/TR-1 35-22-M00004_DM-4/TR-12 M14_2330245</t>
  </si>
  <si>
    <t>17.01.2023 09:07:45</t>
  </si>
  <si>
    <t>17.01.2023 16:32:33</t>
  </si>
  <si>
    <t>L-313 ESKİ DOSTLAR SİTESİ 35-18-L00313_35-18-L00313_2348486</t>
  </si>
  <si>
    <t>17.01.2023 23:30:37</t>
  </si>
  <si>
    <t>18.01.2023 01:02:05</t>
  </si>
  <si>
    <t>AŞAĞIKIRIKLAR TR-1 35-16-M00057_953339472_953339472</t>
  </si>
  <si>
    <t>17.01.2023 09:30:57</t>
  </si>
  <si>
    <t>17.01.2023 13:55:47</t>
  </si>
  <si>
    <t>L-108 GÖDENCE 35-14-L00108_D_56358248_56358248</t>
  </si>
  <si>
    <t>17.01.2023 18:52:13</t>
  </si>
  <si>
    <t>17.01.2023 19:24:04</t>
  </si>
  <si>
    <t>TR-11/03 (BELEDİYE ŞANTİYE TR) 45-71-M00368_A_91035078_91035078</t>
  </si>
  <si>
    <t>17.01.2023 21:17:41</t>
  </si>
  <si>
    <t>17.01.2023 22:08:06</t>
  </si>
  <si>
    <t>17.01.2023 12:35:54</t>
  </si>
  <si>
    <t>17.01.2023 14:39:50</t>
  </si>
  <si>
    <t>K-3696 35-02-K03696_99074527_99074527</t>
  </si>
  <si>
    <t>17.01.2023 16:06:31</t>
  </si>
  <si>
    <t>17.01.2023 18:10:39</t>
  </si>
  <si>
    <t>ÖZLEMTUR SAHİL SİTESİ 35-21-L00084_A_56379859_56379859</t>
  </si>
  <si>
    <t>17.01.2023 16:11:50</t>
  </si>
  <si>
    <t>17.01.2023 20:38:31</t>
  </si>
  <si>
    <t>TR-51 35-15-M00051_950350726_950350726</t>
  </si>
  <si>
    <t>17.01.2023 13:22:59</t>
  </si>
  <si>
    <t>17.01.2023 14:41:08</t>
  </si>
  <si>
    <t>TAHTALIÇAY KÖK (M-751) 35-22-M00145_M-717 KARAYOLLARI M04_2330033</t>
  </si>
  <si>
    <t>17.01.2023 07:39:41</t>
  </si>
  <si>
    <t>17.01.2023 10:24:50</t>
  </si>
  <si>
    <t>DM-3/TR-18 35-22-M00077_35-22-M00077_72128626</t>
  </si>
  <si>
    <t>17.01.2023 16:59:04</t>
  </si>
  <si>
    <t>17.01.2023 17:27:56</t>
  </si>
  <si>
    <t>TR-3 45-78-L00003_DAĞITIM TRAFOSU L04_2327735</t>
  </si>
  <si>
    <t>17.01.2023 09:14:18</t>
  </si>
  <si>
    <t>17.01.2023 09:39:39</t>
  </si>
  <si>
    <t>L-242 35-18-L00242_950441086_950441086</t>
  </si>
  <si>
    <t>17.01.2023 14:24:47</t>
  </si>
  <si>
    <t>17.01.2023 17:45:19</t>
  </si>
  <si>
    <t>TR-151 35-16-L00151_C_91095769_91095769</t>
  </si>
  <si>
    <t>17.01.2023 10:06:42</t>
  </si>
  <si>
    <t>17.01.2023 10:48:45</t>
  </si>
  <si>
    <t>TR-322 35-19-M00521_B_80491826_80491826</t>
  </si>
  <si>
    <t>17.01.2023 10:01:10</t>
  </si>
  <si>
    <t>17.01.2023 10:33:40</t>
  </si>
  <si>
    <t>K-253 35-01-K00253_911155045_911155045</t>
  </si>
  <si>
    <t>17.01.2023 14:37:22</t>
  </si>
  <si>
    <t>17.01.2023 16:57:38</t>
  </si>
  <si>
    <t>BAĞLICA TR-4 45-79-M00289_945566713_945566713</t>
  </si>
  <si>
    <t>17.01.2023 08:50:33</t>
  </si>
  <si>
    <t>17.01.2023 09:52:17</t>
  </si>
  <si>
    <t>TR-1/80 45-72-M00080_956504703_956504703</t>
  </si>
  <si>
    <t>17.01.2023 17:25:59</t>
  </si>
  <si>
    <t>17.01.2023 18:39:24</t>
  </si>
  <si>
    <t>DM-2/27 (TAŞBİNA) 45-71-M00169_953205057_953205057</t>
  </si>
  <si>
    <t>17.01.2023 07:07:52</t>
  </si>
  <si>
    <t>17.01.2023 07:51:19</t>
  </si>
  <si>
    <t>17.01.2023 09:04:34</t>
  </si>
  <si>
    <t>17.01.2023 11:35:01</t>
  </si>
  <si>
    <t>EŞREF SOYER SULAMA GRUBU 35-29-M00164_95000016535_95000016535</t>
  </si>
  <si>
    <t>17.01.2023 18:04:24</t>
  </si>
  <si>
    <t>17.01.2023 18:54:21</t>
  </si>
  <si>
    <t>FOÇA AÇIK CEZAEVİ ÖZEL ÖLÇÜ KÖK 35-23-M00229Ö_TR-4 ÇIKIŞ M03_72023204</t>
  </si>
  <si>
    <t>17.01.2023 09:23:56</t>
  </si>
  <si>
    <t>17.01.2023 11:49:00</t>
  </si>
  <si>
    <t>İKİZTEPE KÖK 45-78-M00258_İKİZTEPE M03_66251179</t>
  </si>
  <si>
    <t>17.01.2023 10:51:36</t>
  </si>
  <si>
    <t>17.01.2023 12:05:27</t>
  </si>
  <si>
    <t>KAYAKÖY DM 35-15-L00866_İLKKURŞUN L05_72307163</t>
  </si>
  <si>
    <t>17.01.2023 11:29:35</t>
  </si>
  <si>
    <t>17.01.2023 12:31:40</t>
  </si>
  <si>
    <t>17.01.2023 09:44:13</t>
  </si>
  <si>
    <t>17.01.2023 15:29:02</t>
  </si>
  <si>
    <t>BAKIR TR-1 45-76-M00052_B_60984047_60984047</t>
  </si>
  <si>
    <t>17.01.2023 11:07:26</t>
  </si>
  <si>
    <t>17.01.2023 12:54:32</t>
  </si>
  <si>
    <t>M-1229 35-01-M01229_C_56358767_56358767</t>
  </si>
  <si>
    <t>17.01.2023 12:00:36</t>
  </si>
  <si>
    <t>17.01.2023 12:57:09</t>
  </si>
  <si>
    <t>AHMETLİ İM 45-84-A00001_HatBaşıAyırıcı_53134273 L16_53134273</t>
  </si>
  <si>
    <t>17.01.2023 16:07:59</t>
  </si>
  <si>
    <t>17.01.2023 20:27:54</t>
  </si>
  <si>
    <t>ASARLIK TR-5 35-28-M00176_C_65506723_65506723</t>
  </si>
  <si>
    <t>17.01.2023 16:37:21</t>
  </si>
  <si>
    <t>17.01.2023 17:12:20</t>
  </si>
  <si>
    <t>HARMANDALI KÖK 45-71-M00061_HARMANDALI KÖYÜ M02_72230772</t>
  </si>
  <si>
    <t>17.01.2023 13:34:00</t>
  </si>
  <si>
    <t>17.01.2023 23:24:56</t>
  </si>
  <si>
    <t>ZEYTİNLİOVA TR-8 45-72-L00423_B_56360726_56360726</t>
  </si>
  <si>
    <t>17.01.2023 18:57:57</t>
  </si>
  <si>
    <t>17.01.2023 20:04:25</t>
  </si>
  <si>
    <t>SART TR-6 45-78-M00178_DAHİLİ TRAFO M06_2109162</t>
  </si>
  <si>
    <t>17.01.2023 13:58:21</t>
  </si>
  <si>
    <t>17.01.2023 14:17:58</t>
  </si>
  <si>
    <t>KORDON KÖK 45-78-M00730_HatBaşıAyırıcı_53133054 M04_53133054</t>
  </si>
  <si>
    <t>17.01.2023 18:28:09</t>
  </si>
  <si>
    <t>17.01.2023 19:58:58</t>
  </si>
  <si>
    <t>PANCAR OSB DM-1 35-26-M00869_YAZIBAŞI-2 M26_2303228</t>
  </si>
  <si>
    <t>17.01.2023 10:36:32</t>
  </si>
  <si>
    <t>17.01.2023 11:25:02</t>
  </si>
  <si>
    <t>KARABURUN TEPEBOZ KÖYÜ TR 35-21-L00056_B_91087122_91087122</t>
  </si>
  <si>
    <t>17.01.2023 18:08:32</t>
  </si>
  <si>
    <t>17.01.2023 18:49:03</t>
  </si>
  <si>
    <t>DERBENT İM-DM 45-83-A00004_AKÇAPINAR L04_2097161</t>
  </si>
  <si>
    <t>17.01.2023 21:20:35</t>
  </si>
  <si>
    <t>17.01.2023 21:25:44</t>
  </si>
  <si>
    <t>DM06/TR03 45-73-M00048_A_56407364_56407364</t>
  </si>
  <si>
    <t>17.01.2023 09:11:05</t>
  </si>
  <si>
    <t>17.01.2023 10:20:54</t>
  </si>
  <si>
    <t>K-1892 35-07-K01892_97587440_97587440</t>
  </si>
  <si>
    <t>17.01.2023 11:37:54</t>
  </si>
  <si>
    <t>17.01.2023 16:00:40</t>
  </si>
  <si>
    <t>M-85 ORHANLI TEMESALTI 35-14-M00085_956662160_956662160</t>
  </si>
  <si>
    <t>17.01.2023 14:21:16</t>
  </si>
  <si>
    <t>17.01.2023 15:52:57</t>
  </si>
  <si>
    <t>17.01.2023 13:50:17</t>
  </si>
  <si>
    <t>17.01.2023 14:36:52</t>
  </si>
  <si>
    <t>M-2370 (YATIRIM REZERVE) 35-01-M02370_35-01-M02370_79573976</t>
  </si>
  <si>
    <t>17.01.2023 18:43:27</t>
  </si>
  <si>
    <t>17.01.2023 19:28:53</t>
  </si>
  <si>
    <t>17.01.2023 10:07:07</t>
  </si>
  <si>
    <t>17.01.2023 15:46:10</t>
  </si>
  <si>
    <t>K-3351 35-03-K03351_35-03-K03351_41918142</t>
  </si>
  <si>
    <t>17.01.2023 09:16:10</t>
  </si>
  <si>
    <t>17.01.2023 16:04:07</t>
  </si>
  <si>
    <t>DM-3(M-460) 35-17-M00460_DAĞITIM TRAFO DM-3(M-460) M19_66253427</t>
  </si>
  <si>
    <t>17.01.2023 09:35:59</t>
  </si>
  <si>
    <t>17.01.2023 10:15:16</t>
  </si>
  <si>
    <t>17.01.2023 08:44:25</t>
  </si>
  <si>
    <t>17.01.2023 14:46:23</t>
  </si>
  <si>
    <t>YAĞLAR TR-4 35-31-L00046_A_91239942_91239942</t>
  </si>
  <si>
    <t>17.01.2023 10:14:31</t>
  </si>
  <si>
    <t>17.01.2023 11:50:35</t>
  </si>
  <si>
    <t>ASARLIK TR-18 35-28-M00171_953369756_953369756</t>
  </si>
  <si>
    <t>17.01.2023 12:02:26</t>
  </si>
  <si>
    <t>17.01.2023 14:16:25</t>
  </si>
  <si>
    <t>M-1387 35-09-M01387_35-09-M01387_47608296</t>
  </si>
  <si>
    <t>17.01.2023 09:41:54</t>
  </si>
  <si>
    <t>17.01.2023 10:30:18</t>
  </si>
  <si>
    <t>K-3932 35-08-K03932_K-1723 K01_42019448</t>
  </si>
  <si>
    <t>17.01.2023 01:26:06</t>
  </si>
  <si>
    <t>17.01.2023 01:33:26</t>
  </si>
  <si>
    <t>DM-9 45-71-M00386__56402563_56402563</t>
  </si>
  <si>
    <t>17.01.2023 17:35:35</t>
  </si>
  <si>
    <t>17.01.2023 19:56:31</t>
  </si>
  <si>
    <t>HÜSEYİN DALGIÇ TARIMSAL SULAMA TR 45-78-M01055_DIREK TIPI TRAFO HUCRESI H01_2037800</t>
  </si>
  <si>
    <t>17.01.2023 17:14:42</t>
  </si>
  <si>
    <t>17.01.2023 19:01:04</t>
  </si>
  <si>
    <t>M-1325 35-03-M01325_910725559_910725559</t>
  </si>
  <si>
    <t>17.01.2023 14:05:17</t>
  </si>
  <si>
    <t>17.01.2023 18:41:26</t>
  </si>
  <si>
    <t>M-2370 35-01-M02370_910981755_910981755</t>
  </si>
  <si>
    <t>17.01.2023 16:38:13</t>
  </si>
  <si>
    <t>17.01.2023 19:06:14</t>
  </si>
  <si>
    <t>K-2701 35-03-K02701_953172460_953172460</t>
  </si>
  <si>
    <t>17.01.2023 13:07:44</t>
  </si>
  <si>
    <t>17.01.2023 14:14:36</t>
  </si>
  <si>
    <t>17.01.2023 21:52:50</t>
  </si>
  <si>
    <t>17.01.2023 22:44:58</t>
  </si>
  <si>
    <t>ÇAYBAŞI DM-1/11 35-26-L00215_956606132_956606132</t>
  </si>
  <si>
    <t>17.01.2023 14:12:14</t>
  </si>
  <si>
    <t>17.01.2023 15:59:34</t>
  </si>
  <si>
    <t>SELENDİ TR-8 45-81-M00008_945625420_945625420</t>
  </si>
  <si>
    <t>17.01.2023 16:50:09</t>
  </si>
  <si>
    <t>17.01.2023 17:35:07</t>
  </si>
  <si>
    <t>KURUCUOVA TR-8 35-15-L00249_35-15-L00249_2365157</t>
  </si>
  <si>
    <t>17.01.2023 09:05:09</t>
  </si>
  <si>
    <t>17.01.2023 09:30:38</t>
  </si>
  <si>
    <t>TR-36 45-77-L00036_945487906_945487906</t>
  </si>
  <si>
    <t>17.01.2023 15:51:01</t>
  </si>
  <si>
    <t>17.01.2023 16:27:04</t>
  </si>
  <si>
    <t>DM-13/08 TRAFİK TESCİL 45-71-M00350_B_56407423_56407423</t>
  </si>
  <si>
    <t>17.01.2023 19:08:15</t>
  </si>
  <si>
    <t>17.01.2023 20:45:34</t>
  </si>
  <si>
    <t>SAİPALTI TR-1 35-21-L00101_A_90961111_90961111</t>
  </si>
  <si>
    <t>17.01.2023 12:54:33</t>
  </si>
  <si>
    <t>17.01.2023 17:09:07</t>
  </si>
  <si>
    <t>17.01.2023 09:14:56</t>
  </si>
  <si>
    <t>17.01.2023 10:03:09</t>
  </si>
  <si>
    <t>KAMUKENT TR-1 35-21-M00039_95000164723_95000164723</t>
  </si>
  <si>
    <t>17.01.2023 11:43:17</t>
  </si>
  <si>
    <t>17.01.2023 16:39:30</t>
  </si>
  <si>
    <t>GERENKÖY TR-6 35-23-M00152_B_90995733_90995733</t>
  </si>
  <si>
    <t>17.01.2023 20:19:28</t>
  </si>
  <si>
    <t>17.01.2023 21:08:08</t>
  </si>
  <si>
    <t>TR-1/66 45-72-M00066_956519622_956519622</t>
  </si>
  <si>
    <t>17.01.2023 09:32:33</t>
  </si>
  <si>
    <t>17.01.2023 12:05:05</t>
  </si>
  <si>
    <t>M-2595 BEŞYOL DM 35-02-M02595_BEŞYOL DM GİRİŞ M07_50219747</t>
  </si>
  <si>
    <t>17.01.2023 09:50:11</t>
  </si>
  <si>
    <t>17.01.2023 11:59:17</t>
  </si>
  <si>
    <t>YENİ BAĞARASI TR-4 35-23-M00210_A_91182148_91182148</t>
  </si>
  <si>
    <t>17.01.2023 12:29:33</t>
  </si>
  <si>
    <t>17.01.2023 13:03:20</t>
  </si>
  <si>
    <t>L-239 BAYKAL 35-18-L00239_E e1b_5952909</t>
  </si>
  <si>
    <t>17.01.2023 20:47:18</t>
  </si>
  <si>
    <t>17.01.2023 22:03:54</t>
  </si>
  <si>
    <t>17.01.2023 05:52:59</t>
  </si>
  <si>
    <t>17.01.2023 06:32:37</t>
  </si>
  <si>
    <t>TR-103 MEZARLIK YOLU 35-26-M00103_6339113_56359797_56359797</t>
  </si>
  <si>
    <t>17.01.2023 16:15:46</t>
  </si>
  <si>
    <t>17.01.2023 17:12:47</t>
  </si>
  <si>
    <t>YUKARIBEY TR-2 35-16-M00121_953323494_953323494</t>
  </si>
  <si>
    <t>17.01.2023 12:35:46</t>
  </si>
  <si>
    <t>17.01.2023 14:37:55</t>
  </si>
  <si>
    <t>K-1332 35-03-K01332_910172773_910172773</t>
  </si>
  <si>
    <t>17.01.2023 14:31:02</t>
  </si>
  <si>
    <t>17.01.2023 17:13:15</t>
  </si>
  <si>
    <t>TR-2/77-1 (ORMAN DAİRE KARŞISI) 45-83-M00773_48124384 TR1823B1B_48127215</t>
  </si>
  <si>
    <t>17.01.2023 23:11:12</t>
  </si>
  <si>
    <t>18.01.2023 01:07:41</t>
  </si>
  <si>
    <t>K-1672 35-01-K01672_D_56358213_56358213</t>
  </si>
  <si>
    <t>17.01.2023 14:12:28</t>
  </si>
  <si>
    <t>17.01.2023 16:15:57</t>
  </si>
  <si>
    <t>DM12/TR4 45-73-M00094_945675340_945675340</t>
  </si>
  <si>
    <t>17.01.2023 17:06:44</t>
  </si>
  <si>
    <t>17.01.2023 19:00:42</t>
  </si>
  <si>
    <t>URLA TM-1 35-19-A00004_TR-B M10_2313939</t>
  </si>
  <si>
    <t>17.01.2023 13:39:53</t>
  </si>
  <si>
    <t>17.01.2023 13:53:24</t>
  </si>
  <si>
    <t>17.01.2023 03:27:28</t>
  </si>
  <si>
    <t>17.01.2023 07:34:43</t>
  </si>
  <si>
    <t>TR-14 45-74-M00014_945586903_945586903</t>
  </si>
  <si>
    <t>17.01.2023 09:14:33</t>
  </si>
  <si>
    <t>17.01.2023 09:43:29</t>
  </si>
  <si>
    <t>ÇAĞLAYAN TR-1 35-15-L00742_35-15-L00742_2365164</t>
  </si>
  <si>
    <t>17.01.2023 16:40:23</t>
  </si>
  <si>
    <t>17.01.2023 17:22:05</t>
  </si>
  <si>
    <t>17.01.2023 15:12:13</t>
  </si>
  <si>
    <t>17.01.2023 15:35:36</t>
  </si>
  <si>
    <t>K-3298 35-04-K03298_99580311_99580311</t>
  </si>
  <si>
    <t>17.01.2023 10:02:47</t>
  </si>
  <si>
    <t>17.01.2023 13:24:28</t>
  </si>
  <si>
    <t>DİNDARLI KÖK TR-3 KAKLIK 45-79-M00395_HatBaşıAyırıcı_53135168 M04_53135168</t>
  </si>
  <si>
    <t>17.01.2023 18:24:23</t>
  </si>
  <si>
    <t>17.01.2023 19:49:58</t>
  </si>
  <si>
    <t>DM-13/14-A 45-71-M00556_45-71-M00556_2346900</t>
  </si>
  <si>
    <t>17.01.2023 12:25:29</t>
  </si>
  <si>
    <t>17.01.2023 12:54:47</t>
  </si>
  <si>
    <t>GENCERLER TR-6 35-20-L00043_955211212_955211212</t>
  </si>
  <si>
    <t>17.01.2023 19:19:52</t>
  </si>
  <si>
    <t>17.01.2023 22:00:54</t>
  </si>
  <si>
    <t>17.01.2023 20:22:30</t>
  </si>
  <si>
    <t>17.01.2023 20:58:07</t>
  </si>
  <si>
    <t>M-2911 35-01-M02911_911657762_911657762</t>
  </si>
  <si>
    <t>17.01.2023 10:21:45</t>
  </si>
  <si>
    <t>17.01.2023 15:52:05</t>
  </si>
  <si>
    <t>DM-11/05 (TR-39) 45-71-M00283_45-71-M00283_66372640</t>
  </si>
  <si>
    <t>17.01.2023 09:47:19</t>
  </si>
  <si>
    <t>17.01.2023 10:14:56</t>
  </si>
  <si>
    <t>K-783 35-01-K00783_913436452_913436452</t>
  </si>
  <si>
    <t>17.01.2023 22:08:09</t>
  </si>
  <si>
    <t>18.01.2023 00:43:23</t>
  </si>
  <si>
    <t>CANPAŞA KÖK 45-71-M00140_HatBaşıAyırıcı_53134950 M06_53134950</t>
  </si>
  <si>
    <t>17.01.2023 10:15:08</t>
  </si>
  <si>
    <t>17.01.2023 12:19:23</t>
  </si>
  <si>
    <t>17.01.2023 15:13:32</t>
  </si>
  <si>
    <t>17.01.2023 16:34:00</t>
  </si>
  <si>
    <t>SART TR-3 45-78-M00175_DAĞITIM TRAFOSU M06_2109138</t>
  </si>
  <si>
    <t>17.01.2023 13:36:00</t>
  </si>
  <si>
    <t>17.01.2023 13:53:02</t>
  </si>
  <si>
    <t>DM-11F TURGUT ÖZAL-2 45-71-M00388__56403752_56403752</t>
  </si>
  <si>
    <t>17.01.2023 15:24:47</t>
  </si>
  <si>
    <t>17.01.2023 15:52:06</t>
  </si>
  <si>
    <t>TR-53 35-17-M00053_950307711_950307711</t>
  </si>
  <si>
    <t>17.01.2023 23:28:40</t>
  </si>
  <si>
    <t>18.01.2023 01:03:43</t>
  </si>
  <si>
    <t>KORDON KÖK 45-78-M00730_İÇ İHTİYAÇ TRAFOSU M06_2105515</t>
  </si>
  <si>
    <t>17.01.2023 12:47:06</t>
  </si>
  <si>
    <t>17.01.2023 13:05:54</t>
  </si>
  <si>
    <t>ÖDEMİŞ İM 35-15-A00001_YENİ KENT L16_2062383</t>
  </si>
  <si>
    <t>17.01.2023 11:21:24</t>
  </si>
  <si>
    <t>17.01.2023 11:25:57</t>
  </si>
  <si>
    <t>YUKARIBEY DM (TR-3) 35-16-M00866_KOZAK KAL.KOOP ÖZEL M03_79464824</t>
  </si>
  <si>
    <t>17.01.2023 23:05:06</t>
  </si>
  <si>
    <t>18.01.2023 00:35:16</t>
  </si>
  <si>
    <t>K-243 35-04-K00243_99289816_99289816</t>
  </si>
  <si>
    <t>17.01.2023 15:27:31</t>
  </si>
  <si>
    <t>17.01.2023 16:55:22</t>
  </si>
  <si>
    <t>PAŞAKÖY TR-1 35-16-M00073_953325122_953325122</t>
  </si>
  <si>
    <t>17.01.2023 18:40:02</t>
  </si>
  <si>
    <t>17.01.2023 23:34:57</t>
  </si>
  <si>
    <t>K-1505 35-03-K01505_910646033_910646033</t>
  </si>
  <si>
    <t>17.01.2023 18:24:39</t>
  </si>
  <si>
    <t>17.01.2023 19:41:03</t>
  </si>
  <si>
    <t>17.01.2023 15:26:07</t>
  </si>
  <si>
    <t>17.01.2023 15:28:49</t>
  </si>
  <si>
    <t>ÇINARDİBİ TR-1 35-20-M00049_35-20-M00049_61278201</t>
  </si>
  <si>
    <t>17.01.2023 11:39:16</t>
  </si>
  <si>
    <t>17.01.2023 12:13:55</t>
  </si>
  <si>
    <t>TR-97 45-78-L00097_DAĞITIM TRF TR-97 L05_61302023</t>
  </si>
  <si>
    <t>17.01.2023 09:58:39</t>
  </si>
  <si>
    <t>17.01.2023 10:23:28</t>
  </si>
  <si>
    <t>TİRE TR-8 35-29-L00008_35-29-L00008_2358484</t>
  </si>
  <si>
    <t>17.01.2023 10:53:28</t>
  </si>
  <si>
    <t>DM-12/TR-1 45-73-M00067_945675486_945675486</t>
  </si>
  <si>
    <t>17.01.2023 13:17:04</t>
  </si>
  <si>
    <t>17.01.2023 13:39:42</t>
  </si>
  <si>
    <t>L-100 BELKENT 35-18-L00100_950442285_950442285</t>
  </si>
  <si>
    <t>17.01.2023 10:29:33</t>
  </si>
  <si>
    <t>17.01.2023 11:53:48</t>
  </si>
  <si>
    <t>TR-2/11 45-83-L00011_A_81543169_81543169</t>
  </si>
  <si>
    <t>17.01.2023 16:55:12</t>
  </si>
  <si>
    <t>17.01.2023 19:23:43</t>
  </si>
  <si>
    <t>SART TR-14 45-78-M00170_49316098_56390767_56390767</t>
  </si>
  <si>
    <t>17.01.2023 18:30:44</t>
  </si>
  <si>
    <t>17.01.2023 20:43:45</t>
  </si>
  <si>
    <t>FOÇA TR-15 35-23-L00015_B_56398927_56398927</t>
  </si>
  <si>
    <t>17.01.2023 15:40:53</t>
  </si>
  <si>
    <t>17.01.2023 17:47:07</t>
  </si>
  <si>
    <t>DM-5/TR-12 URLA 35-19-M00468_50039936 A01_5842145</t>
  </si>
  <si>
    <t>17.01.2023 11:24:08</t>
  </si>
  <si>
    <t>17.01.2023 13:02:01</t>
  </si>
  <si>
    <t>KARABURUN İM 35-21-A00001_HatBaşıAyırıcı_53138062 L03_53138062</t>
  </si>
  <si>
    <t>17.01.2023 14:33:25</t>
  </si>
  <si>
    <t>17.01.2023 17:25:00</t>
  </si>
  <si>
    <t>17.01.2023 16:20:21</t>
  </si>
  <si>
    <t>17.01.2023 17:22:52</t>
  </si>
  <si>
    <t>KARABURUN TR-7 35-21-L00033_B_56357081_56357081</t>
  </si>
  <si>
    <t>17.01.2023 13:39:01</t>
  </si>
  <si>
    <t>17.01.2023 15:41:24</t>
  </si>
  <si>
    <t>17.01.2023 14:40:57</t>
  </si>
  <si>
    <t>17.01.2023 15:19:40</t>
  </si>
  <si>
    <t>DOĞANCI TR-2 35-31-L00335_D_91225699_91225699</t>
  </si>
  <si>
    <t>17.01.2023 09:21:06</t>
  </si>
  <si>
    <t>17.01.2023 17:40:42</t>
  </si>
  <si>
    <t>K-1502 35-03-K01502_F F1_5790642</t>
  </si>
  <si>
    <t>17.01.2023 18:28:52</t>
  </si>
  <si>
    <t>17.01.2023 20:01:55</t>
  </si>
  <si>
    <t>KARGIN KÖK 45-71-M00095_AYTEKİNLER ESKİ HARMANDALI M07_2076259</t>
  </si>
  <si>
    <t>17.01.2023 20:40:00</t>
  </si>
  <si>
    <t>YENİŞEHİR TR-1 35-31-L00377_DIREK TIPI TRAFO HUCRESI H01_2048487</t>
  </si>
  <si>
    <t>17.01.2023 12:32:41</t>
  </si>
  <si>
    <t>17.01.2023 12:54:03</t>
  </si>
  <si>
    <t>BOYABAĞ TR-1 35-21-L00113_C_56376968_56376968</t>
  </si>
  <si>
    <t>17.01.2023 17:54:32</t>
  </si>
  <si>
    <t>17.01.2023 18:22:52</t>
  </si>
  <si>
    <t>M-2703 35-01-M02703_95001234820_95001234820</t>
  </si>
  <si>
    <t>17.01.2023 15:19:04</t>
  </si>
  <si>
    <t>17.01.2023 20:10:43</t>
  </si>
  <si>
    <t>17.01.2023 09:57:40</t>
  </si>
  <si>
    <t>17.01.2023 15:03:07</t>
  </si>
  <si>
    <t>YAĞCILAR TR-2 35-19-M00227_B_91005948_91005948</t>
  </si>
  <si>
    <t>17.01.2023 14:17:08</t>
  </si>
  <si>
    <t>17.01.2023 15:27:28</t>
  </si>
  <si>
    <t>BADEMLER TR-5 35-19-L00330_A_91379962_91379962</t>
  </si>
  <si>
    <t>17.01.2023 11:27:35</t>
  </si>
  <si>
    <t>17.01.2023 11:57:56</t>
  </si>
  <si>
    <t>TR-31(M-731) 35-30-M00731_A a1_43010556</t>
  </si>
  <si>
    <t>17.01.2023 22:24:59</t>
  </si>
  <si>
    <t>17.01.2023 23:01:21</t>
  </si>
  <si>
    <t>K-157 35-07-K00157_35-07-K00157_66517896</t>
  </si>
  <si>
    <t>17.01.2023 18:10:31</t>
  </si>
  <si>
    <t>17.01.2023 18:41:48</t>
  </si>
  <si>
    <t>17.01.2023 13:20:32</t>
  </si>
  <si>
    <t>17.01.2023 14:39:22</t>
  </si>
  <si>
    <t>TR-2/77-1 (ORMAN DAİRE KARŞISI) 45-83-M00773_955153345_955153345</t>
  </si>
  <si>
    <t>17.01.2023 10:55:44</t>
  </si>
  <si>
    <t>17.01.2023 11:56:42</t>
  </si>
  <si>
    <t>YILMAZ TR-29 45-78-M00189_DIREK TIPI TRAFO HUCRESI H01_2108065</t>
  </si>
  <si>
    <t>17.01.2023 06:19:29</t>
  </si>
  <si>
    <t>17.01.2023 07:29:36</t>
  </si>
  <si>
    <t>ÜÇPINAR DM 45-71-M00183_ESKİ ÜÇPINAR M11_72249517</t>
  </si>
  <si>
    <t>17.01.2023 14:22:01</t>
  </si>
  <si>
    <t>17.01.2023 23:21:05</t>
  </si>
  <si>
    <t>M-1033 35-04-M01033_99098066_99098066</t>
  </si>
  <si>
    <t>17.01.2023 12:01:05</t>
  </si>
  <si>
    <t>17.01.2023 14:48:37</t>
  </si>
  <si>
    <t>IŞIKLAR KÖK 45-73-M00467_BAKLACI M06_83813303</t>
  </si>
  <si>
    <t>17.01.2023 08:59:42</t>
  </si>
  <si>
    <t>17.01.2023 10:05:21</t>
  </si>
  <si>
    <t>ARAPLI TR-3 35-16-M00749_B_91427379_91427379</t>
  </si>
  <si>
    <t>17.01.2023 09:30:32</t>
  </si>
  <si>
    <t>17.01.2023 17:08:13</t>
  </si>
  <si>
    <t>17.01.2023 10:40:42</t>
  </si>
  <si>
    <t>17.01.2023 11:11:08</t>
  </si>
  <si>
    <t>KAYRAKALTI TR-1 45-82-M00353_DIREK TIPI TRAFO HUCRESI H01_2086958</t>
  </si>
  <si>
    <t>17.01.2023 17:09:15</t>
  </si>
  <si>
    <t>17.01.2023 18:40:06</t>
  </si>
  <si>
    <t>GÖKKAYA TR-4 45-84-L00049_B_81519181_81519181</t>
  </si>
  <si>
    <t>17.01.2023 20:40:25</t>
  </si>
  <si>
    <t>17.01.2023 23:49:24</t>
  </si>
  <si>
    <t>K-3189 35-01-K03189_35-01-K03189_2359776</t>
  </si>
  <si>
    <t>17.01.2023 14:23:17</t>
  </si>
  <si>
    <t>17.01.2023 15:57:41</t>
  </si>
  <si>
    <t>GÜZELKÖY KÖK 45-71-M00123_HAŞİM AKCURA ENH M03_50218012</t>
  </si>
  <si>
    <t>17.01.2023 14:03:54</t>
  </si>
  <si>
    <t>17.01.2023 17:40:18</t>
  </si>
  <si>
    <t>17.01.2023 19:02:05</t>
  </si>
  <si>
    <t>17.01.2023 21:08:44</t>
  </si>
  <si>
    <t>M-2780 35-01-M02780_98840079_98840079</t>
  </si>
  <si>
    <t>17.01.2023 16:11:42</t>
  </si>
  <si>
    <t>17.01.2023 19:21:05</t>
  </si>
  <si>
    <t>K-1222 35-01-K01222_35-01-K01222_66517028</t>
  </si>
  <si>
    <t>17.01.2023 17:01:37</t>
  </si>
  <si>
    <t>17.01.2023 18:42:23</t>
  </si>
  <si>
    <t>KINIK ORGANİZE DM 35-24-M00208_HatBaşıAyırıcı_53133580 M15_53133580</t>
  </si>
  <si>
    <t>17.01.2023 10:00:05</t>
  </si>
  <si>
    <t>17.01.2023 11:52:03</t>
  </si>
  <si>
    <t>HALITLI TR-1 45-71-M01503_45-71-M01503_2357020</t>
  </si>
  <si>
    <t>17.01.2023 15:51:44</t>
  </si>
  <si>
    <t>17.01.2023 22:41:31</t>
  </si>
  <si>
    <t>ASARLIK TR-18 35-28-M00171_6859787 a1b_5851419</t>
  </si>
  <si>
    <t>17.01.2023 13:09:37</t>
  </si>
  <si>
    <t>17.01.2023 14:20:30</t>
  </si>
  <si>
    <t>K-2011 35-08-K02011_L l1b_5791716</t>
  </si>
  <si>
    <t>17.01.2023 12:17:48</t>
  </si>
  <si>
    <t>TR-9(M-709) 35-30-M00709_F F02_79526219</t>
  </si>
  <si>
    <t>17.01.2023 07:58:44</t>
  </si>
  <si>
    <t>17.01.2023 12:11:24</t>
  </si>
  <si>
    <t>L-179 35-18-L00179_D_91301691_91301691</t>
  </si>
  <si>
    <t>17.01.2023 18:09:29</t>
  </si>
  <si>
    <t>17.01.2023 18:53:01</t>
  </si>
  <si>
    <t>YILMAZ TR-5 45-78-L00205_DAĞITIM TRAFOSU YILMAZ TR-5 L04_2328842</t>
  </si>
  <si>
    <t>17.01.2023 22:21:43</t>
  </si>
  <si>
    <t>TR-290 35-19-M00465_50073537_56377025_56377025</t>
  </si>
  <si>
    <t>17.01.2023 09:10:29</t>
  </si>
  <si>
    <t>17.01.2023 09:39:28</t>
  </si>
  <si>
    <t>AŞAĞI ÇOBANİSA TR-16 45-71-M00586_DIREK TIPI TRAFO HUCRESI H01_2081401</t>
  </si>
  <si>
    <t>17.01.2023 14:23:48</t>
  </si>
  <si>
    <t>17.01.2023 14:48:43</t>
  </si>
  <si>
    <t>ULUDERBENT TR-2 45-73-M00492__81571412_81571412</t>
  </si>
  <si>
    <t>17.01.2023 15:25:17</t>
  </si>
  <si>
    <t>17.01.2023 17:49:55</t>
  </si>
  <si>
    <t>AHMETLİ TR-77 TARİŞ 45-84-L00077_45-84-L00077_2359328</t>
  </si>
  <si>
    <t>17.01.2023 14:53:11</t>
  </si>
  <si>
    <t>17.01.2023 18:54:09</t>
  </si>
  <si>
    <t>OLGUNLAR TR-3 35-31-L00215_35-31-L00215_2361886</t>
  </si>
  <si>
    <t>17.01.2023 01:43:05</t>
  </si>
  <si>
    <t>17.01.2023 04:14:16</t>
  </si>
  <si>
    <t>K-4226 35-08-K04226_K-2496 K02_42455935</t>
  </si>
  <si>
    <t>17.01.2023 12:03:59</t>
  </si>
  <si>
    <t>17.01.2023 13:18:36</t>
  </si>
  <si>
    <t>PANCAR TM 35-26-A00003_OSB-2 M07_2322983</t>
  </si>
  <si>
    <t>17.01.2023 10:24:36</t>
  </si>
  <si>
    <t>17.01.2023 10:59:56</t>
  </si>
  <si>
    <t>KUŞÇUBURUN-1 35-26-M00536_956619810_956619810</t>
  </si>
  <si>
    <t>17.01.2023 17:43:30</t>
  </si>
  <si>
    <t>17.01.2023 19:12:09</t>
  </si>
  <si>
    <t>CAFERBEY KÖK 45-78-L00231_HatBaşıAyırıcı_53139509 L04_53139509</t>
  </si>
  <si>
    <t>17.01.2023 15:34:12</t>
  </si>
  <si>
    <t>17.01.2023 16:35:33</t>
  </si>
  <si>
    <t>DM-16/16-A 45-71-M00427_B_91383873_91383873</t>
  </si>
  <si>
    <t>17.01.2023 14:09:57</t>
  </si>
  <si>
    <t>17.01.2023 16:30:46</t>
  </si>
  <si>
    <t>GÜMÜLDÜR M-47 35-25-M00047_955263683_955263683</t>
  </si>
  <si>
    <t>17.01.2023 20:35:50</t>
  </si>
  <si>
    <t>17.01.2023 21:27:29</t>
  </si>
  <si>
    <t>K-2460 35-01-K02460_913508571_913508571</t>
  </si>
  <si>
    <t>17.01.2023 12:55:34</t>
  </si>
  <si>
    <t>17.01.2023 17:20:55</t>
  </si>
  <si>
    <t>SALİHLİ İM 45-78-A00001_ŞEHİR-4 L11_48929099</t>
  </si>
  <si>
    <t>17.01.2023 14:28:16</t>
  </si>
  <si>
    <t>17.01.2023 15:59:15</t>
  </si>
  <si>
    <t>ÇINARDİBİ TR-1 35-20-M00049_955199730_955199730</t>
  </si>
  <si>
    <t>17.01.2023 10:39:49</t>
  </si>
  <si>
    <t>17.01.2023 11:54:51</t>
  </si>
  <si>
    <t>17.01.2023 14:44:24</t>
  </si>
  <si>
    <t>17.01.2023 17:56:01</t>
  </si>
  <si>
    <t>17.01.2023 11:40:36</t>
  </si>
  <si>
    <t>17.01.2023 15:00:27</t>
  </si>
  <si>
    <t>TR-15 35-32-L00015_A_56374725_56374725</t>
  </si>
  <si>
    <t>17.01.2023 19:14:15</t>
  </si>
  <si>
    <t>17.01.2023 20:39:51</t>
  </si>
  <si>
    <t>ÇUKURALTI M-13 ÇAMLIK KÖK 35-25-M00059_955266970_955266970</t>
  </si>
  <si>
    <t>17.01.2023 12:22:34</t>
  </si>
  <si>
    <t>17.01.2023 13:52:37</t>
  </si>
  <si>
    <t>K-493 35-01-K00493_35-01-K00493_42783858</t>
  </si>
  <si>
    <t>Trafo Bakım Çalışması</t>
  </si>
  <si>
    <t>17.01.2023 09:06:39</t>
  </si>
  <si>
    <t>17.01.2023 13:44:00</t>
  </si>
  <si>
    <t>AŞAĞI KIZILCA TR-2 35-27-L00025_912626640_912626640</t>
  </si>
  <si>
    <t>17.01.2023 18:36:23</t>
  </si>
  <si>
    <t>17.01.2023 21:54:48</t>
  </si>
  <si>
    <t>TR-31 35-16-L00031_35-16-L00031_67586227</t>
  </si>
  <si>
    <t>17.01.2023 08:53:48</t>
  </si>
  <si>
    <t>17.01.2023 16:41:21</t>
  </si>
  <si>
    <t>M-13 HIDIRLIK 35-14-M00013_956639831_956639831</t>
  </si>
  <si>
    <t>17.01.2023 11:43:39</t>
  </si>
  <si>
    <t>17.01.2023 12:24:41</t>
  </si>
  <si>
    <t>KARGINIŞIKLAR TR-1 45-74-M00125_945577590_945577590</t>
  </si>
  <si>
    <t>17.01.2023 13:59:33</t>
  </si>
  <si>
    <t>17.01.2023 15:21:41</t>
  </si>
  <si>
    <t>DM-25/17 45-71-M00049_C_56396189_56396189</t>
  </si>
  <si>
    <t>17.01.2023 11:05:16</t>
  </si>
  <si>
    <t>17.01.2023 17:14:01</t>
  </si>
  <si>
    <t>17.01.2023 12:49:39</t>
  </si>
  <si>
    <t>17.01.2023 13:08:28</t>
  </si>
  <si>
    <t>TR-55 35-30-L00055_B_60984958_60984958</t>
  </si>
  <si>
    <t>17.01.2023 17:34:50</t>
  </si>
  <si>
    <t>17.01.2023 18:01:46</t>
  </si>
  <si>
    <t>ÇAMURHAMAMI KÖK 45-78-L00230_YILMAZ İM L01_2109816</t>
  </si>
  <si>
    <t>17.01.2023 14:29:51</t>
  </si>
  <si>
    <t>17.01.2023 15:31:20</t>
  </si>
  <si>
    <t>TR-42 35-16-L00042_A_56353694_56353694</t>
  </si>
  <si>
    <t>17.01.2023 23:16:38</t>
  </si>
  <si>
    <t>18.01.2023 01:45:43</t>
  </si>
  <si>
    <t>L-325 (ALBAYRAK) 35-18-L00325_950450267_950450267</t>
  </si>
  <si>
    <t>17.01.2023 08:22:25</t>
  </si>
  <si>
    <t>17.01.2023 09:43:38</t>
  </si>
  <si>
    <t>17.01.2023 04:10:01</t>
  </si>
  <si>
    <t>17.01.2023 04:28:48</t>
  </si>
  <si>
    <t>TR-93 45-78-L00093_DAĞITIM TRAFOSU TR-93 L04_65912322</t>
  </si>
  <si>
    <t>17.01.2023 10:51:08</t>
  </si>
  <si>
    <t>17.01.2023 11:12:49</t>
  </si>
  <si>
    <t>17.01.2023 09:09:09</t>
  </si>
  <si>
    <t>K-3082 35-04-K03082_A_56367811_56367811</t>
  </si>
  <si>
    <t>17.01.2023 16:03:10</t>
  </si>
  <si>
    <t>17.01.2023 16:24:57</t>
  </si>
  <si>
    <t>SAİPALTI TR-1 35-21-L00101_953369132_953369132</t>
  </si>
  <si>
    <t>17.01.2023 09:55:55</t>
  </si>
  <si>
    <t>17.01.2023 12:09:57</t>
  </si>
  <si>
    <t>K-278 35-01-K00278_D_56375439_56375439</t>
  </si>
  <si>
    <t>17.01.2023 19:20:45</t>
  </si>
  <si>
    <t>17.01.2023 20:44:26</t>
  </si>
  <si>
    <t>TAHTALIÇAY KÖK (M-751) 35-22-M00145_M-52 BASIN YAYIN M05_2330031</t>
  </si>
  <si>
    <t>17.01.2023 06:18:52</t>
  </si>
  <si>
    <t>17.01.2023 07:47:37</t>
  </si>
  <si>
    <t>KALİTE KÖK 35-26-M00860_ONUR ACAR-ÇALIŞKANLAR M03_65889140</t>
  </si>
  <si>
    <t>17.01.2023 10:53:12</t>
  </si>
  <si>
    <t>17.01.2023 14:09:24</t>
  </si>
  <si>
    <t>TR-69 35-19-L00069_957961420_957961420</t>
  </si>
  <si>
    <t>17.01.2023 20:47:29</t>
  </si>
  <si>
    <t>17.01.2023 22:38:01</t>
  </si>
  <si>
    <t>MEHTAP SİTESİ TR-1 35-17-M00343_B_91304984_91304984</t>
  </si>
  <si>
    <t>17.01.2023 18:54:12</t>
  </si>
  <si>
    <t>17.01.2023 20:01:13</t>
  </si>
  <si>
    <t>KERPİÇLİK TR-1 45-74-M00103_B_91336591_91336591</t>
  </si>
  <si>
    <t>17.01.2023 09:33:25</t>
  </si>
  <si>
    <t>17.01.2023 10:34:52</t>
  </si>
  <si>
    <t>TR-6 35-26-M00006_11828444_56358658_56358658</t>
  </si>
  <si>
    <t>17.01.2023 13:42:47</t>
  </si>
  <si>
    <t>17.01.2023 14:46:13</t>
  </si>
  <si>
    <t>TR-182 45-78-L00182_DAĞITIM TRAFOSU TR-182 L02_65913194</t>
  </si>
  <si>
    <t>17.01.2023 11:21:34</t>
  </si>
  <si>
    <t>17.01.2023 11:44:34</t>
  </si>
  <si>
    <t>KOLDERE KÖK 45-80-M00051_HatBaşıAyırıcı_53134475 M06_53134475</t>
  </si>
  <si>
    <t>17.01.2023 15:32:31</t>
  </si>
  <si>
    <t>17.01.2023 23:31:15</t>
  </si>
  <si>
    <t>MENEMEN DM-4/TR-16 35-28-M00811_953375897_953375897</t>
  </si>
  <si>
    <t>17.01.2023 16:08:18</t>
  </si>
  <si>
    <t>17.01.2023 17:44:30</t>
  </si>
  <si>
    <t>17.01.2023 08:11:39</t>
  </si>
  <si>
    <t>17.01.2023 13:52:50</t>
  </si>
  <si>
    <t>AKÇAPINAR KÖK 45-83-L00131_HatBaşıAyırıcı_53132860 L02_53132860</t>
  </si>
  <si>
    <t>17.01.2023 14:57:14</t>
  </si>
  <si>
    <t>17.01.2023 21:35:39</t>
  </si>
  <si>
    <t>MURADİYE DM-9/2 KÖK 45-71-M00676_HatBaşıAyırıcı_53139107 M02_53139107</t>
  </si>
  <si>
    <t>17.01.2023 14:14:08</t>
  </si>
  <si>
    <t>17.01.2023 21:15:43</t>
  </si>
  <si>
    <t>TR-75 35-19-L00075_C_65508691_65508691</t>
  </si>
  <si>
    <t>17.01.2023 17:59:46</t>
  </si>
  <si>
    <t>HOROZ GEDİĞİ TR-1 35-17-M00338_D_60983157_60983157</t>
  </si>
  <si>
    <t>17.01.2023 11:35:21</t>
  </si>
  <si>
    <t>17.01.2023 11:52:04</t>
  </si>
  <si>
    <t>17.01.2023 08:58:12</t>
  </si>
  <si>
    <t>17.01.2023 17:38:31</t>
  </si>
  <si>
    <t>DM-12/TR-1 45-73-M00067_C C01_5966849</t>
  </si>
  <si>
    <t>17.01.2023 19:23:05</t>
  </si>
  <si>
    <t>17.01.2023 20:11:18</t>
  </si>
  <si>
    <t>17.01.2023 20:20:33</t>
  </si>
  <si>
    <t>17.01.2023 21:32:03</t>
  </si>
  <si>
    <t>KARAOĞLANLI TR-4 45-71-M00093_45-71-M00093_2353705</t>
  </si>
  <si>
    <t>17.01.2023 13:00:00</t>
  </si>
  <si>
    <t>17.01.2023 13:36:10</t>
  </si>
  <si>
    <t>ARMUTLU TR-21 35-27-M00615_A_56356259_56356259</t>
  </si>
  <si>
    <t>17.01.2023 10:11:56</t>
  </si>
  <si>
    <t>17.01.2023 11:38:45</t>
  </si>
  <si>
    <t>17.01.2023 12:29:53</t>
  </si>
  <si>
    <t>17.01.2023 15:46:59</t>
  </si>
  <si>
    <t>BURHAN TR-3 45-78-M00740_45-78-M00740_2373388</t>
  </si>
  <si>
    <t>17.01.2023 06:00:58</t>
  </si>
  <si>
    <t>17.01.2023 07:36:20</t>
  </si>
  <si>
    <t>K-986 35-07-K00986_35-07-K00986_2372846</t>
  </si>
  <si>
    <t>17.01.2023 15:01:16</t>
  </si>
  <si>
    <t>17.01.2023 17:28:51</t>
  </si>
  <si>
    <t>17.01.2023 18:54:34</t>
  </si>
  <si>
    <t>17.01.2023 21:17:56</t>
  </si>
  <si>
    <t>TR-2/22 45-72-L00022_B_91338162_91338162</t>
  </si>
  <si>
    <t>17.01.2023 13:38:47</t>
  </si>
  <si>
    <t>17.01.2023 14:24:19</t>
  </si>
  <si>
    <t>K-225 35-07-K00225_912722461_912722461</t>
  </si>
  <si>
    <t>17.01.2023 15:37:20</t>
  </si>
  <si>
    <t>17.01.2023 17:11:56</t>
  </si>
  <si>
    <t>18.01.2023 09:06:59</t>
  </si>
  <si>
    <t>18.01.2023 17:30:42</t>
  </si>
  <si>
    <t>K-3591 35-01-K03591_E_91354493_91354493</t>
  </si>
  <si>
    <t>18.01.2023 15:46:33</t>
  </si>
  <si>
    <t>18.01.2023 18:18:56</t>
  </si>
  <si>
    <t>TR-2/2 45-83-L00002_48136822_56385904_56385904</t>
  </si>
  <si>
    <t>18.01.2023 09:41:25</t>
  </si>
  <si>
    <t>18.01.2023 10:25:41</t>
  </si>
  <si>
    <t>BERGAMA TM 35-16-A00004_BÖLCEK M09_2314065</t>
  </si>
  <si>
    <t>18.01.2023 19:54:45</t>
  </si>
  <si>
    <t>18.01.2023 20:37:37</t>
  </si>
  <si>
    <t>K-1892 35-07-K01892_912666431_912666431</t>
  </si>
  <si>
    <t>18.01.2023 13:10:56</t>
  </si>
  <si>
    <t>18.01.2023 15:06:28</t>
  </si>
  <si>
    <t>K-4492 35-10-K04492_912807097_912807097</t>
  </si>
  <si>
    <t>18.01.2023 17:16:52</t>
  </si>
  <si>
    <t>18.01.2023 19:57:56</t>
  </si>
  <si>
    <t>YAHŞELLİ DM-5 35-28-M00882_EMİRALEM SULAMA M10_66811804</t>
  </si>
  <si>
    <t>18.01.2023 16:36:00</t>
  </si>
  <si>
    <t>18.01.2023 17:40:11</t>
  </si>
  <si>
    <t>ÜÇPINAR DM 45-71-M00183_ESKİ ÜÇPINAR M11_72249561</t>
  </si>
  <si>
    <t>18.01.2023 08:46:14</t>
  </si>
  <si>
    <t>18.01.2023 13:56:02</t>
  </si>
  <si>
    <t>FOÇA TR-47 35-23-L00047_42133503_56398888_56398888</t>
  </si>
  <si>
    <t>18.01.2023 17:12:38</t>
  </si>
  <si>
    <t>18.01.2023 17:54:39</t>
  </si>
  <si>
    <t>MERSİNLİ TR-1 45-78-M00935_B_91006493_91006493</t>
  </si>
  <si>
    <t>18.01.2023 23:02:38</t>
  </si>
  <si>
    <t>19.01.2023 01:09:41</t>
  </si>
  <si>
    <t>KAYMAKÇI TR-36 35-15-L00230_B_56361799_56361799</t>
  </si>
  <si>
    <t>18.01.2023 09:43:19</t>
  </si>
  <si>
    <t>18.01.2023 10:38:17</t>
  </si>
  <si>
    <t>BAŞIBÜYÜK KÖK 45-77-L00158_HatBaşıAyırıcı_76441428 L04_76441428</t>
  </si>
  <si>
    <t>18.01.2023 18:18:08</t>
  </si>
  <si>
    <t>18.01.2023 22:29:40</t>
  </si>
  <si>
    <t>TR-41 KÖK 45-78-L00041_HatBaşıAyırıcı_53139476 L01_53139476</t>
  </si>
  <si>
    <t>18.01.2023 09:39:35</t>
  </si>
  <si>
    <t>18.01.2023 11:54:01</t>
  </si>
  <si>
    <t>18.01.2023 06:52:24</t>
  </si>
  <si>
    <t>18.01.2023 07:22:12</t>
  </si>
  <si>
    <t>AYVACIK TR-2 35-28-M00812_B_65513384_65513384</t>
  </si>
  <si>
    <t>18.01.2023 18:38:05</t>
  </si>
  <si>
    <t>18.01.2023 19:16:15</t>
  </si>
  <si>
    <t>MUSTAFA DAMLA SULAMA GRUBU 35-29-M00393_35-29-M00393_2363104</t>
  </si>
  <si>
    <t>18.01.2023 15:25:45</t>
  </si>
  <si>
    <t>18.01.2023 22:19:51</t>
  </si>
  <si>
    <t>MÜTEVELLİ TR-4 45-80-M00103_B_56385169_56385169</t>
  </si>
  <si>
    <t>18.01.2023 15:42:27</t>
  </si>
  <si>
    <t>18.01.2023 17:14:47</t>
  </si>
  <si>
    <t>ARSLANLAR TM 35-26-A00004_DAĞKIZILCA-2 M07_2306547</t>
  </si>
  <si>
    <t>18.01.2023 08:57:28</t>
  </si>
  <si>
    <t>18.01.2023 11:54:39</t>
  </si>
  <si>
    <t>K-807 35-04-K00807_35-04-K00807_2370446</t>
  </si>
  <si>
    <t>18.01.2023 14:02:15</t>
  </si>
  <si>
    <t>18.01.2023 14:38:33</t>
  </si>
  <si>
    <t>K-2304 35-04-K02304_99391574_99391574</t>
  </si>
  <si>
    <t>18.01.2023 20:39:05</t>
  </si>
  <si>
    <t>18.01.2023 21:35:33</t>
  </si>
  <si>
    <t>K-4283 GÖRECE 35-22-K04283_35-22-K04283_2346784</t>
  </si>
  <si>
    <t>18.01.2023 16:38:02</t>
  </si>
  <si>
    <t>18.01.2023 19:39:14</t>
  </si>
  <si>
    <t>YAHŞELLİ DM-5 35-28-M00882_MENEMEN-2 (ALÇUK-2) M02_66811809</t>
  </si>
  <si>
    <t>18.01.2023 11:44:07</t>
  </si>
  <si>
    <t>18.01.2023 13:06:50</t>
  </si>
  <si>
    <t>HACIHALİLLER TR-4 45-71-M01783_A_56391125_56391125</t>
  </si>
  <si>
    <t>18.01.2023 19:48:39</t>
  </si>
  <si>
    <t>18.01.2023 23:30:33</t>
  </si>
  <si>
    <t>TR-2/6 45-72-L00006_95001258194_95001258194</t>
  </si>
  <si>
    <t>18.01.2023 15:17:57</t>
  </si>
  <si>
    <t>18.01.2023 15:45:19</t>
  </si>
  <si>
    <t>TR-113 ZEYTİNALANI 35-19-L00113_35-19-L00113_2350370</t>
  </si>
  <si>
    <t>18.01.2023 14:38:37</t>
  </si>
  <si>
    <t>18.01.2023 22:16:01</t>
  </si>
  <si>
    <t>TR-19 35-27-M00019__72374043_72374043</t>
  </si>
  <si>
    <t>18.01.2023 15:49:59</t>
  </si>
  <si>
    <t>18.01.2023 16:56:32</t>
  </si>
  <si>
    <t>BİMEYKO TR-5 35-30-M00052_D_56352806_56352806</t>
  </si>
  <si>
    <t>18.01.2023 17:24:22</t>
  </si>
  <si>
    <t>18.01.2023 17:57:21</t>
  </si>
  <si>
    <t>18.01.2023 16:11:29</t>
  </si>
  <si>
    <t>18.01.2023 20:04:45</t>
  </si>
  <si>
    <t>K-2499 35-09-K02499_97776402_97776402</t>
  </si>
  <si>
    <t>18.01.2023 17:52:15</t>
  </si>
  <si>
    <t>18.01.2023 22:44:28</t>
  </si>
  <si>
    <t>TR-1/42 45-72-M00042_956502985_956502985</t>
  </si>
  <si>
    <t>18.01.2023 09:18:03</t>
  </si>
  <si>
    <t>18.01.2023 10:34:18</t>
  </si>
  <si>
    <t>K-3849 35-04-K03849_C_56380350_56380350</t>
  </si>
  <si>
    <t>18.01.2023 11:09:38</t>
  </si>
  <si>
    <t>18.01.2023 12:39:06</t>
  </si>
  <si>
    <t>K-301 35-01-K00301_911948073_911948073</t>
  </si>
  <si>
    <t>18.01.2023 11:10:35</t>
  </si>
  <si>
    <t>18.01.2023 13:03:56</t>
  </si>
  <si>
    <t>M-251 35-09-M00251_M-252 M03_47547415</t>
  </si>
  <si>
    <t>18.01.2023 18:26:54</t>
  </si>
  <si>
    <t>18.01.2023 18:40:54</t>
  </si>
  <si>
    <t>ASARLIK TR-6 35-28-M00177_B_91324736_91324736</t>
  </si>
  <si>
    <t>18.01.2023 10:30:05</t>
  </si>
  <si>
    <t>18.01.2023 11:00:19</t>
  </si>
  <si>
    <t>18.01.2023 08:20:55</t>
  </si>
  <si>
    <t>18.01.2023 08:56:41</t>
  </si>
  <si>
    <t>KIRKAĞAÇ DM 45-76-M00043_GELENBE M03_72247483</t>
  </si>
  <si>
    <t>18.01.2023 18:53:34</t>
  </si>
  <si>
    <t>18.01.2023 21:56:40</t>
  </si>
  <si>
    <t>K-1703 35-01-K01703_913221509_913221509</t>
  </si>
  <si>
    <t>18.01.2023 16:40:26</t>
  </si>
  <si>
    <t>19.01.2023 01:32:44</t>
  </si>
  <si>
    <t>ÇAMURHAMAMI KÖK 45-78-L00230_YENİKÖY L03_2105171</t>
  </si>
  <si>
    <t>18.01.2023 12:36:44</t>
  </si>
  <si>
    <t>18.01.2023 14:20:00</t>
  </si>
  <si>
    <t>18.01.2023 14:13:30</t>
  </si>
  <si>
    <t>18.01.2023 15:13:31</t>
  </si>
  <si>
    <t>K-1178 GEÇİT 35-01-K01178_ K02_2314625</t>
  </si>
  <si>
    <t>18.01.2023 08:12:25</t>
  </si>
  <si>
    <t>18.01.2023 11:29:32</t>
  </si>
  <si>
    <t>ULUKENT DM-3/17 35-28-M00057_955011270_955011270</t>
  </si>
  <si>
    <t>18.01.2023 09:42:15</t>
  </si>
  <si>
    <t>18.01.2023 17:45:07</t>
  </si>
  <si>
    <t>REFIK AYBAR SULAMA GRUBU 35-29-L00158_A_56360597_56360597</t>
  </si>
  <si>
    <t>18.01.2023 17:56:41</t>
  </si>
  <si>
    <t>18.01.2023 22:02:47</t>
  </si>
  <si>
    <t>K-901 35-02-K00901_35-02-K00901_2374459</t>
  </si>
  <si>
    <t>18.01.2023 23:45:04</t>
  </si>
  <si>
    <t>19.01.2023 03:45:55</t>
  </si>
  <si>
    <t>BİMEYKO TR-5 35-30-M00052_95000626416_95000626416</t>
  </si>
  <si>
    <t>18.01.2023 13:32:47</t>
  </si>
  <si>
    <t>18.01.2023 16:17:19</t>
  </si>
  <si>
    <t>18.01.2023 03:31:42</t>
  </si>
  <si>
    <t>18.01.2023 04:38:29</t>
  </si>
  <si>
    <t>AKÖREN TR-19 KÖK 45-78-M00974_HatBaşıAyırıcı_53139835 M04_53139835</t>
  </si>
  <si>
    <t>18.01.2023 09:33:29</t>
  </si>
  <si>
    <t>18.01.2023 17:54:52</t>
  </si>
  <si>
    <t>AŞAĞIKIRIKLAR DM 35-16-M00448_YENİKENT SULAMA M11_2334658</t>
  </si>
  <si>
    <t>18.01.2023 14:49:59</t>
  </si>
  <si>
    <t>18.01.2023 15:50:31</t>
  </si>
  <si>
    <t>K-231/A 35-01-K04858_35-01-K04858_2366097</t>
  </si>
  <si>
    <t>18.01.2023 10:15:14</t>
  </si>
  <si>
    <t>18.01.2023 14:39:21</t>
  </si>
  <si>
    <t>MAVİKENT TR-2 35-30-M00136_D_56404600_56404600</t>
  </si>
  <si>
    <t>18.01.2023 18:27:22</t>
  </si>
  <si>
    <t>18.01.2023 18:52:21</t>
  </si>
  <si>
    <t>M-1758 35-01-M01758_A A01b_5895971</t>
  </si>
  <si>
    <t>18.01.2023 19:00:41</t>
  </si>
  <si>
    <t>18.01.2023 22:31:09</t>
  </si>
  <si>
    <t>TİRE TR-6 35-29-L00006_950324042_950324042</t>
  </si>
  <si>
    <t>18.01.2023 09:06:03</t>
  </si>
  <si>
    <t>18.01.2023 11:16:27</t>
  </si>
  <si>
    <t>K-4412 35-01-K04412_910422347_910422347</t>
  </si>
  <si>
    <t>18.01.2023 10:29:15</t>
  </si>
  <si>
    <t>18.01.2023 11:24:43</t>
  </si>
  <si>
    <t>ARSLANLAR TM 35-26-A00004_DAĞKIZILCA-1 M32_2307566</t>
  </si>
  <si>
    <t>18.01.2023 14:26:31</t>
  </si>
  <si>
    <t>18.01.2023 14:46:39</t>
  </si>
  <si>
    <t>ALAŞEHİR TR-68 45-73-M00068_945676772_945676772</t>
  </si>
  <si>
    <t>18.01.2023 20:55:13</t>
  </si>
  <si>
    <t>18.01.2023 23:31:18</t>
  </si>
  <si>
    <t>M-2925 35-03-M02925_910090683_910090683</t>
  </si>
  <si>
    <t>18.01.2023 17:39:22</t>
  </si>
  <si>
    <t>18.01.2023 19:58:37</t>
  </si>
  <si>
    <t>ÇUKURALTI M-14 35-25-M00060_955268628_955268628</t>
  </si>
  <si>
    <t>18.01.2023 13:30:52</t>
  </si>
  <si>
    <t>18.01.2023 13:51:14</t>
  </si>
  <si>
    <t>18.01.2023 12:59:51</t>
  </si>
  <si>
    <t>18.01.2023 17:57:15</t>
  </si>
  <si>
    <t>K-3586 35-01-K03586_911665187_911665187</t>
  </si>
  <si>
    <t>18.01.2023 22:28:34</t>
  </si>
  <si>
    <t>19.01.2023 01:15:02</t>
  </si>
  <si>
    <t>SALİHLİ İM 45-78-A00001_TR-66 A ÇIKIŞI M25_48929126</t>
  </si>
  <si>
    <t>18.01.2023 02:35:14</t>
  </si>
  <si>
    <t>18.01.2023 03:29:58</t>
  </si>
  <si>
    <t>L-95 ULAMIŞ OVA SULAMA 35-14-L00095_DIREK TIPI TRAFO HUCRESI H01_2098887</t>
  </si>
  <si>
    <t>18.01.2023 16:55:30</t>
  </si>
  <si>
    <t>18.01.2023 19:45:44</t>
  </si>
  <si>
    <t>TR-53 35-17-M00053_950307709_950307709</t>
  </si>
  <si>
    <t>18.01.2023 22:09:32</t>
  </si>
  <si>
    <t>19.01.2023 00:03:49</t>
  </si>
  <si>
    <t>ÇEPNİBEKTAŞ TR-1 45-83-L00300_C_56401364_56401364</t>
  </si>
  <si>
    <t>18.01.2023 09:18:08</t>
  </si>
  <si>
    <t>18.01.2023 13:33:12</t>
  </si>
  <si>
    <t>DM-2/8 BAŞKENT TR 35-18-L00588_9031120_56389444_56389444</t>
  </si>
  <si>
    <t>18.01.2023 08:59:32</t>
  </si>
  <si>
    <t>18.01.2023 09:49:11</t>
  </si>
  <si>
    <t>HARMANDALI KÖK 45-71-M00061_AHMET KURUT M011_72230853</t>
  </si>
  <si>
    <t>18.01.2023 08:59:51</t>
  </si>
  <si>
    <t>18.01.2023 16:00:31</t>
  </si>
  <si>
    <t>TATLIÇEŞME TR-1 45-77-L00208_945493047_945493047</t>
  </si>
  <si>
    <t>18.01.2023 18:44:28</t>
  </si>
  <si>
    <t>18.01.2023 22:58:30</t>
  </si>
  <si>
    <t>M-313 35-02-M00313_M-510 M01_2096872</t>
  </si>
  <si>
    <t>18.01.2023 08:58:24</t>
  </si>
  <si>
    <t>18.01.2023 14:37:40</t>
  </si>
  <si>
    <t>TR-1/6 45-83-M00006__84021674_84021674</t>
  </si>
  <si>
    <t>18.01.2023 14:23:28</t>
  </si>
  <si>
    <t>18.01.2023 15:53:49</t>
  </si>
  <si>
    <t>18.01.2023 23:49:52</t>
  </si>
  <si>
    <t>19.01.2023 03:52:31</t>
  </si>
  <si>
    <t>18.01.2023 07:39:24</t>
  </si>
  <si>
    <t>18.01.2023 08:35:53</t>
  </si>
  <si>
    <t>18.01.2023 18:02:04</t>
  </si>
  <si>
    <t>18.01.2023 23:15:07</t>
  </si>
  <si>
    <t>M-12 GERMİYAN 35-18-M00183_A_76953968_76953968</t>
  </si>
  <si>
    <t>18.01.2023 18:49:55</t>
  </si>
  <si>
    <t>18.01.2023 21:15:27</t>
  </si>
  <si>
    <t>L-167 SIĞACIK MARTI SİTESİ 35-14-L00167_956636765_956636765</t>
  </si>
  <si>
    <t>18.01.2023 09:48:04</t>
  </si>
  <si>
    <t>18.01.2023 11:19:57</t>
  </si>
  <si>
    <t>ÖREN TR-2 35-27-L00217_914453840_914453840</t>
  </si>
  <si>
    <t>18.01.2023 17:42:58</t>
  </si>
  <si>
    <t>18.01.2023 20:47:35</t>
  </si>
  <si>
    <t>TR-248 AMERİKAN KÜLTÜR KOLEJİ 35-28-M00533_7697678_56359494_56359494</t>
  </si>
  <si>
    <t>18.01.2023 18:14:36</t>
  </si>
  <si>
    <t>18.01.2023 19:28:32</t>
  </si>
  <si>
    <t>ÇAMURHAMAMI KÖK 45-78-L00230_HatBaşıAyırıcı_53139752 L03_53139752</t>
  </si>
  <si>
    <t>18.01.2023 14:38:38</t>
  </si>
  <si>
    <t>18.01.2023 19:00:00</t>
  </si>
  <si>
    <t>BEBEKLİ TR-2 45-77-L00197_B_56402608_56402608</t>
  </si>
  <si>
    <t>18.01.2023 11:14:07</t>
  </si>
  <si>
    <t>18.01.2023 15:34:54</t>
  </si>
  <si>
    <t>ADALA TR-1 45-78-M00284_DAHİLİ TRAFO M06_83666563</t>
  </si>
  <si>
    <t>18.01.2023 13:49:51</t>
  </si>
  <si>
    <t>18.01.2023 14:14:17</t>
  </si>
  <si>
    <t>18.01.2023 05:57:25</t>
  </si>
  <si>
    <t>18.01.2023 07:14:18</t>
  </si>
  <si>
    <t>DM08/TR02 45-73-M00003_945669423_945669423</t>
  </si>
  <si>
    <t>18.01.2023 22:29:36</t>
  </si>
  <si>
    <t>18.01.2023 23:54:52</t>
  </si>
  <si>
    <t>18.01.2023 09:48:23</t>
  </si>
  <si>
    <t>18.01.2023 13:13:22</t>
  </si>
  <si>
    <t>18.01.2023 17:07:01</t>
  </si>
  <si>
    <t>18.01.2023 17:53:12</t>
  </si>
  <si>
    <t>ULUDERBENT TR-2 45-73-M00492_45-73-M00492_80738816</t>
  </si>
  <si>
    <t>18.01.2023 10:19:56</t>
  </si>
  <si>
    <t>18.01.2023 12:00:19</t>
  </si>
  <si>
    <t>18.01.2023 12:08:01</t>
  </si>
  <si>
    <t>18.01.2023 12:52:12</t>
  </si>
  <si>
    <t>BADEMLİ TR-8 35-15-L01045_TR-18 L02_66855116</t>
  </si>
  <si>
    <t>18.01.2023 17:53:17</t>
  </si>
  <si>
    <t>18.01.2023 19:21:46</t>
  </si>
  <si>
    <t>KARABURUN İM 35-21-A00001_HatBaşıAyırıcı_53138039 L05_53138039</t>
  </si>
  <si>
    <t>18.01.2023 22:55:50</t>
  </si>
  <si>
    <t>19.01.2023 05:27:34</t>
  </si>
  <si>
    <t>DM-13/15 45-71-M00322_DAĞITIM TRAFOSU M01_72100455</t>
  </si>
  <si>
    <t>18.01.2023 10:27:10</t>
  </si>
  <si>
    <t>18.01.2023 10:56:51</t>
  </si>
  <si>
    <t>KEMALİYE DM (TR-1) 45-73-M00150_İSMETİYE M02_66716001</t>
  </si>
  <si>
    <t>18.01.2023 09:05:34</t>
  </si>
  <si>
    <t>18.01.2023 17:51:56</t>
  </si>
  <si>
    <t>K-4197 35-02-K04197_K-345 K01_2112993</t>
  </si>
  <si>
    <t>18.01.2023 11:25:17</t>
  </si>
  <si>
    <t>18.01.2023 12:32:14</t>
  </si>
  <si>
    <t>MENEMEN TR-74 35-28-L00074_C_56377537_56377537</t>
  </si>
  <si>
    <t>18.01.2023 18:06:19</t>
  </si>
  <si>
    <t>18.01.2023 18:40:00</t>
  </si>
  <si>
    <t>M-2071 35-03-M02071_C_91463432_91463432</t>
  </si>
  <si>
    <t>18.01.2023 12:10:15</t>
  </si>
  <si>
    <t>18.01.2023 14:00:58</t>
  </si>
  <si>
    <t>OĞLANANASI TR-7 35-22-M00260_A_56354842_56354842</t>
  </si>
  <si>
    <t>18.01.2023 18:15:31</t>
  </si>
  <si>
    <t>18.01.2023 20:41:14</t>
  </si>
  <si>
    <t>K-580 35-01-K00580_911851186_911851186</t>
  </si>
  <si>
    <t>18.01.2023 09:17:23</t>
  </si>
  <si>
    <t>18.01.2023 10:25:19</t>
  </si>
  <si>
    <t>M-337 35-02-M00337_910227746_910227746</t>
  </si>
  <si>
    <t>18.01.2023 16:07:30</t>
  </si>
  <si>
    <t>18.01.2023 16:41:51</t>
  </si>
  <si>
    <t>KÜNER TR-17 35-22-M00826_95000089995_95000089995</t>
  </si>
  <si>
    <t>18.01.2023 16:59:41</t>
  </si>
  <si>
    <t>18.01.2023 22:42:21</t>
  </si>
  <si>
    <t>18.01.2023 04:51:56</t>
  </si>
  <si>
    <t>18.01.2023 05:58:00</t>
  </si>
  <si>
    <t>18.01.2023 13:06:13</t>
  </si>
  <si>
    <t>18.01.2023 14:55:33</t>
  </si>
  <si>
    <t>18.01.2023 09:37:33</t>
  </si>
  <si>
    <t>18.01.2023 11:02:58</t>
  </si>
  <si>
    <t>K-1578 35-02-K01578_K-1635 K04_2055083</t>
  </si>
  <si>
    <t>18.01.2023 12:36:14</t>
  </si>
  <si>
    <t>18.01.2023 15:45:34</t>
  </si>
  <si>
    <t>L-289 DEMET AKBAĞ TRAFO 35-18-L00289_950464707_950464707</t>
  </si>
  <si>
    <t>18.01.2023 21:42:47</t>
  </si>
  <si>
    <t>19.01.2023 02:12:29</t>
  </si>
  <si>
    <t>BADEMLİ TR-18 35-15-L01033_DIREK TIPI TRAFO HUCRESI H01_2049017</t>
  </si>
  <si>
    <t>18.01.2023 10:04:11</t>
  </si>
  <si>
    <t>18.01.2023 18:36:58</t>
  </si>
  <si>
    <t>TR-37 35-15-M00037_A a1b_48898221</t>
  </si>
  <si>
    <t>18.01.2023 17:53:02</t>
  </si>
  <si>
    <t>18.01.2023 18:11:47</t>
  </si>
  <si>
    <t>TR-2/80 45-83-L00080_95001295921_95001295921</t>
  </si>
  <si>
    <t>18.01.2023 20:24:05</t>
  </si>
  <si>
    <t>18.01.2023 22:10:24</t>
  </si>
  <si>
    <t>YOLÜSTÜ İM 35-15-A00002_KAVAKKUYU M04_2074355</t>
  </si>
  <si>
    <t>18.01.2023 08:21:16</t>
  </si>
  <si>
    <t>18.01.2023 10:56:28</t>
  </si>
  <si>
    <t>K-864 35-08-K00864_912393564_912393564</t>
  </si>
  <si>
    <t>18.01.2023 15:36:36</t>
  </si>
  <si>
    <t>18.01.2023 16:54:38</t>
  </si>
  <si>
    <t>CAFER BEY EVREN MAH.TR-1 45-78-L00711_49333362_56407631_56407631</t>
  </si>
  <si>
    <t>18.01.2023 08:11:54</t>
  </si>
  <si>
    <t>18.01.2023 09:11:07</t>
  </si>
  <si>
    <t>K-4551 35-02-K04551_99264072_99264072</t>
  </si>
  <si>
    <t>18.01.2023 18:54:36</t>
  </si>
  <si>
    <t>18.01.2023 19:32:56</t>
  </si>
  <si>
    <t>AHMETBEYLER DM 35-16-M00154_ÇİTKÖY SULAMA M09_82965211</t>
  </si>
  <si>
    <t>18.01.2023 20:48:36</t>
  </si>
  <si>
    <t>18.01.2023 22:10:50</t>
  </si>
  <si>
    <t>DURASILLI TR-22 45-78-M01136_DAĞITIM TRAFOSU TR-22 M04_2328797</t>
  </si>
  <si>
    <t>18.01.2023 11:51:02</t>
  </si>
  <si>
    <t>18.01.2023 12:19:48</t>
  </si>
  <si>
    <t>K-1214 35-01-K01214_954681476_954681476</t>
  </si>
  <si>
    <t>18.01.2023 15:50:37</t>
  </si>
  <si>
    <t>18.01.2023 18:27:08</t>
  </si>
  <si>
    <t>ÇINARKÖY TR-33 35-27-M00033__66126444_66126444</t>
  </si>
  <si>
    <t>18.01.2023 16:18:55</t>
  </si>
  <si>
    <t>18.01.2023 19:31:31</t>
  </si>
  <si>
    <t>K-150 35-02-K00150_EGE TM K04_2119187</t>
  </si>
  <si>
    <t>18.01.2023 08:56:09</t>
  </si>
  <si>
    <t>18.01.2023 11:08:52</t>
  </si>
  <si>
    <t>DURASILLI TR-13 45-78-M01149_DAĞITIM TRAFOSU TR-13 M04_66101474</t>
  </si>
  <si>
    <t>18.01.2023 10:06:16</t>
  </si>
  <si>
    <t>18.01.2023 10:34:04</t>
  </si>
  <si>
    <t>AKÖREN TR-19 KÖK 45-78-M00974_ M06_66244785</t>
  </si>
  <si>
    <t>18.01.2023 13:12:16</t>
  </si>
  <si>
    <t>18.01.2023 13:30:10</t>
  </si>
  <si>
    <t>18.01.2023 11:10:37</t>
  </si>
  <si>
    <t>18.01.2023 11:46:35</t>
  </si>
  <si>
    <t>18.01.2023 14:58:49</t>
  </si>
  <si>
    <t>18.01.2023 15:52:06</t>
  </si>
  <si>
    <t>DM-14/24-A 45-71-M02217_953195887_953195887</t>
  </si>
  <si>
    <t>18.01.2023 11:55:13</t>
  </si>
  <si>
    <t>18.01.2023 14:35:50</t>
  </si>
  <si>
    <t>TR-29 35-17-M00029_95001393205_95001393205</t>
  </si>
  <si>
    <t>18.01.2023 13:23:56</t>
  </si>
  <si>
    <t>18.01.2023 14:44:02</t>
  </si>
  <si>
    <t>BERGAMA TM 35-16-A00004_DAĞISTAN M13_2314069</t>
  </si>
  <si>
    <t>18.01.2023 19:19:24</t>
  </si>
  <si>
    <t>ULUKENT DM-4/2 35-28-M00044_95000538891_95000538891</t>
  </si>
  <si>
    <t>18.01.2023 11:09:37</t>
  </si>
  <si>
    <t>18.01.2023 14:53:02</t>
  </si>
  <si>
    <t>ÖRÜCÜLER KÖK 45-74-M00355_HatBaşıAyırıcı_77952887 M04_77952887</t>
  </si>
  <si>
    <t>18.01.2023 06:35:18</t>
  </si>
  <si>
    <t>18.01.2023 07:59:43</t>
  </si>
  <si>
    <t>BEYKÖY KÖK TR-12 35-32-L00012_ADAKÜRE TR-1 L05_2334563</t>
  </si>
  <si>
    <t>18.01.2023 08:24:54</t>
  </si>
  <si>
    <t>18.01.2023 10:41:52</t>
  </si>
  <si>
    <t>18.01.2023 16:41:09</t>
  </si>
  <si>
    <t>18.01.2023 18:38:17</t>
  </si>
  <si>
    <t>EGE İM 35-02-A00003_ZAFER K02_2311052</t>
  </si>
  <si>
    <t>18.01.2023 09:09:30</t>
  </si>
  <si>
    <t>18.01.2023 10:39:10</t>
  </si>
  <si>
    <t>K-126 35-01-K00126_35-01-K00126_2348348</t>
  </si>
  <si>
    <t>18.01.2023 20:29:14</t>
  </si>
  <si>
    <t>18.01.2023 21:08:35</t>
  </si>
  <si>
    <t>18.01.2023 09:22:29</t>
  </si>
  <si>
    <t>18.01.2023 09:46:41</t>
  </si>
  <si>
    <t>TR-59 35-17-M00059_G F01_5765503</t>
  </si>
  <si>
    <t>18.01.2023 09:48:34</t>
  </si>
  <si>
    <t>18.01.2023 11:40:58</t>
  </si>
  <si>
    <t>GÜLBAHÇE TR-13 (KARAPINAR) 35-19-L00143_948475765_948475765</t>
  </si>
  <si>
    <t>18.01.2023 16:46:22</t>
  </si>
  <si>
    <t>K-126 35-01-K00126_910915203_910915203</t>
  </si>
  <si>
    <t>18.01.2023 19:02:26</t>
  </si>
  <si>
    <t>18.01.2023 20:48:21</t>
  </si>
  <si>
    <t>ÖZBEY İM 35-26-A00005_AHMETLİ L09_2066118</t>
  </si>
  <si>
    <t>18.01.2023 12:45:45</t>
  </si>
  <si>
    <t>18.01.2023 13:08:09</t>
  </si>
  <si>
    <t>K-1323 35-02-K01323_K-3515 K04_2118324</t>
  </si>
  <si>
    <t>18.01.2023 02:13:44</t>
  </si>
  <si>
    <t>18.01.2023 02:19:38</t>
  </si>
  <si>
    <t>URGANLI TR-4 45-83-M00554_45-83-M00554_2370717</t>
  </si>
  <si>
    <t>18.01.2023 14:48:54</t>
  </si>
  <si>
    <t>18.01.2023 16:03:18</t>
  </si>
  <si>
    <t>TR-51 45-78-L00051_953255731_953255731</t>
  </si>
  <si>
    <t>18.01.2023 11:55:42</t>
  </si>
  <si>
    <t>18.01.2023 15:32:31</t>
  </si>
  <si>
    <t>M-2071 35-03-M02071_910656549_910656549</t>
  </si>
  <si>
    <t>18.01.2023 10:27:35</t>
  </si>
  <si>
    <t>18.01.2023 13:39:14</t>
  </si>
  <si>
    <t>18.01.2023 11:38:13</t>
  </si>
  <si>
    <t>18.01.2023 11:44:18</t>
  </si>
  <si>
    <t>BEYDAĞ İM 35-32-A00001_BEYDAĞ KÖK (BEYKÖY) L05_2049975</t>
  </si>
  <si>
    <t>18.01.2023 08:23:35</t>
  </si>
  <si>
    <t>18.01.2023 08:24:58</t>
  </si>
  <si>
    <t>MUTAFLAR KARAKUZU TR-3 35-32-L00069_C_56357514_56357514</t>
  </si>
  <si>
    <t>18.01.2023 18:43:36</t>
  </si>
  <si>
    <t>18.01.2023 21:36:40</t>
  </si>
  <si>
    <t>YENİFOÇA TR-51 35-23-M00051_E_56376092_56376092</t>
  </si>
  <si>
    <t>18.01.2023 10:49:55</t>
  </si>
  <si>
    <t>18.01.2023 12:00:08</t>
  </si>
  <si>
    <t>K-3141 35-07-K03141_E e2b_5829843</t>
  </si>
  <si>
    <t>18.01.2023 09:04:37</t>
  </si>
  <si>
    <t>18.01.2023 10:58:04</t>
  </si>
  <si>
    <t>BEYOBA TR-3 45-72-M00420__82864664_82864664</t>
  </si>
  <si>
    <t>18.01.2023 16:38:06</t>
  </si>
  <si>
    <t>18.01.2023 18:52:53</t>
  </si>
  <si>
    <t>TİRE TR-2 35-29-M00465_950342437_950342437</t>
  </si>
  <si>
    <t>18.01.2023 11:26:36</t>
  </si>
  <si>
    <t>18.01.2023 13:11:13</t>
  </si>
  <si>
    <t>18.01.2023 10:38:57</t>
  </si>
  <si>
    <t>18.01.2023 12:13:21</t>
  </si>
  <si>
    <t>18.01.2023 14:29:14</t>
  </si>
  <si>
    <t>18.01.2023 15:53:11</t>
  </si>
  <si>
    <t>TOKMAKLI KÖK 45-86-M00047_BORLU TR-10 M04_72227761</t>
  </si>
  <si>
    <t>18.01.2023 10:59:27</t>
  </si>
  <si>
    <t>18.01.2023 12:10:47</t>
  </si>
  <si>
    <t>ÇAMURHAMAMI KÖK 45-78-L00230_YENİKÖY L03_2327767</t>
  </si>
  <si>
    <t>18.01.2023 18:46:00</t>
  </si>
  <si>
    <t>18.01.2023 18:49:00</t>
  </si>
  <si>
    <t>18.01.2023 16:03:21</t>
  </si>
  <si>
    <t>18.01.2023 17:05:34</t>
  </si>
  <si>
    <t>AHMETBEYLER DM 35-16-M00154_PAŞAKÖY (ARAPLIOVASI) GES DM M03_82985723</t>
  </si>
  <si>
    <t>18.01.2023 19:19:00</t>
  </si>
  <si>
    <t>18.01.2023 19:53:00</t>
  </si>
  <si>
    <t>TR-157 35-19-M00157_7067415_56390394_56390394</t>
  </si>
  <si>
    <t>18.01.2023 10:17:07</t>
  </si>
  <si>
    <t>18.01.2023 11:16:57</t>
  </si>
  <si>
    <t>ARKACILAR TR-1 35-31-L00037_47983521_56400236_56400236</t>
  </si>
  <si>
    <t>18.01.2023 18:23:13</t>
  </si>
  <si>
    <t>18.01.2023 20:11:39</t>
  </si>
  <si>
    <t>FUNDACIK KÖK 45-75-M00068_DAĞDERE DM M05_84289409</t>
  </si>
  <si>
    <t>18.01.2023 09:39:04</t>
  </si>
  <si>
    <t>18.01.2023 09:39:34</t>
  </si>
  <si>
    <t>TR-1804 35-28-M00566_B_56376379_56376379</t>
  </si>
  <si>
    <t>18.01.2023 20:16:47</t>
  </si>
  <si>
    <t>18.01.2023 20:52:54</t>
  </si>
  <si>
    <t>DAĞYENİKÖY TR-2 45-83-L00273_B_56399118_56399118</t>
  </si>
  <si>
    <t>18.01.2023 15:58:36</t>
  </si>
  <si>
    <t>18.01.2023 17:59:05</t>
  </si>
  <si>
    <t>K-2486 35-04-K02486_A_56379755_56379755</t>
  </si>
  <si>
    <t>18.01.2023 11:42:33</t>
  </si>
  <si>
    <t>18.01.2023 17:51:27</t>
  </si>
  <si>
    <t>18.01.2023 22:41:00</t>
  </si>
  <si>
    <t>18.01.2023 22:55:10</t>
  </si>
  <si>
    <t>YENİ BAĞARASI TR-3 35-23-M00209_A_56357395_56357395</t>
  </si>
  <si>
    <t>18.01.2023 09:00:38</t>
  </si>
  <si>
    <t>18.01.2023 10:06:55</t>
  </si>
  <si>
    <t>ORTA MAHALLE  M-6 35-25-M00119_B_91426929_91426929</t>
  </si>
  <si>
    <t>18.01.2023 21:19:14</t>
  </si>
  <si>
    <t>18.01.2023 22:13:49</t>
  </si>
  <si>
    <t>M-1175 35-04-M01175_F_56374054_56374054</t>
  </si>
  <si>
    <t>18.01.2023 09:21:07</t>
  </si>
  <si>
    <t>18.01.2023 10:05:30</t>
  </si>
  <si>
    <t>TR-22/15 POLİNAS EML TR 45-71-M01191_ M01_2086072</t>
  </si>
  <si>
    <t>18.01.2023 11:19:36</t>
  </si>
  <si>
    <t>18.01.2023 11:41:45</t>
  </si>
  <si>
    <t>GÖLMARMARA İM 45-85-A00001_ESKİ GÖLMARMARA L28_2305901</t>
  </si>
  <si>
    <t>18.01.2023 16:17:51</t>
  </si>
  <si>
    <t>18.01.2023 18:24:07</t>
  </si>
  <si>
    <t>ÜÇYOL KÖK 45-82-M00128_URUZLAR GES M06_2090645</t>
  </si>
  <si>
    <t>18.01.2023 13:24:34</t>
  </si>
  <si>
    <t>18.01.2023 13:31:03</t>
  </si>
  <si>
    <t>AHMETAĞA TR-1 45-79-M00318_945571703_945571703</t>
  </si>
  <si>
    <t>18.01.2023 09:01:04</t>
  </si>
  <si>
    <t>18.01.2023 09:59:56</t>
  </si>
  <si>
    <t>K-231 35-01-K00231_C_56375627_56375627</t>
  </si>
  <si>
    <t>18.01.2023 07:44:20</t>
  </si>
  <si>
    <t>18.01.2023 14:02:28</t>
  </si>
  <si>
    <t>18.01.2023 15:23:59</t>
  </si>
  <si>
    <t>18.01.2023 15:51:36</t>
  </si>
  <si>
    <t>BORNOVA TM 35-02-A00005_SİRGELİ K08_2057627</t>
  </si>
  <si>
    <t>18.01.2023 15:36:04</t>
  </si>
  <si>
    <t>18.01.2023 17:42:00</t>
  </si>
  <si>
    <t>ÇİLEME TR-3 35-22-M00162__82843176_82843176</t>
  </si>
  <si>
    <t>18.01.2023 18:47:27</t>
  </si>
  <si>
    <t>18.01.2023 20:08:47</t>
  </si>
  <si>
    <t>SELENDİ TR-21 45-81-M00021_A_56400513_56400513</t>
  </si>
  <si>
    <t>18.01.2023 09:51:12</t>
  </si>
  <si>
    <t>18.01.2023 12:51:30</t>
  </si>
  <si>
    <t>DM-9/12-A 45-71-M01919_A_56398247_56398247</t>
  </si>
  <si>
    <t>18.01.2023 08:04:16</t>
  </si>
  <si>
    <t>18.01.2023 08:58:28</t>
  </si>
  <si>
    <t>ASARLIK TR-16 35-28-M00174_B b1_5878075</t>
  </si>
  <si>
    <t>18.01.2023 22:20:30</t>
  </si>
  <si>
    <t>18.01.2023 23:13:29</t>
  </si>
  <si>
    <t>KALEMOĞLU KÖK 45-75-M00069_HatBaşıAyırıcı_84863011 M04_84863011</t>
  </si>
  <si>
    <t>18.01.2023 13:00:55</t>
  </si>
  <si>
    <t>18.01.2023 13:59:49</t>
  </si>
  <si>
    <t>BAHÇECİK YAYLA TR-10 45-78-L00777_95001193003_95001193003</t>
  </si>
  <si>
    <t>18.01.2023 17:29:49</t>
  </si>
  <si>
    <t>18.01.2023 20:20:47</t>
  </si>
  <si>
    <t>DURASILLI TR-21 45-78-M01147_DAGITIM TRAFOSU TR-21 M03_66090722</t>
  </si>
  <si>
    <t>18.01.2023 11:17:19</t>
  </si>
  <si>
    <t>18.01.2023 11:43:43</t>
  </si>
  <si>
    <t>M-2892 35-10-M02892_98158887_98158887</t>
  </si>
  <si>
    <t>18.01.2023 15:09:25</t>
  </si>
  <si>
    <t>18.01.2023 19:25:45</t>
  </si>
  <si>
    <t>SAKARLI KÖK 45-76-M00046_HACET M04_72214546</t>
  </si>
  <si>
    <t>18.01.2023 12:01:44</t>
  </si>
  <si>
    <t>18.01.2023 12:11:00</t>
  </si>
  <si>
    <t>BADEMLİ TR-1 DM 35-15-L01010_MERKEZ TR-5 L03_67544152</t>
  </si>
  <si>
    <t>18.01.2023 18:37:10</t>
  </si>
  <si>
    <t>18.01.2023 18:41:25</t>
  </si>
  <si>
    <t>K-633 35-02-K00633_910103905_910103905</t>
  </si>
  <si>
    <t>18.01.2023 12:37:59</t>
  </si>
  <si>
    <t>18.01.2023 15:12:55</t>
  </si>
  <si>
    <t>18.01.2023 12:22:32</t>
  </si>
  <si>
    <t>18.01.2023 15:19:30</t>
  </si>
  <si>
    <t>AVDAN TR-4 45-82-M00234_45-82-M00234_2376145</t>
  </si>
  <si>
    <t>18.01.2023 20:08:36</t>
  </si>
  <si>
    <t>18.01.2023 21:16:51</t>
  </si>
  <si>
    <t>HACIHALİLLER TR-4 45-71-M01783_B_56403305_56403305</t>
  </si>
  <si>
    <t>18.01.2023 09:33:04</t>
  </si>
  <si>
    <t>18.01.2023 12:46:48</t>
  </si>
  <si>
    <t>18.01.2023 19:10:08</t>
  </si>
  <si>
    <t>18.01.2023 20:43:21</t>
  </si>
  <si>
    <t>BÜYÜKKALE ORTAOKUL TR-4 35-29-L00664_35-29-L00664_2372819</t>
  </si>
  <si>
    <t>18.01.2023 09:19:41</t>
  </si>
  <si>
    <t>18.01.2023 10:15:43</t>
  </si>
  <si>
    <t>MENEMEN TR-1 35-28-L00001_D_91441130_91441130</t>
  </si>
  <si>
    <t>18.01.2023 08:27:49</t>
  </si>
  <si>
    <t>ARKACILAR TR-1 35-31-L00037_35-31-L00037_2364540</t>
  </si>
  <si>
    <t>18.01.2023 17:31:04</t>
  </si>
  <si>
    <t>K-1362 35-02-K01362_K-2409 K01_2035229</t>
  </si>
  <si>
    <t>18.01.2023 11:44:56</t>
  </si>
  <si>
    <t>18.01.2023 14:07:49</t>
  </si>
  <si>
    <t>AYVACIK TR-1 45-83-L00298_A_56407881_56407881</t>
  </si>
  <si>
    <t>18.01.2023 07:28:09</t>
  </si>
  <si>
    <t>18.01.2023 10:48:21</t>
  </si>
  <si>
    <t>DEĞİRMENDERE DM 35-22-M00085_ÇİLEME-MALTA-SANCAKLI M08_50066539</t>
  </si>
  <si>
    <t>18.01.2023 18:03:37</t>
  </si>
  <si>
    <t>18.01.2023 18:30:38</t>
  </si>
  <si>
    <t>ÇİFTÇİİBRAHİM CEHİLLER MAH. TR 45-77-M00155_A_90961277_90961277</t>
  </si>
  <si>
    <t>18.01.2023 18:49:14</t>
  </si>
  <si>
    <t>18.01.2023 23:39:39</t>
  </si>
  <si>
    <t>DM-2/8 BAŞKENT TR 35-18-L00588_950461344_950461344</t>
  </si>
  <si>
    <t>18.01.2023 11:50:56</t>
  </si>
  <si>
    <t>18.01.2023 18:22:33</t>
  </si>
  <si>
    <t>ÇAMLIBEL TR-2 45-73-M01226_945653543_945653543</t>
  </si>
  <si>
    <t>18.01.2023 11:14:53</t>
  </si>
  <si>
    <t>18.01.2023 13:20:40</t>
  </si>
  <si>
    <t>K-1654 35-07-K01654_912435036_912435036</t>
  </si>
  <si>
    <t>18.01.2023 13:50:22</t>
  </si>
  <si>
    <t>18.01.2023 19:50:40</t>
  </si>
  <si>
    <t>L-332 SERKANKENT 35-18-L00332_11657273_56358036_56358036</t>
  </si>
  <si>
    <t>18.01.2023 12:13:38</t>
  </si>
  <si>
    <t>18.01.2023 14:58:50</t>
  </si>
  <si>
    <t>SAKARLI KÖK 45-76-M00046_HACET M04_72214505</t>
  </si>
  <si>
    <t>18.01.2023 14:32:51</t>
  </si>
  <si>
    <t>18.01.2023 22:01:35</t>
  </si>
  <si>
    <t>18.01.2023 15:17:25</t>
  </si>
  <si>
    <t>18.01.2023 15:57:00</t>
  </si>
  <si>
    <t>AKÇAKİLİSE TR-2 35-21-L00045_DAĞITIM TRAFO AKÇAKİLİSE TR-2 L03_72177525</t>
  </si>
  <si>
    <t>18.01.2023 18:44:11</t>
  </si>
  <si>
    <t>18.01.2023 20:35:29</t>
  </si>
  <si>
    <t>K-3849 35-04-K03849_D_56380344_56380344</t>
  </si>
  <si>
    <t>18.01.2023 11:01:23</t>
  </si>
  <si>
    <t>18.01.2023 12:40:50</t>
  </si>
  <si>
    <t>M-255 35-09-M00255_DIREK TIPI TRAFO HUCRESI H01_2066435</t>
  </si>
  <si>
    <t>18.01.2023 14:24:12</t>
  </si>
  <si>
    <t>18.01.2023 18:48:31</t>
  </si>
  <si>
    <t>TR-55 35-27-M00055_914474318_914474318</t>
  </si>
  <si>
    <t>18.01.2023 08:10:45</t>
  </si>
  <si>
    <t>18.01.2023 08:52:03</t>
  </si>
  <si>
    <t>K-2316 35-04-K02316_B_56383865_56383865</t>
  </si>
  <si>
    <t>18.01.2023 10:59:55</t>
  </si>
  <si>
    <t>18.01.2023 03:49:32</t>
  </si>
  <si>
    <t>18.01.2023 07:44:11</t>
  </si>
  <si>
    <t>TR-41 KÖK 45-78-L00041_TR-44 L01_65890244</t>
  </si>
  <si>
    <t>18.01.2023 11:03:33</t>
  </si>
  <si>
    <t>18.01.2023 11:47:50</t>
  </si>
  <si>
    <t>K-150 35-02-K00150_TRAFO-2 K02_2119077</t>
  </si>
  <si>
    <t>18.01.2023 11:26:32</t>
  </si>
  <si>
    <t>18.01.2023 13:29:31</t>
  </si>
  <si>
    <t>18.01.2023 17:46:26</t>
  </si>
  <si>
    <t>18.01.2023 19:48:12</t>
  </si>
  <si>
    <t>K-81 35-01-K00081_D D1_5810719</t>
  </si>
  <si>
    <t>18.01.2023 18:17:43</t>
  </si>
  <si>
    <t>18.01.2023 22:51:28</t>
  </si>
  <si>
    <t>18.01.2023 10:20:06</t>
  </si>
  <si>
    <t>18.01.2023 11:34:13</t>
  </si>
  <si>
    <t>TR-157 35-19-M00157_A_91406058_91406058</t>
  </si>
  <si>
    <t>18.01.2023 09:20:45</t>
  </si>
  <si>
    <t>18.01.2023 11:06:36</t>
  </si>
  <si>
    <t>M-3426(YATIRIM REZERVE) 35-03-M03426_T_56365190_56365190</t>
  </si>
  <si>
    <t>18.01.2023 15:00:55</t>
  </si>
  <si>
    <t>18.01.2023 18:38:36</t>
  </si>
  <si>
    <t>KAYMAKÇI TR-12 35-15-M00249_A_91426744_91426744</t>
  </si>
  <si>
    <t>18.01.2023 13:06:00</t>
  </si>
  <si>
    <t>18.01.2023 15:28:58</t>
  </si>
  <si>
    <t>MEKO METAL KÖK 35-26-M00394_MERİNOS KÖK M01_72164819</t>
  </si>
  <si>
    <t>18.01.2023 12:01:12</t>
  </si>
  <si>
    <t>18.01.2023 14:57:06</t>
  </si>
  <si>
    <t>YENİKÖY TR-5 35-22-M00272_95002478212_95002478212</t>
  </si>
  <si>
    <t>18.01.2023 12:29:20</t>
  </si>
  <si>
    <t>18.01.2023 14:01:29</t>
  </si>
  <si>
    <t>18.01.2023 08:58:35</t>
  </si>
  <si>
    <t>18.01.2023 15:06:13</t>
  </si>
  <si>
    <t>18.01.2023 09:36:03</t>
  </si>
  <si>
    <t>18.01.2023 11:17:35</t>
  </si>
  <si>
    <t>M-1280 35-02-M01280_913219591_913219591</t>
  </si>
  <si>
    <t>18.01.2023 09:03:16</t>
  </si>
  <si>
    <t>18.01.2023 10:52:38</t>
  </si>
  <si>
    <t>L-101 ÇELEBİ 35-18-L00101_6807409_56376173_56376173</t>
  </si>
  <si>
    <t>18.01.2023 21:10:47</t>
  </si>
  <si>
    <t>18.01.2023 23:55:03</t>
  </si>
  <si>
    <t>KARABURUN TR-15 35-21-L00013_35-21-L00013_2376071</t>
  </si>
  <si>
    <t>18.01.2023 07:31:54</t>
  </si>
  <si>
    <t>18.01.2023 10:14:23</t>
  </si>
  <si>
    <t>ARAPLI TR-4 35-16-M00750_DIREK TIPI TRAFO HUCRESI H01_2042825</t>
  </si>
  <si>
    <t>18.01.2023 09:03:29</t>
  </si>
  <si>
    <t>18.01.2023 16:52:18</t>
  </si>
  <si>
    <t>18.01.2023 18:47:55</t>
  </si>
  <si>
    <t>18.01.2023 19:15:58</t>
  </si>
  <si>
    <t>M-1540 35-01-M01540_35-01-M01540_2366627</t>
  </si>
  <si>
    <t>18.01.2023 20:28:28</t>
  </si>
  <si>
    <t>18.01.2023 20:52:34</t>
  </si>
  <si>
    <t>PANCAR TR-1 35-26-M00892_956604113_956604113</t>
  </si>
  <si>
    <t>18.01.2023 18:39:50</t>
  </si>
  <si>
    <t>18.01.2023 19:42:44</t>
  </si>
  <si>
    <t>K-4296 35-02-K04296_TRAFO K03_2041257</t>
  </si>
  <si>
    <t>18.01.2023 15:26:18</t>
  </si>
  <si>
    <t>18.01.2023 16:05:04</t>
  </si>
  <si>
    <t>URGANLI TR-4 45-83-M00554_48025146_56353959_56353959</t>
  </si>
  <si>
    <t>18.01.2023 10:38:54</t>
  </si>
  <si>
    <t>18.01.2023 15:15:18</t>
  </si>
  <si>
    <t>MEVLÜTLÜ TR-2 45-78-M01083_45-78-M01083_2373907</t>
  </si>
  <si>
    <t>18.01.2023 18:09:54</t>
  </si>
  <si>
    <t>18.01.2023 19:10:52</t>
  </si>
  <si>
    <t>BAŞKÖY TR-1 35-29-L00229_A_56395257_56395257</t>
  </si>
  <si>
    <t>18.01.2023 14:35:07</t>
  </si>
  <si>
    <t>18.01.2023 19:25:20</t>
  </si>
  <si>
    <t>MENDERES DM-2/TR-1 35-22-M00300_DM-1/TR-1 M04_2328339</t>
  </si>
  <si>
    <t>18.01.2023 15:11:54</t>
  </si>
  <si>
    <t>18.01.2023 15:33:13</t>
  </si>
  <si>
    <t>L-455 35-18-L00455_8116740_56371805_56371805</t>
  </si>
  <si>
    <t>18.01.2023 17:43:48</t>
  </si>
  <si>
    <t>18.01.2023 18:37:18</t>
  </si>
  <si>
    <t>K-3141 35-07-K03141_97606003_97606003</t>
  </si>
  <si>
    <t>18.01.2023 18:34:58</t>
  </si>
  <si>
    <t>18.01.2023 21:43:46</t>
  </si>
  <si>
    <t>K-1781 35-04-K01781_35-04-K01781_2359442</t>
  </si>
  <si>
    <t>18.01.2023 13:04:08</t>
  </si>
  <si>
    <t>18.01.2023 14:01:49</t>
  </si>
  <si>
    <t>EMİRLİ TR-6 35-15-L00642_C_91272307_91272307</t>
  </si>
  <si>
    <t>18.01.2023 05:40:14</t>
  </si>
  <si>
    <t>18.01.2023 07:49:48</t>
  </si>
  <si>
    <t>M-1004 35-03-M01004_910340509_910340509</t>
  </si>
  <si>
    <t>18.01.2023 13:31:16</t>
  </si>
  <si>
    <t>18.01.2023 14:51:56</t>
  </si>
  <si>
    <t>NH Altlık Arızası</t>
  </si>
  <si>
    <t>18.01.2023 15:02:28</t>
  </si>
  <si>
    <t>18.01.2023 18:40:44</t>
  </si>
  <si>
    <t>ALAŞARLI M.ÇETİN GRUBU TR-3 35-15-L00221_DIREK TIPI TRAFO HUCRESI H01_2046454</t>
  </si>
  <si>
    <t>18.01.2023 16:08:34</t>
  </si>
  <si>
    <t>18.01.2023 19:28:54</t>
  </si>
  <si>
    <t>ÜÇPINAR DM 45-71-M00183_ESKİ ÜÇPINAR M11_72249581</t>
  </si>
  <si>
    <t>18.01.2023 19:09:44</t>
  </si>
  <si>
    <t>18.01.2023 20:06:53</t>
  </si>
  <si>
    <t>OĞLANANASI TR-7 35-22-M00260_35-22-M00260_2355187</t>
  </si>
  <si>
    <t>18.01.2023 20:15:34</t>
  </si>
  <si>
    <t>18.01.2023 20:43:48</t>
  </si>
  <si>
    <t>DM-21/13 45-71-M00456_45-71-M00456_2356600</t>
  </si>
  <si>
    <t>18.01.2023 09:14:54</t>
  </si>
  <si>
    <t>18.01.2023 09:44:14</t>
  </si>
  <si>
    <t>KALEMOĞLU KÖK 45-75-M00069_FUNDACIK KÖK M01_2101948</t>
  </si>
  <si>
    <t>18.01.2023 09:39:15</t>
  </si>
  <si>
    <t>18.01.2023 09:40:05</t>
  </si>
  <si>
    <t>ALİ KALKIN GRUBU 35-26-L00113_DIREK TIPI TRAFO HUCRESI H01_2041224</t>
  </si>
  <si>
    <t>18.01.2023 12:22:40</t>
  </si>
  <si>
    <t>18.01.2023 13:13:06</t>
  </si>
  <si>
    <t>EMİRALEM TR-9 35-28-M00232_953392307_953392307</t>
  </si>
  <si>
    <t>18.01.2023 10:38:38</t>
  </si>
  <si>
    <t>18.01.2023 14:03:01</t>
  </si>
  <si>
    <t>18.01.2023 07:56:50</t>
  </si>
  <si>
    <t>18.01.2023 08:20:22</t>
  </si>
  <si>
    <t>K-4034 35-01-K04034_911325322_911325322</t>
  </si>
  <si>
    <t>18.01.2023 18:49:21</t>
  </si>
  <si>
    <t>18.01.2023 21:57:45</t>
  </si>
  <si>
    <t>19.01.2023 18:06:06</t>
  </si>
  <si>
    <t>19.01.2023 19:01:26</t>
  </si>
  <si>
    <t>DELEMENLER KÖK 45-73-M00490_GÜZLE BELENYAKA M05_2081977</t>
  </si>
  <si>
    <t>19.01.2023 09:08:03</t>
  </si>
  <si>
    <t>19.01.2023 09:08:44</t>
  </si>
  <si>
    <t>19.01.2023 06:47:01</t>
  </si>
  <si>
    <t>19.01.2023 06:55:19</t>
  </si>
  <si>
    <t>TR-73 45-77-L00073_DIREK TIPI TRAFO HUCRESI H01_2050843</t>
  </si>
  <si>
    <t>19.01.2023 11:13:52</t>
  </si>
  <si>
    <t>19.01.2023 11:46:05</t>
  </si>
  <si>
    <t>KARABURUN TEPEBOZ KÖYÜ TR 35-21-L00056_A_91087121_91087121</t>
  </si>
  <si>
    <t>19.01.2023 11:15:22</t>
  </si>
  <si>
    <t>19.01.2023 15:50:14</t>
  </si>
  <si>
    <t>K-901 35-02-K00901_910008568_910008568</t>
  </si>
  <si>
    <t>19.01.2023 22:51:08</t>
  </si>
  <si>
    <t>20.01.2023 01:02:03</t>
  </si>
  <si>
    <t>BOYNUYOĞUN TR-3 35-29-L00784__66117426_66117426</t>
  </si>
  <si>
    <t>19.01.2023 02:00:30</t>
  </si>
  <si>
    <t>19.01.2023 02:33:15</t>
  </si>
  <si>
    <t>UZUNHASANLAR TR-1 35-17-M00471_B_56356433_56356433</t>
  </si>
  <si>
    <t>19.01.2023 01:11:26</t>
  </si>
  <si>
    <t>19.01.2023 02:00:09</t>
  </si>
  <si>
    <t>K-632 35-02-K00632_910398646_910398646</t>
  </si>
  <si>
    <t>19.01.2023 15:41:36</t>
  </si>
  <si>
    <t>19.01.2023 16:36:53</t>
  </si>
  <si>
    <t>L-400 35-18-L00400_MENDERES L04_2324807</t>
  </si>
  <si>
    <t>19.01.2023 19:00:24</t>
  </si>
  <si>
    <t>19.01.2023 19:29:56</t>
  </si>
  <si>
    <t>L-175 35-18-L00175_49990595 A01_49991032</t>
  </si>
  <si>
    <t>19.01.2023 21:14:57</t>
  </si>
  <si>
    <t>19.01.2023 21:56:45</t>
  </si>
  <si>
    <t>ULUKENT DM-3/18 35-28-M00058_F F01_5786757</t>
  </si>
  <si>
    <t>19.01.2023 12:36:34</t>
  </si>
  <si>
    <t>19.01.2023 14:30:52</t>
  </si>
  <si>
    <t>M-10 35-02-M00010_M-1437 M04_2320104</t>
  </si>
  <si>
    <t>19.01.2023 13:21:10</t>
  </si>
  <si>
    <t>19.01.2023 14:39:43</t>
  </si>
  <si>
    <t>19.01.2023 18:45:37</t>
  </si>
  <si>
    <t>19.01.2023 19:14:10</t>
  </si>
  <si>
    <t>K-3298 35-04-K03298_35-04-K03298_2365115</t>
  </si>
  <si>
    <t>19.01.2023 14:27:06</t>
  </si>
  <si>
    <t>19.01.2023 15:35:41</t>
  </si>
  <si>
    <t>MANİSA TM-1 45-71-A00001_BARBAROS M19_2309132</t>
  </si>
  <si>
    <t>19.01.2023 09:15:26</t>
  </si>
  <si>
    <t>19.01.2023 14:42:20</t>
  </si>
  <si>
    <t>L-278 35-18-L00278_L-277 L02_72088638</t>
  </si>
  <si>
    <t>19.01.2023 13:10:23</t>
  </si>
  <si>
    <t>19.01.2023 17:23:00</t>
  </si>
  <si>
    <t>M-2517 35-02-M02517_A_56365867_56365867</t>
  </si>
  <si>
    <t>19.01.2023 14:02:54</t>
  </si>
  <si>
    <t>19.01.2023 14:26:05</t>
  </si>
  <si>
    <t>DM-1 45-71-M00001_MÜESSESE-1 M29_2308947</t>
  </si>
  <si>
    <t>19.01.2023 11:15:43</t>
  </si>
  <si>
    <t>19.01.2023 11:25:36</t>
  </si>
  <si>
    <t>HELVACI TR-3 35-17-M00363_DIREK TIPI TRAFO HUCRESI H01_2047469</t>
  </si>
  <si>
    <t>19.01.2023 13:03:36</t>
  </si>
  <si>
    <t>19.01.2023 16:10:33</t>
  </si>
  <si>
    <t>PARLAK TR-1 35-21-L00074_953358244_953358244</t>
  </si>
  <si>
    <t>19.01.2023 10:18:19</t>
  </si>
  <si>
    <t>19.01.2023 13:30:21</t>
  </si>
  <si>
    <t>AKÇAŞEHİR KÖK 35-29-L00035_ALAYLI ENH L04_72208764</t>
  </si>
  <si>
    <t>19.01.2023 07:19:44</t>
  </si>
  <si>
    <t>19.01.2023 07:25:35</t>
  </si>
  <si>
    <t>TR-29 35-27-M00029_DIREK TIPI TRAFO HUCRESI H01_2050672</t>
  </si>
  <si>
    <t>19.01.2023 17:10:56</t>
  </si>
  <si>
    <t>19.01.2023 17:52:21</t>
  </si>
  <si>
    <t>19.01.2023 00:55:12</t>
  </si>
  <si>
    <t>19.01.2023 03:48:04</t>
  </si>
  <si>
    <t>19.01.2023 23:34:39</t>
  </si>
  <si>
    <t>20.01.2023 00:25:58</t>
  </si>
  <si>
    <t>SAKARKAYA TR-1 45-72-L00493_962527007_962527007</t>
  </si>
  <si>
    <t>19.01.2023 12:45:57</t>
  </si>
  <si>
    <t>19.01.2023 14:21:15</t>
  </si>
  <si>
    <t>M-448 YALÇINKAYA KÖK 35-17-M00448_ M01_2312480</t>
  </si>
  <si>
    <t>19.01.2023 10:15:55</t>
  </si>
  <si>
    <t>19.01.2023 12:24:49</t>
  </si>
  <si>
    <t>TR-76 35-19-L00076_956675183_956675183</t>
  </si>
  <si>
    <t>19.01.2023 15:51:36</t>
  </si>
  <si>
    <t>19.01.2023 17:30:48</t>
  </si>
  <si>
    <t>AYDOĞDU TR-1 45-73-M00899_A_56403332_56403332</t>
  </si>
  <si>
    <t>19.01.2023 13:51:36</t>
  </si>
  <si>
    <t>19.01.2023 17:38:30</t>
  </si>
  <si>
    <t>EMİRALEM TR-9 35-28-M00232_953380939_953380939</t>
  </si>
  <si>
    <t>19.01.2023 15:19:40</t>
  </si>
  <si>
    <t>19.01.2023 18:49:45</t>
  </si>
  <si>
    <t>M-2517 35-02-M02517_B_56363450_56363450</t>
  </si>
  <si>
    <t>19.01.2023 14:06:20</t>
  </si>
  <si>
    <t>19.01.2023 14:36:44</t>
  </si>
  <si>
    <t>M-645 35-17-M00645_C C01_72333331</t>
  </si>
  <si>
    <t>19.01.2023 02:23:18</t>
  </si>
  <si>
    <t>19.01.2023 02:55:34</t>
  </si>
  <si>
    <t>ÇANDARLI TR-3 35-30-M00003_A_56362672_56362672</t>
  </si>
  <si>
    <t>19.01.2023 10:22:19</t>
  </si>
  <si>
    <t>19.01.2023 10:57:13</t>
  </si>
  <si>
    <t>KAPAKLI DM 45-72-M00309_ZER SALÇA M05_2099421</t>
  </si>
  <si>
    <t>19.01.2023 09:36:23</t>
  </si>
  <si>
    <t>19.01.2023 09:46:08</t>
  </si>
  <si>
    <t>KAPAKLI DM 45-72-M00309_RAHMİYE-2 TARIMSAL SULAMA M03_2099571</t>
  </si>
  <si>
    <t>19.01.2023 17:42:39</t>
  </si>
  <si>
    <t>19.01.2023 18:00:25</t>
  </si>
  <si>
    <t>TR-59 KAVUKÇU MEVKİİ 35-15-L00059_35-15-L00059_2370630</t>
  </si>
  <si>
    <t>19.01.2023 11:42:46</t>
  </si>
  <si>
    <t>19.01.2023 12:28:38</t>
  </si>
  <si>
    <t>TR-2/27 45-83-L00027_955145814_955145814</t>
  </si>
  <si>
    <t>19.01.2023 19:22:33</t>
  </si>
  <si>
    <t>19.01.2023 21:03:37</t>
  </si>
  <si>
    <t>GÖZTEPE İM 35-01-A00004_HAVACILAR K28_2046479</t>
  </si>
  <si>
    <t>19.01.2023 09:01:33</t>
  </si>
  <si>
    <t>19.01.2023 10:52:35</t>
  </si>
  <si>
    <t>K-31 35-01-K00031_E E1_5872932</t>
  </si>
  <si>
    <t>19.01.2023 18:14:58</t>
  </si>
  <si>
    <t>19.01.2023 21:55:30</t>
  </si>
  <si>
    <t>TR-24 35-27-M00024_913607081_913607081</t>
  </si>
  <si>
    <t>19.01.2023 07:31:54</t>
  </si>
  <si>
    <t>19.01.2023 10:46:52</t>
  </si>
  <si>
    <t>ÜÇPINAR TR-3 45-71-M01534_A_56363675_56363675</t>
  </si>
  <si>
    <t>19.01.2023 16:45:59</t>
  </si>
  <si>
    <t>20.01.2023 01:35:01</t>
  </si>
  <si>
    <t>TR-17 45-78-L00017_953248374_953248374</t>
  </si>
  <si>
    <t>19.01.2023 15:51:32</t>
  </si>
  <si>
    <t>19.01.2023 18:15:48</t>
  </si>
  <si>
    <t>ALAÇATI İM 35-18-A00002_L-307 L06_2307538</t>
  </si>
  <si>
    <t>19.01.2023 16:24:03</t>
  </si>
  <si>
    <t>19.01.2023 17:25:56</t>
  </si>
  <si>
    <t>TR-50 35-27-M00050_35-27-M00050_2367811</t>
  </si>
  <si>
    <t>19.01.2023 13:14:39</t>
  </si>
  <si>
    <t>19.01.2023 14:43:57</t>
  </si>
  <si>
    <t>TR-1/45 45-83-M00045_C_81590219_81590219</t>
  </si>
  <si>
    <t>19.01.2023 20:11:47</t>
  </si>
  <si>
    <t>19.01.2023 22:34:30</t>
  </si>
  <si>
    <t>19.01.2023 14:11:50</t>
  </si>
  <si>
    <t>19.01.2023 15:09:29</t>
  </si>
  <si>
    <t>DAĞISTAN KÖK 35-16-M00186_DAĞISTAN KÖYLER M03_2331409</t>
  </si>
  <si>
    <t>19.01.2023 12:51:07</t>
  </si>
  <si>
    <t>19.01.2023 14:41:10</t>
  </si>
  <si>
    <t>ULUKENT DM-4/2 35-28-M00044_95000538912_95000538912</t>
  </si>
  <si>
    <t>19.01.2023 03:11:54</t>
  </si>
  <si>
    <t>19.01.2023 03:46:18</t>
  </si>
  <si>
    <t>ASARLIK TR-2 35-28-M00184_D_91323394_91323394</t>
  </si>
  <si>
    <t>19.01.2023 09:28:29</t>
  </si>
  <si>
    <t>19.01.2023 11:08:40</t>
  </si>
  <si>
    <t>M-650 35-02-M00650_M-652 M02_2325058</t>
  </si>
  <si>
    <t>19.01.2023 14:28:16</t>
  </si>
  <si>
    <t>19.01.2023 14:54:12</t>
  </si>
  <si>
    <t>19.01.2023 09:03:41</t>
  </si>
  <si>
    <t>19.01.2023 16:58:48</t>
  </si>
  <si>
    <t>K-1505 35-03-K01505_912866890_912866890</t>
  </si>
  <si>
    <t>19.01.2023 18:17:49</t>
  </si>
  <si>
    <t>19.01.2023 20:20:00</t>
  </si>
  <si>
    <t>M-1781 35-02-M01781_962596191_962596191</t>
  </si>
  <si>
    <t>19.01.2023 14:48:42</t>
  </si>
  <si>
    <t>19.01.2023 17:20:49</t>
  </si>
  <si>
    <t>ULUDERBENT UZUNALAN MAH. TR 45-73-M00561_A_56386417_56386417</t>
  </si>
  <si>
    <t>19.01.2023 11:17:11</t>
  </si>
  <si>
    <t>19.01.2023 14:44:16</t>
  </si>
  <si>
    <t>K-3594 35-01-K03594_911564433_911564433</t>
  </si>
  <si>
    <t>19.01.2023 15:22:57</t>
  </si>
  <si>
    <t>19.01.2023 16:07:28</t>
  </si>
  <si>
    <t>GERMİYAN İM 35-18-A00004_ŞİFNE L06_2064616</t>
  </si>
  <si>
    <t>19.01.2023 15:50:45</t>
  </si>
  <si>
    <t>19.01.2023 16:15:33</t>
  </si>
  <si>
    <t>KOYUNDERE TR-10 35-28-M00156_10602702_56383951_56383951</t>
  </si>
  <si>
    <t>19.01.2023 16:45:46</t>
  </si>
  <si>
    <t>19.01.2023 17:36:06</t>
  </si>
  <si>
    <t>19.01.2023 10:01:56</t>
  </si>
  <si>
    <t>19.01.2023 16:04:23</t>
  </si>
  <si>
    <t>TR-23 35-17-M00023_F_65508963_65508963</t>
  </si>
  <si>
    <t>19.01.2023 16:56:37</t>
  </si>
  <si>
    <t>19.01.2023 17:45:57</t>
  </si>
  <si>
    <t>K-4696 GEÇİT 35-01-K04696_ K03_2066586</t>
  </si>
  <si>
    <t>19.01.2023 11:36:36</t>
  </si>
  <si>
    <t>19.01.2023 12:56:06</t>
  </si>
  <si>
    <t>GÖLMARMARA TR-16 45-85-L00016_945467774_945467774</t>
  </si>
  <si>
    <t>19.01.2023 14:42:03</t>
  </si>
  <si>
    <t>19.01.2023 15:14:04</t>
  </si>
  <si>
    <t>YAĞCILI TR-1 45-82-M00331_A_56387677_56387677</t>
  </si>
  <si>
    <t>19.01.2023 19:38:48</t>
  </si>
  <si>
    <t>19.01.2023 20:08:50</t>
  </si>
  <si>
    <t>M-715 35-17-M00715_HELVACI DM-2 M02_72221888</t>
  </si>
  <si>
    <t>19.01.2023 12:56:56</t>
  </si>
  <si>
    <t>19.01.2023 16:10:45</t>
  </si>
  <si>
    <t>K-1387 35-01-K01387_911476253_911476253</t>
  </si>
  <si>
    <t>19.01.2023 05:59:33</t>
  </si>
  <si>
    <t>19.01.2023 12:10:51</t>
  </si>
  <si>
    <t>19.01.2023 10:23:41</t>
  </si>
  <si>
    <t>SOMA TR-12/1 45-82-M00089_C_56403522_56403522</t>
  </si>
  <si>
    <t>19.01.2023 09:02:30</t>
  </si>
  <si>
    <t>19.01.2023 10:33:41</t>
  </si>
  <si>
    <t>K-580 35-01-K00580_D 2D_5852211</t>
  </si>
  <si>
    <t>19.01.2023 10:04:24</t>
  </si>
  <si>
    <t>19.01.2023 11:13:01</t>
  </si>
  <si>
    <t>YONCAKÖY TR 4 35-13-L00072_955255097_955255097</t>
  </si>
  <si>
    <t>19.01.2023 14:59:51</t>
  </si>
  <si>
    <t>19.01.2023 16:36:15</t>
  </si>
  <si>
    <t>M-1643 35-04-M01643_954705875_954705875</t>
  </si>
  <si>
    <t>19.01.2023 20:46:18</t>
  </si>
  <si>
    <t>20.01.2023 01:10:24</t>
  </si>
  <si>
    <t>ADAKÜRE KÖYÜ TR-1 35-32-L00027_ H_72220476</t>
  </si>
  <si>
    <t>19.01.2023 21:12:12</t>
  </si>
  <si>
    <t>19.01.2023 22:14:08</t>
  </si>
  <si>
    <t>DM-14/10 45-71-M00559_953208991_953208991</t>
  </si>
  <si>
    <t>19.01.2023 16:23:45</t>
  </si>
  <si>
    <t>19.01.2023 18:13:41</t>
  </si>
  <si>
    <t>19.01.2023 10:19:53</t>
  </si>
  <si>
    <t>19.01.2023 11:05:53</t>
  </si>
  <si>
    <t>K-136 35-01-K00136_910742649_910742649</t>
  </si>
  <si>
    <t>19.01.2023 09:26:26</t>
  </si>
  <si>
    <t>19.01.2023 10:21:27</t>
  </si>
  <si>
    <t>19.01.2023 03:55:25</t>
  </si>
  <si>
    <t>19.01.2023 05:12:40</t>
  </si>
  <si>
    <t>KUYUCAK TR-1 45-76-M00144_DIREK TIPI TRAFO HUCRESI H01_2084904</t>
  </si>
  <si>
    <t>19.01.2023 17:44:38</t>
  </si>
  <si>
    <t>19.01.2023 19:55:39</t>
  </si>
  <si>
    <t>YENİFOÇA TR-1 DM 35-23-M00001_YENİFOÇA TR-48 M04_83359168</t>
  </si>
  <si>
    <t>19.01.2023 12:58:29</t>
  </si>
  <si>
    <t>19.01.2023 15:37:32</t>
  </si>
  <si>
    <t>K-4649 35-02-K04649_C_56363773_56363773</t>
  </si>
  <si>
    <t>19.01.2023 19:44:02</t>
  </si>
  <si>
    <t>19.01.2023 21:12:30</t>
  </si>
  <si>
    <t>GÜRÇEŞME İM 35-03-A00001_NATO K06_2310745</t>
  </si>
  <si>
    <t>19.01.2023 16:02:03</t>
  </si>
  <si>
    <t>19.01.2023 18:06:17</t>
  </si>
  <si>
    <t>TR-106 ZEYTİNALANI 35-19-L00106_A_56390016_56390016</t>
  </si>
  <si>
    <t>19.01.2023 18:38:29</t>
  </si>
  <si>
    <t>19.01.2023 18:59:09</t>
  </si>
  <si>
    <t>19.01.2023 12:36:14</t>
  </si>
  <si>
    <t>19.01.2023 13:31:25</t>
  </si>
  <si>
    <t>K-1502 35-03-K01502_913146157_913146157</t>
  </si>
  <si>
    <t>19.01.2023 08:05:58</t>
  </si>
  <si>
    <t>19.01.2023 15:26:51</t>
  </si>
  <si>
    <t>K-595 35-01-K00595_911169011_911169011</t>
  </si>
  <si>
    <t>19.01.2023 15:07:38</t>
  </si>
  <si>
    <t>19.01.2023 15:44:24</t>
  </si>
  <si>
    <t>KARABURUN TR-5 35-21-L00021_B_56357251_56357251</t>
  </si>
  <si>
    <t>19.01.2023 22:53:56</t>
  </si>
  <si>
    <t>19.01.2023 23:41:56</t>
  </si>
  <si>
    <t>YENİ BAĞARASI TR-1 35-23-M00207_A_91187636_91187636</t>
  </si>
  <si>
    <t>19.01.2023 09:29:36</t>
  </si>
  <si>
    <t>19.01.2023 10:12:21</t>
  </si>
  <si>
    <t>K-225 35-07-K00225_912496757_912496757</t>
  </si>
  <si>
    <t>19.01.2023 13:07:11</t>
  </si>
  <si>
    <t>19.01.2023 15:51:57</t>
  </si>
  <si>
    <t>BÜLBÜLDERE TR-1 35-26-L00288_35-26-L00288_2350949</t>
  </si>
  <si>
    <t>19.01.2023 09:05:25</t>
  </si>
  <si>
    <t>19.01.2023 17:06:46</t>
  </si>
  <si>
    <t>EMİRALEM TR-9 35-28-M00232_B_91341470_91341470</t>
  </si>
  <si>
    <t>19.01.2023 11:13:45</t>
  </si>
  <si>
    <t>19.01.2023 11:56:45</t>
  </si>
  <si>
    <t>KÜNER TR-11 35-22-M00293_35-22-M00293_2375554</t>
  </si>
  <si>
    <t>19.01.2023 14:02:20</t>
  </si>
  <si>
    <t>19.01.2023 15:46:23</t>
  </si>
  <si>
    <t>L-258/1 35-18-L00608_C_91451205_91451205</t>
  </si>
  <si>
    <t>19.01.2023 23:13:55</t>
  </si>
  <si>
    <t>20.01.2023 03:00:06</t>
  </si>
  <si>
    <t>YENİ BAĞARASI TR-4 35-23-M00210_C_91182142_91182142</t>
  </si>
  <si>
    <t>19.01.2023 17:26:37</t>
  </si>
  <si>
    <t>19.01.2023 18:35:27</t>
  </si>
  <si>
    <t>M-236 35-02-M00236_A_56382755_56382755</t>
  </si>
  <si>
    <t>19.01.2023 14:46:15</t>
  </si>
  <si>
    <t>19.01.2023 18:11:01</t>
  </si>
  <si>
    <t>L-400 35-18-L00400_EMNİYET L10_2094152</t>
  </si>
  <si>
    <t>19.01.2023 18:05:25</t>
  </si>
  <si>
    <t>19.01.2023 18:49:49</t>
  </si>
  <si>
    <t>DM-3/2 35-29-M00101_A_91133851_91133851</t>
  </si>
  <si>
    <t>19.01.2023 10:27:25</t>
  </si>
  <si>
    <t>19.01.2023 11:14:30</t>
  </si>
  <si>
    <t>19.01.2023 08:27:42</t>
  </si>
  <si>
    <t>19.01.2023 09:28:15</t>
  </si>
  <si>
    <t>19.01.2023 09:14:54</t>
  </si>
  <si>
    <t>19.01.2023 09:19:00</t>
  </si>
  <si>
    <t>DM-18/07 45-71-M02377_TURGUTALP M03_83785548</t>
  </si>
  <si>
    <t>19.01.2023 10:45:34</t>
  </si>
  <si>
    <t>19.01.2023 11:42:51</t>
  </si>
  <si>
    <t>K-3320 35-09-K03320_97826851_97826851</t>
  </si>
  <si>
    <t>19.01.2023 11:37:12</t>
  </si>
  <si>
    <t>19.01.2023 18:06:30</t>
  </si>
  <si>
    <t>YENİ ŞAKRAN TR-7 35-17-M00207_A_91200637_91200637</t>
  </si>
  <si>
    <t>19.01.2023 22:57:25</t>
  </si>
  <si>
    <t>19.01.2023 23:38:17</t>
  </si>
  <si>
    <t>19.01.2023 09:07:18</t>
  </si>
  <si>
    <t>19.01.2023 09:59:28</t>
  </si>
  <si>
    <t>KİLLİK TR-3 45-73-M00848_A_56352525_56352525</t>
  </si>
  <si>
    <t>19.01.2023 17:18:49</t>
  </si>
  <si>
    <t>19.01.2023 18:10:25</t>
  </si>
  <si>
    <t>TORBALI İM 35-26-A00001_HatBaşıAyırıcı_53133252 L05_53133252</t>
  </si>
  <si>
    <t>19.01.2023 10:25:05</t>
  </si>
  <si>
    <t>19.01.2023 12:17:23</t>
  </si>
  <si>
    <t>K-1284 35-01-K01284_K-35 K02_2100937</t>
  </si>
  <si>
    <t>19.01.2023 01:56:24</t>
  </si>
  <si>
    <t>19.01.2023 01:58:55</t>
  </si>
  <si>
    <t>SOMA TR-21/2 45-82-M00116_D_56388541_56388541</t>
  </si>
  <si>
    <t>19.01.2023 06:50:22</t>
  </si>
  <si>
    <t>19.01.2023 08:49:20</t>
  </si>
  <si>
    <t>M-1287 35-02-M01287_912749605_912749605</t>
  </si>
  <si>
    <t>19.01.2023 07:27:39</t>
  </si>
  <si>
    <t>19.01.2023 08:50:00</t>
  </si>
  <si>
    <t>19.01.2023 08:37:29</t>
  </si>
  <si>
    <t>19.01.2023 10:02:48</t>
  </si>
  <si>
    <t>M-3260(YATIRIM REZERVE) 35-04-M03260_99491397_99491397</t>
  </si>
  <si>
    <t>19.01.2023 10:07:46</t>
  </si>
  <si>
    <t>19.01.2023 10:55:28</t>
  </si>
  <si>
    <t>M-279 35-02-M00279_DAĞITIM TRAFO M-279 M01_89088813</t>
  </si>
  <si>
    <t>19.01.2023 19:08:12</t>
  </si>
  <si>
    <t>19.01.2023 20:15:38</t>
  </si>
  <si>
    <t>DM-2/8 BAŞKENT TR 35-18-L00588_11056145_56377459_56377459</t>
  </si>
  <si>
    <t>19.01.2023 13:15:56</t>
  </si>
  <si>
    <t>19.01.2023 16:35:47</t>
  </si>
  <si>
    <t>L-103 35-18-L00103_950439908_950439908</t>
  </si>
  <si>
    <t>19.01.2023 09:17:30</t>
  </si>
  <si>
    <t>19.01.2023 11:40:18</t>
  </si>
  <si>
    <t>L-280 35-18-L00280_35-18-L00280_2367096</t>
  </si>
  <si>
    <t>19.01.2023 13:41:55</t>
  </si>
  <si>
    <t>19.01.2023 19:42:19</t>
  </si>
  <si>
    <t>M-3198 (YATIRIM REZERVE) 35-01-M03198_911164752_911164752</t>
  </si>
  <si>
    <t>19.01.2023 16:41:18</t>
  </si>
  <si>
    <t>19.01.2023 17:52:34</t>
  </si>
  <si>
    <t>ÇEVRE VE ŞEHİRCİLİK BAKANLIĞI TOKİ KARAKURT TR 45-76-M00251_95001365975_95001365975</t>
  </si>
  <si>
    <t>19.01.2023 21:15:39</t>
  </si>
  <si>
    <t>19.01.2023 22:03:05</t>
  </si>
  <si>
    <t>19.01.2023 10:43:21</t>
  </si>
  <si>
    <t>19.01.2023 10:59:37</t>
  </si>
  <si>
    <t>L-498 35-18-L00498_8134356_56367617_56367617</t>
  </si>
  <si>
    <t>19.01.2023 10:21:44</t>
  </si>
  <si>
    <t>19.01.2023 11:53:25</t>
  </si>
  <si>
    <t>KEMHALLI KÖK 45-86-M00044_UĞURLU KÖK M03_72224733</t>
  </si>
  <si>
    <t>19.01.2023 11:02:23</t>
  </si>
  <si>
    <t>19.01.2023 12:48:50</t>
  </si>
  <si>
    <t>K-1768 35-01-K01768_911216482_911216482</t>
  </si>
  <si>
    <t>19.01.2023 16:55:24</t>
  </si>
  <si>
    <t>19.01.2023 19:15:27</t>
  </si>
  <si>
    <t>MENEMEN TR-14 35-28-L00014_B_56364788_56364788</t>
  </si>
  <si>
    <t>19.01.2023 12:49:02</t>
  </si>
  <si>
    <t>19.01.2023 14:55:45</t>
  </si>
  <si>
    <t>SOMA TR-12/1 45-82-M00089_B_56404560_56404560</t>
  </si>
  <si>
    <t>19.01.2023 09:00:37</t>
  </si>
  <si>
    <t>19.01.2023 10:35:18</t>
  </si>
  <si>
    <t>DM-2/8 BAŞKENT TR 35-18-L00588_35-18-L00588_72045770</t>
  </si>
  <si>
    <t>19.01.2023 14:59:23</t>
  </si>
  <si>
    <t>19.01.2023 16:38:19</t>
  </si>
  <si>
    <t>19.01.2023 03:21:17</t>
  </si>
  <si>
    <t>19.01.2023 03:41:18</t>
  </si>
  <si>
    <t>ÜNİKOOP SİTESİ TR 35-14-M00385_ M01_2102496</t>
  </si>
  <si>
    <t>19.01.2023 19:31:08</t>
  </si>
  <si>
    <t>19.01.2023 22:51:48</t>
  </si>
  <si>
    <t>L-260 İHSANİYE 35-14-L00260_956657874_956657874</t>
  </si>
  <si>
    <t>19.01.2023 17:27:17</t>
  </si>
  <si>
    <t>19.01.2023 19:18:56</t>
  </si>
  <si>
    <t>19.01.2023 19:14:41</t>
  </si>
  <si>
    <t>19.01.2023 20:47:20</t>
  </si>
  <si>
    <t>L-10 KARADAĞ DM 35-18-L00010_ULUSOY L07_72054834</t>
  </si>
  <si>
    <t>19.01.2023 09:11:10</t>
  </si>
  <si>
    <t>19.01.2023 09:47:11</t>
  </si>
  <si>
    <t>M-3557(YATIRIM REZERVE) 35-02-M03557_910120622_910120622</t>
  </si>
  <si>
    <t>19.01.2023 20:38:29</t>
  </si>
  <si>
    <t>19.01.2023 21:17:11</t>
  </si>
  <si>
    <t>DM-4/10 (MERKEZ EFENDİ PARKI) 45-71-M00231_45-71-M00231_72058351</t>
  </si>
  <si>
    <t>19.01.2023 12:29:35</t>
  </si>
  <si>
    <t>19.01.2023 15:34:45</t>
  </si>
  <si>
    <t>IŞIKLI TR-2 35-29-L00246_35-29-L00246_2365813</t>
  </si>
  <si>
    <t>19.01.2023 15:25:04</t>
  </si>
  <si>
    <t>19.01.2023 15:53:42</t>
  </si>
  <si>
    <t>K-598 35-01-K00598_A_56373369_56373369</t>
  </si>
  <si>
    <t>19.01.2023 00:23:48</t>
  </si>
  <si>
    <t>19.01.2023 01:08:44</t>
  </si>
  <si>
    <t>K-1214 35-01-K01214_A 1A_5927485</t>
  </si>
  <si>
    <t>19.01.2023 10:02:01</t>
  </si>
  <si>
    <t>19.01.2023 11:58:09</t>
  </si>
  <si>
    <t>L-110 OVACIK 35-18-L00110_965667020_965667020</t>
  </si>
  <si>
    <t>19.01.2023 16:39:23</t>
  </si>
  <si>
    <t>19.01.2023 23:45:20</t>
  </si>
  <si>
    <t>TR-1-4/5 KİLİSE KABİN 35-20-L00028_955192587_955192587</t>
  </si>
  <si>
    <t>19.01.2023 03:42:02</t>
  </si>
  <si>
    <t>19.01.2023 04:30:17</t>
  </si>
  <si>
    <t>K-855 35-01-K00855_910853909_910853909</t>
  </si>
  <si>
    <t>19.01.2023 15:54:33</t>
  </si>
  <si>
    <t>19.01.2023 17:07:18</t>
  </si>
  <si>
    <t>L-306 35-18-L00306_L-307 L02_72104242</t>
  </si>
  <si>
    <t>19.01.2023 17:41:36</t>
  </si>
  <si>
    <t>19.01.2023 18:49:10</t>
  </si>
  <si>
    <t>M-732 35-17-M00732_HELVACI TR-8 DAĞITIM TRAFO M01_72806898</t>
  </si>
  <si>
    <t>19.01.2023 12:58:22</t>
  </si>
  <si>
    <t>19.01.2023 16:10:10</t>
  </si>
  <si>
    <t>BEYDERE KÖK 45-71-M00128_ESKİ YENİKÖY M09_50217160</t>
  </si>
  <si>
    <t>19.01.2023 10:23:43</t>
  </si>
  <si>
    <t>19.01.2023 10:29:39</t>
  </si>
  <si>
    <t>M-3121(YATIRIM REZERVE) 35-10-M03121_C_56374793_56374793</t>
  </si>
  <si>
    <t>19.01.2023 09:13:39</t>
  </si>
  <si>
    <t>19.01.2023 18:04:53</t>
  </si>
  <si>
    <t>KARABURUN TR-14 35-21-L00003_B_56357354_56357354</t>
  </si>
  <si>
    <t>19.01.2023 20:46:23</t>
  </si>
  <si>
    <t>19.01.2023 22:50:17</t>
  </si>
  <si>
    <t>M-865 ÇAMİÇİ KÖYÜ 35-02-M00865_A_56372994_56372994</t>
  </si>
  <si>
    <t>19.01.2023 11:48:40</t>
  </si>
  <si>
    <t>19.01.2023 12:44:24</t>
  </si>
  <si>
    <t>DELEMENLER KÖK 45-73-M00490_CABBAR DM  - CENA M02_2081979</t>
  </si>
  <si>
    <t>19.01.2023 09:11:06</t>
  </si>
  <si>
    <t>19.01.2023 09:23:00</t>
  </si>
  <si>
    <t>TR-48 45-77-L00048_95002517792_95002517792</t>
  </si>
  <si>
    <t>19.01.2023 11:23:45</t>
  </si>
  <si>
    <t>19.01.2023 12:41:03</t>
  </si>
  <si>
    <t>19.01.2023 09:57:25</t>
  </si>
  <si>
    <t>19.01.2023 11:09:43</t>
  </si>
  <si>
    <t>19.01.2023 14:50:59</t>
  </si>
  <si>
    <t>19.01.2023 17:07:07</t>
  </si>
  <si>
    <t>ASARLIK TR-26 35-28-M00725_B_56373964_56373964</t>
  </si>
  <si>
    <t>19.01.2023 07:59:59</t>
  </si>
  <si>
    <t>19.01.2023 09:31:55</t>
  </si>
  <si>
    <t>TR-20 35-26-M00020_DIREK TIPI TRAFO HUCRESI H01_2047645</t>
  </si>
  <si>
    <t>19.01.2023 12:32:46</t>
  </si>
  <si>
    <t>19.01.2023 13:53:44</t>
  </si>
  <si>
    <t>K-24 35-01-K00024_911827743_911827743</t>
  </si>
  <si>
    <t>19.01.2023 12:14:36</t>
  </si>
  <si>
    <t>19.01.2023 13:10:37</t>
  </si>
  <si>
    <t>DOĞANCI TR-3 35-31-L00336_35-31-L00336_2365265</t>
  </si>
  <si>
    <t>19.01.2023 09:16:47</t>
  </si>
  <si>
    <t>19.01.2023 17:50:03</t>
  </si>
  <si>
    <t>DM-18/08 45-71-M00257_953222938_953222938</t>
  </si>
  <si>
    <t>19.01.2023 19:45:52</t>
  </si>
  <si>
    <t>20.01.2023 04:00:27</t>
  </si>
  <si>
    <t>ARAPLI TR-3 35-16-M00749_47491975_56395731_56395731</t>
  </si>
  <si>
    <t>19.01.2023 03:54:58</t>
  </si>
  <si>
    <t>19.01.2023 05:01:28</t>
  </si>
  <si>
    <t>19.01.2023 09:03:50</t>
  </si>
  <si>
    <t>19.01.2023 18:04:14</t>
  </si>
  <si>
    <t>K-1214 35-01-K01214_912148122_912148122</t>
  </si>
  <si>
    <t>19.01.2023 12:59:45</t>
  </si>
  <si>
    <t>19.01.2023 18:02:28</t>
  </si>
  <si>
    <t>K-3943 35-07-K03943_913190585_913190585</t>
  </si>
  <si>
    <t>19.01.2023 09:59:51</t>
  </si>
  <si>
    <t>19.01.2023 11:14:52</t>
  </si>
  <si>
    <t>HARMANDALI KÖK 45-71-M00061_AHMET KOCA M10_72231074</t>
  </si>
  <si>
    <t>19.01.2023 16:05:30</t>
  </si>
  <si>
    <t>19.01.2023 20:07:11</t>
  </si>
  <si>
    <t>HASAN KÜÇÜK SULAMA GRUBU 35-29-L00298_A_90946905_90946905</t>
  </si>
  <si>
    <t>19.01.2023 07:04:11</t>
  </si>
  <si>
    <t>19.01.2023 07:52:52</t>
  </si>
  <si>
    <t>AVŞAR TR-5 45-83-L00353_C_56400698_56400698</t>
  </si>
  <si>
    <t>19.01.2023 12:10:30</t>
  </si>
  <si>
    <t>19.01.2023 15:10:57</t>
  </si>
  <si>
    <t>SARIPINAR TR-8 45-73-M00582_A_56402079_56402079</t>
  </si>
  <si>
    <t>19.01.2023 13:19:09</t>
  </si>
  <si>
    <t>19.01.2023 15:49:32</t>
  </si>
  <si>
    <t>19.01.2023 09:18:41</t>
  </si>
  <si>
    <t>19.01.2023 11:27:56</t>
  </si>
  <si>
    <t>TAŞKESİK TR-2 35-26-L00220_956601193_956601193</t>
  </si>
  <si>
    <t>19.01.2023 08:04:17</t>
  </si>
  <si>
    <t>19.01.2023 09:20:34</t>
  </si>
  <si>
    <t>K-133 35-04-K00133_A A1B_5819558</t>
  </si>
  <si>
    <t>19.01.2023 11:32:17</t>
  </si>
  <si>
    <t>19.01.2023 12:47:26</t>
  </si>
  <si>
    <t>19.01.2023 17:59:22</t>
  </si>
  <si>
    <t>19.01.2023 18:20:00</t>
  </si>
  <si>
    <t>TR-76 35-19-L00076_7262952_56376660_56376660</t>
  </si>
  <si>
    <t>19.01.2023 17:08:00</t>
  </si>
  <si>
    <t>19.01.2023 17:43:08</t>
  </si>
  <si>
    <t>K-3249 35-03-K03249_K-280 K02_41927538</t>
  </si>
  <si>
    <t>19.01.2023 14:28:14</t>
  </si>
  <si>
    <t>19.01.2023 15:39:55</t>
  </si>
  <si>
    <t>M-10 35-02-M00010_M-3227 M02_2319861</t>
  </si>
  <si>
    <t>19.01.2023 12:35:00</t>
  </si>
  <si>
    <t>19.01.2023 13:34:47</t>
  </si>
  <si>
    <t>ALTINOLUK TR-6 35-31-L00438_35-31-L00438_47775536</t>
  </si>
  <si>
    <t>19.01.2023 09:32:45</t>
  </si>
  <si>
    <t>19.01.2023 16:31:55</t>
  </si>
  <si>
    <t>19.01.2023 08:55:33</t>
  </si>
  <si>
    <t>19.01.2023 16:01:06</t>
  </si>
  <si>
    <t>TR-2/3 45-83-L00003_48137784_56395641_56395641</t>
  </si>
  <si>
    <t>19.01.2023 17:12:59</t>
  </si>
  <si>
    <t>19.01.2023 19:13:38</t>
  </si>
  <si>
    <t>19.01.2023 07:58:29</t>
  </si>
  <si>
    <t>19.01.2023 09:21:27</t>
  </si>
  <si>
    <t>DOĞANKAYA OVA MAH.TR-1 45-72-L00190_956526945_956526945</t>
  </si>
  <si>
    <t>19.01.2023 09:30:41</t>
  </si>
  <si>
    <t>19.01.2023 11:51:14</t>
  </si>
  <si>
    <t>DM-21 45-71-M00446_45-71-M00446_72100065</t>
  </si>
  <si>
    <t>19.01.2023 15:50:32</t>
  </si>
  <si>
    <t>19.01.2023 17:03:44</t>
  </si>
  <si>
    <t>19.01.2023 12:51:02</t>
  </si>
  <si>
    <t>19.01.2023 14:10:14</t>
  </si>
  <si>
    <t>SEYREK TR-6 35-28-M00910_F F01_79679186</t>
  </si>
  <si>
    <t>19.01.2023 20:07:46</t>
  </si>
  <si>
    <t>19.01.2023 20:49:22</t>
  </si>
  <si>
    <t>AHMETTEPE MAH.TR-1 45-73-M00535_A_56388465_56388465</t>
  </si>
  <si>
    <t>19.01.2023 21:48:38</t>
  </si>
  <si>
    <t>19.01.2023 09:52:43</t>
  </si>
  <si>
    <t>19.01.2023 12:50:10</t>
  </si>
  <si>
    <t>VELİLER TR-2 35-15-L01162_35-15-L01162_82406678</t>
  </si>
  <si>
    <t>19.01.2023 14:08:34</t>
  </si>
  <si>
    <t>19.01.2023 14:49:46</t>
  </si>
  <si>
    <t>AHMETLİ TR-64 SANAYİ 45-84-L00064_C_56384531_56384531</t>
  </si>
  <si>
    <t>19.01.2023 09:06:38</t>
  </si>
  <si>
    <t>19.01.2023 14:29:37</t>
  </si>
  <si>
    <t>L-298 35-18-L00298_L-442 MİGROS L01_72102688</t>
  </si>
  <si>
    <t>19.01.2023 17:26:03</t>
  </si>
  <si>
    <t>19.01.2023 21:40:54</t>
  </si>
  <si>
    <t>TR-47 35-16-L00047_47569376_56352667_56352667</t>
  </si>
  <si>
    <t>19.01.2023 22:59:46</t>
  </si>
  <si>
    <t>19.01.2023 23:18:37</t>
  </si>
  <si>
    <t>M-195 35-02-M00195_D_56360431_56360431</t>
  </si>
  <si>
    <t>19.01.2023 15:19:47</t>
  </si>
  <si>
    <t>19.01.2023 18:49:21</t>
  </si>
  <si>
    <t>TR-105 35-15-M00105_48870283_56379922_56379922</t>
  </si>
  <si>
    <t>19.01.2023 17:09:01</t>
  </si>
  <si>
    <t>19.01.2023 18:10:18</t>
  </si>
  <si>
    <t>KARABURUN TR-16 35-21-L00016_B_56357700_56357700</t>
  </si>
  <si>
    <t>19.01.2023 07:41:18</t>
  </si>
  <si>
    <t>19.01.2023 10:54:10</t>
  </si>
  <si>
    <t>ALİAĞA TR-43 DM 35-17-M00043_A A01_60809371</t>
  </si>
  <si>
    <t>19.01.2023 08:47:12</t>
  </si>
  <si>
    <t>19.01.2023 09:15:47</t>
  </si>
  <si>
    <t>K-4122 35-09-K04122_97670876_97670876</t>
  </si>
  <si>
    <t>19.01.2023 13:39:31</t>
  </si>
  <si>
    <t>19.01.2023 19:15:34</t>
  </si>
  <si>
    <t>DM-3/TR-21 45-83-L00485__82025111_82025111</t>
  </si>
  <si>
    <t>19.01.2023 10:01:04</t>
  </si>
  <si>
    <t>19.01.2023 15:05:51</t>
  </si>
  <si>
    <t>HACI HALİLLER TR-3 45-71-M00067_A_56393368_56393368</t>
  </si>
  <si>
    <t>19.01.2023 23:11:52</t>
  </si>
  <si>
    <t>M-2517 35-02-M02517_35-02-M02517_66108550</t>
  </si>
  <si>
    <t>19.01.2023 14:16:23</t>
  </si>
  <si>
    <t>19.01.2023 14:44:29</t>
  </si>
  <si>
    <t>MENDERES DM-4/TR-1 35-22-M00004_955262303_955262303</t>
  </si>
  <si>
    <t>19.01.2023 11:40:48</t>
  </si>
  <si>
    <t>19.01.2023 13:00:22</t>
  </si>
  <si>
    <t>K-3582 35-01-K03582_DIREK TIPI TRAFO HUCRESI H01_2069771</t>
  </si>
  <si>
    <t>19.01.2023 12:24:11</t>
  </si>
  <si>
    <t>19.01.2023 12:55:16</t>
  </si>
  <si>
    <t>K-122 35-01-K00122_35-01-K00122_42881107</t>
  </si>
  <si>
    <t>19.01.2023 21:34:30</t>
  </si>
  <si>
    <t>19.01.2023 23:15:57</t>
  </si>
  <si>
    <t>K-1879 35-09-K01879_D e1b_5863182</t>
  </si>
  <si>
    <t>19.01.2023 13:03:23</t>
  </si>
  <si>
    <t>19.01.2023 17:03:42</t>
  </si>
  <si>
    <t>TURGUTALP TR-1 45-82-M00051_B TR1B2b_5983164</t>
  </si>
  <si>
    <t>19.01.2023 15:14:22</t>
  </si>
  <si>
    <t>19.01.2023 20:39:47</t>
  </si>
  <si>
    <t>L-175 35-18-L00175_49990595 A03_49991029</t>
  </si>
  <si>
    <t>19.01.2023 20:17:49</t>
  </si>
  <si>
    <t>19.01.2023 21:14:55</t>
  </si>
  <si>
    <t>GERMİYAN İM 35-18-A00004_ILDIR-1 L02_2313571</t>
  </si>
  <si>
    <t>19.01.2023 09:07:09</t>
  </si>
  <si>
    <t>19.01.2023 12:18:12</t>
  </si>
  <si>
    <t>DOĞANCI TR-13 35-31-L00368_B_91440649_91440649</t>
  </si>
  <si>
    <t>19.01.2023 09:35:22</t>
  </si>
  <si>
    <t>19.01.2023 10:47:42</t>
  </si>
  <si>
    <t>CAFER ÇETİNKAYA SULAMA GRUBU 35-29-M00160_C_56396689_56396689</t>
  </si>
  <si>
    <t>19.01.2023 07:18:04</t>
  </si>
  <si>
    <t>19.01.2023 09:20:11</t>
  </si>
  <si>
    <t>19.01.2023 08:51:16</t>
  </si>
  <si>
    <t>19.01.2023 10:06:20</t>
  </si>
  <si>
    <t>L-329 35-18-L00329_950437035_950437035</t>
  </si>
  <si>
    <t>19.01.2023 08:32:07</t>
  </si>
  <si>
    <t>19.01.2023 10:41:22</t>
  </si>
  <si>
    <t>L-10 KARADAĞ DM 35-18-L00010_ULUSOY L07_72054770</t>
  </si>
  <si>
    <t>19.01.2023 19:21:53</t>
  </si>
  <si>
    <t>19.01.2023 19:49:38</t>
  </si>
  <si>
    <t>AHMET ANDAŞ-2 SULAMA GRUBU 35-29-M00304_A_91312463_91312463</t>
  </si>
  <si>
    <t>19.01.2023 03:54:35</t>
  </si>
  <si>
    <t>19.01.2023 06:22:35</t>
  </si>
  <si>
    <t>ÜÇPINAR DM 45-71-M00183_HatBaşıAyırıcı_53134589 M11_53134589</t>
  </si>
  <si>
    <t>19.01.2023 10:53:11</t>
  </si>
  <si>
    <t>19.01.2023 14:12:44</t>
  </si>
  <si>
    <t>TR-54 35-30-L00054_C_56365549_56365549</t>
  </si>
  <si>
    <t>19.01.2023 09:35:56</t>
  </si>
  <si>
    <t>19.01.2023 10:44:49</t>
  </si>
  <si>
    <t>M-1189 35-03-M01189_TRAFO M03_2119489</t>
  </si>
  <si>
    <t>19.01.2023 08:53:15</t>
  </si>
  <si>
    <t>19.01.2023 13:51:00</t>
  </si>
  <si>
    <t>ALANKIYI TR-4 35-20-L00266_35-20-L00266_61275070</t>
  </si>
  <si>
    <t>19.01.2023 15:01:46</t>
  </si>
  <si>
    <t>19.01.2023 15:25:45</t>
  </si>
  <si>
    <t>K-1482 35-04-K01482_954699397_954699397</t>
  </si>
  <si>
    <t>19.01.2023 11:50:29</t>
  </si>
  <si>
    <t>19.01.2023 12:56:23</t>
  </si>
  <si>
    <t>ÖRENCİK KAPAN TR-1 35-31-L00224_A_72233180_72233180</t>
  </si>
  <si>
    <t>19.01.2023 12:00:22</t>
  </si>
  <si>
    <t>19.01.2023 14:10:38</t>
  </si>
  <si>
    <t>K-3712 35-01-K03712_K-3396 K01_2114423</t>
  </si>
  <si>
    <t>19.01.2023 11:30:53</t>
  </si>
  <si>
    <t>19.01.2023 12:56:55</t>
  </si>
  <si>
    <t>ÖMÜR BELDESİ TR 35-14-M00120_M-42 M01_80640533</t>
  </si>
  <si>
    <t>19.01.2023 22:21:58</t>
  </si>
  <si>
    <t>19.01.2023 22:39:52</t>
  </si>
  <si>
    <t>19.01.2023 13:23:24</t>
  </si>
  <si>
    <t>19.01.2023 14:02:10</t>
  </si>
  <si>
    <t>KÜÇÜKKALE KÖK 35-29-L00036_HASAN ÇAVUŞLAR L06_2088237</t>
  </si>
  <si>
    <t>19.01.2023 08:02:10</t>
  </si>
  <si>
    <t>19.01.2023 09:07:49</t>
  </si>
  <si>
    <t>DM-25/16 45-71-M00392_953191517_953191517</t>
  </si>
  <si>
    <t>19.01.2023 16:46:49</t>
  </si>
  <si>
    <t>19.01.2023 19:46:19</t>
  </si>
  <si>
    <t>DM-12 45-71-M00305_DM-13 M03_2320590</t>
  </si>
  <si>
    <t>19.01.2023 10:43:23</t>
  </si>
  <si>
    <t>19.01.2023 14:45:04</t>
  </si>
  <si>
    <t>L-264 ŞİFNE CAD. SONU 35-18-L00264_950444478_950444478</t>
  </si>
  <si>
    <t>19.01.2023 16:24:12</t>
  </si>
  <si>
    <t>19.01.2023 20:21:05</t>
  </si>
  <si>
    <t>L-291 35-18-L00291_950462403_950462403</t>
  </si>
  <si>
    <t>19.01.2023 10:42:13</t>
  </si>
  <si>
    <t>19.01.2023 12:30:04</t>
  </si>
  <si>
    <t>BACAKLAR TR-1 45-81-M00095_45-81-M00095_2356633</t>
  </si>
  <si>
    <t>19.01.2023 15:51:23</t>
  </si>
  <si>
    <t>19.01.2023 18:15:49</t>
  </si>
  <si>
    <t>L-321 35-18-L00321_950449408_950449408</t>
  </si>
  <si>
    <t>19.01.2023 10:18:02</t>
  </si>
  <si>
    <t>19.01.2023 11:41:12</t>
  </si>
  <si>
    <t>K-290 35-01-K00290_911535856_911535856</t>
  </si>
  <si>
    <t>19.01.2023 16:04:09</t>
  </si>
  <si>
    <t>19.01.2023 20:43:40</t>
  </si>
  <si>
    <t>KARABURUN İM 35-21-A00001_KÜÇÜKBAHÇE L05_2063035</t>
  </si>
  <si>
    <t>19.01.2023 04:52:55</t>
  </si>
  <si>
    <t>19.01.2023 05:17:59</t>
  </si>
  <si>
    <t>M-1643 35-04-M01643_A_56379250_56379250</t>
  </si>
  <si>
    <t>19.01.2023 19:36:18</t>
  </si>
  <si>
    <t>19.01.2023 20:50:24</t>
  </si>
  <si>
    <t>K-1012 35-01-K01012_TRAFO K03_2114399</t>
  </si>
  <si>
    <t>19.01.2023 10:38:43</t>
  </si>
  <si>
    <t>M-21 HAMAM ALANI 35-14-M00021_956643727_956643727</t>
  </si>
  <si>
    <t>19.01.2023 17:30:17</t>
  </si>
  <si>
    <t>19.01.2023 20:06:08</t>
  </si>
  <si>
    <t>ÇİFTLİK İM 35-18-A00003_HatBaşıAyırıcı_53138164 L06_53138164</t>
  </si>
  <si>
    <t>19.01.2023 09:44:41</t>
  </si>
  <si>
    <t>19.01.2023 14:01:06</t>
  </si>
  <si>
    <t>DURHASAN TR-1 45-74-M00263_945591337_945591337</t>
  </si>
  <si>
    <t>19.01.2023 09:19:56</t>
  </si>
  <si>
    <t>19.01.2023 10:57:48</t>
  </si>
  <si>
    <t>19.01.2023 17:07:00</t>
  </si>
  <si>
    <t>SALİHLİ TM 45-78-A00004_ÇAPAKLI M14_2310857</t>
  </si>
  <si>
    <t>19.01.2023 09:15:19</t>
  </si>
  <si>
    <t>19.01.2023 09:16:58</t>
  </si>
  <si>
    <t>19.01.2023 00:30:58</t>
  </si>
  <si>
    <t>19.01.2023 01:42:40</t>
  </si>
  <si>
    <t>TR-1/46 45-72-M00046_956507175_956507175</t>
  </si>
  <si>
    <t>19.01.2023 21:08:33</t>
  </si>
  <si>
    <t>19.01.2023 21:33:33</t>
  </si>
  <si>
    <t>AHMETBEYLER DM 35-16-M00154_PAŞAKÖY (ARAPLIOVASI) GES DM M03_82985721</t>
  </si>
  <si>
    <t>19.01.2023 13:24:00</t>
  </si>
  <si>
    <t>19.01.2023 14:23:54</t>
  </si>
  <si>
    <t>20.01.2023 19:12:36</t>
  </si>
  <si>
    <t>20.01.2023 19:46:34</t>
  </si>
  <si>
    <t>TSK MENTEŞ ÖLÇÜ KÖK ÖZEL 35-19-M00414Ö_ M04_75000967</t>
  </si>
  <si>
    <t>20.01.2023 14:36:28</t>
  </si>
  <si>
    <t>20.01.2023 15:23:10</t>
  </si>
  <si>
    <t>M-3307(YATIRIM REZERVE) 35-07-M03307__79892026_79892026</t>
  </si>
  <si>
    <t>20.01.2023 19:50:59</t>
  </si>
  <si>
    <t>20.01.2023 21:09:28</t>
  </si>
  <si>
    <t>K-538 35-02-K00538_35-02-K00538_2360866</t>
  </si>
  <si>
    <t>20.01.2023 09:42:38</t>
  </si>
  <si>
    <t>20.01.2023 13:15:46</t>
  </si>
  <si>
    <t>GÜNKENT TR-1 35-18-M00096_ILDIR KÖK M03_72091717</t>
  </si>
  <si>
    <t>20.01.2023 10:11:28</t>
  </si>
  <si>
    <t>20.01.2023 17:52:22</t>
  </si>
  <si>
    <t>20.01.2023 12:10:15</t>
  </si>
  <si>
    <t>20.01.2023 17:35:53</t>
  </si>
  <si>
    <t>IŞIKLAR TM 35-02-A00006_ESHOT-2 M49_2309160</t>
  </si>
  <si>
    <t>20.01.2023 06:34:00</t>
  </si>
  <si>
    <t>20.01.2023 09:00:17</t>
  </si>
  <si>
    <t>HACI HASAN KÖYÜ TR-1 35-15-L00271_C_56368996_56368996</t>
  </si>
  <si>
    <t>20.01.2023 15:42:52</t>
  </si>
  <si>
    <t>20.01.2023 18:02:29</t>
  </si>
  <si>
    <t>BAŞARAN TR-5 35-31-L00074_C_91025703_91025703</t>
  </si>
  <si>
    <t>20.01.2023 14:43:35</t>
  </si>
  <si>
    <t>20.01.2023 15:17:25</t>
  </si>
  <si>
    <t>MÜTEVELLİ KÖK 45-80-M00100_MÜTEVELLİ ŞEHİR-2(MÜTEVELLİ TR-5/TR-6/TR-7) M04_72196215</t>
  </si>
  <si>
    <t>20.01.2023 17:37:48</t>
  </si>
  <si>
    <t>20.01.2023 17:54:17</t>
  </si>
  <si>
    <t>SARIKAYA KÖK 35-31-L00284_HatBaşıAyırıcı_82886158 L01_82886158</t>
  </si>
  <si>
    <t>20.01.2023 09:20:35</t>
  </si>
  <si>
    <t>20.01.2023 12:04:27</t>
  </si>
  <si>
    <t>DAĞDERE TR-1 35-29-L00320_A_56395295_56395295</t>
  </si>
  <si>
    <t>20.01.2023 18:17:00</t>
  </si>
  <si>
    <t>20.01.2023 21:01:50</t>
  </si>
  <si>
    <t>L-72 35-14-L00072_A_91345426_91345426</t>
  </si>
  <si>
    <t>20.01.2023 14:24:43</t>
  </si>
  <si>
    <t>20.01.2023 17:40:23</t>
  </si>
  <si>
    <t>CANPAŞA KÖK 45-71-M00140_ALİ ÖRÜMLÜ M06_72246777</t>
  </si>
  <si>
    <t>20.01.2023 15:59:13</t>
  </si>
  <si>
    <t>20.01.2023 20:03:38</t>
  </si>
  <si>
    <t>YENİFOÇA TR-7 35-23-M00007_A_56399617_56399617</t>
  </si>
  <si>
    <t>20.01.2023 09:53:36</t>
  </si>
  <si>
    <t>20.01.2023 10:33:02</t>
  </si>
  <si>
    <t>20.01.2023 13:16:23</t>
  </si>
  <si>
    <t>20.01.2023 15:05:31</t>
  </si>
  <si>
    <t>ÇAPAK KÖK 35-26-M00435_DAĞKIZILCA-2 ÇIKIŞ M05_66033272</t>
  </si>
  <si>
    <t>20.01.2023 16:18:27</t>
  </si>
  <si>
    <t>20.01.2023 19:55:20</t>
  </si>
  <si>
    <t>20.01.2023 14:03:48</t>
  </si>
  <si>
    <t>20.01.2023 14:39:59</t>
  </si>
  <si>
    <t>20.01.2023 09:16:30</t>
  </si>
  <si>
    <t>20.01.2023 11:48:44</t>
  </si>
  <si>
    <t>K-2571 35-01-K02571_K-4034 K01_2119055</t>
  </si>
  <si>
    <t>20.01.2023 14:01:00</t>
  </si>
  <si>
    <t>20.01.2023 16:33:00</t>
  </si>
  <si>
    <t>GÖKÇEÖREN TR-4 45-77-M00033_A_56387123_56387123</t>
  </si>
  <si>
    <t>20.01.2023 17:39:36</t>
  </si>
  <si>
    <t>20.01.2023 18:59:52</t>
  </si>
  <si>
    <t>KALE TR-2 45-78-M01259_B_65513889_65513889</t>
  </si>
  <si>
    <t>20.01.2023 22:07:53</t>
  </si>
  <si>
    <t>20.01.2023 22:21:54</t>
  </si>
  <si>
    <t>TR-77 35-16-L00077_953355299_953355299</t>
  </si>
  <si>
    <t>20.01.2023 10:30:40</t>
  </si>
  <si>
    <t>20.01.2023 13:32:27</t>
  </si>
  <si>
    <t>KARABURUN TR-4/18 35-21-L00012_C_56357359_56357359</t>
  </si>
  <si>
    <t>20.01.2023 01:17:17</t>
  </si>
  <si>
    <t>20.01.2023 03:41:05</t>
  </si>
  <si>
    <t>KADIBOĞAN TR-2 45-74-M00220_45-74-M00220_2371984</t>
  </si>
  <si>
    <t>20.01.2023 19:46:22</t>
  </si>
  <si>
    <t>20.01.2023 21:46:06</t>
  </si>
  <si>
    <t>_910466561_910466561</t>
  </si>
  <si>
    <t>20.01.2023 18:40:48</t>
  </si>
  <si>
    <t>20.01.2023 21:08:37</t>
  </si>
  <si>
    <t>K-3834 35-01-K03834_A A1_5924349</t>
  </si>
  <si>
    <t>20.01.2023 04:32:02</t>
  </si>
  <si>
    <t>20.01.2023 06:30:19</t>
  </si>
  <si>
    <t>GÜLBAHÇE TR-2 (TR-183) 35-19-L00183_A_91227956_91227956</t>
  </si>
  <si>
    <t>20.01.2023 02:09:02</t>
  </si>
  <si>
    <t>20.01.2023 02:38:58</t>
  </si>
  <si>
    <t>20.01.2023 08:59:40</t>
  </si>
  <si>
    <t>20.01.2023 16:08:22</t>
  </si>
  <si>
    <t>L-300 DM 35-18-L00300_950448408_950448408</t>
  </si>
  <si>
    <t>20.01.2023 12:42:22</t>
  </si>
  <si>
    <t>20.01.2023 18:11:29</t>
  </si>
  <si>
    <t>GÖKEYÜP KÖK 45-86-M00334_ORTAKÖY M01_81494873</t>
  </si>
  <si>
    <t>20.01.2023 16:12:39</t>
  </si>
  <si>
    <t>20.01.2023 16:18:08</t>
  </si>
  <si>
    <t>KÜÇÜKBAHÇE KÖYÜ TR-1 35-21-L00085_35-21-L00085_2375929</t>
  </si>
  <si>
    <t>AG Sigorta Atığı</t>
  </si>
  <si>
    <t>20.01.2023 14:57:35</t>
  </si>
  <si>
    <t>20.01.2023 19:38:47</t>
  </si>
  <si>
    <t>YUKARI YENMİŞ TR-1 35-27-M00382_DIREK TIPI TRAFO HUCRESI H01_2053409</t>
  </si>
  <si>
    <t>OG Klemens Arızası</t>
  </si>
  <si>
    <t>20.01.2023 15:00:01</t>
  </si>
  <si>
    <t>20.01.2023 18:49:03</t>
  </si>
  <si>
    <t>DM-1/10 (TR-18) 35-19-M00018_6346787_60982629_60982629</t>
  </si>
  <si>
    <t>20.01.2023 22:33:45</t>
  </si>
  <si>
    <t>21.01.2023 00:11:05</t>
  </si>
  <si>
    <t>TAŞKESİK TR-1 35-26-L00218_956601287_956601287</t>
  </si>
  <si>
    <t>20.01.2023 14:41:02</t>
  </si>
  <si>
    <t>20.01.2023 15:36:06</t>
  </si>
  <si>
    <t>20.01.2023 13:22:35</t>
  </si>
  <si>
    <t>20.01.2023 14:27:21</t>
  </si>
  <si>
    <t>ASARLIK TR-2 35-28-M00184_D_56377625_56377625</t>
  </si>
  <si>
    <t>20.01.2023 06:53:14</t>
  </si>
  <si>
    <t>20.01.2023 08:45:02</t>
  </si>
  <si>
    <t>L-290 35-18-L00290_950462384_950462384</t>
  </si>
  <si>
    <t>20.01.2023 21:16:53</t>
  </si>
  <si>
    <t>20.01.2023 22:58:45</t>
  </si>
  <si>
    <t>TR-15 35-32-L00015_946413834_946413834</t>
  </si>
  <si>
    <t>20.01.2023 07:39:16</t>
  </si>
  <si>
    <t>20.01.2023 08:35:16</t>
  </si>
  <si>
    <t>DM-2/8 BAŞKENT TR 35-18-L00588_95001212598_95001212598</t>
  </si>
  <si>
    <t>20.01.2023 16:59:54</t>
  </si>
  <si>
    <t>20.01.2023 18:47:55</t>
  </si>
  <si>
    <t>M-209(DM-2/22) 35-09-M00209_97469488_97469488</t>
  </si>
  <si>
    <t>20.01.2023 09:24:43</t>
  </si>
  <si>
    <t>20.01.2023 12:53:28</t>
  </si>
  <si>
    <t>BOYNUYOĞUN KÖK 35-29-L00051_DALLIK L03_72215450</t>
  </si>
  <si>
    <t>20.01.2023 11:06:08</t>
  </si>
  <si>
    <t>20.01.2023 13:39:00</t>
  </si>
  <si>
    <t>K-4786 35-04-K04786_99720059_99720059</t>
  </si>
  <si>
    <t>20.01.2023 08:38:20</t>
  </si>
  <si>
    <t>20.01.2023 11:31:34</t>
  </si>
  <si>
    <t>DM-3/08(MESCİD SOKAK) 45-71-M00063_DAĞITIM TRAFOSU M03_72069455</t>
  </si>
  <si>
    <t>20.01.2023 12:29:45</t>
  </si>
  <si>
    <t>20.01.2023 12:38:53</t>
  </si>
  <si>
    <t>KULA İM 45-77-A00001_KONURCA M01_2049499</t>
  </si>
  <si>
    <t>20.01.2023 10:15:05</t>
  </si>
  <si>
    <t>20.01.2023 10:22:26</t>
  </si>
  <si>
    <t>ULUKENT DM-3 35-28-M00003_DM-3/17 M01_2063999</t>
  </si>
  <si>
    <t>20.01.2023 02:42:45</t>
  </si>
  <si>
    <t>20.01.2023 02:55:45</t>
  </si>
  <si>
    <t>TR-19/05 45-71-M00451_DAĞITIM TRAFOSU M04_66396794</t>
  </si>
  <si>
    <t>20.01.2023 15:35:26</t>
  </si>
  <si>
    <t>20.01.2023 15:48:02</t>
  </si>
  <si>
    <t>KARABURUN TR-16 35-21-L00016_953358540_953358540</t>
  </si>
  <si>
    <t>20.01.2023 15:02:46</t>
  </si>
  <si>
    <t>20.01.2023 18:23:13</t>
  </si>
  <si>
    <t>K-3956 35-03-K03956__72372715_72372715</t>
  </si>
  <si>
    <t>20.01.2023 21:15:37</t>
  </si>
  <si>
    <t>20.01.2023 22:42:17</t>
  </si>
  <si>
    <t>KÖSELER TR-1 45-75-M00170_B_56355000_56355000</t>
  </si>
  <si>
    <t>20.01.2023 14:57:38</t>
  </si>
  <si>
    <t>20.01.2023 17:30:41</t>
  </si>
  <si>
    <t>BARBAROS TR-1 35-19-M00199_A_56377407_56377407</t>
  </si>
  <si>
    <t>20.01.2023 10:58:04</t>
  </si>
  <si>
    <t>20.01.2023 13:15:32</t>
  </si>
  <si>
    <t>_48136600_56385945_56385945</t>
  </si>
  <si>
    <t>20.01.2023 13:01:09</t>
  </si>
  <si>
    <t>20.01.2023 13:52:06</t>
  </si>
  <si>
    <t>TR-2/19 45-83-L00019_955148639_955148639</t>
  </si>
  <si>
    <t>20.01.2023 13:18:56</t>
  </si>
  <si>
    <t>20.01.2023 14:44:36</t>
  </si>
  <si>
    <t>DM-3 (TR-16) 35-15-M00016_TR-48 SANAYİ M03_67054181</t>
  </si>
  <si>
    <t>20.01.2023 10:01:18</t>
  </si>
  <si>
    <t>20.01.2023 10:11:00</t>
  </si>
  <si>
    <t>ÇERİKÖZÜ YAYLA TR-3 35-29-L00801_35-29-L00801_72348699</t>
  </si>
  <si>
    <t>20.01.2023 07:24:58</t>
  </si>
  <si>
    <t>20.01.2023 09:53:45</t>
  </si>
  <si>
    <t>ZEYTİNALAN İM 35-19-A00002_GÜZELBAHÇE-2 ÇIKIŞ (İSTİKLAL) M11_2308025</t>
  </si>
  <si>
    <t>20.01.2023 14:28:27</t>
  </si>
  <si>
    <t>20.01.2023 14:38:09</t>
  </si>
  <si>
    <t>YENMİŞ KÖK 35-27-M00366_YUKARI YENMİŞ M05_72163656</t>
  </si>
  <si>
    <t>20.01.2023 17:58:29</t>
  </si>
  <si>
    <t>20.01.2023 18:09:44</t>
  </si>
  <si>
    <t>20.01.2023 14:08:49</t>
  </si>
  <si>
    <t>20.01.2023 14:26:20</t>
  </si>
  <si>
    <t>K-2370 35-01-K02370_910469759_910469759</t>
  </si>
  <si>
    <t>20.01.2023 15:48:46</t>
  </si>
  <si>
    <t>20.01.2023 17:02:14</t>
  </si>
  <si>
    <t>M-2846 35-03-M02846_ M01_82471945</t>
  </si>
  <si>
    <t>20.01.2023 17:06:20</t>
  </si>
  <si>
    <t>20.01.2023 18:29:53</t>
  </si>
  <si>
    <t>20.01.2023 14:20:04</t>
  </si>
  <si>
    <t>20.01.2023 19:24:48</t>
  </si>
  <si>
    <t>L-289 DEMET AKBAĞ TRAFO 35-18-L00289_950456427_950456427</t>
  </si>
  <si>
    <t>20.01.2023 09:45:39</t>
  </si>
  <si>
    <t>20.01.2023 13:55:12</t>
  </si>
  <si>
    <t>20.01.2023 09:03:48</t>
  </si>
  <si>
    <t>20.01.2023 10:26:46</t>
  </si>
  <si>
    <t>SEFERİHİSAR İM 35-14-A00002_GÖZSÜZLER L11_72378549</t>
  </si>
  <si>
    <t>20.01.2023 09:10:17</t>
  </si>
  <si>
    <t>20.01.2023 17:22:33</t>
  </si>
  <si>
    <t>TR-77 35-16-L00077_C_56397424_56397424</t>
  </si>
  <si>
    <t>20.01.2023 12:35:15</t>
  </si>
  <si>
    <t>20.01.2023 13:53:21</t>
  </si>
  <si>
    <t>FATİH KÖK 35-15-L01160_HORZUM L01_72298565</t>
  </si>
  <si>
    <t>20.01.2023 17:28:06</t>
  </si>
  <si>
    <t>20.01.2023 19:43:00</t>
  </si>
  <si>
    <t>MORDOĞAN TR-23 35-21-L00152_C_56375692_56375692</t>
  </si>
  <si>
    <t>20.01.2023 22:51:25</t>
  </si>
  <si>
    <t>20.01.2023 23:30:51</t>
  </si>
  <si>
    <t>ROSEBYE TR-4 45-71-M01188_DAĞITIM TRAFO ROSEBYE TR-4 M03_72080164</t>
  </si>
  <si>
    <t>20.01.2023 15:56:50</t>
  </si>
  <si>
    <t>20.01.2023 16:12:22</t>
  </si>
  <si>
    <t>20.01.2023 11:41:28</t>
  </si>
  <si>
    <t>20.01.2023 12:04:21</t>
  </si>
  <si>
    <t>HARMANDALI KÖK 45-71-M00061_AHMET KOCA M10_72231048</t>
  </si>
  <si>
    <t>20.01.2023 11:14:27</t>
  </si>
  <si>
    <t>20.01.2023 13:25:12</t>
  </si>
  <si>
    <t>SELİMŞAHLAR TR-7 45-71-M01294_45-71-M01294_2356040</t>
  </si>
  <si>
    <t>AG Pano Faz Sigorta Atığı</t>
  </si>
  <si>
    <t>20.01.2023 15:42:31</t>
  </si>
  <si>
    <t>20.01.2023 16:27:54</t>
  </si>
  <si>
    <t>MUSTAFA DÖNERTAŞ-MELTEM GÜLİSTAN  DÖNERTAŞ ÖZEL TR 45-71-M00251Ö_ M04_2302951</t>
  </si>
  <si>
    <t>20.01.2023 11:31:24</t>
  </si>
  <si>
    <t>20.01.2023 13:03:14</t>
  </si>
  <si>
    <t>K-3475 35-07-K03475_K-3476 K02_48246935</t>
  </si>
  <si>
    <t>20.01.2023 14:00:08</t>
  </si>
  <si>
    <t>20.01.2023 16:11:51</t>
  </si>
  <si>
    <t>İTOB DM 35-22-M00089_ARITMA M05_2327863</t>
  </si>
  <si>
    <t>20.01.2023 17:20:02</t>
  </si>
  <si>
    <t>20.01.2023 17:40:35</t>
  </si>
  <si>
    <t>CAFER BEY EVREN MAH.TR-1 45-78-L00711__91322850_91322850</t>
  </si>
  <si>
    <t>20.01.2023 19:04:15</t>
  </si>
  <si>
    <t>20.01.2023 20:59:26</t>
  </si>
  <si>
    <t>M-3121(YATIRIM REZERVE) 35-10-M03121_A_56374060_56374060</t>
  </si>
  <si>
    <t>20.01.2023 09:17:10</t>
  </si>
  <si>
    <t>20.01.2023 12:47:03</t>
  </si>
  <si>
    <t>_956589975_956589975</t>
  </si>
  <si>
    <t>20.01.2023 10:44:27</t>
  </si>
  <si>
    <t>20.01.2023 13:14:20</t>
  </si>
  <si>
    <t>DM-13/03 (İTFAİYE KARŞISI) 45-71-M00333_DAĞITIM TRAFOSU M01_72050869</t>
  </si>
  <si>
    <t>20.01.2023 10:40:35</t>
  </si>
  <si>
    <t>20.01.2023 10:55:21</t>
  </si>
  <si>
    <t>OVACIK TR-6 35-31-L00148_B_91207504_91207504</t>
  </si>
  <si>
    <t>20.01.2023 17:58:12</t>
  </si>
  <si>
    <t>20.01.2023 20:36:20</t>
  </si>
  <si>
    <t>TR-31 45-78-L00031_49381090_56407516_56407516</t>
  </si>
  <si>
    <t>20.01.2023 14:51:22</t>
  </si>
  <si>
    <t>20.01.2023 16:08:53</t>
  </si>
  <si>
    <t>ÇEPNİBEKTAŞ TR-1 45-83-L00300_A_56400730_56400730</t>
  </si>
  <si>
    <t>20.01.2023 16:41:49</t>
  </si>
  <si>
    <t>20.01.2023 18:15:41</t>
  </si>
  <si>
    <t>K-2380 35-08-K02380_K-3741 K01_42545569</t>
  </si>
  <si>
    <t>20.01.2023 12:03:18</t>
  </si>
  <si>
    <t>20.01.2023 13:10:20</t>
  </si>
  <si>
    <t>KOZAKLI OKUL MAH. 45-86-M00094_B_56386222_56386222</t>
  </si>
  <si>
    <t>20.01.2023 17:19:44</t>
  </si>
  <si>
    <t>20.01.2023 19:02:09</t>
  </si>
  <si>
    <t>K-3555 35-01-K03555_913287314_913287314</t>
  </si>
  <si>
    <t>20.01.2023 05:20:29</t>
  </si>
  <si>
    <t>20.01.2023 10:42:22</t>
  </si>
  <si>
    <t>20.01.2023 19:50:47</t>
  </si>
  <si>
    <t>20.01.2023 20:14:46</t>
  </si>
  <si>
    <t>20.01.2023 13:11:18</t>
  </si>
  <si>
    <t>20.01.2023 15:20:00</t>
  </si>
  <si>
    <t>TR-44 (DM-6/21) 35-17-M00044_950301590_950301590</t>
  </si>
  <si>
    <t>20.01.2023 12:46:42</t>
  </si>
  <si>
    <t>20.01.2023 14:45:47</t>
  </si>
  <si>
    <t>KOYUNDERE TR-1 35-28-M00154_B_91383639_91383639</t>
  </si>
  <si>
    <t>20.01.2023 08:46:08</t>
  </si>
  <si>
    <t>20.01.2023 10:33:53</t>
  </si>
  <si>
    <t>URGANLI TR-2 45-83-M00570_48025143_56400140_56400140</t>
  </si>
  <si>
    <t>20.01.2023 23:02:35</t>
  </si>
  <si>
    <t>21.01.2023 03:32:53</t>
  </si>
  <si>
    <t>BARBAROS TR-1 35-19-M00199_35-19-M00199_2359489</t>
  </si>
  <si>
    <t>20.01.2023 12:30:38</t>
  </si>
  <si>
    <t>20.01.2023 13:39:49</t>
  </si>
  <si>
    <t>AŞAĞIKIRIKLAR DM 35-16-M00448_TARİŞ YEMTA M16_2334654</t>
  </si>
  <si>
    <t>20.01.2023 14:24:08</t>
  </si>
  <si>
    <t>20.01.2023 15:06:22</t>
  </si>
  <si>
    <t>ATALAN KÖK 35-26-L00247_GÖLLÜCE L06_72823346</t>
  </si>
  <si>
    <t>20.01.2023 09:12:14</t>
  </si>
  <si>
    <t>20.01.2023 17:44:12</t>
  </si>
  <si>
    <t>MÜTEVELLİ TR-8 45-80-M02954_TR-85 M02_84970626</t>
  </si>
  <si>
    <t>20.01.2023 19:07:14</t>
  </si>
  <si>
    <t>20.01.2023 19:41:53</t>
  </si>
  <si>
    <t>YENİ ŞAKRAN TR-4 35-17-M00204_C_90944598_90944598</t>
  </si>
  <si>
    <t>20.01.2023 11:16:13</t>
  </si>
  <si>
    <t>20.01.2023 12:31:01</t>
  </si>
  <si>
    <t>AHMETLİ TR-3 35-26-L00127_C_91027775_91027775</t>
  </si>
  <si>
    <t>20.01.2023 15:36:58</t>
  </si>
  <si>
    <t>20.01.2023 21:29:16</t>
  </si>
  <si>
    <t>SULTAN DM 35-25-M00121_MOBİL-ZİNDANCIK M05_72117321</t>
  </si>
  <si>
    <t>20.01.2023 15:23:21</t>
  </si>
  <si>
    <t>20.01.2023 15:42:53</t>
  </si>
  <si>
    <t>K-848 35-04-K00848_912502399_912502399</t>
  </si>
  <si>
    <t>20.01.2023 11:54:48</t>
  </si>
  <si>
    <t>20.01.2023 13:59:13</t>
  </si>
  <si>
    <t>DM-1/3 GÜNEŞ YOLU TR 35-19-M00263_B B01_5845654</t>
  </si>
  <si>
    <t>20.01.2023 09:10:15</t>
  </si>
  <si>
    <t>20.01.2023 10:53:20</t>
  </si>
  <si>
    <t>CABARLAR KÖK 45-75-M00053_HatBaşıAyırıcı_53135696 M02_53135696</t>
  </si>
  <si>
    <t>20.01.2023 18:49:07</t>
  </si>
  <si>
    <t>20.01.2023 22:02:11</t>
  </si>
  <si>
    <t>ÇELİKLİ GÖLYERİ TR-4 45-78-M00752_A_91452080_91452080</t>
  </si>
  <si>
    <t>20.01.2023 16:21:28</t>
  </si>
  <si>
    <t>20.01.2023 19:08:18</t>
  </si>
  <si>
    <t>HALİL ÇAVUŞLAR TR-1 45-81-M00107_A_56401618_56401618</t>
  </si>
  <si>
    <t>20.01.2023 07:30:48</t>
  </si>
  <si>
    <t>20.01.2023 10:01:41</t>
  </si>
  <si>
    <t>20.01.2023 18:07:46</t>
  </si>
  <si>
    <t>20.01.2023 18:51:49</t>
  </si>
  <si>
    <t>DM-3/25 (MUTLU MAH. MUHTARLIK) 45-71-M00076_953207408_953207408</t>
  </si>
  <si>
    <t>20.01.2023 13:14:57</t>
  </si>
  <si>
    <t>20.01.2023 18:29:27</t>
  </si>
  <si>
    <t>M-2442 35-07-M02442__83816065_83816065</t>
  </si>
  <si>
    <t>20.01.2023 20:42:48</t>
  </si>
  <si>
    <t>20.01.2023 22:22:54</t>
  </si>
  <si>
    <t>L-428 35-18-L00428_9551000_56369160_56369160</t>
  </si>
  <si>
    <t>20.01.2023 10:01:07</t>
  </si>
  <si>
    <t>20.01.2023 12:18:56</t>
  </si>
  <si>
    <t>TEKKEDERE DM 35-16-M00137_KAZIKBAĞLAR M12_2118602</t>
  </si>
  <si>
    <t>20.01.2023 14:52:46</t>
  </si>
  <si>
    <t>20.01.2023 14:55:34</t>
  </si>
  <si>
    <t>ÇAVLU TR-3 45-78-L00626_953294846_953294846</t>
  </si>
  <si>
    <t>20.01.2023 01:06:34</t>
  </si>
  <si>
    <t>20.01.2023 03:11:45</t>
  </si>
  <si>
    <t>BALIKLIOVA DM 35-19-L00270_GÜLBAHÇE GİRİŞ L01_2321766</t>
  </si>
  <si>
    <t>20.01.2023 09:52:27</t>
  </si>
  <si>
    <t>20.01.2023 11:16:08</t>
  </si>
  <si>
    <t>KOZLUÖREN TR-1 45-82-M00309_DIREK TIPI TRAFO HUCRESI H01_2064722</t>
  </si>
  <si>
    <t>20.01.2023 09:29:15</t>
  </si>
  <si>
    <t>20.01.2023 18:16:39</t>
  </si>
  <si>
    <t>M-2866 35-03-M02866_35-03-M02866_82288264</t>
  </si>
  <si>
    <t>20.01.2023 09:46:38</t>
  </si>
  <si>
    <t>20.01.2023 11:29:53</t>
  </si>
  <si>
    <t>DM-2/19 (NECATİBEY TR) 45-71-M00124_953187512_953187512</t>
  </si>
  <si>
    <t>20.01.2023 10:16:35</t>
  </si>
  <si>
    <t>20.01.2023 14:43:24</t>
  </si>
  <si>
    <t>OKLUİSA KÖK 45-81-M00046_ESKİN GRUP M03_71994399</t>
  </si>
  <si>
    <t>20.01.2023 17:43:12</t>
  </si>
  <si>
    <t>20.01.2023 17:54:00</t>
  </si>
  <si>
    <t>L-265 35-18-L00265_950451085_950451085</t>
  </si>
  <si>
    <t>20.01.2023 09:33:02</t>
  </si>
  <si>
    <t>20.01.2023 17:53:55</t>
  </si>
  <si>
    <t>BERGAMA İM-1 35-16-A00001_ŞEHİR-5 L05_2094416</t>
  </si>
  <si>
    <t>20.01.2023 17:39:07</t>
  </si>
  <si>
    <t>20.01.2023 18:28:39</t>
  </si>
  <si>
    <t>20.01.2023 16:07:16</t>
  </si>
  <si>
    <t>20.01.2023 18:01:20</t>
  </si>
  <si>
    <t>20.01.2023 08:56:08</t>
  </si>
  <si>
    <t>20.01.2023 13:16:00</t>
  </si>
  <si>
    <t>TR-158 35-16-L00158_E E01_83625516</t>
  </si>
  <si>
    <t>20.01.2023 21:17:49</t>
  </si>
  <si>
    <t>20.01.2023 22:41:18</t>
  </si>
  <si>
    <t>M-462 BELENAŞI 35-03-M00462_35-03-M00462_82408846</t>
  </si>
  <si>
    <t>20.01.2023 13:23:28</t>
  </si>
  <si>
    <t>20.01.2023 14:44:42</t>
  </si>
  <si>
    <t>SEFERİHİSAR İM 35-14-A00002_KÖYLER L09_72378551</t>
  </si>
  <si>
    <t>20.01.2023 12:03:05</t>
  </si>
  <si>
    <t>20.01.2023 15:11:00</t>
  </si>
  <si>
    <t>K-1927 35-10-K01927_B B01b_5924781</t>
  </si>
  <si>
    <t>20.01.2023 14:40:14</t>
  </si>
  <si>
    <t>20.01.2023 16:01:32</t>
  </si>
  <si>
    <t>TR-32 35-13-L00032_D_56356006_56356006</t>
  </si>
  <si>
    <t>20.01.2023 12:54:08</t>
  </si>
  <si>
    <t>20.01.2023 13:30:37</t>
  </si>
  <si>
    <t>L-277 GÖLCÜK GÖDENCE KÖK 35-14-L00277_OVACIK-BADEMLER L01_72144457</t>
  </si>
  <si>
    <t>20.01.2023 12:01:00</t>
  </si>
  <si>
    <t>20.01.2023 17:12:47</t>
  </si>
  <si>
    <t>K-410 35-03-K00410_D d1b_5802061</t>
  </si>
  <si>
    <t>20.01.2023 21:03:15</t>
  </si>
  <si>
    <t>21.01.2023 01:56:58</t>
  </si>
  <si>
    <t>GÖKEYÜP KÖK 45-86-M00334_ORTAKÖY M01_81494882</t>
  </si>
  <si>
    <t>20.01.2023 13:18:45</t>
  </si>
  <si>
    <t>20.01.2023 13:20:05</t>
  </si>
  <si>
    <t>YENİ ŞAKRAN TR-7 35-17-M00207_35-17-M00207_2362604</t>
  </si>
  <si>
    <t>20.01.2023 09:19:21</t>
  </si>
  <si>
    <t>20.01.2023 09:56:20</t>
  </si>
  <si>
    <t>KIZILAVLU KÖK 45-78-M00837_DELİBAŞLI GRUBU M02_66247846</t>
  </si>
  <si>
    <t>20.01.2023 14:07:06</t>
  </si>
  <si>
    <t>20.01.2023 14:48:23</t>
  </si>
  <si>
    <t>EŞREFPAŞA İM 35-01-A00002_YAĞHANELER M12_2309052</t>
  </si>
  <si>
    <t>20.01.2023 09:58:58</t>
  </si>
  <si>
    <t>20.01.2023 10:03:15</t>
  </si>
  <si>
    <t>KAYMAKÇI TR-10 35-15-M00244_KAYMAKÇI DM M01_67044549</t>
  </si>
  <si>
    <t>20.01.2023 16:25:28</t>
  </si>
  <si>
    <t>20.01.2023 17:30:43</t>
  </si>
  <si>
    <t>20.01.2023 15:16:39</t>
  </si>
  <si>
    <t>20.01.2023 19:35:19</t>
  </si>
  <si>
    <t>ILDIR KÖK 35-18-M00069_M-30 TERMAL KENT M03_72093133</t>
  </si>
  <si>
    <t>20.01.2023 16:09:23</t>
  </si>
  <si>
    <t>20.01.2023 16:59:51</t>
  </si>
  <si>
    <t>SIRIMLI TR-1 35-31-L00201_47875030_56380208_56380208</t>
  </si>
  <si>
    <t>20.01.2023 18:16:51</t>
  </si>
  <si>
    <t>20.01.2023 19:05:33</t>
  </si>
  <si>
    <t>20.01.2023 17:31:29</t>
  </si>
  <si>
    <t>20.01.2023 17:42:35</t>
  </si>
  <si>
    <t>TR-34 35-16-L00034_47577970_56352683_56352683</t>
  </si>
  <si>
    <t>20.01.2023 15:08:37</t>
  </si>
  <si>
    <t>20.01.2023 17:23:08</t>
  </si>
  <si>
    <t>DM-4 45-71-M00004_DAHİLİ TRF M20_2051902</t>
  </si>
  <si>
    <t>20.01.2023 11:42:10</t>
  </si>
  <si>
    <t>20.01.2023 12:04:39</t>
  </si>
  <si>
    <t>DM-18/05 (TR-138) 45-71-M00255_953222980_953222980</t>
  </si>
  <si>
    <t>20.01.2023 16:41:53</t>
  </si>
  <si>
    <t>20.01.2023 19:20:21</t>
  </si>
  <si>
    <t>YAŞAR ÖZLÜ 35-26-L00078_35-26-L00078_2358272</t>
  </si>
  <si>
    <t>20.01.2023 08:58:56</t>
  </si>
  <si>
    <t>20.01.2023 11:29:47</t>
  </si>
  <si>
    <t>ÇAKIRBEYLİ TR-6 35-26-M01566_ H_90368853</t>
  </si>
  <si>
    <t>20.01.2023 20:04:44</t>
  </si>
  <si>
    <t>21.01.2023 02:20:25</t>
  </si>
  <si>
    <t>YENİŞEHİR TR-2 35-31-L00378_35-31-L00378_2365605</t>
  </si>
  <si>
    <t>20.01.2023 13:43:59</t>
  </si>
  <si>
    <t>20.01.2023 14:01:09</t>
  </si>
  <si>
    <t>KIZILAVLU KÖK 45-78-M00837_HatBaşıAyırıcı_53139874 M02_53139874</t>
  </si>
  <si>
    <t>20.01.2023 09:31:00</t>
  </si>
  <si>
    <t>20.01.2023 11:12:04</t>
  </si>
  <si>
    <t>L-290 35-18-L00290_950456658_950456658</t>
  </si>
  <si>
    <t>20.01.2023 09:55:43</t>
  </si>
  <si>
    <t>20.01.2023 15:06:33</t>
  </si>
  <si>
    <t>DUMANLAR KÖK 45-81-M00044_SELENDİ DM M01_72038295</t>
  </si>
  <si>
    <t>20.01.2023 16:13:38</t>
  </si>
  <si>
    <t>20.01.2023 16:14:34</t>
  </si>
  <si>
    <t>GÖBEKLİ TR-2 45-73-M01077_B_56385424_56385424</t>
  </si>
  <si>
    <t>20.01.2023 14:55:00</t>
  </si>
  <si>
    <t>20.01.2023 17:20:37</t>
  </si>
  <si>
    <t>HACIRAHMANLI TR-1 KÖK 45-80-M00070_HACIRAHMANLI TARIMSAL SULAMA M03_72197689</t>
  </si>
  <si>
    <t>20.01.2023 13:15:36</t>
  </si>
  <si>
    <t>20.01.2023 14:35:24</t>
  </si>
  <si>
    <t>TAŞDELEN TR-336 35-19-M00181_956669087_956669087</t>
  </si>
  <si>
    <t>20.01.2023 16:49:59</t>
  </si>
  <si>
    <t>20.01.2023 19:27:11</t>
  </si>
  <si>
    <t>K-3834 35-01-K03834_A A4_5924413</t>
  </si>
  <si>
    <t>20.01.2023 07:41:41</t>
  </si>
  <si>
    <t>20.01.2023 10:47:57</t>
  </si>
  <si>
    <t>M-2564 35-02-M02564_99441378_99441378</t>
  </si>
  <si>
    <t>20.01.2023 14:01:37</t>
  </si>
  <si>
    <t>20.01.2023 16:56:28</t>
  </si>
  <si>
    <t>EMİRLİ TR-6 35-15-L00642_A_91272312_91272312</t>
  </si>
  <si>
    <t>20.01.2023 15:26:40</t>
  </si>
  <si>
    <t>20.01.2023 19:50:20</t>
  </si>
  <si>
    <t>K-1768 35-01-K01768_911400637_911400637</t>
  </si>
  <si>
    <t>20.01.2023 15:47:33</t>
  </si>
  <si>
    <t>20.01.2023 17:51:32</t>
  </si>
  <si>
    <t>HİLAL KLASİK TM 35-01-A00011_MÜRSELPAŞA M11_2053725</t>
  </si>
  <si>
    <t>20.01.2023 01:37:00</t>
  </si>
  <si>
    <t>20.01.2023 02:15:00</t>
  </si>
  <si>
    <t>20.01.2023 17:50:48</t>
  </si>
  <si>
    <t>20.01.2023 18:29:02</t>
  </si>
  <si>
    <t>K-1168 35-01-K01168_910725143_910725143</t>
  </si>
  <si>
    <t>20.01.2023 06:21:31</t>
  </si>
  <si>
    <t>20.01.2023 10:45:40</t>
  </si>
  <si>
    <t>K-4950 35-01-K04950_912308639_912308639</t>
  </si>
  <si>
    <t>20.01.2023 22:26:26</t>
  </si>
  <si>
    <t>21.01.2023 00:48:33</t>
  </si>
  <si>
    <t>K-1183 35-04-K01183_99521566_99521566</t>
  </si>
  <si>
    <t>20.01.2023 14:40:54</t>
  </si>
  <si>
    <t>20.01.2023 16:37:48</t>
  </si>
  <si>
    <t>20.01.2023 17:21:30</t>
  </si>
  <si>
    <t>20.01.2023 17:31:00</t>
  </si>
  <si>
    <t>MURADİYE TR-2/B (23 NİSAN PARKI) 45-71-M01852_953221223_953221223</t>
  </si>
  <si>
    <t>20.01.2023 18:35:19</t>
  </si>
  <si>
    <t>20.01.2023 20:02:53</t>
  </si>
  <si>
    <t>İNECİK TR-1 35-21-L00121_953364047_953364047</t>
  </si>
  <si>
    <t>20.01.2023 11:38:18</t>
  </si>
  <si>
    <t>20.01.2023 15:46:35</t>
  </si>
  <si>
    <t>EBSO TM 35-09-A00001_KUŞ CENNETİ M22_2314258</t>
  </si>
  <si>
    <t>20.01.2023 14:14:30</t>
  </si>
  <si>
    <t>20.01.2023 15:57:03</t>
  </si>
  <si>
    <t>K-538 35-02-K00538_C_56375451_56375451</t>
  </si>
  <si>
    <t>20.01.2023 13:47:20</t>
  </si>
  <si>
    <t>20.01.2023 14:11:39</t>
  </si>
  <si>
    <t>K-1003 GEÇİT 35-01-K01003_HATAY TM-10 K01_67013295</t>
  </si>
  <si>
    <t>20.01.2023 11:01:28</t>
  </si>
  <si>
    <t>20.01.2023 12:37:43</t>
  </si>
  <si>
    <t>SELİMŞAHLAR TR-3 45-71-M01297_A_56353026_56353026</t>
  </si>
  <si>
    <t>20.01.2023 22:23:43</t>
  </si>
  <si>
    <t>21.01.2023 00:25:52</t>
  </si>
  <si>
    <t>SOMA TR-16/4 45-82-M00096_TR-3 M03_72189663</t>
  </si>
  <si>
    <t>20.01.2023 10:12:59</t>
  </si>
  <si>
    <t>20.01.2023 11:06:00</t>
  </si>
  <si>
    <t>GÜNEŞLİ TR-17 45-75-M00339_945596625_945596625</t>
  </si>
  <si>
    <t>20.01.2023 10:12:11</t>
  </si>
  <si>
    <t>20.01.2023 11:42:35</t>
  </si>
  <si>
    <t>20.01.2023 13:55:07</t>
  </si>
  <si>
    <t>20.01.2023 15:08:23</t>
  </si>
  <si>
    <t>K-3413 35-08-K03413_K-1300 K01_42841403</t>
  </si>
  <si>
    <t>20.01.2023 16:30:07</t>
  </si>
  <si>
    <t>20.01.2023 17:31:45</t>
  </si>
  <si>
    <t>ATÇILAR TR-1 35-16-M00037_35-16-M00037_2347121</t>
  </si>
  <si>
    <t>20.01.2023 17:48:54</t>
  </si>
  <si>
    <t>M-2561 35-02-M02561_911777942_911777942</t>
  </si>
  <si>
    <t>20.01.2023 07:26:34</t>
  </si>
  <si>
    <t>20.01.2023 09:08:51</t>
  </si>
  <si>
    <t>TR-88 45-78-L00088_57748468_60984681_60984681</t>
  </si>
  <si>
    <t>20.01.2023 11:47:49</t>
  </si>
  <si>
    <t>20.01.2023 13:51:41</t>
  </si>
  <si>
    <t>M-516 METAŞ KÖK 35-02-M00516_M-1151 M04_72046090</t>
  </si>
  <si>
    <t>20.01.2023 09:30:41</t>
  </si>
  <si>
    <t>20.01.2023 09:40:35</t>
  </si>
  <si>
    <t>20.01.2023 18:24:54</t>
  </si>
  <si>
    <t>20.01.2023 19:01:00</t>
  </si>
  <si>
    <t>BALIKLI TR-2 45-75-M00373_A_90964796_90964796</t>
  </si>
  <si>
    <t>20.01.2023 20:27:14</t>
  </si>
  <si>
    <t>21.01.2023 00:00:00</t>
  </si>
  <si>
    <t>RAHMANLAR TR-1 45-81-M00108_B_56399531_56399531</t>
  </si>
  <si>
    <t>20.01.2023 17:31:48</t>
  </si>
  <si>
    <t>20.01.2023 19:49:35</t>
  </si>
  <si>
    <t>L-18 35-14-L00018_35-14-L00018_2370944</t>
  </si>
  <si>
    <t>20.01.2023 17:06:53</t>
  </si>
  <si>
    <t>20.01.2023 18:07:00</t>
  </si>
  <si>
    <t>L-49 TİRE ALTIN EVLER 35-18-L00049_95002350987_95002350987</t>
  </si>
  <si>
    <t>20.01.2023 17:00:37</t>
  </si>
  <si>
    <t>20.01.2023 18:27:13</t>
  </si>
  <si>
    <t>BAĞLARBAŞI TR-4 35-15-L00881_A_91445742_91445742</t>
  </si>
  <si>
    <t>20.01.2023 15:12:28</t>
  </si>
  <si>
    <t>20.01.2023 21:20:38</t>
  </si>
  <si>
    <t>DM-3/1 35-19-M00003_956666664_956666664</t>
  </si>
  <si>
    <t>20.01.2023 15:07:07</t>
  </si>
  <si>
    <t>20.01.2023 18:44:04</t>
  </si>
  <si>
    <t>20.01.2023 14:07:25</t>
  </si>
  <si>
    <t>20.01.2023 14:49:43</t>
  </si>
  <si>
    <t>20.01.2023 17:50:14</t>
  </si>
  <si>
    <t>20.01.2023 18:35:17</t>
  </si>
  <si>
    <t>20.01.2023 07:17:33</t>
  </si>
  <si>
    <t>20.01.2023 09:10:14</t>
  </si>
  <si>
    <t>DM-13/22 (ÇİMENLİ SOKAK) 45-71-M00059_ M04_2319023</t>
  </si>
  <si>
    <t>20.01.2023 10:00:05</t>
  </si>
  <si>
    <t>20.01.2023 10:15:50</t>
  </si>
  <si>
    <t>ÇAMÖNÜ TR-4 45-72-L00273_A_91282001_91282001</t>
  </si>
  <si>
    <t>20.01.2023 15:52:43</t>
  </si>
  <si>
    <t>20.01.2023 16:52:51</t>
  </si>
  <si>
    <t>K-358 35-04-K00358_D_56381111_56381111</t>
  </si>
  <si>
    <t>20.01.2023 07:43:48</t>
  </si>
  <si>
    <t>20.01.2023 11:17:25</t>
  </si>
  <si>
    <t>L-215 35-18-L00215_950451587_950451587</t>
  </si>
  <si>
    <t>20.01.2023 11:58:04</t>
  </si>
  <si>
    <t>20.01.2023 16:58:00</t>
  </si>
  <si>
    <t>DM-1/59 45-71-M00020_DM-1/02 SULTAN EVLERİ M05_66398590</t>
  </si>
  <si>
    <t>20.01.2023 16:03:48</t>
  </si>
  <si>
    <t>20.01.2023 17:27:39</t>
  </si>
  <si>
    <t>L-18 35-14-L00018_956659299_956659299</t>
  </si>
  <si>
    <t>20.01.2023 09:24:20</t>
  </si>
  <si>
    <t>20.01.2023 11:39:54</t>
  </si>
  <si>
    <t>TR-39 35-15-M00039_35-15-M00039_2365881</t>
  </si>
  <si>
    <t>20.01.2023 18:59:14</t>
  </si>
  <si>
    <t>20.01.2023 19:15:04</t>
  </si>
  <si>
    <t>ALİZE KÖK 35-18-M00059_TATAR DM (İYTE)-1 M09_72185134</t>
  </si>
  <si>
    <t>20.01.2023 08:39:36</t>
  </si>
  <si>
    <t>20.01.2023 11:27:44</t>
  </si>
  <si>
    <t>20.01.2023 18:25:57</t>
  </si>
  <si>
    <t>20.01.2023 20:28:09</t>
  </si>
  <si>
    <t>TR-131 35-15-M00131_35-15-M00131_66748093</t>
  </si>
  <si>
    <t>20.01.2023 11:42:29</t>
  </si>
  <si>
    <t>20.01.2023 12:07:14</t>
  </si>
  <si>
    <t>M-2801 35-01-M02801_M-1702 M01_84910384</t>
  </si>
  <si>
    <t>20.01.2023 03:03:59</t>
  </si>
  <si>
    <t>DM-1/10 (TR-18) 35-19-M00018_956667774_956667774</t>
  </si>
  <si>
    <t>20.01.2023 03:15:33</t>
  </si>
  <si>
    <t>20.01.2023 04:07:44</t>
  </si>
  <si>
    <t>KARABURUN TR-16 35-21-L00016_95000468758_95000468758</t>
  </si>
  <si>
    <t>20.01.2023 12:30:46</t>
  </si>
  <si>
    <t>20.01.2023 16:51:04</t>
  </si>
  <si>
    <t>K-3591 35-01-K03591_911537856_911537856</t>
  </si>
  <si>
    <t>20.01.2023 09:32:36</t>
  </si>
  <si>
    <t>20.01.2023 12:03:23</t>
  </si>
  <si>
    <t>L-310 35-18-L00310_9109203_56369862_56369862</t>
  </si>
  <si>
    <t>20.01.2023 11:57:13</t>
  </si>
  <si>
    <t>20.01.2023 12:27:00</t>
  </si>
  <si>
    <t>20.01.2023 15:54:08</t>
  </si>
  <si>
    <t>20.01.2023 17:25:31</t>
  </si>
  <si>
    <t>BADEMLİ HACIMUSA MEV. TR-32 35-15-L01052_A_91247029_91247029</t>
  </si>
  <si>
    <t>20.01.2023 13:57:51</t>
  </si>
  <si>
    <t>20.01.2023 16:16:22</t>
  </si>
  <si>
    <t>K-290 35-01-K00290_F_60983927_60983927</t>
  </si>
  <si>
    <t>20.01.2023 15:39:08</t>
  </si>
  <si>
    <t>20.01.2023 16:21:06</t>
  </si>
  <si>
    <t>L-143 35-18-L00143_11328953_56372526_56372526</t>
  </si>
  <si>
    <t>20.01.2023 14:10:09</t>
  </si>
  <si>
    <t>20.01.2023 20:08:12</t>
  </si>
  <si>
    <t>KURUCUOVA TR-11 35-15-L01094_A_56368959_56368959</t>
  </si>
  <si>
    <t>20.01.2023 14:21:25</t>
  </si>
  <si>
    <t>20.01.2023 19:00:53</t>
  </si>
  <si>
    <t>ERKAN ATMACA SULAMA GRUBU 35-29-M00225_35-29-M00225_2371105</t>
  </si>
  <si>
    <t>20.01.2023 12:11:55</t>
  </si>
  <si>
    <t>20.01.2023 15:04:49</t>
  </si>
  <si>
    <t>K-1723 35-08-K01723_97553726_97553726</t>
  </si>
  <si>
    <t>20.01.2023 18:15:45</t>
  </si>
  <si>
    <t>20.01.2023 19:24:02</t>
  </si>
  <si>
    <t>M-529 35-02-M00529_B_56367088_56367088</t>
  </si>
  <si>
    <t>20.01.2023 07:50:28</t>
  </si>
  <si>
    <t>20.01.2023 09:38:14</t>
  </si>
  <si>
    <t>20.01.2023 16:14:00</t>
  </si>
  <si>
    <t>20.01.2023 18:40:10</t>
  </si>
  <si>
    <t>L-291 35-18-L00291_HatBaşıAyırıcı_53138403 L03_53138403</t>
  </si>
  <si>
    <t>20.01.2023 09:17:49</t>
  </si>
  <si>
    <t>20.01.2023 10:02:13</t>
  </si>
  <si>
    <t>K-754 ÖZMAK ÖZEL TR 35-22-K00754Ö_35-22-K00754Ö_2359148</t>
  </si>
  <si>
    <t>20.01.2023 13:09:36</t>
  </si>
  <si>
    <t>20.01.2023 15:10:58</t>
  </si>
  <si>
    <t>20.01.2023 10:29:57</t>
  </si>
  <si>
    <t>20.01.2023 11:49:40</t>
  </si>
  <si>
    <t>20.01.2023 13:11:21</t>
  </si>
  <si>
    <t>20.01.2023 15:46:14</t>
  </si>
  <si>
    <t>DM-4/09A (MALTA SPOR) 45-71-M00212_DAĞITIM TRAFOSU M03_72060953</t>
  </si>
  <si>
    <t>20.01.2023 12:47:17</t>
  </si>
  <si>
    <t>20.01.2023 12:59:06</t>
  </si>
  <si>
    <t>HELVACI TR-4 35-17-M00364_95000626941_95000626941</t>
  </si>
  <si>
    <t>20.01.2023 14:59:58</t>
  </si>
  <si>
    <t>20.01.2023 18:18:31</t>
  </si>
  <si>
    <t>BÜYÜKBELEN TR-4 45-80-M00099_45-80-M00099_2374069</t>
  </si>
  <si>
    <t>20.01.2023 10:05:26</t>
  </si>
  <si>
    <t>20.01.2023 11:56:18</t>
  </si>
  <si>
    <t>İNECİK TR-2 35-21-L00223__77677227_77677227</t>
  </si>
  <si>
    <t>20.01.2023 01:12:50</t>
  </si>
  <si>
    <t>20.01.2023 01:52:14</t>
  </si>
  <si>
    <t>SOMA TR-15 45-82-M00525_TR-15/1 TR-15/2 TR-15/5 M03_79767448</t>
  </si>
  <si>
    <t>20.01.2023 11:06:41</t>
  </si>
  <si>
    <t>20.01.2023 12:43:08</t>
  </si>
  <si>
    <t>M-2475(YATIRIM REZERVE) 35-02-M02475_A A1B_5813287</t>
  </si>
  <si>
    <t>20.01.2023 16:37:49</t>
  </si>
  <si>
    <t>20.01.2023 18:04:52</t>
  </si>
  <si>
    <t>İNECİK TR-1 35-21-L00121_35-21-L00121_2349072</t>
  </si>
  <si>
    <t>20.01.2023 14:46:54</t>
  </si>
  <si>
    <t>20.01.2023 15:57:06</t>
  </si>
  <si>
    <t>TURGUTALP TR-1 45-71-M01762_A_90993204_90993204</t>
  </si>
  <si>
    <t>20.01.2023 18:39:58</t>
  </si>
  <si>
    <t>21.01.2023 02:33:43</t>
  </si>
  <si>
    <t>TR-21 45-77-L00021_945505228_945505228</t>
  </si>
  <si>
    <t>20.01.2023 18:24:15</t>
  </si>
  <si>
    <t>20.01.2023 20:35:38</t>
  </si>
  <si>
    <t>M-180 DALYAN ARITMA DM 35-18-M00180__56368110_56368110</t>
  </si>
  <si>
    <t>20.01.2023 08:53:09</t>
  </si>
  <si>
    <t>20.01.2023 16:10:39</t>
  </si>
  <si>
    <t>TR-85 SÜLEYMAN TALU GRB. 35-15-M00085_35-15-M00085_2364842</t>
  </si>
  <si>
    <t>20.01.2023 14:39:33</t>
  </si>
  <si>
    <t>20.01.2023 18:21:46</t>
  </si>
  <si>
    <t>20.01.2023 16:12:13</t>
  </si>
  <si>
    <t>20.01.2023 16:15:50</t>
  </si>
  <si>
    <t>K-1744 35-01-K01744_K-2807 K02_2049061</t>
  </si>
  <si>
    <t>20.01.2023 14:13:34</t>
  </si>
  <si>
    <t>20.01.2023 16:14:12</t>
  </si>
  <si>
    <t>TULUM TR-2 35-26-L00354_C_91068532_91068532</t>
  </si>
  <si>
    <t>20.01.2023 12:07:58</t>
  </si>
  <si>
    <t>20.01.2023 12:55:48</t>
  </si>
  <si>
    <t>HACIRAHMANLAR TARIMSAL SULAMA ÖZEL KÖK 45-80-M02000Ö_HACIRAHMANLI TST-2 M01_2083396</t>
  </si>
  <si>
    <t>20.01.2023 21:10:40</t>
  </si>
  <si>
    <t>20.01.2023 22:05:04</t>
  </si>
  <si>
    <t>K-4089 35-03-K04089_912728196_912728196</t>
  </si>
  <si>
    <t>20.01.2023 16:54:18</t>
  </si>
  <si>
    <t>20.01.2023 18:34:03</t>
  </si>
  <si>
    <t>M-217 35-09-M00217_35-09-M00217_42969113</t>
  </si>
  <si>
    <t>20.01.2023 08:01:10</t>
  </si>
  <si>
    <t>20.01.2023 11:54:21</t>
  </si>
  <si>
    <t>SOMA A SANTRALİ İM/DM 45-82-A00001_SAVAŞTEPE 15.8 L14_2091658</t>
  </si>
  <si>
    <t>20.01.2023 13:47:45</t>
  </si>
  <si>
    <t>20.01.2023 14:02:15</t>
  </si>
  <si>
    <t>K-4155 35-02-K04155_C_56382520_56382520</t>
  </si>
  <si>
    <t>20.01.2023 15:05:45</t>
  </si>
  <si>
    <t>20.01.2023 18:28:02</t>
  </si>
  <si>
    <t>OTOYOL DM 45-80-M02917_HatBaşıAyırıcı_53137209 M01_53137209</t>
  </si>
  <si>
    <t>20.01.2023 12:04:48</t>
  </si>
  <si>
    <t>20.01.2023 12:05:00</t>
  </si>
  <si>
    <t>SELEKLER TR-1 45-86-M00163_A_91128369_91128369</t>
  </si>
  <si>
    <t>20.01.2023 06:08:17</t>
  </si>
  <si>
    <t>20.01.2023 07:46:58</t>
  </si>
  <si>
    <t>20.01.2023 10:04:33</t>
  </si>
  <si>
    <t>20.01.2023 10:58:12</t>
  </si>
  <si>
    <t>M-2544 35-01-M02544__72410633_72410633</t>
  </si>
  <si>
    <t>20.01.2023 22:21:01</t>
  </si>
  <si>
    <t>21.01.2023 00:18:42</t>
  </si>
  <si>
    <t>L-290 35-18-L00290_950456538_950456538</t>
  </si>
  <si>
    <t>20.01.2023 09:48:59</t>
  </si>
  <si>
    <t>20.01.2023 16:01:04</t>
  </si>
  <si>
    <t>ARMUTLU DM-2/TR-36 (ESKİ TR-6) 35-27-L00006_914387567_914387567</t>
  </si>
  <si>
    <t>20.01.2023 16:48:07</t>
  </si>
  <si>
    <t>20.01.2023 19:37:45</t>
  </si>
  <si>
    <t>ÇİLEME TR-2 35-22-M00161_35-22-M00161_2377298</t>
  </si>
  <si>
    <t>20.01.2023 08:54:36</t>
  </si>
  <si>
    <t>20.01.2023 17:17:40</t>
  </si>
  <si>
    <t>TR-64 35-30-L00064_35-30-L00064_2374281</t>
  </si>
  <si>
    <t>20.01.2023 17:33:46</t>
  </si>
  <si>
    <t>20.01.2023 17:54:36</t>
  </si>
  <si>
    <t>DM-3/1 35-19-M00003__72372330_72372330</t>
  </si>
  <si>
    <t>20.01.2023 16:45:21</t>
  </si>
  <si>
    <t>20.01.2023 19:57:30</t>
  </si>
  <si>
    <t>GİRELLİ TR-1 45-73-M00758_945689668_945689668</t>
  </si>
  <si>
    <t>20.01.2023 08:48:15</t>
  </si>
  <si>
    <t>20.01.2023 12:12:01</t>
  </si>
  <si>
    <t>KARGIN KÖK 45-71-M00095_KARGIN BAKIR HAT TURGUTLU YÖNÜ M05_2076269</t>
  </si>
  <si>
    <t>20.01.2023 18:36:31</t>
  </si>
  <si>
    <t>20.01.2023 23:01:13</t>
  </si>
  <si>
    <t>DERBENT ALTI TST KÖK 45-83-M00127_DERBENT TARIMSAL SULAMA M04_72202044</t>
  </si>
  <si>
    <t>20.01.2023 11:01:24</t>
  </si>
  <si>
    <t>20.01.2023 11:56:45</t>
  </si>
  <si>
    <t>POYRAZDAMLARI TR-11 45-78-M00576_KEMERDAMLARI YUKARIKEMER M05_2106463</t>
  </si>
  <si>
    <t>20.01.2023 14:49:58</t>
  </si>
  <si>
    <t>20.01.2023 14:50:30</t>
  </si>
  <si>
    <t>L-55 ÖZMET 35-14-L00055_956640057_956640057</t>
  </si>
  <si>
    <t>20.01.2023 21:11:56</t>
  </si>
  <si>
    <t>20.01.2023 22:11:39</t>
  </si>
  <si>
    <t>KADIDEĞİRMENİ KÖK 45-82-M00127_BERGAMA KINIK (AVDAN) M02_2091828</t>
  </si>
  <si>
    <t>20.01.2023 10:12:58</t>
  </si>
  <si>
    <t>20.01.2023 10:32:46</t>
  </si>
  <si>
    <t>M-2456 35-02-M02456__78540078_78540078</t>
  </si>
  <si>
    <t>20.01.2023 12:59:19</t>
  </si>
  <si>
    <t>20.01.2023 16:12:04</t>
  </si>
  <si>
    <t>AKHİSAR İM 45-72-A00001_HatBaşıAyırıcı_53139881 L03_53139881</t>
  </si>
  <si>
    <t>20.01.2023 12:24:06</t>
  </si>
  <si>
    <t>20.01.2023 13:06:13</t>
  </si>
  <si>
    <t>KOYUNDERE TR-15 35-28-M00159__65645215_65645215</t>
  </si>
  <si>
    <t>20.01.2023 16:28:27</t>
  </si>
  <si>
    <t>20.01.2023 17:03:38</t>
  </si>
  <si>
    <t>K-1675 35-02-K01675_913015698_913015698</t>
  </si>
  <si>
    <t>20.01.2023 16:11:46</t>
  </si>
  <si>
    <t>20.01.2023 20:32:52</t>
  </si>
  <si>
    <t>20.01.2023 07:20:56</t>
  </si>
  <si>
    <t>20.01.2023 08:41:52</t>
  </si>
  <si>
    <t>20.01.2023 09:21:35</t>
  </si>
  <si>
    <t>20.01.2023 16:13:14</t>
  </si>
  <si>
    <t>YUSUFDERE TR-1 35-15-L00529_35-15-L00529_2364697</t>
  </si>
  <si>
    <t>20.01.2023 14:22:28</t>
  </si>
  <si>
    <t>20.01.2023 15:58:53</t>
  </si>
  <si>
    <t>KARAKURT KÖK 45-76-M00049_KARAKURT M02_72213481</t>
  </si>
  <si>
    <t>20.01.2023 15:18:30</t>
  </si>
  <si>
    <t>20.01.2023 15:19:30</t>
  </si>
  <si>
    <t>KARABURUN TR-7 35-21-L00033_35-21-L00033_72175533</t>
  </si>
  <si>
    <t>20.01.2023 11:29:30</t>
  </si>
  <si>
    <t>20.01.2023 11:53:42</t>
  </si>
  <si>
    <t>DM-3/TR-27 MENDERES 35-22-M00071_915167069_915167069</t>
  </si>
  <si>
    <t>20.01.2023 15:52:37</t>
  </si>
  <si>
    <t>20.01.2023 17:57:52</t>
  </si>
  <si>
    <t>DM-3/27 (KÜTÜPHANE) 45-71-M00078_953211526_953211526</t>
  </si>
  <si>
    <t>20.01.2023 18:19:39</t>
  </si>
  <si>
    <t>20.01.2023 19:23:16</t>
  </si>
  <si>
    <t>K-843 35-03-K00843_K-1241 K01_41937128</t>
  </si>
  <si>
    <t>20.01.2023 09:02:10</t>
  </si>
  <si>
    <t>20.01.2023 11:03:07</t>
  </si>
  <si>
    <t>KARAYAĞCI FIRINLI TR-1 45-72-L00862_DIREK TIPI TRAFO HUCRESI H01_2111380</t>
  </si>
  <si>
    <t>20.01.2023 08:17:31</t>
  </si>
  <si>
    <t>20.01.2023 10:33:32</t>
  </si>
  <si>
    <t>20.01.2023 10:57:27</t>
  </si>
  <si>
    <t>20.01.2023 18:02:54</t>
  </si>
  <si>
    <t>HATAY TM 35-01-A00009_HATAY-12 K19_2313684</t>
  </si>
  <si>
    <t>20.01.2023 20:23:04</t>
  </si>
  <si>
    <t>20.01.2023 21:30:01</t>
  </si>
  <si>
    <t>M-1056 35-02-M01056_99748112_99748112</t>
  </si>
  <si>
    <t>20.01.2023 12:26:33</t>
  </si>
  <si>
    <t>20.01.2023 14:56:39</t>
  </si>
  <si>
    <t>TR-9 45-78-L00009_953264997_953264997</t>
  </si>
  <si>
    <t>20.01.2023 13:47:04</t>
  </si>
  <si>
    <t>20.01.2023 17:00:29</t>
  </si>
  <si>
    <t>KARABURUN TR-56 35-21-L00217_A_77288362_77288362</t>
  </si>
  <si>
    <t>20.01.2023 09:40:55</t>
  </si>
  <si>
    <t>20.01.2023 10:26:38</t>
  </si>
  <si>
    <t>KULA İM 45-77-A00001_HatBaşıAyırıcı_89716736 M01_89716736</t>
  </si>
  <si>
    <t>20.01.2023 11:43:09</t>
  </si>
  <si>
    <t>20.01.2023 13:59:41</t>
  </si>
  <si>
    <t>TİYENLİ KÖK 45-85-M00004_TİYENLİ KÖY ÇIKIŞI M01_72102206</t>
  </si>
  <si>
    <t>20.01.2023 16:18:19</t>
  </si>
  <si>
    <t>20.01.2023 17:32:02</t>
  </si>
  <si>
    <t>ÇITAK TR-1 35-17-M00438_35-17-M00438_2377178</t>
  </si>
  <si>
    <t>20.01.2023 15:19:34</t>
  </si>
  <si>
    <t>20.01.2023 15:44:29</t>
  </si>
  <si>
    <t>20.01.2023 16:30:03</t>
  </si>
  <si>
    <t>20.01.2023 16:54:33</t>
  </si>
  <si>
    <t>DAĞDERE TR-1 35-29-L00320_35-29-L00320_2376500</t>
  </si>
  <si>
    <t>20.01.2023 14:54:42</t>
  </si>
  <si>
    <t>20.01.2023 18:15:08</t>
  </si>
  <si>
    <t>20.01.2023 09:13:21</t>
  </si>
  <si>
    <t>20.01.2023 10:13:55</t>
  </si>
  <si>
    <t>YUKARI AVDAN TR-1 45-82-M00241_A_56392544_56392544</t>
  </si>
  <si>
    <t>20.01.2023 17:11:39</t>
  </si>
  <si>
    <t>20.01.2023 18:54:06</t>
  </si>
  <si>
    <t>SELENDİ DM 45-81-M00001_DUMANLAR M08_2321588</t>
  </si>
  <si>
    <t>20.01.2023 11:03:25</t>
  </si>
  <si>
    <t>20.01.2023 11:04:25</t>
  </si>
  <si>
    <t>TR-1/8 45-72-M00008_45-72-M00008_2366529</t>
  </si>
  <si>
    <t>20.01.2023 17:31:14</t>
  </si>
  <si>
    <t>20.01.2023 17:51:49</t>
  </si>
  <si>
    <t>ÇAYKÖY TR-1 45-78-L00429_953278661_953278661</t>
  </si>
  <si>
    <t>20.01.2023 10:52:20</t>
  </si>
  <si>
    <t>20.01.2023 11:57:17</t>
  </si>
  <si>
    <t>L-291 35-18-L00291_L-292 OVACIK YOLU (KERİMOĞLU) L03_72186892</t>
  </si>
  <si>
    <t>20.01.2023 10:22:24</t>
  </si>
  <si>
    <t>GÖRDES TR-10 45-75-M00010_45-75-M00010_67567132</t>
  </si>
  <si>
    <t>20.01.2023 18:20:44</t>
  </si>
  <si>
    <t>20.01.2023 18:59:58</t>
  </si>
  <si>
    <t>DM-14/16 45-71-M00397_C_56397868_56397868</t>
  </si>
  <si>
    <t>20.01.2023 10:31:51</t>
  </si>
  <si>
    <t>20.01.2023 11:33:00</t>
  </si>
  <si>
    <t>KIZILCAAVLU TR-1 35-29-L00565_35-29-L00565_2362068</t>
  </si>
  <si>
    <t>20.01.2023 09:44:27</t>
  </si>
  <si>
    <t>20.01.2023 12:20:11</t>
  </si>
  <si>
    <t>K-1450 35-04-K01450_B_56364489_56364489</t>
  </si>
  <si>
    <t>20.01.2023 15:03:22</t>
  </si>
  <si>
    <t>20.01.2023 16:09:08</t>
  </si>
  <si>
    <t>KİBAR KÖYÜ TR-2 35-31-L00313_C_91233776_91233776</t>
  </si>
  <si>
    <t>20.01.2023 17:34:09</t>
  </si>
  <si>
    <t>20.01.2023 18:32:01</t>
  </si>
  <si>
    <t>ESKİ KARAKÖY TR 35-17-M00447_B_91249736_91249736</t>
  </si>
  <si>
    <t>20.01.2023 10:14:32</t>
  </si>
  <si>
    <t>20.01.2023 13:48:48</t>
  </si>
  <si>
    <t>KARABURÇ OYMAK ALTI TR-16 35-31-L00475_B_72249910_72249910</t>
  </si>
  <si>
    <t>20.01.2023 20:08:52</t>
  </si>
  <si>
    <t>20.01.2023 20:41:39</t>
  </si>
  <si>
    <t>BÜYÜKAVULCUK TR-1 35-15-L00701_B_56361860_56361860</t>
  </si>
  <si>
    <t>20.01.2023 13:57:40</t>
  </si>
  <si>
    <t>20.01.2023 14:43:09</t>
  </si>
  <si>
    <t>ULUKENT DM-4/2 35-28-M00044_953369263_953369263</t>
  </si>
  <si>
    <t>20.01.2023 17:35:33</t>
  </si>
  <si>
    <t>20.01.2023 19:34:59</t>
  </si>
  <si>
    <t>MENEMEN DM-4 35-28-M00733_DM-4/7 M13_2315256</t>
  </si>
  <si>
    <t>20.01.2023 02:56:28</t>
  </si>
  <si>
    <t>20.01.2023 03:55:43</t>
  </si>
  <si>
    <t>SOMA TR-44 45-82-M00044_KIRKAĞAÇ YOLU TR M04_2324900</t>
  </si>
  <si>
    <t>20.01.2023 17:16:12</t>
  </si>
  <si>
    <t>20.01.2023 17:55:40</t>
  </si>
  <si>
    <t>DM-15 45-71-M00399_DM-17 M03_73330929</t>
  </si>
  <si>
    <t>20.01.2023 00:00:51</t>
  </si>
  <si>
    <t>20.01.2023 00:08:25</t>
  </si>
  <si>
    <t>20.01.2023 11:01:58</t>
  </si>
  <si>
    <t>KOZBEYLİ TR-2 35-23-M00071_C_91358378_91358378</t>
  </si>
  <si>
    <t>20.01.2023 11:15:34</t>
  </si>
  <si>
    <t>20.01.2023 12:51:06</t>
  </si>
  <si>
    <t>DM-25/37 45-71-M00058_ M04_2319019</t>
  </si>
  <si>
    <t>20.01.2023 15:03:26</t>
  </si>
  <si>
    <t>20.01.2023 15:14:55</t>
  </si>
  <si>
    <t>K-3320 35-09-K03320_95002479780_95002479780</t>
  </si>
  <si>
    <t>20.01.2023 11:55:36</t>
  </si>
  <si>
    <t>20.01.2023 18:10:12</t>
  </si>
  <si>
    <t>BAYINDIR İM 35-20-A00001_CANLI L09_2058779</t>
  </si>
  <si>
    <t>20.01.2023 17:26:28</t>
  </si>
  <si>
    <t>20.01.2023 17:37:14</t>
  </si>
  <si>
    <t>L-175 35-18-L00175_49990595 A05_49991031</t>
  </si>
  <si>
    <t>20.01.2023 09:09:51</t>
  </si>
  <si>
    <t>20.01.2023 13:33:35</t>
  </si>
  <si>
    <t>MENEMEN TR-71 35-28-L00071_953372948_953372948</t>
  </si>
  <si>
    <t>20.01.2023 21:26:33</t>
  </si>
  <si>
    <t>20.01.2023 22:06:20</t>
  </si>
  <si>
    <t>K-3320 35-09-K03320_A a2b_5884025</t>
  </si>
  <si>
    <t>20.01.2023 13:08:39</t>
  </si>
  <si>
    <t>20.01.2023 15:43:11</t>
  </si>
  <si>
    <t>PAYAMLI M-7 35-25-M00179__90285273_90285273</t>
  </si>
  <si>
    <t>20.01.2023 15:50:09</t>
  </si>
  <si>
    <t>20.01.2023 17:24:27</t>
  </si>
  <si>
    <t>CAFER ÇETİNKAYA SULAMA GRUBU 35-29-M00160_A_91248544_91248544</t>
  </si>
  <si>
    <t>20.01.2023 18:03:20</t>
  </si>
  <si>
    <t>20.01.2023 19:54:27</t>
  </si>
  <si>
    <t>ULUCAK DM-1/8 35-27-M00339_98880836_98880836</t>
  </si>
  <si>
    <t>20.01.2023 20:47:25</t>
  </si>
  <si>
    <t>20.01.2023 22:39:33</t>
  </si>
  <si>
    <t>ZEYTİNLİK TR-35 35-15-L00751_C_56372817_56372817</t>
  </si>
  <si>
    <t>20.01.2023 21:49:31</t>
  </si>
  <si>
    <t>20.01.2023 23:34:31</t>
  </si>
  <si>
    <t>DOĞANCI TR-2 35-31-L00335_35-31-L00335_2365264</t>
  </si>
  <si>
    <t>20.01.2023 17:49:18</t>
  </si>
  <si>
    <t>HORZUM ÇEĞÇEY TR-1 45-73-M00278_A_91393197_91393197</t>
  </si>
  <si>
    <t>20.01.2023 09:42:42</t>
  </si>
  <si>
    <t>20.01.2023 12:30:37</t>
  </si>
  <si>
    <t>K-1505 35-03-K01505_912699432_912699432</t>
  </si>
  <si>
    <t>20.01.2023 19:37:43</t>
  </si>
  <si>
    <t>20.01.2023 22:32:35</t>
  </si>
  <si>
    <t>ÜRKMEZ DM-2 (ÜRKMEZ M-1) 35-25-M00137_956639175_956639175</t>
  </si>
  <si>
    <t>20.01.2023 09:49:42</t>
  </si>
  <si>
    <t>20.01.2023 18:48:40</t>
  </si>
  <si>
    <t>K-4477 35-04-K04477_K-3804 K01_2056163</t>
  </si>
  <si>
    <t>20.01.2023 01:02:38</t>
  </si>
  <si>
    <t>20.01.2023 01:07:01</t>
  </si>
  <si>
    <t>DM-13/21 (HAKİ BABA) 45-71-M00339_DAĞITIM TRAFOSU M01_72062654</t>
  </si>
  <si>
    <t>20.01.2023 09:27:09</t>
  </si>
  <si>
    <t>20.01.2023 09:44:50</t>
  </si>
  <si>
    <t>ÜÇPINAR DM 45-71-M00183_HatBaşıAyırıcı_53134717 M03_53134717</t>
  </si>
  <si>
    <t>20.01.2023 15:03:45</t>
  </si>
  <si>
    <t>20.01.2023 19:21:40</t>
  </si>
  <si>
    <t>L-322 AKKENT SİTESİ 35-18-L00322_950449484_950449484</t>
  </si>
  <si>
    <t>20.01.2023 08:52:02</t>
  </si>
  <si>
    <t>20.01.2023 11:12:37</t>
  </si>
  <si>
    <t>IRLAMAZ KÖK 45-83-L00153_IRLAMAZ L03_72158527</t>
  </si>
  <si>
    <t>20.01.2023 13:56:34</t>
  </si>
  <si>
    <t>20.01.2023 14:19:21</t>
  </si>
  <si>
    <t>K-2380 35-08-K02380_K-1522 K03_42545597</t>
  </si>
  <si>
    <t>20.01.2023 14:05:54</t>
  </si>
  <si>
    <t>20.01.2023 15:14:27</t>
  </si>
  <si>
    <t>20.01.2023 13:03:08</t>
  </si>
  <si>
    <t>20.01.2023 20:44:46</t>
  </si>
  <si>
    <t>K-1454 35-01-K01454_G_56377545_56377545</t>
  </si>
  <si>
    <t>20.01.2023 21:39:14</t>
  </si>
  <si>
    <t>21.01.2023 00:54:22</t>
  </si>
  <si>
    <t>K-580 35-01-K00580_910855133_910855133</t>
  </si>
  <si>
    <t>20.01.2023 09:08:33</t>
  </si>
  <si>
    <t>20.01.2023 10:47:17</t>
  </si>
  <si>
    <t>TR-136 35-15-M00136__72374185_72374185</t>
  </si>
  <si>
    <t>20.01.2023 10:00:25</t>
  </si>
  <si>
    <t>20.01.2023 11:12:40</t>
  </si>
  <si>
    <t>K-3129 35-01-K03129_911021372_911021372</t>
  </si>
  <si>
    <t>20.01.2023 14:44:31</t>
  </si>
  <si>
    <t>20.01.2023 17:12:55</t>
  </si>
  <si>
    <t>L-31 35-14-L00031_956651902_956651902</t>
  </si>
  <si>
    <t>24.01.2023 11:32:01</t>
  </si>
  <si>
    <t>24.01.2023 18:38:03</t>
  </si>
  <si>
    <t>ÇAMLI KÖYÜ TR-1 35-10-L00024_912602387_912602387</t>
  </si>
  <si>
    <t>24.01.2023 11:17:12</t>
  </si>
  <si>
    <t>24.01.2023 13:17:43</t>
  </si>
  <si>
    <t>K-4282 35-09-K04282_97683170_97683170</t>
  </si>
  <si>
    <t>24.01.2023 14:25:51</t>
  </si>
  <si>
    <t>24.01.2023 17:10:29</t>
  </si>
  <si>
    <t>24.01.2023 09:58:15</t>
  </si>
  <si>
    <t>24.01.2023 13:38:23</t>
  </si>
  <si>
    <t>DM-2/1 35-29-M00092_950342483_950342483</t>
  </si>
  <si>
    <t>24.01.2023 21:05:23</t>
  </si>
  <si>
    <t>24.01.2023 21:55:59</t>
  </si>
  <si>
    <t>YAHŞELLİ KÖK 35-28-M00293_HAYKIRAN M01_66582309</t>
  </si>
  <si>
    <t>24.01.2023 09:12:57</t>
  </si>
  <si>
    <t>24.01.2023 09:48:48</t>
  </si>
  <si>
    <t>24.01.2023 13:40:11</t>
  </si>
  <si>
    <t>24.01.2023 14:11:13</t>
  </si>
  <si>
    <t>PAYAMLI M-7 35-25-M00179__90285274_90285274</t>
  </si>
  <si>
    <t>24.01.2023 17:53:18</t>
  </si>
  <si>
    <t>24.01.2023 18:55:37</t>
  </si>
  <si>
    <t>İĞDECİK KÖK 45-71-M00077_HatBaşıAyırıcı_53135258 M05_53135258</t>
  </si>
  <si>
    <t>24.01.2023 12:40:25</t>
  </si>
  <si>
    <t>24.01.2023 14:55:23</t>
  </si>
  <si>
    <t>M-1188 35-04-M01188_A_56365254_56365254</t>
  </si>
  <si>
    <t>24.01.2023 09:39:50</t>
  </si>
  <si>
    <t>24.01.2023 14:06:31</t>
  </si>
  <si>
    <t>MORDOĞAN İM 35-21-A00002_TR-1 OVA L15_2314436</t>
  </si>
  <si>
    <t>24.01.2023 13:04:28</t>
  </si>
  <si>
    <t>24.01.2023 14:40:16</t>
  </si>
  <si>
    <t>K-2830 GEÇİT 35-02-K02830_K-686 K02_66699616</t>
  </si>
  <si>
    <t>24.01.2023 12:02:29</t>
  </si>
  <si>
    <t>24.01.2023 13:09:48</t>
  </si>
  <si>
    <t>TR-48 TEKEL 35-19-L00048_965911572_965911572</t>
  </si>
  <si>
    <t>24.01.2023 21:33:01</t>
  </si>
  <si>
    <t>24.01.2023 22:13:48</t>
  </si>
  <si>
    <t>L-425 BELLONA KABİN 35-18-L00425_950462252_950462252</t>
  </si>
  <si>
    <t>24.01.2023 11:31:19</t>
  </si>
  <si>
    <t>24.01.2023 16:39:13</t>
  </si>
  <si>
    <t>24.01.2023 08:59:04</t>
  </si>
  <si>
    <t>24.01.2023 10:50:08</t>
  </si>
  <si>
    <t>L-72 35-14-L00072_35-14-L00072_2376791</t>
  </si>
  <si>
    <t>24.01.2023 04:33:36</t>
  </si>
  <si>
    <t>24.01.2023 05:11:07</t>
  </si>
  <si>
    <t>DM-1/28 35-29-M00028_48367120_56362264_56362264</t>
  </si>
  <si>
    <t>24.01.2023 02:04:52</t>
  </si>
  <si>
    <t>24.01.2023 02:35:23</t>
  </si>
  <si>
    <t>GÜLBAHÇE TR-8 35-19-L00268_95000509885_95000509885</t>
  </si>
  <si>
    <t>24.01.2023 10:31:10</t>
  </si>
  <si>
    <t>24.01.2023 17:56:47</t>
  </si>
  <si>
    <t>K-4398 35-02-K04398_913584191_913584191</t>
  </si>
  <si>
    <t>24.01.2023 11:12:00</t>
  </si>
  <si>
    <t>24.01.2023 16:07:20</t>
  </si>
  <si>
    <t>ÇIRPI İM 35-20-A00002_ARIKBAŞI L12_2054987</t>
  </si>
  <si>
    <t>24.01.2023 11:38:49</t>
  </si>
  <si>
    <t>24.01.2023 12:15:46</t>
  </si>
  <si>
    <t>DM-8/7 KAZIMKARABEKİR İ.Ö.O 45-71-M00294_953188972_953188972</t>
  </si>
  <si>
    <t>24.01.2023 16:09:57</t>
  </si>
  <si>
    <t>24.01.2023 20:29:34</t>
  </si>
  <si>
    <t>KUŞÇULAR DM-2 35-19-M00515__81571134_81571134</t>
  </si>
  <si>
    <t>24.01.2023 02:52:33</t>
  </si>
  <si>
    <t>24.01.2023 03:11:12</t>
  </si>
  <si>
    <t>L-455 35-18-L00455_950447435_950447435</t>
  </si>
  <si>
    <t>24.01.2023 13:35:15</t>
  </si>
  <si>
    <t>24.01.2023 14:47:22</t>
  </si>
  <si>
    <t>M-2777 35-04-M02777_99247076_99247076</t>
  </si>
  <si>
    <t>24.01.2023 14:49:34</t>
  </si>
  <si>
    <t>24.01.2023 16:55:11</t>
  </si>
  <si>
    <t>24.01.2023 07:03:13</t>
  </si>
  <si>
    <t>24.01.2023 07:49:57</t>
  </si>
  <si>
    <t>AHMETLİ TR-74 KURTULUŞ 45-84-L00074_D_91361315_91361315</t>
  </si>
  <si>
    <t>24.01.2023 10:41:36</t>
  </si>
  <si>
    <t>24.01.2023 12:51:41</t>
  </si>
  <si>
    <t>K-4282 35-09-K04282_B k4282  b1b_5889178</t>
  </si>
  <si>
    <t>24.01.2023 16:34:02</t>
  </si>
  <si>
    <t>24.01.2023 17:15:38</t>
  </si>
  <si>
    <t>OĞLANANASI TR-13 35-22-M00296_A_56357477_56357477</t>
  </si>
  <si>
    <t>24.01.2023 17:56:07</t>
  </si>
  <si>
    <t>24.01.2023 19:33:07</t>
  </si>
  <si>
    <t>PAYAMLI M-7 35-25-M00179_35-25-M00179_72068229</t>
  </si>
  <si>
    <t>24.01.2023 12:00:35</t>
  </si>
  <si>
    <t>24.01.2023 12:52:45</t>
  </si>
  <si>
    <t>ÜÇPINAR TR-4 45-71-M01541_953245755_953245755</t>
  </si>
  <si>
    <t>24.01.2023 19:45:45</t>
  </si>
  <si>
    <t>24.01.2023 21:33:56</t>
  </si>
  <si>
    <t>HACI HALİLLER DM 45-71-M00065_TURGUTLU-2 M09_72237336</t>
  </si>
  <si>
    <t>24.01.2023 09:09:55</t>
  </si>
  <si>
    <t>24.01.2023 09:11:06</t>
  </si>
  <si>
    <t>M-1765 35-02-M01765_KEMALPAŞA-2 M06_66096574</t>
  </si>
  <si>
    <t>24.01.2023 05:05:15</t>
  </si>
  <si>
    <t>24.01.2023 05:09:33</t>
  </si>
  <si>
    <t>K-1140 35-02-K01140_K-535 K02_2119183</t>
  </si>
  <si>
    <t>24.01.2023 13:02:55</t>
  </si>
  <si>
    <t>24.01.2023 14:43:11</t>
  </si>
  <si>
    <t>URGANLI TR-6 45-83-M00569_DAĞITIM TRAFOSU M04_2328746</t>
  </si>
  <si>
    <t>24.01.2023 12:12:29</t>
  </si>
  <si>
    <t>24.01.2023 12:27:52</t>
  </si>
  <si>
    <t>YEŞİLYURT TR-2 45-75-M00358_B_65512955_65512955</t>
  </si>
  <si>
    <t>24.01.2023 14:57:54</t>
  </si>
  <si>
    <t>24.01.2023 17:14:43</t>
  </si>
  <si>
    <t>GÜLBAHÇE TR-8 35-19-L00268_C_56376344_56376344</t>
  </si>
  <si>
    <t>24.01.2023 17:52:31</t>
  </si>
  <si>
    <t>24.01.2023 20:28:38</t>
  </si>
  <si>
    <t>MENEMEN TR-87 (DM-5/31) 35-28-M00687_953374693_953374693</t>
  </si>
  <si>
    <t>24.01.2023 14:42:27</t>
  </si>
  <si>
    <t>24.01.2023 15:43:04</t>
  </si>
  <si>
    <t>K-1927 35-10-K01927_B B04b_5924765</t>
  </si>
  <si>
    <t>24.01.2023 08:14:39</t>
  </si>
  <si>
    <t>24.01.2023 10:29:03</t>
  </si>
  <si>
    <t>TR-106 35-26-M00106_956613908_956613908</t>
  </si>
  <si>
    <t>24.01.2023 16:12:23</t>
  </si>
  <si>
    <t>24.01.2023 17:36:04</t>
  </si>
  <si>
    <t>KÜNER TR-15 35-22-M00281_B_90368038_90368038</t>
  </si>
  <si>
    <t>24.01.2023 13:45:10</t>
  </si>
  <si>
    <t>24.01.2023 15:49:28</t>
  </si>
  <si>
    <t>L-250 35-18-L00250_35-18-L00250_2347794</t>
  </si>
  <si>
    <t>24.01.2023 09:17:39</t>
  </si>
  <si>
    <t>24.01.2023 10:00:18</t>
  </si>
  <si>
    <t>MURADİYE DM-5/6 KÖK 45-71-M00245_DM-5/10 M03_72097664</t>
  </si>
  <si>
    <t>24.01.2023 10:43:12</t>
  </si>
  <si>
    <t>24.01.2023 11:41:31</t>
  </si>
  <si>
    <t>MENEMEN GÖRECE TR-2 35-28-M00272_953394786_953394786</t>
  </si>
  <si>
    <t>24.01.2023 10:21:52</t>
  </si>
  <si>
    <t>24.01.2023 12:34:49</t>
  </si>
  <si>
    <t>24.01.2023 13:29:11</t>
  </si>
  <si>
    <t>24.01.2023 13:42:45</t>
  </si>
  <si>
    <t>GÜZELYALI TM 35-01-A00008_GÜZELYALI-6 K13_2313690</t>
  </si>
  <si>
    <t>24.01.2023 03:00:52</t>
  </si>
  <si>
    <t>24.01.2023 03:05:36</t>
  </si>
  <si>
    <t>TR-1-4/3 ANIRGANKAYA 35-20-L00031_11310049_56359731_56359731</t>
  </si>
  <si>
    <t>24.01.2023 18:57:10</t>
  </si>
  <si>
    <t>24.01.2023 19:22:18</t>
  </si>
  <si>
    <t>TR-30 45-78-L00764_45-78-L00764_81430703</t>
  </si>
  <si>
    <t>24.01.2023 11:20:54</t>
  </si>
  <si>
    <t>24.01.2023 12:19:30</t>
  </si>
  <si>
    <t>BOĞAZİÇİ İM 35-01-A00001_SANAYİ K19_2307516</t>
  </si>
  <si>
    <t>24.01.2023 09:06:19</t>
  </si>
  <si>
    <t>24.01.2023 10:54:29</t>
  </si>
  <si>
    <t>M-1637 35-01-M01637_914992157_914992157</t>
  </si>
  <si>
    <t>24.01.2023 11:45:10</t>
  </si>
  <si>
    <t>24.01.2023 17:48:51</t>
  </si>
  <si>
    <t>BAĞARASI TR-12 35-23-M00181_42067214_56357381_56357381</t>
  </si>
  <si>
    <t>24.01.2023 18:12:04</t>
  </si>
  <si>
    <t>24.01.2023 18:46:43</t>
  </si>
  <si>
    <t>K-670 35-01-K00670_35-01-K00670_2376289</t>
  </si>
  <si>
    <t>24.01.2023 15:37:23</t>
  </si>
  <si>
    <t>24.01.2023 16:34:08</t>
  </si>
  <si>
    <t>YENİ FOÇA TR-26 35-23-M00026_F f4b_42106620</t>
  </si>
  <si>
    <t>24.01.2023 09:18:01</t>
  </si>
  <si>
    <t>24.01.2023 09:53:15</t>
  </si>
  <si>
    <t>YAHŞELLİ TR-5 35-28-M00497_35-28-M00497_2373776</t>
  </si>
  <si>
    <t>24.01.2023 16:14:41</t>
  </si>
  <si>
    <t>24.01.2023 17:08:24</t>
  </si>
  <si>
    <t>ULUKENT DM-4/5 35-28-M00047_A _48516171</t>
  </si>
  <si>
    <t>24.01.2023 14:05:11</t>
  </si>
  <si>
    <t>24.01.2023 15:34:49</t>
  </si>
  <si>
    <t>GÜZELYALI TM 35-01-A00008_GÜZELYALI-9 K16_2313688</t>
  </si>
  <si>
    <t>24.01.2023 03:02:01</t>
  </si>
  <si>
    <t>24.01.2023 03:05:46</t>
  </si>
  <si>
    <t>K-2450 35-01-K02450_35-01-K02450_2374509</t>
  </si>
  <si>
    <t>24.01.2023 21:55:29</t>
  </si>
  <si>
    <t>24.01.2023 22:30:18</t>
  </si>
  <si>
    <t>GÜRÇEŞME İM 35-03-A00001_HUZUREVİ K04_2310743</t>
  </si>
  <si>
    <t>24.01.2023 00:46:59</t>
  </si>
  <si>
    <t>24.01.2023 00:47:50</t>
  </si>
  <si>
    <t>ARSLANLAR TM 35-26-A00004_SANAYİ-1 M13_2305577</t>
  </si>
  <si>
    <t>24.01.2023 13:06:34</t>
  </si>
  <si>
    <t>24.01.2023 13:18:51</t>
  </si>
  <si>
    <t>TR-66/B 45-78-L00750_95000480435_95000480435</t>
  </si>
  <si>
    <t>24.01.2023 16:32:04</t>
  </si>
  <si>
    <t>24.01.2023 18:01:41</t>
  </si>
  <si>
    <t>TR-84 45-78-L00084_TR-85 L04_2108476</t>
  </si>
  <si>
    <t>24.01.2023 08:25:46</t>
  </si>
  <si>
    <t>24.01.2023 09:20:54</t>
  </si>
  <si>
    <t>BAĞARASI TR-11 35-23-M00180_95001309883_95001309883</t>
  </si>
  <si>
    <t>24.01.2023 09:46:03</t>
  </si>
  <si>
    <t>24.01.2023 11:27:58</t>
  </si>
  <si>
    <t>SAİPALTI TR-1 35-21-L00101_A_56375409_56375409</t>
  </si>
  <si>
    <t>24.01.2023 09:26:56</t>
  </si>
  <si>
    <t>24.01.2023 10:28:02</t>
  </si>
  <si>
    <t>24.01.2023 08:55:42</t>
  </si>
  <si>
    <t>24.01.2023 15:17:04</t>
  </si>
  <si>
    <t>KARAPINAR İM 45-78-A00002_HatBaşıAyırıcı_53140396 M02_53140396</t>
  </si>
  <si>
    <t>24.01.2023 09:36:03</t>
  </si>
  <si>
    <t>24.01.2023 10:18:58</t>
  </si>
  <si>
    <t>DM-3/16 35-26-M00819_DIREK TIPI TRAFO HUCRESI H01_2049773</t>
  </si>
  <si>
    <t>24.01.2023 10:31:02</t>
  </si>
  <si>
    <t>24.01.2023 11:16:50</t>
  </si>
  <si>
    <t>KARABEL KÖK(VİŞNELİ KÖK) 35-26-M01207_KARABEL RES M06_66051330</t>
  </si>
  <si>
    <t>24.01.2023 20:55:56</t>
  </si>
  <si>
    <t>24.01.2023 22:27:19</t>
  </si>
  <si>
    <t>ÖREN TOPRAK SULAMA TR-2 35-27-M00761_35-27-M00761_2355295</t>
  </si>
  <si>
    <t>24.01.2023 13:33:33</t>
  </si>
  <si>
    <t>24.01.2023 15:06:32</t>
  </si>
  <si>
    <t>MANİSA TM-1 45-71-A00001_TURGUTLU-2 M18_2059983</t>
  </si>
  <si>
    <t>24.01.2023 16:35:42</t>
  </si>
  <si>
    <t>24.01.2023 17:14:21</t>
  </si>
  <si>
    <t>K-3846 35-03-K03846_915010383_915010383</t>
  </si>
  <si>
    <t>24.01.2023 12:53:05</t>
  </si>
  <si>
    <t>24.01.2023 20:14:58</t>
  </si>
  <si>
    <t>ARMAK KÖK 35-26-M00558_AGROMARİN M03_65935535</t>
  </si>
  <si>
    <t>24.01.2023 01:34:43</t>
  </si>
  <si>
    <t>24.01.2023 02:28:16</t>
  </si>
  <si>
    <t>SAĞANCI TR-1 35-16-L00264_C_56397487_56397487</t>
  </si>
  <si>
    <t>24.01.2023 17:45:16</t>
  </si>
  <si>
    <t>24.01.2023 19:08:55</t>
  </si>
  <si>
    <t>K-4036 35-02-K04036_35-02-K04036_2363579</t>
  </si>
  <si>
    <t>24.01.2023 16:43:44</t>
  </si>
  <si>
    <t>24.01.2023 17:33:51</t>
  </si>
  <si>
    <t>GÜLBAHÇE TR-1 35-19-L00151_956675888_956675888</t>
  </si>
  <si>
    <t>24.01.2023 11:28:23</t>
  </si>
  <si>
    <t>24.01.2023 14:17:14</t>
  </si>
  <si>
    <t>K-4221 35-09-K04221_97841071_97841071</t>
  </si>
  <si>
    <t>24.01.2023 08:43:44</t>
  </si>
  <si>
    <t>24.01.2023 10:07:43</t>
  </si>
  <si>
    <t>K-3236 35-03-K03236_910984666_910984666</t>
  </si>
  <si>
    <t>24.01.2023 09:04:46</t>
  </si>
  <si>
    <t>24.01.2023 11:40:31</t>
  </si>
  <si>
    <t>24.01.2023 09:41:57</t>
  </si>
  <si>
    <t>24.01.2023 11:50:22</t>
  </si>
  <si>
    <t>ÇANDARLI TATİL KÖYÜ KÖK-11 35-30-M00079_SULAMA M02_72085967</t>
  </si>
  <si>
    <t>24.01.2023 12:39:49</t>
  </si>
  <si>
    <t>24.01.2023 14:50:02</t>
  </si>
  <si>
    <t>TIRAZLAR TR-1 45-79-M00076_A_56395901_56395901</t>
  </si>
  <si>
    <t>24.01.2023 12:21:57</t>
  </si>
  <si>
    <t>24.01.2023 13:13:45</t>
  </si>
  <si>
    <t>ARSLANLAR TM 35-26-A00004_PANCAR M24_2307686</t>
  </si>
  <si>
    <t>24.01.2023 17:01:00</t>
  </si>
  <si>
    <t>24.01.2023 17:07:13</t>
  </si>
  <si>
    <t>24.01.2023 20:52:38</t>
  </si>
  <si>
    <t>24.01.2023 20:58:32</t>
  </si>
  <si>
    <t>YASEMİN DM 35-19-M00002_KUŞÇULAR DM-2 M02_2116640</t>
  </si>
  <si>
    <t>24.01.2023 16:06:49</t>
  </si>
  <si>
    <t>24.01.2023 16:55:52</t>
  </si>
  <si>
    <t>24.01.2023 16:41:03</t>
  </si>
  <si>
    <t>24.01.2023 17:14:05</t>
  </si>
  <si>
    <t>CANPAŞA KÖK 45-71-M00140_ALİ ÖRÜMLÜ M06_72246776</t>
  </si>
  <si>
    <t>24.01.2023 12:55:56</t>
  </si>
  <si>
    <t>24.01.2023 15:49:49</t>
  </si>
  <si>
    <t>EMLAKDERE TR-3 45-71-M02445_953223757_953223757</t>
  </si>
  <si>
    <t>24.01.2023 21:14:05</t>
  </si>
  <si>
    <t>24.01.2023 23:11:37</t>
  </si>
  <si>
    <t>OĞLANANASI TR-5 KÖK 35-22-M00092_PANCAR TM (ÇİDEM-2) M04_89600662</t>
  </si>
  <si>
    <t>24.01.2023 10:23:15</t>
  </si>
  <si>
    <t>24.01.2023 11:31:58</t>
  </si>
  <si>
    <t>ARAPLI TR-3 35-16-M00749_47491974_56395730_56395730</t>
  </si>
  <si>
    <t>24.01.2023 09:22:21</t>
  </si>
  <si>
    <t>24.01.2023 17:23:22</t>
  </si>
  <si>
    <t>SOMA TR-8/1 45-82-M00085_TR-8 M01_72185492</t>
  </si>
  <si>
    <t>24.01.2023 11:55:14</t>
  </si>
  <si>
    <t>24.01.2023 12:32:04</t>
  </si>
  <si>
    <t>TR-87 MENTEŞ KAVŞAĞI 35-19-L00087_TR-147 L05_2116368</t>
  </si>
  <si>
    <t>24.01.2023 09:55:25</t>
  </si>
  <si>
    <t>24.01.2023 17:32:00</t>
  </si>
  <si>
    <t>AYVAALAN TEPEDİBİ TR-2 45-74-M00268__91265630_91265630</t>
  </si>
  <si>
    <t>24.01.2023 17:33:12</t>
  </si>
  <si>
    <t>24.01.2023 18:28:28</t>
  </si>
  <si>
    <t>TIRAZLI KÖK 45-79-M00079_KAVAKKIRIĞI M04_72036289</t>
  </si>
  <si>
    <t>24.01.2023 11:31:41</t>
  </si>
  <si>
    <t>24.01.2023 16:57:07</t>
  </si>
  <si>
    <t>K-684 35-03-K00684_K-552 K02_2119496</t>
  </si>
  <si>
    <t>24.01.2023 11:06:19</t>
  </si>
  <si>
    <t>24.01.2023 11:07:00</t>
  </si>
  <si>
    <t>ASARLIK TR-4 35-28-M00179_D_91325981_91325981</t>
  </si>
  <si>
    <t>24.01.2023 08:49:18</t>
  </si>
  <si>
    <t>24.01.2023 09:53:46</t>
  </si>
  <si>
    <t>M-1061 35-02-M01061_912891609_912891609</t>
  </si>
  <si>
    <t>24.01.2023 18:23:52</t>
  </si>
  <si>
    <t>24.01.2023 20:03:35</t>
  </si>
  <si>
    <t>DM-1/28 35-29-M00028_950342790_950342790</t>
  </si>
  <si>
    <t>24.01.2023 09:04:52</t>
  </si>
  <si>
    <t>24.01.2023 11:06:00</t>
  </si>
  <si>
    <t>ÇIRPI MEKTEP MAH. TR 35-20-M00005_8414471_56381182_56381182</t>
  </si>
  <si>
    <t>24.01.2023 10:22:51</t>
  </si>
  <si>
    <t>24.01.2023 13:09:20</t>
  </si>
  <si>
    <t>24.01.2023 09:24:14</t>
  </si>
  <si>
    <t>24.01.2023 10:48:28</t>
  </si>
  <si>
    <t>TR-67 45-77-L00067_A_56363337_56363337</t>
  </si>
  <si>
    <t>24.01.2023 14:19:15</t>
  </si>
  <si>
    <t>24.01.2023 17:30:55</t>
  </si>
  <si>
    <t>K-4259 35-01-K04259_35-01-K04259_2351893</t>
  </si>
  <si>
    <t>24.01.2023 03:41:49</t>
  </si>
  <si>
    <t>24.01.2023 04:23:29</t>
  </si>
  <si>
    <t>TR-42 35-15-M00042_35-15-M00042_66581762</t>
  </si>
  <si>
    <t>24.01.2023 10:06:29</t>
  </si>
  <si>
    <t>24.01.2023 10:29:13</t>
  </si>
  <si>
    <t>K-963 35-02-K00963_K-632 K03_2063496</t>
  </si>
  <si>
    <t>24.01.2023 16:59:24</t>
  </si>
  <si>
    <t>24.01.2023 17:25:31</t>
  </si>
  <si>
    <t>M-198 ÇEVREKENT 35-14-M00198_A A1_5927773</t>
  </si>
  <si>
    <t>24.01.2023 12:25:55</t>
  </si>
  <si>
    <t>24.01.2023 16:14:01</t>
  </si>
  <si>
    <t>DM-1/28 35-29-M00028_48367118_56362262_56362262</t>
  </si>
  <si>
    <t>24.01.2023 04:45:43</t>
  </si>
  <si>
    <t>24.01.2023 07:07:17</t>
  </si>
  <si>
    <t>BAHRİBABA İM-DM 35-01-A00014_BAHRİBABA-5/BAHRİBABA-1 K01_60323559</t>
  </si>
  <si>
    <t>24.01.2023 02:16:20</t>
  </si>
  <si>
    <t>24.01.2023 02:23:06</t>
  </si>
  <si>
    <t>SETÜSTÜ TR-1 45-83-M00133_DAĞITIM TRAFOSU M06_2097689</t>
  </si>
  <si>
    <t>24.01.2023 14:57:28</t>
  </si>
  <si>
    <t>24.01.2023 15:09:14</t>
  </si>
  <si>
    <t>ARAPLI TR-4 35-16-M00750_47492374_56395423_56395423</t>
  </si>
  <si>
    <t>24.01.2023 08:49:14</t>
  </si>
  <si>
    <t>24.01.2023 17:40:15</t>
  </si>
  <si>
    <t>DERBENT TR-1 45-83-L00325_DAĞITIM TRAFOSU L06_72152491</t>
  </si>
  <si>
    <t>24.01.2023 12:59:02</t>
  </si>
  <si>
    <t>24.01.2023 13:37:36</t>
  </si>
  <si>
    <t>24.01.2023 09:49:33</t>
  </si>
  <si>
    <t>24.01.2023 11:53:03</t>
  </si>
  <si>
    <t>24.01.2023 09:46:23</t>
  </si>
  <si>
    <t>24.01.2023 16:51:43</t>
  </si>
  <si>
    <t>HACIÖMERLİ KARAKUYULAR TR 35-17-M00444_B_83917713_83917713</t>
  </si>
  <si>
    <t>24.01.2023 02:54:09</t>
  </si>
  <si>
    <t>24.01.2023 03:50:10</t>
  </si>
  <si>
    <t>ÜÇÜNCÜ KISIM SANAYİ TR-5 45-83-M00629_45-83-M00629_2351627</t>
  </si>
  <si>
    <t>24.01.2023 13:00:00</t>
  </si>
  <si>
    <t>24.01.2023 14:20:01</t>
  </si>
  <si>
    <t>24.01.2023 08:53:09</t>
  </si>
  <si>
    <t>24.01.2023 18:04:37</t>
  </si>
  <si>
    <t>K-2993 35-07-K02993_35-07-K02993_48407369</t>
  </si>
  <si>
    <t>24.01.2023 16:25:29</t>
  </si>
  <si>
    <t>24.01.2023 17:00:53</t>
  </si>
  <si>
    <t>AHMETLİ DM 45-77-M00187_ESKİ SELENDİ M08_80367321</t>
  </si>
  <si>
    <t>24.01.2023 17:08:29</t>
  </si>
  <si>
    <t>24.01.2023 17:10:00</t>
  </si>
  <si>
    <t>EMİRLİ TR-7 35-15-L00636_B_56369761_56369761</t>
  </si>
  <si>
    <t>24.01.2023 11:38:55</t>
  </si>
  <si>
    <t>24.01.2023 13:21:58</t>
  </si>
  <si>
    <t>M-256 35-09-M00256_97770125_97770125</t>
  </si>
  <si>
    <t>24.01.2023 10:38:22</t>
  </si>
  <si>
    <t>24.01.2023 12:49:55</t>
  </si>
  <si>
    <t>K-139 35-01-K00139_K-4696 K02_2120599</t>
  </si>
  <si>
    <t>24.01.2023 02:46:16</t>
  </si>
  <si>
    <t>24.01.2023 02:47:16</t>
  </si>
  <si>
    <t>K-891 35-02-K00891__79769348_79769348</t>
  </si>
  <si>
    <t>24.01.2023 09:01:28</t>
  </si>
  <si>
    <t>24.01.2023 09:46:04</t>
  </si>
  <si>
    <t>24.01.2023 09:48:55</t>
  </si>
  <si>
    <t>24.01.2023 18:06:43</t>
  </si>
  <si>
    <t>24.01.2023 19:41:41</t>
  </si>
  <si>
    <t>24.01.2023 20:16:31</t>
  </si>
  <si>
    <t>L-49 SAYKOP 35-14-L00049_956660819_956660819</t>
  </si>
  <si>
    <t>24.01.2023 16:07:35</t>
  </si>
  <si>
    <t>24.01.2023 17:05:57</t>
  </si>
  <si>
    <t>24.01.2023 21:37:09</t>
  </si>
  <si>
    <t>24.01.2023 21:55:19</t>
  </si>
  <si>
    <t>DOKUZLAR TR-1(YATIRIM REZERVE) 45-77-L00449_945495394_945495394</t>
  </si>
  <si>
    <t>24.01.2023 16:20:23</t>
  </si>
  <si>
    <t>24.01.2023 18:47:39</t>
  </si>
  <si>
    <t>L-335 35-18-L00335_35-18-L00335_2364180</t>
  </si>
  <si>
    <t>24.01.2023 09:29:00</t>
  </si>
  <si>
    <t>24.01.2023 10:23:56</t>
  </si>
  <si>
    <t>K-3156 35-02-K03156_K-2734 K02_2039428</t>
  </si>
  <si>
    <t>24.01.2023 14:47:15</t>
  </si>
  <si>
    <t>24.01.2023 16:32:19</t>
  </si>
  <si>
    <t>L-49 SAYKOP 35-14-L00049_95001358611_95001358611</t>
  </si>
  <si>
    <t>24.01.2023 14:03:55</t>
  </si>
  <si>
    <t>24.01.2023 17:45:15</t>
  </si>
  <si>
    <t>MORDOĞAN İM 35-21-A00002_PETLİNE BENZİNLİK L14_2314074</t>
  </si>
  <si>
    <t>24.01.2023 11:20:27</t>
  </si>
  <si>
    <t>24.01.2023 12:40:09</t>
  </si>
  <si>
    <t>TOKİ TR-2 35-15-L01224_TR-169 L03_90324681</t>
  </si>
  <si>
    <t>24.01.2023 08:55:04</t>
  </si>
  <si>
    <t>24.01.2023 18:33:38</t>
  </si>
  <si>
    <t>TR-1-3/8 YENİ MAHALLE 35-20-L00024_35-20-L00024_2366485</t>
  </si>
  <si>
    <t>24.01.2023 20:50:17</t>
  </si>
  <si>
    <t>24.01.2023 21:15:32</t>
  </si>
  <si>
    <t>YAGMUR SİTESİ TR 35-30-M00291_A_56404735_56404735</t>
  </si>
  <si>
    <t>24.01.2023 18:07:10</t>
  </si>
  <si>
    <t>24.01.2023 19:47:34</t>
  </si>
  <si>
    <t>KOLDERE TR-9 45-80-M00113_45-80-M00113_2363988</t>
  </si>
  <si>
    <t>24.01.2023 19:03:59</t>
  </si>
  <si>
    <t>24.01.2023 20:38:39</t>
  </si>
  <si>
    <t>ÇAYBAŞI DM-1/19 35-26-M00182_ M12_2333048</t>
  </si>
  <si>
    <t>24.01.2023 16:00:12</t>
  </si>
  <si>
    <t>24.01.2023 17:06:52</t>
  </si>
  <si>
    <t>ALAŞEHİR TR-68 45-73-M00068_45-73-M00068_2353060</t>
  </si>
  <si>
    <t>24.01.2023 17:22:14</t>
  </si>
  <si>
    <t>24.01.2023 17:59:32</t>
  </si>
  <si>
    <t>TR-61 35-26-M00061_TR-62/TR-61/1 M02_65930672</t>
  </si>
  <si>
    <t>24.01.2023 13:07:25</t>
  </si>
  <si>
    <t>24.01.2023 13:21:00</t>
  </si>
  <si>
    <t>24.01.2023 00:56:44</t>
  </si>
  <si>
    <t>24.01.2023 01:56:07</t>
  </si>
  <si>
    <t>KOCAHALİLLER TR-1 35-16-M00044_953321272_953321272</t>
  </si>
  <si>
    <t>24.01.2023 09:46:13</t>
  </si>
  <si>
    <t>24.01.2023 12:18:31</t>
  </si>
  <si>
    <t>K-1927 35-10-K01927_C C03b_5911218</t>
  </si>
  <si>
    <t>24.01.2023 11:43:36</t>
  </si>
  <si>
    <t>24.01.2023 14:58:51</t>
  </si>
  <si>
    <t>M-2055 35-03-M02055_910829753_910829753</t>
  </si>
  <si>
    <t>24.01.2023 14:47:28</t>
  </si>
  <si>
    <t>25.01.2023 00:26:08</t>
  </si>
  <si>
    <t>GÜZELYALI TM 35-01-A00008_GÜZELYALI-10 K17_2313686</t>
  </si>
  <si>
    <t>24.01.2023 03:01:22</t>
  </si>
  <si>
    <t>YENİ BAĞARASI TR-4 35-23-M00210_42066966_56357369_56357369</t>
  </si>
  <si>
    <t>24.01.2023 00:51:17</t>
  </si>
  <si>
    <t>24.01.2023 01:59:26</t>
  </si>
  <si>
    <t>DM-14/12A 45-71-M02425_960412412_960412412</t>
  </si>
  <si>
    <t>24.01.2023 22:14:25</t>
  </si>
  <si>
    <t>24.01.2023 23:18:51</t>
  </si>
  <si>
    <t>TR-130 35-15-L00130_C c3b_48913060</t>
  </si>
  <si>
    <t>24.01.2023 10:49:12</t>
  </si>
  <si>
    <t>24.01.2023 11:10:56</t>
  </si>
  <si>
    <t>M-1148 35-09-M01148_M-388 M04_47617195</t>
  </si>
  <si>
    <t>24.01.2023 16:49:34</t>
  </si>
  <si>
    <t>24.01.2023 16:50:28</t>
  </si>
  <si>
    <t>BAĞARASI TR-10 KÖK 35-23-M00179_HatBaşıAyırıcı_72050055 M05_72050055</t>
  </si>
  <si>
    <t>24.01.2023 06:12:47</t>
  </si>
  <si>
    <t>24.01.2023 07:48:32</t>
  </si>
  <si>
    <t>GÖRDES DM 45-75-M00050_HatBaşıAyırıcı_73330061 M11_73330061</t>
  </si>
  <si>
    <t>24.01.2023 10:03:08</t>
  </si>
  <si>
    <t>24.01.2023 11:04:41</t>
  </si>
  <si>
    <t>K-2444Ö 35-02-K02444Ö_ K01_2048217</t>
  </si>
  <si>
    <t>24.01.2023 11:22:44</t>
  </si>
  <si>
    <t>24.01.2023 12:14:56</t>
  </si>
  <si>
    <t>K-2993 35-07-K02993_A_56380959_56380959</t>
  </si>
  <si>
    <t>24.01.2023 13:30:04</t>
  </si>
  <si>
    <t>24.01.2023 16:43:48</t>
  </si>
  <si>
    <t>24.01.2023 09:31:18</t>
  </si>
  <si>
    <t>24.01.2023 19:25:15</t>
  </si>
  <si>
    <t>ALAÇATI TM 35-18-A00005_URLA-1 M09_2311010</t>
  </si>
  <si>
    <t>24.01.2023 10:08:33</t>
  </si>
  <si>
    <t>24.01.2023 13:18:33</t>
  </si>
  <si>
    <t>K-527 35-01-K00527_C_56374588_56374588</t>
  </si>
  <si>
    <t>24.01.2023 22:57:04</t>
  </si>
  <si>
    <t>24.01.2023 23:45:26</t>
  </si>
  <si>
    <t>K-251 35-02-K00251_K-4155 K03_2104372</t>
  </si>
  <si>
    <t>24.01.2023 16:17:39</t>
  </si>
  <si>
    <t>AHMETLİ TR-5 45-84-L00005_DAĞITIM TRAFOSU L03_72160648</t>
  </si>
  <si>
    <t>24.01.2023 09:53:12</t>
  </si>
  <si>
    <t>24.01.2023 10:18:00</t>
  </si>
  <si>
    <t>KAYIŞLAR KÖK 45-80-M00183_HatBaşıAyırıcı_84166393 M03_84166393</t>
  </si>
  <si>
    <t>24.01.2023 20:26:27</t>
  </si>
  <si>
    <t>24.01.2023 21:47:07</t>
  </si>
  <si>
    <t>AHMETLİ TR-51 45-84-L00051_DAĞITIM TRAFOSU L04_2065758</t>
  </si>
  <si>
    <t>24.01.2023 09:20:56</t>
  </si>
  <si>
    <t>24.01.2023 09:38:28</t>
  </si>
  <si>
    <t>K-570 35-01-K00570_911540415_911540415</t>
  </si>
  <si>
    <t>24.01.2023 16:49:58</t>
  </si>
  <si>
    <t>24.01.2023 18:39:39</t>
  </si>
  <si>
    <t>DM-1/TR-15 SEFERİHİSAR 35-14-M00327_956642686_956642686</t>
  </si>
  <si>
    <t>24.01.2023 06:33:34</t>
  </si>
  <si>
    <t>24.01.2023 07:38:18</t>
  </si>
  <si>
    <t>TR-25/A 35-15-M00307_950363791_950363791</t>
  </si>
  <si>
    <t>24.01.2023 17:31:09</t>
  </si>
  <si>
    <t>24.01.2023 19:20:14</t>
  </si>
  <si>
    <t>GÜZELYALI TM 35-01-A00008_GÜZELYALI-7 K14_2313689</t>
  </si>
  <si>
    <t>24.01.2023 03:01:25</t>
  </si>
  <si>
    <t>24.01.2023 03:06:56</t>
  </si>
  <si>
    <t>M-3095(YATIRIM REZERVE) 35-07-M03095_99211931_99211931</t>
  </si>
  <si>
    <t>24.01.2023 22:21:00</t>
  </si>
  <si>
    <t>25.01.2023 01:39:35</t>
  </si>
  <si>
    <t>TR-5 45-78-L00005_953248440_953248440</t>
  </si>
  <si>
    <t>24.01.2023 10:02:12</t>
  </si>
  <si>
    <t>24.01.2023 13:42:19</t>
  </si>
  <si>
    <t>K-541 35-01-K00541_K-2352 K03_42299029</t>
  </si>
  <si>
    <t>24.01.2023 03:17:00</t>
  </si>
  <si>
    <t>24.01.2023 03:20:51</t>
  </si>
  <si>
    <t>24.01.2023 15:08:25</t>
  </si>
  <si>
    <t>24.01.2023 16:56:02</t>
  </si>
  <si>
    <t>K-332 35-02-K00332_D_56374415_56374415</t>
  </si>
  <si>
    <t>24.01.2023 11:28:09</t>
  </si>
  <si>
    <t>24.01.2023 14:01:48</t>
  </si>
  <si>
    <t>KUYUCAK TR-1 35-22-M00273_A_56357571_56357571</t>
  </si>
  <si>
    <t>24.01.2023 09:03:04</t>
  </si>
  <si>
    <t>24.01.2023 09:43:23</t>
  </si>
  <si>
    <t>ORHANLI ORTA M-90 35-14-M00090_6712039_56358769_56358769</t>
  </si>
  <si>
    <t>24.01.2023 09:34:28</t>
  </si>
  <si>
    <t>24.01.2023 10:45:04</t>
  </si>
  <si>
    <t>K-385 35-01-K00385_C_56376793_56376793</t>
  </si>
  <si>
    <t>25.01.2023 01:17:30</t>
  </si>
  <si>
    <t>25.01.2023 03:53:42</t>
  </si>
  <si>
    <t>M-1193 35-02-M01193_A_56379315_56379315</t>
  </si>
  <si>
    <t>25.01.2023 02:07:23</t>
  </si>
  <si>
    <t>25.01.2023 03:56:39</t>
  </si>
  <si>
    <t>25.01.2023 02:11:07</t>
  </si>
  <si>
    <t>25.01.2023 03:57:21</t>
  </si>
  <si>
    <t>25.01.2023 02:55:58</t>
  </si>
  <si>
    <t>25.01.2023 04:19:43</t>
  </si>
  <si>
    <t>DM-1/3 35-19-L00308_956667521_956667521</t>
  </si>
  <si>
    <t>25.01.2023 03:34:41</t>
  </si>
  <si>
    <t>25.01.2023 04:14:42</t>
  </si>
  <si>
    <t>DELEMENLER KÖK 45-73-M00490_HatBaşıAyırıcı_53136481 M03_53136481</t>
  </si>
  <si>
    <t>25.01.2023 04:04:15</t>
  </si>
  <si>
    <t>25.01.2023 05:42:59</t>
  </si>
  <si>
    <t>DELEMENLER KÖK 45-73-M00490_HACIALİLER M03_2317059</t>
  </si>
  <si>
    <t>25.01.2023 04:34:38</t>
  </si>
  <si>
    <t>25.01.2023 05:36:59</t>
  </si>
  <si>
    <t>ZEYTİNALANI  TR-117 35-19-L00117_B_56377333_56377333</t>
  </si>
  <si>
    <t>25.01.2023 05:22:58</t>
  </si>
  <si>
    <t>25.01.2023 05:39:48</t>
  </si>
  <si>
    <t>M-2823 35-10-M02823_ H_82569588</t>
  </si>
  <si>
    <t>25.01.2023 05:16:26</t>
  </si>
  <si>
    <t>25.01.2023 08:15:05</t>
  </si>
  <si>
    <t>YENİ FOÇA TR-27 35-23-M00027_950419314_950419314</t>
  </si>
  <si>
    <t>25.01.2023 05:30:09</t>
  </si>
  <si>
    <t>25.01.2023 06:59:14</t>
  </si>
  <si>
    <t>25.01.2023 06:38:09</t>
  </si>
  <si>
    <t>25.01.2023 14:02:15</t>
  </si>
  <si>
    <t>K-742 35-01-K00742_A k742/a1_5897629</t>
  </si>
  <si>
    <t>25.01.2023 06:39:22</t>
  </si>
  <si>
    <t>25.01.2023 14:41:20</t>
  </si>
  <si>
    <t>K-2450 35-01-K02450_B_56375254_56375254</t>
  </si>
  <si>
    <t>25.01.2023 07:15:28</t>
  </si>
  <si>
    <t>25.01.2023 08:25:30</t>
  </si>
  <si>
    <t>K-3814 35-02-K03814_913692676_913692676</t>
  </si>
  <si>
    <t>25.01.2023 07:22:54</t>
  </si>
  <si>
    <t>25.01.2023 13:32:02</t>
  </si>
  <si>
    <t>KARABEYLER KAFALAR TR-1 45-81-M00128_A_56389363_56389363</t>
  </si>
  <si>
    <t>25.01.2023 07:29:08</t>
  </si>
  <si>
    <t>25.01.2023 09:13:47</t>
  </si>
  <si>
    <t>TR-23 35-27-M00023_C_56369883_56369883</t>
  </si>
  <si>
    <t>25.01.2023 07:40:11</t>
  </si>
  <si>
    <t>25.01.2023 11:32:13</t>
  </si>
  <si>
    <t>M-2760 35-10-M02760_TCK M02_81656679</t>
  </si>
  <si>
    <t>25.01.2023 07:41:51</t>
  </si>
  <si>
    <t>25.01.2023 08:25:12</t>
  </si>
  <si>
    <t>K-4412 35-01-K04412_913650573_913650573</t>
  </si>
  <si>
    <t>25.01.2023 08:10:53</t>
  </si>
  <si>
    <t>25.01.2023 11:22:22</t>
  </si>
  <si>
    <t>HALİL DEDEOĞLU SULAMA GRUBU TR 35-27-M00511__91288435_91288435</t>
  </si>
  <si>
    <t>25.01.2023 08:25:57</t>
  </si>
  <si>
    <t>25.01.2023 12:43:35</t>
  </si>
  <si>
    <t>K-3083 35-04-K03083_913722451_913722451</t>
  </si>
  <si>
    <t>25.01.2023 08:37:43</t>
  </si>
  <si>
    <t>25.01.2023 16:07:05</t>
  </si>
  <si>
    <t>K-4150 35-01-K04150_910364335_910364335</t>
  </si>
  <si>
    <t>25.01.2023 08:40:23</t>
  </si>
  <si>
    <t>25.01.2023 10:23:50</t>
  </si>
  <si>
    <t>DM-11/9 45-71-M00290_ M01_66131133</t>
  </si>
  <si>
    <t>25.01.2023 08:57:22</t>
  </si>
  <si>
    <t>25.01.2023 10:26:10</t>
  </si>
  <si>
    <t>L-424 AKTAŞ MARKET 35-18-L00424_950460001_950460001</t>
  </si>
  <si>
    <t>25.01.2023 08:57:13</t>
  </si>
  <si>
    <t>25.01.2023 13:25:10</t>
  </si>
  <si>
    <t>K-1671 35-07-K01671_ILICA TM K03_48356377</t>
  </si>
  <si>
    <t>25.01.2023 09:00:31</t>
  </si>
  <si>
    <t>25.01.2023 10:43:36</t>
  </si>
  <si>
    <t>25.01.2023 09:03:25</t>
  </si>
  <si>
    <t>25.01.2023 17:52:47</t>
  </si>
  <si>
    <t>GÖLCÜK TR-2 (ZEYTİNLİK) 35-15-L00753_B_56367180_56367180</t>
  </si>
  <si>
    <t>25.01.2023 08:53:45</t>
  </si>
  <si>
    <t>25.01.2023 18:20:06</t>
  </si>
  <si>
    <t>25.01.2023 09:04:12</t>
  </si>
  <si>
    <t>25.01.2023 17:10:58</t>
  </si>
  <si>
    <t>K-1115 35-04-K01115_35-04-K01115_2351952</t>
  </si>
  <si>
    <t>25.01.2023 09:07:05</t>
  </si>
  <si>
    <t>25.01.2023 09:43:37</t>
  </si>
  <si>
    <t>L-5 GÖZSÜZLER 35-14-L00005_5704480_56372400_56372400</t>
  </si>
  <si>
    <t>25.01.2023 09:07:07</t>
  </si>
  <si>
    <t>25.01.2023 10:13:45</t>
  </si>
  <si>
    <t>GÜNKENT TR-1 35-18-M00096_GÜNKENT TR-2 M01_72091722</t>
  </si>
  <si>
    <t>25.01.2023 09:07:56</t>
  </si>
  <si>
    <t>25.01.2023 14:17:52</t>
  </si>
  <si>
    <t>GÜMÜLDÜR DM 35-25-M00100_BARAJ M01_2309330</t>
  </si>
  <si>
    <t>25.01.2023 09:01:30</t>
  </si>
  <si>
    <t>25.01.2023 18:09:42</t>
  </si>
  <si>
    <t>M-1526 GEÇİT 35-01-M01526_M-1422 M02_67110734</t>
  </si>
  <si>
    <t>25.01.2023 14:24:01</t>
  </si>
  <si>
    <t>25.01.2023 14:42:27</t>
  </si>
  <si>
    <t>SARIGÖL DM 45-79-M00069_ESKİ KÖYLER FİDERİ M05_2318419</t>
  </si>
  <si>
    <t>25.01.2023 09:13:59</t>
  </si>
  <si>
    <t>25.01.2023 16:33:29</t>
  </si>
  <si>
    <t>DEĞİRMENDERE DM 35-22-M00085_ÇİLEME-MALTA-SANCAKLI M08_50066533</t>
  </si>
  <si>
    <t>25.01.2023 08:56:52</t>
  </si>
  <si>
    <t>25.01.2023 17:21:52</t>
  </si>
  <si>
    <t>KARABURUN TR-4 35-21-L00145_C_56353980_56353980</t>
  </si>
  <si>
    <t>25.01.2023 09:19:25</t>
  </si>
  <si>
    <t>25.01.2023 10:34:14</t>
  </si>
  <si>
    <t>KARABURUN TR-15 35-21-L00013_B_56357678_56357678</t>
  </si>
  <si>
    <t>25.01.2023 09:26:30</t>
  </si>
  <si>
    <t>25.01.2023 10:38:41</t>
  </si>
  <si>
    <t>M-239 35-02-M00239_910242957_910242957</t>
  </si>
  <si>
    <t>25.01.2023 09:24:06</t>
  </si>
  <si>
    <t>25.01.2023 10:27:58</t>
  </si>
  <si>
    <t>ARAPLI TR-3 35-16-M00749_35-16-M00749_2363294</t>
  </si>
  <si>
    <t>25.01.2023 09:28:26</t>
  </si>
  <si>
    <t>25.01.2023 17:17:20</t>
  </si>
  <si>
    <t>SARIÇAY TR-2 35-22-M00855_955266427_955266427</t>
  </si>
  <si>
    <t>25.01.2023 09:34:13</t>
  </si>
  <si>
    <t>25.01.2023 10:27:04</t>
  </si>
  <si>
    <t>25.01.2023 09:33:13</t>
  </si>
  <si>
    <t>25.01.2023 12:39:29</t>
  </si>
  <si>
    <t>L-336 REİSDERE 35-18-L00336_8609182_56356041_56356041</t>
  </si>
  <si>
    <t>25.01.2023 09:40:07</t>
  </si>
  <si>
    <t>25.01.2023 10:27:10</t>
  </si>
  <si>
    <t>DM-3/03 (YİĞİTBAŞ CAMİİ) 45-71-M00069_DM-3/20A(MURAT GERMEN) M02_66475618</t>
  </si>
  <si>
    <t>25.01.2023 09:40:28</t>
  </si>
  <si>
    <t>25.01.2023 11:29:40</t>
  </si>
  <si>
    <t>SOMA TR-23 45-82-M00023_DAHİLİ TRAFO M06_83206191</t>
  </si>
  <si>
    <t>25.01.2023 09:23:31</t>
  </si>
  <si>
    <t>25.01.2023 09:45:48</t>
  </si>
  <si>
    <t>DM-2/9(TR-254) 35-19-L00254_DAĞITIM TRAFOSU L03_72130770</t>
  </si>
  <si>
    <t>25.01.2023 09:43:33</t>
  </si>
  <si>
    <t>25.01.2023 16:51:22</t>
  </si>
  <si>
    <t>URLA TM-1 35-19-A00004_ZEYTİNALANI İM M07_2054373</t>
  </si>
  <si>
    <t>25.01.2023 09:34:49</t>
  </si>
  <si>
    <t>25.01.2023 10:57:40</t>
  </si>
  <si>
    <t>YAKACIK TR-3 35-20-L00240_35-20-L00240_2372273</t>
  </si>
  <si>
    <t>25.01.2023 09:45:25</t>
  </si>
  <si>
    <t>25.01.2023 14:20:06</t>
  </si>
  <si>
    <t>K-3799 35-04-K03799_C_56365860_56365860</t>
  </si>
  <si>
    <t>25.01.2023 09:47:53</t>
  </si>
  <si>
    <t>25.01.2023 11:08:32</t>
  </si>
  <si>
    <t>K-2877 35-02-K02877_910317531_910317531</t>
  </si>
  <si>
    <t>25.01.2023 09:47:30</t>
  </si>
  <si>
    <t>KINIK İM 35-24-A00001_YAYA KENT M09_2309867</t>
  </si>
  <si>
    <t>25.01.2023 09:28:59</t>
  </si>
  <si>
    <t>25.01.2023 10:36:28</t>
  </si>
  <si>
    <t>BELEVİ TR-5 35-13-L00064_35-13-L00064_2362043</t>
  </si>
  <si>
    <t>25.01.2023 09:54:06</t>
  </si>
  <si>
    <t>25.01.2023 12:39:57</t>
  </si>
  <si>
    <t>SOMA TR-3/2 45-82-M00083_DAĞITIM TRAFOSU M03_72185222</t>
  </si>
  <si>
    <t>25.01.2023 09:57:06</t>
  </si>
  <si>
    <t>25.01.2023 10:12:44</t>
  </si>
  <si>
    <t>ÜÇTEPE TR1 35-16-M00070_47451618_56399303_56399303</t>
  </si>
  <si>
    <t>25.01.2023 09:53:07</t>
  </si>
  <si>
    <t>25.01.2023 11:45:22</t>
  </si>
  <si>
    <t>TR-123 35-15-M00123_48866739_56364738_56364738</t>
  </si>
  <si>
    <t>25.01.2023 10:00:29</t>
  </si>
  <si>
    <t>25.01.2023 12:27:35</t>
  </si>
  <si>
    <t>FOÇA TR-45 35-23-L00045_42135027_56398889_56398889</t>
  </si>
  <si>
    <t>25.01.2023 10:06:29</t>
  </si>
  <si>
    <t>25.01.2023 12:51:50</t>
  </si>
  <si>
    <t>L-43 AKARCA 35-14-L00043_956635427_956635427</t>
  </si>
  <si>
    <t>25.01.2023 10:06:17</t>
  </si>
  <si>
    <t>25.01.2023 10:37:25</t>
  </si>
  <si>
    <t>25.01.2023 10:10:12</t>
  </si>
  <si>
    <t>25.01.2023 12:32:52</t>
  </si>
  <si>
    <t>TEKELİ ARITMA KÖK 35-22-M00090_İTOP M04_2127061</t>
  </si>
  <si>
    <t>25.01.2023 10:16:21</t>
  </si>
  <si>
    <t>25.01.2023 11:03:04</t>
  </si>
  <si>
    <t>25.01.2023 10:15:59</t>
  </si>
  <si>
    <t>25.01.2023 11:49:49</t>
  </si>
  <si>
    <t>KAPAKLI DM 45-72-M00309_KAYIŞLAR M09_2099434</t>
  </si>
  <si>
    <t>25.01.2023 10:20:47</t>
  </si>
  <si>
    <t>25.01.2023 10:26:25</t>
  </si>
  <si>
    <t>L-289 DEMET AKBAĞ TRAFO 35-18-L00289_A_65602643_65602643</t>
  </si>
  <si>
    <t>25.01.2023 10:19:31</t>
  </si>
  <si>
    <t>25.01.2023 17:09:39</t>
  </si>
  <si>
    <t>SOMA TR-11/4 45-82-M00036_45-82-M00036_72186985</t>
  </si>
  <si>
    <t>25.01.2023 10:23:39</t>
  </si>
  <si>
    <t>25.01.2023 10:44:18</t>
  </si>
  <si>
    <t>25.01.2023 10:27:52</t>
  </si>
  <si>
    <t>25.01.2023 12:48:58</t>
  </si>
  <si>
    <t>L-68 EROL UĞUR SİTESİ 35-14-L00068_956634919_956634919</t>
  </si>
  <si>
    <t>25.01.2023 10:26:36</t>
  </si>
  <si>
    <t>25.01.2023 10:56:16</t>
  </si>
  <si>
    <t>K-3499 35-03-K03499_35-03-K03499_41968975</t>
  </si>
  <si>
    <t>25.01.2023 10:36:58</t>
  </si>
  <si>
    <t>25.01.2023 11:17:58</t>
  </si>
  <si>
    <t>KARABURUN TR-11 35-21-L00010_B_56354141_56354141</t>
  </si>
  <si>
    <t>25.01.2023 10:43:59</t>
  </si>
  <si>
    <t>25.01.2023 11:47:48</t>
  </si>
  <si>
    <t>TR-33 35-19-M00033_956672067_956672067</t>
  </si>
  <si>
    <t>25.01.2023 10:45:34</t>
  </si>
  <si>
    <t>25.01.2023 20:15:03</t>
  </si>
  <si>
    <t>M-85 ORHANLI TEMESALTI 35-14-M00085__79241309_79241309</t>
  </si>
  <si>
    <t>25.01.2023 10:55:32</t>
  </si>
  <si>
    <t>25.01.2023 13:26:40</t>
  </si>
  <si>
    <t>25.01.2023 10:58:18</t>
  </si>
  <si>
    <t>25.01.2023 12:45:32</t>
  </si>
  <si>
    <t>K-3423 35-07-K03423_K-56 K01_48271857</t>
  </si>
  <si>
    <t>25.01.2023 11:04:01</t>
  </si>
  <si>
    <t>25.01.2023 11:40:36</t>
  </si>
  <si>
    <t>25.01.2023 11:19:18</t>
  </si>
  <si>
    <t>25.01.2023 12:29:36</t>
  </si>
  <si>
    <t>ORTA MAHALLE M-9 35-25-M00117_ÇUKURALTI M-13 ÇAMLIK KÖK M01_72126245</t>
  </si>
  <si>
    <t>25.01.2023 10:26:58</t>
  </si>
  <si>
    <t>25.01.2023 15:25:42</t>
  </si>
  <si>
    <t>ÇIPLAK KÖK 35-29-M00126_YENİÇİFTLİK ENH M09_72189962</t>
  </si>
  <si>
    <t>25.01.2023 11:31:33</t>
  </si>
  <si>
    <t>25.01.2023 11:36:15</t>
  </si>
  <si>
    <t>M-2144 35-07-M02144_35-07-M02144_61057750</t>
  </si>
  <si>
    <t>25.01.2023 11:28:01</t>
  </si>
  <si>
    <t>25.01.2023 11:40:52</t>
  </si>
  <si>
    <t>ERGENEKON TR-12 45-83-M00622_966089280_966089280</t>
  </si>
  <si>
    <t>25.01.2023 11:39:05</t>
  </si>
  <si>
    <t>25.01.2023 13:10:04</t>
  </si>
  <si>
    <t>L-424 AKTAŞ MARKET 35-18-L00424_9764028_56369801_56369801</t>
  </si>
  <si>
    <t>25.01.2023 11:45:26</t>
  </si>
  <si>
    <t>25.01.2023 13:23:40</t>
  </si>
  <si>
    <t>L-336 REİSDERE 35-18-L00336_B_91355189_91355189</t>
  </si>
  <si>
    <t>25.01.2023 11:59:07</t>
  </si>
  <si>
    <t>25.01.2023 12:18:40</t>
  </si>
  <si>
    <t>K-4282 35-09-K04282_97659997_97659997</t>
  </si>
  <si>
    <t>25.01.2023 12:00:22</t>
  </si>
  <si>
    <t>25.01.2023 13:34:13</t>
  </si>
  <si>
    <t>K-4269 35-01-K04269_911974491_911974491</t>
  </si>
  <si>
    <t>25.01.2023 12:10:17</t>
  </si>
  <si>
    <t>25.01.2023 13:48:44</t>
  </si>
  <si>
    <t>L-43 AKARCA 35-14-L00043_956635428_956635428</t>
  </si>
  <si>
    <t>25.01.2023 12:16:21</t>
  </si>
  <si>
    <t>25.01.2023 13:57:21</t>
  </si>
  <si>
    <t>K-3747 35-07-K03747_K-3387 K04_48429519</t>
  </si>
  <si>
    <t>25.01.2023 12:30:13</t>
  </si>
  <si>
    <t>25.01.2023 13:18:34</t>
  </si>
  <si>
    <t>ILICA GIS TM 35-07-A00002_ILICA-4 K04_2313367</t>
  </si>
  <si>
    <t>25.01.2023 12:35:54</t>
  </si>
  <si>
    <t>25.01.2023 13:43:11</t>
  </si>
  <si>
    <t>ÇOBANHASAN KÖYÜ TR1 45-72-L00321_B_56392908_56392908</t>
  </si>
  <si>
    <t>25.01.2023 12:32:41</t>
  </si>
  <si>
    <t>25.01.2023 15:04:10</t>
  </si>
  <si>
    <t>K-2889 35-03-K02889_910807983_910807983</t>
  </si>
  <si>
    <t>25.01.2023 12:44:14</t>
  </si>
  <si>
    <t>25.01.2023 14:02:32</t>
  </si>
  <si>
    <t>M-235 35-02-M00235_F F1B_5809103</t>
  </si>
  <si>
    <t>25.01.2023 12:46:54</t>
  </si>
  <si>
    <t>25.01.2023 18:45:01</t>
  </si>
  <si>
    <t>YENİ ŞAKRAN TR-7 35-17-M00207_950314380_950314380</t>
  </si>
  <si>
    <t>25.01.2023 12:45:39</t>
  </si>
  <si>
    <t>25.01.2023 14:15:37</t>
  </si>
  <si>
    <t>M-2761 35-02-M02761_C_79914438_79914438</t>
  </si>
  <si>
    <t>25.01.2023 12:50:59</t>
  </si>
  <si>
    <t>25.01.2023 13:50:47</t>
  </si>
  <si>
    <t>TURGUTALP TR-4/7 45-82-M00064_DAĞITIM TRAFOSU M03_72193384</t>
  </si>
  <si>
    <t>25.01.2023 13:05:45</t>
  </si>
  <si>
    <t>25.01.2023 13:30:02</t>
  </si>
  <si>
    <t>SARIGÖL TR-8 45-79-M00008_TR-14 M03_2074684</t>
  </si>
  <si>
    <t>25.01.2023 13:05:59</t>
  </si>
  <si>
    <t>25.01.2023 15:26:51</t>
  </si>
  <si>
    <t>TR-70 KALABAK 35-19-L00070_95000607024_95000607024</t>
  </si>
  <si>
    <t>25.01.2023 13:04:47</t>
  </si>
  <si>
    <t>25.01.2023 14:53:55</t>
  </si>
  <si>
    <t>K-4610 35-04-K04610_35-04-K04610_2373546</t>
  </si>
  <si>
    <t>25.01.2023 13:07:33</t>
  </si>
  <si>
    <t>25.01.2023 15:26:24</t>
  </si>
  <si>
    <t>K-1820 35-01-K01820_95001405243_95001405243</t>
  </si>
  <si>
    <t>25.01.2023 13:09:30</t>
  </si>
  <si>
    <t>25.01.2023 18:43:09</t>
  </si>
  <si>
    <t>ÇIPLAK KÖK 35-29-M00126_HatBaşıAyırıcı_53133418 M09_53133418</t>
  </si>
  <si>
    <t>25.01.2023 13:11:42</t>
  </si>
  <si>
    <t>25.01.2023 15:03:17</t>
  </si>
  <si>
    <t>TR-148 35-15-M00148_D d2b_48898148</t>
  </si>
  <si>
    <t>25.01.2023 13:30:08</t>
  </si>
  <si>
    <t>25.01.2023 14:25:01</t>
  </si>
  <si>
    <t>ÇIRPI TR-1/1 35-20-M00001_955198246_955198246</t>
  </si>
  <si>
    <t>25.01.2023 13:24:38</t>
  </si>
  <si>
    <t>25.01.2023 17:45:11</t>
  </si>
  <si>
    <t>TURGUTALP TOKİ TR-3 45-82-M00059_TOKİ TR-2 M01_72191730</t>
  </si>
  <si>
    <t>25.01.2023 13:38:54</t>
  </si>
  <si>
    <t>25.01.2023 13:55:26</t>
  </si>
  <si>
    <t>TR-73 35-19-L00073_7197505_56376985_56376985</t>
  </si>
  <si>
    <t>25.01.2023 13:46:38</t>
  </si>
  <si>
    <t>25.01.2023 15:03:27</t>
  </si>
  <si>
    <t>YENİ ŞAKRAN TR-7 35-17-M00207_C c/1_5957700</t>
  </si>
  <si>
    <t>25.01.2023 13:51:45</t>
  </si>
  <si>
    <t>25.01.2023 14:19:53</t>
  </si>
  <si>
    <t>CAMBAZLI TR-1 45-84-M00007_A_91269141_91269141</t>
  </si>
  <si>
    <t>25.01.2023 13:48:10</t>
  </si>
  <si>
    <t>25.01.2023 15:52:05</t>
  </si>
  <si>
    <t>K-1725 35-07-K01725_99448267_99448267</t>
  </si>
  <si>
    <t>25.01.2023 13:49:37</t>
  </si>
  <si>
    <t>25.01.2023 14:54:09</t>
  </si>
  <si>
    <t>K-270 35-01-K00270_910998023_910998023</t>
  </si>
  <si>
    <t>25.01.2023 13:56:51</t>
  </si>
  <si>
    <t>25.01.2023 15:46:37</t>
  </si>
  <si>
    <t>TR-24 35-30-L00024_B_56363357_56363357</t>
  </si>
  <si>
    <t>25.01.2023 13:59:06</t>
  </si>
  <si>
    <t>25.01.2023 14:40:52</t>
  </si>
  <si>
    <t>M-3411(YATIRIM REZERVE) 35-03-M03411_910988425_910988425</t>
  </si>
  <si>
    <t>25.01.2023 14:02:24</t>
  </si>
  <si>
    <t>25.01.2023 16:45:34</t>
  </si>
  <si>
    <t>AVDAN TR-5 KÖK 45-82-M00130_DAĞITIM TRAFOSU M05_72194261</t>
  </si>
  <si>
    <t>25.01.2023 14:05:36</t>
  </si>
  <si>
    <t>25.01.2023 14:21:55</t>
  </si>
  <si>
    <t>25.01.2023 14:01:23</t>
  </si>
  <si>
    <t>25.01.2023 15:34:33</t>
  </si>
  <si>
    <t>TR-7 ÖZTAK (TR-237) 35-19-M00237_B_77616537_77616537</t>
  </si>
  <si>
    <t>25.01.2023 14:12:27</t>
  </si>
  <si>
    <t>25.01.2023 15:00:12</t>
  </si>
  <si>
    <t>M-2981 35-02-M02981_99879140_99879140</t>
  </si>
  <si>
    <t>25.01.2023 14:13:07</t>
  </si>
  <si>
    <t>25.01.2023 17:28:12</t>
  </si>
  <si>
    <t>ERDOĞAN TÜREK-AHMET KARAŞAHİN-İBRAHİM GÜLER ÖZEL TR 45-71-M01308Ö_45-71-M01308Ö_2355000</t>
  </si>
  <si>
    <t>25.01.2023 14:14:48</t>
  </si>
  <si>
    <t>25.01.2023 19:26:52</t>
  </si>
  <si>
    <t>ÇIPLAK KÖK 35-29-M00126_ÇIRPI-YENİOBA M03_72190082</t>
  </si>
  <si>
    <t>25.01.2023 14:22:47</t>
  </si>
  <si>
    <t>25.01.2023 15:15:35</t>
  </si>
  <si>
    <t>TR-1/6 45-72-M00006_956503462_956503462</t>
  </si>
  <si>
    <t>25.01.2023 14:24:17</t>
  </si>
  <si>
    <t>25.01.2023 15:11:36</t>
  </si>
  <si>
    <t>TR-42 35-13-L00042_949996991_949996991</t>
  </si>
  <si>
    <t>25.01.2023 14:24:48</t>
  </si>
  <si>
    <t>25.01.2023 14:38:16</t>
  </si>
  <si>
    <t>K-997 35-07-K00997_99198200_99198200</t>
  </si>
  <si>
    <t>25.01.2023 14:34:10</t>
  </si>
  <si>
    <t>25.01.2023 18:18:55</t>
  </si>
  <si>
    <t>TR-170 35-26-M01191_956616009_956616009</t>
  </si>
  <si>
    <t>25.01.2023 14:34:46</t>
  </si>
  <si>
    <t>OSMANLAR TR-2 45-75-M00125_45-75-M00125_2367327</t>
  </si>
  <si>
    <t>25.01.2023 14:38:17</t>
  </si>
  <si>
    <t>25.01.2023 15:58:47</t>
  </si>
  <si>
    <t>AKTEPE TR-1 35-32-L00115_946410765_946410765</t>
  </si>
  <si>
    <t>25.01.2023 14:38:05</t>
  </si>
  <si>
    <t>25.01.2023 15:38:38</t>
  </si>
  <si>
    <t>GERMİYAN İM 35-18-A00004_HatBaşıAyırıcı_53138263 L02_53138263</t>
  </si>
  <si>
    <t>25.01.2023 14:43:35</t>
  </si>
  <si>
    <t>25.01.2023 18:52:43</t>
  </si>
  <si>
    <t>EMİRALEM TR-20 35-28-M00224_A_56356030_56356030</t>
  </si>
  <si>
    <t>25.01.2023 14:46:51</t>
  </si>
  <si>
    <t>25.01.2023 15:09:45</t>
  </si>
  <si>
    <t>ALAŞEHİR TR-34 45-73-M00034_TRAFO KORUMA M04_61347306</t>
  </si>
  <si>
    <t>25.01.2023 14:46:59</t>
  </si>
  <si>
    <t>25.01.2023 16:42:26</t>
  </si>
  <si>
    <t>M-86 ORHANLI TEMESALTI 35-14-M00086_956662157_956662157</t>
  </si>
  <si>
    <t>25.01.2023 14:45:44</t>
  </si>
  <si>
    <t>25.01.2023 18:02:10</t>
  </si>
  <si>
    <t>K-4023 35-01-K04023_910854677_910854677</t>
  </si>
  <si>
    <t>25.01.2023 14:47:31</t>
  </si>
  <si>
    <t>25.01.2023 16:11:01</t>
  </si>
  <si>
    <t>GÜLBAHÇE TR-7 35-19-L00167_956672710_956672710</t>
  </si>
  <si>
    <t>25.01.2023 14:48:11</t>
  </si>
  <si>
    <t>25.01.2023 16:05:56</t>
  </si>
  <si>
    <t>İLYASLAR KÖK 45-76-M00048_BAKIR KÖK M01_72213064</t>
  </si>
  <si>
    <t>25.01.2023 14:52:40</t>
  </si>
  <si>
    <t>25.01.2023 15:43:08</t>
  </si>
  <si>
    <t>KIRKAĞAÇ DM 45-76-M00043_AKHİSAR M08_72247473</t>
  </si>
  <si>
    <t>25.01.2023 14:53:20</t>
  </si>
  <si>
    <t>25.01.2023 14:58:18</t>
  </si>
  <si>
    <t>ÇAYBAŞI YOLU TR-2 35-26-M01195_A_91298122_91298122</t>
  </si>
  <si>
    <t>25.01.2023 14:50:05</t>
  </si>
  <si>
    <t>25.01.2023 15:41:34</t>
  </si>
  <si>
    <t>ZEYTİNLİBAĞ TR-1 45-72-L00200_956493220_956493220</t>
  </si>
  <si>
    <t>25.01.2023 15:02:28</t>
  </si>
  <si>
    <t>25.01.2023 17:00:41</t>
  </si>
  <si>
    <t>OSMANİYE TR-1 45-73-M00503_A_56390994_56390994</t>
  </si>
  <si>
    <t>25.01.2023 15:02:55</t>
  </si>
  <si>
    <t>25.01.2023 19:17:06</t>
  </si>
  <si>
    <t>K-3421 DOKUZ EYLÜL ÜNV. HASTANESİ 35-07-K03421Ö_ K02_2318658</t>
  </si>
  <si>
    <t>25.01.2023 15:05:56</t>
  </si>
  <si>
    <t>25.01.2023 15:25:00</t>
  </si>
  <si>
    <t>BATAKLIK MAHALLESİ TR 35-16-M00008_B_56395398_56395398</t>
  </si>
  <si>
    <t>25.01.2023 15:25:19</t>
  </si>
  <si>
    <t>25.01.2023 18:02:51</t>
  </si>
  <si>
    <t>K-3610 35-01-K03610_911399923_911399923</t>
  </si>
  <si>
    <t>25.01.2023 15:23:09</t>
  </si>
  <si>
    <t>25.01.2023 19:15:16</t>
  </si>
  <si>
    <t>ORTA MAHALLE M-46 35-25-M00122_955294869_955294869</t>
  </si>
  <si>
    <t>25.01.2023 15:41:23</t>
  </si>
  <si>
    <t>25.01.2023 16:26:13</t>
  </si>
  <si>
    <t>BURUNCUK TR-1 35-28-M00331_D_65502170_65502170</t>
  </si>
  <si>
    <t>25.01.2023 15:40:12</t>
  </si>
  <si>
    <t>25.01.2023 17:39:20</t>
  </si>
  <si>
    <t>KARAKURT KÖK 45-76-M00049_DAĞITIM TRAFO KARAKURT KÖK M03_72213482</t>
  </si>
  <si>
    <t>25.01.2023 15:43:45</t>
  </si>
  <si>
    <t>25.01.2023 15:55:33</t>
  </si>
  <si>
    <t>KINIK İM 35-24-A00001_YAYA KENT M09_2058920</t>
  </si>
  <si>
    <t>25.01.2023 16:13:42</t>
  </si>
  <si>
    <t>25.01.2023 16:35:56</t>
  </si>
  <si>
    <t>SOMA TR-5 45-82-M00005_945538651_945538651</t>
  </si>
  <si>
    <t>25.01.2023 16:23:40</t>
  </si>
  <si>
    <t>25.01.2023 17:50:01</t>
  </si>
  <si>
    <t>BOZAĞAÇ TR-2 45-78-M00662_A_91037582_91037582</t>
  </si>
  <si>
    <t>25.01.2023 16:26:32</t>
  </si>
  <si>
    <t>25.01.2023 21:38:35</t>
  </si>
  <si>
    <t>M-246 35-02-M00246_910071918_910071918</t>
  </si>
  <si>
    <t>25.01.2023 16:28:53</t>
  </si>
  <si>
    <t>25.01.2023 19:41:48</t>
  </si>
  <si>
    <t>M-1573 35-01-M01573_913376705_913376705</t>
  </si>
  <si>
    <t>25.01.2023 16:41:34</t>
  </si>
  <si>
    <t>25.01.2023 18:12:49</t>
  </si>
  <si>
    <t>ULUKENT DM-4/5 35-28-M00047_SD_56375147_56375147</t>
  </si>
  <si>
    <t>25.01.2023 16:44:54</t>
  </si>
  <si>
    <t>25.01.2023 19:27:59</t>
  </si>
  <si>
    <t>GÜLBAHÇE TR-8 35-19-L00268_956668506_956668506</t>
  </si>
  <si>
    <t>25.01.2023 16:43:01</t>
  </si>
  <si>
    <t>25.01.2023 18:11:22</t>
  </si>
  <si>
    <t>BORNOVA TM 35-02-A00005_YENİASIR K27_2308393</t>
  </si>
  <si>
    <t>25.01.2023 16:55:17</t>
  </si>
  <si>
    <t>25.01.2023 17:38:57</t>
  </si>
  <si>
    <t>KARABURUN TR-1/9 35-21-L00024_953368873_953368873</t>
  </si>
  <si>
    <t>25.01.2023 17:03:28</t>
  </si>
  <si>
    <t>25.01.2023 19:19:03</t>
  </si>
  <si>
    <t>YENİFOÇA TR-44 35-23-M00044_950424189_950424189</t>
  </si>
  <si>
    <t>25.01.2023 17:17:00</t>
  </si>
  <si>
    <t>25.01.2023 20:42:47</t>
  </si>
  <si>
    <t>M-333 35-02-M00333_915041808_915041808</t>
  </si>
  <si>
    <t>25.01.2023 17:13:28</t>
  </si>
  <si>
    <t>25.01.2023 18:11:41</t>
  </si>
  <si>
    <t>L-493 (BALANBAKA-2) 35-18-L00493_95001328319_95001328319</t>
  </si>
  <si>
    <t>25.01.2023 17:29:45</t>
  </si>
  <si>
    <t>25.01.2023 21:47:52</t>
  </si>
  <si>
    <t>KOLDERE KÖK 45-80-M00051_ÇAVUŞOĞLU TST M06_73403234</t>
  </si>
  <si>
    <t>25.01.2023 17:32:58</t>
  </si>
  <si>
    <t>25.01.2023 18:24:07</t>
  </si>
  <si>
    <t>25.01.2023 17:33:34</t>
  </si>
  <si>
    <t>25.01.2023 18:56:03</t>
  </si>
  <si>
    <t>M-498 (DM-7/17) 35-17-M00498_C C03_60809353</t>
  </si>
  <si>
    <t>25.01.2023 17:42:46</t>
  </si>
  <si>
    <t>25.01.2023 18:35:52</t>
  </si>
  <si>
    <t>BİMEYKO TR-5 35-30-M00052_C_56352805_56352805</t>
  </si>
  <si>
    <t>25.01.2023 17:43:42</t>
  </si>
  <si>
    <t>25.01.2023 19:14:48</t>
  </si>
  <si>
    <t>DM-25/16 45-71-M00392_953182251_953182251</t>
  </si>
  <si>
    <t>25.01.2023 17:48:38</t>
  </si>
  <si>
    <t>25.01.2023 18:52:15</t>
  </si>
  <si>
    <t>TR-157 45-78-L00488_49385502_56384358_56384358</t>
  </si>
  <si>
    <t>25.01.2023 17:47:52</t>
  </si>
  <si>
    <t>25.01.2023 19:07:23</t>
  </si>
  <si>
    <t>25.01.2023 18:01:10</t>
  </si>
  <si>
    <t>25.01.2023 18:45:08</t>
  </si>
  <si>
    <t>ÇANAKÇI TR-1 45-74-M00168_45-74-M00168_2355016</t>
  </si>
  <si>
    <t>25.01.2023 18:16:29</t>
  </si>
  <si>
    <t>25.01.2023 19:00:24</t>
  </si>
  <si>
    <t>25.01.2023 18:20:01</t>
  </si>
  <si>
    <t>25.01.2023 18:39:54</t>
  </si>
  <si>
    <t>25.01.2023 18:23:14</t>
  </si>
  <si>
    <t>25.01.2023 19:09:16</t>
  </si>
  <si>
    <t>TIRAZLI KÖK 45-79-M00079_HatBaşıAyırıcı_81494328 M06_81494328</t>
  </si>
  <si>
    <t>25.01.2023 18:26:03</t>
  </si>
  <si>
    <t>25.01.2023 19:40:56</t>
  </si>
  <si>
    <t>SOMA TR-38 45-82-M00038_A_56387331_56387331</t>
  </si>
  <si>
    <t>25.01.2023 18:26:51</t>
  </si>
  <si>
    <t>25.01.2023 19:20:30</t>
  </si>
  <si>
    <t>25.01.2023 18:22:33</t>
  </si>
  <si>
    <t>25.01.2023 21:11:52</t>
  </si>
  <si>
    <t>SÜLEYMANLI KÖK 45-72-L00299_SÜLEYMANLI PETROL TR KUZEY SAĞ ÇIKIŞI L04_2331424</t>
  </si>
  <si>
    <t>25.01.2023 18:32:02</t>
  </si>
  <si>
    <t>25.01.2023 18:52:31</t>
  </si>
  <si>
    <t>EYKO TR-5 35-30-M00031_D_56380185_56380185</t>
  </si>
  <si>
    <t>25.01.2023 18:33:47</t>
  </si>
  <si>
    <t>25.01.2023 19:37:01</t>
  </si>
  <si>
    <t>YENİFOÇA TR-44 35-23-M00044_D_60984035_60984035</t>
  </si>
  <si>
    <t>25.01.2023 18:47:48</t>
  </si>
  <si>
    <t>25.01.2023 20:48:22</t>
  </si>
  <si>
    <t>GÜLKENT TR-5 35-30-M00228_B_56405122_56405122</t>
  </si>
  <si>
    <t>25.01.2023 18:55:27</t>
  </si>
  <si>
    <t>25.01.2023 19:53:24</t>
  </si>
  <si>
    <t>KARABURUN TR-1/9 35-21-L00024_A_56357249_56357249</t>
  </si>
  <si>
    <t>25.01.2023 18:54:42</t>
  </si>
  <si>
    <t>25.01.2023 19:29:50</t>
  </si>
  <si>
    <t>K-3944 35-07-K03944_35-07-K03944_48412378</t>
  </si>
  <si>
    <t>25.01.2023 18:57:02</t>
  </si>
  <si>
    <t>25.01.2023 20:09:06</t>
  </si>
  <si>
    <t>TR-333 35-19-L00309_956664891_956664891</t>
  </si>
  <si>
    <t>25.01.2023 18:42:40</t>
  </si>
  <si>
    <t>25.01.2023 20:15:53</t>
  </si>
  <si>
    <t>SAĞANCI TR-1 35-16-L00264_A_56397782_56397782</t>
  </si>
  <si>
    <t>25.01.2023 19:02:57</t>
  </si>
  <si>
    <t>25.01.2023 19:28:13</t>
  </si>
  <si>
    <t>SOMA TR-21/2 45-82-M00116_A_91419713_91419713</t>
  </si>
  <si>
    <t>25.01.2023 19:05:04</t>
  </si>
  <si>
    <t>25.01.2023 19:43:12</t>
  </si>
  <si>
    <t>M-625 35-09-M00625_99117208_99117208</t>
  </si>
  <si>
    <t>25.01.2023 19:17:56</t>
  </si>
  <si>
    <t>25.01.2023 21:01:24</t>
  </si>
  <si>
    <t>M-246 35-02-M00246_35-02-M00246_2348761</t>
  </si>
  <si>
    <t>25.01.2023 19:36:31</t>
  </si>
  <si>
    <t>25.01.2023 19:49:54</t>
  </si>
  <si>
    <t>K-3586 35-01-K03586_D_91390766_91390766</t>
  </si>
  <si>
    <t>25.01.2023 20:07:14</t>
  </si>
  <si>
    <t>25.01.2023 22:07:03</t>
  </si>
  <si>
    <t>K-2 35-01-K00002_J_56377437_56377437</t>
  </si>
  <si>
    <t>25.01.2023 18:41:34</t>
  </si>
  <si>
    <t>25.01.2023 21:43:55</t>
  </si>
  <si>
    <t>ÜRKMEZ M-3 35-25-M00139_6451330 b1b_5911458</t>
  </si>
  <si>
    <t>25.01.2023 20:15:58</t>
  </si>
  <si>
    <t>25.01.2023 21:11:38</t>
  </si>
  <si>
    <t>SELENDİ TR-8 45-81-M00008_E E04b_64573000</t>
  </si>
  <si>
    <t>25.01.2023 20:27:21</t>
  </si>
  <si>
    <t>25.01.2023 22:52:05</t>
  </si>
  <si>
    <t>K-1457 35-01-K01457_C_56358334_56358334</t>
  </si>
  <si>
    <t>25.01.2023 20:48:00</t>
  </si>
  <si>
    <t>25.01.2023 21:29:24</t>
  </si>
  <si>
    <t>YENİFOÇA TR-45 35-23-M00045_B_56365098_56365098</t>
  </si>
  <si>
    <t>25.01.2023 21:00:19</t>
  </si>
  <si>
    <t>25.01.2023 21:49:10</t>
  </si>
  <si>
    <t>M-2008 35-02-M02008_A_56362362_56362362</t>
  </si>
  <si>
    <t>25.01.2023 21:33:08</t>
  </si>
  <si>
    <t>25.01.2023 22:47:31</t>
  </si>
  <si>
    <t>25.01.2023 21:35:11</t>
  </si>
  <si>
    <t>25.01.2023 22:36:26</t>
  </si>
  <si>
    <t>KARABURUN TR-7 35-21-L00033_D_56357084_56357084</t>
  </si>
  <si>
    <t>25.01.2023 21:48:24</t>
  </si>
  <si>
    <t>25.01.2023 23:51:35</t>
  </si>
  <si>
    <t>K-3586 35-01-K03586_35-01-K03586_2369124</t>
  </si>
  <si>
    <t>25.01.2023 22:00:44</t>
  </si>
  <si>
    <t>25.01.2023 22:11:11</t>
  </si>
  <si>
    <t>25.01.2023 22:07:58</t>
  </si>
  <si>
    <t>26.01.2023 00:45:40</t>
  </si>
  <si>
    <t>L-376 PAZARYERİ 35-18-L00376_950448138_950448138</t>
  </si>
  <si>
    <t>25.01.2023 23:09:44</t>
  </si>
  <si>
    <t>25.01.2023 22:31:17</t>
  </si>
  <si>
    <t>25.01.2023 23:43:57</t>
  </si>
  <si>
    <t>K-446 35-01-K00446_911305129_911305129</t>
  </si>
  <si>
    <t>25.01.2023 22:38:23</t>
  </si>
  <si>
    <t>26.01.2023 01:42:08</t>
  </si>
  <si>
    <t>M-1255 35-01-M01255_B B1_5850003</t>
  </si>
  <si>
    <t>25.01.2023 22:47:41</t>
  </si>
  <si>
    <t>25.01.2023 23:25:30</t>
  </si>
  <si>
    <t>25.01.2023 22:59:53</t>
  </si>
  <si>
    <t>26.01.2023 03:03:07</t>
  </si>
  <si>
    <t>26.01.2023 08:58:25</t>
  </si>
  <si>
    <t>26.01.2023 16:04:45</t>
  </si>
  <si>
    <t>TİRE DM2/5 35-29-L00024_48393038_56380115_56380115</t>
  </si>
  <si>
    <t>26.01.2023 22:25:05</t>
  </si>
  <si>
    <t>27.01.2023 00:56:39</t>
  </si>
  <si>
    <t>YELKİ TR-20 35-10-L00020_ KÖYLER L03_50105689</t>
  </si>
  <si>
    <t>26.01.2023 21:23:56</t>
  </si>
  <si>
    <t>26.01.2023 21:53:50</t>
  </si>
  <si>
    <t>26.01.2023 15:48:33</t>
  </si>
  <si>
    <t>26.01.2023 16:53:15</t>
  </si>
  <si>
    <t>KERESTECİLER TR-3 45-83-M00140_C_91109903_91109903</t>
  </si>
  <si>
    <t>26.01.2023 19:54:14</t>
  </si>
  <si>
    <t>26.01.2023 22:00:42</t>
  </si>
  <si>
    <t>KAMUKENT TR-5 35-21-M00042_95002352339_95002352339</t>
  </si>
  <si>
    <t>26.01.2023 16:24:51</t>
  </si>
  <si>
    <t>26.01.2023 21:02:11</t>
  </si>
  <si>
    <t>L-254 35-18-L00254_95001326501_95001326501</t>
  </si>
  <si>
    <t>26.01.2023 11:11:13</t>
  </si>
  <si>
    <t>26.01.2023 18:02:00</t>
  </si>
  <si>
    <t>M-2040 35-01-M02040_35-01-M02040_42881960</t>
  </si>
  <si>
    <t>26.01.2023 17:24:06</t>
  </si>
  <si>
    <t>26.01.2023 18:51:06</t>
  </si>
  <si>
    <t>GÖKÇEÖREN KÖK 45-77-M00024_GÖKÇEÖREN TR-1 M01_72216585</t>
  </si>
  <si>
    <t>26.01.2023 09:16:39</t>
  </si>
  <si>
    <t>26.01.2023 09:17:09</t>
  </si>
  <si>
    <t>ZEYTİNLİOVA TR-7 45-72-L00421_DAĞITIM TRAFOSU TR-7 L06_66556395</t>
  </si>
  <si>
    <t>26.01.2023 09:50:22</t>
  </si>
  <si>
    <t>26.01.2023 10:05:04</t>
  </si>
  <si>
    <t>SOMA TR-26/2 45-82-M00119_B_91423115_91423115</t>
  </si>
  <si>
    <t>26.01.2023 14:35:50</t>
  </si>
  <si>
    <t>26.01.2023 15:03:03</t>
  </si>
  <si>
    <t>BİMEYKO TR-2 35-30-M00049_95001285702_95001285702</t>
  </si>
  <si>
    <t>26.01.2023 12:46:40</t>
  </si>
  <si>
    <t>26.01.2023 14:34:15</t>
  </si>
  <si>
    <t>K-4361 35-02-K04361_35-02-K04361_2369283</t>
  </si>
  <si>
    <t>26.01.2023 10:11:59</t>
  </si>
  <si>
    <t>26.01.2023 11:50:22</t>
  </si>
  <si>
    <t>YELKİ TR-5 (M-2339) 35-10-M02339_95002435547_95002435547</t>
  </si>
  <si>
    <t>26.01.2023 14:24:06</t>
  </si>
  <si>
    <t>26.01.2023 17:58:20</t>
  </si>
  <si>
    <t>MECİDİYE TR-1 KÖK 45-72-L00078_DAĞITIM TRAFOSU TR-1 KÖK L011_66560800</t>
  </si>
  <si>
    <t>26.01.2023 11:46:36</t>
  </si>
  <si>
    <t>26.01.2023 12:00:44</t>
  </si>
  <si>
    <t>M-1186 35-04-M01186_99334141_99334141</t>
  </si>
  <si>
    <t>26.01.2023 22:17:00</t>
  </si>
  <si>
    <t>27.01.2023 04:19:00</t>
  </si>
  <si>
    <t>SETÜSTÜ TR-2 45-83-M00134_TR-1/126 M02_2323596</t>
  </si>
  <si>
    <t>26.01.2023 10:50:05</t>
  </si>
  <si>
    <t>26.01.2023 17:21:32</t>
  </si>
  <si>
    <t>TAŞLIYATAK TR-1 35-31-L00366_35-31-L00366_2365636</t>
  </si>
  <si>
    <t>26.01.2023 09:13:58</t>
  </si>
  <si>
    <t>26.01.2023 18:01:09</t>
  </si>
  <si>
    <t>M-195 35-02-M00195_B_56378734_56378734</t>
  </si>
  <si>
    <t>26.01.2023 09:16:27</t>
  </si>
  <si>
    <t>26.01.2023 10:47:38</t>
  </si>
  <si>
    <t>KARABURUN TR-4/19 35-21-L00004_B_56357320_56357320</t>
  </si>
  <si>
    <t>26.01.2023 17:39:37</t>
  </si>
  <si>
    <t>26.01.2023 18:13:49</t>
  </si>
  <si>
    <t>M-3567(YATIRIM REZERVE) 35-02-M03567_915147754_915147754</t>
  </si>
  <si>
    <t>26.01.2023 13:10:16</t>
  </si>
  <si>
    <t>26.01.2023 14:52:04</t>
  </si>
  <si>
    <t>KARASELENDİ TR-1 45-81-M00055_A_56398788_56398788</t>
  </si>
  <si>
    <t>26.01.2023 17:43:13</t>
  </si>
  <si>
    <t>26.01.2023 18:31:04</t>
  </si>
  <si>
    <t>BİRGİ TR-10 35-15-L00266_35-15-L00266_2365435</t>
  </si>
  <si>
    <t>26.01.2023 13:55:03</t>
  </si>
  <si>
    <t>26.01.2023 14:23:01</t>
  </si>
  <si>
    <t>AKHİSAR İM 45-72-A00001_ZEYTİNLİOVA ÇIKIŞ M06_42545397</t>
  </si>
  <si>
    <t>26.01.2023 10:43:43</t>
  </si>
  <si>
    <t>26.01.2023 10:50:00</t>
  </si>
  <si>
    <t>MURADİYE TR-1 İSTASYON KABİN 45-71-M00192_953221463_953221463</t>
  </si>
  <si>
    <t>26.01.2023 13:32:45</t>
  </si>
  <si>
    <t>26.01.2023 14:23:52</t>
  </si>
  <si>
    <t>26.01.2023 11:57:25</t>
  </si>
  <si>
    <t>26.01.2023 14:35:10</t>
  </si>
  <si>
    <t>TR-2/51 45-83-L00051__72410333_72410333</t>
  </si>
  <si>
    <t>26.01.2023 18:29:09</t>
  </si>
  <si>
    <t>26.01.2023 18:57:42</t>
  </si>
  <si>
    <t>TR-2/45 45-72-L00045_DAĞITIM TRAFOSU TR-2/45 L01_66517420</t>
  </si>
  <si>
    <t>26.01.2023 16:13:18</t>
  </si>
  <si>
    <t>26.01.2023 16:46:07</t>
  </si>
  <si>
    <t>ALİBEYLİ TR-1 35-16-M00148_35-16-M00148_2353265</t>
  </si>
  <si>
    <t>26.01.2023 17:21:03</t>
  </si>
  <si>
    <t>26.01.2023 17:49:44</t>
  </si>
  <si>
    <t>AVDAN TR-5 KÖK 45-82-M00130_AVDAN TR-3 M04_72194310</t>
  </si>
  <si>
    <t>26.01.2023 09:16:45</t>
  </si>
  <si>
    <t>26.01.2023 11:13:52</t>
  </si>
  <si>
    <t>SOMA TR-30 45-82-M00030_B_91147339_91147339</t>
  </si>
  <si>
    <t>26.01.2023 22:48:25</t>
  </si>
  <si>
    <t>27.01.2023 01:30:00</t>
  </si>
  <si>
    <t>TR-131 35-19-L00131_A_91182368_91182368</t>
  </si>
  <si>
    <t>26.01.2023 09:57:59</t>
  </si>
  <si>
    <t>26.01.2023 17:39:31</t>
  </si>
  <si>
    <t>K-4243 35-07-K04243_A_56380491_56380491</t>
  </si>
  <si>
    <t>26.01.2023 17:48:11</t>
  </si>
  <si>
    <t>26.01.2023 19:32:01</t>
  </si>
  <si>
    <t>M-531 KAVAKLIDERE KÖK 35-02-M00531_M-530 / M529 M11_72200028</t>
  </si>
  <si>
    <t>26.01.2023 11:53:04</t>
  </si>
  <si>
    <t>26.01.2023 12:19:41</t>
  </si>
  <si>
    <t>26.01.2023 10:55:51</t>
  </si>
  <si>
    <t>26.01.2023 21:35:18</t>
  </si>
  <si>
    <t>DEMİRCİLİ TALAŞMAN TR-3 35-15-L01025_D_56361375_56361375</t>
  </si>
  <si>
    <t>26.01.2023 12:59:17</t>
  </si>
  <si>
    <t>26.01.2023 15:20:44</t>
  </si>
  <si>
    <t>ALAŞEHİR TR-93 ORTA REFÜJ AYDINLATMA 45-73-M00093_DIREK TIPI TRAFO HUCRESI H01_2086441</t>
  </si>
  <si>
    <t>26.01.2023 14:51:33</t>
  </si>
  <si>
    <t>26.01.2023 17:26:23</t>
  </si>
  <si>
    <t>L-116 OVACIK 35-18-L00116__81596534_81596534</t>
  </si>
  <si>
    <t>26.01.2023 11:16:50</t>
  </si>
  <si>
    <t>26.01.2023 13:01:24</t>
  </si>
  <si>
    <t>GÜLBAHÇE TR-5 (TR-186) 35-19-L00186_956674142_956674142</t>
  </si>
  <si>
    <t>26.01.2023 11:23:42</t>
  </si>
  <si>
    <t>26.01.2023 12:12:04</t>
  </si>
  <si>
    <t>ULUKENT DM-3/21 35-28-M00055_35-28-M00055_66481753</t>
  </si>
  <si>
    <t>26.01.2023 14:03:20</t>
  </si>
  <si>
    <t>26.01.2023 15:37:01</t>
  </si>
  <si>
    <t>İM-1/TR-3 35-14-M00309_95002540349_95002540349</t>
  </si>
  <si>
    <t>26.01.2023 16:41:06</t>
  </si>
  <si>
    <t>26.01.2023 20:40:47</t>
  </si>
  <si>
    <t>DİBEKÇİ TR-2 35-29-L00329_35-29-L00329_2347066</t>
  </si>
  <si>
    <t>26.01.2023 20:33:22</t>
  </si>
  <si>
    <t>27.01.2023 00:07:00</t>
  </si>
  <si>
    <t>DM-2/5 RADİSSON OTEL ÖNÜ 35-18-L00582_950454061_950454061</t>
  </si>
  <si>
    <t>26.01.2023 12:57:31</t>
  </si>
  <si>
    <t>26.01.2023 18:40:18</t>
  </si>
  <si>
    <t>M-1061 35-02-M01061_912520898_912520898</t>
  </si>
  <si>
    <t>26.01.2023 08:58:56</t>
  </si>
  <si>
    <t>26.01.2023 13:47:34</t>
  </si>
  <si>
    <t>UMURLU TR-5 35-31-L00358_B_91361012_91361012</t>
  </si>
  <si>
    <t>26.01.2023 17:06:35</t>
  </si>
  <si>
    <t>26.01.2023 20:15:44</t>
  </si>
  <si>
    <t>TİRE İM-DM-1 35-29-A00001_HatBaşıAyırıcı_53138527 M03_53138527</t>
  </si>
  <si>
    <t>26.01.2023 21:52:18</t>
  </si>
  <si>
    <t>26.01.2023 22:46:44</t>
  </si>
  <si>
    <t>VELİLER TR-1 35-31-L00137_D_72255312_72255312</t>
  </si>
  <si>
    <t>26.01.2023 10:02:18</t>
  </si>
  <si>
    <t>26.01.2023 14:18:44</t>
  </si>
  <si>
    <t>ÜNİVERSİTE TM 35-02-A00008_4.SANAYİ-1 M03_2062785</t>
  </si>
  <si>
    <t>26.01.2023 15:06:47</t>
  </si>
  <si>
    <t>26.01.2023 15:38:21</t>
  </si>
  <si>
    <t>MORDOĞAN TR-2 35-21-L00140_D_56376563_56376563</t>
  </si>
  <si>
    <t>26.01.2023 09:04:39</t>
  </si>
  <si>
    <t>26.01.2023 09:56:00</t>
  </si>
  <si>
    <t>26.01.2023 09:18:33</t>
  </si>
  <si>
    <t>26.01.2023 17:22:56</t>
  </si>
  <si>
    <t>TR-12/4 45-82-M00088_B C1b_5986699</t>
  </si>
  <si>
    <t>26.01.2023 15:22:22</t>
  </si>
  <si>
    <t>26.01.2023 16:15:03</t>
  </si>
  <si>
    <t>K-4415 35-01-K04415_35-01-K04415_2358356</t>
  </si>
  <si>
    <t>26.01.2023 01:52:13</t>
  </si>
  <si>
    <t>26.01.2023 03:33:49</t>
  </si>
  <si>
    <t>SOMA TR-30 45-82-M00030_C_56402038_56402038</t>
  </si>
  <si>
    <t>26.01.2023 19:49:28</t>
  </si>
  <si>
    <t>26.01.2023 22:17:56</t>
  </si>
  <si>
    <t>M-2675 35-01-M02675__79836545_79836545</t>
  </si>
  <si>
    <t>26.01.2023 21:05:12</t>
  </si>
  <si>
    <t>27.01.2023 01:53:00</t>
  </si>
  <si>
    <t>TR-12 45-78-L00012__72372999_72372999</t>
  </si>
  <si>
    <t>26.01.2023 18:50:19</t>
  </si>
  <si>
    <t>26.01.2023 20:50:00</t>
  </si>
  <si>
    <t>26.01.2023 15:11:18</t>
  </si>
  <si>
    <t>26.01.2023 16:43:14</t>
  </si>
  <si>
    <t>26.01.2023 17:27:21</t>
  </si>
  <si>
    <t>26.01.2023 19:41:30</t>
  </si>
  <si>
    <t>L-115 OVACIK 35-18-L00115_35-18-L00115_49093121</t>
  </si>
  <si>
    <t>26.01.2023 18:57:24</t>
  </si>
  <si>
    <t>26.01.2023 19:57:00</t>
  </si>
  <si>
    <t>ULUKENT DM-3/22 35-28-M00056_35-28-M00056_66482386</t>
  </si>
  <si>
    <t>26.01.2023 09:07:38</t>
  </si>
  <si>
    <t>26.01.2023 13:59:44</t>
  </si>
  <si>
    <t>SALİHLİ TR-85/A 45-78-M01387_95001186423_95001186423</t>
  </si>
  <si>
    <t>26.01.2023 09:44:41</t>
  </si>
  <si>
    <t>26.01.2023 11:19:58</t>
  </si>
  <si>
    <t>L-239 BAYKAL 35-18-L00239_950444679_950444679</t>
  </si>
  <si>
    <t>26.01.2023 18:24:01</t>
  </si>
  <si>
    <t>26.01.2023 23:13:36</t>
  </si>
  <si>
    <t>ÇAMKÖY TR-1 45-81-M00096_B_56388608_56388608</t>
  </si>
  <si>
    <t>26.01.2023 13:45:02</t>
  </si>
  <si>
    <t>26.01.2023 15:27:48</t>
  </si>
  <si>
    <t>MECİDİYE TR-6 45-72-L00579_DAĞITIM TRAFOSU TR-6 L04_2106407</t>
  </si>
  <si>
    <t>26.01.2023 11:28:16</t>
  </si>
  <si>
    <t>26.01.2023 11:40:49</t>
  </si>
  <si>
    <t>DAĞDERE TR-1 35-29-L00320_C_56395275_56395275</t>
  </si>
  <si>
    <t>26.01.2023 23:44:13</t>
  </si>
  <si>
    <t>27.01.2023 03:36:42</t>
  </si>
  <si>
    <t>M-1255 35-01-M01255_98103232_98103232</t>
  </si>
  <si>
    <t>26.01.2023 08:49:08</t>
  </si>
  <si>
    <t>26.01.2023 09:37:22</t>
  </si>
  <si>
    <t>M-1255 35-01-M01255_98074154_98074154</t>
  </si>
  <si>
    <t>26.01.2023 20:01:05</t>
  </si>
  <si>
    <t>27.01.2023 05:27:00</t>
  </si>
  <si>
    <t>M-992 35-03-M00992_911217022_911217022</t>
  </si>
  <si>
    <t>26.01.2023 18:53:24</t>
  </si>
  <si>
    <t>26.01.2023 21:36:27</t>
  </si>
  <si>
    <t>L-300 DM 35-18-L00300_950430248_950430248</t>
  </si>
  <si>
    <t>26.01.2023 11:07:27</t>
  </si>
  <si>
    <t>26.01.2023 15:09:51</t>
  </si>
  <si>
    <t>PAŞAKÖY TR-6 45-80-M00168_45-80-M00168_2372072</t>
  </si>
  <si>
    <t>26.01.2023 10:37:32</t>
  </si>
  <si>
    <t>26.01.2023 12:55:26</t>
  </si>
  <si>
    <t>KOYUNDERE TR-1 35-28-M00154_D_56367126_56367126</t>
  </si>
  <si>
    <t>26.01.2023 18:11:57</t>
  </si>
  <si>
    <t>26.01.2023 19:08:19</t>
  </si>
  <si>
    <t>MURADİYE TR-4 45-71-M02427_953176993_953176993</t>
  </si>
  <si>
    <t>26.01.2023 14:50:23</t>
  </si>
  <si>
    <t>26.01.2023 19:23:36</t>
  </si>
  <si>
    <t>YAKAKÖY KÖK 45-75-M00067_TEPEKÖY M02_2092139</t>
  </si>
  <si>
    <t>26.01.2023 01:22:12</t>
  </si>
  <si>
    <t>26.01.2023 01:39:47</t>
  </si>
  <si>
    <t>MORDOĞAN TR-26 35-21-L00209_B_56402121_56402121</t>
  </si>
  <si>
    <t>26.01.2023 10:10:31</t>
  </si>
  <si>
    <t>26.01.2023 11:33:14</t>
  </si>
  <si>
    <t>MENEMEN DM-4/9 35-28-L00119_953372846_953372846</t>
  </si>
  <si>
    <t>26.01.2023 17:20:54</t>
  </si>
  <si>
    <t>26.01.2023 18:55:02</t>
  </si>
  <si>
    <t>26.01.2023 13:02:23</t>
  </si>
  <si>
    <t>26.01.2023 15:43:31</t>
  </si>
  <si>
    <t>TR-68 45-77-L00068_A_91433377_91433377</t>
  </si>
  <si>
    <t>26.01.2023 11:52:21</t>
  </si>
  <si>
    <t>26.01.2023 12:53:39</t>
  </si>
  <si>
    <t>EĞRİGÖL TR-1 35-16-M00050_35-16-M00050_2357415</t>
  </si>
  <si>
    <t>26.01.2023 14:14:16</t>
  </si>
  <si>
    <t>26.01.2023 15:03:24</t>
  </si>
  <si>
    <t>26.01.2023 13:07:23</t>
  </si>
  <si>
    <t>26.01.2023 13:38:06</t>
  </si>
  <si>
    <t>MENEMEN TR-87 (DM-5/31) 35-28-M00687_953374532_953374532</t>
  </si>
  <si>
    <t>26.01.2023 12:13:16</t>
  </si>
  <si>
    <t>26.01.2023 14:43:08</t>
  </si>
  <si>
    <t>ULUCAK DM-2 35-27-M00331_98784149_98784149</t>
  </si>
  <si>
    <t>26.01.2023 16:41:12</t>
  </si>
  <si>
    <t>26.01.2023 19:24:32</t>
  </si>
  <si>
    <t>L-36 35-18-L00036_950438733_950438733</t>
  </si>
  <si>
    <t>26.01.2023 21:10:45</t>
  </si>
  <si>
    <t>26.01.2023 23:00:10</t>
  </si>
  <si>
    <t>DOĞANCI TR-7 35-31-L00332_35-31-L00332_2365000</t>
  </si>
  <si>
    <t>26.01.2023 23:27:19</t>
  </si>
  <si>
    <t>27.01.2023 02:17:49</t>
  </si>
  <si>
    <t>KARABURUN TR-4/19 35-21-L00004_953367845_953367845</t>
  </si>
  <si>
    <t>26.01.2023 15:53:12</t>
  </si>
  <si>
    <t>26.01.2023 18:07:17</t>
  </si>
  <si>
    <t>26.01.2023 08:55:52</t>
  </si>
  <si>
    <t>26.01.2023 15:29:14</t>
  </si>
  <si>
    <t>ÇERİKÖZÜ TR-1 35-29-L00326_35-29-L00326_2363098</t>
  </si>
  <si>
    <t>26.01.2023 21:29:06</t>
  </si>
  <si>
    <t>26.01.2023 22:42:29</t>
  </si>
  <si>
    <t>26.01.2023 03:53:00</t>
  </si>
  <si>
    <t>26.01.2023 04:29:29</t>
  </si>
  <si>
    <t>BEYOBA TR-3 45-72-M00420_DAĞITIM TRAFOSU TR-3 M06_2104696</t>
  </si>
  <si>
    <t>26.01.2023 14:29:41</t>
  </si>
  <si>
    <t>26.01.2023 14:44:16</t>
  </si>
  <si>
    <t>TR-67 35-30-L00067_A_91162434_91162434</t>
  </si>
  <si>
    <t>26.01.2023 22:21:57</t>
  </si>
  <si>
    <t>26.01.2023 23:24:43</t>
  </si>
  <si>
    <t>ANDAK KÖK 35-23-M00312_ANDAK GES DM M03_41958338</t>
  </si>
  <si>
    <t>26.01.2023 10:49:07</t>
  </si>
  <si>
    <t>26.01.2023 11:57:12</t>
  </si>
  <si>
    <t>BİRGİ TR-12 35-15-L00267_35-15-L00267_67560046</t>
  </si>
  <si>
    <t>26.01.2023 09:53:25</t>
  </si>
  <si>
    <t>26.01.2023 11:51:03</t>
  </si>
  <si>
    <t>K-1229 35-01-K01229_C_56381882_56381882</t>
  </si>
  <si>
    <t>26.01.2023 15:02:47</t>
  </si>
  <si>
    <t>26.01.2023 16:36:59</t>
  </si>
  <si>
    <t>IŞIKLAR TM 35-02-A00006_BOĞAZİÇİ-1 M04_2307645</t>
  </si>
  <si>
    <t>26.01.2023 14:09:52</t>
  </si>
  <si>
    <t>26.01.2023 16:24:34</t>
  </si>
  <si>
    <t>26.01.2023 10:30:22</t>
  </si>
  <si>
    <t>26.01.2023 20:08:48</t>
  </si>
  <si>
    <t>ZEYTİNLİPARK DM (M-400) 35-17-M00400_M-91 M03_66434805</t>
  </si>
  <si>
    <t>26.01.2023 08:07:23</t>
  </si>
  <si>
    <t>26.01.2023 08:23:28</t>
  </si>
  <si>
    <t>KINIK İM 35-24-A00001_YAYA KENT M09_2059241</t>
  </si>
  <si>
    <t>26.01.2023 10:18:01</t>
  </si>
  <si>
    <t>26.01.2023 17:30:21</t>
  </si>
  <si>
    <t>DOĞAKÖY TR-1 35-28-M00213_A_56358370_56358370</t>
  </si>
  <si>
    <t>26.01.2023 12:25:57</t>
  </si>
  <si>
    <t>26.01.2023 13:23:35</t>
  </si>
  <si>
    <t>TR-35 35-30-L00035_A_90973398_90973398</t>
  </si>
  <si>
    <t>26.01.2023 18:41:24</t>
  </si>
  <si>
    <t>26.01.2023 19:26:33</t>
  </si>
  <si>
    <t>ULGAR TR-1 45-75-M00167_C_91025178_91025178</t>
  </si>
  <si>
    <t>26.01.2023 11:37:27</t>
  </si>
  <si>
    <t>26.01.2023 14:38:07</t>
  </si>
  <si>
    <t>RAHMANLAR KÖK 45-81-M00327_KARAKOZAN KÖY M03_90848797</t>
  </si>
  <si>
    <t>26.01.2023 23:48:55</t>
  </si>
  <si>
    <t>27.01.2023 21:25:02</t>
  </si>
  <si>
    <t>ORHANLI M-88 ORTA 35-14-M00088_956662032_956662032</t>
  </si>
  <si>
    <t>26.01.2023 15:58:22</t>
  </si>
  <si>
    <t>26.01.2023 18:06:46</t>
  </si>
  <si>
    <t>AKKOYUNLU ATATÜRK MAH.TR-1 35-29-L00117_A_56361089_56361089</t>
  </si>
  <si>
    <t>26.01.2023 22:26:38</t>
  </si>
  <si>
    <t>27.01.2023 02:34:25</t>
  </si>
  <si>
    <t>DM-2/17 (HATUNİYE) 45-71-M00170_95002579214_95002579214</t>
  </si>
  <si>
    <t>26.01.2023 16:25:57</t>
  </si>
  <si>
    <t>26.01.2023 17:08:41</t>
  </si>
  <si>
    <t>M-2450 35-03-M02450_35-03-M02450_79213203</t>
  </si>
  <si>
    <t>26.01.2023 11:07:03</t>
  </si>
  <si>
    <t>26.01.2023 14:01:00</t>
  </si>
  <si>
    <t>SOMA TR-28 45-82-M00028_C_79767646_79767646</t>
  </si>
  <si>
    <t>26.01.2023 17:49:45</t>
  </si>
  <si>
    <t>26.01.2023 18:20:55</t>
  </si>
  <si>
    <t>HELVACI TR-2 35-17-M00362_B_91194627_91194627</t>
  </si>
  <si>
    <t>26.01.2023 21:43:22</t>
  </si>
  <si>
    <t>26.01.2023 22:44:49</t>
  </si>
  <si>
    <t>K-4248 35-02-K04248_35-02-K04248_2374169</t>
  </si>
  <si>
    <t>26.01.2023 11:58:11</t>
  </si>
  <si>
    <t>26.01.2023 13:16:56</t>
  </si>
  <si>
    <t>26.01.2023 17:04:45</t>
  </si>
  <si>
    <t>26.01.2023 17:08:13</t>
  </si>
  <si>
    <t>KAYALIOĞLU KÖK 45-72-L00070_KAYALIOĞLU L01_89345375</t>
  </si>
  <si>
    <t>26.01.2023 12:14:33</t>
  </si>
  <si>
    <t>26.01.2023 12:27:19</t>
  </si>
  <si>
    <t>TR-107 35-26-M00107_967125466_967125466</t>
  </si>
  <si>
    <t>26.01.2023 15:40:58</t>
  </si>
  <si>
    <t>26.01.2023 17:25:58</t>
  </si>
  <si>
    <t>L-116 OVACIK 35-18-L00116_950440395_950440395</t>
  </si>
  <si>
    <t>26.01.2023 09:32:46</t>
  </si>
  <si>
    <t>26.01.2023 12:48:15</t>
  </si>
  <si>
    <t>EYKO TR-7 35-30-M00033_B_56404564_56404564</t>
  </si>
  <si>
    <t>26.01.2023 10:09:52</t>
  </si>
  <si>
    <t>26.01.2023 13:30:51</t>
  </si>
  <si>
    <t>YEŞİLYURT TR-15 45-73-M00484_945641427_945641427</t>
  </si>
  <si>
    <t>26.01.2023 09:43:27</t>
  </si>
  <si>
    <t>26.01.2023 11:01:09</t>
  </si>
  <si>
    <t>ZEYTİNLİOVA TR-1 KÖK 45-72-L00389_DAĞITIM TRAFOSU TR-1 L08_2103424</t>
  </si>
  <si>
    <t>26.01.2023 09:21:46</t>
  </si>
  <si>
    <t>26.01.2023 09:49:25</t>
  </si>
  <si>
    <t>M-215(DM-3/13) 35-09-M00215_99207145_99207145</t>
  </si>
  <si>
    <t>26.01.2023 23:38:53</t>
  </si>
  <si>
    <t>27.01.2023 04:37:00</t>
  </si>
  <si>
    <t>BEYOBA TR-1 45-72-M00417_DAĞITIM TRAFOSU TR-1 M06_66572187</t>
  </si>
  <si>
    <t>26.01.2023 14:03:31</t>
  </si>
  <si>
    <t>26.01.2023 14:12:35</t>
  </si>
  <si>
    <t>YUSUFLU TR-3 35-20-L00237_35-20-L00237_2359475</t>
  </si>
  <si>
    <t>26.01.2023 19:27:46</t>
  </si>
  <si>
    <t>26.01.2023 19:51:13</t>
  </si>
  <si>
    <t>26.01.2023 23:51:42</t>
  </si>
  <si>
    <t>27.01.2023 02:27:09</t>
  </si>
  <si>
    <t>YENİ ŞAKRAN TR-9 35-17-M00209_12346210_56394880_56394880</t>
  </si>
  <si>
    <t>26.01.2023 17:27:49</t>
  </si>
  <si>
    <t>26.01.2023 19:32:47</t>
  </si>
  <si>
    <t>ÖREN TR-2 35-27-L00217_ÖREN TR-3 L01_72160230</t>
  </si>
  <si>
    <t>26.01.2023 11:01:58</t>
  </si>
  <si>
    <t>26.01.2023 11:56:53</t>
  </si>
  <si>
    <t>ZEYTİNALANI TR-116 35-19-L00116_956695339_956695339</t>
  </si>
  <si>
    <t>26.01.2023 16:03:57</t>
  </si>
  <si>
    <t>26.01.2023 17:11:49</t>
  </si>
  <si>
    <t>K-570 35-01-K00570_F_56374977_56374977</t>
  </si>
  <si>
    <t>26.01.2023 20:51:07</t>
  </si>
  <si>
    <t>26.01.2023 22:43:46</t>
  </si>
  <si>
    <t>GÜLBAHÇE TR-1 35-19-L00151_A_56390342_56390342</t>
  </si>
  <si>
    <t>26.01.2023 11:47:24</t>
  </si>
  <si>
    <t>26.01.2023 12:21:21</t>
  </si>
  <si>
    <t>AŞAĞI KIZILCA TR-1 35-27-L00045_99189742_99189742</t>
  </si>
  <si>
    <t>26.01.2023 15:36:34</t>
  </si>
  <si>
    <t>26.01.2023 18:30:13</t>
  </si>
  <si>
    <t>TAŞLIYATAK TR-2 35-31-L00365_35-31-L00365_2365635</t>
  </si>
  <si>
    <t>26.01.2023 09:21:56</t>
  </si>
  <si>
    <t>26.01.2023 18:05:24</t>
  </si>
  <si>
    <t>MORDOĞAN TR-26 35-21-L00209_C_56401488_56401488</t>
  </si>
  <si>
    <t>26.01.2023 10:33:17</t>
  </si>
  <si>
    <t>26.01.2023 11:38:50</t>
  </si>
  <si>
    <t>26.01.2023 14:43:17</t>
  </si>
  <si>
    <t>26.01.2023 15:14:01</t>
  </si>
  <si>
    <t>DOĞANBEY KÖK 35-14-M00100_BANKSİS M03_80639821</t>
  </si>
  <si>
    <t>26.01.2023 23:18:24</t>
  </si>
  <si>
    <t>27.01.2023 00:00:00</t>
  </si>
  <si>
    <t>MAVİKÖŞE TR-4 35-17-M00228_A_56356558_56356558</t>
  </si>
  <si>
    <t>26.01.2023 16:41:02</t>
  </si>
  <si>
    <t>26.01.2023 17:22:37</t>
  </si>
  <si>
    <t>OVAKENT TR-13 35-15-L00635_950386603_950386603</t>
  </si>
  <si>
    <t>26.01.2023 21:59:29</t>
  </si>
  <si>
    <t>26.01.2023 23:48:27</t>
  </si>
  <si>
    <t>EŞREFPAŞA İM 35-01-A00002_CEPHANELİK M03_2309058</t>
  </si>
  <si>
    <t>26.01.2023 11:36:19</t>
  </si>
  <si>
    <t>26.01.2023 14:07:22</t>
  </si>
  <si>
    <t>BELEVİ TR-2 35-13-L00061_35-13-L00061_2348673</t>
  </si>
  <si>
    <t>26.01.2023 08:46:13</t>
  </si>
  <si>
    <t>26.01.2023 15:32:08</t>
  </si>
  <si>
    <t>L-289 DEMET AKBAĞ TRAFO 35-18-L00289_950456267_950456267</t>
  </si>
  <si>
    <t>26.01.2023 08:11:53</t>
  </si>
  <si>
    <t>26.01.2023 10:36:06</t>
  </si>
  <si>
    <t>TABAKLAR TR-1 45-75-M00336_B_56398224_56398224</t>
  </si>
  <si>
    <t>26.01.2023 21:06:12</t>
  </si>
  <si>
    <t>26.01.2023 22:28:51</t>
  </si>
  <si>
    <t>HİLAL KLASİK TM 35-01-A00011_GÜRÇEŞME M12_2313922</t>
  </si>
  <si>
    <t>26.01.2023 11:40:28</t>
  </si>
  <si>
    <t>26.01.2023 11:44:25</t>
  </si>
  <si>
    <t>ULUKENT DM-4/5 35-28-M00047_SD c1b_5760071</t>
  </si>
  <si>
    <t>26.01.2023 01:31:53</t>
  </si>
  <si>
    <t>26.01.2023 02:24:12</t>
  </si>
  <si>
    <t>YILMAZ DİRİK GRB. 35-20-M00025_35-20-M00025_2349272</t>
  </si>
  <si>
    <t>26.01.2023 18:14:31</t>
  </si>
  <si>
    <t>26.01.2023 21:13:55</t>
  </si>
  <si>
    <t>K-1506 35-03-K01506_966004387_966004387</t>
  </si>
  <si>
    <t>26.01.2023 09:27:48</t>
  </si>
  <si>
    <t>26.01.2023 17:35:22</t>
  </si>
  <si>
    <t>L-377 35-18-L00377_9336759 b1_5948894</t>
  </si>
  <si>
    <t>26.01.2023 16:12:06</t>
  </si>
  <si>
    <t>26.01.2023 17:53:30</t>
  </si>
  <si>
    <t>26.01.2023 12:09:55</t>
  </si>
  <si>
    <t>26.01.2023 13:40:45</t>
  </si>
  <si>
    <t>DURASILLI TR-24 45-78-M01138_TR-25 M03_2328805</t>
  </si>
  <si>
    <t>26.01.2023 08:47:23</t>
  </si>
  <si>
    <t>26.01.2023 09:49:10</t>
  </si>
  <si>
    <t>GÖRDES DM 45-75-M00050_GÜNEŞLİ M13_2083729</t>
  </si>
  <si>
    <t>26.01.2023 06:53:03</t>
  </si>
  <si>
    <t>26.01.2023 07:05:00</t>
  </si>
  <si>
    <t>MEDAR TR-3 45-72-L00286_DAĞITIM TRAFOSU MEDAR TR-3 L04_66525991</t>
  </si>
  <si>
    <t>26.01.2023 15:24:32</t>
  </si>
  <si>
    <t>26.01.2023 15:33:54</t>
  </si>
  <si>
    <t>M-2077 35-09-M02077_97720115_97720115</t>
  </si>
  <si>
    <t>26.01.2023 21:15:30</t>
  </si>
  <si>
    <t>26.01.2023 22:03:23</t>
  </si>
  <si>
    <t>K-1391 35-01-K01391_C_56364431_56364431</t>
  </si>
  <si>
    <t>26.01.2023 22:23:41</t>
  </si>
  <si>
    <t>27.01.2023 00:33:31</t>
  </si>
  <si>
    <t>TR-164 35-15-M00164_35-15-M00164_2370631</t>
  </si>
  <si>
    <t>26.01.2023 18:51:17</t>
  </si>
  <si>
    <t>26.01.2023 19:26:35</t>
  </si>
  <si>
    <t>26.01.2023 17:35:36</t>
  </si>
  <si>
    <t>26.01.2023 17:57:57</t>
  </si>
  <si>
    <t>26.01.2023 22:11:38</t>
  </si>
  <si>
    <t>27.01.2023 00:40:03</t>
  </si>
  <si>
    <t>TR-1/33 45-72-M00033_956504122_956504122</t>
  </si>
  <si>
    <t>26.01.2023 11:02:37</t>
  </si>
  <si>
    <t>26.01.2023 14:23:22</t>
  </si>
  <si>
    <t>26.01.2023 09:14:25</t>
  </si>
  <si>
    <t>26.01.2023 12:07:58</t>
  </si>
  <si>
    <t>26.01.2023 14:12:59</t>
  </si>
  <si>
    <t>26.01.2023 14:50:00</t>
  </si>
  <si>
    <t>M-3121(YATIRIM REZERVE) 35-10-M03121_A_56369214_56369214</t>
  </si>
  <si>
    <t>26.01.2023 09:09:03</t>
  </si>
  <si>
    <t>26.01.2023 16:26:22</t>
  </si>
  <si>
    <t>PAŞAKÖY TR-3 45-80-M00058_PAŞAKÖY TR-2 M04_72199645</t>
  </si>
  <si>
    <t>26.01.2023 09:15:23</t>
  </si>
  <si>
    <t>26.01.2023 12:07:34</t>
  </si>
  <si>
    <t>ALAŞEHİR TR-60 MEZBAHA YANI 45-73-M00060_DIREK TIPI TRAFO HUCRESI H01_2084239</t>
  </si>
  <si>
    <t>26.01.2023 13:21:19</t>
  </si>
  <si>
    <t>26.01.2023 14:30:44</t>
  </si>
  <si>
    <t>KONURCA YAYLA TR-1 45-77-M00181_945514417_945514417</t>
  </si>
  <si>
    <t>26.01.2023 16:51:42</t>
  </si>
  <si>
    <t>26.01.2023 18:31:48</t>
  </si>
  <si>
    <t>M-1649 GEÇİT 35-04-M01649_M-1067 M03_66491653</t>
  </si>
  <si>
    <t>26.01.2023 09:05:42</t>
  </si>
  <si>
    <t>26.01.2023 17:21:19</t>
  </si>
  <si>
    <t>26.01.2023 12:10:28</t>
  </si>
  <si>
    <t>26.01.2023 17:18:19</t>
  </si>
  <si>
    <t>M-1293 35-02-M01293_M-1293 M04_2113298</t>
  </si>
  <si>
    <t>26.01.2023 09:00:53</t>
  </si>
  <si>
    <t>26.01.2023 11:11:31</t>
  </si>
  <si>
    <t>DEVELİKÖY AKÇAALAN TR-2 35-22-M00218_DIREK TIPI TRAFO HUCRESI H01_2126907</t>
  </si>
  <si>
    <t>26.01.2023 16:27:58</t>
  </si>
  <si>
    <t>26.01.2023 18:00:26</t>
  </si>
  <si>
    <t>M-2447 35-03-M02447__79134927_79134927</t>
  </si>
  <si>
    <t>26.01.2023 07:40:07</t>
  </si>
  <si>
    <t>26.01.2023 08:40:26</t>
  </si>
  <si>
    <t>POYRAZDAMLARI TR-11 45-78-M00576_KEMERDAMLARI YUKARIKEMER M05_2328103</t>
  </si>
  <si>
    <t>26.01.2023 21:42:00</t>
  </si>
  <si>
    <t>27.01.2023 03:17:21</t>
  </si>
  <si>
    <t>K-567 35-02-K00567_DAĞITIM TRAFOSU K03_76583247</t>
  </si>
  <si>
    <t>26.01.2023 21:50:32</t>
  </si>
  <si>
    <t>26.01.2023 23:52:55</t>
  </si>
  <si>
    <t>M-1905 35-02-M01905_M-2995 M04_2119201</t>
  </si>
  <si>
    <t>26.01.2023 12:01:29</t>
  </si>
  <si>
    <t>26.01.2023 13:01:08</t>
  </si>
  <si>
    <t>26.01.2023 19:04:51</t>
  </si>
  <si>
    <t>26.01.2023 19:19:16</t>
  </si>
  <si>
    <t>GÖLMARMARA TR-4 45-85-L00004_DAĞITIM TRAFOSU TR-4 L04_72104022</t>
  </si>
  <si>
    <t>26.01.2023 12:57:28</t>
  </si>
  <si>
    <t>26.01.2023 13:14:37</t>
  </si>
  <si>
    <t>26.01.2023 09:57:05</t>
  </si>
  <si>
    <t>26.01.2023 11:16:55</t>
  </si>
  <si>
    <t>ÇIRPI İM 35-20-A00002_HASKÖY L13_2056287</t>
  </si>
  <si>
    <t>26.01.2023 10:54:04</t>
  </si>
  <si>
    <t>26.01.2023 11:00:03</t>
  </si>
  <si>
    <t>M-1836 35-02-M01836_M-1796 M01_66529629</t>
  </si>
  <si>
    <t>26.01.2023 13:32:16</t>
  </si>
  <si>
    <t>26.01.2023 13:46:33</t>
  </si>
  <si>
    <t>26.01.2023 11:20:37</t>
  </si>
  <si>
    <t>26.01.2023 12:39:52</t>
  </si>
  <si>
    <t>HASTANE DM 45-71-M02096_DM-9 M05_61026510</t>
  </si>
  <si>
    <t>26.01.2023 11:45:00</t>
  </si>
  <si>
    <t>26.01.2023 12:37:40</t>
  </si>
  <si>
    <t>ARAPLI TR-3 35-16-M00749_A_91427378_91427378</t>
  </si>
  <si>
    <t>26.01.2023 09:31:16</t>
  </si>
  <si>
    <t>26.01.2023 16:54:36</t>
  </si>
  <si>
    <t>İĞDELİ TR-3 35-31-L00299_35-31-L00299_2364741</t>
  </si>
  <si>
    <t>26.01.2023 20:51:47</t>
  </si>
  <si>
    <t>26.01.2023 23:02:17</t>
  </si>
  <si>
    <t>MEDAR TR-6 45-72-L00276_DAĞITIM TRAFOSU TR-6 L06_2104221</t>
  </si>
  <si>
    <t>26.01.2023 15:35:56</t>
  </si>
  <si>
    <t>26.01.2023 15:50:39</t>
  </si>
  <si>
    <t>KİRAZ İM 35-31-A00001_ATERMİT M09_2331661</t>
  </si>
  <si>
    <t>26.01.2023 09:00:51</t>
  </si>
  <si>
    <t>26.01.2023 10:55:58</t>
  </si>
  <si>
    <t>K-235 35-01-K00235_G 1G_5865910</t>
  </si>
  <si>
    <t>26.01.2023 21:29:45</t>
  </si>
  <si>
    <t>26.01.2023 22:45:02</t>
  </si>
  <si>
    <t>M-2040 35-01-M02040_A_56362286_56362286</t>
  </si>
  <si>
    <t>26.01.2023 17:10:38</t>
  </si>
  <si>
    <t>26.01.2023 18:48:57</t>
  </si>
  <si>
    <t>SANCAKLI TR-1 35-22-M00157_35-22-M00157_2364210</t>
  </si>
  <si>
    <t>26.01.2023 08:56:35</t>
  </si>
  <si>
    <t>26.01.2023 17:09:41</t>
  </si>
  <si>
    <t>SEFERİHİSAR İM 35-14-A00002_SEFERİHİSAR ŞEHİR-2 L04_72378556</t>
  </si>
  <si>
    <t>26.01.2023 09:06:56</t>
  </si>
  <si>
    <t>26.01.2023 15:43:03</t>
  </si>
  <si>
    <t>K-3610 35-01-K03610_910849612_910849612</t>
  </si>
  <si>
    <t>26.01.2023 09:54:39</t>
  </si>
  <si>
    <t>26.01.2023 18:19:53</t>
  </si>
  <si>
    <t>KUŞLUK TR-1 45-75-M00181_A_56384629_56384629</t>
  </si>
  <si>
    <t>26.01.2023 10:00:58</t>
  </si>
  <si>
    <t>26.01.2023 11:00:12</t>
  </si>
  <si>
    <t>26.01.2023 18:39:27</t>
  </si>
  <si>
    <t>26.01.2023 21:25:44</t>
  </si>
  <si>
    <t>ÇAYBAŞI DM-1/5 35-26-M01194_95001281513_95001281513</t>
  </si>
  <si>
    <t>26.01.2023 17:42:57</t>
  </si>
  <si>
    <t>26.01.2023 18:45:08</t>
  </si>
  <si>
    <t>KARACAKAŞ TR-1 45-82-M00344_C_56400510_56400510</t>
  </si>
  <si>
    <t>26.01.2023 14:00:11</t>
  </si>
  <si>
    <t>26.01.2023 14:31:32</t>
  </si>
  <si>
    <t>TR-67 45-77-L00067_945491137_945491137</t>
  </si>
  <si>
    <t>26.01.2023 10:46:20</t>
  </si>
  <si>
    <t>26.01.2023 11:34:48</t>
  </si>
  <si>
    <t>L-510 REİSDERE 35-18-L00510_95000642880_95000642880</t>
  </si>
  <si>
    <t>26.01.2023 10:32:14</t>
  </si>
  <si>
    <t>26.01.2023 14:27:35</t>
  </si>
  <si>
    <t>AŞAĞIÇOBANİSA TR-27 45-71-M00934_A_56384287_56384287</t>
  </si>
  <si>
    <t>26.01.2023 20:30:22</t>
  </si>
  <si>
    <t>26.01.2023 22:19:41</t>
  </si>
  <si>
    <t>ALACAYAKA TR-2 45-75-M00199_DIREK TIPI TRAFO HUCRESI H01_2086119</t>
  </si>
  <si>
    <t>26.01.2023 11:39:56</t>
  </si>
  <si>
    <t>26.01.2023 12:19:18</t>
  </si>
  <si>
    <t>L-97 TURGUT KÖYÜ SULAMA 35-14-L00097_956659544_956659544</t>
  </si>
  <si>
    <t>26.01.2023 10:32:19</t>
  </si>
  <si>
    <t>26.01.2023 15:29:26</t>
  </si>
  <si>
    <t>MECİDİYE TR-7 45-72-L00574_DAĞITIM TRAFOSU TR-7 L04_2106400</t>
  </si>
  <si>
    <t>26.01.2023 11:06:39</t>
  </si>
  <si>
    <t>26.01.2023 11:29:42</t>
  </si>
  <si>
    <t>M-2794 35-01-M02794_910788663_910788663</t>
  </si>
  <si>
    <t>26.01.2023 18:49:50</t>
  </si>
  <si>
    <t>27.01.2023 01:16:42</t>
  </si>
  <si>
    <t>FUNDACIK KÖK 45-75-M00068_HatBaşıAyırıcı_53134977 M03_53134977</t>
  </si>
  <si>
    <t>26.01.2023 10:08:23</t>
  </si>
  <si>
    <t>26.01.2023 10:09:33</t>
  </si>
  <si>
    <t>POLYAK TR-1 35-30-L00132_A_56404129_56404129</t>
  </si>
  <si>
    <t>26.01.2023 17:22:17</t>
  </si>
  <si>
    <t>26.01.2023 18:08:39</t>
  </si>
  <si>
    <t>MERSİNLİ TR-1 45-78-M00935_49342908_56387038_56387038</t>
  </si>
  <si>
    <t>26.01.2023 19:24:02</t>
  </si>
  <si>
    <t>26.01.2023 20:43:44</t>
  </si>
  <si>
    <t>K-3610 35-01-K03610_911411771_911411771</t>
  </si>
  <si>
    <t>26.01.2023 06:00:50</t>
  </si>
  <si>
    <t>26.01.2023 08:53:36</t>
  </si>
  <si>
    <t>BEYDAĞ TR-8/A 35-32-L00137_946413233_946413233</t>
  </si>
  <si>
    <t>26.01.2023 11:51:28</t>
  </si>
  <si>
    <t>26.01.2023 12:52:08</t>
  </si>
  <si>
    <t>BEYOBA TR-2 45-72-M00419_DAĞITIM TRAFOSU TR-2 M06_66570727</t>
  </si>
  <si>
    <t>26.01.2023 14:17:35</t>
  </si>
  <si>
    <t>26.01.2023 14:28:52</t>
  </si>
  <si>
    <t>TAVAK TR-2 45-81-M00075_D_56398866_56398866</t>
  </si>
  <si>
    <t>26.01.2023 22:07:47</t>
  </si>
  <si>
    <t>26.01.2023 23:15:37</t>
  </si>
  <si>
    <t>M-2447 35-03-M02447_910469849_910469849</t>
  </si>
  <si>
    <t>26.01.2023 12:10:47</t>
  </si>
  <si>
    <t>26.01.2023 18:32:28</t>
  </si>
  <si>
    <t>26.01.2023 09:09:29</t>
  </si>
  <si>
    <t>26.01.2023 17:15:23</t>
  </si>
  <si>
    <t>EŞREFPAŞA İM 35-01-A00002_TR-3 10.5 K22_2045939</t>
  </si>
  <si>
    <t>TR-121 ZEYTİNALANI 35-19-L00121_35-19-L00121_2376179</t>
  </si>
  <si>
    <t>26.01.2023 09:28:52</t>
  </si>
  <si>
    <t>26.01.2023 17:23:22</t>
  </si>
  <si>
    <t>TR-137 TORASAN MAH. 35-19-L00137_6151648_56376370_56376370</t>
  </si>
  <si>
    <t>26.01.2023 09:38:48</t>
  </si>
  <si>
    <t>26.01.2023 17:45:49</t>
  </si>
  <si>
    <t>BEYOBA TR-7 45-72-M00561_DAĞITIM TRAFOSU TR-7 M06_66568166</t>
  </si>
  <si>
    <t>26.01.2023 14:45:50</t>
  </si>
  <si>
    <t>26.01.2023 14:58:41</t>
  </si>
  <si>
    <t>ADALA TR-9 45-78-M00294_45-78-M00294_2351532</t>
  </si>
  <si>
    <t>26.01.2023 01:21:26</t>
  </si>
  <si>
    <t>26.01.2023 01:50:45</t>
  </si>
  <si>
    <t>MURADİYE DM-4 45-71-M00190_955028051_955028051</t>
  </si>
  <si>
    <t>26.01.2023 10:35:08</t>
  </si>
  <si>
    <t>26.01.2023 12:16:27</t>
  </si>
  <si>
    <t>K-1229 35-01-K01229_35-01-K01229_2355499</t>
  </si>
  <si>
    <t>26.01.2023 15:44:56</t>
  </si>
  <si>
    <t>26.01.2023 16:46:44</t>
  </si>
  <si>
    <t>TR-2/103 45-83-L00103_C_91114663_91114663</t>
  </si>
  <si>
    <t>26.01.2023 14:04:24</t>
  </si>
  <si>
    <t>26.01.2023 15:43:00</t>
  </si>
  <si>
    <t>YAKAKÖY KÖK 45-75-M00067_HatBaşıAyırıcı_53135109 M02_53135109</t>
  </si>
  <si>
    <t>26.01.2023 01:51:58</t>
  </si>
  <si>
    <t>26.01.2023 04:55:55</t>
  </si>
  <si>
    <t>FUNDACIK KÖK 45-75-M00068_HatBaşıAyırıcı_53135520 M03_53135520</t>
  </si>
  <si>
    <t>26.01.2023 10:15:02</t>
  </si>
  <si>
    <t>26.01.2023 12:15:36</t>
  </si>
  <si>
    <t>26.01.2023 13:14:40</t>
  </si>
  <si>
    <t>26.01.2023 14:00:27</t>
  </si>
  <si>
    <t>HAYKIRAN TR-2 35-28-M00201_C_56357559_56357559</t>
  </si>
  <si>
    <t>26.01.2023 21:57:21</t>
  </si>
  <si>
    <t>26.01.2023 22:34:14</t>
  </si>
  <si>
    <t>26.01.2023 05:20:27</t>
  </si>
  <si>
    <t>26.01.2023 06:28:06</t>
  </si>
  <si>
    <t>26.01.2023 20:57:18</t>
  </si>
  <si>
    <t>26.01.2023 21:40:54</t>
  </si>
  <si>
    <t>AKÇAAVLU TR-1 45-82-M00167_DIREK TIPI TRAFO HUCRESI H01_2090772</t>
  </si>
  <si>
    <t>26.01.2023 11:24:27</t>
  </si>
  <si>
    <t>26.01.2023 12:30:44</t>
  </si>
  <si>
    <t>TR-17 45-77-L00017_TR-22 L05_2330221</t>
  </si>
  <si>
    <t>26.01.2023 12:19:09</t>
  </si>
  <si>
    <t>K-1134 35-02-K01134_35-02-K01134_2350700</t>
  </si>
  <si>
    <t>26.01.2023 09:02:13</t>
  </si>
  <si>
    <t>26.01.2023 17:47:38</t>
  </si>
  <si>
    <t>BODAMAS TR-2 45-75-M00325_DIREK TIPI TRAFO HUCRESI H01_2089063</t>
  </si>
  <si>
    <t>26.01.2023 18:41:10</t>
  </si>
  <si>
    <t>26.01.2023 21:09:24</t>
  </si>
  <si>
    <t>PAMUCAK KÖK 35-13-L00400_ARVALYA L11_2097133</t>
  </si>
  <si>
    <t>27.01.2023 15:45:36</t>
  </si>
  <si>
    <t>27.01.2023 17:02:31</t>
  </si>
  <si>
    <t>SUBATAN TR-6 35-15-L00341_A_56367912_56367912</t>
  </si>
  <si>
    <t>27.01.2023 22:22:55</t>
  </si>
  <si>
    <t>28.01.2023 00:41:49</t>
  </si>
  <si>
    <t>27.01.2023 08:00:45</t>
  </si>
  <si>
    <t>27.01.2023 09:03:57</t>
  </si>
  <si>
    <t>KÜÇÜKKÖMÜRCÜ TR-1 35-29-L00336_35-29-L00336_2375092</t>
  </si>
  <si>
    <t>27.01.2023 20:15:26</t>
  </si>
  <si>
    <t>27.01.2023 22:25:03</t>
  </si>
  <si>
    <t>KIRTEPE KÖK 35-29-L00055_EĞRİDERE L01_72212745</t>
  </si>
  <si>
    <t>27.01.2023 07:42:39</t>
  </si>
  <si>
    <t>27.01.2023 09:55:32</t>
  </si>
  <si>
    <t>L-145 DALYAN DM 35-18-L00145_HAVACILAR L03_72052136</t>
  </si>
  <si>
    <t>27.01.2023 00:08:06</t>
  </si>
  <si>
    <t>27.01.2023 01:39:52</t>
  </si>
  <si>
    <t>K-739 35-04-K00739_99202744_99202744</t>
  </si>
  <si>
    <t>27.01.2023 08:00:24</t>
  </si>
  <si>
    <t>27.01.2023 09:02:33</t>
  </si>
  <si>
    <t>M-1148 35-09-M01148_35-09-M01148_47617283</t>
  </si>
  <si>
    <t>27.01.2023 13:29:58</t>
  </si>
  <si>
    <t>27.01.2023 18:10:20</t>
  </si>
  <si>
    <t>L-105 35-18-L00105_OVACIK KÖYÜ VE VERİCİLER L02_2095910</t>
  </si>
  <si>
    <t>27.01.2023 08:08:36</t>
  </si>
  <si>
    <t>27.01.2023 12:30:40</t>
  </si>
  <si>
    <t>27.01.2023 04:48:41</t>
  </si>
  <si>
    <t>27.01.2023 05:00:00</t>
  </si>
  <si>
    <t>KAVAKLIDERE TR-12 45-73-M00145_TR-13 M02_2317694</t>
  </si>
  <si>
    <t>27.01.2023 13:27:39</t>
  </si>
  <si>
    <t>27.01.2023 16:26:02</t>
  </si>
  <si>
    <t>HASTANE DM 45-71-M02096_DM-9 M05_61026587</t>
  </si>
  <si>
    <t>27.01.2023 08:56:58</t>
  </si>
  <si>
    <t>27.01.2023 09:13:44</t>
  </si>
  <si>
    <t>TİRE İM-DM-1 35-29-A00001_HatBaşıAyırıcı_53138525 L13_53138525</t>
  </si>
  <si>
    <t>27.01.2023 05:48:12</t>
  </si>
  <si>
    <t>27.01.2023 09:02:00</t>
  </si>
  <si>
    <t>ESKİ İM BİNASI 35-29-L00048_ŞEHİR-4 L08_72220460</t>
  </si>
  <si>
    <t>27.01.2023 01:25:13</t>
  </si>
  <si>
    <t>27.01.2023 01:37:00</t>
  </si>
  <si>
    <t>HAMZABEYLİ KÖK 45-71-M00071_TR4-TR5 M07_2074149</t>
  </si>
  <si>
    <t>27.01.2023 16:26:00</t>
  </si>
  <si>
    <t>27.01.2023 20:36:49</t>
  </si>
  <si>
    <t>K-4499 35-02-K04499_910207098_910207098</t>
  </si>
  <si>
    <t>27.01.2023 01:35:42</t>
  </si>
  <si>
    <t>27.01.2023 02:15:00</t>
  </si>
  <si>
    <t>M-3567(YATIRIM REZERVE) 35-02-M03567_913028484_913028484</t>
  </si>
  <si>
    <t>27.01.2023 18:07:47</t>
  </si>
  <si>
    <t>27.01.2023 23:13:55</t>
  </si>
  <si>
    <t>27.01.2023 08:58:48</t>
  </si>
  <si>
    <t>27.01.2023 09:16:58</t>
  </si>
  <si>
    <t>27.01.2023 15:29:50</t>
  </si>
  <si>
    <t>KARABURUN TR-9 35-21-L00027_C_91063568_91063568</t>
  </si>
  <si>
    <t>27.01.2023 16:37:20</t>
  </si>
  <si>
    <t>27.01.2023 22:12:41</t>
  </si>
  <si>
    <t>TR-1/78 45-72-M00078_956504934_956504934</t>
  </si>
  <si>
    <t>27.01.2023 10:13:05</t>
  </si>
  <si>
    <t>27.01.2023 14:35:01</t>
  </si>
  <si>
    <t>L-404 35-18-L00404_950458113_950458113</t>
  </si>
  <si>
    <t>27.01.2023 11:05:05</t>
  </si>
  <si>
    <t>27.01.2023 15:22:22</t>
  </si>
  <si>
    <t>TİRE İM-DM-1 35-29-A00001_TİRE ŞEHİR-4 L21_2060277</t>
  </si>
  <si>
    <t>27.01.2023 08:11:34</t>
  </si>
  <si>
    <t>27.01.2023 08:29:27</t>
  </si>
  <si>
    <t>TR-31 45-78-L00031_953276309_953276309</t>
  </si>
  <si>
    <t>27.01.2023 20:47:52</t>
  </si>
  <si>
    <t>27.01.2023 21:46:19</t>
  </si>
  <si>
    <t>EĞLENHOCA TR-3 35-21-L00120_D_56376550_56376550</t>
  </si>
  <si>
    <t>27.01.2023 19:18:54</t>
  </si>
  <si>
    <t>27.01.2023 20:11:02</t>
  </si>
  <si>
    <t>MURADİYE TR-4 45-71-M02427_953242348_953242348</t>
  </si>
  <si>
    <t>27.01.2023 09:34:54</t>
  </si>
  <si>
    <t>27.01.2023 10:45:20</t>
  </si>
  <si>
    <t>KARABURUN TR-18 35-21-L00026_A_56390376_56390376</t>
  </si>
  <si>
    <t>27.01.2023 22:35:12</t>
  </si>
  <si>
    <t>27.01.2023 23:42:06</t>
  </si>
  <si>
    <t>KAVAKLIDERE TR-9 45-73-M00143_KAVAKLIDERE TR-7 M03_2317688</t>
  </si>
  <si>
    <t>27.01.2023 16:32:25</t>
  </si>
  <si>
    <t>27.01.2023 18:33:48</t>
  </si>
  <si>
    <t>K-1887 35-09-K01887_913013817_913013817</t>
  </si>
  <si>
    <t>27.01.2023 14:20:08</t>
  </si>
  <si>
    <t>27.01.2023 18:57:08</t>
  </si>
  <si>
    <t>TR-1/11 45-83-M00011_KENTÇİM M07_83843139</t>
  </si>
  <si>
    <t>27.01.2023 11:04:02</t>
  </si>
  <si>
    <t>27.01.2023 13:17:00</t>
  </si>
  <si>
    <t>27.01.2023 01:56:05</t>
  </si>
  <si>
    <t>27.01.2023 14:37:00</t>
  </si>
  <si>
    <t>ARSLANLAR TM 35-26-A00004_HatBaşıAyırıcı_73345331 M07_73345331</t>
  </si>
  <si>
    <t>27.01.2023 10:05:45</t>
  </si>
  <si>
    <t>27.01.2023 13:43:28</t>
  </si>
  <si>
    <t>EYKO TR-1 35-30-M00027_ŞEHİR-2 - GERİLİM TRF M01_2034621</t>
  </si>
  <si>
    <t>27.01.2023 17:41:40</t>
  </si>
  <si>
    <t>27.01.2023 18:37:00</t>
  </si>
  <si>
    <t>ÇOBANKÖY KÖK 35-29-L00066_HAMAMKÖY FİDERİ L05_72212415</t>
  </si>
  <si>
    <t>27.01.2023 10:47:05</t>
  </si>
  <si>
    <t>27.01.2023 10:53:00</t>
  </si>
  <si>
    <t>HELVACI TR-2 35-17-M00362_950306419_950306419</t>
  </si>
  <si>
    <t>27.01.2023 01:02:40</t>
  </si>
  <si>
    <t>27.01.2023 01:44:39</t>
  </si>
  <si>
    <t>BURUNCUK KÖK 35-20-L00273_ZEYTİNOVA DAĞ GRUBU L02_66528810</t>
  </si>
  <si>
    <t>27.01.2023 06:10:05</t>
  </si>
  <si>
    <t>27.01.2023 07:21:00</t>
  </si>
  <si>
    <t>27.01.2023 18:14:16</t>
  </si>
  <si>
    <t>27.01.2023 20:39:45</t>
  </si>
  <si>
    <t>M-2729 35-04-M02729_98927425_98927425</t>
  </si>
  <si>
    <t>27.01.2023 01:38:52</t>
  </si>
  <si>
    <t>27.01.2023 02:00:00</t>
  </si>
  <si>
    <t>27.01.2023 10:14:50</t>
  </si>
  <si>
    <t>27.01.2023 15:41:30</t>
  </si>
  <si>
    <t>27.01.2023 16:21:49</t>
  </si>
  <si>
    <t>27.01.2023 17:32:29</t>
  </si>
  <si>
    <t>L-105 35-18-L00105_OVACIK KÖYÜ VE VERİCİLER L02_2095909</t>
  </si>
  <si>
    <t>27.01.2023 02:22:53</t>
  </si>
  <si>
    <t>27.01.2023 03:33:21</t>
  </si>
  <si>
    <t>KOCAKAĞAN TR-1 45-72-L00223_B_79435872_79435872</t>
  </si>
  <si>
    <t>27.01.2023 19:01:38</t>
  </si>
  <si>
    <t>27.01.2023 21:49:43</t>
  </si>
  <si>
    <t>L-236 35-18-L00236_35-18-L00236_2376188</t>
  </si>
  <si>
    <t>27.01.2023 23:17:59</t>
  </si>
  <si>
    <t>28.01.2023 00:12:27</t>
  </si>
  <si>
    <t>ESKİOBA KÖK 35-29-L00037_HatBaşıAyırıcı_66174955 L02_66174955</t>
  </si>
  <si>
    <t>27.01.2023 08:49:03</t>
  </si>
  <si>
    <t>27.01.2023 16:28:07</t>
  </si>
  <si>
    <t>YENİKÖY TR-1 45-78-L00306_A_91181316_91181316</t>
  </si>
  <si>
    <t>27.01.2023 15:56:32</t>
  </si>
  <si>
    <t>27.01.2023 19:01:33</t>
  </si>
  <si>
    <t>M-2742 35-10-M02742_C D1_66172781</t>
  </si>
  <si>
    <t>27.01.2023 08:16:59</t>
  </si>
  <si>
    <t>27.01.2023 14:55:47</t>
  </si>
  <si>
    <t>ÖDEMİŞ İM 35-15-A00001_BOZDAĞ L17_2310688</t>
  </si>
  <si>
    <t>27.01.2023 12:21:08</t>
  </si>
  <si>
    <t>27.01.2023 14:16:16</t>
  </si>
  <si>
    <t>SAĞANCI İM 35-16-A00003_HatBaşıAyırıcı_53139558 L05_53139558</t>
  </si>
  <si>
    <t>27.01.2023 09:24:58</t>
  </si>
  <si>
    <t>27.01.2023 13:04:24</t>
  </si>
  <si>
    <t>YENİÇİFTLİK KÖK 35-20-L00373_ L02_2331259</t>
  </si>
  <si>
    <t>27.01.2023 16:35:47</t>
  </si>
  <si>
    <t>27.01.2023 17:01:30</t>
  </si>
  <si>
    <t>KAYACIK KÖK 45-75-M00065_KARAAĞAÇ M04_84267188</t>
  </si>
  <si>
    <t>27.01.2023 12:41:16</t>
  </si>
  <si>
    <t>27.01.2023 23:08:35</t>
  </si>
  <si>
    <t>K-1722 35-01-K01722_912083515_912083515</t>
  </si>
  <si>
    <t>27.01.2023 09:44:39</t>
  </si>
  <si>
    <t>27.01.2023 11:31:47</t>
  </si>
  <si>
    <t>L-233 AKARCA KÖK 35-14-L00233_HatBaşıAyırıcı_53133206 L03_53133206</t>
  </si>
  <si>
    <t>27.01.2023 12:18:24</t>
  </si>
  <si>
    <t>27.01.2023 12:40:52</t>
  </si>
  <si>
    <t>27.01.2023 15:01:41</t>
  </si>
  <si>
    <t>27.01.2023 17:13:28</t>
  </si>
  <si>
    <t>BEYLİKLİ TR-1 45-78-M00727_B_91094468_91094468</t>
  </si>
  <si>
    <t>27.01.2023 21:44:14</t>
  </si>
  <si>
    <t>27.01.2023 22:29:33</t>
  </si>
  <si>
    <t>MUTAFLAR OKUL ÖNÜ TR-1 35-32-L00070_B_91038450_91038450</t>
  </si>
  <si>
    <t>27.01.2023 08:53:07</t>
  </si>
  <si>
    <t>27.01.2023 10:39:46</t>
  </si>
  <si>
    <t>FUNDACIK TR-1 45-75-M00280_A_56398244_56398244</t>
  </si>
  <si>
    <t>27.01.2023 13:13:34</t>
  </si>
  <si>
    <t>27.01.2023 23:54:23</t>
  </si>
  <si>
    <t>TR-22 35-30-M00722_TR-14 M02_72051298</t>
  </si>
  <si>
    <t>27.01.2023 08:41:08</t>
  </si>
  <si>
    <t>27.01.2023 13:31:22</t>
  </si>
  <si>
    <t>ÇANDARLI TR-1 35-30-M00001_955321835_955321835</t>
  </si>
  <si>
    <t>27.01.2023 20:53:19</t>
  </si>
  <si>
    <t>27.01.2023 23:48:36</t>
  </si>
  <si>
    <t>DM-2/2 ESKİ KUYUYANI 35-18-L00583_950431116_950431116</t>
  </si>
  <si>
    <t>27.01.2023 11:23:32</t>
  </si>
  <si>
    <t>27.01.2023 15:11:17</t>
  </si>
  <si>
    <t>İZZETTİN KÖK 45-83-M00132_ŞİRVAN M03_2107097</t>
  </si>
  <si>
    <t>27.01.2023 19:59:28</t>
  </si>
  <si>
    <t>27.01.2023 22:25:48</t>
  </si>
  <si>
    <t>27.01.2023 11:04:10</t>
  </si>
  <si>
    <t>27.01.2023 14:22:06</t>
  </si>
  <si>
    <t>K-3248 35-07-K03248_A_56383148_56383148</t>
  </si>
  <si>
    <t>27.01.2023 16:43:39</t>
  </si>
  <si>
    <t>27.01.2023 17:19:29</t>
  </si>
  <si>
    <t>K-1190 35-02-K01190_97802128_97802128</t>
  </si>
  <si>
    <t>27.01.2023 09:31:50</t>
  </si>
  <si>
    <t>27.01.2023 12:08:50</t>
  </si>
  <si>
    <t>KIZILCA TR-1 45-74-M00245_DIREK TIPI TRAFO HUCRESI H01_84185787</t>
  </si>
  <si>
    <t>27.01.2023 17:17:51</t>
  </si>
  <si>
    <t>27.01.2023 19:13:43</t>
  </si>
  <si>
    <t>K-1092 35-03-K01092_913061486_913061486</t>
  </si>
  <si>
    <t>27.01.2023 08:17:47</t>
  </si>
  <si>
    <t>27.01.2023 10:59:04</t>
  </si>
  <si>
    <t>GÖLCÜK TR-27 35-15-L00327_35-15-L00327_2365794</t>
  </si>
  <si>
    <t>27.01.2023 18:50:14</t>
  </si>
  <si>
    <t>27.01.2023 23:53:36</t>
  </si>
  <si>
    <t>KIRCALAR DM 35-16-M00261_SARICAOĞLU ENH GRUBU M05_72041796</t>
  </si>
  <si>
    <t>27.01.2023 08:26:16</t>
  </si>
  <si>
    <t>27.01.2023 19:36:00</t>
  </si>
  <si>
    <t>TR-55 KÖK 35-19-M00055_TR-55 DAĞITIM TRAFO M01_76783813</t>
  </si>
  <si>
    <t>27.01.2023 13:31:48</t>
  </si>
  <si>
    <t>27.01.2023 15:05:11</t>
  </si>
  <si>
    <t>K-192 35-01-K00192_911340333_911340333</t>
  </si>
  <si>
    <t>27.01.2023 09:40:26</t>
  </si>
  <si>
    <t>27.01.2023 18:08:58</t>
  </si>
  <si>
    <t>27.01.2023 17:45:13</t>
  </si>
  <si>
    <t>27.01.2023 17:55:46</t>
  </si>
  <si>
    <t>TR-55 35-26-M00055_956626735_956626735</t>
  </si>
  <si>
    <t>27.01.2023 22:25:49</t>
  </si>
  <si>
    <t>28.01.2023 01:10:13</t>
  </si>
  <si>
    <t>KEMALİYE TR-3 45-73-M00151_945655789_945655789</t>
  </si>
  <si>
    <t>27.01.2023 16:08:57</t>
  </si>
  <si>
    <t>27.01.2023 19:28:22</t>
  </si>
  <si>
    <t>K-3103 35-10-K03103_97943937_97943937</t>
  </si>
  <si>
    <t>27.01.2023 20:47:44</t>
  </si>
  <si>
    <t>28.01.2023 00:56:01</t>
  </si>
  <si>
    <t>TEKELİ TR-12 35-22-M00230_A_56368729_56368729</t>
  </si>
  <si>
    <t>27.01.2023 18:04:39</t>
  </si>
  <si>
    <t>27.01.2023 20:41:13</t>
  </si>
  <si>
    <t>27.01.2023 19:38:58</t>
  </si>
  <si>
    <t>27.01.2023 20:03:45</t>
  </si>
  <si>
    <t>K-3956 35-03-K03956_D D1_5906587</t>
  </si>
  <si>
    <t>27.01.2023 07:52:25</t>
  </si>
  <si>
    <t>27.01.2023 09:09:09</t>
  </si>
  <si>
    <t>KUŞÇULAR DM-2 35-19-M00515_TR-319 M05_80470430</t>
  </si>
  <si>
    <t>27.01.2023 07:35:19</t>
  </si>
  <si>
    <t>27.01.2023 08:59:46</t>
  </si>
  <si>
    <t>K-290 35-01-K00290__72410742_72410742</t>
  </si>
  <si>
    <t>27.01.2023 19:07:07</t>
  </si>
  <si>
    <t>27.01.2023 20:15:42</t>
  </si>
  <si>
    <t>KARAGÖZLER TR-3 45-72-M00266_45-72-M00266_2374700</t>
  </si>
  <si>
    <t>27.01.2023 14:45:21</t>
  </si>
  <si>
    <t>27.01.2023 21:07:28</t>
  </si>
  <si>
    <t>K-4526 35-03-K04526_910512770_910512770</t>
  </si>
  <si>
    <t>27.01.2023 20:28:49</t>
  </si>
  <si>
    <t>27.01.2023 22:46:57</t>
  </si>
  <si>
    <t>KARATEKE TR-4 35-29-L00134__66114886_66114886</t>
  </si>
  <si>
    <t>27.01.2023 02:37:11</t>
  </si>
  <si>
    <t>27.01.2023 02:53:46</t>
  </si>
  <si>
    <t>FIRINLI TR-6 35-20-L00371_A_56360420_56360420</t>
  </si>
  <si>
    <t>27.01.2023 08:37:59</t>
  </si>
  <si>
    <t>27.01.2023 09:35:15</t>
  </si>
  <si>
    <t>27.01.2023 16:43:55</t>
  </si>
  <si>
    <t>27.01.2023 17:33:22</t>
  </si>
  <si>
    <t>KADIOVACIK TR-1 35-19-M00202_35-19-M00202_2364472</t>
  </si>
  <si>
    <t>27.01.2023 00:06:39</t>
  </si>
  <si>
    <t>27.01.2023 04:22:52</t>
  </si>
  <si>
    <t>27.01.2023 07:00:00</t>
  </si>
  <si>
    <t>27.01.2023 07:02:07</t>
  </si>
  <si>
    <t>SUBATAN TR-8 35-15-L00347_C_90951787_90951787</t>
  </si>
  <si>
    <t>27.01.2023 16:44:00</t>
  </si>
  <si>
    <t>27.01.2023 19:00:53</t>
  </si>
  <si>
    <t>ÇİLE DM 35-22-M00086_ÇAKALTEPE M04_50064098</t>
  </si>
  <si>
    <t>27.01.2023 06:53:29</t>
  </si>
  <si>
    <t>27.01.2023 09:05:18</t>
  </si>
  <si>
    <t>L-23 ESKİ POSTANE ÖNÜ 35-14-L00023_956639654_956639654</t>
  </si>
  <si>
    <t>27.01.2023 08:06:30</t>
  </si>
  <si>
    <t>27.01.2023 12:03:54</t>
  </si>
  <si>
    <t>GÖRDES DM 45-75-M00050_GÜNEŞLİ M13_2322183</t>
  </si>
  <si>
    <t>27.01.2023 14:16:29</t>
  </si>
  <si>
    <t>27.01.2023 14:32:00</t>
  </si>
  <si>
    <t>TR-10 BABACAN 35-19-L00010_956689004_956689004</t>
  </si>
  <si>
    <t>27.01.2023 00:36:24</t>
  </si>
  <si>
    <t>27.01.2023 10:04:48</t>
  </si>
  <si>
    <t>DM06/TR05 HAL İÇİ 45-73-M00042_A A1_45162266</t>
  </si>
  <si>
    <t>27.01.2023 12:40:38</t>
  </si>
  <si>
    <t>27.01.2023 16:27:19</t>
  </si>
  <si>
    <t>M-3251 35-04-M03251_99779501_99779501</t>
  </si>
  <si>
    <t>27.01.2023 08:28:48</t>
  </si>
  <si>
    <t>27.01.2023 17:04:19</t>
  </si>
  <si>
    <t>EGE GÜBRE DM 35-17-M00326_EGE GÜBRE FABRİKA-1 M10_66450260</t>
  </si>
  <si>
    <t>27.01.2023 12:05:32</t>
  </si>
  <si>
    <t>27.01.2023 15:00:07</t>
  </si>
  <si>
    <t>27.01.2023 22:01:16</t>
  </si>
  <si>
    <t>27.01.2023 22:54:26</t>
  </si>
  <si>
    <t>BALABANLI TR-3 35-15-L00969_D_56407265_56407265</t>
  </si>
  <si>
    <t>27.01.2023 08:36:26</t>
  </si>
  <si>
    <t>27.01.2023 14:30:38</t>
  </si>
  <si>
    <t>SARPINCIK TR-1 35-21-L00070_DIREK TIPI TRAFO HUCRESI H01_2084983</t>
  </si>
  <si>
    <t>27.01.2023 08:55:58</t>
  </si>
  <si>
    <t>27.01.2023 10:43:51</t>
  </si>
  <si>
    <t>27.01.2023 09:25:22</t>
  </si>
  <si>
    <t>27.01.2023 10:11:52</t>
  </si>
  <si>
    <t>K-55 35-04-K00055_99166488_99166488</t>
  </si>
  <si>
    <t>27.01.2023 15:56:59</t>
  </si>
  <si>
    <t>27.01.2023 21:50:09</t>
  </si>
  <si>
    <t>MENEMEN DM-4/9 35-28-L00119_953391002_953391002</t>
  </si>
  <si>
    <t>27.01.2023 08:50:33</t>
  </si>
  <si>
    <t>27.01.2023 14:47:00</t>
  </si>
  <si>
    <t>SOMA DM-3 45-82-M00025_DM-4 M09_60210067</t>
  </si>
  <si>
    <t>27.01.2023 14:24:10</t>
  </si>
  <si>
    <t>27.01.2023 14:35:00</t>
  </si>
  <si>
    <t>27.01.2023 17:29:19</t>
  </si>
  <si>
    <t>27.01.2023 19:23:11</t>
  </si>
  <si>
    <t>L-300 DM 35-18-L00300_B_79007368_79007368</t>
  </si>
  <si>
    <t>27.01.2023 09:21:25</t>
  </si>
  <si>
    <t>27.01.2023 09:56:07</t>
  </si>
  <si>
    <t>L-225 35-18-L00225_35-18-L00225_2347789</t>
  </si>
  <si>
    <t>27.01.2023 07:53:19</t>
  </si>
  <si>
    <t>27.01.2023 08:54:26</t>
  </si>
  <si>
    <t>27.01.2023 10:21:20</t>
  </si>
  <si>
    <t>27.01.2023 11:48:04</t>
  </si>
  <si>
    <t>TR-79 45-78-L00079_B_91080866_91080866</t>
  </si>
  <si>
    <t>27.01.2023 15:13:42</t>
  </si>
  <si>
    <t>27.01.2023 16:45:44</t>
  </si>
  <si>
    <t>BAHÇELİ  AR ÇİFTLİĞİ TR2 35-30-L00146_C_56404420_56404420</t>
  </si>
  <si>
    <t>27.01.2023 13:24:58</t>
  </si>
  <si>
    <t>27.01.2023 14:40:32</t>
  </si>
  <si>
    <t>İĞDELİ TR-2 35-31-L00301_A_91227484_91227484</t>
  </si>
  <si>
    <t>27.01.2023 08:28:31</t>
  </si>
  <si>
    <t>27.01.2023 10:12:35</t>
  </si>
  <si>
    <t>L-277 GÖLCÜK GÖDENCE KÖK 35-14-L00277_HatBaşıAyırıcı_53133201 L01_53133201</t>
  </si>
  <si>
    <t>27.01.2023 07:34:56</t>
  </si>
  <si>
    <t>27.01.2023 10:56:30</t>
  </si>
  <si>
    <t>SINIRADA TR-1 35-16-M00095_DIREK TIPI TRAFO HUCRESI H01_2041027</t>
  </si>
  <si>
    <t>27.01.2023 10:55:04</t>
  </si>
  <si>
    <t>27.01.2023 15:58:40</t>
  </si>
  <si>
    <t>ŞEYHDAVUTLAR TR-5 NAMAZGAH 45-79-M00496_A_91284454_91284454</t>
  </si>
  <si>
    <t>27.01.2023 19:20:29</t>
  </si>
  <si>
    <t>27.01.2023 21:41:23</t>
  </si>
  <si>
    <t>RECEP CEBE VE ARK.ÖZEL 45-83-M00337Ö_DIREK TIPI TRAFO HUCRESI H01_2065269</t>
  </si>
  <si>
    <t>27.01.2023 08:53:00</t>
  </si>
  <si>
    <t>27.01.2023 15:05:00</t>
  </si>
  <si>
    <t>YELKİ TR-5 (M-2339) 35-10-M02339_D D2_49574445</t>
  </si>
  <si>
    <t>27.01.2023 14:45:55</t>
  </si>
  <si>
    <t>27.01.2023 16:34:47</t>
  </si>
  <si>
    <t>K-1764 35-01-K01764_910718592_910718592</t>
  </si>
  <si>
    <t>27.01.2023 21:15:12</t>
  </si>
  <si>
    <t>28.01.2023 01:01:28</t>
  </si>
  <si>
    <t>AVDAN TR-5 KÖK 45-82-M00130_CENKYERİ M02_72194251</t>
  </si>
  <si>
    <t>27.01.2023 10:22:05</t>
  </si>
  <si>
    <t>27.01.2023 10:56:53</t>
  </si>
  <si>
    <t>M-3569(YATIRIM REZERVE) 35-02-M03569_A A1B_5818977</t>
  </si>
  <si>
    <t>27.01.2023 16:45:59</t>
  </si>
  <si>
    <t>27.01.2023 18:39:27</t>
  </si>
  <si>
    <t>YILMAZ TR-5 45-78-L00205_A_56384404_56384404</t>
  </si>
  <si>
    <t>27.01.2023 13:35:36</t>
  </si>
  <si>
    <t>27.01.2023 18:48:06</t>
  </si>
  <si>
    <t>K-1905 35-10-K01905_912107424_912107424</t>
  </si>
  <si>
    <t>27.01.2023 15:08:28</t>
  </si>
  <si>
    <t>27.01.2023 21:50:03</t>
  </si>
  <si>
    <t>K-3791 35-07-K03791_913358463_913358463</t>
  </si>
  <si>
    <t>27.01.2023 08:11:33</t>
  </si>
  <si>
    <t>27.01.2023 10:48:51</t>
  </si>
  <si>
    <t>TR-136 35-26-M00136_DIREK TIPI TRAFO HUCRESI H01_2046734</t>
  </si>
  <si>
    <t>27.01.2023 04:53:05</t>
  </si>
  <si>
    <t>27.01.2023 10:09:00</t>
  </si>
  <si>
    <t>ARSLANLAR TM 35-26-A00004_PANCAR M24_2057959</t>
  </si>
  <si>
    <t>27.01.2023 05:36:00</t>
  </si>
  <si>
    <t>27.01.2023 06:00:00</t>
  </si>
  <si>
    <t>K-2 35-01-K00002_K C1_5871532</t>
  </si>
  <si>
    <t>27.01.2023 08:19:28</t>
  </si>
  <si>
    <t>27.01.2023 10:28:24</t>
  </si>
  <si>
    <t>SİYEKLİ KÖK 45-71-M00185_DAĞYENİCE M07_72256931</t>
  </si>
  <si>
    <t>27.01.2023 05:08:00</t>
  </si>
  <si>
    <t>27.01.2023 05:25:00</t>
  </si>
  <si>
    <t>DAĞDERE DM 45-72-M00097_GÖRDES M01_2106584</t>
  </si>
  <si>
    <t>27.01.2023 11:47:29</t>
  </si>
  <si>
    <t>27.01.2023 12:18:22</t>
  </si>
  <si>
    <t>L-512 REİSDERE 35-18-L00512_D_91231574_91231574</t>
  </si>
  <si>
    <t>27.01.2023 21:49:45</t>
  </si>
  <si>
    <t>28.01.2023 03:17:19</t>
  </si>
  <si>
    <t>GÖLMARMARA TR-12 45-85-L00012_A_56401202_56401202</t>
  </si>
  <si>
    <t>27.01.2023 08:29:31</t>
  </si>
  <si>
    <t>27.01.2023 09:41:15</t>
  </si>
  <si>
    <t>TR-41 35-16-L00041_B_56352704_56352704</t>
  </si>
  <si>
    <t>27.01.2023 22:52:57</t>
  </si>
  <si>
    <t>27.01.2023 23:57:47</t>
  </si>
  <si>
    <t>SALİHLİ TM 45-78-A00004_TR-B M10_2310854</t>
  </si>
  <si>
    <t>TEİAŞ Trafo Arızası</t>
  </si>
  <si>
    <t>27.01.2023 09:50:52</t>
  </si>
  <si>
    <t>27.01.2023 11:13:00</t>
  </si>
  <si>
    <t>SOMA TR-20 45-82-M00020_TR-20/1 M01_83358652</t>
  </si>
  <si>
    <t>27.01.2023 08:57:00</t>
  </si>
  <si>
    <t>27.01.2023 10:12:00</t>
  </si>
  <si>
    <t>BALABANLI FİKRET TEKELİ SULAMA GRB TR-6 35-15-M00335_B_56373052_56373052</t>
  </si>
  <si>
    <t>27.01.2023 16:12:38</t>
  </si>
  <si>
    <t>28.01.2023 00:51:30</t>
  </si>
  <si>
    <t>GÖRDES TR-36 45-75-M00036_A_91322047_91322047</t>
  </si>
  <si>
    <t>27.01.2023 17:24:10</t>
  </si>
  <si>
    <t>28.01.2023 02:14:47</t>
  </si>
  <si>
    <t>27.01.2023 07:26:39</t>
  </si>
  <si>
    <t>27.01.2023 09:06:32</t>
  </si>
  <si>
    <t>K-2816 35-10-K02816_97871386_97871386</t>
  </si>
  <si>
    <t>27.01.2023 13:54:59</t>
  </si>
  <si>
    <t>27.01.2023 15:41:15</t>
  </si>
  <si>
    <t>ÇAMLIK DM 35-17-M00173_ZEYTİNDAĞ-1 M08_66328235</t>
  </si>
  <si>
    <t>27.01.2023 02:01:50</t>
  </si>
  <si>
    <t>27.01.2023 02:23:52</t>
  </si>
  <si>
    <t>27.01.2023 17:00:09</t>
  </si>
  <si>
    <t>27.01.2023 17:07:00</t>
  </si>
  <si>
    <t>MECİDİYE TR-1 KÖK 45-72-L00078_HatBaşıAyırıcı_53132771 L010_53132771</t>
  </si>
  <si>
    <t>27.01.2023 18:08:00</t>
  </si>
  <si>
    <t>28.01.2023 09:09:00</t>
  </si>
  <si>
    <t>BADEMLİ TR-1 DM 35-15-L01010_ÜÇ CEVİZLER (TR-26) L02_67544249</t>
  </si>
  <si>
    <t>27.01.2023 00:09:17</t>
  </si>
  <si>
    <t>27.01.2023 08:09:36</t>
  </si>
  <si>
    <t>M-1985 35-09-M01985_D_56382378_56382378</t>
  </si>
  <si>
    <t>27.01.2023 16:48:09</t>
  </si>
  <si>
    <t>27.01.2023 20:23:54</t>
  </si>
  <si>
    <t>K-928 35-04-K00928_F F1B_5827413</t>
  </si>
  <si>
    <t>27.01.2023 14:23:17</t>
  </si>
  <si>
    <t>27.01.2023 22:37:26</t>
  </si>
  <si>
    <t>27.01.2023 15:44:49</t>
  </si>
  <si>
    <t>27.01.2023 16:14:06</t>
  </si>
  <si>
    <t>27.01.2023 10:23:09</t>
  </si>
  <si>
    <t>27.01.2023 13:57:40</t>
  </si>
  <si>
    <t>DAĞDERE TR-1 35-29-L00320_DIREK TIPI TRAFO HUCRESI H01_2094976</t>
  </si>
  <si>
    <t>27.01.2023 08:00:00</t>
  </si>
  <si>
    <t>DAĞDERE TR-1 35-29-L00320_950317578_950317578</t>
  </si>
  <si>
    <t>27.01.2023 19:13:10</t>
  </si>
  <si>
    <t>27.01.2023 22:29:06</t>
  </si>
  <si>
    <t>ÇİFTLİK TR-1 35-24-M00105_C_56375688_56375688</t>
  </si>
  <si>
    <t>27.01.2023 12:39:04</t>
  </si>
  <si>
    <t>27.01.2023 14:19:54</t>
  </si>
  <si>
    <t>27.01.2023 21:17:11</t>
  </si>
  <si>
    <t>27.01.2023 21:46:00</t>
  </si>
  <si>
    <t>GÖLCÜK DM 35-15-L01153_SUBATAN L04_67177075</t>
  </si>
  <si>
    <t>27.01.2023 10:57:32</t>
  </si>
  <si>
    <t>27.01.2023 16:17:00</t>
  </si>
  <si>
    <t>SUBAŞI İM 35-26-A00002_NAİME L03_2035579</t>
  </si>
  <si>
    <t>27.01.2023 08:07:10</t>
  </si>
  <si>
    <t>27.01.2023 09:41:53</t>
  </si>
  <si>
    <t>TİRE İM-DM-1 35-29-A00001_MAHMUTLAR L13_2312356</t>
  </si>
  <si>
    <t>27.01.2023 13:27:37</t>
  </si>
  <si>
    <t>27.01.2023 16:33:12</t>
  </si>
  <si>
    <t>27.01.2023 23:08:01</t>
  </si>
  <si>
    <t>28.01.2023 00:32:47</t>
  </si>
  <si>
    <t>METAL İŞLERİ TR-12 KÖK 35-22-M00112_HatBaşıAyırıcı_53133263 M04_53133263</t>
  </si>
  <si>
    <t>27.01.2023 12:11:06</t>
  </si>
  <si>
    <t>27.01.2023 18:59:17</t>
  </si>
  <si>
    <t>K-1391 35-01-K01391_C_91366226_91366226</t>
  </si>
  <si>
    <t>27.01.2023 08:15:48</t>
  </si>
  <si>
    <t>27.01.2023 12:05:34</t>
  </si>
  <si>
    <t>YASEMİN DM 35-19-M00002_DARÜLŞAFAKA SEV VAKFI M08_2333722</t>
  </si>
  <si>
    <t>27.01.2023 01:31:42</t>
  </si>
  <si>
    <t>27.01.2023 02:13:00</t>
  </si>
  <si>
    <t>TR-31 35-16-L00031_47577972_56352654_56352654</t>
  </si>
  <si>
    <t>27.01.2023 10:18:07</t>
  </si>
  <si>
    <t>27.01.2023 17:34:48</t>
  </si>
  <si>
    <t>ELMABAĞ DM 35-15-L00317_ÇALDAĞ L05_66822281</t>
  </si>
  <si>
    <t>27.01.2023 18:47:27</t>
  </si>
  <si>
    <t>27.01.2023 19:38:17</t>
  </si>
  <si>
    <t>M-749 KIRIKLAR CEZAEVİ KÖK 35-03-M00749_CUMAOVASI-2 48 NOLU DİREK M04_49932337</t>
  </si>
  <si>
    <t>27.01.2023 05:46:45</t>
  </si>
  <si>
    <t>27.01.2023 13:47:27</t>
  </si>
  <si>
    <t>HASANÇAVUŞLAR TR-1 35-29-L00686_ H_72347069</t>
  </si>
  <si>
    <t>27.01.2023 05:29:00</t>
  </si>
  <si>
    <t>27.01.2023 09:25:00</t>
  </si>
  <si>
    <t>MENEMEN TR-52 35-28-L00052_B_56362447_56362447</t>
  </si>
  <si>
    <t>27.01.2023 13:23:38</t>
  </si>
  <si>
    <t>27.01.2023 15:57:36</t>
  </si>
  <si>
    <t>TR-146 35-15-M00146_35-15-M00146_66585725</t>
  </si>
  <si>
    <t>27.01.2023 08:38:43</t>
  </si>
  <si>
    <t>27.01.2023 15:32:10</t>
  </si>
  <si>
    <t>ÇAMURHAMAMI KÖK 45-78-L00230_HatBaşıAyırıcı_53139550 L03_53139550</t>
  </si>
  <si>
    <t>27.01.2023 08:34:58</t>
  </si>
  <si>
    <t>27.01.2023 13:43:02</t>
  </si>
  <si>
    <t>ALÇUK TM 35-17-A00001_KESİKKÖY M29_2307839</t>
  </si>
  <si>
    <t>27.01.2023 05:52:53</t>
  </si>
  <si>
    <t>27.01.2023 10:28:23</t>
  </si>
  <si>
    <t>KARABURUN İM 35-21-A00001_HatBaşıAyırıcı_53138222 L05_53138222</t>
  </si>
  <si>
    <t>27.01.2023 13:03:21</t>
  </si>
  <si>
    <t>27.01.2023 14:47:03</t>
  </si>
  <si>
    <t>OVACIK TR-1 35-31-L00151_47821936_56352459_56352459</t>
  </si>
  <si>
    <t>27.01.2023 12:12:16</t>
  </si>
  <si>
    <t>27.01.2023 15:50:37</t>
  </si>
  <si>
    <t>TR-1/9 45-72-M00009_C_91082177_91082177</t>
  </si>
  <si>
    <t>27.01.2023 09:10:57</t>
  </si>
  <si>
    <t>27.01.2023 12:34:25</t>
  </si>
  <si>
    <t>DM-2/2 ESKİ KUYUYANI 35-18-L00583_E_56394155_56394155</t>
  </si>
  <si>
    <t>27.01.2023 16:13:42</t>
  </si>
  <si>
    <t>27.01.2023 16:42:54</t>
  </si>
  <si>
    <t>BAHÇELİ KÖK-5 35-30-M00232_TR-9 M05_72078204</t>
  </si>
  <si>
    <t>27.01.2023 08:51:37</t>
  </si>
  <si>
    <t>27.01.2023 11:42:54</t>
  </si>
  <si>
    <t>K-1781 35-04-K01781_C_56366591_56366591</t>
  </si>
  <si>
    <t>27.01.2023 12:22:08</t>
  </si>
  <si>
    <t>27.01.2023 18:01:52</t>
  </si>
  <si>
    <t>K-55 35-04-K00055_B B1B_5807324</t>
  </si>
  <si>
    <t>27.01.2023 08:00:02</t>
  </si>
  <si>
    <t>27.01.2023 14:54:36</t>
  </si>
  <si>
    <t>M-1147 GEÇİT 35-09-M01147_M-1073 M01_47553623</t>
  </si>
  <si>
    <t>27.01.2023 06:06:00</t>
  </si>
  <si>
    <t>27.01.2023 06:18:00</t>
  </si>
  <si>
    <t>27.01.2023 08:18:05</t>
  </si>
  <si>
    <t>27.01.2023 11:22:08</t>
  </si>
  <si>
    <t>27.01.2023 08:40:19</t>
  </si>
  <si>
    <t>27.01.2023 09:19:09</t>
  </si>
  <si>
    <t>27.01.2023 23:04:26</t>
  </si>
  <si>
    <t>27.01.2023 23:50:35</t>
  </si>
  <si>
    <t>27.01.2023 05:58:00</t>
  </si>
  <si>
    <t>27.01.2023 06:08:00</t>
  </si>
  <si>
    <t>SELENDİ TR-3 45-81-M00003_D_56386165_56386165</t>
  </si>
  <si>
    <t>27.01.2023 20:47:16</t>
  </si>
  <si>
    <t>27.01.2023 23:09:04</t>
  </si>
  <si>
    <t>MANİSA TM-1 45-71-A00001_SARUHANLI M04_2059992</t>
  </si>
  <si>
    <t>27.01.2023 17:41:49</t>
  </si>
  <si>
    <t>27.01.2023 17:52:29</t>
  </si>
  <si>
    <t>M-2031 GEÇİT 35-02-M02031_M-2034 M10_66686898</t>
  </si>
  <si>
    <t>27.01.2023 05:35:35</t>
  </si>
  <si>
    <t>DENİZ KABUĞU SİTESİ TR 35-30-M00060_ M02_2306871</t>
  </si>
  <si>
    <t>27.01.2023 08:19:00</t>
  </si>
  <si>
    <t>27.01.2023 12:25:13</t>
  </si>
  <si>
    <t>K-1623 35-01-K01623_911464557_911464557</t>
  </si>
  <si>
    <t>27.01.2023 21:28:18</t>
  </si>
  <si>
    <t>27.01.2023 22:39:58</t>
  </si>
  <si>
    <t>ELMABAĞ DM 35-15-L00317_OVACIK AKÇAKMAK L08_66822283</t>
  </si>
  <si>
    <t>27.01.2023 12:16:55</t>
  </si>
  <si>
    <t>27.01.2023 17:17:38</t>
  </si>
  <si>
    <t>MÜDÜROĞLU KÖK 35-26-M00940_HALİL KOYUNCU M04_65893141</t>
  </si>
  <si>
    <t>27.01.2023 07:56:26</t>
  </si>
  <si>
    <t>27.01.2023 10:01:32</t>
  </si>
  <si>
    <t>KARGIN KÖK 45-71-M00095_ESKİ KARAOĞLANLI (BAYIRLAR PETROL) M02_2076274</t>
  </si>
  <si>
    <t>27.01.2023 07:38:49</t>
  </si>
  <si>
    <t>27.01.2023 09:39:28</t>
  </si>
  <si>
    <t>K-934 35-04-K00934_K-2513 K01_66515468</t>
  </si>
  <si>
    <t>27.01.2023 01:00:00</t>
  </si>
  <si>
    <t>27.01.2023 01:11:15</t>
  </si>
  <si>
    <t>TR-36 35-15-M00036_48891384_56379854_56379854</t>
  </si>
  <si>
    <t>27.01.2023 14:45:27</t>
  </si>
  <si>
    <t>27.01.2023 20:53:15</t>
  </si>
  <si>
    <t>K-342 35-02-K00342_910070126_910070126</t>
  </si>
  <si>
    <t>27.01.2023 14:00:51</t>
  </si>
  <si>
    <t>27.01.2023 16:33:22</t>
  </si>
  <si>
    <t>YEŞİLYURT TR-12 45-73-M00487_TR-3 M05_66945141</t>
  </si>
  <si>
    <t>27.01.2023 12:02:55</t>
  </si>
  <si>
    <t>27.01.2023 17:37:26</t>
  </si>
  <si>
    <t>27.01.2023 10:53:05</t>
  </si>
  <si>
    <t>27.01.2023 17:46:25</t>
  </si>
  <si>
    <t>K-2 35-01-K00002_35-01-K00002_2374436</t>
  </si>
  <si>
    <t>27.01.2023 09:19:02</t>
  </si>
  <si>
    <t>27.01.2023 10:33:37</t>
  </si>
  <si>
    <t>GÖRDES DM 45-75-M00050_KAŞIKÇI M11_2083718</t>
  </si>
  <si>
    <t>27.01.2023 12:12:46</t>
  </si>
  <si>
    <t>27.01.2023 22:03:00</t>
  </si>
  <si>
    <t>L-97 35-18-L00097_950428798_950428798</t>
  </si>
  <si>
    <t>27.01.2023 16:00:13</t>
  </si>
  <si>
    <t>27.01.2023 17:05:51</t>
  </si>
  <si>
    <t>27.01.2023 08:55:15</t>
  </si>
  <si>
    <t>27.01.2023 09:32:00</t>
  </si>
  <si>
    <t>K-1450 35-04-K01450_A_56364490_56364490</t>
  </si>
  <si>
    <t>27.01.2023 23:58:29</t>
  </si>
  <si>
    <t>28.01.2023 01:10:33</t>
  </si>
  <si>
    <t>BADEMLİ ÜÇCEVİZLER MEV. KEMENLER KÖPRÜSÜ YANI TR-24 35-15-L01037_35-15-L01037_2366119</t>
  </si>
  <si>
    <t>27.01.2023 14:05:02</t>
  </si>
  <si>
    <t>27.01.2023 14:54:43</t>
  </si>
  <si>
    <t>27.01.2023 16:28:50</t>
  </si>
  <si>
    <t>27.01.2023 19:52:11</t>
  </si>
  <si>
    <t>M-347 35-09-M00347_97844880_97844880</t>
  </si>
  <si>
    <t>27.01.2023 17:10:39</t>
  </si>
  <si>
    <t>27.01.2023 21:43:47</t>
  </si>
  <si>
    <t>27.01.2023 19:54:51</t>
  </si>
  <si>
    <t>27.01.2023 22:25:32</t>
  </si>
  <si>
    <t>TR-31 35-16-L00031_47577919_56352737_56352737</t>
  </si>
  <si>
    <t>27.01.2023 09:55:10</t>
  </si>
  <si>
    <t>27.01.2023 17:36:56</t>
  </si>
  <si>
    <t>HELVACI TR-6 35-17-M00366_B_91194517_91194517</t>
  </si>
  <si>
    <t>27.01.2023 18:05:12</t>
  </si>
  <si>
    <t>27.01.2023 19:00:51</t>
  </si>
  <si>
    <t>GERMİYAN İM 35-18-A00004_ILDIR-1 L02_2064606</t>
  </si>
  <si>
    <t>27.01.2023 00:12:18</t>
  </si>
  <si>
    <t>27.01.2023 11:40:00</t>
  </si>
  <si>
    <t>MENEMEN TR-11 35-28-L00011_DAĞITIM TRAFO MENEMEN TR-11 L03_66579797</t>
  </si>
  <si>
    <t>27.01.2023 09:50:15</t>
  </si>
  <si>
    <t>27.01.2023 12:00:51</t>
  </si>
  <si>
    <t>ÇALTIDERE KÖK 35-17-M00231_ÖLÇÜ M02_66291233</t>
  </si>
  <si>
    <t>27.01.2023 08:18:12</t>
  </si>
  <si>
    <t>27.01.2023 14:31:27</t>
  </si>
  <si>
    <t>IŞIKKÖY TR-1 45-72-L01011_C_79302499_79302499</t>
  </si>
  <si>
    <t>27.01.2023 14:24:50</t>
  </si>
  <si>
    <t>27.01.2023 17:31:50</t>
  </si>
  <si>
    <t>M-2040 35-01-M02040_M-3198 M02_42881924</t>
  </si>
  <si>
    <t>27.01.2023 04:59:04</t>
  </si>
  <si>
    <t>27.01.2023 08:04:08</t>
  </si>
  <si>
    <t>HARMANDALI DM-2 (M-200) 35-09-M00200_M-2166Ö M01_45385845</t>
  </si>
  <si>
    <t>27.01.2023 03:38:16</t>
  </si>
  <si>
    <t>27.01.2023 03:58:41</t>
  </si>
  <si>
    <t>BELEVİ İM 35-13-A00002_BELEVİ OTOBAN SULAMA L01_2313338</t>
  </si>
  <si>
    <t>27.01.2023 07:02:11</t>
  </si>
  <si>
    <t>27.01.2023 13:28:48</t>
  </si>
  <si>
    <t>27.01.2023 08:22:00</t>
  </si>
  <si>
    <t>L-325 (ALBAYRAK) 35-18-L00325_A_91254504_91254504</t>
  </si>
  <si>
    <t>27.01.2023 19:20:22</t>
  </si>
  <si>
    <t>27.01.2023 19:38:40</t>
  </si>
  <si>
    <t>27.01.2023 23:38:13</t>
  </si>
  <si>
    <t>28.01.2023 01:54:44</t>
  </si>
  <si>
    <t>TR-16 ( M-716) 35-30-M00716_955296858_955296858</t>
  </si>
  <si>
    <t>27.01.2023 17:21:46</t>
  </si>
  <si>
    <t>27.01.2023 21:47:35</t>
  </si>
  <si>
    <t>KAPAKLI DM 45-72-M00309_KEMİKLİDERE M10_2323773</t>
  </si>
  <si>
    <t>27.01.2023 06:12:37</t>
  </si>
  <si>
    <t>27.01.2023 06:32:29</t>
  </si>
  <si>
    <t>DÜNDARLI KÖK 35-29-L00053_HatBaşıAyırıcı_53138829 L05_53138829</t>
  </si>
  <si>
    <t>27.01.2023 18:52:19</t>
  </si>
  <si>
    <t>27.01.2023 23:45:14</t>
  </si>
  <si>
    <t>ULUKENT DM-6/7 KÖK 35-28-M00618_DM-6/8 M08_84972693</t>
  </si>
  <si>
    <t>27.01.2023 10:27:07</t>
  </si>
  <si>
    <t>27.01.2023 12:02:15</t>
  </si>
  <si>
    <t>ARPALIK TARIMSAL SULAMA TR-7 45-83-M00336_A_91409780_91409780</t>
  </si>
  <si>
    <t>27.01.2023 18:32:42</t>
  </si>
  <si>
    <t>27.01.2023 19:38:02</t>
  </si>
  <si>
    <t>KAPAKLI DM 45-72-M00309_HatBaşıAyırıcı_53136234 M09_53136234</t>
  </si>
  <si>
    <t>27.01.2023 15:18:15</t>
  </si>
  <si>
    <t>27.01.2023 16:29:52</t>
  </si>
  <si>
    <t>K-2 35-01-K00002_L_56376349_56376349</t>
  </si>
  <si>
    <t>27.01.2023 18:24:54</t>
  </si>
  <si>
    <t>27.01.2023 19:29:07</t>
  </si>
  <si>
    <t>TURGUTALP TR-1 45-71-M01762_45-71-M01762_2349726</t>
  </si>
  <si>
    <t>27.01.2023 09:14:14</t>
  </si>
  <si>
    <t>27.01.2023 18:22:04</t>
  </si>
  <si>
    <t>27.01.2023 10:31:08</t>
  </si>
  <si>
    <t>27.01.2023 12:35:45</t>
  </si>
  <si>
    <t>TIRAZLAR TR-1 45-79-M00076_45-79-M00076_2367051</t>
  </si>
  <si>
    <t>27.01.2023 17:23:02</t>
  </si>
  <si>
    <t>27.01.2023 18:06:41</t>
  </si>
  <si>
    <t>27.01.2023 13:44:51</t>
  </si>
  <si>
    <t>27.01.2023 14:20:44</t>
  </si>
  <si>
    <t>27.01.2023 00:53:29</t>
  </si>
  <si>
    <t>27.01.2023 02:05:41</t>
  </si>
  <si>
    <t>K-2 35-01-K00002_911321599_911321599</t>
  </si>
  <si>
    <t>27.01.2023 08:45:08</t>
  </si>
  <si>
    <t>27.01.2023 12:15:54</t>
  </si>
  <si>
    <t>DM-5/14 35-26-M00808_İZSU TERFİ İSTASYONU M01_2040596</t>
  </si>
  <si>
    <t>27.01.2023 10:06:34</t>
  </si>
  <si>
    <t>27.01.2023 11:00:55</t>
  </si>
  <si>
    <t>TR-2/104-1 45-83-L00460_48136909_56388923_56388923</t>
  </si>
  <si>
    <t>27.01.2023 15:01:18</t>
  </si>
  <si>
    <t>27.01.2023 16:10:54</t>
  </si>
  <si>
    <t>M-1057 35-02-M01057_99980965_99980965</t>
  </si>
  <si>
    <t>27.01.2023 17:15:40</t>
  </si>
  <si>
    <t>27.01.2023 19:30:02</t>
  </si>
  <si>
    <t>L-272 GÜZELÇİFTLİK  KÖK 35-14-L00272_L-200 YEŞİLKENT L02_89207580</t>
  </si>
  <si>
    <t>27.01.2023 01:43:23</t>
  </si>
  <si>
    <t>27.01.2023 03:44:00</t>
  </si>
  <si>
    <t>KARAYAĞCI TR-1 45-75-M00195_A_56385268_56385268</t>
  </si>
  <si>
    <t>27.01.2023 13:11:56</t>
  </si>
  <si>
    <t>28.01.2023 00:10:49</t>
  </si>
  <si>
    <t>HELVACI KÖK-1 35-17-M00360_HELVACI DM-2 M03_66443930</t>
  </si>
  <si>
    <t>27.01.2023 01:20:41</t>
  </si>
  <si>
    <t>27.01.2023 01:51:47</t>
  </si>
  <si>
    <t>L-470 KÖK 35-18-L00470_L-325 ALBAYRAK L02_72090180</t>
  </si>
  <si>
    <t>27.01.2023 18:31:36</t>
  </si>
  <si>
    <t>27.01.2023 19:19:03</t>
  </si>
  <si>
    <t>M-487 35-17-M00487_950304678_950304678</t>
  </si>
  <si>
    <t>27.01.2023 14:26:44</t>
  </si>
  <si>
    <t>27.01.2023 18:51:52</t>
  </si>
  <si>
    <t>HELVACI DM-2 35-17-M00359_HELVACI M04_66476669</t>
  </si>
  <si>
    <t>27.01.2023 10:28:20</t>
  </si>
  <si>
    <t>27.01.2023 11:03:42</t>
  </si>
  <si>
    <t>ULUCAK TM 35-28-A00002_HatBaşıAyırıcı_53133528 M13_53133528</t>
  </si>
  <si>
    <t>27.01.2023 18:37:15</t>
  </si>
  <si>
    <t>27.01.2023 21:26:31</t>
  </si>
  <si>
    <t>MECİDİYE TR-1 KÖK 45-72-L00078_GÖKÇEKÖY (KÖYLER ÇIKIŞI) L010_66560899</t>
  </si>
  <si>
    <t>27.01.2023 07:13:39</t>
  </si>
  <si>
    <t>27.01.2023 12:12:28</t>
  </si>
  <si>
    <t>KEMALİYE TR-10 45-73-M00156_A_56384393_56384393</t>
  </si>
  <si>
    <t>27.01.2023 09:45:39</t>
  </si>
  <si>
    <t>27.01.2023 13:12:23</t>
  </si>
  <si>
    <t>MAVİDERE TR-4 35-31-L00213_47875644_56391321_56391321</t>
  </si>
  <si>
    <t>27.01.2023 15:55:48</t>
  </si>
  <si>
    <t>27.01.2023 22:46:33</t>
  </si>
  <si>
    <t>KIZILOBA TR-1 35-20-L00257_35-20-L00257_2360362</t>
  </si>
  <si>
    <t>27.01.2023 19:32:19</t>
  </si>
  <si>
    <t>27.01.2023 20:01:32</t>
  </si>
  <si>
    <t>PINARKÖY TR-2 35-16-L00266_DIREK TIPI TRAFO HUCRESI H01_2042891</t>
  </si>
  <si>
    <t>27.01.2023 06:16:45</t>
  </si>
  <si>
    <t>27.01.2023 06:28:00</t>
  </si>
  <si>
    <t>TABAKLAR TR-1 45-75-M00336_A_56398597_56398597</t>
  </si>
  <si>
    <t>27.01.2023 08:37:18</t>
  </si>
  <si>
    <t>27.01.2023 09:22:13</t>
  </si>
  <si>
    <t>MENDERES DM-2/TR-1 35-22-M00300_KÖYLER-1 M15_2328470</t>
  </si>
  <si>
    <t>27.01.2023 14:30:32</t>
  </si>
  <si>
    <t>27.01.2023 16:05:17</t>
  </si>
  <si>
    <t>APANÇEŞME KÖK( TR-1) 35-16-M00683_YUKARIKIRIKLAR M02_72042355</t>
  </si>
  <si>
    <t>27.01.2023 13:31:35</t>
  </si>
  <si>
    <t>27.01.2023 16:13:20</t>
  </si>
  <si>
    <t>L-111 ÇAMTEPE 35-14-L00111_DIREK TIPI TRAFO HUCRESI H01_2100314</t>
  </si>
  <si>
    <t>27.01.2023 14:10:05</t>
  </si>
  <si>
    <t>27.01.2023 14:57:16</t>
  </si>
  <si>
    <t>ESKİ FOÇA İM 35-23-A00001_FOTAŞ-1 M07_2308535</t>
  </si>
  <si>
    <t>27.01.2023 01:25:44</t>
  </si>
  <si>
    <t>27.01.2023 08:09:00</t>
  </si>
  <si>
    <t>TR-2/47-B 45-72-L00965_D_91445986_91445986</t>
  </si>
  <si>
    <t>27.01.2023 23:15:49</t>
  </si>
  <si>
    <t>27.01.2023 23:41:44</t>
  </si>
  <si>
    <t>KESİKKÖY DM 35-28-M00309_SAKIPAĞA KÖK M09_2329426</t>
  </si>
  <si>
    <t>27.01.2023 02:30:08</t>
  </si>
  <si>
    <t>27.01.2023 03:35:00</t>
  </si>
  <si>
    <t>SARUHANLI DM 45-80-M00001_BELEN HALİTPAŞA M10_2086508</t>
  </si>
  <si>
    <t>27.01.2023 06:23:37</t>
  </si>
  <si>
    <t>27.01.2023 07:40:09</t>
  </si>
  <si>
    <t>27.01.2023 16:36:49</t>
  </si>
  <si>
    <t>27.01.2023 21:07:16</t>
  </si>
  <si>
    <t>SOMA KÖYLER DM-2 45-82-M00125_SAVAŞTEPE 34.5 M09_2035838</t>
  </si>
  <si>
    <t>27.01.2023 14:23:41</t>
  </si>
  <si>
    <t>27.01.2023 14:50:00</t>
  </si>
  <si>
    <t>M-2544 (YATIRIM REZERVE) 35-01-M02544_A_56369114_56369114</t>
  </si>
  <si>
    <t>27.01.2023 07:21:05</t>
  </si>
  <si>
    <t>27.01.2023 11:44:26</t>
  </si>
  <si>
    <t>EĞLENHOCA TR-2 35-21-L00119_B_91063511_91063511</t>
  </si>
  <si>
    <t>27.01.2023 17:06:39</t>
  </si>
  <si>
    <t>27.01.2023 19:35:46</t>
  </si>
  <si>
    <t>K-1507 35-03-K01507_910571166_910571166</t>
  </si>
  <si>
    <t>27.01.2023 11:22:53</t>
  </si>
  <si>
    <t>27.01.2023 12:33:56</t>
  </si>
  <si>
    <t>27.01.2023 09:06:00</t>
  </si>
  <si>
    <t>HELVACI DM-2 35-17-M00359_HATUNDERE M03_66476668</t>
  </si>
  <si>
    <t>27.01.2023 20:52:02</t>
  </si>
  <si>
    <t>28.01.2023 05:59:11</t>
  </si>
  <si>
    <t>ÇAVLU TR-3 45-78-L00626_49263037_56391086_56391086</t>
  </si>
  <si>
    <t>27.01.2023 07:40:03</t>
  </si>
  <si>
    <t>27.01.2023 09:38:45</t>
  </si>
  <si>
    <t>SARIGÖL TR-58 45-79-M00058_45-79-M00058_2346808</t>
  </si>
  <si>
    <t>27.01.2023 10:52:07</t>
  </si>
  <si>
    <t>27.01.2023 17:44:43</t>
  </si>
  <si>
    <t>M-2462 35-02-M02462_35-02-M02462_66083194</t>
  </si>
  <si>
    <t>27.01.2023 09:44:31</t>
  </si>
  <si>
    <t>27.01.2023 11:07:54</t>
  </si>
  <si>
    <t>HACIEMİNLER ÇAVLU TR 45-78-M00226_45-78-M00226_2353211</t>
  </si>
  <si>
    <t>27.01.2023 17:23:24</t>
  </si>
  <si>
    <t>27.01.2023 19:51:39</t>
  </si>
  <si>
    <t>27.01.2023 12:49:55</t>
  </si>
  <si>
    <t>27.01.2023 20:24:15</t>
  </si>
  <si>
    <t>27.01.2023 20:57:52</t>
  </si>
  <si>
    <t>KÜÇÜKKALE KÖK 35-29-L00036_MEHMETLER L02_2088232</t>
  </si>
  <si>
    <t>27.01.2023 05:30:00</t>
  </si>
  <si>
    <t>27.01.2023 05:56:45</t>
  </si>
  <si>
    <t>K-379 35-01-K00379_A_56389708_56389708</t>
  </si>
  <si>
    <t>27.01.2023 13:19:50</t>
  </si>
  <si>
    <t>27.01.2023 16:12:01</t>
  </si>
  <si>
    <t>K-1300 35-08-K01300_99285774_99285774</t>
  </si>
  <si>
    <t>27.01.2023 12:40:14</t>
  </si>
  <si>
    <t>27.01.2023 15:56:38</t>
  </si>
  <si>
    <t>L-277 GÖLCÜK GÖDENCE KÖK 35-14-L00277_GÖDENCE L04_72144455</t>
  </si>
  <si>
    <t>27.01.2023 02:45:45</t>
  </si>
  <si>
    <t>27.01.2023 03:27:10</t>
  </si>
  <si>
    <t>KARABEL KÖK(VİŞNELİ KÖK) 35-26-M01207_VİŞNELİ M04_66051328</t>
  </si>
  <si>
    <t>27.01.2023 13:42:09</t>
  </si>
  <si>
    <t>27.01.2023 14:39:56</t>
  </si>
  <si>
    <t>K-133 35-04-K00133_98797583_98797583</t>
  </si>
  <si>
    <t>27.01.2023 22:28:37</t>
  </si>
  <si>
    <t>28.01.2023 00:57:24</t>
  </si>
  <si>
    <t>TR-182 45-78-L00182_Ö1 _49362013</t>
  </si>
  <si>
    <t>AG Box / Sdk Giriş Faz Sigorta Atığı</t>
  </si>
  <si>
    <t>27.01.2023 11:36:40</t>
  </si>
  <si>
    <t>27.01.2023 13:42:10</t>
  </si>
  <si>
    <t>27.01.2023 16:55:39</t>
  </si>
  <si>
    <t>27.01.2023 17:25:00</t>
  </si>
  <si>
    <t>DÜNDARLI KÖK 35-29-L00053_DİBEKÇİ L01_72215894</t>
  </si>
  <si>
    <t>27.01.2023 08:48:29</t>
  </si>
  <si>
    <t>27.01.2023 10:44:27</t>
  </si>
  <si>
    <t>27.01.2023 14:43:09</t>
  </si>
  <si>
    <t>27.01.2023 14:57:19</t>
  </si>
  <si>
    <t>TR-121 ZEYTİNALANI 35-19-L00121_A_91324489_91324489</t>
  </si>
  <si>
    <t>27.01.2023 11:20:06</t>
  </si>
  <si>
    <t>27.01.2023 19:00:40</t>
  </si>
  <si>
    <t>MURADİYE TR-10 45-71-M02143_953221619_953221619</t>
  </si>
  <si>
    <t>27.01.2023 15:14:07</t>
  </si>
  <si>
    <t>27.01.2023 17:13:57</t>
  </si>
  <si>
    <t>ARSLANLAR TM 35-26-A00004_YAZIBAŞI-2 M17_2058477</t>
  </si>
  <si>
    <t>27.01.2023 05:35:00</t>
  </si>
  <si>
    <t>27.01.2023 05:44:00</t>
  </si>
  <si>
    <t>KAYAKÖY TR-5 35-15-L00525_48613025_56362075_56362075</t>
  </si>
  <si>
    <t>27.01.2023 07:14:52</t>
  </si>
  <si>
    <t>27.01.2023 12:33:07</t>
  </si>
  <si>
    <t>DM-2/2 ESKİ KUYUYANI 35-18-L00583_G_65135999_65135999</t>
  </si>
  <si>
    <t>27.01.2023 14:40:39</t>
  </si>
  <si>
    <t>27.01.2023 15:01:15</t>
  </si>
  <si>
    <t>KAMUKENT TR-1 35-21-M00039_B B01b_78795062</t>
  </si>
  <si>
    <t>27.01.2023 09:52:55</t>
  </si>
  <si>
    <t>27.01.2023 12:55:04</t>
  </si>
  <si>
    <t>SELENDİ TR-3 45-81-M00003_B_56386138_56386138</t>
  </si>
  <si>
    <t>27.01.2023 18:05:48</t>
  </si>
  <si>
    <t>27.01.2023 20:20:44</t>
  </si>
  <si>
    <t>ALİAĞA TR-30 35-17-M00030_6179451_56353557_56353557</t>
  </si>
  <si>
    <t>27.01.2023 11:37:44</t>
  </si>
  <si>
    <t>27.01.2023 17:39:08</t>
  </si>
  <si>
    <t>M-2207 DOĞANCILAR TR-3 35-03-M02207_B_56363665_56363665</t>
  </si>
  <si>
    <t>27.01.2023 16:38:23</t>
  </si>
  <si>
    <t>27.01.2023 18:21:29</t>
  </si>
  <si>
    <t>KIZILCAAĞAÇ TR-1 35-20-L00354_ H_72377427</t>
  </si>
  <si>
    <t>27.01.2023 09:17:27</t>
  </si>
  <si>
    <t>27.01.2023 12:55:20</t>
  </si>
  <si>
    <t>TR-29 35-13-L00029_I TR29D3B_5888586</t>
  </si>
  <si>
    <t>27.01.2023 08:06:36</t>
  </si>
  <si>
    <t>27.01.2023 14:43:47</t>
  </si>
  <si>
    <t>M-2549 35-09-M02549_97728410_97728410</t>
  </si>
  <si>
    <t>27.01.2023 11:39:05</t>
  </si>
  <si>
    <t>27.01.2023 13:41:24</t>
  </si>
  <si>
    <t>KAHRAMANDERE İM 35-10-A00002_YELKİ-2 M10_2310126</t>
  </si>
  <si>
    <t>27.01.2023 17:05:29</t>
  </si>
  <si>
    <t>27.01.2023 17:15:00</t>
  </si>
  <si>
    <t>27.01.2023 10:00:06</t>
  </si>
  <si>
    <t>27.01.2023 13:21:57</t>
  </si>
  <si>
    <t>MORALILAR İM 45-72-A00002_MORALILAR ŞEHİR L05_2307793</t>
  </si>
  <si>
    <t>27.01.2023 09:45:19</t>
  </si>
  <si>
    <t>27.01.2023 10:56:00</t>
  </si>
  <si>
    <t>27.01.2023 18:09:16</t>
  </si>
  <si>
    <t>27.01.2023 18:27:36</t>
  </si>
  <si>
    <t>CENKYERİ TR-1 45-82-M00131_HatBaşıAyırıcı_53135579 M04_53135579</t>
  </si>
  <si>
    <t>27.01.2023 09:44:33</t>
  </si>
  <si>
    <t>27.01.2023 12:34:27</t>
  </si>
  <si>
    <t>TR-35 35-30-L00035_955331891_955331891</t>
  </si>
  <si>
    <t>27.01.2023 17:24:46</t>
  </si>
  <si>
    <t>28.01.2023 01:28:38</t>
  </si>
  <si>
    <t>KARALIK TR-1 45-72-M00206_956532704_956532704</t>
  </si>
  <si>
    <t>27.01.2023 15:23:49</t>
  </si>
  <si>
    <t>27.01.2023 21:32:32</t>
  </si>
  <si>
    <t>ÇANDARLI TR-9 35-30-M00009_B_56367573_56367573</t>
  </si>
  <si>
    <t>27.01.2023 08:31:06</t>
  </si>
  <si>
    <t>27.01.2023 09:54:42</t>
  </si>
  <si>
    <t>27.01.2023 11:19:26</t>
  </si>
  <si>
    <t>27.01.2023 11:40:44</t>
  </si>
  <si>
    <t>ÇÖMLEKÇİ TR-2 35-31-L00090_956585369_956585369</t>
  </si>
  <si>
    <t>27.01.2023 16:40:23</t>
  </si>
  <si>
    <t>27.01.2023 18:07:06</t>
  </si>
  <si>
    <t>TR-27 35-16-L00027_953351796_953351796</t>
  </si>
  <si>
    <t>27.01.2023 09:14:07</t>
  </si>
  <si>
    <t>27.01.2023 14:52:42</t>
  </si>
  <si>
    <t>M-30 35-02-M00030_M-3042 M10_74475602</t>
  </si>
  <si>
    <t>27.01.2023 07:40:01</t>
  </si>
  <si>
    <t>27.01.2023 10:13:22</t>
  </si>
  <si>
    <t>27.01.2023 22:37:17</t>
  </si>
  <si>
    <t>27.01.2023 23:14:35</t>
  </si>
  <si>
    <t>ÇAPAK KÖK 35-26-M00435_DAĞKIZILCA-1 GİRİŞ M03_76015966</t>
  </si>
  <si>
    <t>27.01.2023 13:34:14</t>
  </si>
  <si>
    <t>27.01.2023 14:06:42</t>
  </si>
  <si>
    <t>27.01.2023 13:02:00</t>
  </si>
  <si>
    <t>27.01.2023 14:00:54</t>
  </si>
  <si>
    <t>BURHAN GÖZTEPE TR 45-78-M00746_A_56391107_56391107</t>
  </si>
  <si>
    <t>27.01.2023 16:58:45</t>
  </si>
  <si>
    <t>27.01.2023 20:58:31</t>
  </si>
  <si>
    <t>M-2142 35-07-M02142_912738938_912738938</t>
  </si>
  <si>
    <t>27.01.2023 07:16:22</t>
  </si>
  <si>
    <t>27.01.2023 09:14:35</t>
  </si>
  <si>
    <t>AKÇAALAN YEDİEVLER TR-3 35-22-M00223_DIREK TIPI TRAFO HUCRESI H01_2126912</t>
  </si>
  <si>
    <t>27.01.2023 11:01:22</t>
  </si>
  <si>
    <t>27.01.2023 15:48:04</t>
  </si>
  <si>
    <t>TR-2/52 45-72-L00052_A_91289229_91289229</t>
  </si>
  <si>
    <t>27.01.2023 11:08:08</t>
  </si>
  <si>
    <t>27.01.2023 12:53:03</t>
  </si>
  <si>
    <t>ŞEHİTLER TR-1 45-72-L00726_C_56406266_56406266</t>
  </si>
  <si>
    <t>27.01.2023 21:13:39</t>
  </si>
  <si>
    <t>27.01.2023 23:04:05</t>
  </si>
  <si>
    <t>DM-21/19 (BATI SK) 45-71-M00468_953193347_953193347</t>
  </si>
  <si>
    <t>27.01.2023 15:08:00</t>
  </si>
  <si>
    <t>27.01.2023 16:04:16</t>
  </si>
  <si>
    <t>27.01.2023 22:05:12</t>
  </si>
  <si>
    <t>27.01.2023 23:28:13</t>
  </si>
  <si>
    <t>27.01.2023 10:22:22</t>
  </si>
  <si>
    <t>27.01.2023 11:20:01</t>
  </si>
  <si>
    <t>27.01.2023 18:48:57</t>
  </si>
  <si>
    <t>27.01.2023 21:35:56</t>
  </si>
  <si>
    <t>TR-2/33 (GALERİCİLER) 45-83-L00033_YÜKSEL TOPRAK ÖZEL L01_2327481</t>
  </si>
  <si>
    <t>27.01.2023 17:48:41</t>
  </si>
  <si>
    <t>27.01.2023 20:13:00</t>
  </si>
  <si>
    <t>27.01.2023 23:34:19</t>
  </si>
  <si>
    <t>28.01.2023 00:53:52</t>
  </si>
  <si>
    <t>KARABULU TR-6 35-31-L00354_B_91360806_91360806</t>
  </si>
  <si>
    <t>27.01.2023 19:44:24</t>
  </si>
  <si>
    <t>27.01.2023 23:06:29</t>
  </si>
  <si>
    <t>27.01.2023 14:34:26</t>
  </si>
  <si>
    <t>27.01.2023 15:12:46</t>
  </si>
  <si>
    <t>SOMA MERKEZ DM-2 45-82-M00070_TR-38 M06_2092857</t>
  </si>
  <si>
    <t>27.01.2023 08:52:02</t>
  </si>
  <si>
    <t>27.01.2023 09:45:00</t>
  </si>
  <si>
    <t>27.01.2023 14:35:34</t>
  </si>
  <si>
    <t>27.01.2023 17:31:59</t>
  </si>
  <si>
    <t>BOZDAĞ TR-7 35-15-L00290_C_56369355_56369355</t>
  </si>
  <si>
    <t>27.01.2023 14:35:55</t>
  </si>
  <si>
    <t>27.01.2023 23:05:08</t>
  </si>
  <si>
    <t>KFC KÖK 35-28-M00534_HatBaşıAyırıcı_53132682 M01_53132682</t>
  </si>
  <si>
    <t>27.01.2023 15:46:50</t>
  </si>
  <si>
    <t>28.01.2023 00:51:24</t>
  </si>
  <si>
    <t>KAZANCI TR-1 45-74-M00185_A_56353803_56353803</t>
  </si>
  <si>
    <t>27.01.2023 18:43:24</t>
  </si>
  <si>
    <t>27.01.2023 20:55:58</t>
  </si>
  <si>
    <t>AHMET ANDAŞ-1 SULAMA GRUBU 35-29-M00305_35-29-M00305_2375606</t>
  </si>
  <si>
    <t>27.01.2023 23:41:31</t>
  </si>
  <si>
    <t>28.01.2023 01:54:03</t>
  </si>
  <si>
    <t>KARAOĞLANLI TR-3 45-71-M00567_45-71-M00567_2353704</t>
  </si>
  <si>
    <t>27.01.2023 10:11:57</t>
  </si>
  <si>
    <t>27.01.2023 12:51:07</t>
  </si>
  <si>
    <t>DOMİNOS KÖK 35-26-M00208_BEŞİKÇİOĞLU M03_65962998</t>
  </si>
  <si>
    <t>27.01.2023 18:12:54</t>
  </si>
  <si>
    <t>27.01.2023 18:57:11</t>
  </si>
  <si>
    <t>27.01.2023 11:43:47</t>
  </si>
  <si>
    <t>27.01.2023 13:28:27</t>
  </si>
  <si>
    <t>27.01.2023 08:18:39</t>
  </si>
  <si>
    <t>27.01.2023 12:15:46</t>
  </si>
  <si>
    <t>M-246 35-02-M00246_A_56382183_56382183</t>
  </si>
  <si>
    <t>27.01.2023 14:45:56</t>
  </si>
  <si>
    <t>27.01.2023 17:10:49</t>
  </si>
  <si>
    <t>GÜZELBAHÇE İM 35-10-A00001_İSTİKLAL M07_77678571</t>
  </si>
  <si>
    <t>27.01.2023 03:57:08</t>
  </si>
  <si>
    <t>27.01.2023 05:52:05</t>
  </si>
  <si>
    <t>27.01.2023 17:18:48</t>
  </si>
  <si>
    <t>27.01.2023 19:06:32</t>
  </si>
  <si>
    <t>TİRE TR-12 35-29-L00012_ESKİ HASTANE L05_82689854</t>
  </si>
  <si>
    <t>27.01.2023 09:38:28</t>
  </si>
  <si>
    <t>27.01.2023 12:47:00</t>
  </si>
  <si>
    <t>27.01.2023 13:35:38</t>
  </si>
  <si>
    <t>27.01.2023 00:14:17</t>
  </si>
  <si>
    <t>27.01.2023 00:41:00</t>
  </si>
  <si>
    <t>KÖFÜNDERE TR-2 35-15-L00212_B_56362104_56362104</t>
  </si>
  <si>
    <t>27.01.2023 19:05:34</t>
  </si>
  <si>
    <t>28.01.2023 01:43:25</t>
  </si>
  <si>
    <t>TR-1-5/9 35-20-L00053_955203395_955203395</t>
  </si>
  <si>
    <t>27.01.2023 15:37:48</t>
  </si>
  <si>
    <t>27.01.2023 17:21:30</t>
  </si>
  <si>
    <t>27.01.2023 11:07:12</t>
  </si>
  <si>
    <t>27.01.2023 13:03:52</t>
  </si>
  <si>
    <t>ALAÇATI İM 35-18-A00002_ILICA-1 L07_2307539</t>
  </si>
  <si>
    <t>27.01.2023 17:39:21</t>
  </si>
  <si>
    <t>27.01.2023 18:04:50</t>
  </si>
  <si>
    <t>27.01.2023 20:32:00</t>
  </si>
  <si>
    <t>27.01.2023 21:43:42</t>
  </si>
  <si>
    <t>27.01.2023 11:17:29</t>
  </si>
  <si>
    <t>27.01.2023 12:03:19</t>
  </si>
  <si>
    <t>K-1654 35-07-K01654_99319898_99319898</t>
  </si>
  <si>
    <t>27.01.2023 11:14:32</t>
  </si>
  <si>
    <t>27.01.2023 17:32:47</t>
  </si>
  <si>
    <t>27.01.2023 02:50:26</t>
  </si>
  <si>
    <t>27.01.2023 08:55:09</t>
  </si>
  <si>
    <t>27.01.2023 19:42:46</t>
  </si>
  <si>
    <t>27.01.2023 20:24:27</t>
  </si>
  <si>
    <t>27.01.2023 21:23:28</t>
  </si>
  <si>
    <t>28.01.2023 00:26:51</t>
  </si>
  <si>
    <t>27.01.2023 13:36:13</t>
  </si>
  <si>
    <t>27.01.2023 14:07:48</t>
  </si>
  <si>
    <t>ESKİOBA KÖK 35-29-L00037_MAHMUTLAR L02_2037245</t>
  </si>
  <si>
    <t>27.01.2023 14:45:02</t>
  </si>
  <si>
    <t>27.01.2023 15:18:41</t>
  </si>
  <si>
    <t>YELKİ TR-5 (M-2339) 35-10-M02339_H H1_49574426</t>
  </si>
  <si>
    <t>27.01.2023 07:41:22</t>
  </si>
  <si>
    <t>27.01.2023 08:23:00</t>
  </si>
  <si>
    <t>27.01.2023 03:03:09</t>
  </si>
  <si>
    <t>SOMA KÖYLER DM-2 45-82-M00125_BERGAMA M02_2303940</t>
  </si>
  <si>
    <t>27.01.2023 05:47:34</t>
  </si>
  <si>
    <t>27.01.2023 06:05:00</t>
  </si>
  <si>
    <t>27.01.2023 02:33:21</t>
  </si>
  <si>
    <t>27.01.2023 02:58:37</t>
  </si>
  <si>
    <t>BARAJ KÖK 35-17-M00461_ÇITAK M04_2336610</t>
  </si>
  <si>
    <t>27.01.2023 13:15:11</t>
  </si>
  <si>
    <t>27.01.2023 17:51:19</t>
  </si>
  <si>
    <t>FUNDACIK KÖK 45-75-M00068_ÇİÇEKLİ M02_67108812</t>
  </si>
  <si>
    <t>27.01.2023 11:49:00</t>
  </si>
  <si>
    <t>28.01.2023 11:50:00</t>
  </si>
  <si>
    <t>L-316 YALIKENT 35-18-L00316_B_91033031_91033031</t>
  </si>
  <si>
    <t>27.01.2023 17:58:28</t>
  </si>
  <si>
    <t>27.01.2023 18:56:30</t>
  </si>
  <si>
    <t>27.01.2023 16:41:09</t>
  </si>
  <si>
    <t>27.01.2023 17:10:20</t>
  </si>
  <si>
    <t>BERGAMA İM-1 35-16-A00001_ŞEHİR-5 L05_2325887</t>
  </si>
  <si>
    <t>27.01.2023 05:45:29</t>
  </si>
  <si>
    <t>27.01.2023 10:27:12</t>
  </si>
  <si>
    <t>27.01.2023 09:21:42</t>
  </si>
  <si>
    <t>27.01.2023 10:38:10</t>
  </si>
  <si>
    <t>M-2745 35-01-M02745_910539290_910539290</t>
  </si>
  <si>
    <t>27.01.2023 18:51:01</t>
  </si>
  <si>
    <t>27.01.2023 22:23:44</t>
  </si>
  <si>
    <t>İSMAİL BUDAK ÖZEL TR 35-27-L00191Ö_35-27-L00191Ö_2348785</t>
  </si>
  <si>
    <t>27.01.2023 16:33:58</t>
  </si>
  <si>
    <t>27.01.2023 18:43:25</t>
  </si>
  <si>
    <t>OKLUİSA KÖK 45-81-M00046_HatBaşıAyırıcı_84887117 M05_84887117</t>
  </si>
  <si>
    <t>27.01.2023 15:36:28</t>
  </si>
  <si>
    <t>27.01.2023 19:12:05</t>
  </si>
  <si>
    <t>27.01.2023 08:35:28</t>
  </si>
  <si>
    <t>27.01.2023 08:46:46</t>
  </si>
  <si>
    <t>M-251 35-09-M00251_M-263 M02_47547414</t>
  </si>
  <si>
    <t>27.01.2023 01:20:00</t>
  </si>
  <si>
    <t>27.01.2023 02:36:00</t>
  </si>
  <si>
    <t>TR-131 35-16-L00131_35-16-L00131_72035749</t>
  </si>
  <si>
    <t>27.01.2023 09:30:15</t>
  </si>
  <si>
    <t>27.01.2023 11:21:07</t>
  </si>
  <si>
    <t>SEKİKÖY TR-9 35-15-L00550_35-15-L00550_2364703</t>
  </si>
  <si>
    <t>27.01.2023 18:39:29</t>
  </si>
  <si>
    <t>27.01.2023 21:42:36</t>
  </si>
  <si>
    <t>BALÇOVA İM 35-07-A00001_ŞEHİTLİK K07_42778782</t>
  </si>
  <si>
    <t>27.01.2023 03:45:00</t>
  </si>
  <si>
    <t>27.01.2023 05:15:30</t>
  </si>
  <si>
    <t>27.01.2023 16:14:58</t>
  </si>
  <si>
    <t>27.01.2023 17:25:59</t>
  </si>
  <si>
    <t>KAPANCI TR-3 45-78-L00382_B_91018210_91018210</t>
  </si>
  <si>
    <t>27.01.2023 08:30:57</t>
  </si>
  <si>
    <t>27.01.2023 11:46:03</t>
  </si>
  <si>
    <t>ÇAKIRBEYLİ TR-5 35-26-M01421_ H_76954328</t>
  </si>
  <si>
    <t>27.01.2023 08:42:54</t>
  </si>
  <si>
    <t>27.01.2023 09:49:00</t>
  </si>
  <si>
    <t>KÖSEALİ TR-1 45-78-M00781_C_56391059_56391059</t>
  </si>
  <si>
    <t>27.01.2023 08:50:31</t>
  </si>
  <si>
    <t>27.01.2023 12:29:55</t>
  </si>
  <si>
    <t>ULUCAK TM 35-28-A00002_HatBaşıAyırıcı_53133662 M13_53133662</t>
  </si>
  <si>
    <t>27.01.2023 10:18:54</t>
  </si>
  <si>
    <t>27.01.2023 13:39:05</t>
  </si>
  <si>
    <t>K-1654 35-07-K01654_912764726_912764726</t>
  </si>
  <si>
    <t>27.01.2023 12:26:26</t>
  </si>
  <si>
    <t>27.01.2023 16:18:33</t>
  </si>
  <si>
    <t>M-396 35-09-M00396_95001203591_95001203591</t>
  </si>
  <si>
    <t>27.01.2023 18:12:16</t>
  </si>
  <si>
    <t>27.01.2023 21:02:30</t>
  </si>
  <si>
    <t>M-2484 DADAŞKENT KÖK 35-10-M02484_HatBaşıAyırıcı_53138154 M02_53138154</t>
  </si>
  <si>
    <t>27.01.2023 11:53:23</t>
  </si>
  <si>
    <t>27.01.2023 12:56:38</t>
  </si>
  <si>
    <t>KARAOĞLANLI TR-1 KÖK 45-71-M00091_ŞEHİR İÇİ ÇIKIŞ M02_61195439</t>
  </si>
  <si>
    <t>27.01.2023 21:58:17</t>
  </si>
  <si>
    <t>27.01.2023 22:22:01</t>
  </si>
  <si>
    <t>ÇİÇEKLİ TR-1 45-75-M00308_B_56401098_56401098</t>
  </si>
  <si>
    <t>27.01.2023 21:05:33</t>
  </si>
  <si>
    <t>28.01.2023 00:42:04</t>
  </si>
  <si>
    <t>KÜRDÜLLÜ TR-1 35-29-L00458_DIREK TIPI TRAFO HUCRESI H01_2100516</t>
  </si>
  <si>
    <t>27.01.2023 05:59:00</t>
  </si>
  <si>
    <t>27.01.2023 08:03:00</t>
  </si>
  <si>
    <t>YAMANDERE TR-3 35-29-L00313_950326570_950326570</t>
  </si>
  <si>
    <t>27.01.2023 19:16:35</t>
  </si>
  <si>
    <t>27.01.2023 23:29:28</t>
  </si>
  <si>
    <t>LÜTFİYE KÖK 45-80-M02970_LÜTFİYE TR-1 TR-2 M05_84270463</t>
  </si>
  <si>
    <t>27.01.2023 16:12:39</t>
  </si>
  <si>
    <t>27.01.2023 17:11:11</t>
  </si>
  <si>
    <t>SEFERİHİSAR İM 35-14-A00002_BEYLER L10_72378550</t>
  </si>
  <si>
    <t>27.01.2023 17:38:26</t>
  </si>
  <si>
    <t>27.01.2023 19:37:06</t>
  </si>
  <si>
    <t>27.01.2023 15:54:10</t>
  </si>
  <si>
    <t>27.01.2023 16:21:43</t>
  </si>
  <si>
    <t>PAMUCAK KÖK 35-13-L00400_ARVALYA L11_2097132</t>
  </si>
  <si>
    <t>27.01.2023 08:21:03</t>
  </si>
  <si>
    <t>27.01.2023 13:01:57</t>
  </si>
  <si>
    <t>PELİTALAN TR-1 45-71-M01570_DIREK TIPI TRAFO HUCRESI H01_2085469</t>
  </si>
  <si>
    <t>27.01.2023 15:49:11</t>
  </si>
  <si>
    <t>27.01.2023 23:40:16</t>
  </si>
  <si>
    <t>ÇALTILI TR-2 45-78-L00367_B_91033127_91033127</t>
  </si>
  <si>
    <t>27.01.2023 08:38:12</t>
  </si>
  <si>
    <t>27.01.2023 12:38:03</t>
  </si>
  <si>
    <t>BAHÇELİ  AR ÇİFTLİĞİ TR2 35-30-L00146_955321270_955321270</t>
  </si>
  <si>
    <t>27.01.2023 12:16:52</t>
  </si>
  <si>
    <t>27.01.2023 14:24:09</t>
  </si>
  <si>
    <t>GÖLMARMARA TR-12 45-85-L00012_D_56402568_56402568</t>
  </si>
  <si>
    <t>27.01.2023 23:12:08</t>
  </si>
  <si>
    <t>28.01.2023 02:17:51</t>
  </si>
  <si>
    <t>CICIKLI KÖYÜ TR-1 45-86-M00084_915814981_915814981</t>
  </si>
  <si>
    <t>27.01.2023 14:39:40</t>
  </si>
  <si>
    <t>27.01.2023 15:51:25</t>
  </si>
  <si>
    <t>27.01.2023 15:34:17</t>
  </si>
  <si>
    <t>27.01.2023 15:51:08</t>
  </si>
  <si>
    <t>PANAZTEPE DM 35-28-M00732_MALTEPE M03_2315519</t>
  </si>
  <si>
    <t>27.01.2023 01:25:26</t>
  </si>
  <si>
    <t>27.01.2023 02:03:16</t>
  </si>
  <si>
    <t>K-1692 35-04-K01692_B B01b_5774979</t>
  </si>
  <si>
    <t>27.01.2023 08:12:44</t>
  </si>
  <si>
    <t>27.01.2023 10:07:18</t>
  </si>
  <si>
    <t>DAĞDERE DM 45-72-M00097_KÖMÜRCÜ M06_2329932</t>
  </si>
  <si>
    <t>27.01.2023 11:19:00</t>
  </si>
  <si>
    <t>27.01.2023 13:26:50</t>
  </si>
  <si>
    <t>27.01.2023 17:21:37</t>
  </si>
  <si>
    <t>27.01.2023 21:59:03</t>
  </si>
  <si>
    <t>TR-31(M-731) 35-30-M00731_35-30-M00731_92002548</t>
  </si>
  <si>
    <t>27.01.2023 08:48:30</t>
  </si>
  <si>
    <t>27.01.2023 12:25:05</t>
  </si>
  <si>
    <t>27.01.2023 18:03:33</t>
  </si>
  <si>
    <t>27.01.2023 18:53:46</t>
  </si>
  <si>
    <t>KARABURUN TR-18 35-21-L00026_B_91304516_91304516</t>
  </si>
  <si>
    <t>27.01.2023 01:20:20</t>
  </si>
  <si>
    <t>27.01.2023 02:09:00</t>
  </si>
  <si>
    <t>_95000043209_95000043209</t>
  </si>
  <si>
    <t>27.01.2023 21:38:26</t>
  </si>
  <si>
    <t>28.01.2023 01:09:51</t>
  </si>
  <si>
    <t>L-207 MERKEZTUR 35-18-L00207_9477545_56376214_56376214</t>
  </si>
  <si>
    <t>27.01.2023 09:50:19</t>
  </si>
  <si>
    <t>27.01.2023 14:52:49</t>
  </si>
  <si>
    <t>27.01.2023 08:24:00</t>
  </si>
  <si>
    <t>27.01.2023 08:30:22</t>
  </si>
  <si>
    <t>KAYAKÖY DM 35-15-L00866_KAYAKÖY İÇME SUYU L07_72307165</t>
  </si>
  <si>
    <t>27.01.2023 08:06:33</t>
  </si>
  <si>
    <t>27.01.2023 13:59:45</t>
  </si>
  <si>
    <t>KARABURUN TR-15 35-21-L00013_A_91320480_91320480</t>
  </si>
  <si>
    <t>27.01.2023 07:07:59</t>
  </si>
  <si>
    <t>27.01.2023 09:12:48</t>
  </si>
  <si>
    <t>EKREM GÜL SULAMA GRUBU 35-20-L00390_DIREK TIPI TRAFO HUCRESI H01_2095336</t>
  </si>
  <si>
    <t>27.01.2023 15:07:55</t>
  </si>
  <si>
    <t>27.01.2023 20:17:30</t>
  </si>
  <si>
    <t>KIZLARALANI KÖK 45-72-L00698_KIZLARALANI ÇIKIŞ L02_66587077</t>
  </si>
  <si>
    <t>27.01.2023 21:10:00</t>
  </si>
  <si>
    <t>M-2742 35-10-M02742_B B1_66172782</t>
  </si>
  <si>
    <t>27.01.2023 16:27:28</t>
  </si>
  <si>
    <t>28.01.2023 00:59:43</t>
  </si>
  <si>
    <t>K-1201 35-01-K01201_910923433_910923433</t>
  </si>
  <si>
    <t>27.01.2023 13:03:33</t>
  </si>
  <si>
    <t>27.01.2023 14:18:33</t>
  </si>
  <si>
    <t>L-207 MERKEZTUR 35-18-L00207_6146961_56373992_56373992</t>
  </si>
  <si>
    <t>27.01.2023 12:48:52</t>
  </si>
  <si>
    <t>27.01.2023 15:02:33</t>
  </si>
  <si>
    <t>KAPAKLI DM 45-72-M00309_RAHMİYE-1 TARIMSAL SULAMA M06_2311316</t>
  </si>
  <si>
    <t>27.01.2023 06:23:29</t>
  </si>
  <si>
    <t>27.01.2023 07:20:25</t>
  </si>
  <si>
    <t>27.01.2023 10:58:14</t>
  </si>
  <si>
    <t>27.01.2023 17:59:29</t>
  </si>
  <si>
    <t>TR-89 MAVİ PLAJ 35-19-L00089_6707261_56354561_56354561</t>
  </si>
  <si>
    <t>27.01.2023 19:06:02</t>
  </si>
  <si>
    <t>27.01.2023 20:37:03</t>
  </si>
  <si>
    <t>ÖDEMİŞ İM 35-15-A00001_YENİCEKÖY L04_83647136</t>
  </si>
  <si>
    <t>27.01.2023 08:11:09</t>
  </si>
  <si>
    <t>27.01.2023 08:49:00</t>
  </si>
  <si>
    <t>HİLAL KLASİK TM 35-01-A00011_TR-A M01_2313931</t>
  </si>
  <si>
    <t>27.01.2023 05:01:00</t>
  </si>
  <si>
    <t>27.01.2023 06:01:25</t>
  </si>
  <si>
    <t>KABAKUM KÖK-9 35-30-L00126_SALİHLER- BAHÇELİ L07_72067144</t>
  </si>
  <si>
    <t>27.01.2023 00:54:45</t>
  </si>
  <si>
    <t>27.01.2023 01:37:19</t>
  </si>
  <si>
    <t>L-36 35-18-L00036_ H_49905101</t>
  </si>
  <si>
    <t>27.01.2023 19:10:55</t>
  </si>
  <si>
    <t>27.01.2023 22:34:49</t>
  </si>
  <si>
    <t>DM-25/18 45-71-M00366_45-71-M00366_72052921</t>
  </si>
  <si>
    <t>27.01.2023 17:40:20</t>
  </si>
  <si>
    <t>27.01.2023 18:04:23</t>
  </si>
  <si>
    <t>27.01.2023 02:14:14</t>
  </si>
  <si>
    <t>27.01.2023 04:01:00</t>
  </si>
  <si>
    <t>TR-67 35-19-L00067_E_91309838_91309838</t>
  </si>
  <si>
    <t>27.01.2023 09:03:12</t>
  </si>
  <si>
    <t>27.01.2023 10:19:36</t>
  </si>
  <si>
    <t>27.01.2023 08:45:27</t>
  </si>
  <si>
    <t>27.01.2023 09:59:23</t>
  </si>
  <si>
    <t>27.01.2023 11:54:37</t>
  </si>
  <si>
    <t>27.01.2023 21:17:42</t>
  </si>
  <si>
    <t>VİKİNG TM 35-17-A00007_VİKİNG KÖYLER R08_2314259</t>
  </si>
  <si>
    <t>27.01.2023 18:33:00</t>
  </si>
  <si>
    <t>27.01.2023 18:58:13</t>
  </si>
  <si>
    <t>TR-143 35-16-L00143_DIREK TIPI TRAFO HUCRESI H01_2098002</t>
  </si>
  <si>
    <t>27.01.2023 17:46:45</t>
  </si>
  <si>
    <t>27.01.2023 23:41:20</t>
  </si>
  <si>
    <t>BADEMLİ TR-37 35-15-L01053_A_56362122_56362122</t>
  </si>
  <si>
    <t>27.01.2023 15:19:07</t>
  </si>
  <si>
    <t>28.01.2023 00:25:46</t>
  </si>
  <si>
    <t>YAYAKENT DM 35-24-M00209_HatBaşıAyırıcı_78438604 M05_78438604</t>
  </si>
  <si>
    <t>27.01.2023 08:14:18</t>
  </si>
  <si>
    <t>27.01.2023 11:13:53</t>
  </si>
  <si>
    <t>M-2956 35-04-M02956_99564211_99564211</t>
  </si>
  <si>
    <t>27.01.2023 23:07:41</t>
  </si>
  <si>
    <t>28.01.2023 01:29:57</t>
  </si>
  <si>
    <t>DM-3/TR-11 SEFERİHİSAR 35-14-M00330_C_60983759_60983759</t>
  </si>
  <si>
    <t>27.01.2023 14:07:51</t>
  </si>
  <si>
    <t>27.01.2023 20:14:58</t>
  </si>
  <si>
    <t>İCİKLER TR-3 45-74-M00253_İCİKLER TR-4 M01_72233320</t>
  </si>
  <si>
    <t>27.01.2023 12:28:13</t>
  </si>
  <si>
    <t>27.01.2023 16:17:10</t>
  </si>
  <si>
    <t>EĞRİDERE KOKARCA TR-3 35-32-L00047_A_56391781_56391781</t>
  </si>
  <si>
    <t>27.01.2023 14:47:46</t>
  </si>
  <si>
    <t>27.01.2023 21:56:36</t>
  </si>
  <si>
    <t>TR-75 35-19-L00075_D_56390753_56390753</t>
  </si>
  <si>
    <t>27.01.2023 18:47:33</t>
  </si>
  <si>
    <t>27.01.2023 19:38:27</t>
  </si>
  <si>
    <t>KARAKUYU-9 35-26-M00223_DIREK TIPI TRAFO HUCRESI H01_2040276</t>
  </si>
  <si>
    <t>27.01.2023 19:45:00</t>
  </si>
  <si>
    <t>28.01.2023 02:50:53</t>
  </si>
  <si>
    <t>ALAHIDIR TR-2 45-84-L00021__82146366_82146366</t>
  </si>
  <si>
    <t>27.01.2023 08:00:06</t>
  </si>
  <si>
    <t>27.01.2023 13:24:02</t>
  </si>
  <si>
    <t>27.01.2023 01:32:00</t>
  </si>
  <si>
    <t>27.01.2023 02:59:00</t>
  </si>
  <si>
    <t>27.01.2023 03:05:00</t>
  </si>
  <si>
    <t>İSTASYONALTI KÖK 45-83-M00131_ARPALIK KÖK-1 M03_2329934</t>
  </si>
  <si>
    <t>27.01.2023 12:06:00</t>
  </si>
  <si>
    <t>27.01.2023 15:04:50</t>
  </si>
  <si>
    <t>BALLICA İM 45-72-A00005_BÜNYAN OSMANİYE L02_2327277</t>
  </si>
  <si>
    <t>27.01.2023 07:23:09</t>
  </si>
  <si>
    <t>27.01.2023 07:53:01</t>
  </si>
  <si>
    <t>KAHRAMANDERE İM 35-10-A00002_KÖYLER L04_2328940</t>
  </si>
  <si>
    <t>27.01.2023 02:43:07</t>
  </si>
  <si>
    <t>27.01.2023 07:43:11</t>
  </si>
  <si>
    <t>ADİLOBA TR-2 45-80-M00157_956533703_956533703</t>
  </si>
  <si>
    <t>27.01.2023 21:37:27</t>
  </si>
  <si>
    <t>28.01.2023 05:15:11</t>
  </si>
  <si>
    <t>ÇUKURALTI M-25 35-25-M00073_A_56355378_56355378</t>
  </si>
  <si>
    <t>27.01.2023 17:02:20</t>
  </si>
  <si>
    <t>27.01.2023 22:30:30</t>
  </si>
  <si>
    <t>TİRE TR-4 35-29-L00004_950342381_950342381</t>
  </si>
  <si>
    <t>27.01.2023 19:50:20</t>
  </si>
  <si>
    <t>27.01.2023 22:17:00</t>
  </si>
  <si>
    <t>27.01.2023 15:05:51</t>
  </si>
  <si>
    <t>27.01.2023 18:02:35</t>
  </si>
  <si>
    <t>M-2760 35-10-M02760_M-2013 M03_81656713</t>
  </si>
  <si>
    <t>27.01.2023 11:02:32</t>
  </si>
  <si>
    <t>27.01.2023 12:21:36</t>
  </si>
  <si>
    <t>DM-1/TR-8 URLA 35-19-M00466_95001308727_95001308727</t>
  </si>
  <si>
    <t>27.01.2023 13:00:13</t>
  </si>
  <si>
    <t>27.01.2023 15:30:29</t>
  </si>
  <si>
    <t>PAYAMLI M-1 KÖK 35-25-M00175_KARAYOLLARI M08_72056736</t>
  </si>
  <si>
    <t>27.01.2023 04:22:46</t>
  </si>
  <si>
    <t>27.01.2023 04:30:00</t>
  </si>
  <si>
    <t>27.01.2023 02:03:08</t>
  </si>
  <si>
    <t>27.01.2023 02:41:00</t>
  </si>
  <si>
    <t>K-3167 35-04-K03167_A_60982533_60982533</t>
  </si>
  <si>
    <t>27.01.2023 09:01:08</t>
  </si>
  <si>
    <t>27.01.2023 10:14:32</t>
  </si>
  <si>
    <t>ÜRKMEZ DM-4 (ÜRKMEZ M-21) 35-25-M00155_HatBaşıAyırıcı_72065278 M03_72065278</t>
  </si>
  <si>
    <t>27.01.2023 09:00:31</t>
  </si>
  <si>
    <t>27.01.2023 12:54:15</t>
  </si>
  <si>
    <t>ULUKENT DM-4/12 35-28-M00030_966050364_966050364</t>
  </si>
  <si>
    <t>27.01.2023 19:17:58</t>
  </si>
  <si>
    <t>27.01.2023 23:32:09</t>
  </si>
  <si>
    <t>HALİTPAŞA TR-6 45-80-M00062_HALİTPAŞA TR-3 M02_72189835</t>
  </si>
  <si>
    <t>27.01.2023 02:15:49</t>
  </si>
  <si>
    <t>27.01.2023 02:58:29</t>
  </si>
  <si>
    <t>HALİLBEYLİ TR-2 35-27-M01051_A_56356425_56356425</t>
  </si>
  <si>
    <t>27.01.2023 11:13:58</t>
  </si>
  <si>
    <t>27.01.2023 15:45:56</t>
  </si>
  <si>
    <t>ÖZEGE KÖK 35-26-M00203_TEZOL KAĞIT KÖK M01_65967648</t>
  </si>
  <si>
    <t>27.01.2023 16:59:51</t>
  </si>
  <si>
    <t>27.01.2023 18:14:09</t>
  </si>
  <si>
    <t>K-1229 35-01-K01229_K-258 K02_2062173</t>
  </si>
  <si>
    <t>27.01.2023 05:02:39</t>
  </si>
  <si>
    <t>27.01.2023 09:10:05</t>
  </si>
  <si>
    <t>SANCAKLI BOZKÖY KÖK 45-71-M00087_SULAMA M02_61320771</t>
  </si>
  <si>
    <t>27.01.2023 14:27:02</t>
  </si>
  <si>
    <t>27.01.2023 22:01:37</t>
  </si>
  <si>
    <t>SELÇUK İM/DM 35-13-A00004_BELEDİYE SOĞUK HAVA M02_65986286</t>
  </si>
  <si>
    <t>27.01.2023 16:17:59</t>
  </si>
  <si>
    <t>27.01.2023 20:08:24</t>
  </si>
  <si>
    <t>ÇAMLI KÖYÜ TR-1 35-10-L00024_98083526_98083526</t>
  </si>
  <si>
    <t>27.01.2023 10:28:31</t>
  </si>
  <si>
    <t>27.01.2023 11:33:39</t>
  </si>
  <si>
    <t>L-236 35-18-L00236_10007187_56362681_56362681</t>
  </si>
  <si>
    <t>27.01.2023 20:52:05</t>
  </si>
  <si>
    <t>28.01.2023 00:57:01</t>
  </si>
  <si>
    <t>ABDULLAH BALKIYAN VE ARKADAŞLARI TR 45-71-M01105_45-71-M01105_2367972</t>
  </si>
  <si>
    <t>27.01.2023 13:50:56</t>
  </si>
  <si>
    <t>27.01.2023 15:15:06</t>
  </si>
  <si>
    <t>AKKOYUNLU ATATÜRK MAH.TR-1 35-29-L00117_35-29-L00117_2346487</t>
  </si>
  <si>
    <t>27.01.2023 17:07:18</t>
  </si>
  <si>
    <t>27.01.2023 21:16:55</t>
  </si>
  <si>
    <t>ARSLANLAR TM 35-26-A00004_KÖYLER-1 L42_2058459</t>
  </si>
  <si>
    <t>27.01.2023 05:46:00</t>
  </si>
  <si>
    <t>SARIGÖL TR-58 45-79-M00058_B_56396581_56396581</t>
  </si>
  <si>
    <t>27.01.2023 18:28:55</t>
  </si>
  <si>
    <t>27.01.2023 19:38:53</t>
  </si>
  <si>
    <t>KARABULU TR-5 35-31-L00352_A_91359967_91359967</t>
  </si>
  <si>
    <t>27.01.2023 10:01:42</t>
  </si>
  <si>
    <t>27.01.2023 11:13:46</t>
  </si>
  <si>
    <t>K-410 35-03-K00410_A a1b_5802047</t>
  </si>
  <si>
    <t>27.01.2023 07:18:51</t>
  </si>
  <si>
    <t>27.01.2023 09:39:04</t>
  </si>
  <si>
    <t>VELİLER KÖK 35-31-L00116_SAÇLI TR-1 L01_2337020</t>
  </si>
  <si>
    <t>27.01.2023 08:59:00</t>
  </si>
  <si>
    <t>27.01.2023 09:27:56</t>
  </si>
  <si>
    <t>DİKİLİ İM 35-30-A00001_ŞEHİR-3 M19_72356803</t>
  </si>
  <si>
    <t>27.01.2023 02:31:00</t>
  </si>
  <si>
    <t>27.01.2023 05:39:50</t>
  </si>
  <si>
    <t>27.01.2023 07:18:00</t>
  </si>
  <si>
    <t>M-993 35-03-M00993_910376024_910376024</t>
  </si>
  <si>
    <t>27.01.2023 14:31:07</t>
  </si>
  <si>
    <t>27.01.2023 17:12:39</t>
  </si>
  <si>
    <t>BAŞARAN TR-1 35-31-L00070_47942401_56361648_56361648</t>
  </si>
  <si>
    <t>27.01.2023 12:12:54</t>
  </si>
  <si>
    <t>27.01.2023 17:28:50</t>
  </si>
  <si>
    <t>BÜYÜKKÖMÜRCÜ TR-1 35-29-L00335_E_56393355_56393355</t>
  </si>
  <si>
    <t>27.01.2023 15:19:27</t>
  </si>
  <si>
    <t>27.01.2023 18:29:33</t>
  </si>
  <si>
    <t>ALÇUK TM 35-17-A00001_FOÇA-1 M32_2307957</t>
  </si>
  <si>
    <t>27.01.2023 01:12:52</t>
  </si>
  <si>
    <t>27.01.2023 01:37:55</t>
  </si>
  <si>
    <t>TR-5 35-26-M00005__56358777_56358777</t>
  </si>
  <si>
    <t>27.01.2023 09:22:28</t>
  </si>
  <si>
    <t>27.01.2023 11:00:51</t>
  </si>
  <si>
    <t>27.01.2023 07:27:15</t>
  </si>
  <si>
    <t>27.01.2023 07:34:00</t>
  </si>
  <si>
    <t>DM02/TR13 45-73-M00041_C c1_45157525</t>
  </si>
  <si>
    <t>27.01.2023 13:17:43</t>
  </si>
  <si>
    <t>27.01.2023 14:44:55</t>
  </si>
  <si>
    <t>TALAS TR-1 45-74-M00286_A_56352236_56352236</t>
  </si>
  <si>
    <t>27.01.2023 10:24:23</t>
  </si>
  <si>
    <t>27.01.2023 10:54:50</t>
  </si>
  <si>
    <t>KUŞÇULAR TR-7 35-19-M00219_B_90965223_90965223</t>
  </si>
  <si>
    <t>27.01.2023 09:32:47</t>
  </si>
  <si>
    <t>27.01.2023 10:18:41</t>
  </si>
  <si>
    <t>27.01.2023 12:19:40</t>
  </si>
  <si>
    <t>27.01.2023 16:22:14</t>
  </si>
  <si>
    <t>27.01.2023 14:12:05</t>
  </si>
  <si>
    <t>27.01.2023 14:56:31</t>
  </si>
  <si>
    <t>ALAHIDIR TR-2 45-84-L00021_C_81519337_81519337</t>
  </si>
  <si>
    <t>27.01.2023 13:34:47</t>
  </si>
  <si>
    <t>27.01.2023 15:34:33</t>
  </si>
  <si>
    <t>HAMZABEYLİ TR-5 45-71-M01786_A_56352545_56352545</t>
  </si>
  <si>
    <t>27.01.2023 20:53:46</t>
  </si>
  <si>
    <t>27.01.2023 21:39:11</t>
  </si>
  <si>
    <t>ARPALIK KÖK 45-83-M00137_İZZETTİN KÖK M03_2329854</t>
  </si>
  <si>
    <t>27.01.2023 15:53:35</t>
  </si>
  <si>
    <t>27.01.2023 18:30:26</t>
  </si>
  <si>
    <t>ÇOBANLAR AYVACIK TR-3 35-15-L00359_35-15-L00359_2365320</t>
  </si>
  <si>
    <t>27.01.2023 12:22:50</t>
  </si>
  <si>
    <t>27.01.2023 22:20:49</t>
  </si>
  <si>
    <t>MENEMEN TR-65 35-28-L00065_A_56357588_56357588</t>
  </si>
  <si>
    <t>27.01.2023 18:31:08</t>
  </si>
  <si>
    <t>SEKİKÖY TR-9 35-15-L00550_B_91240865_91240865</t>
  </si>
  <si>
    <t>27.01.2023 15:34:36</t>
  </si>
  <si>
    <t>27.01.2023 23:41:08</t>
  </si>
  <si>
    <t>NURİ ERCAN TARIMSAL SULAMA TR-1 45-83-M00732_45-83-M00732_72094607</t>
  </si>
  <si>
    <t>27.01.2023 18:17:08</t>
  </si>
  <si>
    <t>27.01.2023 22:58:33</t>
  </si>
  <si>
    <t>L-492 (BALANBAKA-1) 35-18-L00492_A A1_5897438</t>
  </si>
  <si>
    <t>27.01.2023 08:22:23</t>
  </si>
  <si>
    <t>27.01.2023 10:02:53</t>
  </si>
  <si>
    <t>27.01.2023 10:05:32</t>
  </si>
  <si>
    <t>27.01.2023 10:10:39</t>
  </si>
  <si>
    <t>YENMİŞ KÖK 35-27-M00366_HatBaşıAyırıcı_86789234 M03_86789234</t>
  </si>
  <si>
    <t>27.01.2023 17:27:42</t>
  </si>
  <si>
    <t>27.01.2023 19:14:14</t>
  </si>
  <si>
    <t>SARISU TR-4 35-31-L00082_A_91435421_91435421</t>
  </si>
  <si>
    <t>27.01.2023 14:45:49</t>
  </si>
  <si>
    <t>27.01.2023 19:31:03</t>
  </si>
  <si>
    <t>ÇANDARLI TR-21 35-30-M00021_CANTEK M02_72081435</t>
  </si>
  <si>
    <t>27.01.2023 18:38:12</t>
  </si>
  <si>
    <t>27.01.2023 20:39:49</t>
  </si>
  <si>
    <t>SELÇUK İM/DM 35-13-A00004_ŞEHİR-2 L13_65986056</t>
  </si>
  <si>
    <t>27.01.2023 05:44:13</t>
  </si>
  <si>
    <t>27.01.2023 08:05:00</t>
  </si>
  <si>
    <t>L-201 METAŞ 35-18-L00201_950458295_950458295</t>
  </si>
  <si>
    <t>27.01.2023 00:17:03</t>
  </si>
  <si>
    <t>27.01.2023 03:13:39</t>
  </si>
  <si>
    <t>GÜNEY DM 45-83-L00130_AYVACIK L06_2303292</t>
  </si>
  <si>
    <t>27.01.2023 06:33:25</t>
  </si>
  <si>
    <t>27.01.2023 09:33:00</t>
  </si>
  <si>
    <t>27.01.2023 05:13:00</t>
  </si>
  <si>
    <t>27.01.2023 05:15:00</t>
  </si>
  <si>
    <t>K-2 35-01-K00002_G_60983263_60983263</t>
  </si>
  <si>
    <t>27.01.2023 22:41:40</t>
  </si>
  <si>
    <t>27.01.2023 23:46:00</t>
  </si>
  <si>
    <t>27.01.2023 00:06:12</t>
  </si>
  <si>
    <t>27.01.2023 00:09:58</t>
  </si>
  <si>
    <t>TAŞLIYOL KÖK 35-27-M00495_TAŞLIYOL M03_72168905</t>
  </si>
  <si>
    <t>27.01.2023 14:43:33</t>
  </si>
  <si>
    <t>27.01.2023 15:26:34</t>
  </si>
  <si>
    <t>BOZDAĞ TR-5 35-15-L00312_D_60982761_60982761</t>
  </si>
  <si>
    <t>27.01.2023 19:09:47</t>
  </si>
  <si>
    <t>27.01.2023 20:00:54</t>
  </si>
  <si>
    <t>KARAVELİLER TR-2 35-20-L00141_955200610_955200610</t>
  </si>
  <si>
    <t>27.01.2023 20:21:25</t>
  </si>
  <si>
    <t>27.01.2023 21:22:15</t>
  </si>
  <si>
    <t>K-2370 35-01-K02370_910542315_910542315</t>
  </si>
  <si>
    <t>27.01.2023 16:39:17</t>
  </si>
  <si>
    <t>27.01.2023 17:31:21</t>
  </si>
  <si>
    <t>ÇAKIRBEYLİ TR-1 35-26-M00486_956611445_956611445</t>
  </si>
  <si>
    <t>27.01.2023 16:19:23</t>
  </si>
  <si>
    <t>27.01.2023 17:36:42</t>
  </si>
  <si>
    <t>DÜNDARLI KÖK 35-29-L00053_SOMAK - MUSALAR L05_72215898</t>
  </si>
  <si>
    <t>27.01.2023 13:13:15</t>
  </si>
  <si>
    <t>27.01.2023 15:48:31</t>
  </si>
  <si>
    <t>K-419 35-01-K00419_A_56378204_56378204</t>
  </si>
  <si>
    <t>27.01.2023 08:35:10</t>
  </si>
  <si>
    <t>27.01.2023 13:33:17</t>
  </si>
  <si>
    <t>ÇAMLIK DM 35-17-M00173_ZEYTİNDAĞ-1 M08_66328137</t>
  </si>
  <si>
    <t>27.01.2023 04:19:44</t>
  </si>
  <si>
    <t>27.01.2023 04:26:00</t>
  </si>
  <si>
    <t>GÖLCÜK TR-6 35-15-L00322_A_91143233_91143233</t>
  </si>
  <si>
    <t>27.01.2023 01:55:47</t>
  </si>
  <si>
    <t>27.01.2023 04:22:24</t>
  </si>
  <si>
    <t>KADIKÖY TR-2 35-16-M00146_DIREK TIPI TRAFO HUCRESI H01_2039684</t>
  </si>
  <si>
    <t>27.01.2023 06:24:00</t>
  </si>
  <si>
    <t>NECATİ ŞAKI SULAMA GRUBU 35-29-M00360_DIREK TIPI TRAFO HUCRESI H01_2101786</t>
  </si>
  <si>
    <t>27.01.2023 13:32:35</t>
  </si>
  <si>
    <t>27.01.2023 17:35:32</t>
  </si>
  <si>
    <t>YAKAKÖY KÖK 45-75-M00067_HatBaşıAyırıcı_53135064 M05_53135064</t>
  </si>
  <si>
    <t>27.01.2023 14:23:09</t>
  </si>
  <si>
    <t>28.01.2023 01:02:03</t>
  </si>
  <si>
    <t>SOMA TR-38 45-82-M00038_TR-37/2 M02_2326344</t>
  </si>
  <si>
    <t>27.01.2023 15:35:47</t>
  </si>
  <si>
    <t>27.01.2023 15:39:00</t>
  </si>
  <si>
    <t>MESCİTLİ TR-1 35-15-L00095_35-15-L00095_2364774</t>
  </si>
  <si>
    <t>27.01.2023 14:06:24</t>
  </si>
  <si>
    <t>27.01.2023 18:13:48</t>
  </si>
  <si>
    <t>27.01.2023 23:18:37</t>
  </si>
  <si>
    <t>27.01.2023 23:38:34</t>
  </si>
  <si>
    <t>L-275 35-18-L00275_950445054_950445054</t>
  </si>
  <si>
    <t>27.01.2023 23:37:01</t>
  </si>
  <si>
    <t>28.01.2023 01:24:26</t>
  </si>
  <si>
    <t>K-859 35-01-K00859_912183534_912183534</t>
  </si>
  <si>
    <t>27.01.2023 13:04:36</t>
  </si>
  <si>
    <t>27.01.2023 10:13:29</t>
  </si>
  <si>
    <t>27.01.2023 14:17:06</t>
  </si>
  <si>
    <t>BAĞARASI TR-12 35-23-M00181_35-23-M00181_2367833</t>
  </si>
  <si>
    <t>27.01.2023 17:29:14</t>
  </si>
  <si>
    <t>27.01.2023 18:16:08</t>
  </si>
  <si>
    <t>27.01.2023 15:05:50</t>
  </si>
  <si>
    <t>27.01.2023 16:11:00</t>
  </si>
  <si>
    <t>27.01.2023 08:15:11</t>
  </si>
  <si>
    <t>27.01.2023 09:50:37</t>
  </si>
  <si>
    <t>KÖSELER ÇATALÇEŞME TR-1 45-75-M00175_DIREK TIPI TRAFO HUCRESI H01_2086095</t>
  </si>
  <si>
    <t>27.01.2023 18:40:13</t>
  </si>
  <si>
    <t>27.01.2023 22:07:49</t>
  </si>
  <si>
    <t>TR-299 35-19-L00355_A_76803496_76803496</t>
  </si>
  <si>
    <t>27.01.2023 21:52:32</t>
  </si>
  <si>
    <t>27.01.2023 22:17:52</t>
  </si>
  <si>
    <t>27.01.2023 15:51:43</t>
  </si>
  <si>
    <t>27.01.2023 16:38:43</t>
  </si>
  <si>
    <t>AŞAĞI ÇAMKÖY TR-1 45-71-M01480_45-71-M01480_66002965</t>
  </si>
  <si>
    <t>27.01.2023 08:49:28</t>
  </si>
  <si>
    <t>27.01.2023 11:29:18</t>
  </si>
  <si>
    <t>27.01.2023 14:21:32</t>
  </si>
  <si>
    <t>27.01.2023 20:28:43</t>
  </si>
  <si>
    <t>27.01.2023 20:17:11</t>
  </si>
  <si>
    <t>28.01.2023 00:59:40</t>
  </si>
  <si>
    <t>27.01.2023 19:15:00</t>
  </si>
  <si>
    <t>L-275 35-18-L00275_950445056_950445056</t>
  </si>
  <si>
    <t>27.01.2023 18:37:34</t>
  </si>
  <si>
    <t>27.01.2023 21:23:50</t>
  </si>
  <si>
    <t>SOFTALAR TR-1 45-75-M00207_A_56386591_56386591</t>
  </si>
  <si>
    <t>28.01.2023 10:43:23</t>
  </si>
  <si>
    <t>28.01.2023 14:36:05</t>
  </si>
  <si>
    <t>EBSO TM 35-09-A00001_BALATCIK M16_2314254</t>
  </si>
  <si>
    <t>28.01.2023 10:37:00</t>
  </si>
  <si>
    <t>28.01.2023 10:49:13</t>
  </si>
  <si>
    <t>BÜYÜKKENT SİTESİ TR 35-21-L00028_ L03_2088595</t>
  </si>
  <si>
    <t>28.01.2023 08:18:55</t>
  </si>
  <si>
    <t>28.01.2023 11:12:59</t>
  </si>
  <si>
    <t>M-749 KIRIKLAR CEZAEVİ KÖK 35-03-M00749_M-750 CEZAEVİ M01_49932292</t>
  </si>
  <si>
    <t>28.01.2023 06:59:39</t>
  </si>
  <si>
    <t>28.01.2023 13:45:37</t>
  </si>
  <si>
    <t>DM-4/3 45-72-M00615_956509387_956509387</t>
  </si>
  <si>
    <t>28.01.2023 18:08:15</t>
  </si>
  <si>
    <t>28.01.2023 19:30:25</t>
  </si>
  <si>
    <t>KARABURUN TR-9 35-21-L00027_10095343_56360112_56360112</t>
  </si>
  <si>
    <t>28.01.2023 11:45:15</t>
  </si>
  <si>
    <t>28.01.2023 12:34:02</t>
  </si>
  <si>
    <t>28.01.2023 12:57:09</t>
  </si>
  <si>
    <t>28.01.2023 13:22:53</t>
  </si>
  <si>
    <t>BADEMLER TR-6 35-19-L00296_DIREK TIPI TRAFO HUCRESI H01_2078291</t>
  </si>
  <si>
    <t>28.01.2023 21:02:41</t>
  </si>
  <si>
    <t>28.01.2023 22:25:46</t>
  </si>
  <si>
    <t>28.01.2023 19:23:22</t>
  </si>
  <si>
    <t>28.01.2023 21:40:41</t>
  </si>
  <si>
    <t>28.01.2023 08:55:47</t>
  </si>
  <si>
    <t>28.01.2023 11:02:19</t>
  </si>
  <si>
    <t>M-2907 35-02-M02907_910180523_910180523</t>
  </si>
  <si>
    <t>28.01.2023 14:38:01</t>
  </si>
  <si>
    <t>28.01.2023 15:59:00</t>
  </si>
  <si>
    <t>KIRKAĞAÇ TR-1 45-76-M00001_KIRKAĞAÇ TR-2/TR-3/TR-18/TR-24 M03_72215491</t>
  </si>
  <si>
    <t>28.01.2023 13:52:20</t>
  </si>
  <si>
    <t>28.01.2023 14:01:30</t>
  </si>
  <si>
    <t>ALAŞEHİR TM 45-73-A00001_ALAŞEHİR ŞEHİR-1 M16_2312681</t>
  </si>
  <si>
    <t>28.01.2023 16:50:22</t>
  </si>
  <si>
    <t>28.01.2023 16:52:44</t>
  </si>
  <si>
    <t>KIRAN MAKBUREPINAR TR-1 45-75-M00191_B_91387851_91387851</t>
  </si>
  <si>
    <t>28.01.2023 12:07:18</t>
  </si>
  <si>
    <t>28.01.2023 15:24:50</t>
  </si>
  <si>
    <t>TR-171 35-15-M00404_A_72258207_72258207</t>
  </si>
  <si>
    <t>28.01.2023 11:20:13</t>
  </si>
  <si>
    <t>28.01.2023 14:20:45</t>
  </si>
  <si>
    <t>K-1664 35-04-K01664_99383502_99383502</t>
  </si>
  <si>
    <t>28.01.2023 12:31:28</t>
  </si>
  <si>
    <t>28.01.2023 18:42:04</t>
  </si>
  <si>
    <t>ŞEMİKLER TM 35-04-A00003_ŞEMİKLER-14 K44_2312133</t>
  </si>
  <si>
    <t>28.01.2023 15:06:52</t>
  </si>
  <si>
    <t>28.01.2023 17:01:10</t>
  </si>
  <si>
    <t>DİBEKÇİ TR-2 35-29-L00329_A_90947023_90947023</t>
  </si>
  <si>
    <t>28.01.2023 10:19:41</t>
  </si>
  <si>
    <t>28.01.2023 15:09:56</t>
  </si>
  <si>
    <t>28.01.2023 15:14:50</t>
  </si>
  <si>
    <t>28.01.2023 18:05:30</t>
  </si>
  <si>
    <t>FOÇA TR-25 35-23-L00025_42134793 b1b_42054604</t>
  </si>
  <si>
    <t>28.01.2023 13:29:32</t>
  </si>
  <si>
    <t>28.01.2023 17:34:27</t>
  </si>
  <si>
    <t>YENİFOÇA TR-38 35-23-M00038_D d1_42106520</t>
  </si>
  <si>
    <t>28.01.2023 09:22:42</t>
  </si>
  <si>
    <t>28.01.2023 10:17:17</t>
  </si>
  <si>
    <t>KARABURUN TR-1/9 35-21-L00024_KARABURUN TR-9 L02_72179594</t>
  </si>
  <si>
    <t>28.01.2023 10:17:02</t>
  </si>
  <si>
    <t>28.01.2023 11:24:15</t>
  </si>
  <si>
    <t>TİRE İM-DM-1 35-29-A00001_YENİÇİFTLİK M18_2312218</t>
  </si>
  <si>
    <t>28.01.2023 18:15:28</t>
  </si>
  <si>
    <t>28.01.2023 18:40:49</t>
  </si>
  <si>
    <t>L-336 REİSDERE 35-18-L00336_950439136_950439136</t>
  </si>
  <si>
    <t>28.01.2023 07:21:04</t>
  </si>
  <si>
    <t>28.01.2023 10:14:59</t>
  </si>
  <si>
    <t>ÇİÇEKLİ KÖK 45-75-M00070_ÇİÇEKLİ M04_2059664</t>
  </si>
  <si>
    <t>28.01.2023 08:46:14</t>
  </si>
  <si>
    <t>28.01.2023 11:45:41</t>
  </si>
  <si>
    <t>PAYAMLI M-1 KÖK 35-25-M00175_GÜMÜLDÜR DM(SEFERİHİSAR HATTI) M06_72056665</t>
  </si>
  <si>
    <t>28.01.2023 02:05:34</t>
  </si>
  <si>
    <t>28.01.2023 02:40:12</t>
  </si>
  <si>
    <t>28.01.2023 21:11:44</t>
  </si>
  <si>
    <t>29.01.2023 02:00:13</t>
  </si>
  <si>
    <t>YILMAZ TR-15 45-78-M01380_DAHİLİ TRAFO M04_82103752</t>
  </si>
  <si>
    <t>28.01.2023 11:40:01</t>
  </si>
  <si>
    <t>28.01.2023 13:33:10</t>
  </si>
  <si>
    <t>K-3927 35-08-K03927_99005657_99005657</t>
  </si>
  <si>
    <t>28.01.2023 01:47:32</t>
  </si>
  <si>
    <t>28.01.2023 02:48:53</t>
  </si>
  <si>
    <t>K-429 35-01-K00429_A_60984769_60984769</t>
  </si>
  <si>
    <t>28.01.2023 19:18:38</t>
  </si>
  <si>
    <t>29.01.2023 02:04:04</t>
  </si>
  <si>
    <t>TR-20 AYI BALIĞI 35-21-L00207_C_56377811_56377811</t>
  </si>
  <si>
    <t>28.01.2023 15:35:52</t>
  </si>
  <si>
    <t>28.01.2023 17:41:51</t>
  </si>
  <si>
    <t>OVAKENT TR-9 35-15-L00589_C_56357765_56357765</t>
  </si>
  <si>
    <t>28.01.2023 09:48:09</t>
  </si>
  <si>
    <t>28.01.2023 11:18:12</t>
  </si>
  <si>
    <t>K-4141 35-01-K04141_911566384_911566384</t>
  </si>
  <si>
    <t>28.01.2023 15:11:11</t>
  </si>
  <si>
    <t>28.01.2023 16:24:53</t>
  </si>
  <si>
    <t>K-3416 35-08-K03416_C c1_5783227</t>
  </si>
  <si>
    <t>28.01.2023 19:50:34</t>
  </si>
  <si>
    <t>HAMZABEYLİ KÖK 45-71-M00071_HatBaşıAyırıcı_53134358 M02_53134358</t>
  </si>
  <si>
    <t>28.01.2023 08:15:21</t>
  </si>
  <si>
    <t>28.01.2023 10:48:11</t>
  </si>
  <si>
    <t>28.01.2023 13:33:30</t>
  </si>
  <si>
    <t>28.01.2023 17:31:12</t>
  </si>
  <si>
    <t>DM-14/3 45-71-M00387_966001751_966001751</t>
  </si>
  <si>
    <t>28.01.2023 09:13:06</t>
  </si>
  <si>
    <t>28.01.2023 13:35:39</t>
  </si>
  <si>
    <t>ULUKENT DM-4/16 35-28-M00823_953394418_953394418</t>
  </si>
  <si>
    <t>28.01.2023 22:17:49</t>
  </si>
  <si>
    <t>29.01.2023 00:17:28</t>
  </si>
  <si>
    <t>SOMA TR-1 45-82-M00001_DAĞITIM TRAFOSU M01_2059155</t>
  </si>
  <si>
    <t>28.01.2023 12:10:47</t>
  </si>
  <si>
    <t>28.01.2023 14:46:28</t>
  </si>
  <si>
    <t>M-347 35-09-M00347_B_60982976_60982976</t>
  </si>
  <si>
    <t>28.01.2023 20:18:23</t>
  </si>
  <si>
    <t>28.01.2023 21:25:50</t>
  </si>
  <si>
    <t>UĞURLU KÖK 45-86-M00045_KEMHALLI KÖK M01_72226017</t>
  </si>
  <si>
    <t>28.01.2023 16:23:09</t>
  </si>
  <si>
    <t>28.01.2023 16:25:00</t>
  </si>
  <si>
    <t>28.01.2023 02:51:27</t>
  </si>
  <si>
    <t>28.01.2023 04:53:56</t>
  </si>
  <si>
    <t>ÇATALOLUK DM 45-74-M00227_HatBaşıAyırıcı_77952822 M03_77952822</t>
  </si>
  <si>
    <t>28.01.2023 13:30:49</t>
  </si>
  <si>
    <t>28.01.2023 13:31:43</t>
  </si>
  <si>
    <t>K-1623 35-01-K01623_911344418_911344418</t>
  </si>
  <si>
    <t>28.01.2023 09:15:40</t>
  </si>
  <si>
    <t>28.01.2023 10:39:59</t>
  </si>
  <si>
    <t>ÇOMAKLIYAYLA TR-1 45-75-M00096_B_91071139_91071139</t>
  </si>
  <si>
    <t>28.01.2023 11:17:05</t>
  </si>
  <si>
    <t>28.01.2023 16:16:17</t>
  </si>
  <si>
    <t>TİRE İM-DM-1 35-29-A00001_DEREBAŞI M25_2313894</t>
  </si>
  <si>
    <t>28.01.2023 15:50:59</t>
  </si>
  <si>
    <t>28.01.2023 16:44:04</t>
  </si>
  <si>
    <t>TÜRKPİYALE TR-1 45-82-M00354_45-82-M00354_2359133</t>
  </si>
  <si>
    <t>28.01.2023 02:27:59</t>
  </si>
  <si>
    <t>28.01.2023 08:03:58</t>
  </si>
  <si>
    <t>28.01.2023 08:31:56</t>
  </si>
  <si>
    <t>28.01.2023 12:38:37</t>
  </si>
  <si>
    <t>ÇİÇEKLİ KIRDİBİ TR-1 45-75-M00310_B_56401439_56401439</t>
  </si>
  <si>
    <t>28.01.2023 18:54:57</t>
  </si>
  <si>
    <t>29.01.2023 00:14:43</t>
  </si>
  <si>
    <t>KOCAKAĞAN TR-1 45-72-L00223_A_56406195_56406195</t>
  </si>
  <si>
    <t>28.01.2023 09:04:19</t>
  </si>
  <si>
    <t>28.01.2023 11:52:11</t>
  </si>
  <si>
    <t>DM-1/TR-16 SEFERİHİSAR 35-14-M00328_B B01_50051001</t>
  </si>
  <si>
    <t>28.01.2023 19:45:44</t>
  </si>
  <si>
    <t>28.01.2023 20:26:30</t>
  </si>
  <si>
    <t>KAYNARPINAR TR-2 35-21-L00115_A_56376249_56376249</t>
  </si>
  <si>
    <t>28.01.2023 19:04:05</t>
  </si>
  <si>
    <t>28.01.2023 22:53:51</t>
  </si>
  <si>
    <t>K-363 35-04-K00363_99275177_99275177</t>
  </si>
  <si>
    <t>28.01.2023 02:15:57</t>
  </si>
  <si>
    <t>28.01.2023 05:17:03</t>
  </si>
  <si>
    <t>AKÖREN TR-19 KÖK 45-78-M00974_HatBaşıAyırıcı_53139708 M04_53139708</t>
  </si>
  <si>
    <t>28.01.2023 08:43:04</t>
  </si>
  <si>
    <t>28.01.2023 12:10:26</t>
  </si>
  <si>
    <t>28.01.2023 06:16:16</t>
  </si>
  <si>
    <t>28.01.2023 09:54:27</t>
  </si>
  <si>
    <t>M-1187 35-04-M01187_B_56379792_56379792</t>
  </si>
  <si>
    <t>28.01.2023 05:52:34</t>
  </si>
  <si>
    <t>28.01.2023 07:10:36</t>
  </si>
  <si>
    <t>M-1520 35-03-M01520_910319676_910319676</t>
  </si>
  <si>
    <t>28.01.2023 14:48:55</t>
  </si>
  <si>
    <t>28.01.2023 16:53:14</t>
  </si>
  <si>
    <t>MALAZ TR-1 45-75-M00290_A_56398877_56398877</t>
  </si>
  <si>
    <t>28.01.2023 12:20:07</t>
  </si>
  <si>
    <t>28.01.2023 14:15:18</t>
  </si>
  <si>
    <t>K-2314 35-03-K02314_910342425_910342425</t>
  </si>
  <si>
    <t>28.01.2023 13:09:59</t>
  </si>
  <si>
    <t>28.01.2023 17:36:47</t>
  </si>
  <si>
    <t>K-3071 35-03-K03071_910723844_910723844</t>
  </si>
  <si>
    <t>28.01.2023 16:56:43</t>
  </si>
  <si>
    <t>28.01.2023 19:27:11</t>
  </si>
  <si>
    <t>28.01.2023 20:23:27</t>
  </si>
  <si>
    <t>28.01.2023 22:09:12</t>
  </si>
  <si>
    <t>DEMİRCİLİ TR-1 35-15-L00390_A_65514147_65514147</t>
  </si>
  <si>
    <t>28.01.2023 07:28:20</t>
  </si>
  <si>
    <t>28.01.2023 09:19:27</t>
  </si>
  <si>
    <t>K-2314 35-03-K02314_A_56354151_56354151</t>
  </si>
  <si>
    <t>28.01.2023 04:26:27</t>
  </si>
  <si>
    <t>28.01.2023 08:51:05</t>
  </si>
  <si>
    <t>YENİ ŞAKRAN TR-5 35-17-M00205_A_90934870_90934870</t>
  </si>
  <si>
    <t>28.01.2023 22:45:27</t>
  </si>
  <si>
    <t>29.01.2023 00:04:29</t>
  </si>
  <si>
    <t>BÜYÜKBELEN KÖK 45-80-M00066_956567725_956567725</t>
  </si>
  <si>
    <t>28.01.2023 15:18:28</t>
  </si>
  <si>
    <t>28.01.2023 17:20:56</t>
  </si>
  <si>
    <t>BIÇAKÇI OVACIK TR-3 35-15-L00082_35-15-L00082_2364722</t>
  </si>
  <si>
    <t>28.01.2023 17:15:40</t>
  </si>
  <si>
    <t>28.01.2023 18:36:10</t>
  </si>
  <si>
    <t>ŞEHİT KEMAL KÖK 35-17-M00449_OMS METAL M02_66442991</t>
  </si>
  <si>
    <t>28.01.2023 03:10:25</t>
  </si>
  <si>
    <t>28.01.2023 12:56:59</t>
  </si>
  <si>
    <t>CENKYERİ TR-4 45-82-M00252_945534738_945534738</t>
  </si>
  <si>
    <t>28.01.2023 19:42:51</t>
  </si>
  <si>
    <t>28.01.2023 21:32:56</t>
  </si>
  <si>
    <t>MURADİYE TR-5 (ESKİ MEZARLIK YANI) 45-71-M00204_COCA COLA M02_2091441</t>
  </si>
  <si>
    <t>28.01.2023 14:58:09</t>
  </si>
  <si>
    <t>28.01.2023 16:52:15</t>
  </si>
  <si>
    <t>TR-255(DM-2/2) 35-19-L00255_7066467_56394877_56394877</t>
  </si>
  <si>
    <t>28.01.2023 09:13:28</t>
  </si>
  <si>
    <t>28.01.2023 11:13:38</t>
  </si>
  <si>
    <t>VELİLER DM 35-15-L00840_HatBaşıAyırıcı_73984884 L02_73984884</t>
  </si>
  <si>
    <t>28.01.2023 15:43:54</t>
  </si>
  <si>
    <t>28.01.2023 18:58:15</t>
  </si>
  <si>
    <t>L-325 (ALBAYRAK) 35-18-L00325_950449959_950449959</t>
  </si>
  <si>
    <t>28.01.2023 09:40:55</t>
  </si>
  <si>
    <t>28.01.2023 14:17:03</t>
  </si>
  <si>
    <t>DM-25/15 45-71-M00394_953242803_953242803</t>
  </si>
  <si>
    <t>28.01.2023 11:02:42</t>
  </si>
  <si>
    <t>28.01.2023 14:16:54</t>
  </si>
  <si>
    <t>KAVAKDERE DM 35-14-M00339_KAVAKDERE KÖY M08_65666681</t>
  </si>
  <si>
    <t>28.01.2023 02:22:39</t>
  </si>
  <si>
    <t>28.01.2023 02:35:00</t>
  </si>
  <si>
    <t>AYRANCILAR DM-3 35-26-M00795_EMAR DM3 M03_2335354</t>
  </si>
  <si>
    <t>28.01.2023 14:45:33</t>
  </si>
  <si>
    <t>28.01.2023 16:03:23</t>
  </si>
  <si>
    <t>28.01.2023 13:59:50</t>
  </si>
  <si>
    <t>28.01.2023 15:45:46</t>
  </si>
  <si>
    <t>VİKİNG TM 35-17-A00007_HatBaşıAyırıcı_73034392 R05_73034392</t>
  </si>
  <si>
    <t>28.01.2023 17:52:19</t>
  </si>
  <si>
    <t>29.01.2023 01:32:47</t>
  </si>
  <si>
    <t>DM-12/TR-1 45-73-M00067_ASKERİYE M02_65918028</t>
  </si>
  <si>
    <t>28.01.2023 10:02:09</t>
  </si>
  <si>
    <t>28.01.2023 13:47:14</t>
  </si>
  <si>
    <t>K-2889 35-03-K02889_910424524_910424524</t>
  </si>
  <si>
    <t>28.01.2023 16:01:25</t>
  </si>
  <si>
    <t>28.01.2023 17:37:35</t>
  </si>
  <si>
    <t>M-347 35-09-M00347_97845491_97845491</t>
  </si>
  <si>
    <t>28.01.2023 09:10:01</t>
  </si>
  <si>
    <t>28.01.2023 17:50:03</t>
  </si>
  <si>
    <t>L-231 35-18-L00231_950440538_950440538</t>
  </si>
  <si>
    <t>28.01.2023 13:15:28</t>
  </si>
  <si>
    <t>28.01.2023 16:07:26</t>
  </si>
  <si>
    <t>ÇAYAĞZI KÖK 35-31-L00259_ÇAYAGZI L05_2337271</t>
  </si>
  <si>
    <t>28.01.2023 14:29:39</t>
  </si>
  <si>
    <t>28.01.2023 15:26:41</t>
  </si>
  <si>
    <t>DURHASAN KÖK 45-74-M00373_HatBaşıAyırıcı_91868142 M02_91868142</t>
  </si>
  <si>
    <t>28.01.2023 17:47:59</t>
  </si>
  <si>
    <t>28.01.2023 18:41:40</t>
  </si>
  <si>
    <t>TR-146 35-15-M00146_950366139_950366139</t>
  </si>
  <si>
    <t>28.01.2023 11:00:44</t>
  </si>
  <si>
    <t>28.01.2023 14:02:14</t>
  </si>
  <si>
    <t>HORZUM ALAYAKA YAYLA MEVKİİ TR-1 45-73-M00291_45-73-M00291_2368608</t>
  </si>
  <si>
    <t>28.01.2023 08:55:31</t>
  </si>
  <si>
    <t>28.01.2023 14:50:53</t>
  </si>
  <si>
    <t>SOMA KÖYLER DM-2 45-82-M00125_HatBaşıAyırıcı_53136198 M08_53136198</t>
  </si>
  <si>
    <t>28.01.2023 04:28:19</t>
  </si>
  <si>
    <t>28.01.2023 15:48:39</t>
  </si>
  <si>
    <t>YENİ ŞAKRAN TR-8 35-17-M00208_11300131_56357065_56357065</t>
  </si>
  <si>
    <t>28.01.2023 08:35:50</t>
  </si>
  <si>
    <t>28.01.2023 13:59:36</t>
  </si>
  <si>
    <t>EĞLENHOCA DM 35-21-M00013_KARABURUN-1 M05_72178832</t>
  </si>
  <si>
    <t>28.01.2023 12:57:16</t>
  </si>
  <si>
    <t>28.01.2023 14:14:46</t>
  </si>
  <si>
    <t>SOMA TR-14 45-82-M00014_945528747_945528747</t>
  </si>
  <si>
    <t>28.01.2023 09:36:04</t>
  </si>
  <si>
    <t>28.01.2023 10:37:14</t>
  </si>
  <si>
    <t>KAYIŞLAR KÖK 45-80-M00183_DİLEK M03_72195773</t>
  </si>
  <si>
    <t>28.01.2023 21:29:53</t>
  </si>
  <si>
    <t>28.01.2023 22:13:35</t>
  </si>
  <si>
    <t>KARABURUN TR-9 35-21-L00027_A_91063574_91063574</t>
  </si>
  <si>
    <t>28.01.2023 03:12:56</t>
  </si>
  <si>
    <t>28.01.2023 04:13:25</t>
  </si>
  <si>
    <t>K-1444 35-04-K01444_99358844_99358844</t>
  </si>
  <si>
    <t>28.01.2023 09:51:05</t>
  </si>
  <si>
    <t>28.01.2023 12:43:08</t>
  </si>
  <si>
    <t>28.01.2023 10:21:20</t>
  </si>
  <si>
    <t>28.01.2023 13:00:04</t>
  </si>
  <si>
    <t>28.01.2023 02:52:04</t>
  </si>
  <si>
    <t>28.01.2023 04:28:29</t>
  </si>
  <si>
    <t>DM-15/03 45-71-M02270_C C1_73736422</t>
  </si>
  <si>
    <t>28.01.2023 09:17:18</t>
  </si>
  <si>
    <t>28.01.2023 12:58:25</t>
  </si>
  <si>
    <t>MORDOĞAN TR-34 35-21-L00148_ARAS OTEL L01_72194382</t>
  </si>
  <si>
    <t>28.01.2023 00:45:55</t>
  </si>
  <si>
    <t>28.01.2023 01:48:21</t>
  </si>
  <si>
    <t>28.01.2023 15:14:23</t>
  </si>
  <si>
    <t>28.01.2023 17:10:49</t>
  </si>
  <si>
    <t>28.01.2023 22:38:06</t>
  </si>
  <si>
    <t>28.01.2023 22:40:07</t>
  </si>
  <si>
    <t>28.01.2023 14:05:25</t>
  </si>
  <si>
    <t>28.01.2023 16:54:02</t>
  </si>
  <si>
    <t>OVACIK TR-1 35-15-L00285_B_56369994_56369994</t>
  </si>
  <si>
    <t>28.01.2023 09:27:02</t>
  </si>
  <si>
    <t>28.01.2023 11:37:55</t>
  </si>
  <si>
    <t>ORTA MAHALLE M-40 35-25-M00112_955284576_955284576</t>
  </si>
  <si>
    <t>28.01.2023 20:52:26</t>
  </si>
  <si>
    <t>28.01.2023 21:40:40</t>
  </si>
  <si>
    <t>ALİ ÖRÜMLÜ TR-4 SULAMA 45-71-M01197_45-71-M01197_2355541</t>
  </si>
  <si>
    <t>28.01.2023 09:41:32</t>
  </si>
  <si>
    <t>28.01.2023 12:49:00</t>
  </si>
  <si>
    <t>K-166 35-04-K00166_99574980_99574980</t>
  </si>
  <si>
    <t>28.01.2023 00:04:28</t>
  </si>
  <si>
    <t>28.01.2023 01:57:03</t>
  </si>
  <si>
    <t>K-3627 35-01-K03627_G_60984812_60984812</t>
  </si>
  <si>
    <t>28.01.2023 16:33:12</t>
  </si>
  <si>
    <t>28.01.2023 17:37:24</t>
  </si>
  <si>
    <t>KAZANLI TR-1 35-15-L00964_35-15-L00964_2362485</t>
  </si>
  <si>
    <t>28.01.2023 21:51:09</t>
  </si>
  <si>
    <t>28.01.2023 22:22:15</t>
  </si>
  <si>
    <t>M-223 35-14-M00223_SA B1_5858609</t>
  </si>
  <si>
    <t>28.01.2023 12:43:57</t>
  </si>
  <si>
    <t>28.01.2023 17:44:55</t>
  </si>
  <si>
    <t>TEPECİK KÖPRÜ DM 35-14-M00332_TAŞKENT DM-2 (DOĞANBEY-2 477 H.H. SAĞ DEVRE) M07_49833818</t>
  </si>
  <si>
    <t>28.01.2023 02:23:46</t>
  </si>
  <si>
    <t>28.01.2023 03:14:05</t>
  </si>
  <si>
    <t>K-4711 35-04-K04711_914525479_914525479</t>
  </si>
  <si>
    <t>28.01.2023 09:27:31</t>
  </si>
  <si>
    <t>28.01.2023 10:58:57</t>
  </si>
  <si>
    <t>KÖSELER ÇATALÇEŞME TR-1 45-75-M00175_A_56393431_56393431</t>
  </si>
  <si>
    <t>28.01.2023 08:37:49</t>
  </si>
  <si>
    <t>28.01.2023 14:15:21</t>
  </si>
  <si>
    <t>ELMABAĞ DM 35-15-L00317_ÇAYIR TELEFİRİK L04_66822282</t>
  </si>
  <si>
    <t>28.01.2023 10:06:34</t>
  </si>
  <si>
    <t>28.01.2023 11:46:48</t>
  </si>
  <si>
    <t>K-2314 35-03-K02314_35-03-K02314_41912019</t>
  </si>
  <si>
    <t>28.01.2023 10:52:46</t>
  </si>
  <si>
    <t>28.01.2023 14:19:17</t>
  </si>
  <si>
    <t>ASARLIK TR-7 35-28-M00181_B_91438387_91438387</t>
  </si>
  <si>
    <t>28.01.2023 15:04:34</t>
  </si>
  <si>
    <t>28.01.2023 15:45:22</t>
  </si>
  <si>
    <t>M-2425 35-04-M02425_99207651_99207651</t>
  </si>
  <si>
    <t>28.01.2023 10:59:28</t>
  </si>
  <si>
    <t>28.01.2023 13:37:07</t>
  </si>
  <si>
    <t>28.01.2023 18:15:21</t>
  </si>
  <si>
    <t>28.01.2023 23:48:48</t>
  </si>
  <si>
    <t>28.01.2023 09:12:24</t>
  </si>
  <si>
    <t>28.01.2023 17:11:16</t>
  </si>
  <si>
    <t>ÇİÇEKLİ ELMA ÇUKURU TR-1 45-75-M00312_A_91299818_91299818</t>
  </si>
  <si>
    <t>28.01.2023 13:15:40</t>
  </si>
  <si>
    <t>28.01.2023 16:44:29</t>
  </si>
  <si>
    <t>YILMAZ İM 45-78-A00003_AYTEKİN ŞENER L01_2108824</t>
  </si>
  <si>
    <t>28.01.2023 15:24:22</t>
  </si>
  <si>
    <t>28.01.2023 16:24:09</t>
  </si>
  <si>
    <t>28.01.2023 04:17:00</t>
  </si>
  <si>
    <t>28.01.2023 04:52:19</t>
  </si>
  <si>
    <t>ÇIRPI TR-1/1 35-20-M00001_35-20-M00001_66559992</t>
  </si>
  <si>
    <t>28.01.2023 07:46:55</t>
  </si>
  <si>
    <t>28.01.2023 09:59:07</t>
  </si>
  <si>
    <t>DM-2/7 (UYGUR SOKAK) 45-71-M00144_953190901_953190901</t>
  </si>
  <si>
    <t>28.01.2023 11:52:23</t>
  </si>
  <si>
    <t>28.01.2023 15:35:36</t>
  </si>
  <si>
    <t>SEYREKLİ TR-2 35-15-L00440_B_56370344_56370344</t>
  </si>
  <si>
    <t>28.01.2023 09:04:48</t>
  </si>
  <si>
    <t>28.01.2023 09:52:38</t>
  </si>
  <si>
    <t>ÜRKMEZ M-12 35-25-M00150_956639146_956639146</t>
  </si>
  <si>
    <t>28.01.2023 18:59:52</t>
  </si>
  <si>
    <t>28.01.2023 20:50:33</t>
  </si>
  <si>
    <t>K-580 35-01-K00580_911310889_911310889</t>
  </si>
  <si>
    <t>28.01.2023 11:42:53</t>
  </si>
  <si>
    <t>28.01.2023 13:27:27</t>
  </si>
  <si>
    <t>ABDİ GÜLTEN SULAMA GRB 35-26-M00944__72372709_72372709</t>
  </si>
  <si>
    <t>28.01.2023 02:08:23</t>
  </si>
  <si>
    <t>28.01.2023 03:26:27</t>
  </si>
  <si>
    <t>FERHUNDE DEMİREL ÖZEL 35-22-M00630Ö_DIREK TIPI TRAFO HUCRESI H01_2114710</t>
  </si>
  <si>
    <t>28.01.2023 15:48:43</t>
  </si>
  <si>
    <t>28.01.2023 18:45:07</t>
  </si>
  <si>
    <t>GÜRÇEŞME İM 35-03-A00001_MEHTAP K11_2310749</t>
  </si>
  <si>
    <t>28.01.2023 06:05:00</t>
  </si>
  <si>
    <t>28.01.2023 07:21:23</t>
  </si>
  <si>
    <t>ÇARIKBOZDAĞ TR-4 45-73-M01235_945652539_945652539</t>
  </si>
  <si>
    <t>28.01.2023 17:41:50</t>
  </si>
  <si>
    <t>28.01.2023 19:24:34</t>
  </si>
  <si>
    <t>M-2088 35-09-M02088_M-250 M04_75653674</t>
  </si>
  <si>
    <t>28.01.2023 10:49:55</t>
  </si>
  <si>
    <t>28.01.2023 12:17:13</t>
  </si>
  <si>
    <t>EMİRALEM TR-3 35-28-M00503_A_56357455_56357455</t>
  </si>
  <si>
    <t>28.01.2023 16:58:47</t>
  </si>
  <si>
    <t>28.01.2023 17:46:01</t>
  </si>
  <si>
    <t>M-1283 35-02-M01283_35-02-M01283_2359915</t>
  </si>
  <si>
    <t>28.01.2023 13:04:03</t>
  </si>
  <si>
    <t>28.01.2023 17:01:23</t>
  </si>
  <si>
    <t>K-837 35-01-K00837_911274360_911274360</t>
  </si>
  <si>
    <t>28.01.2023 11:00:53</t>
  </si>
  <si>
    <t>28.01.2023 12:48:05</t>
  </si>
  <si>
    <t>M-228 35-02-M00228_K-1270 K02_49764201</t>
  </si>
  <si>
    <t>28.01.2023 04:37:44</t>
  </si>
  <si>
    <t>28.01.2023 04:45:03</t>
  </si>
  <si>
    <t>K-768 35-01-K00768_911156126_911156126</t>
  </si>
  <si>
    <t>28.01.2023 11:24:09</t>
  </si>
  <si>
    <t>28.01.2023 11:55:04</t>
  </si>
  <si>
    <t>K-2314 35-03-K02314_E_56354150_56354150</t>
  </si>
  <si>
    <t>28.01.2023 09:54:11</t>
  </si>
  <si>
    <t>28.01.2023 10:23:07</t>
  </si>
  <si>
    <t>28.01.2023 07:27:02</t>
  </si>
  <si>
    <t>28.01.2023 10:03:10</t>
  </si>
  <si>
    <t>ALSANCAK TM 35-01-A00005_ŞARK SANAYİ K18_2308243</t>
  </si>
  <si>
    <t>28.01.2023 14:38:06</t>
  </si>
  <si>
    <t>28.01.2023 14:40:04</t>
  </si>
  <si>
    <t>28.01.2023 18:23:10</t>
  </si>
  <si>
    <t>28.01.2023 21:29:50</t>
  </si>
  <si>
    <t>K-766 35-04-K00766_912517791_912517791</t>
  </si>
  <si>
    <t>28.01.2023 22:58:49</t>
  </si>
  <si>
    <t>29.01.2023 00:18:33</t>
  </si>
  <si>
    <t>M-251 35-09-M00251_M-252 M03_47547384</t>
  </si>
  <si>
    <t>28.01.2023 12:17:27</t>
  </si>
  <si>
    <t>28.01.2023 13:04:54</t>
  </si>
  <si>
    <t>TİRE TR-2 35-29-M00465_950340441_950340441</t>
  </si>
  <si>
    <t>28.01.2023 08:04:04</t>
  </si>
  <si>
    <t>28.01.2023 09:15:55</t>
  </si>
  <si>
    <t>BAĞARASI TR-10 KÖK 35-23-M00179_HatBaşıAyırıcı_88018339 M02_88018339</t>
  </si>
  <si>
    <t>28.01.2023 13:27:36</t>
  </si>
  <si>
    <t>28.01.2023 14:44:28</t>
  </si>
  <si>
    <t>ARPALIK KÖK 45-83-M00137_HatBaşıAyırıcı_53137192 M08_53137192</t>
  </si>
  <si>
    <t>28.01.2023 22:07:43</t>
  </si>
  <si>
    <t>28.01.2023 23:23:27</t>
  </si>
  <si>
    <t>K-1083 35-04-K01083_99442368_99442368</t>
  </si>
  <si>
    <t>28.01.2023 10:13:38</t>
  </si>
  <si>
    <t>28.01.2023 14:46:05</t>
  </si>
  <si>
    <t>METAL İŞLERİ TR-2 35-22-M00102_DAĞITIM TRAFO METAL İŞLERİ TR-2 M05_72101852</t>
  </si>
  <si>
    <t>28.01.2023 17:07:59</t>
  </si>
  <si>
    <t>28.01.2023 20:57:00</t>
  </si>
  <si>
    <t>AĞAÇ İŞLERİ KÖK-2 (M-703) 35-22-M00125_KISIKKÖY(KARTAL) M02_72110742</t>
  </si>
  <si>
    <t>28.01.2023 18:15:10</t>
  </si>
  <si>
    <t>28.01.2023 18:52:16</t>
  </si>
  <si>
    <t>AHMET ANDAŞ-1 SULAMA GRUBU 35-29-M00305_DIREK TIPI TRAFO HUCRESI H01_2095979</t>
  </si>
  <si>
    <t>28.01.2023 13:03:10</t>
  </si>
  <si>
    <t>28.01.2023 17:17:27</t>
  </si>
  <si>
    <t>SELENDİ TR-3 45-81-M00003_C_56387546_56387546</t>
  </si>
  <si>
    <t>28.01.2023 10:09:59</t>
  </si>
  <si>
    <t>28.01.2023 17:52:35</t>
  </si>
  <si>
    <t>L-289 DEMET AKBAĞ TRAFO 35-18-L00289_950456224_950456224</t>
  </si>
  <si>
    <t>28.01.2023 10:50:10</t>
  </si>
  <si>
    <t>28.01.2023 15:46:50</t>
  </si>
  <si>
    <t>TR-28 35-27-M00028_KOZLUDERE TR-29 M02_66129632</t>
  </si>
  <si>
    <t>28.01.2023 09:18:29</t>
  </si>
  <si>
    <t>28.01.2023 10:12:00</t>
  </si>
  <si>
    <t>28.01.2023 19:13:03</t>
  </si>
  <si>
    <t>28.01.2023 19:53:36</t>
  </si>
  <si>
    <t>ÇINARDİBİ TR-2 35-20-M00048_955200079_955200079</t>
  </si>
  <si>
    <t>28.01.2023 00:28:02</t>
  </si>
  <si>
    <t>28.01.2023 02:13:41</t>
  </si>
  <si>
    <t>L-470 KÖK 35-18-L00470_95000642823_95000642823</t>
  </si>
  <si>
    <t>28.01.2023 16:01:34</t>
  </si>
  <si>
    <t>28.01.2023 18:08:14</t>
  </si>
  <si>
    <t>DAĞDERE TR-2 45-72-M00257_B_66324877_66324877</t>
  </si>
  <si>
    <t>28.01.2023 11:09:29</t>
  </si>
  <si>
    <t>28.01.2023 15:54:43</t>
  </si>
  <si>
    <t>28.01.2023 12:42:38</t>
  </si>
  <si>
    <t>28.01.2023 19:37:39</t>
  </si>
  <si>
    <t>OĞLANANASI TR-5 KÖK 35-22-M00092_OĞLANANASI TR-7 M07_89600659</t>
  </si>
  <si>
    <t>28.01.2023 17:28:30</t>
  </si>
  <si>
    <t>28.01.2023 18:04:25</t>
  </si>
  <si>
    <t>28.01.2023 11:32:00</t>
  </si>
  <si>
    <t>28.01.2023 12:38:41</t>
  </si>
  <si>
    <t>28.01.2023 14:03:27</t>
  </si>
  <si>
    <t>28.01.2023 19:19:15</t>
  </si>
  <si>
    <t>_B_60984414_60984414</t>
  </si>
  <si>
    <t>28.01.2023 09:45:07</t>
  </si>
  <si>
    <t>28.01.2023 13:38:34</t>
  </si>
  <si>
    <t>TR-131 35-16-L00131_47556631_56397433_56397433</t>
  </si>
  <si>
    <t>28.01.2023 12:27:04</t>
  </si>
  <si>
    <t>28.01.2023 15:11:23</t>
  </si>
  <si>
    <t>MENEMEN DM-3/10 35-28-L00096_C_56359221_56359221</t>
  </si>
  <si>
    <t>28.01.2023 17:12:04</t>
  </si>
  <si>
    <t>28.01.2023 18:32:10</t>
  </si>
  <si>
    <t>K-1339 35-02-K01339_35-02-K01339_2360373</t>
  </si>
  <si>
    <t>28.01.2023 10:46:53</t>
  </si>
  <si>
    <t>28.01.2023 11:46:33</t>
  </si>
  <si>
    <t>K-1193 35-07-K01193_99461132_99461132</t>
  </si>
  <si>
    <t>28.01.2023 16:34:34</t>
  </si>
  <si>
    <t>28.01.2023 20:05:31</t>
  </si>
  <si>
    <t>28.01.2023 09:56:49</t>
  </si>
  <si>
    <t>28.01.2023 10:07:00</t>
  </si>
  <si>
    <t>TR-73 ( M-773) 35-30-M00773_C_56362632_56362632</t>
  </si>
  <si>
    <t>28.01.2023 17:44:11</t>
  </si>
  <si>
    <t>28.01.2023 21:01:36</t>
  </si>
  <si>
    <t>28.01.2023 17:10:23</t>
  </si>
  <si>
    <t>28.01.2023 17:32:21</t>
  </si>
  <si>
    <t>28.01.2023 10:35:42</t>
  </si>
  <si>
    <t>28.01.2023 11:43:30</t>
  </si>
  <si>
    <t>L-169 35-18-L00169_L-174 L02_49891582</t>
  </si>
  <si>
    <t>28.01.2023 22:14:10</t>
  </si>
  <si>
    <t>28.01.2023 23:00:47</t>
  </si>
  <si>
    <t>İMBAT DM 35-15-M00370_KİRAZ-2 ( KİRAZ İM ) M04_2107625</t>
  </si>
  <si>
    <t>28.01.2023 04:50:17</t>
  </si>
  <si>
    <t>28.01.2023 04:51:49</t>
  </si>
  <si>
    <t>BADEMLİ HACIMUSA MEV. TR-32 35-15-L01052_A_56361687_56361687</t>
  </si>
  <si>
    <t>28.01.2023 10:01:07</t>
  </si>
  <si>
    <t>28.01.2023 12:27:31</t>
  </si>
  <si>
    <t>K-166 35-04-K00166_R K166 R1B_5834132</t>
  </si>
  <si>
    <t>28.01.2023 01:43:58</t>
  </si>
  <si>
    <t>28.01.2023 02:00:02</t>
  </si>
  <si>
    <t>28.01.2023 14:46:17</t>
  </si>
  <si>
    <t>28.01.2023 15:38:32</t>
  </si>
  <si>
    <t>28.01.2023 21:05:40</t>
  </si>
  <si>
    <t>28.01.2023 21:51:01</t>
  </si>
  <si>
    <t>YILMAZ İM 45-78-A00003_TR-B (34.5) M10_2109328</t>
  </si>
  <si>
    <t>28.01.2023 14:01:20</t>
  </si>
  <si>
    <t>28.01.2023 14:40:22</t>
  </si>
  <si>
    <t>_A_56392857_56392857</t>
  </si>
  <si>
    <t>28.01.2023 13:47:15</t>
  </si>
  <si>
    <t>28.01.2023 16:05:19</t>
  </si>
  <si>
    <t>28.01.2023 10:54:08</t>
  </si>
  <si>
    <t>28.01.2023 12:04:53</t>
  </si>
  <si>
    <t>ÖDEMİŞ İM 35-15-A00001_GÜNLÜCE L13_2062378</t>
  </si>
  <si>
    <t>28.01.2023 09:03:59</t>
  </si>
  <si>
    <t>28.01.2023 09:25:12</t>
  </si>
  <si>
    <t>28.01.2023 10:51:04</t>
  </si>
  <si>
    <t>28.01.2023 13:19:26</t>
  </si>
  <si>
    <t>K-832 35-04-K00832_99623895_99623895</t>
  </si>
  <si>
    <t>28.01.2023 09:28:57</t>
  </si>
  <si>
    <t>28.01.2023 10:52:08</t>
  </si>
  <si>
    <t>ÇINARLIKUYU TR-2 45-71-M02165_95000131033_95000131033</t>
  </si>
  <si>
    <t>28.01.2023 09:51:08</t>
  </si>
  <si>
    <t>28.01.2023 14:23:19</t>
  </si>
  <si>
    <t>TOKİ TR-2 45-83-M00827_TR-2/33 GALERİCİLER L02_72126328</t>
  </si>
  <si>
    <t>28.01.2023 19:25:02</t>
  </si>
  <si>
    <t>28.01.2023 19:39:58</t>
  </si>
  <si>
    <t>28.01.2023 18:41:41</t>
  </si>
  <si>
    <t>28.01.2023 19:01:06</t>
  </si>
  <si>
    <t>28.01.2023 12:32:21</t>
  </si>
  <si>
    <t>28.01.2023 12:46:15</t>
  </si>
  <si>
    <t>K-2815 35-04-K02815_99669791_99669791</t>
  </si>
  <si>
    <t>28.01.2023 22:25:14</t>
  </si>
  <si>
    <t>28.01.2023 23:54:56</t>
  </si>
  <si>
    <t>K-1917 35-10-K01917_A_91190011_91190011</t>
  </si>
  <si>
    <t>28.01.2023 19:57:40</t>
  </si>
  <si>
    <t>28.01.2023 22:59:51</t>
  </si>
  <si>
    <t>SEYREK TR-7 KÖK 35-28-M00379_A a_5897893</t>
  </si>
  <si>
    <t>28.01.2023 02:56:19</t>
  </si>
  <si>
    <t>28.01.2023 03:19:10</t>
  </si>
  <si>
    <t>K-4742 35-07-K04742_99415076_99415076</t>
  </si>
  <si>
    <t>28.01.2023 15:27:39</t>
  </si>
  <si>
    <t>28.01.2023 18:21:43</t>
  </si>
  <si>
    <t>PAMUCAK KÖK 35-13-L00400_ARVALYA L11_2326934</t>
  </si>
  <si>
    <t>28.01.2023 13:30:15</t>
  </si>
  <si>
    <t>28.01.2023 14:59:20</t>
  </si>
  <si>
    <t>TR-18 35-26-M00018_35-26-M00018_65921154</t>
  </si>
  <si>
    <t>28.01.2023 09:15:04</t>
  </si>
  <si>
    <t>28.01.2023 17:35:49</t>
  </si>
  <si>
    <t>TR-39/A 45-77-L00078_945491040_945491040</t>
  </si>
  <si>
    <t>28.01.2023 11:51:32</t>
  </si>
  <si>
    <t>28.01.2023 12:33:23</t>
  </si>
  <si>
    <t>TÖYKO TR-2 35-30-M00214_42914826_56362431_56362431</t>
  </si>
  <si>
    <t>28.01.2023 17:51:33</t>
  </si>
  <si>
    <t>28.01.2023 18:44:13</t>
  </si>
  <si>
    <t>ARPALIK KÖK 45-83-M00137_HatBaşıAyırıcı_53137012 M08_53137012</t>
  </si>
  <si>
    <t>28.01.2023 11:23:05</t>
  </si>
  <si>
    <t>28.01.2023 12:39:39</t>
  </si>
  <si>
    <t>ASARLIK TR-1 35-28-M00167__88888769_88888769</t>
  </si>
  <si>
    <t>28.01.2023 10:40:10</t>
  </si>
  <si>
    <t>28.01.2023 11:12:47</t>
  </si>
  <si>
    <t>ULUCAK TM 35-28-A00002_KOYUNDERE M13_2313760</t>
  </si>
  <si>
    <t>28.01.2023 05:22:20</t>
  </si>
  <si>
    <t>28.01.2023 06:08:00</t>
  </si>
  <si>
    <t>K-1516 35-01-K01516_912077467_912077467</t>
  </si>
  <si>
    <t>28.01.2023 11:49:38</t>
  </si>
  <si>
    <t>28.01.2023 08:29:22</t>
  </si>
  <si>
    <t>28.01.2023 12:05:50</t>
  </si>
  <si>
    <t>BOZDAĞ TR-4 35-15-L00313_35-15-L00313_66829066</t>
  </si>
  <si>
    <t>28.01.2023 12:39:07</t>
  </si>
  <si>
    <t>28.01.2023 13:11:11</t>
  </si>
  <si>
    <t>M-2212 DOĞANCILAR TR-1 35-03-M02212_35-03-M02212_2367208</t>
  </si>
  <si>
    <t>28.01.2023 02:16:33</t>
  </si>
  <si>
    <t>28.01.2023 05:35:58</t>
  </si>
  <si>
    <t>ALAŞEHİR TR-57 45-73-M00057_TR-58 TR-86 M01_81564818</t>
  </si>
  <si>
    <t>28.01.2023 15:02:01</t>
  </si>
  <si>
    <t>28.01.2023 15:58:34</t>
  </si>
  <si>
    <t>_C_56366312_56366312</t>
  </si>
  <si>
    <t>28.01.2023 21:45:41</t>
  </si>
  <si>
    <t>28.01.2023 22:47:31</t>
  </si>
  <si>
    <t>28.01.2023 16:56:22</t>
  </si>
  <si>
    <t>28.01.2023 17:17:17</t>
  </si>
  <si>
    <t>M-2921 35-02-M02921_99348552_99348552</t>
  </si>
  <si>
    <t>28.01.2023 17:50:05</t>
  </si>
  <si>
    <t>28.01.2023 19:31:49</t>
  </si>
  <si>
    <t>BÜYÜKKENT SİTESİ TR 35-21-L00028_953367490_953367490</t>
  </si>
  <si>
    <t>28.01.2023 06:17:26</t>
  </si>
  <si>
    <t>28.01.2023 07:29:40</t>
  </si>
  <si>
    <t>BEĞEL TR-1 45-75-M00366_45-75-M00366_61355177</t>
  </si>
  <si>
    <t>28.01.2023 12:58:36</t>
  </si>
  <si>
    <t>28.01.2023 16:54:12</t>
  </si>
  <si>
    <t>M-1325 35-03-M01325_910364599_910364599</t>
  </si>
  <si>
    <t>28.01.2023 18:37:24</t>
  </si>
  <si>
    <t>28.01.2023 21:47:36</t>
  </si>
  <si>
    <t>TR-153 BATI BASMA 35-26-M00238_956612441_956612441</t>
  </si>
  <si>
    <t>28.01.2023 13:09:23</t>
  </si>
  <si>
    <t>28.01.2023 15:10:45</t>
  </si>
  <si>
    <t>TOKMAKLI KÖK 45-86-M00047_HatBaşıAyırıcı_53137214 M05_53137214</t>
  </si>
  <si>
    <t>28.01.2023 18:24:11</t>
  </si>
  <si>
    <t>28.01.2023 20:13:38</t>
  </si>
  <si>
    <t>28.01.2023 14:19:04</t>
  </si>
  <si>
    <t>28.01.2023 17:49:50</t>
  </si>
  <si>
    <t>28.01.2023 12:17:54</t>
  </si>
  <si>
    <t>28.01.2023 13:43:54</t>
  </si>
  <si>
    <t>PAYAMLI TR-1 35-10-L00056_912602291_912602291</t>
  </si>
  <si>
    <t>28.01.2023 09:26:59</t>
  </si>
  <si>
    <t>28.01.2023 13:18:56</t>
  </si>
  <si>
    <t>28.01.2023 18:57:08</t>
  </si>
  <si>
    <t>28.01.2023 22:25:19</t>
  </si>
  <si>
    <t>28.01.2023 07:14:56</t>
  </si>
  <si>
    <t>28.01.2023 09:52:18</t>
  </si>
  <si>
    <t>BOZDAĞ TR-4 35-15-L00313_48787290_56368657_56368657</t>
  </si>
  <si>
    <t>28.01.2023 08:34:01</t>
  </si>
  <si>
    <t>28.01.2023 13:13:14</t>
  </si>
  <si>
    <t>L-174 35-18-L00174_950437421_950437421</t>
  </si>
  <si>
    <t>28.01.2023 19:31:39</t>
  </si>
  <si>
    <t>28.01.2023 22:53:07</t>
  </si>
  <si>
    <t>28.01.2023 09:05:13</t>
  </si>
  <si>
    <t>28.01.2023 13:29:21</t>
  </si>
  <si>
    <t>SUBATAN TR-4 35-15-L00338_35-15-L00338_2365327</t>
  </si>
  <si>
    <t>28.01.2023 00:49:37</t>
  </si>
  <si>
    <t>28.01.2023 01:26:34</t>
  </si>
  <si>
    <t>MORDOĞAN TR-38 35-21-L00165_MORDOĞAN TR-41 L04_72182264</t>
  </si>
  <si>
    <t>28.01.2023 09:40:14</t>
  </si>
  <si>
    <t>28.01.2023 14:57:00</t>
  </si>
  <si>
    <t>28.01.2023 02:08:32</t>
  </si>
  <si>
    <t>28.01.2023 02:38:28</t>
  </si>
  <si>
    <t>K-1623 35-01-K01623_911927604_911927604</t>
  </si>
  <si>
    <t>28.01.2023 17:55:45</t>
  </si>
  <si>
    <t>28.01.2023 20:53:04</t>
  </si>
  <si>
    <t>K-1654 35-07-K01654_98916137_98916137</t>
  </si>
  <si>
    <t>28.01.2023 10:17:40</t>
  </si>
  <si>
    <t>28.01.2023 14:46:52</t>
  </si>
  <si>
    <t>K-1570 35-01-K01570_911401878_911401878</t>
  </si>
  <si>
    <t>28.01.2023 12:36:32</t>
  </si>
  <si>
    <t>28.01.2023 14:24:18</t>
  </si>
  <si>
    <t>28.01.2023 13:36:54</t>
  </si>
  <si>
    <t>28.01.2023 14:19:02</t>
  </si>
  <si>
    <t>GELENBE İM 45-76-A00001_GELENBE L09_2081447</t>
  </si>
  <si>
    <t>28.01.2023 10:47:20</t>
  </si>
  <si>
    <t>28.01.2023 10:52:59</t>
  </si>
  <si>
    <t>KARABURUN TR-4 35-21-L00145_A_56353981_56353981</t>
  </si>
  <si>
    <t>28.01.2023 14:05:14</t>
  </si>
  <si>
    <t>28.01.2023 14:53:31</t>
  </si>
  <si>
    <t>SELENDİ TR-19 45-81-M00019_C_56386860_56386860</t>
  </si>
  <si>
    <t>28.01.2023 16:30:26</t>
  </si>
  <si>
    <t>28.01.2023 18:01:03</t>
  </si>
  <si>
    <t>ALAŞEHİR DM-13/1 45-73-M01121_HASTANE ÇIKIŞ YEDEK M06_61345355</t>
  </si>
  <si>
    <t>28.01.2023 15:14:03</t>
  </si>
  <si>
    <t>28.01.2023 18:11:08</t>
  </si>
  <si>
    <t>GÜLKENT TR-1 35-30-M00224_B_56375094_56375094</t>
  </si>
  <si>
    <t>28.01.2023 12:13:03</t>
  </si>
  <si>
    <t>28.01.2023 12:41:19</t>
  </si>
  <si>
    <t>ÜRKMEZ DM-3 (ÜRKMEZ M-6) 35-25-M00145_956639120_956639120</t>
  </si>
  <si>
    <t>28.01.2023 07:26:02</t>
  </si>
  <si>
    <t>28.01.2023 10:19:49</t>
  </si>
  <si>
    <t>28.01.2023 09:54:25</t>
  </si>
  <si>
    <t>28.01.2023 10:31:48</t>
  </si>
  <si>
    <t>K-1408 35-01-K01408_912364473_912364473</t>
  </si>
  <si>
    <t>28.01.2023 17:16:02</t>
  </si>
  <si>
    <t>28.01.2023 19:11:49</t>
  </si>
  <si>
    <t>GÖKTEPE TR-1 35-28-M00269_C_56374857_56374857</t>
  </si>
  <si>
    <t>28.01.2023 03:12:16</t>
  </si>
  <si>
    <t>28.01.2023 04:12:21</t>
  </si>
  <si>
    <t>K-1024 35-01-K01024_911199819_911199819</t>
  </si>
  <si>
    <t>28.01.2023 19:50:08</t>
  </si>
  <si>
    <t>28.01.2023 21:18:55</t>
  </si>
  <si>
    <t>28.01.2023 01:24:02</t>
  </si>
  <si>
    <t>28.01.2023 03:33:30</t>
  </si>
  <si>
    <t>TR-77 ÇEŞMEALTI KÖK 35-19-M00077_TR-81 L01_76784769</t>
  </si>
  <si>
    <t>28.01.2023 09:09:29</t>
  </si>
  <si>
    <t>28.01.2023 14:55:59</t>
  </si>
  <si>
    <t>KARAPINAR İM 45-78-A00002_HatBaşıAyırıcı_53139450 M02_53139450</t>
  </si>
  <si>
    <t>28.01.2023 11:50:14</t>
  </si>
  <si>
    <t>28.01.2023 17:56:49</t>
  </si>
  <si>
    <t>28.01.2023 16:33:40</t>
  </si>
  <si>
    <t>28.01.2023 22:17:45</t>
  </si>
  <si>
    <t>TR-1/41 45-72-M00041_95002457482_95002457482</t>
  </si>
  <si>
    <t>28.01.2023 10:01:45</t>
  </si>
  <si>
    <t>28.01.2023 08:43:44</t>
  </si>
  <si>
    <t>28.01.2023 09:27:36</t>
  </si>
  <si>
    <t>K-4575 35-10-K04575_942588122_942588122</t>
  </si>
  <si>
    <t>28.01.2023 08:48:17</t>
  </si>
  <si>
    <t>28.01.2023 10:22:33</t>
  </si>
  <si>
    <t>DUTLUCA TR-1 45-75-M00282_B_91416407_91416407</t>
  </si>
  <si>
    <t>28.01.2023 12:42:58</t>
  </si>
  <si>
    <t>28.01.2023 15:16:43</t>
  </si>
  <si>
    <t>K-1666 35-02-K01666_99154419_99154419</t>
  </si>
  <si>
    <t>28.01.2023 11:08:28</t>
  </si>
  <si>
    <t>28.01.2023 12:06:37</t>
  </si>
  <si>
    <t>L-203 35-14-L00203_956648639_956648639</t>
  </si>
  <si>
    <t>28.01.2023 10:48:47</t>
  </si>
  <si>
    <t>28.01.2023 15:58:20</t>
  </si>
  <si>
    <t>M-1361 35-03-M01361_910926849_910926849</t>
  </si>
  <si>
    <t>28.01.2023 14:42:41</t>
  </si>
  <si>
    <t>28.01.2023 15:54:24</t>
  </si>
  <si>
    <t>BALIKLIOVA TR-1 35-19-L00271_ H_81735424</t>
  </si>
  <si>
    <t>28.01.2023 14:05:10</t>
  </si>
  <si>
    <t>28.01.2023 16:00:51</t>
  </si>
  <si>
    <t>_A_56402122_56402122</t>
  </si>
  <si>
    <t>28.01.2023 11:26:10</t>
  </si>
  <si>
    <t>28.01.2023 13:58:39</t>
  </si>
  <si>
    <t>M-1298 35-03-M01298_910812039_910812039</t>
  </si>
  <si>
    <t>28.01.2023 19:56:46</t>
  </si>
  <si>
    <t>28.01.2023 21:01:37</t>
  </si>
  <si>
    <t>YÜCEBAŞ MAKİNA ÖZEL TR 35-17-M00421Ö_DIREK TIPI TRAFO HUCRESI H01_2047471</t>
  </si>
  <si>
    <t>28.01.2023 14:30:37</t>
  </si>
  <si>
    <t>28.01.2023 16:33:33</t>
  </si>
  <si>
    <t>PAYAMLI M-6 35-25-M00162_956637182_956637182</t>
  </si>
  <si>
    <t>28.01.2023 10:36:53</t>
  </si>
  <si>
    <t>K-580 35-01-K00580_911375936_911375936</t>
  </si>
  <si>
    <t>28.01.2023 14:17:40</t>
  </si>
  <si>
    <t>28.01.2023 15:17:20</t>
  </si>
  <si>
    <t>K-3109 35-04-K03109_99782462_99782462</t>
  </si>
  <si>
    <t>28.01.2023 00:09:44</t>
  </si>
  <si>
    <t>28.01.2023 02:36:48</t>
  </si>
  <si>
    <t>M-1570 35-02-M01570_M-1054 M04_88751031</t>
  </si>
  <si>
    <t>28.01.2023 07:54:15</t>
  </si>
  <si>
    <t>28.01.2023 17:14:49</t>
  </si>
  <si>
    <t>28.01.2023 09:12:18</t>
  </si>
  <si>
    <t>28.01.2023 10:22:39</t>
  </si>
  <si>
    <t>M-2091 35-09-M02091_8361573 A1_5947758</t>
  </si>
  <si>
    <t>28.01.2023 13:05:49</t>
  </si>
  <si>
    <t>28.01.2023 15:39:50</t>
  </si>
  <si>
    <t>M-207(DM-2/20) 35-09-M00207_99300067_99300067</t>
  </si>
  <si>
    <t>28.01.2023 09:43:38</t>
  </si>
  <si>
    <t>28.01.2023 11:18:07</t>
  </si>
  <si>
    <t>K-1074 35-01-K01074_35-01-K01074_2348597</t>
  </si>
  <si>
    <t>28.01.2023 15:50:03</t>
  </si>
  <si>
    <t>28.01.2023 16:15:54</t>
  </si>
  <si>
    <t>SİNDEL TR-1 45-75-M00331_45-75-M00331_2373444</t>
  </si>
  <si>
    <t>28.01.2023 12:48:29</t>
  </si>
  <si>
    <t>28.01.2023 14:46:49</t>
  </si>
  <si>
    <t>SALİHLİ TM 45-78-A00004_HatBaşıAyırıcı_53140381 M08_53140381</t>
  </si>
  <si>
    <t>28.01.2023 12:25:42</t>
  </si>
  <si>
    <t>28.01.2023 17:42:33</t>
  </si>
  <si>
    <t>HALİLLER KÖK 35-31-L00228_KALEKÖY L02_72238617</t>
  </si>
  <si>
    <t>28.01.2023 16:32:02</t>
  </si>
  <si>
    <t>28.01.2023 18:17:27</t>
  </si>
  <si>
    <t>KARAGÖZLER TR-6 45-72-M00600__72374781_72374781</t>
  </si>
  <si>
    <t>28.01.2023 19:57:57</t>
  </si>
  <si>
    <t>29.01.2023 00:24:03</t>
  </si>
  <si>
    <t>28.01.2023 10:07:39</t>
  </si>
  <si>
    <t>28.01.2023 11:13:58</t>
  </si>
  <si>
    <t>28.01.2023 01:39:06</t>
  </si>
  <si>
    <t>28.01.2023 02:37:26</t>
  </si>
  <si>
    <t>28.01.2023 15:52:50</t>
  </si>
  <si>
    <t>28.01.2023 20:12:24</t>
  </si>
  <si>
    <t>ALÇUK TM 35-17-A00001_HatBaşıAyırıcı_88018704 M29_88018704</t>
  </si>
  <si>
    <t>28.01.2023 11:24:25</t>
  </si>
  <si>
    <t>28.01.2023 11:51:14</t>
  </si>
  <si>
    <t>28.01.2023 02:24:02</t>
  </si>
  <si>
    <t>28.01.2023 05:21:29</t>
  </si>
  <si>
    <t>HALİLLER KÖK 35-31-L00228_KALEKÖY L02_72238538</t>
  </si>
  <si>
    <t>28.01.2023 13:50:03</t>
  </si>
  <si>
    <t>28.01.2023 14:54:39</t>
  </si>
  <si>
    <t>28.01.2023 06:47:31</t>
  </si>
  <si>
    <t>28.01.2023 07:53:16</t>
  </si>
  <si>
    <t>SEKİ KÖY İĞDELİ AKTEPE ÇİÇEKLİK YANI TR-3 35-15-L00512_A_56369995_56369995</t>
  </si>
  <si>
    <t>28.01.2023 09:29:03</t>
  </si>
  <si>
    <t>28.01.2023 11:44:26</t>
  </si>
  <si>
    <t>M-2955(YATIRIM REZERVE) 35-01-M02955_E_56365794_56365794</t>
  </si>
  <si>
    <t>28.01.2023 21:50:51</t>
  </si>
  <si>
    <t>29.01.2023 01:12:09</t>
  </si>
  <si>
    <t>TR-121 ZEYTİNALANI 35-19-L00121_B_56373275_56373275</t>
  </si>
  <si>
    <t>28.01.2023 09:59:20</t>
  </si>
  <si>
    <t>28.01.2023 15:29:55</t>
  </si>
  <si>
    <t>YENİŞAKRAN TR-5 35-17-M00205_950309035_950309035</t>
  </si>
  <si>
    <t>28.01.2023 17:56:57</t>
  </si>
  <si>
    <t>28.01.2023 23:56:01</t>
  </si>
  <si>
    <t>ERGENEKON TR-3 45-83-L00140_45-83-L00140_61290913</t>
  </si>
  <si>
    <t>28.01.2023 17:00:43</t>
  </si>
  <si>
    <t>28.01.2023 18:49:41</t>
  </si>
  <si>
    <t>ÇIRPI TR-1-2/4 35-20-M00009_35-20-M00009_2370832</t>
  </si>
  <si>
    <t>28.01.2023 11:20:37</t>
  </si>
  <si>
    <t>28.01.2023 14:04:14</t>
  </si>
  <si>
    <t>KARABURÇ KÖK 35-31-L00253_SARIKAYA L02_2113671</t>
  </si>
  <si>
    <t>28.01.2023 14:09:00</t>
  </si>
  <si>
    <t>28.01.2023 14:18:38</t>
  </si>
  <si>
    <t>28.01.2023 11:06:17</t>
  </si>
  <si>
    <t>28.01.2023 13:17:55</t>
  </si>
  <si>
    <t>BİRGİ TR-10 35-15-L00266_A_91225178_91225178</t>
  </si>
  <si>
    <t>28.01.2023 13:21:11</t>
  </si>
  <si>
    <t>28.01.2023 16:17:45</t>
  </si>
  <si>
    <t>M-2353 35-03-M02353_35-03-M02353_55019299</t>
  </si>
  <si>
    <t>28.01.2023 12:27:19</t>
  </si>
  <si>
    <t>28.01.2023 13:36:09</t>
  </si>
  <si>
    <t>BOĞAZİÇİ İM 35-01-A00001_MANİFATURACILAR K02_2092114</t>
  </si>
  <si>
    <t>28.01.2023 09:47:00</t>
  </si>
  <si>
    <t>28.01.2023 11:12:00</t>
  </si>
  <si>
    <t>M-2675 35-01-M02675_911415543_911415543</t>
  </si>
  <si>
    <t>28.01.2023 09:08:30</t>
  </si>
  <si>
    <t>28.01.2023 11:39:31</t>
  </si>
  <si>
    <t>K-3373 35-10-K03373_912726756_912726756</t>
  </si>
  <si>
    <t>28.01.2023 07:51:25</t>
  </si>
  <si>
    <t>28.01.2023 09:28:00</t>
  </si>
  <si>
    <t>TR-42 35-15-M00042_TR-43 - TR-138 M03_66581728</t>
  </si>
  <si>
    <t>29.01.2023 10:57:58</t>
  </si>
  <si>
    <t>29.01.2023 12:08:49</t>
  </si>
  <si>
    <t>GÜRÇEŞME İM 35-03-A00001_LALELİ M03_2308211</t>
  </si>
  <si>
    <t>29.01.2023 11:47:36</t>
  </si>
  <si>
    <t>29.01.2023 12:40:00</t>
  </si>
  <si>
    <t>ÖDEMİŞ İM 35-15-A00001_ÇAPUTÇU M16_2060976</t>
  </si>
  <si>
    <t>29.01.2023 14:10:46</t>
  </si>
  <si>
    <t>29.01.2023 14:34:44</t>
  </si>
  <si>
    <t>29.01.2023 17:42:34</t>
  </si>
  <si>
    <t>29.01.2023 19:48:32</t>
  </si>
  <si>
    <t>TR-1/46 (25/17c) 45-71-M00146_953245017_953245017</t>
  </si>
  <si>
    <t>29.01.2023 12:48:07</t>
  </si>
  <si>
    <t>29.01.2023 15:03:40</t>
  </si>
  <si>
    <t>M-436 BUCA KALK.KOOP 35-02-M00436_ M02_2062610</t>
  </si>
  <si>
    <t>29.01.2023 16:08:14</t>
  </si>
  <si>
    <t>29.01.2023 16:42:37</t>
  </si>
  <si>
    <t>29.01.2023 09:16:57</t>
  </si>
  <si>
    <t>29.01.2023 09:49:00</t>
  </si>
  <si>
    <t>29.01.2023 09:30:16</t>
  </si>
  <si>
    <t>29.01.2023 09:58:13</t>
  </si>
  <si>
    <t>URLA TM-1 35-19-A00004_SEFERİHİSAR M05_2313936</t>
  </si>
  <si>
    <t>29.01.2023 09:45:24</t>
  </si>
  <si>
    <t>29.01.2023 13:42:42</t>
  </si>
  <si>
    <t>YENMİŞ KÖK 35-27-M00366_DSİ M06_72163658</t>
  </si>
  <si>
    <t>29.01.2023 17:41:08</t>
  </si>
  <si>
    <t>29.01.2023 17:52:19</t>
  </si>
  <si>
    <t>SOMA DM-3 45-82-M00025_TURGUTALP TR-1 M02_60210071</t>
  </si>
  <si>
    <t>29.01.2023 16:48:33</t>
  </si>
  <si>
    <t>29.01.2023 17:06:17</t>
  </si>
  <si>
    <t>ÇAYAĞZI MERKEZ TR-20 35-31-L00273_956577015_956577015</t>
  </si>
  <si>
    <t>29.01.2023 21:19:37</t>
  </si>
  <si>
    <t>29.01.2023 23:55:36</t>
  </si>
  <si>
    <t>29.01.2023 15:56:03</t>
  </si>
  <si>
    <t>29.01.2023 16:39:27</t>
  </si>
  <si>
    <t>K-217 35-01-K00217_A_56376758_56376758</t>
  </si>
  <si>
    <t>29.01.2023 08:27:32</t>
  </si>
  <si>
    <t>29.01.2023 11:39:04</t>
  </si>
  <si>
    <t>PAYAMLI M-6 35-25-M00162_956637459_956637459</t>
  </si>
  <si>
    <t>29.01.2023 10:51:02</t>
  </si>
  <si>
    <t>29.01.2023 16:02:51</t>
  </si>
  <si>
    <t>K-1361 35-02-K01361_A_56378733_56378733</t>
  </si>
  <si>
    <t>29.01.2023 10:22:55</t>
  </si>
  <si>
    <t>29.01.2023 12:38:06</t>
  </si>
  <si>
    <t>DUTLUCA TR-1 45-75-M00282_45-75-M00282_2366973</t>
  </si>
  <si>
    <t>29.01.2023 09:51:22</t>
  </si>
  <si>
    <t>29.01.2023 14:12:53</t>
  </si>
  <si>
    <t>TR-2/12 45-72-L01016_TR-2/15 TR-2/16 L04_79524865</t>
  </si>
  <si>
    <t>29.01.2023 08:56:00</t>
  </si>
  <si>
    <t>29.01.2023 16:12:54</t>
  </si>
  <si>
    <t>LEZİTA DM 35-27-M00950_BAĞYURDU TM LEZİTA-1 M08_49855401</t>
  </si>
  <si>
    <t>29.01.2023 12:47:58</t>
  </si>
  <si>
    <t>29.01.2023 14:42:47</t>
  </si>
  <si>
    <t>IŞIKLAR TM 35-02-A00006_HURDACILAR M50_2321435</t>
  </si>
  <si>
    <t>29.01.2023 11:31:39</t>
  </si>
  <si>
    <t>29.01.2023 13:50:27</t>
  </si>
  <si>
    <t>ALAŞEHİR TR-58 45-73-M00058_945670803_945670803</t>
  </si>
  <si>
    <t>29.01.2023 20:09:02</t>
  </si>
  <si>
    <t>29.01.2023 23:19:00</t>
  </si>
  <si>
    <t>ARDIÇ MAHALLESİ TR-12 35-21-L00134_C_56378242_56378242</t>
  </si>
  <si>
    <t>29.01.2023 10:03:06</t>
  </si>
  <si>
    <t>29.01.2023 10:48:54</t>
  </si>
  <si>
    <t>K-3 35-01-K00003_G G1_5860327</t>
  </si>
  <si>
    <t>29.01.2023 19:13:13</t>
  </si>
  <si>
    <t>29.01.2023 22:15:36</t>
  </si>
  <si>
    <t>M-3063(YATIRIM REZERVE) 35-09-M03063_912606022_912606022</t>
  </si>
  <si>
    <t>29.01.2023 18:38:52</t>
  </si>
  <si>
    <t>29.01.2023 19:26:32</t>
  </si>
  <si>
    <t>ÖVEÇLİ TR-1 45-76-L00134_45-76-L00134_2363329</t>
  </si>
  <si>
    <t>29.01.2023 11:30:55</t>
  </si>
  <si>
    <t>29.01.2023 12:18:12</t>
  </si>
  <si>
    <t>ÇAYIR TR-1 35-29-L00505_950353771_950353771</t>
  </si>
  <si>
    <t>29.01.2023 14:48:40</t>
  </si>
  <si>
    <t>29.01.2023 19:01:01</t>
  </si>
  <si>
    <t>ULUKENT DM-4 35-28-M00004_ULUKENT DM-4/6 M08_66492819</t>
  </si>
  <si>
    <t>29.01.2023 09:14:44</t>
  </si>
  <si>
    <t>29.01.2023 14:52:39</t>
  </si>
  <si>
    <t>DM08/TR01 45-73-M00017_DM-8/2 M06_66749466</t>
  </si>
  <si>
    <t>29.01.2023 18:46:05</t>
  </si>
  <si>
    <t>29.01.2023 19:49:01</t>
  </si>
  <si>
    <t>29.01.2023 08:44:29</t>
  </si>
  <si>
    <t>29.01.2023 09:51:46</t>
  </si>
  <si>
    <t>SOMA DM-3 45-82-M00025_TURGUTALP TR-1 M02_60210160</t>
  </si>
  <si>
    <t>29.01.2023 08:36:18</t>
  </si>
  <si>
    <t>29.01.2023 08:44:58</t>
  </si>
  <si>
    <t>SFS KÖK 35-26-M00396_AYMER KÖK M04_50092879</t>
  </si>
  <si>
    <t>29.01.2023 08:41:40</t>
  </si>
  <si>
    <t>29.01.2023 10:22:11</t>
  </si>
  <si>
    <t>29.01.2023 13:48:42</t>
  </si>
  <si>
    <t>29.01.2023 13:52:37</t>
  </si>
  <si>
    <t>MURADİYE TR-3 45-71-M02147_953243939_953243939</t>
  </si>
  <si>
    <t>29.01.2023 14:23:27</t>
  </si>
  <si>
    <t>29.01.2023 19:01:14</t>
  </si>
  <si>
    <t>FOÇA TR-3 35-23-L00003_35-23-L00003_72151854</t>
  </si>
  <si>
    <t>29.01.2023 15:23:10</t>
  </si>
  <si>
    <t>29.01.2023 17:35:31</t>
  </si>
  <si>
    <t>KAMUKENT ARSA KOOP ÖZEL TR 35-21-L00174Ö_ L03_2312752</t>
  </si>
  <si>
    <t>29.01.2023 20:33:04</t>
  </si>
  <si>
    <t>29.01.2023 23:01:18</t>
  </si>
  <si>
    <t>TR-95 45-78-L00095_953248015_953248015</t>
  </si>
  <si>
    <t>29.01.2023 09:18:18</t>
  </si>
  <si>
    <t>29.01.2023 11:22:59</t>
  </si>
  <si>
    <t>ÇOBANHASAN KÖYÜ TR1 45-72-L00321_45-72-L00321_2349010</t>
  </si>
  <si>
    <t>29.01.2023 10:03:59</t>
  </si>
  <si>
    <t>29.01.2023 12:04:34</t>
  </si>
  <si>
    <t>MURADİYE DM-9/2 KÖK 45-71-M00676_DM-9/4-B M09_72117576</t>
  </si>
  <si>
    <t>29.01.2023 10:12:15</t>
  </si>
  <si>
    <t>29.01.2023 17:33:03</t>
  </si>
  <si>
    <t>29.01.2023 12:59:02</t>
  </si>
  <si>
    <t>29.01.2023 13:17:11</t>
  </si>
  <si>
    <t>M-2453 35-03-M02453_910779799_910779799</t>
  </si>
  <si>
    <t>29.01.2023 10:49:33</t>
  </si>
  <si>
    <t>29.01.2023 16:25:30</t>
  </si>
  <si>
    <t>L-84/1 35-18-L00533_6772040 TD1_5817626</t>
  </si>
  <si>
    <t>29.01.2023 12:30:48</t>
  </si>
  <si>
    <t>29.01.2023 13:28:28</t>
  </si>
  <si>
    <t>DAĞISTAN KÖK 35-16-M00186_BERGAMA T.M. M01_2059217</t>
  </si>
  <si>
    <t>29.01.2023 09:08:30</t>
  </si>
  <si>
    <t>29.01.2023 18:06:52</t>
  </si>
  <si>
    <t>DM02/TR01 45-73-M00037_DM-6/01 M10_2082140</t>
  </si>
  <si>
    <t>29.01.2023 18:45:19</t>
  </si>
  <si>
    <t>29.01.2023 19:06:09</t>
  </si>
  <si>
    <t>TR-259 KAVAKLIDERE 35-14-M00259_956659263_956659263</t>
  </si>
  <si>
    <t>29.01.2023 12:06:20</t>
  </si>
  <si>
    <t>29.01.2023 17:23:01</t>
  </si>
  <si>
    <t>ÇAKIRBEYLİ TR-1 35-26-M00486_D_56358894_56358894</t>
  </si>
  <si>
    <t>29.01.2023 20:39:14</t>
  </si>
  <si>
    <t>29.01.2023 21:45:43</t>
  </si>
  <si>
    <t>MURADİYE TR-3 45-71-M02147_953221824_953221824</t>
  </si>
  <si>
    <t>29.01.2023 09:05:27</t>
  </si>
  <si>
    <t>29.01.2023 11:55:23</t>
  </si>
  <si>
    <t>K-4024 35-01-K04024_35-01-K04024_2351140</t>
  </si>
  <si>
    <t>29.01.2023 16:17:50</t>
  </si>
  <si>
    <t>29.01.2023 17:14:13</t>
  </si>
  <si>
    <t>L-289 DEMET AKBAĞ TRAFO 35-18-L00289_950462385_950462385</t>
  </si>
  <si>
    <t>29.01.2023 13:37:36</t>
  </si>
  <si>
    <t>29.01.2023 17:11:10</t>
  </si>
  <si>
    <t>K-1439 35-01-K01439_912033212_912033212</t>
  </si>
  <si>
    <t>29.01.2023 23:32:27</t>
  </si>
  <si>
    <t>30.01.2023 02:48:03</t>
  </si>
  <si>
    <t>29.01.2023 18:05:04</t>
  </si>
  <si>
    <t>29.01.2023 19:11:35</t>
  </si>
  <si>
    <t>KARALAR TR-1 35-16-M00089_953326232_953326232</t>
  </si>
  <si>
    <t>29.01.2023 10:48:07</t>
  </si>
  <si>
    <t>29.01.2023 12:02:39</t>
  </si>
  <si>
    <t>TUMBULLAR TR-2 35-31-L00369_A_91440696_91440696</t>
  </si>
  <si>
    <t>29.01.2023 11:22:27</t>
  </si>
  <si>
    <t>29.01.2023 15:47:42</t>
  </si>
  <si>
    <t>29.01.2023 13:39:14</t>
  </si>
  <si>
    <t>29.01.2023 14:18:02</t>
  </si>
  <si>
    <t>SONİŞ TR 35-26-M01125_SBT İNŞAAT M03_66056323</t>
  </si>
  <si>
    <t>29.01.2023 14:26:44</t>
  </si>
  <si>
    <t>29.01.2023 15:48:01</t>
  </si>
  <si>
    <t>YENİFOÇA TR-21 35-23-M00021_E tr/21e/1_42106394</t>
  </si>
  <si>
    <t>29.01.2023 21:40:27</t>
  </si>
  <si>
    <t>29.01.2023 22:37:40</t>
  </si>
  <si>
    <t>ARDIÇ MAHALLESİ TR-17 35-21-L00128_953368476_953368476</t>
  </si>
  <si>
    <t>29.01.2023 13:14:01</t>
  </si>
  <si>
    <t>29.01.2023 15:04:20</t>
  </si>
  <si>
    <t>ERZE AMBALAJ KÖK 35-27-M00086_TR-32(DM03-TR-01) M04_72177640</t>
  </si>
  <si>
    <t>29.01.2023 09:04:10</t>
  </si>
  <si>
    <t>29.01.2023 10:48:27</t>
  </si>
  <si>
    <t>MENEMEN TR-17 35-28-L00017_953373707_953373707</t>
  </si>
  <si>
    <t>29.01.2023 22:24:50</t>
  </si>
  <si>
    <t>29.01.2023 23:26:19</t>
  </si>
  <si>
    <t>TR-2/6 45-83-L00006_TR-2/9 L02_2325950</t>
  </si>
  <si>
    <t>29.01.2023 10:03:31</t>
  </si>
  <si>
    <t>29.01.2023 13:01:14</t>
  </si>
  <si>
    <t>GÜLBAHÇE TR-10 35-19-L00249_A_91017579_91017579</t>
  </si>
  <si>
    <t>29.01.2023 19:58:17</t>
  </si>
  <si>
    <t>29.01.2023 21:24:15</t>
  </si>
  <si>
    <t>29.01.2023 09:25:33</t>
  </si>
  <si>
    <t>29.01.2023 12:02:02</t>
  </si>
  <si>
    <t>K-3981 35-04-K03981_35-04-K03981_2352075</t>
  </si>
  <si>
    <t>29.01.2023 11:48:29</t>
  </si>
  <si>
    <t>29.01.2023 12:27:44</t>
  </si>
  <si>
    <t>BOZYAKA TM 35-01-A00007_GÜRÇEŞME-1 M11_2312203</t>
  </si>
  <si>
    <t>29.01.2023 11:44:47</t>
  </si>
  <si>
    <t>29.01.2023 11:54:00</t>
  </si>
  <si>
    <t>HACI HALİLLER DM 45-71-M00065_HatBaşıAyırıcı_53135150 M06_53135150</t>
  </si>
  <si>
    <t>29.01.2023 12:50:03</t>
  </si>
  <si>
    <t>29.01.2023 16:32:53</t>
  </si>
  <si>
    <t>TR-78/1 45-83-L00305_955140260_955140260</t>
  </si>
  <si>
    <t>29.01.2023 09:10:54</t>
  </si>
  <si>
    <t>29.01.2023 12:11:28</t>
  </si>
  <si>
    <t>TUMBULLAR TR-2 35-31-L00369_47788459_56352277_56352277</t>
  </si>
  <si>
    <t>29.01.2023 19:01:28</t>
  </si>
  <si>
    <t>29.01.2023 22:05:42</t>
  </si>
  <si>
    <t>MORDOĞAN TR-38 35-21-L00165_E_56357187_56357187</t>
  </si>
  <si>
    <t>29.01.2023 16:56:31</t>
  </si>
  <si>
    <t>29.01.2023 21:47:23</t>
  </si>
  <si>
    <t>29.01.2023 11:25:34</t>
  </si>
  <si>
    <t>29.01.2023 12:42:17</t>
  </si>
  <si>
    <t>29.01.2023 21:15:13</t>
  </si>
  <si>
    <t>29.01.2023 22:21:33</t>
  </si>
  <si>
    <t>L-5 GÖZSÜZLER 35-14-L00005_DIREK TIPI TRAFO HUCRESI H01_2093353</t>
  </si>
  <si>
    <t>29.01.2023 09:49:49</t>
  </si>
  <si>
    <t>29.01.2023 09:57:47</t>
  </si>
  <si>
    <t>M-22 HASTANE ÖNÜ 35-14-M00022_956640491_956640491</t>
  </si>
  <si>
    <t>29.01.2023 22:07:43</t>
  </si>
  <si>
    <t>29.01.2023 23:07:10</t>
  </si>
  <si>
    <t>KARAKUYU KÖK 35-22-M00091_NOHUT GÖLÜ(KÖY SULAMA) M01_72111686</t>
  </si>
  <si>
    <t>29.01.2023 09:24:49</t>
  </si>
  <si>
    <t>29.01.2023 10:34:06</t>
  </si>
  <si>
    <t>MURADİYE DM-5/05 45-71-M00235_45-71-M00235_2363240</t>
  </si>
  <si>
    <t>29.01.2023 11:33:46</t>
  </si>
  <si>
    <t>29.01.2023 12:13:23</t>
  </si>
  <si>
    <t>YATIRIM İZLEME VE KOORDİNASYON MÜDÜRLÜĞÜ ÖZEL KÖK 45-71-M01899Ö_ M02_2051941</t>
  </si>
  <si>
    <t>29.01.2023 13:00:45</t>
  </si>
  <si>
    <t>29.01.2023 13:37:48</t>
  </si>
  <si>
    <t>DAĞDERE TR-1 45-72-M00256_45-72-M00256_2372755</t>
  </si>
  <si>
    <t>29.01.2023 15:52:30</t>
  </si>
  <si>
    <t>29.01.2023 19:13:28</t>
  </si>
  <si>
    <t>M-1335 KAYADİBİ KÖK 35-02-M01335_M-676 GİRİŞ M04_2118175</t>
  </si>
  <si>
    <t>29.01.2023 13:56:45</t>
  </si>
  <si>
    <t>29.01.2023 14:12:28</t>
  </si>
  <si>
    <t>MURADİYE TR-3 KÖPRÜYANI 45-71-M00254_953221151_953221151</t>
  </si>
  <si>
    <t>29.01.2023 06:56:47</t>
  </si>
  <si>
    <t>29.01.2023 07:20:37</t>
  </si>
  <si>
    <t>MUZAFFER DURAL GRB. 35-20-L00097_10098357_56361047_56361047</t>
  </si>
  <si>
    <t>29.01.2023 17:34:31</t>
  </si>
  <si>
    <t>29.01.2023 20:02:51</t>
  </si>
  <si>
    <t>KEMAL ÖZBAŞ SULAMA GRUBU TR 35-27-M00530_DIREK TIPI TRAFO HUCRESI H01_2052058</t>
  </si>
  <si>
    <t>29.01.2023 18:14:58</t>
  </si>
  <si>
    <t>29.01.2023 22:15:14</t>
  </si>
  <si>
    <t>PAYAMLI M-21 35-25-M00171_956650591_956650591</t>
  </si>
  <si>
    <t>29.01.2023 12:23:25</t>
  </si>
  <si>
    <t>29.01.2023 15:27:06</t>
  </si>
  <si>
    <t>M-2118 35-03-M02118_910759055_910759055</t>
  </si>
  <si>
    <t>29.01.2023 09:30:59</t>
  </si>
  <si>
    <t>29.01.2023 13:31:23</t>
  </si>
  <si>
    <t>29.01.2023 15:28:09</t>
  </si>
  <si>
    <t>29.01.2023 20:42:59</t>
  </si>
  <si>
    <t>KOCAKAĞAN TR-1 45-72-L00223_A_79435873_79435873</t>
  </si>
  <si>
    <t>29.01.2023 13:05:52</t>
  </si>
  <si>
    <t>29.01.2023 19:08:58</t>
  </si>
  <si>
    <t>UMMANDERESİ TR-2 45-75-M00074_C_56398055_56398055</t>
  </si>
  <si>
    <t>29.01.2023 13:29:42</t>
  </si>
  <si>
    <t>29.01.2023 14:00:58</t>
  </si>
  <si>
    <t>ULUKENT DM-3 35-28-M00003_DM-3/30 M03_2312186</t>
  </si>
  <si>
    <t>29.01.2023 09:08:58</t>
  </si>
  <si>
    <t>29.01.2023 14:21:28</t>
  </si>
  <si>
    <t>OVACIK TR-5 35-31-L00146_956588413_956588413</t>
  </si>
  <si>
    <t>29.01.2023 20:57:16</t>
  </si>
  <si>
    <t>30.01.2023 02:30:09</t>
  </si>
  <si>
    <t>ALAŞEHİR TR-49 45-73-M00049_945674468_945674468</t>
  </si>
  <si>
    <t>29.01.2023 14:40:36</t>
  </si>
  <si>
    <t>29.01.2023 17:18:57</t>
  </si>
  <si>
    <t>29.01.2023 08:36:57</t>
  </si>
  <si>
    <t>29.01.2023 10:31:43</t>
  </si>
  <si>
    <t>M-295 GENÇLİK VE SPOR BAK. ÖZEL TR 35-02-M00295Ö_M-97 M01_87243352</t>
  </si>
  <si>
    <t>29.01.2023 17:41:44</t>
  </si>
  <si>
    <t>29.01.2023 21:20:01</t>
  </si>
  <si>
    <t>KALEMOĞLU TR-1 45-75-M00318_DIREK TIPI TRAFO HUCRESI H01_2038117</t>
  </si>
  <si>
    <t>29.01.2023 10:58:32</t>
  </si>
  <si>
    <t>29.01.2023 18:49:27</t>
  </si>
  <si>
    <t>DM-4 45-71-M00004_45-71-M00004_2377244</t>
  </si>
  <si>
    <t>29.01.2023 10:30:37</t>
  </si>
  <si>
    <t>29.01.2023 12:40:44</t>
  </si>
  <si>
    <t>YENMİŞ KÖK 35-27-M00366_GÜVENİKSAN-ÇAMBEL 2 M01_72163649</t>
  </si>
  <si>
    <t>29.01.2023 17:42:30</t>
  </si>
  <si>
    <t>29.01.2023 18:01:24</t>
  </si>
  <si>
    <t>TR-32 35-30-L00032_TR-34 L05_2095858</t>
  </si>
  <si>
    <t>29.01.2023 10:03:00</t>
  </si>
  <si>
    <t>29.01.2023 12:23:43</t>
  </si>
  <si>
    <t>AHMETLİ İM 45-84-A00001_ŞEHİR-1 L14_2314540</t>
  </si>
  <si>
    <t>29.01.2023 09:33:28</t>
  </si>
  <si>
    <t>29.01.2023 16:11:28</t>
  </si>
  <si>
    <t>SARUHANLI TR-24 45-80-M00024_B_91000921_91000921</t>
  </si>
  <si>
    <t>29.01.2023 21:36:50</t>
  </si>
  <si>
    <t>29.01.2023 22:00:15</t>
  </si>
  <si>
    <t>HAMZABEYLİ TR-3 45-71-M01773_A_56352546_56352546</t>
  </si>
  <si>
    <t>29.01.2023 13:35:18</t>
  </si>
  <si>
    <t>29.01.2023 20:17:47</t>
  </si>
  <si>
    <t>TR-9 45-78-L00009_915884376_915884376</t>
  </si>
  <si>
    <t>29.01.2023 10:25:42</t>
  </si>
  <si>
    <t>29.01.2023 13:26:53</t>
  </si>
  <si>
    <t>TOYGAR TR-1 45-73-M00236_945657457_945657457</t>
  </si>
  <si>
    <t>29.01.2023 14:15:58</t>
  </si>
  <si>
    <t>29.01.2023 15:14:04</t>
  </si>
  <si>
    <t>ARPACI GÜNEŞLİ TR-2 45-86-M00079_45-86-M00079_2349386</t>
  </si>
  <si>
    <t>29.01.2023 11:08:22</t>
  </si>
  <si>
    <t>29.01.2023 12:27:08</t>
  </si>
  <si>
    <t>L-272 GÜZELÇİFTLİK  KÖK 35-14-L00272_L-185 UFUKKÖY L04_89207578</t>
  </si>
  <si>
    <t>29.01.2023 19:12:38</t>
  </si>
  <si>
    <t>29.01.2023 20:44:57</t>
  </si>
  <si>
    <t>RAHMANLAR KÖK 45-81-M00327_RAHMANLAR KÖY M04_90848852</t>
  </si>
  <si>
    <t>29.01.2023 12:12:21</t>
  </si>
  <si>
    <t>29.01.2023 14:25:41</t>
  </si>
  <si>
    <t>SOMA A SANTRALİ İM/DM 45-82-A00001_IŞIKLAR-1 M03_2091648</t>
  </si>
  <si>
    <t>29.01.2023 14:59:50</t>
  </si>
  <si>
    <t>29.01.2023 15:09:30</t>
  </si>
  <si>
    <t>K-1750 35-08-K01750_35-08-K01750_42108377</t>
  </si>
  <si>
    <t>29.01.2023 11:40:12</t>
  </si>
  <si>
    <t>29.01.2023 12:36:46</t>
  </si>
  <si>
    <t>MURADİYE DM-4/5-1 45-71-M00805_DM-4/5 M02_50178538</t>
  </si>
  <si>
    <t>29.01.2023 12:07:00</t>
  </si>
  <si>
    <t>29.01.2023 12:17:00</t>
  </si>
  <si>
    <t>DM-20/TR01-A 45-71-M02373_A A01b_84573688</t>
  </si>
  <si>
    <t>29.01.2023 10:57:11</t>
  </si>
  <si>
    <t>29.01.2023 14:00:10</t>
  </si>
  <si>
    <t>29.01.2023 11:25:50</t>
  </si>
  <si>
    <t>29.01.2023 12:37:47</t>
  </si>
  <si>
    <t>HARMANDALI DM-3 (M-211) 35-09-M00211_M-2092 M01_45384024</t>
  </si>
  <si>
    <t>29.01.2023 00:43:30</t>
  </si>
  <si>
    <t>29.01.2023 00:47:51</t>
  </si>
  <si>
    <t>M-2404 35-04-M02404_99446777_99446777</t>
  </si>
  <si>
    <t>29.01.2023 14:15:54</t>
  </si>
  <si>
    <t>29.01.2023 18:40:06</t>
  </si>
  <si>
    <t>AVŞAR TR-2 45-83-L00352_A_91071981_91071981</t>
  </si>
  <si>
    <t>29.01.2023 20:19:21</t>
  </si>
  <si>
    <t>29.01.2023 22:28:28</t>
  </si>
  <si>
    <t>YENİ FOÇA TR-30 35-23-M00030_35-23-M00030_76459361</t>
  </si>
  <si>
    <t>29.01.2023 13:39:25</t>
  </si>
  <si>
    <t>29.01.2023 14:07:03</t>
  </si>
  <si>
    <t>29.01.2023 10:00:00</t>
  </si>
  <si>
    <t>29.01.2023 15:36:47</t>
  </si>
  <si>
    <t>HELVACI TR-4 35-17-M00364_A_91012856_91012856</t>
  </si>
  <si>
    <t>29.01.2023 14:23:58</t>
  </si>
  <si>
    <t>29.01.2023 15:47:41</t>
  </si>
  <si>
    <t>HELVACI TR-4 35-17-M00364_35-17-M00364_2351390</t>
  </si>
  <si>
    <t>29.01.2023 09:19:05</t>
  </si>
  <si>
    <t>29.01.2023 12:31:15</t>
  </si>
  <si>
    <t>29.01.2023 13:14:31</t>
  </si>
  <si>
    <t>29.01.2023 20:29:53</t>
  </si>
  <si>
    <t>29.01.2023 10:07:29</t>
  </si>
  <si>
    <t>29.01.2023 10:44:36</t>
  </si>
  <si>
    <t>KAVACIK TR-1 45-77-M00001_945507034_945507034</t>
  </si>
  <si>
    <t>29.01.2023 16:34:38</t>
  </si>
  <si>
    <t>29.01.2023 17:53:23</t>
  </si>
  <si>
    <t>L-196 (AYAYORGİ-1) 35-18-L00196_A_90995212_90995212</t>
  </si>
  <si>
    <t>29.01.2023 21:24:33</t>
  </si>
  <si>
    <t>29.01.2023 22:05:11</t>
  </si>
  <si>
    <t>TAYTAN OFİS KÖK 45-78-M00314_HatBaşıAyırıcı_53140197 M014_53140197</t>
  </si>
  <si>
    <t>29.01.2023 09:14:28</t>
  </si>
  <si>
    <t>29.01.2023 17:24:42</t>
  </si>
  <si>
    <t>29.01.2023 12:34:38</t>
  </si>
  <si>
    <t>29.01.2023 14:22:57</t>
  </si>
  <si>
    <t>HALİTPAŞA DM 45-80-M00060_HALİTPAŞA TARIMSAL SULAMA-2 M01_72188720</t>
  </si>
  <si>
    <t>29.01.2023 09:19:18</t>
  </si>
  <si>
    <t>29.01.2023 12:10:05</t>
  </si>
  <si>
    <t>İLYASLAR KÖK 45-76-M00048_KARAKURT KÖK M03_72213068</t>
  </si>
  <si>
    <t>29.01.2023 19:24:08</t>
  </si>
  <si>
    <t>29.01.2023 19:51:43</t>
  </si>
  <si>
    <t>ÇAKMAKLI TR-2 35-17-M00346_95000602567_95000602567</t>
  </si>
  <si>
    <t>29.01.2023 12:29:34</t>
  </si>
  <si>
    <t>29.01.2023 19:06:39</t>
  </si>
  <si>
    <t>M-1050 35-02-M01050_A A03_5913772</t>
  </si>
  <si>
    <t>29.01.2023 22:09:34</t>
  </si>
  <si>
    <t>29.01.2023 23:07:22</t>
  </si>
  <si>
    <t>KULA İM 45-77-A00001_DEMİRKÖPRÜ M03_2049496</t>
  </si>
  <si>
    <t>29.01.2023 09:28:30</t>
  </si>
  <si>
    <t>29.01.2023 09:42:16</t>
  </si>
  <si>
    <t>VİKİNG TM 35-17-A00007_HatBaşıAyırıcı_73034390 R05_73034390</t>
  </si>
  <si>
    <t>29.01.2023 08:40:58</t>
  </si>
  <si>
    <t>29.01.2023 10:08:38</t>
  </si>
  <si>
    <t>SEYREKLİ TR-2 35-15-L00440_950371080_950371080</t>
  </si>
  <si>
    <t>29.01.2023 18:02:26</t>
  </si>
  <si>
    <t>29.01.2023 22:32:44</t>
  </si>
  <si>
    <t>HALİLBEYLİ DM 35-27-M00620_KARMEZ-2 M09_2306332</t>
  </si>
  <si>
    <t>29.01.2023 02:52:08</t>
  </si>
  <si>
    <t>29.01.2023 03:16:44</t>
  </si>
  <si>
    <t>TİLKİKÖY TR-2 45-71-M01272_45-71-M01272_2374534</t>
  </si>
  <si>
    <t>29.01.2023 15:40:06</t>
  </si>
  <si>
    <t>29.01.2023 22:23:35</t>
  </si>
  <si>
    <t>SANCAKLI BOZKÖY KÖK 45-71-M00087_KÖY İÇİ RİNG-2 M04_61320834</t>
  </si>
  <si>
    <t>29.01.2023 11:22:00</t>
  </si>
  <si>
    <t>29.01.2023 14:44:37</t>
  </si>
  <si>
    <t>ÜNİVERSİTE TM 35-02-A00008_ÜNİVERSİTE-6 K36_2310278</t>
  </si>
  <si>
    <t>29.01.2023 11:40:26</t>
  </si>
  <si>
    <t>29.01.2023 12:31:00</t>
  </si>
  <si>
    <t>HABAŞ TM 35-17-A00008_BİÇEROVA M26_2333323</t>
  </si>
  <si>
    <t>29.01.2023 15:22:29</t>
  </si>
  <si>
    <t>29.01.2023 15:58:09</t>
  </si>
  <si>
    <t>TR-137 TORASAN MAH. 35-19-L00137_956695020_956695020</t>
  </si>
  <si>
    <t>29.01.2023 10:03:48</t>
  </si>
  <si>
    <t>29.01.2023 10:52:21</t>
  </si>
  <si>
    <t>M-3089 35-03-M03089_910460712_910460712</t>
  </si>
  <si>
    <t>29.01.2023 17:18:43</t>
  </si>
  <si>
    <t>29.01.2023 22:03:41</t>
  </si>
  <si>
    <t>29.01.2023 13:13:51</t>
  </si>
  <si>
    <t>29.01.2023 14:07:53</t>
  </si>
  <si>
    <t>29.01.2023 18:48:33</t>
  </si>
  <si>
    <t>29.01.2023 19:29:02</t>
  </si>
  <si>
    <t>29.01.2023 06:52:49</t>
  </si>
  <si>
    <t>29.01.2023 09:52:39</t>
  </si>
  <si>
    <t>M-1758 35-01-M01758_DAĞITIM TRF M-1758 M03_65827299</t>
  </si>
  <si>
    <t>29.01.2023 19:31:09</t>
  </si>
  <si>
    <t>29.01.2023 20:32:28</t>
  </si>
  <si>
    <t>K-425 35-04-K00425_913137660_913137660</t>
  </si>
  <si>
    <t>29.01.2023 09:45:27</t>
  </si>
  <si>
    <t>29.01.2023 10:54:59</t>
  </si>
  <si>
    <t>L-116 OVACIK 35-18-L00116_950440402_950440402</t>
  </si>
  <si>
    <t>29.01.2023 08:39:06</t>
  </si>
  <si>
    <t>29.01.2023 10:10:59</t>
  </si>
  <si>
    <t>ULUKENT DM-4 35-28-M00004_ULUKENT DM-4/15 M07_66492818</t>
  </si>
  <si>
    <t>29.01.2023 09:27:08</t>
  </si>
  <si>
    <t>29.01.2023 15:10:35</t>
  </si>
  <si>
    <t>MURADİYE DM-5/10-C KÖK 45-71-M00674_DM-5/10 M08_2306062</t>
  </si>
  <si>
    <t>29.01.2023 12:14:07</t>
  </si>
  <si>
    <t>29.01.2023 12:16:27</t>
  </si>
  <si>
    <t>HALİLBEYLİ DM 35-27-M00620_SERVİS TRAFOSU HALİLBEYLİ DM M13_2051355</t>
  </si>
  <si>
    <t>29.01.2023 09:32:07</t>
  </si>
  <si>
    <t>29.01.2023 12:29:05</t>
  </si>
  <si>
    <t>29.01.2023 13:03:32</t>
  </si>
  <si>
    <t>29.01.2023 14:24:38</t>
  </si>
  <si>
    <t>DAĞDERE TR-2 45-72-M00257_A_66324878_66324878</t>
  </si>
  <si>
    <t>29.01.2023 08:27:18</t>
  </si>
  <si>
    <t>29.01.2023 13:04:32</t>
  </si>
  <si>
    <t>K-928 35-04-K00928_B B2_5827364</t>
  </si>
  <si>
    <t>29.01.2023 02:26:32</t>
  </si>
  <si>
    <t>29.01.2023 03:05:10</t>
  </si>
  <si>
    <t>M-436 BUCA KALK.KOOP 35-02-M00436_A_56376767_56376767</t>
  </si>
  <si>
    <t>29.01.2023 01:52:14</t>
  </si>
  <si>
    <t>29.01.2023 02:34:39</t>
  </si>
  <si>
    <t>ÇAMLICA TR-10 45-86-M00049_915773320_915773320</t>
  </si>
  <si>
    <t>29.01.2023 17:56:33</t>
  </si>
  <si>
    <t>29.01.2023 18:49:06</t>
  </si>
  <si>
    <t>KARABAĞ TR-2 35-31-L00129_B_91204000_91204000</t>
  </si>
  <si>
    <t>29.01.2023 11:05:44</t>
  </si>
  <si>
    <t>29.01.2023 15:30:38</t>
  </si>
  <si>
    <t>K-1153 35-03-K01153_95000068815_95000068815</t>
  </si>
  <si>
    <t>29.01.2023 16:40:52</t>
  </si>
  <si>
    <t>29.01.2023 22:49:45</t>
  </si>
  <si>
    <t>BELEVİ TR-5 35-13-L00064_A_56380283_56380283</t>
  </si>
  <si>
    <t>29.01.2023 08:57:14</t>
  </si>
  <si>
    <t>29.01.2023 17:26:24</t>
  </si>
  <si>
    <t>29.01.2023 14:32:04</t>
  </si>
  <si>
    <t>29.01.2023 14:42:02</t>
  </si>
  <si>
    <t>29.01.2023 10:11:24</t>
  </si>
  <si>
    <t>29.01.2023 13:58:16</t>
  </si>
  <si>
    <t>L-62 İSTUR 35-14-L00062_956639401_956639401</t>
  </si>
  <si>
    <t>29.01.2023 11:26:24</t>
  </si>
  <si>
    <t>29.01.2023 17:30:28</t>
  </si>
  <si>
    <t>29.01.2023 13:18:00</t>
  </si>
  <si>
    <t>29.01.2023 17:59:48</t>
  </si>
  <si>
    <t>YENİ TOKİ DM-2 45-71-M02244_KÖY HATTI-AFKAF TEKKE M02_72151518</t>
  </si>
  <si>
    <t>29.01.2023 13:57:20</t>
  </si>
  <si>
    <t>29.01.2023 19:34:33</t>
  </si>
  <si>
    <t>29.01.2023 10:24:02</t>
  </si>
  <si>
    <t>29.01.2023 12:35:07</t>
  </si>
  <si>
    <t>K-3081 35-03-K03081_35-03-K03081_41949438</t>
  </si>
  <si>
    <t>29.01.2023 10:49:53</t>
  </si>
  <si>
    <t>29.01.2023 15:55:54</t>
  </si>
  <si>
    <t>29.01.2023 00:28:26</t>
  </si>
  <si>
    <t>29.01.2023 01:39:49</t>
  </si>
  <si>
    <t>SATILMIŞ TR-2 45-81-M00130_ H_84290432</t>
  </si>
  <si>
    <t>29.01.2023 14:11:55</t>
  </si>
  <si>
    <t>29.01.2023 17:36:22</t>
  </si>
  <si>
    <t>BADEMLİ TR-1 DM 35-15-L01010_ÜÇ CEVİZLER (TR-26) L02_67544151</t>
  </si>
  <si>
    <t>29.01.2023 08:58:30</t>
  </si>
  <si>
    <t>29.01.2023 09:05:21</t>
  </si>
  <si>
    <t>29.01.2023 10:54:48</t>
  </si>
  <si>
    <t>29.01.2023 13:49:25</t>
  </si>
  <si>
    <t>29.01.2023 15:54:30</t>
  </si>
  <si>
    <t>29.01.2023 16:23:45</t>
  </si>
  <si>
    <t>TR-27(M-727) 35-30-M00727_955299719_955299719</t>
  </si>
  <si>
    <t>29.01.2023 18:19:38</t>
  </si>
  <si>
    <t>29.01.2023 20:11:23</t>
  </si>
  <si>
    <t>M-2911(YATIRIM REZERVE) 35-01-M02911__81571083_81571083</t>
  </si>
  <si>
    <t>29.01.2023 16:39:04</t>
  </si>
  <si>
    <t>29.01.2023 17:44:02</t>
  </si>
  <si>
    <t>29.01.2023 07:56:35</t>
  </si>
  <si>
    <t>29.01.2023 09:27:45</t>
  </si>
  <si>
    <t>K-3203 35-04-K03203_99351181_99351181</t>
  </si>
  <si>
    <t>29.01.2023 15:41:33</t>
  </si>
  <si>
    <t>29.01.2023 22:14:52</t>
  </si>
  <si>
    <t>29.01.2023 17:07:00</t>
  </si>
  <si>
    <t>29.01.2023 17:41:05</t>
  </si>
  <si>
    <t>KARAGÖZLER TR-5 45-72-M00601_B_66338597_66338597</t>
  </si>
  <si>
    <t>29.01.2023 14:42:09</t>
  </si>
  <si>
    <t>29.01.2023 18:57:05</t>
  </si>
  <si>
    <t>M-3099 35-02-M03099_95001440708_95001440708</t>
  </si>
  <si>
    <t>29.01.2023 11:24:37</t>
  </si>
  <si>
    <t>29.01.2023 15:04:53</t>
  </si>
  <si>
    <t>ARMUTLU DM 35-27-M00879_DAĞITIM TRAFO ARMUTLU DM M08_2104515</t>
  </si>
  <si>
    <t>29.01.2023 09:12:59</t>
  </si>
  <si>
    <t>29.01.2023 12:15:19</t>
  </si>
  <si>
    <t>ULUKENT DM-1/16 35-28-M00069_ESKİ KARŞIYAKA M06_66552881</t>
  </si>
  <si>
    <t>29.01.2023 08:57:47</t>
  </si>
  <si>
    <t>29.01.2023 15:30:01</t>
  </si>
  <si>
    <t>29.01.2023 10:33:28</t>
  </si>
  <si>
    <t>29.01.2023 12:23:37</t>
  </si>
  <si>
    <t>TR-2/6 45-72-L00006_956496602_956496602</t>
  </si>
  <si>
    <t>29.01.2023 17:34:48</t>
  </si>
  <si>
    <t>29.01.2023 18:49:51</t>
  </si>
  <si>
    <t>KOCAER KÖK 35-17-M00253_İMBAT DM M01_66425694</t>
  </si>
  <si>
    <t>29.01.2023 19:59:49</t>
  </si>
  <si>
    <t>29.01.2023 22:49:16</t>
  </si>
  <si>
    <t>M-1918 35-10-M01918_35-10-M01918_66800210</t>
  </si>
  <si>
    <t>29.01.2023 15:48:49</t>
  </si>
  <si>
    <t>29.01.2023 16:35:09</t>
  </si>
  <si>
    <t>ÇAPAK TR-1 35-26-M00425_95001380793_95001380793</t>
  </si>
  <si>
    <t>29.01.2023 14:00:35</t>
  </si>
  <si>
    <t>29.01.2023 15:13:47</t>
  </si>
  <si>
    <t>ÇIRPI İM 35-20-A00002_ÇIPPI TİRE SULAMA M10_2307616</t>
  </si>
  <si>
    <t>29.01.2023 12:02:51</t>
  </si>
  <si>
    <t>29.01.2023 13:21:44</t>
  </si>
  <si>
    <t>29.01.2023 08:42:00</t>
  </si>
  <si>
    <t>29.01.2023 09:08:07</t>
  </si>
  <si>
    <t>29.01.2023 09:13:19</t>
  </si>
  <si>
    <t>29.01.2023 12:29:49</t>
  </si>
  <si>
    <t>K-524 35-01-K00524_D_56366005_56366005</t>
  </si>
  <si>
    <t>29.01.2023 12:47:10</t>
  </si>
  <si>
    <t>29.01.2023 14:32:45</t>
  </si>
  <si>
    <t>ALKAN MURATLAR TR-1 45-73-M01021_45-73-M01021_2353370</t>
  </si>
  <si>
    <t>29.01.2023 20:08:38</t>
  </si>
  <si>
    <t>29.01.2023 23:35:10</t>
  </si>
  <si>
    <t>M-1822 35-03-M01822_ H_48048244</t>
  </si>
  <si>
    <t>29.01.2023 13:04:59</t>
  </si>
  <si>
    <t>29.01.2023 15:12:45</t>
  </si>
  <si>
    <t>TR-4 (M-704) 35-30-M00704_TR-3 (M-703) M01_66047937</t>
  </si>
  <si>
    <t>29.01.2023 12:41:01</t>
  </si>
  <si>
    <t>29.01.2023 13:56:14</t>
  </si>
  <si>
    <t>TR-74 35-19-L00074_8294432_56378374_56378374</t>
  </si>
  <si>
    <t>29.01.2023 21:22:59</t>
  </si>
  <si>
    <t>29.01.2023 21:41:55</t>
  </si>
  <si>
    <t>OVACIK TR-1 35-31-L00151_959829621_959829621</t>
  </si>
  <si>
    <t>29.01.2023 12:24:27</t>
  </si>
  <si>
    <t>29.01.2023 18:56:08</t>
  </si>
  <si>
    <t>TR-344 ÇAMKOZA SİTESİ 35-19-L00289_35-19-L00289_2348901</t>
  </si>
  <si>
    <t>29.01.2023 09:57:30</t>
  </si>
  <si>
    <t>29.01.2023 11:56:41</t>
  </si>
  <si>
    <t>TR-299 35-19-L00355_956671136_956671136</t>
  </si>
  <si>
    <t>29.01.2023 16:57:36</t>
  </si>
  <si>
    <t>29.01.2023 18:16:11</t>
  </si>
  <si>
    <t>29.01.2023 05:22:35</t>
  </si>
  <si>
    <t>30.01.2023 06:12:48</t>
  </si>
  <si>
    <t>K-2398 35-02-K02398_K-2779 K03_2113483</t>
  </si>
  <si>
    <t>29.01.2023 12:27:23</t>
  </si>
  <si>
    <t>29.01.2023 13:53:33</t>
  </si>
  <si>
    <t>ÇANDIR TR-1 45-74-M00113_A_56352947_56352947</t>
  </si>
  <si>
    <t>29.01.2023 12:55:39</t>
  </si>
  <si>
    <t>29.01.2023 13:50:40</t>
  </si>
  <si>
    <t>L-455 35-18-L00455_8634235_56372192_56372192</t>
  </si>
  <si>
    <t>29.01.2023 11:34:58</t>
  </si>
  <si>
    <t>29.01.2023 12:01:55</t>
  </si>
  <si>
    <t>MURADİYE DM-9/3 KÖK 45-71-M00642_DM-9/4 M08_2077870</t>
  </si>
  <si>
    <t>29.01.2023 12:05:23</t>
  </si>
  <si>
    <t>29.01.2023 12:36:27</t>
  </si>
  <si>
    <t>ÜNİVERSİTE TM 35-02-A00008_KAMPÜS M20_2310710</t>
  </si>
  <si>
    <t>29.01.2023 09:01:39</t>
  </si>
  <si>
    <t>29.01.2023 10:05:41</t>
  </si>
  <si>
    <t>TR-93 MELTEM SİTESİ 35-19-L00093_A_91253399_91253399</t>
  </si>
  <si>
    <t>29.01.2023 08:17:44</t>
  </si>
  <si>
    <t>29.01.2023 10:07:45</t>
  </si>
  <si>
    <t>YENİCEKÖY YEŞİLLER TR-2 45-72-L00178_C_56404548_56404548</t>
  </si>
  <si>
    <t>29.01.2023 19:03:26</t>
  </si>
  <si>
    <t>29.01.2023 21:59:54</t>
  </si>
  <si>
    <t>ESKİ FOÇA İM 35-23-A00001_HatBaşıAyırıcı_53134153 M04_53134153</t>
  </si>
  <si>
    <t>29.01.2023 09:11:58</t>
  </si>
  <si>
    <t>29.01.2023 10:03:50</t>
  </si>
  <si>
    <t>29.01.2023 13:32:33</t>
  </si>
  <si>
    <t>29.01.2023 15:45:32</t>
  </si>
  <si>
    <t>29.01.2023 00:52:26</t>
  </si>
  <si>
    <t>29.01.2023 01:27:07</t>
  </si>
  <si>
    <t>KARAVELİLER TR-1 KÖK 35-20-L00137_KIZILCAOVA L03_2050223</t>
  </si>
  <si>
    <t>29.01.2023 17:50:19</t>
  </si>
  <si>
    <t>29.01.2023 20:01:08</t>
  </si>
  <si>
    <t>SOMA DM-4/TR10 45-82-M00010_DM-3 M03_60208850</t>
  </si>
  <si>
    <t>29.01.2023 09:59:40</t>
  </si>
  <si>
    <t>29.01.2023 15:05:54</t>
  </si>
  <si>
    <t>FOÇA TR-49 35-23-L00049_35-23-L00049_72145515</t>
  </si>
  <si>
    <t>29.01.2023 11:16:09</t>
  </si>
  <si>
    <t>29.01.2023 11:50:49</t>
  </si>
  <si>
    <t>DM-2/9 EGE KOOP. 35-26-M00827_35-26-M00827_65903900</t>
  </si>
  <si>
    <t>29.01.2023 15:20:02</t>
  </si>
  <si>
    <t>29.01.2023 16:35:03</t>
  </si>
  <si>
    <t>SUBATAN TR-5 35-15-L00340_C_56369707_56369707</t>
  </si>
  <si>
    <t>29.01.2023 11:33:03</t>
  </si>
  <si>
    <t>29.01.2023 15:19:24</t>
  </si>
  <si>
    <t>K-1051 35-04-K01051_99031418_99031418</t>
  </si>
  <si>
    <t>29.01.2023 18:33:22</t>
  </si>
  <si>
    <t>29.01.2023 20:16:52</t>
  </si>
  <si>
    <t>M-331 35-02-M00331_35-02-M00331_2377156</t>
  </si>
  <si>
    <t>29.01.2023 09:13:39</t>
  </si>
  <si>
    <t>29.01.2023 14:09:18</t>
  </si>
  <si>
    <t>L-178 35-18-L00178_950442664_950442664</t>
  </si>
  <si>
    <t>29.01.2023 12:28:00</t>
  </si>
  <si>
    <t>29.01.2023 13:43:44</t>
  </si>
  <si>
    <t>K-766 35-04-K00766_914635359_914635359</t>
  </si>
  <si>
    <t>29.01.2023 17:12:34</t>
  </si>
  <si>
    <t>29.01.2023 22:17:46</t>
  </si>
  <si>
    <t>ÜÇPINAR TR-5 45-71-M01536_953217068_953217068</t>
  </si>
  <si>
    <t>29.01.2023 10:08:22</t>
  </si>
  <si>
    <t>29.01.2023 11:23:04</t>
  </si>
  <si>
    <t>PEKMEZCİ TR-1 45-72-M00198_956478110_956478110</t>
  </si>
  <si>
    <t>29.01.2023 17:56:08</t>
  </si>
  <si>
    <t>29.01.2023 20:13:28</t>
  </si>
  <si>
    <t>ULUKENT DM-4 35-28-M00004_ULUKENT DM-4/19 M05_66492816</t>
  </si>
  <si>
    <t>29.01.2023 09:24:13</t>
  </si>
  <si>
    <t>29.01.2023 15:03:16</t>
  </si>
  <si>
    <t>KAPAKLI DM 45-72-M00309_SARUHANLI-2 M12_2099431</t>
  </si>
  <si>
    <t>29.01.2023 12:28:19</t>
  </si>
  <si>
    <t>M-670 MURTAZA ALP 35-02-M00670Ö_DIREK TIPI TRAFO HUCRESI H01_2062439</t>
  </si>
  <si>
    <t>29.01.2023 11:31:47</t>
  </si>
  <si>
    <t>29.01.2023 14:17:40</t>
  </si>
  <si>
    <t>ÖRENCİK TR-1 45-71-M01564_45-71-M01564_82386920</t>
  </si>
  <si>
    <t>29.01.2023 08:31:43</t>
  </si>
  <si>
    <t>29.01.2023 10:45:25</t>
  </si>
  <si>
    <t>DM-11/05 (TR-39) 45-71-M00283_953220510_953220510</t>
  </si>
  <si>
    <t>29.01.2023 11:06:49</t>
  </si>
  <si>
    <t>29.01.2023 13:43:01</t>
  </si>
  <si>
    <t>GÖRDES TR-38 45-75-M00038_945606277_945606277</t>
  </si>
  <si>
    <t>29.01.2023 15:55:58</t>
  </si>
  <si>
    <t>29.01.2023 21:07:16</t>
  </si>
  <si>
    <t>MENEMEN TR-17 35-28-L00017_C_56364757_56364757</t>
  </si>
  <si>
    <t>29.01.2023 17:19:06</t>
  </si>
  <si>
    <t>29.01.2023 23:38:19</t>
  </si>
  <si>
    <t>ÇAMLICA TR-1 35-29-L00480_B_91284860_91284860</t>
  </si>
  <si>
    <t>29.01.2023 10:04:59</t>
  </si>
  <si>
    <t>29.01.2023 11:44:43</t>
  </si>
  <si>
    <t>29.01.2023 14:22:37</t>
  </si>
  <si>
    <t>29.01.2023 14:37:50</t>
  </si>
  <si>
    <t>DİNDARLI KÖK TR-3 KAKLIK 45-79-M00395_HatBaşıAyırıcı_72341736 M01_72341736</t>
  </si>
  <si>
    <t>29.01.2023 11:07:00</t>
  </si>
  <si>
    <t>29.01.2023 13:16:22</t>
  </si>
  <si>
    <t>KARAKURT KÖK 45-76-M00049_İLYASLAR KÖK M01_72213480</t>
  </si>
  <si>
    <t>29.01.2023 15:15:28</t>
  </si>
  <si>
    <t>29.01.2023 18:39:41</t>
  </si>
  <si>
    <t>TR-48 35-30-L00048_TR-80 L03_72065193</t>
  </si>
  <si>
    <t>29.01.2023 09:21:15</t>
  </si>
  <si>
    <t>29.01.2023 11:17:33</t>
  </si>
  <si>
    <t>K-3816 35-03-K03816_912408631_912408631</t>
  </si>
  <si>
    <t>29.01.2023 18:40:18</t>
  </si>
  <si>
    <t>30.01.2023 01:01:13</t>
  </si>
  <si>
    <t>SOMA DM-3 45-82-M00025_TR-16/4 M03_60210159</t>
  </si>
  <si>
    <t>29.01.2023 17:11:36</t>
  </si>
  <si>
    <t>29.01.2023 17:15:06</t>
  </si>
  <si>
    <t>FOÇA TR-2 35-23-L00002_FOÇA TR-3 L03_2080993</t>
  </si>
  <si>
    <t>29.01.2023 10:20:16</t>
  </si>
  <si>
    <t>29.01.2023 10:59:18</t>
  </si>
  <si>
    <t>29.01.2023 20:54:17</t>
  </si>
  <si>
    <t>29.01.2023 21:49:56</t>
  </si>
  <si>
    <t>MURADİYE DM-4 45-71-M00190_953207539_953207539</t>
  </si>
  <si>
    <t>29.01.2023 09:02:15</t>
  </si>
  <si>
    <t>29.01.2023 12:47:41</t>
  </si>
  <si>
    <t>ARMUTLU DM-2/TR-28 (ESKİ TR-2) 35-27-L00002_912951396_912951396</t>
  </si>
  <si>
    <t>29.01.2023 00:29:13</t>
  </si>
  <si>
    <t>29.01.2023 03:02:10</t>
  </si>
  <si>
    <t>MURADİYE DM-7/1 45-71-M01854_DAHİLİ TRAFO M06_2125944</t>
  </si>
  <si>
    <t>29.01.2023 21:58:59</t>
  </si>
  <si>
    <t>29.01.2023 23:40:44</t>
  </si>
  <si>
    <t>KAYALIOĞLU TR-1 45-72-L00071_A_56389902_56389902</t>
  </si>
  <si>
    <t>29.01.2023 10:47:27</t>
  </si>
  <si>
    <t>29.01.2023 13:31:21</t>
  </si>
  <si>
    <t>ÜLKÜ KÖK 45-78-M01394_SERVET BLOK M03_83839759</t>
  </si>
  <si>
    <t>29.01.2023 08:44:34</t>
  </si>
  <si>
    <t>29.01.2023 09:18:42</t>
  </si>
  <si>
    <t>GÖKÇEKÖY FATİH MAH.TR-1 45-80-L00178_A_56402289_56402289</t>
  </si>
  <si>
    <t>29.01.2023 08:53:14</t>
  </si>
  <si>
    <t>29.01.2023 10:08:27</t>
  </si>
  <si>
    <t>TR-91 35-19-L00091_956668194_956668194</t>
  </si>
  <si>
    <t>29.01.2023 12:18:21</t>
  </si>
  <si>
    <t>29.01.2023 14:24:57</t>
  </si>
  <si>
    <t>ALİ BAŞ VE ARK. T-SULAMA GRB. 35-13-L00114_35-13-L00114_2361616</t>
  </si>
  <si>
    <t>29.01.2023 12:42:16</t>
  </si>
  <si>
    <t>29.01.2023 16:38:49</t>
  </si>
  <si>
    <t>ÇAMYAYLA TR-1 35-15-L00981_B_56369362_56369362</t>
  </si>
  <si>
    <t>29.01.2023 12:14:35</t>
  </si>
  <si>
    <t>29.01.2023 15:17:47</t>
  </si>
  <si>
    <t>K-4024 35-01-K04024_C_56376850_56376850</t>
  </si>
  <si>
    <t>29.01.2023 14:32:12</t>
  </si>
  <si>
    <t>29.01.2023 17:09:37</t>
  </si>
  <si>
    <t>K-217 35-01-K00217_35-01-K00217_2347911</t>
  </si>
  <si>
    <t>29.01.2023 09:03:21</t>
  </si>
  <si>
    <t>29.01.2023 11:41:56</t>
  </si>
  <si>
    <t>ÜLKÜ KÖK 45-78-M01394_SERVET BLOK M03_83839677</t>
  </si>
  <si>
    <t>29.01.2023 20:36:01</t>
  </si>
  <si>
    <t>29.01.2023 21:01:49</t>
  </si>
  <si>
    <t>TEKKE EYÜP YAVUZ GRB. TR-6 35-15-L00128_A_56368972_56368972</t>
  </si>
  <si>
    <t>29.01.2023 13:31:16</t>
  </si>
  <si>
    <t>29.01.2023 18:20:59</t>
  </si>
  <si>
    <t>K-766 35-04-K00766_C_56381807_56381807</t>
  </si>
  <si>
    <t>29.01.2023 06:34:30</t>
  </si>
  <si>
    <t>29.01.2023 09:41:50</t>
  </si>
  <si>
    <t>TR-77 HULUSİ İZLEYEN GRB. 35-15-M00077_A_56370339_56370339</t>
  </si>
  <si>
    <t>29.01.2023 13:57:48</t>
  </si>
  <si>
    <t>29.01.2023 20:01:30</t>
  </si>
  <si>
    <t>29.01.2023 09:41:42</t>
  </si>
  <si>
    <t>29.01.2023 12:40:26</t>
  </si>
  <si>
    <t>ESKİ FOÇA İM 35-23-A00001_HatBaşıAyırıcı_88020578 M07_88020578</t>
  </si>
  <si>
    <t>29.01.2023 12:22:51</t>
  </si>
  <si>
    <t>29.01.2023 13:22:27</t>
  </si>
  <si>
    <t>29.01.2023 16:16:38</t>
  </si>
  <si>
    <t>30.01.2023 03:54:02</t>
  </si>
  <si>
    <t>L-524 SAĞLIKÇILAR 35-18-L00524_35-18-L00524_49906522</t>
  </si>
  <si>
    <t>29.01.2023 10:13:56</t>
  </si>
  <si>
    <t>29.01.2023 12:25:08</t>
  </si>
  <si>
    <t>M-3113(YATIRIM REZERVE) 35-08-M03113_E E1_5761038</t>
  </si>
  <si>
    <t>29.01.2023 12:35:45</t>
  </si>
  <si>
    <t>29.01.2023 17:50:18</t>
  </si>
  <si>
    <t>KALEMOĞLU KÖK 45-75-M00069_KALEMOĞLU KÖYÜ M05_2101956</t>
  </si>
  <si>
    <t>29.01.2023 17:08:03</t>
  </si>
  <si>
    <t>29.01.2023 18:51:09</t>
  </si>
  <si>
    <t>29.01.2023 08:45:46</t>
  </si>
  <si>
    <t>29.01.2023 09:02:55</t>
  </si>
  <si>
    <t>BADEMLİ TR-13 35-15-L01049_48663299_56372078_56372078</t>
  </si>
  <si>
    <t>29.01.2023 10:48:21</t>
  </si>
  <si>
    <t>29.01.2023 17:16:00</t>
  </si>
  <si>
    <t>CABARLAR KÖK 45-75-M00053_HatBaşıAyırıcı_53135630 M02_53135630</t>
  </si>
  <si>
    <t>29.01.2023 14:34:39</t>
  </si>
  <si>
    <t>29.01.2023 14:35:09</t>
  </si>
  <si>
    <t>K-664 35-08-K00664_912629495_912629495</t>
  </si>
  <si>
    <t>29.01.2023 12:09:55</t>
  </si>
  <si>
    <t>29.01.2023 15:59:12</t>
  </si>
  <si>
    <t>29.01.2023 17:36:54</t>
  </si>
  <si>
    <t>29.01.2023 19:06:31</t>
  </si>
  <si>
    <t>TR-95 45-78-L00095__72410949_72410949</t>
  </si>
  <si>
    <t>29.01.2023 00:14:14</t>
  </si>
  <si>
    <t>29.01.2023 01:04:27</t>
  </si>
  <si>
    <t>KİLLİK TR-1 45-73-M00349_44975401_56404364_56404364</t>
  </si>
  <si>
    <t>29.01.2023 17:20:48</t>
  </si>
  <si>
    <t>29.01.2023 18:27:40</t>
  </si>
  <si>
    <t>TR-158 35-15-M00158_TR-54 M02_66593671</t>
  </si>
  <si>
    <t>29.01.2023 14:35:06</t>
  </si>
  <si>
    <t>29.01.2023 15:30:49</t>
  </si>
  <si>
    <t>29.01.2023 11:22:09</t>
  </si>
  <si>
    <t>29.01.2023 13:10:32</t>
  </si>
  <si>
    <t>M-436 BUCA KALK.KOOP 35-02-M00436_H H1B_5819180</t>
  </si>
  <si>
    <t>29.01.2023 06:55:46</t>
  </si>
  <si>
    <t>29.01.2023 13:48:59</t>
  </si>
  <si>
    <t>TR-311 ÖZBEK 35-19-M00527_B_77618125_77618125</t>
  </si>
  <si>
    <t>30.01.2023 08:28:04</t>
  </si>
  <si>
    <t>30.01.2023 12:46:53</t>
  </si>
  <si>
    <t>30.01.2023 10:35:01</t>
  </si>
  <si>
    <t>30.01.2023 15:54:00</t>
  </si>
  <si>
    <t>TURGUTALP TR-1 45-82-M00051_945544825_945544825</t>
  </si>
  <si>
    <t>30.01.2023 10:46:15</t>
  </si>
  <si>
    <t>30.01.2023 12:01:43</t>
  </si>
  <si>
    <t>FOÇA M-259 BAĞARASI 35-23-M00259_966500208_966500208</t>
  </si>
  <si>
    <t>30.01.2023 11:16:27</t>
  </si>
  <si>
    <t>30.01.2023 16:07:10</t>
  </si>
  <si>
    <t>30.01.2023 10:01:18</t>
  </si>
  <si>
    <t>30.01.2023 10:39:52</t>
  </si>
  <si>
    <t>NİLSAN KÖK 35-26-M00725_EGE YEM M02_65911196</t>
  </si>
  <si>
    <t>30.01.2023 10:40:55</t>
  </si>
  <si>
    <t>30.01.2023 11:35:56</t>
  </si>
  <si>
    <t>MORDOĞAN İM 35-21-A00002_KARABURUN 15,8 (MORDOĞAN KÖYLER) L12_2039282</t>
  </si>
  <si>
    <t>30.01.2023 17:01:32</t>
  </si>
  <si>
    <t>30.01.2023 19:07:17</t>
  </si>
  <si>
    <t>M-2402 35-01-M02402_DAĞITIM TRF M-2402 M04_66105995</t>
  </si>
  <si>
    <t>30.01.2023 13:36:03</t>
  </si>
  <si>
    <t>30.01.2023 14:27:32</t>
  </si>
  <si>
    <t>30.01.2023 09:32:39</t>
  </si>
  <si>
    <t>30.01.2023 10:01:23</t>
  </si>
  <si>
    <t>M-1050 35-02-M01050_D D01_5924835</t>
  </si>
  <si>
    <t>30.01.2023 14:22:49</t>
  </si>
  <si>
    <t>30.01.2023 17:46:58</t>
  </si>
  <si>
    <t>30.01.2023 09:05:21</t>
  </si>
  <si>
    <t>30.01.2023 18:13:57</t>
  </si>
  <si>
    <t>MEHMET AKİF BİLİR TR 35-17-M00496_35-17-M00496_2356877</t>
  </si>
  <si>
    <t>30.01.2023 11:51:23</t>
  </si>
  <si>
    <t>30.01.2023 13:05:36</t>
  </si>
  <si>
    <t>M-2623 35-01-M02623_35-01-M02623_72296330</t>
  </si>
  <si>
    <t>30.01.2023 09:12:20</t>
  </si>
  <si>
    <t>30.01.2023 18:02:45</t>
  </si>
  <si>
    <t>İZSU YENİKÖY UMURCALI İÇME SUYU ÖZEL TR 35-31-L00186Ö_DIREK TIPI TRAFO HUCRESI H01_2046071</t>
  </si>
  <si>
    <t>30.01.2023 11:01:27</t>
  </si>
  <si>
    <t>30.01.2023 12:54:21</t>
  </si>
  <si>
    <t>L-233 AKARCA KÖK 35-14-L00233_L-58 HAVACILAR SİTESİ L03_72202703</t>
  </si>
  <si>
    <t>30.01.2023 19:55:28</t>
  </si>
  <si>
    <t>30.01.2023 20:20:36</t>
  </si>
  <si>
    <t>GÜVERCİNLİK TR-1 45-77-L00334_945499178_945499178</t>
  </si>
  <si>
    <t>30.01.2023 21:31:25</t>
  </si>
  <si>
    <t>30.01.2023 23:35:58</t>
  </si>
  <si>
    <t>TR-2/87-1 45-83-L00133_48125428_56396023_56396023</t>
  </si>
  <si>
    <t>30.01.2023 17:16:31</t>
  </si>
  <si>
    <t>30.01.2023 19:46:34</t>
  </si>
  <si>
    <t>TR-130 35-26-M00130_DAĞITIM TRAFO TR-130 M04_66032240</t>
  </si>
  <si>
    <t>30.01.2023 10:44:30</t>
  </si>
  <si>
    <t>30.01.2023 11:03:35</t>
  </si>
  <si>
    <t>TR-2 35-19-L00002_B_56393845_56393845</t>
  </si>
  <si>
    <t>30.01.2023 18:19:30</t>
  </si>
  <si>
    <t>30.01.2023 21:14:13</t>
  </si>
  <si>
    <t>DM-1/3 35-19-L00308_956682853_956682853</t>
  </si>
  <si>
    <t>30.01.2023 11:10:37</t>
  </si>
  <si>
    <t>30.01.2023 13:31:56</t>
  </si>
  <si>
    <t>KAVAKDERE DM 35-14-M00339_ M07_65666753</t>
  </si>
  <si>
    <t>30.01.2023 13:09:33</t>
  </si>
  <si>
    <t>30.01.2023 15:53:37</t>
  </si>
  <si>
    <t>L-142 MAVİ BESTE SİTESİ 35-18-L00142_950443527_950443527</t>
  </si>
  <si>
    <t>30.01.2023 08:21:23</t>
  </si>
  <si>
    <t>30.01.2023 11:12:52</t>
  </si>
  <si>
    <t>BOZDAĞ TR-9 35-15-L00293_35-15-L00293_2365131</t>
  </si>
  <si>
    <t>30.01.2023 13:40:11</t>
  </si>
  <si>
    <t>30.01.2023 19:34:22</t>
  </si>
  <si>
    <t>ÖREN TR-5 35-27-L00221_DIREK TIPI TRAFO HUCRESI H01_2054285</t>
  </si>
  <si>
    <t>30.01.2023 20:53:18</t>
  </si>
  <si>
    <t>30.01.2023 22:08:46</t>
  </si>
  <si>
    <t>K-739 35-04-K00739_99781272_99781272</t>
  </si>
  <si>
    <t>30.01.2023 12:19:23</t>
  </si>
  <si>
    <t>30.01.2023 12:59:38</t>
  </si>
  <si>
    <t>30.01.2023 09:08:27</t>
  </si>
  <si>
    <t>30.01.2023 16:15:43</t>
  </si>
  <si>
    <t>AVŞAR TR-1 45-83-L00340_A_56399810_56399810</t>
  </si>
  <si>
    <t>30.01.2023 10:16:04</t>
  </si>
  <si>
    <t>30.01.2023 12:57:02</t>
  </si>
  <si>
    <t>TR-114 35-26-M00114_95001315902_95001315902</t>
  </si>
  <si>
    <t>30.01.2023 21:24:00</t>
  </si>
  <si>
    <t>30.01.2023 22:04:31</t>
  </si>
  <si>
    <t>DUTLUCA TR-1 45-75-M00282_945611665_945611665</t>
  </si>
  <si>
    <t>30.01.2023 19:35:56</t>
  </si>
  <si>
    <t>30.01.2023 22:05:33</t>
  </si>
  <si>
    <t>K-4755 35-01-K04755_ H_42467850</t>
  </si>
  <si>
    <t>30.01.2023 20:23:37</t>
  </si>
  <si>
    <t>30.01.2023 22:36:03</t>
  </si>
  <si>
    <t>TR-62 35-19-L00062_TR-64 L02_72126596</t>
  </si>
  <si>
    <t>30.01.2023 11:14:40</t>
  </si>
  <si>
    <t>30.01.2023 11:25:00</t>
  </si>
  <si>
    <t>KALEMOĞLU FINDIKOĞLU TR-1 45-75-M00306_B_56398567_56398567</t>
  </si>
  <si>
    <t>30.01.2023 09:16:31</t>
  </si>
  <si>
    <t>30.01.2023 13:26:19</t>
  </si>
  <si>
    <t>30.01.2023 13:13:34</t>
  </si>
  <si>
    <t>30.01.2023 14:17:48</t>
  </si>
  <si>
    <t>AĞAÇ İŞLERİ TR-10 35-22-M00110_955291808_955291808</t>
  </si>
  <si>
    <t>30.01.2023 08:39:39</t>
  </si>
  <si>
    <t>30.01.2023 10:11:17</t>
  </si>
  <si>
    <t>MURADİYE DM-8 45-71-M02145_MURDADİYE DM-5/05 ÇIKIŞ M08_60746444</t>
  </si>
  <si>
    <t>30.01.2023 16:09:22</t>
  </si>
  <si>
    <t>30.01.2023 17:16:00</t>
  </si>
  <si>
    <t>KAZIM ÖZTÜRK SULAMA GRUBU 35-29-M00337_A_91348162_91348162</t>
  </si>
  <si>
    <t>30.01.2023 13:49:01</t>
  </si>
  <si>
    <t>30.01.2023 15:30:59</t>
  </si>
  <si>
    <t>K-3908 35-04-K03908_99643434_99643434</t>
  </si>
  <si>
    <t>30.01.2023 09:17:20</t>
  </si>
  <si>
    <t>30.01.2023 11:20:33</t>
  </si>
  <si>
    <t>HALİMBEY ÇİFTLİĞİ TARIMSAL SULAMA 45-73-M00515_F_56404497_56404497</t>
  </si>
  <si>
    <t>30.01.2023 14:29:23</t>
  </si>
  <si>
    <t>30.01.2023 15:30:09</t>
  </si>
  <si>
    <t>30.01.2023 12:58:30</t>
  </si>
  <si>
    <t>30.01.2023 18:55:18</t>
  </si>
  <si>
    <t>30.01.2023 10:11:39</t>
  </si>
  <si>
    <t>30.01.2023 10:44:34</t>
  </si>
  <si>
    <t>K-3327 35-09-K03327_TRAFO K01_45397674</t>
  </si>
  <si>
    <t>30.01.2023 10:34:48</t>
  </si>
  <si>
    <t>30.01.2023 11:39:06</t>
  </si>
  <si>
    <t>IRLAMAZ KÖK 45-83-L00153_ÇEPİNDERE TR-1 L02_72158531</t>
  </si>
  <si>
    <t>30.01.2023 12:43:06</t>
  </si>
  <si>
    <t>30.01.2023 15:03:29</t>
  </si>
  <si>
    <t>30.01.2023 11:47:37</t>
  </si>
  <si>
    <t>30.01.2023 12:24:58</t>
  </si>
  <si>
    <t>30.01.2023 00:04:41</t>
  </si>
  <si>
    <t>30.01.2023 02:25:15</t>
  </si>
  <si>
    <t>DM-2/4 35-26-M00826__56369028_56369028</t>
  </si>
  <si>
    <t>30.01.2023 15:52:12</t>
  </si>
  <si>
    <t>30.01.2023 16:48:52</t>
  </si>
  <si>
    <t>DM06/TR05 HAL İÇİ 45-73-M00042_945674592_945674592</t>
  </si>
  <si>
    <t>30.01.2023 09:00:02</t>
  </si>
  <si>
    <t>30.01.2023 10:25:14</t>
  </si>
  <si>
    <t>ÖDEMİŞ İM 35-15-A00001_HatBaşıAyırıcı_72212677 L15_72212677</t>
  </si>
  <si>
    <t>30.01.2023 06:59:16</t>
  </si>
  <si>
    <t>30.01.2023 10:13:08</t>
  </si>
  <si>
    <t>KULA İM 45-77-A00001_HatBaşıAyırıcı_89716738 M01_89716738</t>
  </si>
  <si>
    <t>30.01.2023 21:51:42</t>
  </si>
  <si>
    <t>30.01.2023 22:40:32</t>
  </si>
  <si>
    <t>K-3995 35-03-K03995_C_56362592_56362592</t>
  </si>
  <si>
    <t>30.01.2023 10:28:45</t>
  </si>
  <si>
    <t>30.01.2023 11:07:07</t>
  </si>
  <si>
    <t>K-10 35-01-K00010_D_56365721_56365721</t>
  </si>
  <si>
    <t>30.01.2023 09:41:16</t>
  </si>
  <si>
    <t>30.01.2023 11:07:46</t>
  </si>
  <si>
    <t>L-228 ILICA GARAJ 35-18-L00228_950444658_950444658</t>
  </si>
  <si>
    <t>30.01.2023 09:17:35</t>
  </si>
  <si>
    <t>30.01.2023 10:11:44</t>
  </si>
  <si>
    <t>K-693 35-02-K00693_99967944_99967944</t>
  </si>
  <si>
    <t>30.01.2023 14:04:35</t>
  </si>
  <si>
    <t>30.01.2023 18:13:25</t>
  </si>
  <si>
    <t>30.01.2023 08:59:07</t>
  </si>
  <si>
    <t>30.01.2023 09:46:11</t>
  </si>
  <si>
    <t>K-2302 35-04-K02302_35-04-K02302_2365116</t>
  </si>
  <si>
    <t>30.01.2023 11:31:07</t>
  </si>
  <si>
    <t>30.01.2023 12:40:25</t>
  </si>
  <si>
    <t>K-1487 35-03-K01487_A_56373241_56373241</t>
  </si>
  <si>
    <t>30.01.2023 08:33:24</t>
  </si>
  <si>
    <t>30.01.2023 14:36:40</t>
  </si>
  <si>
    <t>30.01.2023 19:28:24</t>
  </si>
  <si>
    <t>30.01.2023 19:57:44</t>
  </si>
  <si>
    <t>BOYABAĞ TR-1 35-21-L00113_35-21-L00113_2373867</t>
  </si>
  <si>
    <t>30.01.2023 09:35:16</t>
  </si>
  <si>
    <t>30.01.2023 19:33:03</t>
  </si>
  <si>
    <t>TR-113 ZEYTİNALANI 35-19-L00113_956673576_956673576</t>
  </si>
  <si>
    <t>30.01.2023 17:43:29</t>
  </si>
  <si>
    <t>30.01.2023 20:18:02</t>
  </si>
  <si>
    <t>TR-146 35-16-L00146_TR-146 DAĞITIM TRAFO M03_73005981</t>
  </si>
  <si>
    <t>30.01.2023 10:11:42</t>
  </si>
  <si>
    <t>30.01.2023 11:40:41</t>
  </si>
  <si>
    <t>30.01.2023 23:44:32</t>
  </si>
  <si>
    <t>31.01.2023 00:10:38</t>
  </si>
  <si>
    <t>L-90 RAINBOW DM 35-18-L00090_950458707_950458707</t>
  </si>
  <si>
    <t>30.01.2023 08:44:00</t>
  </si>
  <si>
    <t>30.01.2023 11:09:03</t>
  </si>
  <si>
    <t>30.01.2023 18:50:33</t>
  </si>
  <si>
    <t>30.01.2023 18:52:37</t>
  </si>
  <si>
    <t>K-3586 35-01-K03586_B_91390769_91390769</t>
  </si>
  <si>
    <t>30.01.2023 22:04:06</t>
  </si>
  <si>
    <t>30.01.2023 23:59:16</t>
  </si>
  <si>
    <t>YENİKENT TR-1 35-16-M00026_B_56395761_56395761</t>
  </si>
  <si>
    <t>30.01.2023 17:10:01</t>
  </si>
  <si>
    <t>30.01.2023 18:25:08</t>
  </si>
  <si>
    <t>ESBAŞ İM 35-08-A00001_IRMAK M10_2321228</t>
  </si>
  <si>
    <t>30.01.2023 03:19:09</t>
  </si>
  <si>
    <t>30.01.2023 03:56:15</t>
  </si>
  <si>
    <t>ASARLIK TR-16 35-28-M00174_ASARLIK TR-14 M03_66531253</t>
  </si>
  <si>
    <t>30.01.2023 11:49:10</t>
  </si>
  <si>
    <t>30.01.2023 13:11:33</t>
  </si>
  <si>
    <t>ÜÇPINAR DM 45-71-M00183_PELİTALAN M03_72249223</t>
  </si>
  <si>
    <t>30.01.2023 18:23:40</t>
  </si>
  <si>
    <t>30.01.2023 19:35:38</t>
  </si>
  <si>
    <t>30.01.2023 09:50:11</t>
  </si>
  <si>
    <t>30.01.2023 10:56:24</t>
  </si>
  <si>
    <t>DM-4/2 45-72-M00614_956509515_956509515</t>
  </si>
  <si>
    <t>30.01.2023 10:49:59</t>
  </si>
  <si>
    <t>30.01.2023 11:55:19</t>
  </si>
  <si>
    <t>K-3772 35-02-K03772_913462861_913462861</t>
  </si>
  <si>
    <t>30.01.2023 18:21:16</t>
  </si>
  <si>
    <t>30.01.2023 22:23:19</t>
  </si>
  <si>
    <t>ULUCAK TM 35-28-A00002_EGEKENT-2 M15_2313762</t>
  </si>
  <si>
    <t>30.01.2023 12:38:37</t>
  </si>
  <si>
    <t>30.01.2023 13:17:18</t>
  </si>
  <si>
    <t>TR-1/79 45-72-M00079_956505355_956505355</t>
  </si>
  <si>
    <t>30.01.2023 12:13:25</t>
  </si>
  <si>
    <t>30.01.2023 13:04:37</t>
  </si>
  <si>
    <t>30.01.2023 22:48:59</t>
  </si>
  <si>
    <t>31.01.2023 03:58:16</t>
  </si>
  <si>
    <t>SEYREK TR-3 35-28-M00372_95000520349_95000520349</t>
  </si>
  <si>
    <t>30.01.2023 10:20:36</t>
  </si>
  <si>
    <t>30.01.2023 11:38:01</t>
  </si>
  <si>
    <t>PELİTALAN TR-3 45-71-M02218_ H_73315669</t>
  </si>
  <si>
    <t>30.01.2023 17:26:10</t>
  </si>
  <si>
    <t>30.01.2023 18:46:59</t>
  </si>
  <si>
    <t>FUAR İM 35-01-A00003_TR-2 K15_2034843</t>
  </si>
  <si>
    <t>30.01.2023 10:13:30</t>
  </si>
  <si>
    <t>30.01.2023 11:14:29</t>
  </si>
  <si>
    <t>K-3900 35-02-K03900_H h1b_5875523</t>
  </si>
  <si>
    <t>30.01.2023 09:30:55</t>
  </si>
  <si>
    <t>30.01.2023 16:49:28</t>
  </si>
  <si>
    <t>ÖVEÇLİ TR-1 45-76-L00134_DIREK TIPI TRAFO HUCRESI H01_2092592</t>
  </si>
  <si>
    <t>30.01.2023 18:33:11</t>
  </si>
  <si>
    <t>30.01.2023 18:57:57</t>
  </si>
  <si>
    <t>DUĞLA TR-1 45-82-M00190_945549770_945549770</t>
  </si>
  <si>
    <t>30.01.2023 11:56:41</t>
  </si>
  <si>
    <t>30.01.2023 15:56:56</t>
  </si>
  <si>
    <t>EYKO TR-3 35-30-M00029_B_65497500_65497500</t>
  </si>
  <si>
    <t>30.01.2023 14:19:29</t>
  </si>
  <si>
    <t>30.01.2023 15:00:45</t>
  </si>
  <si>
    <t>TR-150 35-16-L00150_TR-45 L02_72038447</t>
  </si>
  <si>
    <t>30.01.2023 09:29:24</t>
  </si>
  <si>
    <t>30.01.2023 11:59:08</t>
  </si>
  <si>
    <t>ÜRKMEZ DM-3 (ÜRKMEZ M-6) 35-25-M00145_7532160_56376993_56376993</t>
  </si>
  <si>
    <t>30.01.2023 19:49:34</t>
  </si>
  <si>
    <t>30.01.2023 20:29:10</t>
  </si>
  <si>
    <t>SUBATAN TR-3 35-15-L00337_B_56371061_56371061</t>
  </si>
  <si>
    <t>30.01.2023 15:03:38</t>
  </si>
  <si>
    <t>30.01.2023 20:19:23</t>
  </si>
  <si>
    <t>30.01.2023 17:17:38</t>
  </si>
  <si>
    <t>30.01.2023 18:08:23</t>
  </si>
  <si>
    <t>M-3062 (YATIRIM REZERVE) 35-09-M03062_913257213_913257213</t>
  </si>
  <si>
    <t>30.01.2023 22:57:50</t>
  </si>
  <si>
    <t>31.01.2023 01:02:26</t>
  </si>
  <si>
    <t>30.01.2023 10:29:45</t>
  </si>
  <si>
    <t>30.01.2023 11:27:01</t>
  </si>
  <si>
    <t>BEREKETLİ TR-2 YEĞENLER 45-79-M00322_DIREK TIPI TRAFO HUCRESI H01_2076005</t>
  </si>
  <si>
    <t>30.01.2023 09:54:48</t>
  </si>
  <si>
    <t>30.01.2023 16:07:09</t>
  </si>
  <si>
    <t>MORSAN TM 45-71-A00002_BAĞYOLU M12_2061923</t>
  </si>
  <si>
    <t>30.01.2023 08:53:49</t>
  </si>
  <si>
    <t>30.01.2023 09:48:48</t>
  </si>
  <si>
    <t>YELKİ TR-5 (M-2339) 35-10-M02339_A A4_49574437</t>
  </si>
  <si>
    <t>30.01.2023 13:26:28</t>
  </si>
  <si>
    <t>30.01.2023 16:59:34</t>
  </si>
  <si>
    <t>ARDIÇLI TR-1 45-76-M00157_955253441_955253441</t>
  </si>
  <si>
    <t>30.01.2023 10:38:53</t>
  </si>
  <si>
    <t>30.01.2023 12:49:22</t>
  </si>
  <si>
    <t>DM-01/TR-91 45-71-M01856_B b3_44959863</t>
  </si>
  <si>
    <t>30.01.2023 16:28:34</t>
  </si>
  <si>
    <t>30.01.2023 21:27:10</t>
  </si>
  <si>
    <t>30.01.2023 13:01:13</t>
  </si>
  <si>
    <t>30.01.2023 14:46:18</t>
  </si>
  <si>
    <t>30.01.2023 08:49:57</t>
  </si>
  <si>
    <t>30.01.2023 17:05:07</t>
  </si>
  <si>
    <t>M-2742 35-10-M02742_35-10-M02742_48177360</t>
  </si>
  <si>
    <t>30.01.2023 17:54:40</t>
  </si>
  <si>
    <t>30.01.2023 20:04:27</t>
  </si>
  <si>
    <t>TR-174/A 45-78-L00736_95001414815_95001414815</t>
  </si>
  <si>
    <t>30.01.2023 09:05:56</t>
  </si>
  <si>
    <t>30.01.2023 10:22:17</t>
  </si>
  <si>
    <t>SARUHANLI TR-32 45-80-M00032_956563704_956563704</t>
  </si>
  <si>
    <t>30.01.2023 11:23:31</t>
  </si>
  <si>
    <t>30.01.2023 17:08:25</t>
  </si>
  <si>
    <t>KİPA DM 35-26-M00283_HAVAI HAT DM-4 M03_2309266</t>
  </si>
  <si>
    <t>30.01.2023 11:34:29</t>
  </si>
  <si>
    <t>30.01.2023 12:43:19</t>
  </si>
  <si>
    <t>KUŞÇULAR DM-2 35-19-M00515_TR-319 M05_80470370</t>
  </si>
  <si>
    <t>30.01.2023 13:52:30</t>
  </si>
  <si>
    <t>30.01.2023 14:23:38</t>
  </si>
  <si>
    <t>30.01.2023 18:32:30</t>
  </si>
  <si>
    <t>30.01.2023 19:27:39</t>
  </si>
  <si>
    <t>30.01.2023 08:08:20</t>
  </si>
  <si>
    <t>30.01.2023 11:33:39</t>
  </si>
  <si>
    <t>KARABURUN TR-7 35-21-L00033_C_56357082_56357082</t>
  </si>
  <si>
    <t>30.01.2023 14:12:58</t>
  </si>
  <si>
    <t>30.01.2023 15:49:51</t>
  </si>
  <si>
    <t>K-4095 35-09-K04095_947620261_947620261</t>
  </si>
  <si>
    <t>30.01.2023 13:20:14</t>
  </si>
  <si>
    <t>30.01.2023 14:53:09</t>
  </si>
  <si>
    <t>K-1867 35-09-K01867_A_56382023_56382023</t>
  </si>
  <si>
    <t>30.01.2023 19:54:24</t>
  </si>
  <si>
    <t>30.01.2023 22:31:29</t>
  </si>
  <si>
    <t>DM-14/3 45-71-M00387_95000616092_95000616092</t>
  </si>
  <si>
    <t>30.01.2023 10:58:10</t>
  </si>
  <si>
    <t>30.01.2023 14:18:28</t>
  </si>
  <si>
    <t>K-1450 35-04-K01450_913362656_913362656</t>
  </si>
  <si>
    <t>30.01.2023 11:06:36</t>
  </si>
  <si>
    <t>30.01.2023 14:34:55</t>
  </si>
  <si>
    <t>30.01.2023 11:29:23</t>
  </si>
  <si>
    <t>30.01.2023 14:03:58</t>
  </si>
  <si>
    <t>ÇANDARLI TR-2 35-30-M00002_ÇANDARLI DM M01_72079687</t>
  </si>
  <si>
    <t>30.01.2023 10:07:08</t>
  </si>
  <si>
    <t>30.01.2023 13:23:47</t>
  </si>
  <si>
    <t>M-1283 35-02-M01283_C_56382769_56382769</t>
  </si>
  <si>
    <t>30.01.2023 08:54:08</t>
  </si>
  <si>
    <t>30.01.2023 14:34:23</t>
  </si>
  <si>
    <t>M-271 KARAKAYALAR DM 35-14-M00271_95001429943_95001429943</t>
  </si>
  <si>
    <t>30.01.2023 14:24:39</t>
  </si>
  <si>
    <t>30.01.2023 20:44:59</t>
  </si>
  <si>
    <t>KAMUKENT TR-1 35-21-M00039_35-21-M00039_73505543</t>
  </si>
  <si>
    <t>30.01.2023 08:35:20</t>
  </si>
  <si>
    <t>30.01.2023 12:48:46</t>
  </si>
  <si>
    <t>TR-43 35-16-L00043_DAĞITIM TRAFO TR-43 L04_67589048</t>
  </si>
  <si>
    <t>30.01.2023 10:28:35</t>
  </si>
  <si>
    <t>30.01.2023 17:08:59</t>
  </si>
  <si>
    <t>30.01.2023 13:41:10</t>
  </si>
  <si>
    <t>30.01.2023 13:48:00</t>
  </si>
  <si>
    <t>30.01.2023 09:46:50</t>
  </si>
  <si>
    <t>30.01.2023 13:35:49</t>
  </si>
  <si>
    <t>K-231 35-01-K00231_35-01-K00231_2347738</t>
  </si>
  <si>
    <t>30.01.2023 11:42:17</t>
  </si>
  <si>
    <t>30.01.2023 12:19:48</t>
  </si>
  <si>
    <t>TR-158 35-16-L00158_TR-158 DAĞITIM TRAFO L04_83206372</t>
  </si>
  <si>
    <t>30.01.2023 12:53:20</t>
  </si>
  <si>
    <t>30.01.2023 13:28:17</t>
  </si>
  <si>
    <t>TR-17 35-27-M00017_A_56363200_56363200</t>
  </si>
  <si>
    <t>30.01.2023 20:54:02</t>
  </si>
  <si>
    <t>30.01.2023 22:15:29</t>
  </si>
  <si>
    <t>DM-13/07 45-71-M00347_B_56397870_56397870</t>
  </si>
  <si>
    <t>30.01.2023 17:04:32</t>
  </si>
  <si>
    <t>30.01.2023 18:15:57</t>
  </si>
  <si>
    <t>TR-2/29 45-83-L00029_955144022_955144022</t>
  </si>
  <si>
    <t>30.01.2023 18:38:51</t>
  </si>
  <si>
    <t>30.01.2023 20:14:59</t>
  </si>
  <si>
    <t>BOĞAZİÇİ İM 35-01-A00001_IŞIKLAR-2 M10_2046242</t>
  </si>
  <si>
    <t>30.01.2023 15:48:18</t>
  </si>
  <si>
    <t>30.01.2023 15:58:00</t>
  </si>
  <si>
    <t>ARMUTLU TR-21 35-27-M00615_35-27-M00615_2361050</t>
  </si>
  <si>
    <t>30.01.2023 11:48:20</t>
  </si>
  <si>
    <t>30.01.2023 13:10:42</t>
  </si>
  <si>
    <t>30.01.2023 10:23:16</t>
  </si>
  <si>
    <t>30.01.2023 12:12:29</t>
  </si>
  <si>
    <t>30.01.2023 09:06:08</t>
  </si>
  <si>
    <t>30.01.2023 18:41:41</t>
  </si>
  <si>
    <t>İLMAKSAN KÖK 35-26-M00929_SELAMPEN M04_65891503</t>
  </si>
  <si>
    <t>30.01.2023 18:19:25</t>
  </si>
  <si>
    <t>30.01.2023 19:36:44</t>
  </si>
  <si>
    <t>30.01.2023 18:21:04</t>
  </si>
  <si>
    <t>30.01.2023 23:34:37</t>
  </si>
  <si>
    <t>TR-11 35-16-L00011_TR-138 L05_72014798</t>
  </si>
  <si>
    <t>30.01.2023 12:21:00</t>
  </si>
  <si>
    <t>30.01.2023 13:42:30</t>
  </si>
  <si>
    <t>SOMA TR-27 45-82-M00027_945523575_945523575</t>
  </si>
  <si>
    <t>30.01.2023 21:09:01</t>
  </si>
  <si>
    <t>30.01.2023 10:02:08</t>
  </si>
  <si>
    <t>30.01.2023 10:10:37</t>
  </si>
  <si>
    <t>GÜNKENT TR-3 35-18-M00054_A a1_5772614</t>
  </si>
  <si>
    <t>30.01.2023 10:18:06</t>
  </si>
  <si>
    <t>30.01.2023 14:59:06</t>
  </si>
  <si>
    <t>K-1526 35-02-K01526_B b1b_5854185</t>
  </si>
  <si>
    <t>30.01.2023 20:34:08</t>
  </si>
  <si>
    <t>30.01.2023 21:37:25</t>
  </si>
  <si>
    <t>L-166 35-18-L00166_11003074_56372863_56372863</t>
  </si>
  <si>
    <t>30.01.2023 11:57:48</t>
  </si>
  <si>
    <t>30.01.2023 17:47:45</t>
  </si>
  <si>
    <t>FOÇA TR-28 35-23-L00028_42133458_56398903_56398903</t>
  </si>
  <si>
    <t>30.01.2023 16:59:12</t>
  </si>
  <si>
    <t>30.01.2023 18:47:13</t>
  </si>
  <si>
    <t>KOCAKAĞAN TR-1 45-72-L00223_B_56406394_56406394</t>
  </si>
  <si>
    <t>30.01.2023 09:29:37</t>
  </si>
  <si>
    <t>30.01.2023 18:11:54</t>
  </si>
  <si>
    <t>30.01.2023 09:01:28</t>
  </si>
  <si>
    <t>30.01.2023 16:35:15</t>
  </si>
  <si>
    <t>M-1404 35-01-M01404_M-2911 M02_2113603</t>
  </si>
  <si>
    <t>30.01.2023 12:03:10</t>
  </si>
  <si>
    <t>30.01.2023 13:02:42</t>
  </si>
  <si>
    <t>30.01.2023 08:51:08</t>
  </si>
  <si>
    <t>30.01.2023 16:35:59</t>
  </si>
  <si>
    <t>M-2353 35-03-M02353_910773344_910773344</t>
  </si>
  <si>
    <t>30.01.2023 08:12:49</t>
  </si>
  <si>
    <t>30.01.2023 09:32:34</t>
  </si>
  <si>
    <t>M-2954 35-01-M02954_911633507_911633507</t>
  </si>
  <si>
    <t>30.01.2023 14:15:04</t>
  </si>
  <si>
    <t>30.01.2023 16:24:14</t>
  </si>
  <si>
    <t>30.01.2023 19:54:15</t>
  </si>
  <si>
    <t>30.01.2023 21:06:30</t>
  </si>
  <si>
    <t>M-1616 35-04-M01616_913919202_913919202</t>
  </si>
  <si>
    <t>30.01.2023 09:41:34</t>
  </si>
  <si>
    <t>30.01.2023 10:55:14</t>
  </si>
  <si>
    <t>TR-3 (M-703) 35-30-M00703_95002592786_95002592786</t>
  </si>
  <si>
    <t>30.01.2023 18:06:44</t>
  </si>
  <si>
    <t>30.01.2023 20:41:54</t>
  </si>
  <si>
    <t>30.01.2023 17:15:38</t>
  </si>
  <si>
    <t>30.01.2023 19:34:38</t>
  </si>
  <si>
    <t>TR-1/41 45-72-M00041_95002462433_95002462433</t>
  </si>
  <si>
    <t>30.01.2023 11:40:28</t>
  </si>
  <si>
    <t>30.01.2023 14:41:44</t>
  </si>
  <si>
    <t>K-10 35-01-K00010_910943203_910943203</t>
  </si>
  <si>
    <t>30.01.2023 13:32:18</t>
  </si>
  <si>
    <t>30.01.2023 16:46:15</t>
  </si>
  <si>
    <t>K-684 35-03-K00684_35-03-K00684_2376510</t>
  </si>
  <si>
    <t>30.01.2023 09:03:58</t>
  </si>
  <si>
    <t>30.01.2023 18:12:32</t>
  </si>
  <si>
    <t>30.01.2023 11:06:55</t>
  </si>
  <si>
    <t>30.01.2023 13:56:00</t>
  </si>
  <si>
    <t>ASARLIK DM-2 35-28-M00169_ASARLIK TR-20(DM-2/16) M04_2064970</t>
  </si>
  <si>
    <t>30.01.2023 12:13:13</t>
  </si>
  <si>
    <t>30.01.2023 12:15:07</t>
  </si>
  <si>
    <t>M-2353 35-03-M02353_A_91464325_91464325</t>
  </si>
  <si>
    <t>30.01.2023 14:17:12</t>
  </si>
  <si>
    <t>30.01.2023 17:57:00</t>
  </si>
  <si>
    <t>BALABANLI TR-3 35-15-L00969_35-15-L00969_2352591</t>
  </si>
  <si>
    <t>30.01.2023 09:30:18</t>
  </si>
  <si>
    <t>30.01.2023 18:55:07</t>
  </si>
  <si>
    <t>TR-5 35-13-L00005_949969270_949969270</t>
  </si>
  <si>
    <t>30.01.2023 11:24:46</t>
  </si>
  <si>
    <t>30.01.2023 12:12:05</t>
  </si>
  <si>
    <t>MENEMEN GÖRECE TR-2 35-28-M00272_35-28-M00272_2363453</t>
  </si>
  <si>
    <t>30.01.2023 18:39:03</t>
  </si>
  <si>
    <t>30.01.2023 20:11:21</t>
  </si>
  <si>
    <t>TR-107 35-16-M00867_95000498077_95000498077</t>
  </si>
  <si>
    <t>30.01.2023 23:45:10</t>
  </si>
  <si>
    <t>31.01.2023 04:05:55</t>
  </si>
  <si>
    <t>K-2666 35-03-K02666_6653045 _5773649</t>
  </si>
  <si>
    <t>30.01.2023 14:30:11</t>
  </si>
  <si>
    <t>30.01.2023 21:37:59</t>
  </si>
  <si>
    <t>ÇAPAKLI KÖK 45-78-M01161_GÖKÇEKÖY M05_78225764</t>
  </si>
  <si>
    <t>30.01.2023 12:29:06</t>
  </si>
  <si>
    <t>30.01.2023 14:05:19</t>
  </si>
  <si>
    <t>DM-1/26 45-71-M00008_A a1b_45125395</t>
  </si>
  <si>
    <t>30.01.2023 12:02:58</t>
  </si>
  <si>
    <t>30.01.2023 15:32:18</t>
  </si>
  <si>
    <t>M-578 (DM-7/20) 35-17-M00578_A A03_60800380</t>
  </si>
  <si>
    <t>30.01.2023 22:06:01</t>
  </si>
  <si>
    <t>30.01.2023 22:47:14</t>
  </si>
  <si>
    <t>LUKOİL BENZİNLİK ÖZEL TR 35-30-M00335Ö_DIREK TIPI TRAFO HUCRESI H01_2041814</t>
  </si>
  <si>
    <t>30.01.2023 20:02:26</t>
  </si>
  <si>
    <t>30.01.2023 23:40:49</t>
  </si>
  <si>
    <t>ÇUKURALTI M-43 35-25-M00082_955268052_955268052</t>
  </si>
  <si>
    <t>30.01.2023 19:30:33</t>
  </si>
  <si>
    <t>30.01.2023 20:06:59</t>
  </si>
  <si>
    <t>AMBARSEKİ KÖYÜ TR-1 35-21-L00105_35-21-L00105_2349245</t>
  </si>
  <si>
    <t>30.01.2023 10:21:43</t>
  </si>
  <si>
    <t>30.01.2023 17:59:40</t>
  </si>
  <si>
    <t>M-2425 35-04-M02425_913177417_913177417</t>
  </si>
  <si>
    <t>30.01.2023 10:44:23</t>
  </si>
  <si>
    <t>30.01.2023 18:29:54</t>
  </si>
  <si>
    <t>TR-126 35-19-L00126_956689337_956689337</t>
  </si>
  <si>
    <t>30.01.2023 09:48:15</t>
  </si>
  <si>
    <t>30.01.2023 14:36:37</t>
  </si>
  <si>
    <t>ÇINARKÖY DM03/TR02 35-27-M00999_35-27-M00999_66126568</t>
  </si>
  <si>
    <t>30.01.2023 08:53:19</t>
  </si>
  <si>
    <t>30.01.2023 17:22:35</t>
  </si>
  <si>
    <t>YENİ BAĞARASI TR-5 35-23-M00211_35-23-M00211_72144546</t>
  </si>
  <si>
    <t>30.01.2023 09:02:00</t>
  </si>
  <si>
    <t>30.01.2023 10:02:00</t>
  </si>
  <si>
    <t>K-1623 35-01-K01623_911185450_911185450</t>
  </si>
  <si>
    <t>30.01.2023 10:03:10</t>
  </si>
  <si>
    <t>30.01.2023 13:04:25</t>
  </si>
  <si>
    <t>GÜLBAHÇE TR-4 35-19-L00144_956689260_956689260</t>
  </si>
  <si>
    <t>30.01.2023 23:31:32</t>
  </si>
  <si>
    <t>31.01.2023 02:03:58</t>
  </si>
  <si>
    <t>K-1487 35-03-K01487_35-03-K01487_41935816</t>
  </si>
  <si>
    <t>30.01.2023 10:00:38</t>
  </si>
  <si>
    <t>30.01.2023 18:58:13</t>
  </si>
  <si>
    <t>30.01.2023 10:09:04</t>
  </si>
  <si>
    <t>30.01.2023 12:11:39</t>
  </si>
  <si>
    <t>30.01.2023 21:23:28</t>
  </si>
  <si>
    <t>30.01.2023 21:40:02</t>
  </si>
  <si>
    <t>30.01.2023 19:17:01</t>
  </si>
  <si>
    <t>31.01.2023 01:02:44</t>
  </si>
  <si>
    <t>30.01.2023 19:15:11</t>
  </si>
  <si>
    <t>30.01.2023 19:50:55</t>
  </si>
  <si>
    <t>YEŞİLYURT TR-18 45-73-M00489_B_56402709_56402709</t>
  </si>
  <si>
    <t>30.01.2023 13:30:04</t>
  </si>
  <si>
    <t>30.01.2023 14:19:58</t>
  </si>
  <si>
    <t>GERÇEKLİ TR-2 35-15-L00649_35-15-L00649_2364876</t>
  </si>
  <si>
    <t>30.01.2023 17:23:20</t>
  </si>
  <si>
    <t>30.01.2023 19:16:14</t>
  </si>
  <si>
    <t>OVAKENT TR-11 35-15-L00633_B_91353594_91353594</t>
  </si>
  <si>
    <t>30.01.2023 11:49:15</t>
  </si>
  <si>
    <t>30.01.2023 13:44:50</t>
  </si>
  <si>
    <t>ÇAMLIK DM 35-17-M00173_HatBaşıAyırıcı_65826607 M08_65826607</t>
  </si>
  <si>
    <t>30.01.2023 14:51:40</t>
  </si>
  <si>
    <t>30.01.2023 17:34:18</t>
  </si>
  <si>
    <t>K-10 35-01-K00010_910509062_910509062</t>
  </si>
  <si>
    <t>30.01.2023 08:54:14</t>
  </si>
  <si>
    <t>30.01.2023 10:57:19</t>
  </si>
  <si>
    <t>TR-16 35-17-M00016_D D01_5834116</t>
  </si>
  <si>
    <t>30.01.2023 21:17:27</t>
  </si>
  <si>
    <t>30.01.2023 21:57:49</t>
  </si>
  <si>
    <t>K-2666 35-03-K02666_TRAFO K03_41961942</t>
  </si>
  <si>
    <t>30.01.2023 20:24:09</t>
  </si>
  <si>
    <t>30.01.2023 21:41:55</t>
  </si>
  <si>
    <t>FUAR İM 35-01-A00003_TR-1 K01_2082135</t>
  </si>
  <si>
    <t>30.01.2023 11:01:47</t>
  </si>
  <si>
    <t>M-1187 35-04-M01187_99289937_99289937</t>
  </si>
  <si>
    <t>30.01.2023 11:50:12</t>
  </si>
  <si>
    <t>30.01.2023 13:52:24</t>
  </si>
  <si>
    <t>HAVAOĞLU AHBAPLAR TR-1 45-81-M00072_B_56400922_56400922</t>
  </si>
  <si>
    <t>30.01.2023 09:29:11</t>
  </si>
  <si>
    <t>30.01.2023 12:53:19</t>
  </si>
  <si>
    <t>OVACIK TR-5 35-31-L00146_35-31-L00146_2364100</t>
  </si>
  <si>
    <t>30.01.2023 19:03:28</t>
  </si>
  <si>
    <t>30.01.2023 19:48:48</t>
  </si>
  <si>
    <t>K-4415 35-01-K04415_DIREK TIPI TRAFO HUCRESI H01_2074456</t>
  </si>
  <si>
    <t>30.01.2023 16:15:08</t>
  </si>
  <si>
    <t>30.01.2023 16:22:50</t>
  </si>
  <si>
    <t>AYRANCILAR DM-5 35-26-M00807_DM-5/13 M02_2125774</t>
  </si>
  <si>
    <t>30.01.2023 10:41:05</t>
  </si>
  <si>
    <t>30.01.2023 11:13:29</t>
  </si>
  <si>
    <t>TR-33 35-19-M00033_956670024_956670024</t>
  </si>
  <si>
    <t>30.01.2023 08:43:19</t>
  </si>
  <si>
    <t>30.01.2023 10:57:25</t>
  </si>
  <si>
    <t>30.01.2023 18:50:29</t>
  </si>
  <si>
    <t>30.01.2023 18:52:24</t>
  </si>
  <si>
    <t>KINIK İM 35-24-A00001_ŞEHİR-2 L02_2310180</t>
  </si>
  <si>
    <t>30.01.2023 18:35:48</t>
  </si>
  <si>
    <t>30.01.2023 18:46:00</t>
  </si>
  <si>
    <t>GERÇEKLİ TR-2 35-15-L00649_A_91354716_91354716</t>
  </si>
  <si>
    <t>30.01.2023 13:20:38</t>
  </si>
  <si>
    <t>30.01.2023 19:12:43</t>
  </si>
  <si>
    <t>TR-2/33 45-72-L00033_956495040_956495040</t>
  </si>
  <si>
    <t>30.01.2023 07:47:12</t>
  </si>
  <si>
    <t>30.01.2023 11:31:09</t>
  </si>
  <si>
    <t>L-143 35-18-L00143_11998415_56372525_56372525</t>
  </si>
  <si>
    <t>30.01.2023 00:23:37</t>
  </si>
  <si>
    <t>30.01.2023 01:09:13</t>
  </si>
  <si>
    <t>GÜZELKÖY KÖK 45-71-M00123_HatBaşıAyırıcı_53134494 M03_53134494</t>
  </si>
  <si>
    <t>30.01.2023 08:06:02</t>
  </si>
  <si>
    <t>30.01.2023 11:31:34</t>
  </si>
  <si>
    <t>M-1252 35-01-M01252_M-1253 M02_2120121</t>
  </si>
  <si>
    <t>30.01.2023 08:53:53</t>
  </si>
  <si>
    <t>30.01.2023 10:18:00</t>
  </si>
  <si>
    <t>30.01.2023 17:23:04</t>
  </si>
  <si>
    <t>30.01.2023 19:27:33</t>
  </si>
  <si>
    <t>M-3337 35-04-M03337_912484908_912484908</t>
  </si>
  <si>
    <t>30.01.2023 14:10:02</t>
  </si>
  <si>
    <t>30.01.2023 17:42:38</t>
  </si>
  <si>
    <t>GÜZELKÖY KÖK 45-71-M00123_GÜZELKÖY M07_50218011</t>
  </si>
  <si>
    <t>30.01.2023 10:29:50</t>
  </si>
  <si>
    <t>30.01.2023 11:47:51</t>
  </si>
  <si>
    <t>L-143 35-18-L00143_950461201_950461201</t>
  </si>
  <si>
    <t>30.01.2023 10:50:46</t>
  </si>
  <si>
    <t>30.01.2023 11:36:25</t>
  </si>
  <si>
    <t>SARIGÖL DM 45-79-M00069_TIRAZLAR M09_2318423</t>
  </si>
  <si>
    <t>30.01.2023 11:49:13</t>
  </si>
  <si>
    <t>30.01.2023 16:56:56</t>
  </si>
  <si>
    <t>TEKELİ TR-5 35-22-M00235_955256275_955256275</t>
  </si>
  <si>
    <t>30.01.2023 14:07:11</t>
  </si>
  <si>
    <t>30.01.2023 15:45:12</t>
  </si>
  <si>
    <t>30.01.2023 09:24:07</t>
  </si>
  <si>
    <t>30.01.2023 18:09:29</t>
  </si>
  <si>
    <t>M-540 35-09-M00540_TRF-2 M03_47723419</t>
  </si>
  <si>
    <t>30.01.2023 20:07:50</t>
  </si>
  <si>
    <t>30.01.2023 22:37:29</t>
  </si>
  <si>
    <t>K-1103 35-02-K01103_A_56380295_56380295</t>
  </si>
  <si>
    <t>30.01.2023 20:59:04</t>
  </si>
  <si>
    <t>30.01.2023 22:16:53</t>
  </si>
  <si>
    <t>HAYKIRAN TR-2 35-28-M00201_A_56357555_56357555</t>
  </si>
  <si>
    <t>30.01.2023 22:48:09</t>
  </si>
  <si>
    <t>30.01.2023 23:34:52</t>
  </si>
  <si>
    <t>30.01.2023 16:08:42</t>
  </si>
  <si>
    <t>30.01.2023 16:57:37</t>
  </si>
  <si>
    <t>PANCAR TM 35-26-A00003_PANCAR-4 M05_2331033</t>
  </si>
  <si>
    <t>30.01.2023 10:12:12</t>
  </si>
  <si>
    <t>30.01.2023 10:26:14</t>
  </si>
  <si>
    <t>30.01.2023 11:15:10</t>
  </si>
  <si>
    <t>30.01.2023 11:52:44</t>
  </si>
  <si>
    <t>KINIK TR-3 35-24-L00003_TR-28 L04_2303841</t>
  </si>
  <si>
    <t>30.01.2023 18:50:26</t>
  </si>
  <si>
    <t>30.01.2023 19:07:27</t>
  </si>
  <si>
    <t>TEKKE İSMAİL AKSU GRB. TR-4 35-15-L00126_35-15-L00126_2362228</t>
  </si>
  <si>
    <t>30.01.2023 12:57:46</t>
  </si>
  <si>
    <t>30.01.2023 20:36:58</t>
  </si>
  <si>
    <t>30.01.2023 09:16:06</t>
  </si>
  <si>
    <t>30.01.2023 17:21:24</t>
  </si>
  <si>
    <t>SÜTÇÜLER TR-2 35-27-M00406_A_56381804_56381804</t>
  </si>
  <si>
    <t>30.01.2023 13:28:52</t>
  </si>
  <si>
    <t>30.01.2023 14:59:30</t>
  </si>
  <si>
    <t>MURADİYE DM 45-71-M00006_ÜÇPINAR DM M02_2076872</t>
  </si>
  <si>
    <t>30.01.2023 08:51:57</t>
  </si>
  <si>
    <t>30.01.2023 09:43:19</t>
  </si>
  <si>
    <t>AKHİSAR İM 45-72-A00001_AKHİSAR TM  ŞEHİR-3 M07_42545484</t>
  </si>
  <si>
    <t>30.01.2023 18:31:30</t>
  </si>
  <si>
    <t>30.01.2023 18:56:26</t>
  </si>
  <si>
    <t>K-4237 35-03-K04237_910345902_910345902</t>
  </si>
  <si>
    <t>30.01.2023 21:02:58</t>
  </si>
  <si>
    <t>30.01.2023 22:43:30</t>
  </si>
  <si>
    <t>TR-265 KUŞÇULAR 35-19-M00151_DIREK TIPI TRAFO HUCRESI H01_2061364</t>
  </si>
  <si>
    <t>30.01.2023 10:31:00</t>
  </si>
  <si>
    <t>30.01.2023 14:25:14</t>
  </si>
  <si>
    <t>AKKOYUNLU ATATÜRK MAH.TR-1 35-29-L00117_DIREK TIPI TRAFO HUCRESI H01_2075764</t>
  </si>
  <si>
    <t>30.01.2023 17:10:23</t>
  </si>
  <si>
    <t>30.01.2023 19:15:27</t>
  </si>
  <si>
    <t>30.01.2023 09:02:43</t>
  </si>
  <si>
    <t>30.01.2023 10:02:42</t>
  </si>
  <si>
    <t>KARAKOVA KÖK 35-15-L01205_SEYREKLİ M01_85269012</t>
  </si>
  <si>
    <t>30.01.2023 10:21:00</t>
  </si>
  <si>
    <t>30.01.2023 18:27:43</t>
  </si>
  <si>
    <t>TR-49 35-26-M00049_95001223304_95001223304</t>
  </si>
  <si>
    <t>31.01.2023 10:36:18</t>
  </si>
  <si>
    <t>31.01.2023 10:58:00</t>
  </si>
  <si>
    <t>L-290 35-18-L00290_950456232_950456232</t>
  </si>
  <si>
    <t>31.01.2023 08:18:36</t>
  </si>
  <si>
    <t>31.01.2023 11:38:00</t>
  </si>
  <si>
    <t>DAĞISTAN KÖK 35-16-M00186_DAĞISTAN KÖYLER M03_2059082</t>
  </si>
  <si>
    <t>31.01.2023 11:11:43</t>
  </si>
  <si>
    <t>31.01.2023 11:40:30</t>
  </si>
  <si>
    <t>M-1226 35-01-M01226_911639314_911639314</t>
  </si>
  <si>
    <t>31.01.2023 12:59:49</t>
  </si>
  <si>
    <t>31.01.2023 13:41:17</t>
  </si>
  <si>
    <t>YENİFOÇA TR-23 35-23-M00023_B_56364421_56364421</t>
  </si>
  <si>
    <t>31.01.2023 18:00:46</t>
  </si>
  <si>
    <t>31.01.2023 18:41:58</t>
  </si>
  <si>
    <t>ARDIÇ TR-8 35-21-L00131__83437376_83437376</t>
  </si>
  <si>
    <t>31.01.2023 10:13:54</t>
  </si>
  <si>
    <t>31.01.2023 11:04:40</t>
  </si>
  <si>
    <t>DM-1/30 35-29-M00030_48367759_56362196_56362196</t>
  </si>
  <si>
    <t>31.01.2023 09:17:31</t>
  </si>
  <si>
    <t>31.01.2023 11:42:35</t>
  </si>
  <si>
    <t>SARIAHMETLİ TR-1 45-71-M01701_953203442_953203442</t>
  </si>
  <si>
    <t>31.01.2023 15:18:32</t>
  </si>
  <si>
    <t>31.01.2023 20:06:30</t>
  </si>
  <si>
    <t>TR-106 45-78-L00106_95001195176_95001195176</t>
  </si>
  <si>
    <t>31.01.2023 23:16:24</t>
  </si>
  <si>
    <t>01.02.2023 00:55:52</t>
  </si>
  <si>
    <t>ÜRKMEZ M-18 35-25-M00151_C_91264079_91264079</t>
  </si>
  <si>
    <t>31.01.2023 13:45:42</t>
  </si>
  <si>
    <t>31.01.2023 14:41:13</t>
  </si>
  <si>
    <t>31.01.2023 16:58:34</t>
  </si>
  <si>
    <t>31.01.2023 17:59:22</t>
  </si>
  <si>
    <t>K-1708 35-01-K01708_C_56373641_56373641</t>
  </si>
  <si>
    <t>31.01.2023 09:34:11</t>
  </si>
  <si>
    <t>31.01.2023 12:35:44</t>
  </si>
  <si>
    <t>DM-1/TR-8 URLA 35-19-M00466_956674857_956674857</t>
  </si>
  <si>
    <t>31.01.2023 12:05:19</t>
  </si>
  <si>
    <t>31.01.2023 17:12:35</t>
  </si>
  <si>
    <t>TR-33 35-19-M00033_6979224 a6b_5961291</t>
  </si>
  <si>
    <t>31.01.2023 10:28:23</t>
  </si>
  <si>
    <t>31.01.2023 13:10:59</t>
  </si>
  <si>
    <t>MAVİ KÖŞE TR-1 KÖK 35-17-M00224_950304136_950304136</t>
  </si>
  <si>
    <t>31.01.2023 12:17:53</t>
  </si>
  <si>
    <t>31.01.2023 17:40:52</t>
  </si>
  <si>
    <t>31.01.2023 15:24:54</t>
  </si>
  <si>
    <t>31.01.2023 15:38:09</t>
  </si>
  <si>
    <t>EMLAKDERE TR-1 45-71-M01025_DIREK TIPI TRAFO HUCRESI H01_2091038</t>
  </si>
  <si>
    <t>31.01.2023 10:09:26</t>
  </si>
  <si>
    <t>31.01.2023 13:52:42</t>
  </si>
  <si>
    <t>ESENDERE TR-1 35-21-L00108_D_82668927_82668927</t>
  </si>
  <si>
    <t>31.01.2023 12:51:44</t>
  </si>
  <si>
    <t>31.01.2023 13:45:48</t>
  </si>
  <si>
    <t>AHMETLİ TR-54 45-84-L00189_C_56401101_56401101</t>
  </si>
  <si>
    <t>31.01.2023 23:26:56</t>
  </si>
  <si>
    <t>01.02.2023 01:13:50</t>
  </si>
  <si>
    <t>AFŞAR TR-3 YENİMAHALLE 45-79-M00346_B_56384558_56384558</t>
  </si>
  <si>
    <t>31.01.2023 15:42:53</t>
  </si>
  <si>
    <t>31.01.2023 18:38:29</t>
  </si>
  <si>
    <t>MURADİYE DM 45-71-M00006_DM-02 ÜÇTEPELER RİNG M04_2076878</t>
  </si>
  <si>
    <t>31.01.2023 13:57:20</t>
  </si>
  <si>
    <t>31.01.2023 14:08:00</t>
  </si>
  <si>
    <t>31.01.2023 16:59:27</t>
  </si>
  <si>
    <t>31.01.2023 19:23:39</t>
  </si>
  <si>
    <t>M-2024 35-09-M02024_A A02b_5968233</t>
  </si>
  <si>
    <t>31.01.2023 20:07:49</t>
  </si>
  <si>
    <t>31.01.2023 22:09:36</t>
  </si>
  <si>
    <t>DM-5/TR-4 (ESKİ TR-36) 35-26-M01365_956625550_956625550</t>
  </si>
  <si>
    <t>31.01.2023 09:34:12</t>
  </si>
  <si>
    <t>31.01.2023 09:59:39</t>
  </si>
  <si>
    <t>ORHAN ATİK SULAMA GRUBU 35-29-M00228_35-29-M00228_2373838</t>
  </si>
  <si>
    <t>31.01.2023 18:38:06</t>
  </si>
  <si>
    <t>31.01.2023 20:57:52</t>
  </si>
  <si>
    <t>ULUKENT DM-1/16 35-28-M00069_ULUKENT DM-3/7 M01_66552821</t>
  </si>
  <si>
    <t>31.01.2023 11:36:13</t>
  </si>
  <si>
    <t>31.01.2023 15:01:55</t>
  </si>
  <si>
    <t>ÇAYKÖY TR-1 45-78-L00429_B_91195813_91195813</t>
  </si>
  <si>
    <t>31.01.2023 18:15:08</t>
  </si>
  <si>
    <t>31.01.2023 19:28:55</t>
  </si>
  <si>
    <t>31.01.2023 17:41:14</t>
  </si>
  <si>
    <t>31.01.2023 18:58:21</t>
  </si>
  <si>
    <t>M-1839 35-02-M01839_913475251_913475251</t>
  </si>
  <si>
    <t>31.01.2023 20:21:57</t>
  </si>
  <si>
    <t>31.01.2023 21:55:09</t>
  </si>
  <si>
    <t>TAŞLIYATAK TR-1 35-31-L00366_B_91440553_91440553</t>
  </si>
  <si>
    <t>31.01.2023 09:45:00</t>
  </si>
  <si>
    <t>31.01.2023 18:55:40</t>
  </si>
  <si>
    <t>SEYDİKÖY İM 35-08-A00002_MAYIS M13_2308908</t>
  </si>
  <si>
    <t>31.01.2023 11:55:16</t>
  </si>
  <si>
    <t>31.01.2023 12:50:31</t>
  </si>
  <si>
    <t>K-3248 35-07-K03248_913746629_913746629</t>
  </si>
  <si>
    <t>31.01.2023 15:09:58</t>
  </si>
  <si>
    <t>31.01.2023 16:44:20</t>
  </si>
  <si>
    <t>SARNIÇ İM 35-08-A00005_SARNIÇ-12 K11_2308973</t>
  </si>
  <si>
    <t>31.01.2023 13:32:23</t>
  </si>
  <si>
    <t>31.01.2023 14:26:59</t>
  </si>
  <si>
    <t>31.01.2023 08:45:56</t>
  </si>
  <si>
    <t>31.01.2023 09:37:53</t>
  </si>
  <si>
    <t>K-95 35-02-K00095_C_56376158_56376158</t>
  </si>
  <si>
    <t>31.01.2023 05:50:30</t>
  </si>
  <si>
    <t>31.01.2023 10:57:23</t>
  </si>
  <si>
    <t>K-1402 35-01-K01402_E_56381147_56381147</t>
  </si>
  <si>
    <t>31.01.2023 13:18:15</t>
  </si>
  <si>
    <t>31.01.2023 16:21:24</t>
  </si>
  <si>
    <t>L-84/1 35-18-L00533_35-18-L00533_72103741</t>
  </si>
  <si>
    <t>31.01.2023 12:25:17</t>
  </si>
  <si>
    <t>31.01.2023 19:14:51</t>
  </si>
  <si>
    <t>KESİKKÖY DM 35-28-M00309_BURUNCUK M08_2323291</t>
  </si>
  <si>
    <t>31.01.2023 16:30:58</t>
  </si>
  <si>
    <t>31.01.2023 17:00:46</t>
  </si>
  <si>
    <t>31.01.2023 09:17:28</t>
  </si>
  <si>
    <t>31.01.2023 18:08:42</t>
  </si>
  <si>
    <t>PAYAMLI M-22 35-25-M00192_956651311_956651311</t>
  </si>
  <si>
    <t>31.01.2023 07:12:34</t>
  </si>
  <si>
    <t>31.01.2023 10:45:17</t>
  </si>
  <si>
    <t>KRAL KÖK 35-26-M00345_BİM M04_66236441</t>
  </si>
  <si>
    <t>31.01.2023 18:14:56</t>
  </si>
  <si>
    <t>31.01.2023 18:16:52</t>
  </si>
  <si>
    <t>SUBATAN TR-7 35-15-L00342_35-15-L00342_2365330</t>
  </si>
  <si>
    <t>31.01.2023 14:41:16</t>
  </si>
  <si>
    <t>31.01.2023 16:49:27</t>
  </si>
  <si>
    <t>TÜRKELLİ TR-7 35-28-M00461_35-28-M00461_2373778</t>
  </si>
  <si>
    <t>31.01.2023 17:04:54</t>
  </si>
  <si>
    <t>31.01.2023 19:00:43</t>
  </si>
  <si>
    <t>OĞULDURUK TR-1 45-75-M00185_B_56403645_56403645</t>
  </si>
  <si>
    <t>31.01.2023 09:53:18</t>
  </si>
  <si>
    <t>31.01.2023 10:34:09</t>
  </si>
  <si>
    <t>ALÇUK TM 35-17-A00001_HatBaşıAyırıcı_53133535 M30_53133535</t>
  </si>
  <si>
    <t>31.01.2023 18:26:16</t>
  </si>
  <si>
    <t>31.01.2023 21:23:58</t>
  </si>
  <si>
    <t>TR-56 35-15-M00056_35-15-M00056_66597918</t>
  </si>
  <si>
    <t>31.01.2023 10:46:54</t>
  </si>
  <si>
    <t>31.01.2023 11:19:26</t>
  </si>
  <si>
    <t>M-1446 GEÇİT 35-08-M01446_M-1069 M02_85465573</t>
  </si>
  <si>
    <t>31.01.2023 16:00:17</t>
  </si>
  <si>
    <t>31.01.2023 16:50:24</t>
  </si>
  <si>
    <t>L-177 35-18-L00177_950442817_950442817</t>
  </si>
  <si>
    <t>31.01.2023 09:14:41</t>
  </si>
  <si>
    <t>31.01.2023 15:20:12</t>
  </si>
  <si>
    <t>BEYKÖY KÖK TR-12 35-32-L00012_YENİYURT TR-1 L01_2334562</t>
  </si>
  <si>
    <t>31.01.2023 09:57:41</t>
  </si>
  <si>
    <t>31.01.2023 12:27:57</t>
  </si>
  <si>
    <t>K-17 35-04-K00017_99744242_99744242</t>
  </si>
  <si>
    <t>31.01.2023 10:34:05</t>
  </si>
  <si>
    <t>31.01.2023 12:46:03</t>
  </si>
  <si>
    <t>DM-2/18 (YENİHAN) 45-71-M00155_B B5_45179969</t>
  </si>
  <si>
    <t>31.01.2023 12:27:26</t>
  </si>
  <si>
    <t>31.01.2023 18:57:10</t>
  </si>
  <si>
    <t>31.01.2023 11:26:37</t>
  </si>
  <si>
    <t>31.01.2023 13:37:00</t>
  </si>
  <si>
    <t>TR-1/64 DM 45-72-M00064_C_56390688_56390688</t>
  </si>
  <si>
    <t>31.01.2023 10:27:09</t>
  </si>
  <si>
    <t>31.01.2023 11:22:28</t>
  </si>
  <si>
    <t>TR-81 35-30-L00081_955331794_955331794</t>
  </si>
  <si>
    <t>31.01.2023 16:43:08</t>
  </si>
  <si>
    <t>31.01.2023 17:31:31</t>
  </si>
  <si>
    <t>31.01.2023 08:59:26</t>
  </si>
  <si>
    <t>31.01.2023 17:30:58</t>
  </si>
  <si>
    <t>TR-174/A 45-78-L00736_953268459_953268459</t>
  </si>
  <si>
    <t>31.01.2023 20:58:14</t>
  </si>
  <si>
    <t>31.01.2023 23:29:01</t>
  </si>
  <si>
    <t>ÇAYKÖY TR-1 45-78-L00429_A_91195812_91195812</t>
  </si>
  <si>
    <t>31.01.2023 19:53:42</t>
  </si>
  <si>
    <t>31.01.2023 21:04:29</t>
  </si>
  <si>
    <t>PAYAMLI M-20 35-25-M00170_B_56390754_56390754</t>
  </si>
  <si>
    <t>31.01.2023 14:49:32</t>
  </si>
  <si>
    <t>31.01.2023 15:58:08</t>
  </si>
  <si>
    <t>HARMANDALI DM-3 (M-211) 35-09-M00211_M-2781 M03_45384026</t>
  </si>
  <si>
    <t>31.01.2023 11:02:32</t>
  </si>
  <si>
    <t>31.01.2023 11:07:23</t>
  </si>
  <si>
    <t>HALİLBEYLİ TR-5 35-27-M01054_911906311_911906311</t>
  </si>
  <si>
    <t>31.01.2023 16:03:04</t>
  </si>
  <si>
    <t>31.01.2023 18:32:04</t>
  </si>
  <si>
    <t>ÇAMLIK DM 35-17-M00173_ZEYTİNDAĞ-2 M04_66328145</t>
  </si>
  <si>
    <t>31.01.2023 05:05:12</t>
  </si>
  <si>
    <t>31.01.2023 05:09:29</t>
  </si>
  <si>
    <t>31.01.2023 22:55:16</t>
  </si>
  <si>
    <t>31.01.2023 23:56:52</t>
  </si>
  <si>
    <t>TR-43 35-16-L00043_47578110_56353120_56353120</t>
  </si>
  <si>
    <t>31.01.2023 17:10:31</t>
  </si>
  <si>
    <t>31.01.2023 20:55:52</t>
  </si>
  <si>
    <t>K-1305 35-08-K01305_K-810 K02_2116665</t>
  </si>
  <si>
    <t>31.01.2023 15:00:44</t>
  </si>
  <si>
    <t>31.01.2023 15:44:18</t>
  </si>
  <si>
    <t>M-3040 35-09-M03040_M-1978 M01_79572189</t>
  </si>
  <si>
    <t>31.01.2023 11:03:40</t>
  </si>
  <si>
    <t>31.01.2023 11:07:29</t>
  </si>
  <si>
    <t>K-4390 35-09-K04390_A A1b_5867734</t>
  </si>
  <si>
    <t>31.01.2023 09:56:24</t>
  </si>
  <si>
    <t>31.01.2023 17:18:33</t>
  </si>
  <si>
    <t>ÇIRPI TR-1/4 35-20-M00004_A_56381181_56381181</t>
  </si>
  <si>
    <t>31.01.2023 19:24:46</t>
  </si>
  <si>
    <t>31.01.2023 20:34:17</t>
  </si>
  <si>
    <t>M-3052 35-09-M03052_TRAFO K03_45353898</t>
  </si>
  <si>
    <t>31.01.2023 11:02:00</t>
  </si>
  <si>
    <t>31.01.2023 11:10:00</t>
  </si>
  <si>
    <t>TR-2/12 45-72-L01016__81571431_81571431</t>
  </si>
  <si>
    <t>31.01.2023 15:36:31</t>
  </si>
  <si>
    <t>31.01.2023 17:13:44</t>
  </si>
  <si>
    <t>M-1307 35-02-M01307_35-02-M01307_2372760</t>
  </si>
  <si>
    <t>31.01.2023 08:54:47</t>
  </si>
  <si>
    <t>31.01.2023 16:47:37</t>
  </si>
  <si>
    <t>31.01.2023 15:15:24</t>
  </si>
  <si>
    <t>31.01.2023 21:19:07</t>
  </si>
  <si>
    <t>K-49 35-01-K00049_G G1_5865798</t>
  </si>
  <si>
    <t>31.01.2023 20:42:56</t>
  </si>
  <si>
    <t>31.01.2023 21:51:12</t>
  </si>
  <si>
    <t>YENİ BAĞARASI TR-1 35-23-M00207_35-23-M00207_2361193</t>
  </si>
  <si>
    <t>31.01.2023 20:05:35</t>
  </si>
  <si>
    <t>31.01.2023 21:08:04</t>
  </si>
  <si>
    <t>TEKKEDERE DM 35-16-M00137_HatBaşıAyırıcı_53140703 M12_53140703</t>
  </si>
  <si>
    <t>31.01.2023 19:10:08</t>
  </si>
  <si>
    <t>31.01.2023 21:04:18</t>
  </si>
  <si>
    <t>ÇİLE TR-2 35-22-M00238_955270841_955270841</t>
  </si>
  <si>
    <t>31.01.2023 14:50:33</t>
  </si>
  <si>
    <t>31.01.2023 17:55:12</t>
  </si>
  <si>
    <t>L-365 ILDIR ÇAYAĞZI 35-18-L00365_35-18-L00365_2372304</t>
  </si>
  <si>
    <t>31.01.2023 09:32:29</t>
  </si>
  <si>
    <t>31.01.2023 10:33:55</t>
  </si>
  <si>
    <t>DM-3/07 (MAKEDON GÖÇMENLERİ) 45-71-M00062_B b3b_45179827</t>
  </si>
  <si>
    <t>31.01.2023 14:00:41</t>
  </si>
  <si>
    <t>31.01.2023 20:33:45</t>
  </si>
  <si>
    <t>31.01.2023 17:14:39</t>
  </si>
  <si>
    <t>31.01.2023 17:21:19</t>
  </si>
  <si>
    <t>SELÇUK İM/DM 35-13-A00004_ŞEHİR-3 M15_65986280</t>
  </si>
  <si>
    <t>31.01.2023 12:13:53</t>
  </si>
  <si>
    <t>31.01.2023 17:02:42</t>
  </si>
  <si>
    <t>K-3008 35-07-K03008_TRAFO K02_48408899</t>
  </si>
  <si>
    <t>31.01.2023 08:56:30</t>
  </si>
  <si>
    <t>31.01.2023 10:56:57</t>
  </si>
  <si>
    <t>M-2024 35-09-M02024_915055498_915055498</t>
  </si>
  <si>
    <t>31.01.2023 22:44:30</t>
  </si>
  <si>
    <t>01.02.2023 00:16:57</t>
  </si>
  <si>
    <t>K-3772 35-02-K03772_99162064_99162064</t>
  </si>
  <si>
    <t>31.01.2023 11:01:43</t>
  </si>
  <si>
    <t>31.01.2023 13:23:49</t>
  </si>
  <si>
    <t>31.01.2023 19:35:02</t>
  </si>
  <si>
    <t>31.01.2023 21:43:06</t>
  </si>
  <si>
    <t>DM-3/TR-33 (ESKİ TR-8) 35-22-M00008_D D5_5801894</t>
  </si>
  <si>
    <t>31.01.2023 11:42:10</t>
  </si>
  <si>
    <t>31.01.2023 15:53:32</t>
  </si>
  <si>
    <t>K-4772 35-04-K04772_35-04-K04772_2376595</t>
  </si>
  <si>
    <t>31.01.2023 20:25:11</t>
  </si>
  <si>
    <t>31.01.2023 21:19:34</t>
  </si>
  <si>
    <t>AYRANCILAR DM-2 35-26-M00825__85103118_85103118</t>
  </si>
  <si>
    <t>31.01.2023 12:16:18</t>
  </si>
  <si>
    <t>31.01.2023 13:49:14</t>
  </si>
  <si>
    <t>31.01.2023 21:37:15</t>
  </si>
  <si>
    <t>31.01.2023 22:20:17</t>
  </si>
  <si>
    <t>K-1526 35-02-K01526_C_56364159_56364159</t>
  </si>
  <si>
    <t>31.01.2023 05:57:23</t>
  </si>
  <si>
    <t>31.01.2023 08:57:20</t>
  </si>
  <si>
    <t>M-2353 35-03-M02353_B_65510655_65510655</t>
  </si>
  <si>
    <t>31.01.2023 07:50:44</t>
  </si>
  <si>
    <t>31.01.2023 14:11:49</t>
  </si>
  <si>
    <t>SEYREK TR-3 35-28-M00372__78540088_78540088</t>
  </si>
  <si>
    <t>31.01.2023 15:17:00</t>
  </si>
  <si>
    <t>31.01.2023 17:42:07</t>
  </si>
  <si>
    <t>31.01.2023 17:37:18</t>
  </si>
  <si>
    <t>31.01.2023 18:17:06</t>
  </si>
  <si>
    <t>31.01.2023 09:01:26</t>
  </si>
  <si>
    <t>31.01.2023 17:15:07</t>
  </si>
  <si>
    <t>TR-27/1 45-82-M00108_TR-28-29-30 M03_2325730</t>
  </si>
  <si>
    <t>31.01.2023 09:36:34</t>
  </si>
  <si>
    <t>31.01.2023 16:22:24</t>
  </si>
  <si>
    <t>31.01.2023 09:36:21</t>
  </si>
  <si>
    <t>31.01.2023 16:53:52</t>
  </si>
  <si>
    <t>K-24 35-01-K00024_911718526_911718526</t>
  </si>
  <si>
    <t>31.01.2023 00:50:06</t>
  </si>
  <si>
    <t>31.01.2023 01:44:51</t>
  </si>
  <si>
    <t>K-4778 35-04-K04778_DIREK TIPI TRAFO HUCRESI H01_2089920</t>
  </si>
  <si>
    <t>31.01.2023 15:03:15</t>
  </si>
  <si>
    <t>31.01.2023 17:31:03</t>
  </si>
  <si>
    <t>TR-2 35-19-L00002_A_60984865_60984865</t>
  </si>
  <si>
    <t>31.01.2023 05:49:09</t>
  </si>
  <si>
    <t>31.01.2023 07:44:03</t>
  </si>
  <si>
    <t>K-95 35-02-K00095_58141663 _58141611</t>
  </si>
  <si>
    <t>31.01.2023 08:32:56</t>
  </si>
  <si>
    <t>31.01.2023 10:59:52</t>
  </si>
  <si>
    <t>TR-20 45-77-L00020_945504186_945504186</t>
  </si>
  <si>
    <t>31.01.2023 13:01:08</t>
  </si>
  <si>
    <t>31.01.2023 15:31:42</t>
  </si>
  <si>
    <t>DM-16/23 45-71-M02399_953200321_953200321</t>
  </si>
  <si>
    <t>31.01.2023 10:10:35</t>
  </si>
  <si>
    <t>31.01.2023 13:54:42</t>
  </si>
  <si>
    <t>K-3586 35-01-K03586_C_91390765_91390765</t>
  </si>
  <si>
    <t>31.01.2023 23:23:04</t>
  </si>
  <si>
    <t>01.02.2023 00:38:26</t>
  </si>
  <si>
    <t>L-126 35-18-L00126_6497245_60982883_60982883</t>
  </si>
  <si>
    <t>31.01.2023 22:02:27</t>
  </si>
  <si>
    <t>31.01.2023 23:45:18</t>
  </si>
  <si>
    <t>ÖZBEY İM 35-26-A00005_ABALIOĞLU M07_2324257</t>
  </si>
  <si>
    <t>31.01.2023 21:03:11</t>
  </si>
  <si>
    <t>31.01.2023 21:43:57</t>
  </si>
  <si>
    <t>MURADİYE DM-5/6 KÖK 45-71-M00245_DM-5/6-C M04_72097658</t>
  </si>
  <si>
    <t>31.01.2023 13:32:39</t>
  </si>
  <si>
    <t>31.01.2023 14:59:00</t>
  </si>
  <si>
    <t>GÜLBAHÇE TR-4 35-19-L00144_C_91019934_91019934</t>
  </si>
  <si>
    <t>31.01.2023 01:34:15</t>
  </si>
  <si>
    <t>31.01.2023 02:12:56</t>
  </si>
  <si>
    <t>TR-20 AYI BALIĞI 35-21-L00207_35-21-L00207_49159438</t>
  </si>
  <si>
    <t>31.01.2023 18:43:47</t>
  </si>
  <si>
    <t>31.01.2023 20:15:50</t>
  </si>
  <si>
    <t>M-1700 35-01-M01700_911076674_911076674</t>
  </si>
  <si>
    <t>31.01.2023 15:45:33</t>
  </si>
  <si>
    <t>31.01.2023 16:52:26</t>
  </si>
  <si>
    <t>M-1954 35-01-M01954_M M1b_5873843</t>
  </si>
  <si>
    <t>31.01.2023 20:15:02</t>
  </si>
  <si>
    <t>01.02.2023 03:57:06</t>
  </si>
  <si>
    <t>31.01.2023 08:58:21</t>
  </si>
  <si>
    <t>31.01.2023 18:08:23</t>
  </si>
  <si>
    <t>31.01.2023 10:46:50</t>
  </si>
  <si>
    <t>31.01.2023 12:15:03</t>
  </si>
  <si>
    <t>FOÇA M-259 BAĞARASI 35-23-M00259_A_56364324_56364324</t>
  </si>
  <si>
    <t>31.01.2023 16:41:04</t>
  </si>
  <si>
    <t>31.01.2023 17:53:04</t>
  </si>
  <si>
    <t>TR-93 MELTEM SİTESİ 35-19-L00093_7753778_56394834_56394834</t>
  </si>
  <si>
    <t>31.01.2023 09:30:19</t>
  </si>
  <si>
    <t>31.01.2023 10:15:39</t>
  </si>
  <si>
    <t>31.01.2023 09:02:46</t>
  </si>
  <si>
    <t>31.01.2023 16:18:48</t>
  </si>
  <si>
    <t>31.01.2023 08:51:25</t>
  </si>
  <si>
    <t>31.01.2023 09:33:45</t>
  </si>
  <si>
    <t>K-2574 35-01-K02574_35-01-K02574_42397039</t>
  </si>
  <si>
    <t>31.01.2023 19:45:41</t>
  </si>
  <si>
    <t>31.01.2023 20:11:20</t>
  </si>
  <si>
    <t>ÖVEÇLİ TR-2 45-76-L00135_DIREK TIPI TRAFO HUCRESI H01_2092593</t>
  </si>
  <si>
    <t>31.01.2023 17:39:17</t>
  </si>
  <si>
    <t>31.01.2023 19:15:55</t>
  </si>
  <si>
    <t>K-2984 35-03-K02984_910626290_910626290</t>
  </si>
  <si>
    <t>31.01.2023 10:22:48</t>
  </si>
  <si>
    <t>31.01.2023 11:37:55</t>
  </si>
  <si>
    <t>31.01.2023 07:24:24</t>
  </si>
  <si>
    <t>31.01.2023 13:24:42</t>
  </si>
  <si>
    <t>M-639 OLDURUK KÖK 35-03-M00639_M-1929 M04_42868424</t>
  </si>
  <si>
    <t>31.01.2023 11:16:43</t>
  </si>
  <si>
    <t>31.01.2023 11:59:16</t>
  </si>
  <si>
    <t>K-3978 35-01-K03978_35-01-K03978_2354066</t>
  </si>
  <si>
    <t>31.01.2023 00:04:38</t>
  </si>
  <si>
    <t>31.01.2023 02:43:39</t>
  </si>
  <si>
    <t>TR-1/80 45-72-M00080_956505271_956505271</t>
  </si>
  <si>
    <t>31.01.2023 14:20:22</t>
  </si>
  <si>
    <t>31.01.2023 17:51:31</t>
  </si>
  <si>
    <t>31.01.2023 18:49:26</t>
  </si>
  <si>
    <t>31.01.2023 20:13:28</t>
  </si>
  <si>
    <t>M-987 35-03-M00987_B_56353911_56353911</t>
  </si>
  <si>
    <t>31.01.2023 19:12:41</t>
  </si>
  <si>
    <t>31.01.2023 20:01:22</t>
  </si>
  <si>
    <t>M-192 35-02-M00192_99031517_99031517</t>
  </si>
  <si>
    <t>31.01.2023 15:32:14</t>
  </si>
  <si>
    <t>31.01.2023 17:19:18</t>
  </si>
  <si>
    <t>SOMA A SANTRALİ İM/DM 45-82-A00001_KIRKAĞAÇ L15_2091660</t>
  </si>
  <si>
    <t>31.01.2023 18:15:53</t>
  </si>
  <si>
    <t>31.01.2023 19:13:00</t>
  </si>
  <si>
    <t>DALBAHÇE TR-1 45-83-L00187_955160903_955160903</t>
  </si>
  <si>
    <t>31.01.2023 15:15:03</t>
  </si>
  <si>
    <t>31.01.2023 16:03:05</t>
  </si>
  <si>
    <t>KARAPINAR TR-1 45-78-M01107_953289977_953289977</t>
  </si>
  <si>
    <t>31.01.2023 16:01:37</t>
  </si>
  <si>
    <t>31.01.2023 17:56:01</t>
  </si>
  <si>
    <t>L-271 SANATKARLAR SİTESİ 35-18-L00271_B_91137249_91137249</t>
  </si>
  <si>
    <t>31.01.2023 02:33:30</t>
  </si>
  <si>
    <t>31.01.2023 03:19:59</t>
  </si>
  <si>
    <t>K-1708 35-01-K01708_35-01-K01708_2352581</t>
  </si>
  <si>
    <t>31.01.2023 10:57:47</t>
  </si>
  <si>
    <t>31.01.2023 12:36:24</t>
  </si>
  <si>
    <t>GÖLCÜK TR-31 35-15-L00323_D_91223481_91223481</t>
  </si>
  <si>
    <t>31.01.2023 10:44:50</t>
  </si>
  <si>
    <t>31.01.2023 13:51:43</t>
  </si>
  <si>
    <t>31.01.2023 20:27:51</t>
  </si>
  <si>
    <t>31.01.2023 21:20:13</t>
  </si>
  <si>
    <t>KESİKKÖY DM 35-28-M00309_HatBaşıAyırıcı_53133592 M14_53133592</t>
  </si>
  <si>
    <t>31.01.2023 17:10:56</t>
  </si>
  <si>
    <t>31.01.2023 19:57:50</t>
  </si>
  <si>
    <t>ARPALIK KÖK 45-83-M00137_ÇAMPINAR TARIMSAL SULAMA - TR-6 M06_2096501</t>
  </si>
  <si>
    <t>31.01.2023 09:24:56</t>
  </si>
  <si>
    <t>31.01.2023 15:11:45</t>
  </si>
  <si>
    <t>M-1283 35-02-M01283_T_56382771_56382771</t>
  </si>
  <si>
    <t>31.01.2023 09:50:59</t>
  </si>
  <si>
    <t>31.01.2023 16:05:06</t>
  </si>
  <si>
    <t>31.01.2023 12:26:18</t>
  </si>
  <si>
    <t>31.01.2023 16:05:02</t>
  </si>
  <si>
    <t>31.01.2023 09:07:54</t>
  </si>
  <si>
    <t>31.01.2023 18:37:00</t>
  </si>
  <si>
    <t>METAL İŞLERİ TR-2 35-22-M00102_8963398 TR2/D1_5930249</t>
  </si>
  <si>
    <t>31.01.2023 12:21:06</t>
  </si>
  <si>
    <t>31.01.2023 13:44:42</t>
  </si>
  <si>
    <t>M-626 35-09-M00626_A_56368867_56368867</t>
  </si>
  <si>
    <t>31.01.2023 09:14:22</t>
  </si>
  <si>
    <t>31.01.2023 14:32:54</t>
  </si>
  <si>
    <t>31.01.2023 16:42:48</t>
  </si>
  <si>
    <t>31.01.2023 16:47:11</t>
  </si>
  <si>
    <t>AHMETBEYLER DM 35-16-M00154_ÇİTKÖY SULAMA M09_82965072</t>
  </si>
  <si>
    <t>31.01.2023 14:05:14</t>
  </si>
  <si>
    <t>31.01.2023 14:15:05</t>
  </si>
  <si>
    <t>L-377 35-18-L00377_8988398 e3_5954189</t>
  </si>
  <si>
    <t>31.01.2023 09:50:39</t>
  </si>
  <si>
    <t>31.01.2023 12:19:03</t>
  </si>
  <si>
    <t>DEMİRCİ TR-2 35-26-M01435_956622314_956622314</t>
  </si>
  <si>
    <t>31.01.2023 12:02:50</t>
  </si>
  <si>
    <t>31.01.2023 12:52:00</t>
  </si>
  <si>
    <t>K-4738 GEÇİT 35-07-K04738_K-4859 K04_66719787</t>
  </si>
  <si>
    <t>31.01.2023 08:59:30</t>
  </si>
  <si>
    <t>31.01.2023 11:01:06</t>
  </si>
  <si>
    <t>TR-110 45-78-L00110_953259793_953259793</t>
  </si>
  <si>
    <t>31.01.2023 00:46:19</t>
  </si>
  <si>
    <t>31.01.2023 01:33:19</t>
  </si>
  <si>
    <t>HARMANDALI DM-3 (M-211) 35-09-M00211_M-2781 M03_45384129</t>
  </si>
  <si>
    <t>31.01.2023 11:40:07</t>
  </si>
  <si>
    <t>31.01.2023 11:44:13</t>
  </si>
  <si>
    <t>31.01.2023 13:34:07</t>
  </si>
  <si>
    <t>31.01.2023 14:42:19</t>
  </si>
  <si>
    <t>K-297 35-08-K00297_TRAFO K04_42454089</t>
  </si>
  <si>
    <t>31.01.2023 00:24:37</t>
  </si>
  <si>
    <t>31.01.2023 00:25:00</t>
  </si>
  <si>
    <t>DM-4/11 35-26-M00835__65035252_65035252</t>
  </si>
  <si>
    <t>31.01.2023 16:43:54</t>
  </si>
  <si>
    <t>31.01.2023 18:28:08</t>
  </si>
  <si>
    <t>SUBATAN TR-5 35-15-L00340_B_91355075_91355075</t>
  </si>
  <si>
    <t>31.01.2023 09:18:48</t>
  </si>
  <si>
    <t>31.01.2023 11:15:05</t>
  </si>
  <si>
    <t>ÇAKMAKLI TR-1 35-17-M00345_D_56365131_56365131</t>
  </si>
  <si>
    <t>31.01.2023 18:05:41</t>
  </si>
  <si>
    <t>31.01.2023 18:52:13</t>
  </si>
  <si>
    <t>K-1659 35-01-K01659_912027093_912027093</t>
  </si>
  <si>
    <t>31.01.2023 10:03:56</t>
  </si>
  <si>
    <t>31.01.2023 15:57:34</t>
  </si>
  <si>
    <t>YENİCEKÖY YEŞİLLER TR-2 45-72-L00178_45-72-L00178_2370046</t>
  </si>
  <si>
    <t>31.01.2023 19:22:30</t>
  </si>
  <si>
    <t>31.01.2023 20:47:40</t>
  </si>
  <si>
    <t>GÖLCÜK TR-22 35-15-L00319_A_91223313_91223313</t>
  </si>
  <si>
    <t>31.01.2023 11:22:47</t>
  </si>
  <si>
    <t>31.01.2023 14:28:54</t>
  </si>
  <si>
    <t>31.01.2023 15:41:22</t>
  </si>
  <si>
    <t>31.01.2023 16:54:06</t>
  </si>
  <si>
    <t>31.01.2023 15:19:07</t>
  </si>
  <si>
    <t>31.01.2023 15:49:26</t>
  </si>
  <si>
    <t>TORBALI İM 35-26-A00001_6 MVA ÇIKIŞ M06_2071910</t>
  </si>
  <si>
    <t>31.01.2023 04:42:45</t>
  </si>
  <si>
    <t>31.01.2023 05:05:27</t>
  </si>
  <si>
    <t>TR-77 HULUSİ İZLEYEN GRB. 35-15-M00077_950407097_950407097</t>
  </si>
  <si>
    <t>31.01.2023 16:57:49</t>
  </si>
  <si>
    <t>31.01.2023 18:05:31</t>
  </si>
  <si>
    <t>ÇAPAKLI KÖK 45-78-M01161_HatBaşıAyırıcı_53139969 M05_53139969</t>
  </si>
  <si>
    <t>31.01.2023 13:18:11</t>
  </si>
  <si>
    <t>31.01.2023 18:41:42</t>
  </si>
  <si>
    <t>TR-1/64 DM 45-72-M00064_D_56406893_56406893</t>
  </si>
  <si>
    <t>31.01.2023 12:12:39</t>
  </si>
  <si>
    <t>31.01.2023 14:55:52</t>
  </si>
  <si>
    <t>K-4509 35-02-K04509_C_56374780_56374780</t>
  </si>
  <si>
    <t>31.01.2023 20:19:31</t>
  </si>
  <si>
    <t>31.01.2023 21:39:05</t>
  </si>
  <si>
    <t>DM-3/15 (ESKİ TR-2/71) 45-83-L00071_45-83-L00071_50192589</t>
  </si>
  <si>
    <t>31.01.2023 18:22:40</t>
  </si>
  <si>
    <t>31.01.2023 19:00:15</t>
  </si>
  <si>
    <t>ŞEHİTLİOĞLU ÇAKIRCA MAH TR 45-77-L00331_A_56388400_56388400</t>
  </si>
  <si>
    <t>31.01.2023 05:11:25</t>
  </si>
  <si>
    <t>31.01.2023 07:06:37</t>
  </si>
  <si>
    <t>31.01.2023 10:03:36</t>
  </si>
  <si>
    <t>31.01.2023 17:17:08</t>
  </si>
  <si>
    <t>M-32 CUMHURİYET 35-25-M00103_C_56355610_56355610</t>
  </si>
  <si>
    <t>31.01.2023 10:31:31</t>
  </si>
  <si>
    <t>31.01.2023 11:40:56</t>
  </si>
  <si>
    <t>31.01.2023 14:16:38</t>
  </si>
  <si>
    <t>31.01.2023 16:52:03</t>
  </si>
  <si>
    <t>DM-16 45-71-M00309_DM-12/01 M08_2080026</t>
  </si>
  <si>
    <t>31.01.2023 13:33:47</t>
  </si>
  <si>
    <t>31.01.2023 14:30:00</t>
  </si>
  <si>
    <t>31.01.2023 19:21:25</t>
  </si>
  <si>
    <t>31.01.2023 20:19:10</t>
  </si>
  <si>
    <t>31.01.2023 17:55:27</t>
  </si>
  <si>
    <t>31.01.2023 18:20:13</t>
  </si>
  <si>
    <t>31.01.2023 09:17:47</t>
  </si>
  <si>
    <t>31.01.2023 09:54:28</t>
  </si>
  <si>
    <t>K-3525 35-01-K03525_911750284_911750284</t>
  </si>
  <si>
    <t>31.01.2023 16:23:45</t>
  </si>
  <si>
    <t>31.01.2023 17:05:40</t>
  </si>
  <si>
    <t>TR-1/43 45-72-M00043_TR-1/43-A M02_2043118</t>
  </si>
  <si>
    <t>31.01.2023 06:48:00</t>
  </si>
  <si>
    <t>31.01.2023 08:42:42</t>
  </si>
  <si>
    <t>K-3181 35-01-K03181_D_56373477_56373477</t>
  </si>
  <si>
    <t>31.01.2023 08:58:31</t>
  </si>
  <si>
    <t>31.01.2023 12:34:37</t>
  </si>
  <si>
    <t>GÖRDES TR-16 45-75-M00016_945607509_945607509</t>
  </si>
  <si>
    <t>31.01.2023 12:37:33</t>
  </si>
  <si>
    <t>31.01.2023 15:58:03</t>
  </si>
  <si>
    <t>K-903 35-02-K00903_99529358_99529358</t>
  </si>
  <si>
    <t>31.01.2023 21:44:26</t>
  </si>
  <si>
    <t>ULUCAK TM 35-28-A00002_DSİ M06_2313768</t>
  </si>
  <si>
    <t>31.01.2023 11:02:52</t>
  </si>
  <si>
    <t>31.01.2023 11:37:37</t>
  </si>
  <si>
    <t>31.01.2023 09:08:17</t>
  </si>
  <si>
    <t>31.01.2023 11:56:00</t>
  </si>
  <si>
    <t>TR-36 45-77-L00036_945488035_945488035</t>
  </si>
  <si>
    <t>31.01.2023 17:19:44</t>
  </si>
  <si>
    <t>31.01.2023 17:57:37</t>
  </si>
  <si>
    <t>SANCAKLI BOZKÖY TR-3 45-71-M00565_953204448_953204448</t>
  </si>
  <si>
    <t>31.01.2023 12:08:40</t>
  </si>
  <si>
    <t>31.01.2023 18:09:25</t>
  </si>
  <si>
    <t>TEKKEDERE DM 35-16-M00137_KAZIKBAĞLAR M12_2306323</t>
  </si>
  <si>
    <t>31.01.2023 05:47:29</t>
  </si>
  <si>
    <t>31.01.2023 07:31:32</t>
  </si>
  <si>
    <t>ULUKENT KÖK-15 35-28-M00070_HatBaşıAyırıcı_53133684 M04_53133684</t>
  </si>
  <si>
    <t>31.01.2023 15:05:59</t>
  </si>
  <si>
    <t>31.01.2023 16:14:06</t>
  </si>
  <si>
    <t>GÖLCÜK TR-27 35-15-L00327_C_56368971_56368971</t>
  </si>
  <si>
    <t>31.01.2023 15:28:16</t>
  </si>
  <si>
    <t>31.01.2023 18:53:35</t>
  </si>
  <si>
    <t>31.01.2023 08:38:51</t>
  </si>
  <si>
    <t>31.01.2023 12:05:45</t>
  </si>
  <si>
    <t>L-290 35-18-L00290_B b4_5949126</t>
  </si>
  <si>
    <t>31.01.2023 11:11:10</t>
  </si>
  <si>
    <t>31.01.2023 11:40:19</t>
  </si>
  <si>
    <t>TR-43 35-16-L00043_47578111_56353121_56353121</t>
  </si>
  <si>
    <t>31.01.2023 09:11:25</t>
  </si>
  <si>
    <t>31.01.2023 16:51:12</t>
  </si>
  <si>
    <t>AFŞAR TR-3 YENİMAHALLE 45-79-M00346_A_56384437_56384437</t>
  </si>
  <si>
    <t>31.01.2023 12:26:50</t>
  </si>
  <si>
    <t>31.01.2023 13:55:22</t>
  </si>
  <si>
    <t>AKÖREN TR-19 KÖK 45-78-M00974_ALAŞEHİR M04_66244782</t>
  </si>
  <si>
    <t>31.01.2023 13:01:47</t>
  </si>
  <si>
    <t>31.01.2023 13:57:04</t>
  </si>
  <si>
    <t>PAYAMLI M-21 35-25-M00171_956642252_956642252</t>
  </si>
  <si>
    <t>31.01.2023 10:15:20</t>
  </si>
  <si>
    <t>31.01.2023 12:14:14</t>
  </si>
  <si>
    <t>31.01.2023 09:40:03</t>
  </si>
  <si>
    <t>31.01.2023 13:57:06</t>
  </si>
  <si>
    <t>YENİFOÇA TR-34 35-23-M00034_ALMAK KÖYLER M01_2124507</t>
  </si>
  <si>
    <t>31.01.2023 13:59:47</t>
  </si>
  <si>
    <t>31.01.2023 15:49:22</t>
  </si>
  <si>
    <t>MURADİYE DM-5/6 KÖK 45-71-M00245_KENT BETON M08_72097653</t>
  </si>
  <si>
    <t>31.01.2023 13:32:36</t>
  </si>
  <si>
    <t>31.01.2023 14:57:45</t>
  </si>
  <si>
    <t>TEPECİK KÖPRÜ DM 35-14-M00332_TAŞKENT DM-2 (DOĞANBEY-2 477 H.H. SAĞ DEVRE) M07_49833970</t>
  </si>
  <si>
    <t>31.01.2023 15:49:21</t>
  </si>
  <si>
    <t>31.01.2023 16:03:42</t>
  </si>
  <si>
    <t>31.01.2023 11:46:13</t>
  </si>
  <si>
    <t>31.01.2023 17:30:04</t>
  </si>
  <si>
    <t>K-4431 35-01-K04431_911437510_911437510</t>
  </si>
  <si>
    <t>31.01.2023 19:40:17</t>
  </si>
  <si>
    <t>31.01.2023 20:41:04</t>
  </si>
  <si>
    <t>HÜSEYİN KÖKÇÜ TR3 35-26-M01192_DIREK TIPI TRAFO HUCRESI H01_2043652</t>
  </si>
  <si>
    <t>31.01.2023 20:21:32</t>
  </si>
  <si>
    <t>31.01.2023 22:45:12</t>
  </si>
  <si>
    <t>31.01.2023 08:49:07</t>
  </si>
  <si>
    <t>31.01.2023 17:22:37</t>
  </si>
  <si>
    <t>KARAOĞLANLI TR-1 KÖK 45-71-M00091_ŞEHİR İÇİ ÇIKIŞ M02_61195438</t>
  </si>
  <si>
    <t>31.01.2023 09:07:02</t>
  </si>
  <si>
    <t>31.01.2023 12:01:21</t>
  </si>
  <si>
    <t>M-1424 35-02-M01424_99610683_99610683</t>
  </si>
  <si>
    <t>31.01.2023 16:27:49</t>
  </si>
  <si>
    <t>31.01.2023 18:05:16</t>
  </si>
  <si>
    <t>K-1201 35-01-K01201_35-01-K01201_2375105</t>
  </si>
  <si>
    <t>31.01.2023 18:08:51</t>
  </si>
  <si>
    <t>31.01.2023 18:25:26</t>
  </si>
  <si>
    <t>L-438 35-18-L00438_950464939_950464939</t>
  </si>
  <si>
    <t>31.01.2023 12:54:37</t>
  </si>
  <si>
    <t>31.01.2023 17:07:27</t>
  </si>
  <si>
    <t>MURADİYE DM-4/14-A 45-71-M02007_B B01B_73753422</t>
  </si>
  <si>
    <t>31.01.2023 15:17:54</t>
  </si>
  <si>
    <t>31.01.2023 18:25:40</t>
  </si>
  <si>
    <t>HELVACI DM-2 35-17-M00359_HATUNDERE M03_66476619</t>
  </si>
  <si>
    <t>31.01.2023 13:49:15</t>
  </si>
  <si>
    <t>31.01.2023 15:12:05</t>
  </si>
  <si>
    <t>31.01.2023 23:38:42</t>
  </si>
  <si>
    <t>01.02.2023 01:09:58</t>
  </si>
  <si>
    <t>YAHŞELLİ TR-8 35-28-M00731_B_91007253_91007253</t>
  </si>
  <si>
    <t>31.01.2023 17:39:30</t>
  </si>
  <si>
    <t>31.01.2023 21:56:13</t>
  </si>
  <si>
    <t>L-114 OVACIK 35-18-L00114_95001350694_95001350694</t>
  </si>
  <si>
    <t>31.01.2023 12:17:37</t>
  </si>
  <si>
    <t>31.01.2023 15:28:15</t>
  </si>
  <si>
    <t>KOLDERE TR-11 45-80-M00056_TR-92 TST M03_84186843</t>
  </si>
  <si>
    <t>31.01.2023 09:42:47</t>
  </si>
  <si>
    <t>31.01.2023 10:08:45</t>
  </si>
  <si>
    <t>31.01.2023 10:51:49</t>
  </si>
  <si>
    <t>31.01.2023 13:18:09</t>
  </si>
  <si>
    <t>YENİCEKÖY TR-2 45-72-L00183_B_56393230_56393230</t>
  </si>
  <si>
    <t>31.01.2023 15:54:48</t>
  </si>
  <si>
    <t>31.01.2023 20:04:13</t>
  </si>
  <si>
    <t>MORDOĞAN TR-23 35-21-L00152_D_56375695_56375695</t>
  </si>
  <si>
    <t>31.01.2023 13:52:59</t>
  </si>
  <si>
    <t>31.01.2023 15:42:58</t>
  </si>
  <si>
    <t>ARDIÇ TR-8 35-21-L00131_953356700_953356700</t>
  </si>
  <si>
    <t>31.01.2023 09:52:47</t>
  </si>
  <si>
    <t>31.01.2023 10:57:13</t>
  </si>
  <si>
    <t>M-2573 35-01-M02573__81571179_81571179</t>
  </si>
  <si>
    <t>31.01.2023 13:09:36</t>
  </si>
  <si>
    <t>31.01.2023 13:44:40</t>
  </si>
  <si>
    <t>SEYREK TR-3 35-28-M00372_95000520358_95000520358</t>
  </si>
  <si>
    <t>31.01.2023 09:26:33</t>
  </si>
  <si>
    <t>31.01.2023 10:30:26</t>
  </si>
  <si>
    <t>31.01.2023 06:57:53</t>
  </si>
  <si>
    <t>31.01.2023 08:52:47</t>
  </si>
  <si>
    <t>31.01.2023 15:36:12</t>
  </si>
  <si>
    <t>31.01.2023 15:38:32</t>
  </si>
  <si>
    <t>31.01.2023 17:53:43</t>
  </si>
  <si>
    <t>01.02.2023 00:33:24</t>
  </si>
  <si>
    <t>L-252 SİSSUS HASTANE 35-18-L00252_35-18-L00252_72086623</t>
  </si>
  <si>
    <t>31.01.2023 15:19:59</t>
  </si>
  <si>
    <t>31.01.2023 15:51:15</t>
  </si>
  <si>
    <t>31.01.2023 07:28:07</t>
  </si>
  <si>
    <t>31.01.2023 08:07:30</t>
  </si>
  <si>
    <t>MURADİYE DM-4 45-71-M00190_953207536_953207536</t>
  </si>
  <si>
    <t>31.01.2023 20:01:33</t>
  </si>
  <si>
    <t>31.01.2023 23:30:01</t>
  </si>
  <si>
    <t>DM-19/02A 45-71-M02184_AMCAOĞLU GIDA HATTI M09_65995478</t>
  </si>
  <si>
    <t>31.01.2023 09:50:31</t>
  </si>
  <si>
    <t>31.01.2023 11:42:26</t>
  </si>
  <si>
    <t>L-241 35-18-L00241_950440812_950440812</t>
  </si>
  <si>
    <t>31.01.2023 11:00:26</t>
  </si>
  <si>
    <t>31.01.2023 13:03:15</t>
  </si>
  <si>
    <t>31.01.2023 09:00:24</t>
  </si>
  <si>
    <t>31.01.2023 17:28:00</t>
  </si>
  <si>
    <t>PAYAMLI M-21 35-25-M00171_956642078_956642078</t>
  </si>
  <si>
    <t>31.01.2023 12:06:28</t>
  </si>
  <si>
    <t>31.01.2023 15:36:06</t>
  </si>
  <si>
    <t>TR-162 45-78-L00162_953256058_953256058</t>
  </si>
  <si>
    <t>31.01.2023 17:10:36</t>
  </si>
  <si>
    <t>31.01.2023 18:27:23</t>
  </si>
  <si>
    <t>31.01.2023 14:45:01</t>
  </si>
  <si>
    <t>31.01.2023 15:49:30</t>
  </si>
  <si>
    <t>31.01.2023 10:01:08</t>
  </si>
  <si>
    <t>31.01.2023 10:07:24</t>
  </si>
  <si>
    <t>KARABURUN TR-110 35-21-L00110_95001300366_95001300366</t>
  </si>
  <si>
    <t>31.01.2023 17:16:27</t>
  </si>
  <si>
    <t>31.01.2023 18:25:38</t>
  </si>
  <si>
    <t>AKGEDİK KÖK-2 45-71-M00163_UZUNBURUN M02_55994925</t>
  </si>
  <si>
    <t>31.01.2023 09:22:34</t>
  </si>
  <si>
    <t>31.01.2023 10:44:36</t>
  </si>
  <si>
    <t>K-2816 35-10-K02816_98087872_98087872</t>
  </si>
  <si>
    <t>31.01.2023 10:25:22</t>
  </si>
  <si>
    <t>31.01.2023 12:25:07</t>
  </si>
  <si>
    <t>KARŞIYAKA MAHALLESİ TR-1 35-17-R00008_A_91320934_91320934</t>
  </si>
  <si>
    <t>31.01.2023 09:19:53</t>
  </si>
  <si>
    <t>31.01.2023 11:12:59</t>
  </si>
  <si>
    <t>L-134 DENETMENLER SİTESİ 35-14-L00134_35-14-L00134_72205372</t>
  </si>
  <si>
    <t>31.01.2023 17:57:33</t>
  </si>
  <si>
    <t>31.01.2023 19:11:16</t>
  </si>
  <si>
    <t>TR-1/57 45-83-M00057_TR-1/59 M04_2307966</t>
  </si>
  <si>
    <t>31.01.2023 12:02:21</t>
  </si>
  <si>
    <t>31.01.2023 15:28:19</t>
  </si>
  <si>
    <t>TR-311 ÖZBEK 35-19-M00527_956699826_956699826</t>
  </si>
  <si>
    <t>31.01.2023 14:20:08</t>
  </si>
  <si>
    <t>31.01.2023 18:55:14</t>
  </si>
  <si>
    <t>L-365 ILDIR ÇAYAĞZI 35-18-L00365_950458778_950458778</t>
  </si>
  <si>
    <t>31.01.2023 04:56:34</t>
  </si>
  <si>
    <t>31.01.2023 10:03:40</t>
  </si>
  <si>
    <t>HALİLLER SERALARIN ALTI TR-12 35-31-L00471_C_72248907_72248907</t>
  </si>
  <si>
    <t>31.01.2023 18:15:36</t>
  </si>
  <si>
    <t>31.01.2023 22:09:46</t>
  </si>
  <si>
    <t>31.01.2023 20:31:45</t>
  </si>
  <si>
    <t>01.02.2023 00:23:35</t>
  </si>
  <si>
    <t>L-200 35-18-L00200_950460657_950460657</t>
  </si>
  <si>
    <t>31.01.2023 13:16:14</t>
  </si>
  <si>
    <t>31.01.2023 19:25:01</t>
  </si>
  <si>
    <t>K-2575 35-01-K02575_35-01-K02575_65797836</t>
  </si>
  <si>
    <t>31.01.2023 18:26:44</t>
  </si>
  <si>
    <t>31.01.2023 20:08:01</t>
  </si>
  <si>
    <t>K-1608 35-04-K01608_35-04-K01608_2370547</t>
  </si>
  <si>
    <t>01.01.2023 00:06:47</t>
  </si>
  <si>
    <t>01.01.2023 03:29:06</t>
  </si>
  <si>
    <t>TR-34 35-26-M00034__56360777_56360777</t>
  </si>
  <si>
    <t>01.01.2023 00:19:24</t>
  </si>
  <si>
    <t>01.01.2023 00:53:31</t>
  </si>
  <si>
    <t>K-4114 35-08-K04114_913358112_913358112</t>
  </si>
  <si>
    <t>01.01.2023 00:18:15</t>
  </si>
  <si>
    <t>01.01.2023 02:23:03</t>
  </si>
  <si>
    <t>K-834 35-01-K00834_911774250_911774250</t>
  </si>
  <si>
    <t>01.01.2023 00:46:36</t>
  </si>
  <si>
    <t>01.01.2023 02:15:59</t>
  </si>
  <si>
    <t>K-1464 35-09-K01464_D d2b_5878994</t>
  </si>
  <si>
    <t>01.01.2023 01:33:47</t>
  </si>
  <si>
    <t>01.01.2023 02:04:51</t>
  </si>
  <si>
    <t>BALIKLIOVA TR-7 (TR-308) 35-19-L00361_956666074_956666074</t>
  </si>
  <si>
    <t>01.01.2023 02:20:33</t>
  </si>
  <si>
    <t>01.01.2023 04:25:47</t>
  </si>
  <si>
    <t>01.01.2023 02:29:00</t>
  </si>
  <si>
    <t>01.01.2023 05:36:24</t>
  </si>
  <si>
    <t>L-105 35-18-L00105_OVACIK KÖYÜ AZMAK MEVKİ L03_2095908</t>
  </si>
  <si>
    <t>01.01.2023 04:17:34</t>
  </si>
  <si>
    <t>01.01.2023 04:58:54</t>
  </si>
  <si>
    <t>M-2705 35-01-M02705_A a4_5894865</t>
  </si>
  <si>
    <t>01.01.2023 04:57:26</t>
  </si>
  <si>
    <t>01.01.2023 06:29:12</t>
  </si>
  <si>
    <t>01.01.2023 05:40:50</t>
  </si>
  <si>
    <t>01.01.2023 06:26:07</t>
  </si>
  <si>
    <t>L-281 35-18-L00281_35-18-L00281_2375934</t>
  </si>
  <si>
    <t>01.01.2023 06:00:34</t>
  </si>
  <si>
    <t>01.01.2023 06:23:44</t>
  </si>
  <si>
    <t>01.01.2023 07:01:13</t>
  </si>
  <si>
    <t>01.01.2023 12:10:21</t>
  </si>
  <si>
    <t>SAKARLI KÖK 45-76-M00046_KOCAİSKAN M03_72214509</t>
  </si>
  <si>
    <t>01.01.2023 07:19:34</t>
  </si>
  <si>
    <t>01.01.2023 08:38:29</t>
  </si>
  <si>
    <t>SELENDİ DM 45-81-M00001_HatBaşıAyırıcı_53135367 M14_53135367</t>
  </si>
  <si>
    <t>01.01.2023 08:08:28</t>
  </si>
  <si>
    <t>01.01.2023 08:09:04</t>
  </si>
  <si>
    <t>01.01.2023 08:10:47</t>
  </si>
  <si>
    <t>01.01.2023 10:50:48</t>
  </si>
  <si>
    <t>01.01.2023 08:24:49</t>
  </si>
  <si>
    <t>01.01.2023 09:22:10</t>
  </si>
  <si>
    <t>ZEYTİNALAN İM 35-19-A00002_HatBaşıAyırıcı_53133999 L05_53133999</t>
  </si>
  <si>
    <t>01.01.2023 08:33:29</t>
  </si>
  <si>
    <t>01.01.2023 09:21:38</t>
  </si>
  <si>
    <t>SELENDİ DM 45-81-M00001_HatBaşıAyırıcı_53135188 M14_53135188</t>
  </si>
  <si>
    <t>01.01.2023 08:39:31</t>
  </si>
  <si>
    <t>01.01.2023 10:04:04</t>
  </si>
  <si>
    <t>GÖKEYÜP TR-1 KÖK 45-78-M00798_DEMİRKÖPRÜ TM M05_2106979</t>
  </si>
  <si>
    <t>01.01.2023 08:46:24</t>
  </si>
  <si>
    <t>01.01.2023 08:47:04</t>
  </si>
  <si>
    <t>01.01.2023 08:50:31</t>
  </si>
  <si>
    <t>01.01.2023 09:57:51</t>
  </si>
  <si>
    <t>01.01.2023 08:54:14</t>
  </si>
  <si>
    <t>01.01.2023 09:53:46</t>
  </si>
  <si>
    <t>01.01.2023 09:00:56</t>
  </si>
  <si>
    <t>01.01.2023 16:44:20</t>
  </si>
  <si>
    <t>İSKELE KÖK 35-19-L00275_ÇAYIR L03_72119386</t>
  </si>
  <si>
    <t>01.01.2023 09:03:15</t>
  </si>
  <si>
    <t>01.01.2023 09:22:05</t>
  </si>
  <si>
    <t>K-231 35-01-K00231_D_56375626_56375626</t>
  </si>
  <si>
    <t>01.01.2023 08:54:06</t>
  </si>
  <si>
    <t>01.01.2023 10:44:05</t>
  </si>
  <si>
    <t>TR-2/23 45-72-L00023_A_91426642_91426642</t>
  </si>
  <si>
    <t>01.01.2023 09:03:12</t>
  </si>
  <si>
    <t>01.01.2023 12:16:57</t>
  </si>
  <si>
    <t>DM-3 (TR-16) 35-15-M00016_TR-48 SANAYİ M03_67054316</t>
  </si>
  <si>
    <t>01.01.2023 09:05:53</t>
  </si>
  <si>
    <t>01.01.2023 13:13:47</t>
  </si>
  <si>
    <t>OĞLANANASI TR-5 KÖK 35-22-M00092_OĞLANANASI TR-3 M06_89600660</t>
  </si>
  <si>
    <t>01.01.2023 08:44:59</t>
  </si>
  <si>
    <t>01.01.2023 10:14:39</t>
  </si>
  <si>
    <t>ULUCAK DM-1/8 35-27-M00339_98601271_98601271</t>
  </si>
  <si>
    <t>01.01.2023 09:21:27</t>
  </si>
  <si>
    <t>01.01.2023 10:43:12</t>
  </si>
  <si>
    <t>01.01.2023 09:42:58</t>
  </si>
  <si>
    <t>01.01.2023 11:30:45</t>
  </si>
  <si>
    <t>M-1437 35-02-M01437_M-485 M03_2307790</t>
  </si>
  <si>
    <t>01.01.2023 09:39:01</t>
  </si>
  <si>
    <t>01.01.2023 10:06:58</t>
  </si>
  <si>
    <t>K-421 35-01-K00421_A_56382095_56382095</t>
  </si>
  <si>
    <t>01.01.2023 09:43:17</t>
  </si>
  <si>
    <t>01.01.2023 10:15:26</t>
  </si>
  <si>
    <t>YAZIBAŞI DM-4 35-26-M00633_YAZIBAŞI DM-6 M03_2308927</t>
  </si>
  <si>
    <t>01.01.2023 09:54:19</t>
  </si>
  <si>
    <t>01.01.2023 10:18:49</t>
  </si>
  <si>
    <t>01.01.2023 09:54:25</t>
  </si>
  <si>
    <t>01.01.2023 10:18:37</t>
  </si>
  <si>
    <t>01.01.2023 10:03:30</t>
  </si>
  <si>
    <t>01.01.2023 11:16:12</t>
  </si>
  <si>
    <t>K-834 35-01-K00834_911436659_911436659</t>
  </si>
  <si>
    <t>01.01.2023 10:05:33</t>
  </si>
  <si>
    <t>01.01.2023 16:52:31</t>
  </si>
  <si>
    <t>ALİAĞA TR-43 DM 35-17-M00043_HatBaşıAyırıcı_72727542 M13_72727542</t>
  </si>
  <si>
    <t>01.01.2023 10:18:43</t>
  </si>
  <si>
    <t>01.01.2023 11:45:18</t>
  </si>
  <si>
    <t>TR-6 35-15-M00006_950359090_950359090</t>
  </si>
  <si>
    <t>01.01.2023 10:18:29</t>
  </si>
  <si>
    <t>01.01.2023 16:11:08</t>
  </si>
  <si>
    <t>DM-6/10 35-26-M00659_DM-6/8 M01_65949028</t>
  </si>
  <si>
    <t>01.01.2023 10:20:05</t>
  </si>
  <si>
    <t>01.01.2023 12:59:58</t>
  </si>
  <si>
    <t>METAL İŞLERİ TR-2 35-22-M00102_11470382 TR2/A1_5931583</t>
  </si>
  <si>
    <t>01.01.2023 10:22:54</t>
  </si>
  <si>
    <t>01.01.2023 12:23:54</t>
  </si>
  <si>
    <t>AHMETBEYLER DM 35-16-M00154_PAŞAKÖY FERİZLER M05_82985648</t>
  </si>
  <si>
    <t>01.01.2023 10:30:34</t>
  </si>
  <si>
    <t>01.01.2023 10:41:54</t>
  </si>
  <si>
    <t>01.01.2023 10:39:06</t>
  </si>
  <si>
    <t>01.01.2023 10:51:08</t>
  </si>
  <si>
    <t>M-359 35-14-M00359_C_81703409_81703409</t>
  </si>
  <si>
    <t>01.01.2023 10:35:07</t>
  </si>
  <si>
    <t>01.01.2023 11:47:38</t>
  </si>
  <si>
    <t>KARAKUYU-5 35-26-M00444_C_91214527_91214527</t>
  </si>
  <si>
    <t>01.01.2023 10:49:33</t>
  </si>
  <si>
    <t>01.01.2023 11:16:16</t>
  </si>
  <si>
    <t>01.01.2023 10:54:49</t>
  </si>
  <si>
    <t>01.01.2023 11:33:42</t>
  </si>
  <si>
    <t>BİOKÜTLE SANTRAL KÖK 45-72-M00616_TR-1/90 M02_72239387</t>
  </si>
  <si>
    <t>01.01.2023 11:14:25</t>
  </si>
  <si>
    <t>01.01.2023 12:34:15</t>
  </si>
  <si>
    <t>01.01.2023 11:22:24</t>
  </si>
  <si>
    <t>01.01.2023 11:52:46</t>
  </si>
  <si>
    <t>01.01.2023 11:26:59</t>
  </si>
  <si>
    <t>01.01.2023 12:49:06</t>
  </si>
  <si>
    <t>KARAAĞAÇLI TR-13 45-71-M01075_KARAAĞAÇLI TR-2 M06_2088480</t>
  </si>
  <si>
    <t>01.01.2023 11:41:04</t>
  </si>
  <si>
    <t>01.01.2023 12:58:00</t>
  </si>
  <si>
    <t>K-1508 35-03-K01508_35-03-K01508_2359255</t>
  </si>
  <si>
    <t>01.01.2023 11:50:16</t>
  </si>
  <si>
    <t>01.01.2023 12:53:56</t>
  </si>
  <si>
    <t>NAİME KÖY-2 35-26-L00341_6637081_56358854_56358854</t>
  </si>
  <si>
    <t>01.01.2023 11:56:21</t>
  </si>
  <si>
    <t>01.01.2023 12:37:22</t>
  </si>
  <si>
    <t>01.01.2023 11:55:20</t>
  </si>
  <si>
    <t>01.01.2023 17:17:02</t>
  </si>
  <si>
    <t>ÇANDARLI DM-TR-20 35-30-M00020_BAKIRÇAY-1-(DİKİLİ TM) M03_72352923</t>
  </si>
  <si>
    <t>01.01.2023 12:03:04</t>
  </si>
  <si>
    <t>01.01.2023 17:15:39</t>
  </si>
  <si>
    <t>K-996 35-02-K00996_99845204_99845204</t>
  </si>
  <si>
    <t>01.01.2023 12:03:12</t>
  </si>
  <si>
    <t>01.01.2023 13:13:16</t>
  </si>
  <si>
    <t>TR-80 35-19-L00080_956663528_956663528</t>
  </si>
  <si>
    <t>01.01.2023 12:24:56</t>
  </si>
  <si>
    <t>01.01.2023 13:44:36</t>
  </si>
  <si>
    <t>K-1027 35-01-K01027_912958290_912958290</t>
  </si>
  <si>
    <t>01.01.2023 12:26:02</t>
  </si>
  <si>
    <t>01.01.2023 14:54:33</t>
  </si>
  <si>
    <t>MORDOĞAN TR-54 35-21-L00195_953366956_953366956</t>
  </si>
  <si>
    <t>01.01.2023 12:36:21</t>
  </si>
  <si>
    <t>01.01.2023 14:53:09</t>
  </si>
  <si>
    <t>KARABURUN TR-57 35-21-L00018_B B1_5770814</t>
  </si>
  <si>
    <t>01.01.2023 12:40:44</t>
  </si>
  <si>
    <t>01.01.2023 13:51:57</t>
  </si>
  <si>
    <t>BERGAMA TM 35-16-A00004_AŞAĞIKIRIKLAR-1 M06_2314062</t>
  </si>
  <si>
    <t>01.01.2023 11:54:07</t>
  </si>
  <si>
    <t>01.01.2023 16:42:38</t>
  </si>
  <si>
    <t>K-3009 35-07-K03009_35-07-K03009_48240429</t>
  </si>
  <si>
    <t>01.01.2023 12:49:04</t>
  </si>
  <si>
    <t>01.01.2023 13:10:58</t>
  </si>
  <si>
    <t>GÖKKÖY TR-2 45-78-L00273_45-78-L00273_2355418</t>
  </si>
  <si>
    <t>01.01.2023 12:49:29</t>
  </si>
  <si>
    <t>01.01.2023 13:30:28</t>
  </si>
  <si>
    <t>KARAARZMAK TARIMSAL SULAMA TR-1 45-83-M00259_A_91049196_91049196</t>
  </si>
  <si>
    <t>01.01.2023 12:51:22</t>
  </si>
  <si>
    <t>01.01.2023 15:00:28</t>
  </si>
  <si>
    <t>L-193 ESENEVLER 35-18-L00193_950443364_950443364</t>
  </si>
  <si>
    <t>01.01.2023 13:08:17</t>
  </si>
  <si>
    <t>01.01.2023 17:11:41</t>
  </si>
  <si>
    <t>01.01.2023 13:19:03</t>
  </si>
  <si>
    <t>01.01.2023 13:53:03</t>
  </si>
  <si>
    <t>01.01.2023 13:27:39</t>
  </si>
  <si>
    <t>01.01.2023 14:10:35</t>
  </si>
  <si>
    <t>EMENLER TR-1 35-31-L00139_B_91212491_91212491</t>
  </si>
  <si>
    <t>01.01.2023 13:32:18</t>
  </si>
  <si>
    <t>01.01.2023 14:24:28</t>
  </si>
  <si>
    <t>GELENBE İM 45-76-A00001_ALACALAR L02_2326556</t>
  </si>
  <si>
    <t>01.01.2023 13:38:07</t>
  </si>
  <si>
    <t>01.01.2023 13:48:24</t>
  </si>
  <si>
    <t>K-3613 35-01-K03613_913653046_913653046</t>
  </si>
  <si>
    <t>01.01.2023 13:41:50</t>
  </si>
  <si>
    <t>01.01.2023 16:00:54</t>
  </si>
  <si>
    <t>K-3372 35-01-K03372_911146075_911146075</t>
  </si>
  <si>
    <t>01.01.2023 13:41:41</t>
  </si>
  <si>
    <t>01.01.2023 15:38:28</t>
  </si>
  <si>
    <t>KESİKKÖY DM 35-28-M00309_İZSU M07_2323290</t>
  </si>
  <si>
    <t>01.01.2023 13:49:51</t>
  </si>
  <si>
    <t>01.01.2023 14:03:28</t>
  </si>
  <si>
    <t>YENİCEKÖY TR-2 35-15-L00428_35-15-L00428_2365589</t>
  </si>
  <si>
    <t>01.01.2023 14:07:34</t>
  </si>
  <si>
    <t>01.01.2023 15:31:42</t>
  </si>
  <si>
    <t>L-296 35-18-L00296_950447746_950447746</t>
  </si>
  <si>
    <t>01.01.2023 14:16:30</t>
  </si>
  <si>
    <t>01.01.2023 15:50:11</t>
  </si>
  <si>
    <t>DM-25/17-A 45-71-M00054_A_56396829_56396829</t>
  </si>
  <si>
    <t>01.01.2023 14:20:30</t>
  </si>
  <si>
    <t>01.01.2023 16:30:38</t>
  </si>
  <si>
    <t>NARINCALIPITRAK TR-1 45-77-L00092_45-77-L00092_2351755</t>
  </si>
  <si>
    <t>01.01.2023 14:22:23</t>
  </si>
  <si>
    <t>01.01.2023 14:55:15</t>
  </si>
  <si>
    <t>01.01.2023 14:50:07</t>
  </si>
  <si>
    <t>01.01.2023 15:52:09</t>
  </si>
  <si>
    <t>M-3121 35-10-M03121_97891200_97891200</t>
  </si>
  <si>
    <t>01.01.2023 14:56:41</t>
  </si>
  <si>
    <t>01.01.2023 17:32:50</t>
  </si>
  <si>
    <t>TR-129 35-15-M00129_35-15-M00129_66869861</t>
  </si>
  <si>
    <t>01.01.2023 15:21:00</t>
  </si>
  <si>
    <t>01.01.2023 15:49:06</t>
  </si>
  <si>
    <t>ÇAVUŞOĞLU TR-1 45-71-M01820_DIREK TIPI TRAFO HUCRESI H01_2094690</t>
  </si>
  <si>
    <t>01.01.2023 15:21:44</t>
  </si>
  <si>
    <t>01.01.2023 19:10:42</t>
  </si>
  <si>
    <t>M-147 SAKIZLIKOY 35-18-M00147__56369461_56369461</t>
  </si>
  <si>
    <t>01.01.2023 15:49:24</t>
  </si>
  <si>
    <t>01.01.2023 19:06:33</t>
  </si>
  <si>
    <t>K-1953 35-09-K01953_A a1b_5876971</t>
  </si>
  <si>
    <t>01.01.2023 15:38:50</t>
  </si>
  <si>
    <t>01.01.2023 16:35:23</t>
  </si>
  <si>
    <t>K-1625 35-07-K01625_35-07-K01625_66518470</t>
  </si>
  <si>
    <t>01.01.2023 15:55:34</t>
  </si>
  <si>
    <t>01.01.2023 16:38:40</t>
  </si>
  <si>
    <t>EĞLENHOCA TR-1 35-21-L00118_95000075391_95000075391</t>
  </si>
  <si>
    <t>01.01.2023 16:06:21</t>
  </si>
  <si>
    <t>01.01.2023 18:32:05</t>
  </si>
  <si>
    <t>M-3288 35-03-M03288_913149647_913149647</t>
  </si>
  <si>
    <t>01.01.2023 16:07:59</t>
  </si>
  <si>
    <t>01.01.2023 20:36:22</t>
  </si>
  <si>
    <t>SOMA TR-26/4 45-82-M00121_TR-23 M02_72193694</t>
  </si>
  <si>
    <t>01.01.2023 16:09:34</t>
  </si>
  <si>
    <t>01.01.2023 16:30:50</t>
  </si>
  <si>
    <t>DM-2/4 35-18-L00590_7425827_56392437_56392437</t>
  </si>
  <si>
    <t>01.01.2023 16:14:10</t>
  </si>
  <si>
    <t>01.01.2023 18:04:04</t>
  </si>
  <si>
    <t>DM-14/3 45-71-M00387_953183410_953183410</t>
  </si>
  <si>
    <t>01.01.2023 16:14:28</t>
  </si>
  <si>
    <t>01.01.2023 18:36:38</t>
  </si>
  <si>
    <t>K-834 35-01-K00834_35-01-K00834_2352872</t>
  </si>
  <si>
    <t>01.01.2023 16:27:59</t>
  </si>
  <si>
    <t>01.01.2023 16:57:37</t>
  </si>
  <si>
    <t>KAYRAK TR-1 45-83-L00256_B_91170174_91170174</t>
  </si>
  <si>
    <t>01.01.2023 16:25:50</t>
  </si>
  <si>
    <t>01.01.2023 18:24:15</t>
  </si>
  <si>
    <t>TR-34 35-26-M00034_G g8b_5910130</t>
  </si>
  <si>
    <t>01.01.2023 16:34:11</t>
  </si>
  <si>
    <t>01.01.2023 23:17:58</t>
  </si>
  <si>
    <t>BALIKLIOVA TR-1 35-19-L00271_95000487753_95000487753</t>
  </si>
  <si>
    <t>01.01.2023 16:32:13</t>
  </si>
  <si>
    <t>01.01.2023 18:41:51</t>
  </si>
  <si>
    <t>L-193 ESENEVLER 35-18-L00193_C_56368413_56368413</t>
  </si>
  <si>
    <t>01.01.2023 16:48:47</t>
  </si>
  <si>
    <t>01.01.2023 17:14:02</t>
  </si>
  <si>
    <t>M-1233 35-01-M01233_A_56354799_56354799</t>
  </si>
  <si>
    <t>01.01.2023 16:59:59</t>
  </si>
  <si>
    <t>01.01.2023 17:40:41</t>
  </si>
  <si>
    <t>HACIRAHMANLU TR-10 45-80-M00145_A_56407456_56407456</t>
  </si>
  <si>
    <t>01.01.2023 17:18:37</t>
  </si>
  <si>
    <t>01.01.2023 18:22:40</t>
  </si>
  <si>
    <t>01.01.2023 17:23:44</t>
  </si>
  <si>
    <t>01.01.2023 19:48:27</t>
  </si>
  <si>
    <t>BEDDELLER TR-1 45-81-M00126_45-81-M00126_2376135</t>
  </si>
  <si>
    <t>01.01.2023 17:24:36</t>
  </si>
  <si>
    <t>01.01.2023 18:46:06</t>
  </si>
  <si>
    <t>PINARLI KÖK 35-20-M00085_TR-6 - TR-7 M06_72358824</t>
  </si>
  <si>
    <t>01.01.2023 17:23:54</t>
  </si>
  <si>
    <t>01.01.2023 18:16:24</t>
  </si>
  <si>
    <t>K-4198 35-02-K04198_K-208 K03_2071499</t>
  </si>
  <si>
    <t>01.01.2023 17:41:04</t>
  </si>
  <si>
    <t>01.01.2023 17:45:54</t>
  </si>
  <si>
    <t>ASARLIK TR-17 35-28-M00173_953369592_953369592</t>
  </si>
  <si>
    <t>01.01.2023 17:40:25</t>
  </si>
  <si>
    <t>01.01.2023 19:40:55</t>
  </si>
  <si>
    <t>HİSAR TR-1 35-31-L00118_956591637_956591637</t>
  </si>
  <si>
    <t>01.01.2023 18:06:40</t>
  </si>
  <si>
    <t>01.01.2023 18:56:24</t>
  </si>
  <si>
    <t>TR-2/97 45-83-L00097_G G03_65894740</t>
  </si>
  <si>
    <t>01.01.2023 18:11:44</t>
  </si>
  <si>
    <t>01.01.2023 19:43:03</t>
  </si>
  <si>
    <t>01.01.2023 18:20:32</t>
  </si>
  <si>
    <t>01.01.2023 19:29:06</t>
  </si>
  <si>
    <t>YAKACIK TR-4 35-20-L00242_B_91343465_91343465</t>
  </si>
  <si>
    <t>01.01.2023 18:27:45</t>
  </si>
  <si>
    <t>01.01.2023 18:58:18</t>
  </si>
  <si>
    <t>DM-05/02 45-71-M00048__72374174_72374174</t>
  </si>
  <si>
    <t>01.01.2023 18:35:36</t>
  </si>
  <si>
    <t>01.01.2023 20:24:00</t>
  </si>
  <si>
    <t>01.01.2023 18:41:36</t>
  </si>
  <si>
    <t>01.01.2023 21:26:57</t>
  </si>
  <si>
    <t>01.01.2023 18:45:16</t>
  </si>
  <si>
    <t>01.01.2023 19:08:14</t>
  </si>
  <si>
    <t>KIZILKEÇİLİ KÖYÜ TR-1 35-20-L00393_955205598_955205598</t>
  </si>
  <si>
    <t>01.01.2023 18:59:24</t>
  </si>
  <si>
    <t>01.01.2023 21:07:14</t>
  </si>
  <si>
    <t>SAYIK TR-1 45-74-M00217_A_56352388_56352388</t>
  </si>
  <si>
    <t>01.01.2023 19:07:21</t>
  </si>
  <si>
    <t>01.01.2023 20:32:54</t>
  </si>
  <si>
    <t>BAĞARASI TR-10 KÖK 35-23-M00179_YENİBAĞARASI M05_72143139</t>
  </si>
  <si>
    <t>01.01.2023 18:28:45</t>
  </si>
  <si>
    <t>01.01.2023 19:51:56</t>
  </si>
  <si>
    <t>01.01.2023 19:30:19</t>
  </si>
  <si>
    <t>01.01.2023 21:28:07</t>
  </si>
  <si>
    <t>ARMUTLU TR-5 35-27-L00005__72373171_72373171</t>
  </si>
  <si>
    <t>01.01.2023 19:51:36</t>
  </si>
  <si>
    <t>01.01.2023 22:31:14</t>
  </si>
  <si>
    <t>TİRE İM-DM-1 35-29-A00001_HatBaşıAyırıcı_53138504 L04_53138504</t>
  </si>
  <si>
    <t>01.01.2023 20:00:24</t>
  </si>
  <si>
    <t>01.01.2023 22:15:53</t>
  </si>
  <si>
    <t>01.01.2023 20:02:01</t>
  </si>
  <si>
    <t>01.01.2023 20:47:09</t>
  </si>
  <si>
    <t>01.01.2023 20:12:58</t>
  </si>
  <si>
    <t>01.01.2023 22:02:31</t>
  </si>
  <si>
    <t>M-2030 35-01-M02030_A_56388918_56388918</t>
  </si>
  <si>
    <t>01.01.2023 20:19:52</t>
  </si>
  <si>
    <t>01.01.2023 22:09:23</t>
  </si>
  <si>
    <t>01.01.2023 20:36:47</t>
  </si>
  <si>
    <t>01.01.2023 21:13:54</t>
  </si>
  <si>
    <t>KAPAKLI DM 45-72-M00309_HatBaşıAyırıcı_53136954 M09_53136954</t>
  </si>
  <si>
    <t>01.01.2023 20:52:13</t>
  </si>
  <si>
    <t>02.01.2023 00:29:35</t>
  </si>
  <si>
    <t>ASARLIK TR-17 35-28-M00173_953369588_953369588</t>
  </si>
  <si>
    <t>01.01.2023 21:13:06</t>
  </si>
  <si>
    <t>01.01.2023 22:24:28</t>
  </si>
  <si>
    <t>TR-2/11 45-83-L00011_955149802_955149802</t>
  </si>
  <si>
    <t>01.01.2023 21:37:56</t>
  </si>
  <si>
    <t>01.01.2023 22:11:40</t>
  </si>
  <si>
    <t>01.01.2023 21:51:49</t>
  </si>
  <si>
    <t>01.01.2023 23:00:02</t>
  </si>
  <si>
    <t>M-1033 35-04-M01033_99266327_99266327</t>
  </si>
  <si>
    <t>01.01.2023 22:03:24</t>
  </si>
  <si>
    <t>01.01.2023 22:45:20</t>
  </si>
  <si>
    <t>EMLAKDERE KÖK 45-71-M02311_ON YAPI BETON M04_72744318</t>
  </si>
  <si>
    <t>01.01.2023 22:33:46</t>
  </si>
  <si>
    <t>01.01.2023 23:38:30</t>
  </si>
  <si>
    <t>01.01.2023 22:46:31</t>
  </si>
  <si>
    <t>01.01.2023 23:32:28</t>
  </si>
  <si>
    <t>01.01.2023 23:14:37</t>
  </si>
  <si>
    <t>02.01.2023 00:26:28</t>
  </si>
  <si>
    <t>K-598 35-01-K00598_35-01-K00598_2348435</t>
  </si>
  <si>
    <t>02.01.2023 02:56:36</t>
  </si>
  <si>
    <t>02.01.2023 03:41:29</t>
  </si>
  <si>
    <t>K-656 35-02-K00656_B_56363412_56363412</t>
  </si>
  <si>
    <t>02.01.2023 03:00:20</t>
  </si>
  <si>
    <t>02.01.2023 07:34:04</t>
  </si>
  <si>
    <t>ÇEPNİDERE TR-1 45-83-L00222_A_56400729_56400729</t>
  </si>
  <si>
    <t>02.01.2023 03:41:17</t>
  </si>
  <si>
    <t>02.01.2023 05:23:54</t>
  </si>
  <si>
    <t>K-1744 35-01-K01744_C_56365747_56365747</t>
  </si>
  <si>
    <t>02.01.2023 05:38:52</t>
  </si>
  <si>
    <t>02.01.2023 13:19:34</t>
  </si>
  <si>
    <t>K-656 35-02-K00656__72373120_72373120</t>
  </si>
  <si>
    <t>02.01.2023 05:54:00</t>
  </si>
  <si>
    <t>02.01.2023 07:38:59</t>
  </si>
  <si>
    <t>DM-5/TR-13 35-26-M01287_C C01b_42573225</t>
  </si>
  <si>
    <t>02.01.2023 02:36:19</t>
  </si>
  <si>
    <t>02.01.2023 10:17:18</t>
  </si>
  <si>
    <t>02.01.2023 07:34:25</t>
  </si>
  <si>
    <t>02.01.2023 08:54:15</t>
  </si>
  <si>
    <t>02.01.2023 07:43:29</t>
  </si>
  <si>
    <t>02.01.2023 09:00:11</t>
  </si>
  <si>
    <t>K-2337 35-03-K02337_910330775_910330775</t>
  </si>
  <si>
    <t>02.01.2023 07:59:30</t>
  </si>
  <si>
    <t>02.01.2023 14:57:49</t>
  </si>
  <si>
    <t>FOÇA TR-2 35-23-L00002_950419258_950419258</t>
  </si>
  <si>
    <t>02.01.2023 07:59:31</t>
  </si>
  <si>
    <t>02.01.2023 10:56:32</t>
  </si>
  <si>
    <t>02.01.2023 08:08:23</t>
  </si>
  <si>
    <t>02.01.2023 10:05:55</t>
  </si>
  <si>
    <t>K-1179 35-08-K01179_97695376_97695376</t>
  </si>
  <si>
    <t>02.01.2023 08:18:05</t>
  </si>
  <si>
    <t>02.01.2023 13:28:34</t>
  </si>
  <si>
    <t>SART TR-4 45-78-M00176_TR-3 M01_2109152</t>
  </si>
  <si>
    <t>02.01.2023 08:26:53</t>
  </si>
  <si>
    <t>02.01.2023 09:24:39</t>
  </si>
  <si>
    <t>CUMHURİYET KÖK 35-29-L00057_YİĞENLİ KÖYÜ L07_2311620</t>
  </si>
  <si>
    <t>02.01.2023 08:38:23</t>
  </si>
  <si>
    <t>02.01.2023 09:21:52</t>
  </si>
  <si>
    <t>TR-50 35-15-M00050_KESSAN RÖMORK VE AYVAZ MANDIRA M02_66575274</t>
  </si>
  <si>
    <t>02.01.2023 08:40:05</t>
  </si>
  <si>
    <t>02.01.2023 10:24:05</t>
  </si>
  <si>
    <t>02.01.2023 08:43:46</t>
  </si>
  <si>
    <t>02.01.2023 09:04:33</t>
  </si>
  <si>
    <t>M-2475(YATIRIM REZERVE) 35-02-M02475_95001238614_95001238614</t>
  </si>
  <si>
    <t>02.01.2023 08:44:32</t>
  </si>
  <si>
    <t>02.01.2023 09:45:13</t>
  </si>
  <si>
    <t>M-3252 35-04-M03252_913415075_913415075</t>
  </si>
  <si>
    <t>02.01.2023 08:52:06</t>
  </si>
  <si>
    <t>02.01.2023 09:49:23</t>
  </si>
  <si>
    <t>MORDOĞAN TR-28 35-21-L00156_953356773_953356773</t>
  </si>
  <si>
    <t>02.01.2023 08:53:29</t>
  </si>
  <si>
    <t>02.01.2023 09:47:27</t>
  </si>
  <si>
    <t>SİYEKLİ KÖK 45-71-M00185_OSMANCALI M04_72256928</t>
  </si>
  <si>
    <t>02.01.2023 08:55:46</t>
  </si>
  <si>
    <t>02.01.2023 09:17:13</t>
  </si>
  <si>
    <t>TR-43 35-19-M00043_D D01_5893065</t>
  </si>
  <si>
    <t>02.01.2023 08:59:39</t>
  </si>
  <si>
    <t>02.01.2023 16:05:43</t>
  </si>
  <si>
    <t>KARABURUN TR-16 35-21-L00016__91354556_91354556</t>
  </si>
  <si>
    <t>02.01.2023 08:59:36</t>
  </si>
  <si>
    <t>02.01.2023 10:44:38</t>
  </si>
  <si>
    <t>BÜNYAN OSMANİYE TR-2 45-72-L00445_B_65509269_65509269</t>
  </si>
  <si>
    <t>02.01.2023 09:01:51</t>
  </si>
  <si>
    <t>02.01.2023 15:43:45</t>
  </si>
  <si>
    <t>FOÇA TR-55 35-23-L00055_42041593_56395807_56395807</t>
  </si>
  <si>
    <t>02.01.2023 09:02:21</t>
  </si>
  <si>
    <t>02.01.2023 17:00:36</t>
  </si>
  <si>
    <t>ÇAYAĞZI KÖK 35-31-L00259_KARABURÇ KÖYÜ L02_2113761</t>
  </si>
  <si>
    <t>02.01.2023 09:04:16</t>
  </si>
  <si>
    <t>02.01.2023 09:30:15</t>
  </si>
  <si>
    <t>02.01.2023 09:06:21</t>
  </si>
  <si>
    <t>02.01.2023 15:57:10</t>
  </si>
  <si>
    <t>ÇİLE TR-3 35-22-M00188_B_56353983_56353983</t>
  </si>
  <si>
    <t>02.01.2023 09:00:40</t>
  </si>
  <si>
    <t>02.01.2023 17:47:17</t>
  </si>
  <si>
    <t>SOMA A SANTRALİ İM/DM 45-82-A00001_DENİŞ-2 M12_2324964</t>
  </si>
  <si>
    <t>02.01.2023 09:04:21</t>
  </si>
  <si>
    <t>02.01.2023 11:17:54</t>
  </si>
  <si>
    <t>K-4706 35-03-K04706_35-03-K04706_2371745</t>
  </si>
  <si>
    <t>02.01.2023 09:08:37</t>
  </si>
  <si>
    <t>02.01.2023 10:49:55</t>
  </si>
  <si>
    <t>SOMA A SANTRALİ İM/DM 45-82-A00001_DENİŞ-1 M11_2324953</t>
  </si>
  <si>
    <t>02.01.2023 09:08:49</t>
  </si>
  <si>
    <t>02.01.2023 11:16:22</t>
  </si>
  <si>
    <t>TR-257(DM-2/7) 35-19-L00257_DAĞITIM TRAFOSU L03_72132427</t>
  </si>
  <si>
    <t>02.01.2023 08:59:17</t>
  </si>
  <si>
    <t>02.01.2023 17:22:45</t>
  </si>
  <si>
    <t>K-830 35-01-K00830_35-01-K00830_42381513</t>
  </si>
  <si>
    <t>02.01.2023 09:01:44</t>
  </si>
  <si>
    <t>02.01.2023 12:40:06</t>
  </si>
  <si>
    <t>YUKARI SÜTÇÜLER KÖYÜ TR-1 35-27-M00410_B_80310461_80310461</t>
  </si>
  <si>
    <t>02.01.2023 09:15:54</t>
  </si>
  <si>
    <t>02.01.2023 10:30:53</t>
  </si>
  <si>
    <t>SELİMŞAHLAR TR-7 45-71-M01294_953202216_953202216</t>
  </si>
  <si>
    <t>02.01.2023 09:16:51</t>
  </si>
  <si>
    <t>02.01.2023 10:30:51</t>
  </si>
  <si>
    <t>KAYIŞLAR KÖK 45-80-M00183_YENİOSMANİYE M04_72195774</t>
  </si>
  <si>
    <t>02.01.2023 09:18:28</t>
  </si>
  <si>
    <t>02.01.2023 09:36:42</t>
  </si>
  <si>
    <t>KARABURUN TR-18 35-21-L00026_95000072835_95000072835</t>
  </si>
  <si>
    <t>02.01.2023 09:23:52</t>
  </si>
  <si>
    <t>02.01.2023 11:09:59</t>
  </si>
  <si>
    <t>02.01.2023 09:08:54</t>
  </si>
  <si>
    <t>02.01.2023 17:29:59</t>
  </si>
  <si>
    <t>TR-4 35-19-L00004_915947293_915947293</t>
  </si>
  <si>
    <t>02.01.2023 09:37:08</t>
  </si>
  <si>
    <t>02.01.2023 12:57:44</t>
  </si>
  <si>
    <t>K-4785 35-02-K04785_A_60983303_60983303</t>
  </si>
  <si>
    <t>02.01.2023 09:37:41</t>
  </si>
  <si>
    <t>02.01.2023 11:21:01</t>
  </si>
  <si>
    <t>TR-118 EMEK SANAYİ-1 35-26-L00040__56359033_56359033</t>
  </si>
  <si>
    <t>02.01.2023 09:40:48</t>
  </si>
  <si>
    <t>02.01.2023 10:51:48</t>
  </si>
  <si>
    <t>DM-22 45-71-M01177_ROSEBAY TR-1 M04_2085399</t>
  </si>
  <si>
    <t>02.01.2023 09:29:22</t>
  </si>
  <si>
    <t>02.01.2023 18:45:00</t>
  </si>
  <si>
    <t>DM-16 45-71-M00309_953244695_953244695</t>
  </si>
  <si>
    <t>02.01.2023 09:42:17</t>
  </si>
  <si>
    <t>02.01.2023 10:40:04</t>
  </si>
  <si>
    <t>FOÇA TR-2 35-23-L00002_42134107_56398253_56398253</t>
  </si>
  <si>
    <t>02.01.2023 09:54:37</t>
  </si>
  <si>
    <t>02.01.2023 11:01:39</t>
  </si>
  <si>
    <t>K-3320 35-09-K03320_95000586387_95000586387</t>
  </si>
  <si>
    <t>02.01.2023 09:49:48</t>
  </si>
  <si>
    <t>02.01.2023 11:08:58</t>
  </si>
  <si>
    <t>02.01.2023 09:58:03</t>
  </si>
  <si>
    <t>02.01.2023 11:22:59</t>
  </si>
  <si>
    <t>KÜÇÜKKALE KÖK 35-29-L00036_MEHMETLER L02_2327050</t>
  </si>
  <si>
    <t>02.01.2023 10:02:00</t>
  </si>
  <si>
    <t>02.01.2023 12:05:05</t>
  </si>
  <si>
    <t>02.01.2023 10:01:23</t>
  </si>
  <si>
    <t>02.01.2023 10:10:17</t>
  </si>
  <si>
    <t>ÇAKIRCA ALİ TR-1 45-73-M00557_45-73-M00557_61314937</t>
  </si>
  <si>
    <t>02.01.2023 10:02:23</t>
  </si>
  <si>
    <t>02.01.2023 16:38:08</t>
  </si>
  <si>
    <t>K-3183 35-02-K03183_K-608 K01_2052703</t>
  </si>
  <si>
    <t>02.01.2023 10:03:00</t>
  </si>
  <si>
    <t>02.01.2023 12:51:32</t>
  </si>
  <si>
    <t>EURO GIDA KÖK 35-27-M00591_ARMUTLU TR-15 M02_72161842</t>
  </si>
  <si>
    <t>02.01.2023 08:27:00</t>
  </si>
  <si>
    <t>02.01.2023 10:45:24</t>
  </si>
  <si>
    <t>UMURLU TR-7 35-31-L00361_47784639_56352352_56352352</t>
  </si>
  <si>
    <t>02.01.2023 09:59:38</t>
  </si>
  <si>
    <t>02.01.2023 12:48:55</t>
  </si>
  <si>
    <t>02.01.2023 10:14:33</t>
  </si>
  <si>
    <t>02.01.2023 10:28:10</t>
  </si>
  <si>
    <t>K-4226 35-08-K04226_99070942_99070942</t>
  </si>
  <si>
    <t>02.01.2023 10:15:58</t>
  </si>
  <si>
    <t>02.01.2023 14:40:50</t>
  </si>
  <si>
    <t>02.01.2023 10:20:29</t>
  </si>
  <si>
    <t>02.01.2023 10:37:28</t>
  </si>
  <si>
    <t>TARİŞ KÖK 45-73-M01049_ULAŞTIRMA TABURU M02_66732611</t>
  </si>
  <si>
    <t>02.01.2023 10:23:43</t>
  </si>
  <si>
    <t>02.01.2023 10:42:31</t>
  </si>
  <si>
    <t>L-292 35-18-L00292_950459483_950459483</t>
  </si>
  <si>
    <t>02.01.2023 10:31:00</t>
  </si>
  <si>
    <t>02.01.2023 11:27:58</t>
  </si>
  <si>
    <t>TR-8 45-77-L00008_45-77-L00008_82668671</t>
  </si>
  <si>
    <t>02.01.2023 10:28:00</t>
  </si>
  <si>
    <t>02.01.2023 11:07:59</t>
  </si>
  <si>
    <t>L-476 MAMURBABA YENİ KABİN 35-18-L00476_95002457058_95002457058</t>
  </si>
  <si>
    <t>02.01.2023 10:31:55</t>
  </si>
  <si>
    <t>02.01.2023 13:08:35</t>
  </si>
  <si>
    <t>BUCA TM 35-03-A00003_Buca-17 K24_2311287</t>
  </si>
  <si>
    <t>02.01.2023 10:39:00</t>
  </si>
  <si>
    <t>02.01.2023 11:30:31</t>
  </si>
  <si>
    <t>L-23 ESKİ POSTANE ÖNÜ 35-14-L00023_956639640_956639640</t>
  </si>
  <si>
    <t>02.01.2023 10:41:46</t>
  </si>
  <si>
    <t>02.01.2023 13:24:53</t>
  </si>
  <si>
    <t>SOMA KÖYLER DM-2 45-82-M00125_SAVAŞTEPE 34.5 M09_2304041</t>
  </si>
  <si>
    <t>02.01.2023 10:43:13</t>
  </si>
  <si>
    <t>02.01.2023 10:59:39</t>
  </si>
  <si>
    <t>ARMUTLU TR-3 35-27-L00003_35-27-L00003_2365492</t>
  </si>
  <si>
    <t>02.01.2023 10:47:02</t>
  </si>
  <si>
    <t>02.01.2023 12:55:35</t>
  </si>
  <si>
    <t>M-3121 35-10-M03121_35-10-M03121_81756692</t>
  </si>
  <si>
    <t>02.01.2023 10:52:12</t>
  </si>
  <si>
    <t>02.01.2023 18:45:21</t>
  </si>
  <si>
    <t>TR-1-2/3 ÖĞRETMEN EVİ KABİN 35-20-L00011_ENDÜSTRİ MESLEK LİSESİ ÖZEL L02_66694554</t>
  </si>
  <si>
    <t>02.01.2023 10:51:24</t>
  </si>
  <si>
    <t>02.01.2023 11:20:24</t>
  </si>
  <si>
    <t>02.01.2023 10:59:03</t>
  </si>
  <si>
    <t>02.01.2023 11:40:50</t>
  </si>
  <si>
    <t>K-4114 35-08-K04114_942546296_942546296</t>
  </si>
  <si>
    <t>02.01.2023 11:06:05</t>
  </si>
  <si>
    <t>02.01.2023 13:38:21</t>
  </si>
  <si>
    <t>L-256 (18 KABİN) 35-18-L00256_950446866_950446866</t>
  </si>
  <si>
    <t>02.01.2023 11:21:10</t>
  </si>
  <si>
    <t>02.01.2023 12:05:41</t>
  </si>
  <si>
    <t>K-3569 35-02-K03569_913248752_913248752</t>
  </si>
  <si>
    <t>02.01.2023 11:27:37</t>
  </si>
  <si>
    <t>02.01.2023 14:14:19</t>
  </si>
  <si>
    <t>DM-2 35-17-M00002_DOLUM TESİSİ M23_2321736</t>
  </si>
  <si>
    <t>02.01.2023 11:23:24</t>
  </si>
  <si>
    <t>02.01.2023 12:40:36</t>
  </si>
  <si>
    <t>K-3501 35-01-K03501_C_56379079_56379079</t>
  </si>
  <si>
    <t>02.01.2023 11:31:03</t>
  </si>
  <si>
    <t>02.01.2023 14:54:39</t>
  </si>
  <si>
    <t>K-2709 35-03-K02709_K-2713 K02_41963417</t>
  </si>
  <si>
    <t>02.01.2023 11:29:57</t>
  </si>
  <si>
    <t>02.01.2023 12:08:45</t>
  </si>
  <si>
    <t>M-1393 35-03-M01393_C_56364632_56364632</t>
  </si>
  <si>
    <t>02.01.2023 11:35:24</t>
  </si>
  <si>
    <t>02.01.2023 13:59:15</t>
  </si>
  <si>
    <t>02.01.2023 11:36:23</t>
  </si>
  <si>
    <t>02.01.2023 11:46:37</t>
  </si>
  <si>
    <t>ARMUTLU TR-3 35-27-L00003_C_56355952_56355952</t>
  </si>
  <si>
    <t>02.01.2023 11:20:44</t>
  </si>
  <si>
    <t>02.01.2023 13:45:09</t>
  </si>
  <si>
    <t>K-2732 35-04-K02732_B_56355534_56355534</t>
  </si>
  <si>
    <t>02.01.2023 11:32:09</t>
  </si>
  <si>
    <t>02.01.2023 12:46:40</t>
  </si>
  <si>
    <t>POYRAZDAMLARI TR-10 45-78-M00575_953254694_953254694</t>
  </si>
  <si>
    <t>02.01.2023 11:34:57</t>
  </si>
  <si>
    <t>02.01.2023 13:17:13</t>
  </si>
  <si>
    <t>TAT DM 35-26-M00070_SEVGİ ERYÖNE M08_64662437</t>
  </si>
  <si>
    <t>02.01.2023 11:37:50</t>
  </si>
  <si>
    <t>02.01.2023 12:13:00</t>
  </si>
  <si>
    <t>02.01.2023 11:43:26</t>
  </si>
  <si>
    <t>02.01.2023 21:02:35</t>
  </si>
  <si>
    <t>DM-1/14-C 45-71-M00038_B_91075546_91075546</t>
  </si>
  <si>
    <t>02.01.2023 11:46:21</t>
  </si>
  <si>
    <t>02.01.2023 12:46:56</t>
  </si>
  <si>
    <t>TR-112 ZEYTİNALANI 35-19-L00112_956667038_956667038</t>
  </si>
  <si>
    <t>02.01.2023 11:59:16</t>
  </si>
  <si>
    <t>02.01.2023 16:15:48</t>
  </si>
  <si>
    <t>ARSLANLAR TM 35-26-A00004_KÖYLER-3 L45_2305569</t>
  </si>
  <si>
    <t>02.01.2023 12:02:59</t>
  </si>
  <si>
    <t>02.01.2023 12:06:55</t>
  </si>
  <si>
    <t>02.01.2023 12:04:43</t>
  </si>
  <si>
    <t>02.01.2023 14:50:46</t>
  </si>
  <si>
    <t>GÜNEY DM 45-83-L00130_45-83-L00130_2356944</t>
  </si>
  <si>
    <t>02.01.2023 12:07:58</t>
  </si>
  <si>
    <t>02.01.2023 13:57:48</t>
  </si>
  <si>
    <t>02.01.2023 12:12:10</t>
  </si>
  <si>
    <t>02.01.2023 14:21:43</t>
  </si>
  <si>
    <t>MORDOĞAN TR-24 35-21-L00210_50054632 B1_50054802</t>
  </si>
  <si>
    <t>02.01.2023 12:12:12</t>
  </si>
  <si>
    <t>02.01.2023 12:59:00</t>
  </si>
  <si>
    <t>M-1432 35-02-M01432_35-02-M01432_2374087</t>
  </si>
  <si>
    <t>02.01.2023 12:18:17</t>
  </si>
  <si>
    <t>02.01.2023 15:03:48</t>
  </si>
  <si>
    <t>K-1222 35-01-K01222_911706734_911706734</t>
  </si>
  <si>
    <t>02.01.2023 12:22:11</t>
  </si>
  <si>
    <t>02.01.2023 13:40:04</t>
  </si>
  <si>
    <t>SUBAŞI İM 35-26-A00002_TRAFO 15.8 GİRİŞ L05_2035572</t>
  </si>
  <si>
    <t>02.01.2023 12:29:53</t>
  </si>
  <si>
    <t>02.01.2023 12:39:45</t>
  </si>
  <si>
    <t>KARAOĞLANLI TR-7 45-71-M00569_DIREK TIPI TRAFO HUCRESI H01_2081394</t>
  </si>
  <si>
    <t>02.01.2023 12:30:51</t>
  </si>
  <si>
    <t>02.01.2023 12:43:12</t>
  </si>
  <si>
    <t>_911979405_911979405</t>
  </si>
  <si>
    <t>02.01.2023 12:31:11</t>
  </si>
  <si>
    <t>02.01.2023 13:32:29</t>
  </si>
  <si>
    <t>DM-25/14 45-71-M00053_953215583_953215583</t>
  </si>
  <si>
    <t>02.01.2023 12:49:00</t>
  </si>
  <si>
    <t>02.01.2023 13:47:40</t>
  </si>
  <si>
    <t>02.01.2023 12:04:23</t>
  </si>
  <si>
    <t>02.01.2023 13:56:00</t>
  </si>
  <si>
    <t>K-495 35-01-K00495_35-01-K00495_2370281</t>
  </si>
  <si>
    <t>02.01.2023 12:54:43</t>
  </si>
  <si>
    <t>02.01.2023 17:15:56</t>
  </si>
  <si>
    <t>_C_56393690_56393690</t>
  </si>
  <si>
    <t>02.01.2023 13:00:13</t>
  </si>
  <si>
    <t>02.01.2023 15:32:46</t>
  </si>
  <si>
    <t>K-60 35-01-K00060_912933490_912933490</t>
  </si>
  <si>
    <t>02.01.2023 13:00:46</t>
  </si>
  <si>
    <t>02.01.2023 15:45:05</t>
  </si>
  <si>
    <t>L-431 HAPPY PARK 35-18-L00431_950459918_950459918</t>
  </si>
  <si>
    <t>02.01.2023 13:03:56</t>
  </si>
  <si>
    <t>02.01.2023 14:32:14</t>
  </si>
  <si>
    <t>ARSLANLAR TM 35-26-A00004_BALIKDAĞI M02_2305251</t>
  </si>
  <si>
    <t>02.01.2023 13:06:12</t>
  </si>
  <si>
    <t>02.01.2023 14:49:43</t>
  </si>
  <si>
    <t>K-2732 35-04-K02732_99111521_99111521</t>
  </si>
  <si>
    <t>02.01.2023 13:12:17</t>
  </si>
  <si>
    <t>02.01.2023 16:58:38</t>
  </si>
  <si>
    <t>ŞİRİNKÖY TR-1 35-15-L00554_A_65499258_65499258</t>
  </si>
  <si>
    <t>02.01.2023 13:19:33</t>
  </si>
  <si>
    <t>02.01.2023 14:11:23</t>
  </si>
  <si>
    <t>02.01.2023 13:20:23</t>
  </si>
  <si>
    <t>02.01.2023 13:42:20</t>
  </si>
  <si>
    <t>02.01.2023 13:32:42</t>
  </si>
  <si>
    <t>02.01.2023 14:09:02</t>
  </si>
  <si>
    <t>ŞEMSİLER MANDAL TR-2 35-31-L00102_956597049_956597049</t>
  </si>
  <si>
    <t>02.01.2023 13:33:43</t>
  </si>
  <si>
    <t>02.01.2023 14:47:08</t>
  </si>
  <si>
    <t>M-2595 BEŞYOL DM 35-02-M02595_BEŞYOL DM GİRİŞ M07_50219672</t>
  </si>
  <si>
    <t>02.01.2023 13:36:35</t>
  </si>
  <si>
    <t>02.01.2023 14:28:16</t>
  </si>
  <si>
    <t>K-1744 35-01-K01744_B_56365746_56365746</t>
  </si>
  <si>
    <t>02.01.2023 14:01:29</t>
  </si>
  <si>
    <t>02.01.2023 14:42:37</t>
  </si>
  <si>
    <t>UMURLU KAHVEÖNÜ TR-8 35-31-L00372_35-31-L00372_2365710</t>
  </si>
  <si>
    <t>02.01.2023 13:59:36</t>
  </si>
  <si>
    <t>02.01.2023 17:43:52</t>
  </si>
  <si>
    <t>ÇIPLAK KÖK 35-29-M00126_YENİÇİFTLİK ENH M09_72190075</t>
  </si>
  <si>
    <t>02.01.2023 14:00:09</t>
  </si>
  <si>
    <t>02.01.2023 14:16:50</t>
  </si>
  <si>
    <t>VİLLAKENT TR-5 35-28-M00382_953394426_953394426</t>
  </si>
  <si>
    <t>02.01.2023 14:12:36</t>
  </si>
  <si>
    <t>02.01.2023 15:37:42</t>
  </si>
  <si>
    <t>L-393 YENİ OKUL 35-18-L00393_F f1_5959771</t>
  </si>
  <si>
    <t>02.01.2023 14:16:07</t>
  </si>
  <si>
    <t>02.01.2023 17:51:53</t>
  </si>
  <si>
    <t>M-1442 35-04-M01442__79725837_79725837</t>
  </si>
  <si>
    <t>02.01.2023 14:19:24</t>
  </si>
  <si>
    <t>02.01.2023 17:54:09</t>
  </si>
  <si>
    <t>MURADİYE TR-4 45-71-M02427_950067274_950067274</t>
  </si>
  <si>
    <t>02.01.2023 14:21:30</t>
  </si>
  <si>
    <t>02.01.2023 16:45:35</t>
  </si>
  <si>
    <t>K-3720 35-02-K03720_910201025_910201025</t>
  </si>
  <si>
    <t>02.01.2023 14:21:41</t>
  </si>
  <si>
    <t>02.01.2023 15:28:46</t>
  </si>
  <si>
    <t>K-1179 35-08-K01179_97546688_97546688</t>
  </si>
  <si>
    <t>02.01.2023 14:24:25</t>
  </si>
  <si>
    <t>02.01.2023 18:18:10</t>
  </si>
  <si>
    <t>TR-128 35-19-L00128_956670249_956670249</t>
  </si>
  <si>
    <t>02.01.2023 14:31:36</t>
  </si>
  <si>
    <t>02.01.2023 17:40:17</t>
  </si>
  <si>
    <t>EMİRLİ TR-3 35-15-L00859_A_91272622_91272622</t>
  </si>
  <si>
    <t>02.01.2023 14:32:38</t>
  </si>
  <si>
    <t>02.01.2023 18:06:57</t>
  </si>
  <si>
    <t>PINARLI TR-3 35-20-M00097_955205626_955205626</t>
  </si>
  <si>
    <t>02.01.2023 14:35:32</t>
  </si>
  <si>
    <t>02.01.2023 18:25:53</t>
  </si>
  <si>
    <t>DEMİRCİ TR-2 35-26-M01435_956622334_956622334</t>
  </si>
  <si>
    <t>02.01.2023 14:45:52</t>
  </si>
  <si>
    <t>02.01.2023 15:54:36</t>
  </si>
  <si>
    <t>L-310 35-18-L00310_950463312_950463312</t>
  </si>
  <si>
    <t>02.01.2023 14:43:38</t>
  </si>
  <si>
    <t>02.01.2023 20:29:40</t>
  </si>
  <si>
    <t>02.01.2023 14:44:40</t>
  </si>
  <si>
    <t>02.01.2023 15:24:02</t>
  </si>
  <si>
    <t>ENCEKLER TR-1 45-77-M00117_945510453_945510453</t>
  </si>
  <si>
    <t>02.01.2023 14:46:45</t>
  </si>
  <si>
    <t>02.01.2023 17:11:23</t>
  </si>
  <si>
    <t>M-1543 35-01-M01543_911239268_911239268</t>
  </si>
  <si>
    <t>02.01.2023 14:48:37</t>
  </si>
  <si>
    <t>02.01.2023 16:29:12</t>
  </si>
  <si>
    <t>02.01.2023 14:50:49</t>
  </si>
  <si>
    <t>02.01.2023 17:24:23</t>
  </si>
  <si>
    <t>K-270 35-01-K00270_910569427_910569427</t>
  </si>
  <si>
    <t>02.01.2023 14:53:04</t>
  </si>
  <si>
    <t>02.01.2023 17:30:20</t>
  </si>
  <si>
    <t>DEMİRKÖPRÜ TM 45-78-A00005_HatBaşıAyırıcı_53139734 M05_53139734</t>
  </si>
  <si>
    <t>02.01.2023 15:00:22</t>
  </si>
  <si>
    <t>02.01.2023 17:02:53</t>
  </si>
  <si>
    <t>VİLLAKENT TR-5 35-28-M00382_7584266_56360135_56360135</t>
  </si>
  <si>
    <t>02.01.2023 15:05:56</t>
  </si>
  <si>
    <t>02.01.2023 15:42:11</t>
  </si>
  <si>
    <t>KÜNER TR-1 35-22-M00229_95002478215_95002478215</t>
  </si>
  <si>
    <t>02.01.2023 15:12:55</t>
  </si>
  <si>
    <t>02.01.2023 16:37:25</t>
  </si>
  <si>
    <t>K-3638 35-08-K03638_99217495_99217495</t>
  </si>
  <si>
    <t>02.01.2023 15:16:48</t>
  </si>
  <si>
    <t>02.01.2023 18:14:55</t>
  </si>
  <si>
    <t>K-215 35-04-K00215_99676262_99676262</t>
  </si>
  <si>
    <t>02.01.2023 15:18:06</t>
  </si>
  <si>
    <t>02.01.2023 20:34:07</t>
  </si>
  <si>
    <t>K-1179 35-08-K01179_35-08-K01179_42032196</t>
  </si>
  <si>
    <t>02.01.2023 15:21:52</t>
  </si>
  <si>
    <t>02.01.2023 15:44:35</t>
  </si>
  <si>
    <t>ÇATALKAYA KÖYÜ TR-2 35-21-L00172_C_56379187_56379187</t>
  </si>
  <si>
    <t>02.01.2023 15:43:25</t>
  </si>
  <si>
    <t>02.01.2023 17:29:36</t>
  </si>
  <si>
    <t>GELENBE İM 45-76-A00001_ALACALAR L02_2093763</t>
  </si>
  <si>
    <t>02.01.2023 15:46:52</t>
  </si>
  <si>
    <t>02.01.2023 16:00:00</t>
  </si>
  <si>
    <t>ASARLIK DM-2/1 35-28-M00186_A_60982231_60982231</t>
  </si>
  <si>
    <t>02.01.2023 15:34:04</t>
  </si>
  <si>
    <t>02.01.2023 17:56:56</t>
  </si>
  <si>
    <t>TR-69 35-16-L00069_953331864_953331864</t>
  </si>
  <si>
    <t>02.01.2023 15:36:43</t>
  </si>
  <si>
    <t>02.01.2023 17:31:46</t>
  </si>
  <si>
    <t>02.01.2023 15:59:29</t>
  </si>
  <si>
    <t>02.01.2023 19:04:03</t>
  </si>
  <si>
    <t>M-46 35-02-M00046_948524034_948524034</t>
  </si>
  <si>
    <t>02.01.2023 16:06:35</t>
  </si>
  <si>
    <t>02.01.2023 18:05:02</t>
  </si>
  <si>
    <t>TR-56 CEPHANELİK 35-19-L00056_965845168_965845168</t>
  </si>
  <si>
    <t>02.01.2023 16:10:18</t>
  </si>
  <si>
    <t>02.01.2023 19:43:43</t>
  </si>
  <si>
    <t>YUSUFDERE TR-1 35-15-L00529_DIREK TIPI TRAFO HUCRESI H01_2050569</t>
  </si>
  <si>
    <t>02.01.2023 16:10:30</t>
  </si>
  <si>
    <t>02.01.2023 18:01:09</t>
  </si>
  <si>
    <t>BEYDERE KÖK 45-71-M00128_HatBaşıAyırıcı_53135144 M07_53135144</t>
  </si>
  <si>
    <t>02.01.2023 16:09:56</t>
  </si>
  <si>
    <t>02.01.2023 20:42:40</t>
  </si>
  <si>
    <t>GELENBE İM 45-76-A00001_HatBaşıAyırıcı_53135055 L02_53135055</t>
  </si>
  <si>
    <t>02.01.2023 16:12:53</t>
  </si>
  <si>
    <t>02.01.2023 17:22:10</t>
  </si>
  <si>
    <t>KUMKUYUCAK KÖK 45-80-M00093_KUMKUYUCAK ŞEHİR M05_72193247</t>
  </si>
  <si>
    <t>02.01.2023 16:17:04</t>
  </si>
  <si>
    <t>02.01.2023 17:04:27</t>
  </si>
  <si>
    <t>02.01.2023 16:27:39</t>
  </si>
  <si>
    <t>02.01.2023 17:33:45</t>
  </si>
  <si>
    <t>GÖLMARMARA TR-19 45-85-L00019_95000509414_95000509414</t>
  </si>
  <si>
    <t>02.01.2023 16:36:04</t>
  </si>
  <si>
    <t>02.01.2023 18:29:03</t>
  </si>
  <si>
    <t>M-1901 OĞLANANASI TR-11 35-22-M00644_C_56357092_56357092</t>
  </si>
  <si>
    <t>02.01.2023 16:46:11</t>
  </si>
  <si>
    <t>02.01.2023 17:13:03</t>
  </si>
  <si>
    <t>L-287 SCOTCH PARK 35-18-L00287_950447227_950447227</t>
  </si>
  <si>
    <t>02.01.2023 16:45:17</t>
  </si>
  <si>
    <t>02.01.2023 18:51:26</t>
  </si>
  <si>
    <t>TOPALAHMETLER TR-1 45-81-M00099_A_91136325_91136325</t>
  </si>
  <si>
    <t>02.01.2023 16:51:20</t>
  </si>
  <si>
    <t>02.01.2023 18:02:45</t>
  </si>
  <si>
    <t>02.01.2023 16:53:18</t>
  </si>
  <si>
    <t>SOMA TR-15/4 45-82-M00095__81571090_81571090</t>
  </si>
  <si>
    <t>02.01.2023 17:05:43</t>
  </si>
  <si>
    <t>02.01.2023 18:00:26</t>
  </si>
  <si>
    <t>KAPAKLI DM 45-72-M00309_SARUHANLI-2 M12_2331705</t>
  </si>
  <si>
    <t>02.01.2023 17:03:57</t>
  </si>
  <si>
    <t>02.01.2023 17:32:55</t>
  </si>
  <si>
    <t>YELKİ TR-6 (M-2343) 35-10-M02343_B B1B_5871996</t>
  </si>
  <si>
    <t>02.01.2023 17:13:46</t>
  </si>
  <si>
    <t>02.01.2023 21:10:35</t>
  </si>
  <si>
    <t>KARABURUN TR-110 35-21-L00110_B_82668112_82668112</t>
  </si>
  <si>
    <t>02.01.2023 17:11:32</t>
  </si>
  <si>
    <t>02.01.2023 20:09:51</t>
  </si>
  <si>
    <t>02.01.2023 17:18:02</t>
  </si>
  <si>
    <t>02.01.2023 18:34:45</t>
  </si>
  <si>
    <t>VELİLER DM 35-15-L00840_YUSUFDERE-MENTBAŞI L05_66945990</t>
  </si>
  <si>
    <t>02.01.2023 17:18:16</t>
  </si>
  <si>
    <t>02.01.2023 18:00:36</t>
  </si>
  <si>
    <t>M-2911(YATIRIM REZERVE) 35-01-M02911_F_56394864_56394864</t>
  </si>
  <si>
    <t>02.01.2023 17:19:31</t>
  </si>
  <si>
    <t>02.01.2023 19:28:17</t>
  </si>
  <si>
    <t>YENİ ŞAKRAN TR-6 35-17-M00206__56374655_56374655</t>
  </si>
  <si>
    <t>02.01.2023 17:25:56</t>
  </si>
  <si>
    <t>02.01.2023 20:30:39</t>
  </si>
  <si>
    <t>FOÇA TR-11 35-23-L00011_42134244_56398540_56398540</t>
  </si>
  <si>
    <t>02.01.2023 17:44:23</t>
  </si>
  <si>
    <t>02.01.2023 18:18:13</t>
  </si>
  <si>
    <t>02.01.2023 17:45:31</t>
  </si>
  <si>
    <t>02.01.2023 20:13:17</t>
  </si>
  <si>
    <t>OĞLANANASI TR-14 35-22-M00686__79304905_79304905</t>
  </si>
  <si>
    <t>02.01.2023 17:40:31</t>
  </si>
  <si>
    <t>02.01.2023 17:55:46</t>
  </si>
  <si>
    <t>M-1857 YAKAKÖY TR-1 35-02-M01857_910103707_910103707</t>
  </si>
  <si>
    <t>02.01.2023 17:40:18</t>
  </si>
  <si>
    <t>02.01.2023 18:55:00</t>
  </si>
  <si>
    <t>YENİ ŞAKRAN KÖK 35-17-M00174_HatBaşıAyırıcı_65632140 M02_65632140</t>
  </si>
  <si>
    <t>02.01.2023 18:00:15</t>
  </si>
  <si>
    <t>02.01.2023 22:33:06</t>
  </si>
  <si>
    <t>M-1536 35-01-M01536_911761487_911761487</t>
  </si>
  <si>
    <t>02.01.2023 18:02:59</t>
  </si>
  <si>
    <t>02.01.2023 20:18:08</t>
  </si>
  <si>
    <t>02.01.2023 18:07:45</t>
  </si>
  <si>
    <t>02.01.2023 19:53:13</t>
  </si>
  <si>
    <t>02.01.2023 18:10:08</t>
  </si>
  <si>
    <t>02.01.2023 22:40:14</t>
  </si>
  <si>
    <t>TR-164 35-26-M01147_956625260_956625260</t>
  </si>
  <si>
    <t>02.01.2023 18:11:23</t>
  </si>
  <si>
    <t>02.01.2023 19:36:43</t>
  </si>
  <si>
    <t>MORDOĞAN TR-2 35-21-L00140_95001326263_95001326263</t>
  </si>
  <si>
    <t>02.01.2023 18:15:47</t>
  </si>
  <si>
    <t>02.01.2023 21:38:21</t>
  </si>
  <si>
    <t>M-1223 35-01-M01223_911932617_911932617</t>
  </si>
  <si>
    <t>02.01.2023 18:17:15</t>
  </si>
  <si>
    <t>02.01.2023 19:25:04</t>
  </si>
  <si>
    <t>L-287 SCOTCH PARK 35-18-L00287_11330279_56371861_56371861</t>
  </si>
  <si>
    <t>02.01.2023 18:25:25</t>
  </si>
  <si>
    <t>02.01.2023 18:46:30</t>
  </si>
  <si>
    <t>CEVİZLİ BALYERİ TR-8 35-31-L00326_A_91234300_91234300</t>
  </si>
  <si>
    <t>02.01.2023 18:23:46</t>
  </si>
  <si>
    <t>02.01.2023 23:03:39</t>
  </si>
  <si>
    <t>YAYLAKÖY KÖYÜ TR-1 45-71-M01710_43168510_56385277_56385277</t>
  </si>
  <si>
    <t>02.01.2023 18:22:18</t>
  </si>
  <si>
    <t>02.01.2023 22:24:52</t>
  </si>
  <si>
    <t>CANPAŞA KÖK 45-71-M00140_HatBaşıAyırıcı_53134565 M06_53134565</t>
  </si>
  <si>
    <t>02.01.2023 18:42:29</t>
  </si>
  <si>
    <t>02.01.2023 21:45:50</t>
  </si>
  <si>
    <t>K-3092 35-02-K03092_D_56380396_56380396</t>
  </si>
  <si>
    <t>02.01.2023 18:43:06</t>
  </si>
  <si>
    <t>02.01.2023 21:16:22</t>
  </si>
  <si>
    <t>MENEMEN TR-15 35-28-L00015_C_90997319_90997319</t>
  </si>
  <si>
    <t>02.01.2023 18:46:26</t>
  </si>
  <si>
    <t>02.01.2023 19:35:38</t>
  </si>
  <si>
    <t>MEYDANCIK MAH. TR-1 45-74-M00261_A_56383042_56383042</t>
  </si>
  <si>
    <t>02.01.2023 18:50:42</t>
  </si>
  <si>
    <t>02.01.2023 19:50:20</t>
  </si>
  <si>
    <t>ROSEBYE TR-1 45-71-M01181_953190457_953190457</t>
  </si>
  <si>
    <t>02.01.2023 18:54:04</t>
  </si>
  <si>
    <t>02.01.2023 19:36:28</t>
  </si>
  <si>
    <t>GENCERLER TR-5 35-20-L00042_DIREK TIPI TRAFO HUCRESI H01_2047506</t>
  </si>
  <si>
    <t>02.01.2023 18:54:49</t>
  </si>
  <si>
    <t>02.01.2023 20:33:14</t>
  </si>
  <si>
    <t>02.01.2023 19:01:01</t>
  </si>
  <si>
    <t>02.01.2023 21:58:54</t>
  </si>
  <si>
    <t>_C_56356467_56356467</t>
  </si>
  <si>
    <t>02.01.2023 19:17:50</t>
  </si>
  <si>
    <t>02.01.2023 20:32:05</t>
  </si>
  <si>
    <t>MENEMEN TR-78 35-28-L00078_12047788_56377587_56377587</t>
  </si>
  <si>
    <t>02.01.2023 19:37:39</t>
  </si>
  <si>
    <t>02.01.2023 21:42:19</t>
  </si>
  <si>
    <t>02.01.2023 19:40:56</t>
  </si>
  <si>
    <t>02.01.2023 22:32:41</t>
  </si>
  <si>
    <t>02.01.2023 19:45:48</t>
  </si>
  <si>
    <t>02.01.2023 20:35:50</t>
  </si>
  <si>
    <t>HALİLLER VAKIFLAR TR-7 35-31-L00232_47919385_56403359_56403359</t>
  </si>
  <si>
    <t>02.01.2023 19:41:21</t>
  </si>
  <si>
    <t>02.01.2023 20:16:12</t>
  </si>
  <si>
    <t>02.01.2023 19:57:09</t>
  </si>
  <si>
    <t>02.01.2023 20:41:51</t>
  </si>
  <si>
    <t>K-891 35-02-K00891_95000659059_95000659059</t>
  </si>
  <si>
    <t>02.01.2023 19:51:10</t>
  </si>
  <si>
    <t>02.01.2023 20:55:19</t>
  </si>
  <si>
    <t>TR-1-6/1 YAĞCI KAVAĞI 35-20-L00033_GENCER FİDERİ L02_66512522</t>
  </si>
  <si>
    <t>02.01.2023 20:03:49</t>
  </si>
  <si>
    <t>02.01.2023 20:30:43</t>
  </si>
  <si>
    <t>K-1179 35-08-K01179_912122335_912122335</t>
  </si>
  <si>
    <t>02.01.2023 19:59:38</t>
  </si>
  <si>
    <t>02.01.2023 20:58:27</t>
  </si>
  <si>
    <t>02.01.2023 20:23:07</t>
  </si>
  <si>
    <t>02.01.2023 21:45:24</t>
  </si>
  <si>
    <t>MURADİYE TR-10 45-71-M02143_C_60984290_60984290</t>
  </si>
  <si>
    <t>02.01.2023 20:24:37</t>
  </si>
  <si>
    <t>03.01.2023 00:04:22</t>
  </si>
  <si>
    <t>İCİKLER TR-1 45-74-M00255_İCİKLER TR-6 M04_72229959</t>
  </si>
  <si>
    <t>02.01.2023 20:34:09</t>
  </si>
  <si>
    <t>02.01.2023 21:43:51</t>
  </si>
  <si>
    <t>02.01.2023 20:36:16</t>
  </si>
  <si>
    <t>03.01.2023 01:12:54</t>
  </si>
  <si>
    <t>SARIÇAM TR-2 45-80-M00160_C_56391839_56391839</t>
  </si>
  <si>
    <t>02.01.2023 20:36:47</t>
  </si>
  <si>
    <t>02.01.2023 21:51:40</t>
  </si>
  <si>
    <t>DENİŞ TR-1 45-82-M00340_45-82-M00340_2377090</t>
  </si>
  <si>
    <t>02.01.2023 20:51:36</t>
  </si>
  <si>
    <t>02.01.2023 22:36:38</t>
  </si>
  <si>
    <t>SOMA TR-3/2 45-82-M00083_A_56385103_56385103</t>
  </si>
  <si>
    <t>02.01.2023 21:05:59</t>
  </si>
  <si>
    <t>02.01.2023 21:32:53</t>
  </si>
  <si>
    <t>TR-63 35-19-L00063_956677915_956677915</t>
  </si>
  <si>
    <t>02.01.2023 21:20:15</t>
  </si>
  <si>
    <t>02.01.2023 22:50:35</t>
  </si>
  <si>
    <t>K-870 35-02-K00870_A_56379622_56379622</t>
  </si>
  <si>
    <t>02.01.2023 21:26:48</t>
  </si>
  <si>
    <t>02.01.2023 22:54:27</t>
  </si>
  <si>
    <t>YILMAZ DM 45-80-M02976_TR-20 M03_78582776</t>
  </si>
  <si>
    <t>02.01.2023 21:46:07</t>
  </si>
  <si>
    <t>02.01.2023 22:15:00</t>
  </si>
  <si>
    <t>KONAKLI TR-1 35-15-L00902_35-15-L00902_67107877</t>
  </si>
  <si>
    <t>02.01.2023 21:47:31</t>
  </si>
  <si>
    <t>02.01.2023 23:34:31</t>
  </si>
  <si>
    <t>K-3195 35-03-K03195_35-03-K03195_41919036</t>
  </si>
  <si>
    <t>02.01.2023 21:55:42</t>
  </si>
  <si>
    <t>02.01.2023 22:30:00</t>
  </si>
  <si>
    <t>02.01.2023 22:03:11</t>
  </si>
  <si>
    <t>02.01.2023 22:27:18</t>
  </si>
  <si>
    <t>L-510 REİSDERE 35-18-L00510_A_91231455_91231455</t>
  </si>
  <si>
    <t>02.01.2023 15:31:10</t>
  </si>
  <si>
    <t>02.01.2023 23:08:18</t>
  </si>
  <si>
    <t>K-3733 35-02-K03733_C C1B_5850883</t>
  </si>
  <si>
    <t>02.01.2023 22:28:46</t>
  </si>
  <si>
    <t>02.01.2023 23:01:24</t>
  </si>
  <si>
    <t>03.01.2023 03:03:38</t>
  </si>
  <si>
    <t>K-3643 35-08-K03643_35-08-K03643_42458763</t>
  </si>
  <si>
    <t>02.01.2023 23:30:30</t>
  </si>
  <si>
    <t>03.01.2023 01:00:22</t>
  </si>
  <si>
    <t>KARAKOVA TR-4 35-15-L01080_ H_42091024</t>
  </si>
  <si>
    <t>03.01.2023 11:52:30</t>
  </si>
  <si>
    <t>03.01.2023 16:03:16</t>
  </si>
  <si>
    <t>DM-2/33 (VALİ PARKI) 45-71-M00533_953185943_953185943</t>
  </si>
  <si>
    <t>03.01.2023 15:59:19</t>
  </si>
  <si>
    <t>03.01.2023 18:50:58</t>
  </si>
  <si>
    <t>MORDOĞAN TR-38 35-21-L00165_957845722_957845722</t>
  </si>
  <si>
    <t>03.01.2023 10:01:49</t>
  </si>
  <si>
    <t>03.01.2023 12:28:35</t>
  </si>
  <si>
    <t>ÇAKALTEPE TR-3 (PALAMUTARASI) 35-22-M00185_955280915_955280915</t>
  </si>
  <si>
    <t>03.01.2023 10:05:40</t>
  </si>
  <si>
    <t>03.01.2023 11:52:38</t>
  </si>
  <si>
    <t>K-3012 35-04-K03012_C_56356414_56356414</t>
  </si>
  <si>
    <t>03.01.2023 09:50:36</t>
  </si>
  <si>
    <t>03.01.2023 10:44:19</t>
  </si>
  <si>
    <t>K-2980 35-01-K02980_911605666_911605666</t>
  </si>
  <si>
    <t>03.01.2023 23:59:41</t>
  </si>
  <si>
    <t>04.01.2023 01:10:19</t>
  </si>
  <si>
    <t>K-1781 35-04-K01781_D_56366593_56366593</t>
  </si>
  <si>
    <t>03.01.2023 14:21:05</t>
  </si>
  <si>
    <t>03.01.2023 14:47:40</t>
  </si>
  <si>
    <t>03.01.2023 12:31:05</t>
  </si>
  <si>
    <t>03.01.2023 13:32:44</t>
  </si>
  <si>
    <t>L-512 REİSDERE 35-18-L00512_950439185_950439185</t>
  </si>
  <si>
    <t>03.01.2023 17:39:55</t>
  </si>
  <si>
    <t>03.01.2023 19:10:46</t>
  </si>
  <si>
    <t>BERGAMA İM-1 35-16-A00001_TR-2 L13_2090130</t>
  </si>
  <si>
    <t>03.01.2023 18:39:01</t>
  </si>
  <si>
    <t>03.01.2023 19:08:00</t>
  </si>
  <si>
    <t>03.01.2023 21:15:04</t>
  </si>
  <si>
    <t>03.01.2023 23:08:08</t>
  </si>
  <si>
    <t>M-408 35-02-M00408__72410621_72410621</t>
  </si>
  <si>
    <t>03.01.2023 09:57:18</t>
  </si>
  <si>
    <t>03.01.2023 13:56:24</t>
  </si>
  <si>
    <t>M-3406(YATIRIM REZERVE) 35-03-M03406_913393368_913393368</t>
  </si>
  <si>
    <t>03.01.2023 18:53:12</t>
  </si>
  <si>
    <t>03.01.2023 19:38:34</t>
  </si>
  <si>
    <t>TR-56 CEPHANELİK 35-19-L00056_A_56378165_56378165</t>
  </si>
  <si>
    <t>03.01.2023 09:27:42</t>
  </si>
  <si>
    <t>03.01.2023 10:11:55</t>
  </si>
  <si>
    <t>MENEMEN TR-62 35-28-M00738_SB H01_60792598</t>
  </si>
  <si>
    <t>03.01.2023 10:11:20</t>
  </si>
  <si>
    <t>03.01.2023 12:48:07</t>
  </si>
  <si>
    <t>03.01.2023 19:07:55</t>
  </si>
  <si>
    <t>03.01.2023 20:05:22</t>
  </si>
  <si>
    <t>TR-66 45-78-L00066_953260549_953260549</t>
  </si>
  <si>
    <t>03.01.2023 14:49:45</t>
  </si>
  <si>
    <t>03.01.2023 15:44:34</t>
  </si>
  <si>
    <t>ASARLIK TR-2 35-28-M00184_C_56377626_56377626</t>
  </si>
  <si>
    <t>03.01.2023 18:07:47</t>
  </si>
  <si>
    <t>03.01.2023 23:48:01</t>
  </si>
  <si>
    <t>M-1520 35-03-M01520_A_56363254_56363254</t>
  </si>
  <si>
    <t>03.01.2023 16:56:13</t>
  </si>
  <si>
    <t>03.01.2023 17:29:47</t>
  </si>
  <si>
    <t>03.01.2023 20:21:35</t>
  </si>
  <si>
    <t>04.01.2023 01:06:06</t>
  </si>
  <si>
    <t>L-47 DENİZKENT SİTESİ 35-14-L00047_8792046_56375205_56375205</t>
  </si>
  <si>
    <t>03.01.2023 13:51:01</t>
  </si>
  <si>
    <t>03.01.2023 16:08:34</t>
  </si>
  <si>
    <t>03.01.2023 09:08:58</t>
  </si>
  <si>
    <t>03.01.2023 10:34:18</t>
  </si>
  <si>
    <t>MURADİYE DM-4/20 45-71-M00854_DM-5/08 M05_72088443</t>
  </si>
  <si>
    <t>03.01.2023 15:19:20</t>
  </si>
  <si>
    <t>03.01.2023 16:56:30</t>
  </si>
  <si>
    <t>DM-1/TR-8 URLA 35-19-M00466_956678691_956678691</t>
  </si>
  <si>
    <t>03.01.2023 11:38:09</t>
  </si>
  <si>
    <t>03.01.2023 14:16:45</t>
  </si>
  <si>
    <t>ZEYTİNALANI TR-116 35-19-L00116_956693506_956693506</t>
  </si>
  <si>
    <t>03.01.2023 21:42:39</t>
  </si>
  <si>
    <t>03.01.2023 22:12:53</t>
  </si>
  <si>
    <t>GÖKEYÜP KÖK 45-86-M00334_GÖKEYÜP M04_81494918</t>
  </si>
  <si>
    <t>03.01.2023 09:25:56</t>
  </si>
  <si>
    <t>03.01.2023 19:05:48</t>
  </si>
  <si>
    <t>03.01.2023 12:30:00</t>
  </si>
  <si>
    <t>03.01.2023 14:18:12</t>
  </si>
  <si>
    <t>TR-1/28 45-72-M00028_TR-1/36 M04_66492540</t>
  </si>
  <si>
    <t>03.01.2023 09:09:40</t>
  </si>
  <si>
    <t>03.01.2023 09:28:41</t>
  </si>
  <si>
    <t>M-1692 SELWAY OUTLET 35-07-M01692Ö_ M05_49072815</t>
  </si>
  <si>
    <t>03.01.2023 11:35:00</t>
  </si>
  <si>
    <t>L-510 REİSDERE 35-18-L00510_8391292_56365506_56365506</t>
  </si>
  <si>
    <t>03.01.2023 12:17:37</t>
  </si>
  <si>
    <t>03.01.2023 12:49:38</t>
  </si>
  <si>
    <t>GÜZELYALI TM 35-01-A00008_TR-1 K06_2313694</t>
  </si>
  <si>
    <t>03.01.2023 03:00:34</t>
  </si>
  <si>
    <t>03.01.2023 03:16:35</t>
  </si>
  <si>
    <t>03.01.2023 11:39:22</t>
  </si>
  <si>
    <t>03.01.2023 14:58:06</t>
  </si>
  <si>
    <t>PAYAMLI M-11 35-25-M00186_95001287398_95001287398</t>
  </si>
  <si>
    <t>03.01.2023 16:13:31</t>
  </si>
  <si>
    <t>03.01.2023 18:45:29</t>
  </si>
  <si>
    <t>K-4349 35-04-K04349_95001170879_95001170879</t>
  </si>
  <si>
    <t>03.01.2023 21:29:43</t>
  </si>
  <si>
    <t>03.01.2023 22:38:43</t>
  </si>
  <si>
    <t>M-1520 35-03-M01520_910611408_910611408</t>
  </si>
  <si>
    <t>03.01.2023 15:00:31</t>
  </si>
  <si>
    <t>03.01.2023 17:28:35</t>
  </si>
  <si>
    <t>SEYREK TR-3 35-28-M00372__78540087_78540087</t>
  </si>
  <si>
    <t>03.01.2023 09:30:51</t>
  </si>
  <si>
    <t>03.01.2023 10:12:04</t>
  </si>
  <si>
    <t>BERGAMA İM-1 35-16-A00001_ŞEHİR-4 L16_2324906</t>
  </si>
  <si>
    <t>03.01.2023 13:21:57</t>
  </si>
  <si>
    <t>03.01.2023 13:47:18</t>
  </si>
  <si>
    <t>BEYDAĞ TR-8/A 35-32-L00137_946411674_946411674</t>
  </si>
  <si>
    <t>03.01.2023 10:43:12</t>
  </si>
  <si>
    <t>03.01.2023 14:55:04</t>
  </si>
  <si>
    <t>DM-3/19 35-26-M00820_9333739_56368677_56368677</t>
  </si>
  <si>
    <t>03.01.2023 11:53:51</t>
  </si>
  <si>
    <t>03.01.2023 13:49:17</t>
  </si>
  <si>
    <t>ŞEYHYAYLA TR-1 45-75-M00151_945601160_945601160</t>
  </si>
  <si>
    <t>03.01.2023 23:01:25</t>
  </si>
  <si>
    <t>04.01.2023 02:07:32</t>
  </si>
  <si>
    <t>ÇİLE TR-5 35-22-M00247_C_56372695_56372695</t>
  </si>
  <si>
    <t>03.01.2023 14:31:17</t>
  </si>
  <si>
    <t>03.01.2023 14:46:54</t>
  </si>
  <si>
    <t>KUMKUYUCAK KÖK 45-80-M00093_ÇİFTLİK M04_72193246</t>
  </si>
  <si>
    <t>03.01.2023 14:54:07</t>
  </si>
  <si>
    <t>03.01.2023 17:07:01</t>
  </si>
  <si>
    <t>MAHMUT YILDIZDAĞ SULAMA GRUBU TR 35-27-M00536_A_56362872_56362872</t>
  </si>
  <si>
    <t>03.01.2023 08:49:28</t>
  </si>
  <si>
    <t>03.01.2023 10:32:06</t>
  </si>
  <si>
    <t>SELİMİYE TR-7 DUTLUKUYU 45-79-M00363_945562166_945562166</t>
  </si>
  <si>
    <t>03.01.2023 10:15:17</t>
  </si>
  <si>
    <t>03.01.2023 12:45:28</t>
  </si>
  <si>
    <t>03.01.2023 01:18:00</t>
  </si>
  <si>
    <t>03.01.2023 02:56:00</t>
  </si>
  <si>
    <t>M-2573 35-01-M02573_913355889_913355889</t>
  </si>
  <si>
    <t>03.01.2023 15:40:31</t>
  </si>
  <si>
    <t>03.01.2023 20:45:54</t>
  </si>
  <si>
    <t>03.01.2023 09:49:11</t>
  </si>
  <si>
    <t>03.01.2023 12:42:17</t>
  </si>
  <si>
    <t>K-2741 35-08-K02741_A a6b_5834818</t>
  </si>
  <si>
    <t>03.01.2023 12:20:15</t>
  </si>
  <si>
    <t>03.01.2023 16:27:53</t>
  </si>
  <si>
    <t>TR-55 KÖK 35-19-M00055_URLA İM 15.8 L01_76783820</t>
  </si>
  <si>
    <t>03.01.2023 14:11:15</t>
  </si>
  <si>
    <t>03.01.2023 14:52:43</t>
  </si>
  <si>
    <t>M-1691 35-07-M01691_M-1692 M05_49841450</t>
  </si>
  <si>
    <t>03.01.2023 05:57:47</t>
  </si>
  <si>
    <t>03.01.2023 09:51:59</t>
  </si>
  <si>
    <t>TR-80 35-19-L00080_A A04_5768036</t>
  </si>
  <si>
    <t>03.01.2023 18:44:07</t>
  </si>
  <si>
    <t>03.01.2023 19:13:14</t>
  </si>
  <si>
    <t>03.01.2023 11:57:25</t>
  </si>
  <si>
    <t>03.01.2023 12:11:37</t>
  </si>
  <si>
    <t>ULUCAK DM-2/17 35-27-M00859_D_56373281_56373281</t>
  </si>
  <si>
    <t>03.01.2023 20:52:42</t>
  </si>
  <si>
    <t>03.01.2023 21:57:45</t>
  </si>
  <si>
    <t>03.01.2023 15:08:36</t>
  </si>
  <si>
    <t>03.01.2023 17:14:19</t>
  </si>
  <si>
    <t>MENEMEN TR-11 35-28-L00011_B D01_5825915</t>
  </si>
  <si>
    <t>03.01.2023 14:45:38</t>
  </si>
  <si>
    <t>03.01.2023 21:36:43</t>
  </si>
  <si>
    <t>YALLIOĞLU KÖK 35-15-L00361_YENİKÖY L02_66935979</t>
  </si>
  <si>
    <t>03.01.2023 11:23:02</t>
  </si>
  <si>
    <t>03.01.2023 11:25:00</t>
  </si>
  <si>
    <t>KONAKLI TR-12 35-15-L00899_35-15-L00899_67111464</t>
  </si>
  <si>
    <t>03.01.2023 17:36:55</t>
  </si>
  <si>
    <t>03.01.2023 17:59:54</t>
  </si>
  <si>
    <t>AŞAĞICUMA DM 35-16-M00103_TERZİHALİLLER M03_72040415</t>
  </si>
  <si>
    <t>03.01.2023 10:13:29</t>
  </si>
  <si>
    <t>03.01.2023 10:19:00</t>
  </si>
  <si>
    <t>BÖLCEK-3 TR 35-16-M00024_47439346_56399039_56399039</t>
  </si>
  <si>
    <t>03.01.2023 09:12:49</t>
  </si>
  <si>
    <t>03.01.2023 14:46:04</t>
  </si>
  <si>
    <t>ALİAĞA GIS TM 35-17-A00014_EGE GÜBRE-2 (1H07) M07_66128142</t>
  </si>
  <si>
    <t>03.01.2023 17:21:39</t>
  </si>
  <si>
    <t>03.01.2023 17:59:43</t>
  </si>
  <si>
    <t>DM-1/65 45-71-M00011_953196676_953196676</t>
  </si>
  <si>
    <t>03.01.2023 18:25:04</t>
  </si>
  <si>
    <t>03.01.2023 19:23:30</t>
  </si>
  <si>
    <t>EMİRLİ TR-10 35-15-L01126_A_91155471_91155471</t>
  </si>
  <si>
    <t>03.01.2023 13:23:17</t>
  </si>
  <si>
    <t>03.01.2023 18:09:06</t>
  </si>
  <si>
    <t>TR-13 DAVUT KISRAK PARKI 35-26-M00013_956618967_956618967</t>
  </si>
  <si>
    <t>03.01.2023 09:53:36</t>
  </si>
  <si>
    <t>03.01.2023 11:15:22</t>
  </si>
  <si>
    <t>M-2793 35-01-M02793_910032856_910032856</t>
  </si>
  <si>
    <t>03.01.2023 20:57:26</t>
  </si>
  <si>
    <t>04.01.2023 00:11:35</t>
  </si>
  <si>
    <t>K-1568 35-01-K01568_35-01-K01568_41900400</t>
  </si>
  <si>
    <t>03.01.2023 09:24:22</t>
  </si>
  <si>
    <t>03.01.2023 14:22:54</t>
  </si>
  <si>
    <t>SEYREK TR-7 KÖK 35-28-M00379_SÜZBEYLİ-TUZCULU M04_2093194</t>
  </si>
  <si>
    <t>03.01.2023 10:49:14</t>
  </si>
  <si>
    <t>03.01.2023 19:23:28</t>
  </si>
  <si>
    <t>DM-3(M-460) 35-17-M00460_TR-13 M17_66253514</t>
  </si>
  <si>
    <t>03.01.2023 16:40:46</t>
  </si>
  <si>
    <t>03.01.2023 17:18:49</t>
  </si>
  <si>
    <t>03.01.2023 08:59:42</t>
  </si>
  <si>
    <t>03.01.2023 10:07:09</t>
  </si>
  <si>
    <t>K-4349 35-04-K04349_K-774 K01_64741280</t>
  </si>
  <si>
    <t>03.01.2023 14:05:41</t>
  </si>
  <si>
    <t>03.01.2023 16:54:45</t>
  </si>
  <si>
    <t>BAHATTİN DOĞANER KÖK 35-27-M00482_ÇİFTEL KAZAN M05_72166834</t>
  </si>
  <si>
    <t>03.01.2023 12:33:47</t>
  </si>
  <si>
    <t>03.01.2023 15:16:39</t>
  </si>
  <si>
    <t>SARUHANLI TR-19 45-80-M00019_45-80-M00019_73345420</t>
  </si>
  <si>
    <t>03.01.2023 02:31:49</t>
  </si>
  <si>
    <t>03.01.2023 03:09:13</t>
  </si>
  <si>
    <t>DM-14/3A 45-71-M02249_953200556_953200556</t>
  </si>
  <si>
    <t>03.01.2023 20:12:37</t>
  </si>
  <si>
    <t>03.01.2023 21:11:15</t>
  </si>
  <si>
    <t>KIZILCA KÖYÜ TR-1 35-15-L00542_35-15-L00542_2364699</t>
  </si>
  <si>
    <t>03.01.2023 11:01:19</t>
  </si>
  <si>
    <t>03.01.2023 11:40:26</t>
  </si>
  <si>
    <t>K-1117 35-08-K01117__72373785_72373785</t>
  </si>
  <si>
    <t>03.01.2023 11:37:26</t>
  </si>
  <si>
    <t>03.01.2023 13:26:48</t>
  </si>
  <si>
    <t>K-772 35-01-K00772_35-01-K00772_42387435</t>
  </si>
  <si>
    <t>03.01.2023 21:19:26</t>
  </si>
  <si>
    <t>03.01.2023 21:50:15</t>
  </si>
  <si>
    <t>M-2132 KÖK 35-07-M02132_M-2133 M07_60554927</t>
  </si>
  <si>
    <t>03.01.2023 10:00:15</t>
  </si>
  <si>
    <t>03.01.2023 10:01:10</t>
  </si>
  <si>
    <t>EMİRALEM TR-3 35-28-M00503_953395626_953395626</t>
  </si>
  <si>
    <t>03.01.2023 13:20:05</t>
  </si>
  <si>
    <t>03.01.2023 14:30:01</t>
  </si>
  <si>
    <t>03.01.2023 18:56:54</t>
  </si>
  <si>
    <t>03.01.2023 21:03:17</t>
  </si>
  <si>
    <t>TR-57 35-22-M00057_965901072_965901072</t>
  </si>
  <si>
    <t>03.01.2023 09:22:01</t>
  </si>
  <si>
    <t>03.01.2023 10:06:59</t>
  </si>
  <si>
    <t>03.01.2023 13:48:31</t>
  </si>
  <si>
    <t>03.01.2023 13:58:58</t>
  </si>
  <si>
    <t>HASAN BÜYÜKYOLDAŞ SULAMA GRUBU 35-29-M00277_35-29-M00277_2350617</t>
  </si>
  <si>
    <t>03.01.2023 12:24:26</t>
  </si>
  <si>
    <t>03.01.2023 15:09:47</t>
  </si>
  <si>
    <t>DM-8/9 (ESKİ HARMANDALI) 45-71-M00293_B B01_5967905</t>
  </si>
  <si>
    <t>03.01.2023 16:39:19</t>
  </si>
  <si>
    <t>03.01.2023 17:42:41</t>
  </si>
  <si>
    <t>ŞEYHYAYLA TR-2 45-75-M00456__84431237_84431237</t>
  </si>
  <si>
    <t>03.01.2023 20:22:48</t>
  </si>
  <si>
    <t>03.01.2023 23:52:37</t>
  </si>
  <si>
    <t>GÖKÇEN DM 35-29-M00123_HatBaşıAyırıcı_53133409 M12_53133409</t>
  </si>
  <si>
    <t>03.01.2023 10:06:08</t>
  </si>
  <si>
    <t>03.01.2023 11:08:53</t>
  </si>
  <si>
    <t>KARAKUYU TR-3 35-22-M00291_955259240_955259240</t>
  </si>
  <si>
    <t>03.01.2023 14:00:03</t>
  </si>
  <si>
    <t>03.01.2023 18:31:40</t>
  </si>
  <si>
    <t>ÇAKMAKLI TR-1 35-17-M00345_C_56363702_56363702</t>
  </si>
  <si>
    <t>03.01.2023 17:47:53</t>
  </si>
  <si>
    <t>03.01.2023 19:12:40</t>
  </si>
  <si>
    <t>03.01.2023 09:01:39</t>
  </si>
  <si>
    <t>03.01.2023 17:49:20</t>
  </si>
  <si>
    <t>KAYALIOĞLU TARIMSAL SULAMA TR-3 45-72-L00650_45-72-L00650_2362407</t>
  </si>
  <si>
    <t>03.01.2023 21:20:18</t>
  </si>
  <si>
    <t>04.01.2023 01:35:45</t>
  </si>
  <si>
    <t>K-1464 35-09-K01464_C C1b_5907939</t>
  </si>
  <si>
    <t>03.01.2023 12:30:45</t>
  </si>
  <si>
    <t>03.01.2023 20:27:58</t>
  </si>
  <si>
    <t>DM-6/32 35-28-M00756_A A04_5841004</t>
  </si>
  <si>
    <t>03.01.2023 14:20:08</t>
  </si>
  <si>
    <t>03.01.2023 15:26:49</t>
  </si>
  <si>
    <t>TR-95 45-78-L00095_TR-93 L05_61303276</t>
  </si>
  <si>
    <t>03.01.2023 11:59:33</t>
  </si>
  <si>
    <t>03.01.2023 13:08:43</t>
  </si>
  <si>
    <t>03.01.2023 10:25:00</t>
  </si>
  <si>
    <t>03.01.2023 11:24:00</t>
  </si>
  <si>
    <t>L-113 OVACIK 35-18-L00113_C_91227889_91227889</t>
  </si>
  <si>
    <t>03.01.2023 19:07:43</t>
  </si>
  <si>
    <t>03.01.2023 19:42:29</t>
  </si>
  <si>
    <t>03.01.2023 13:59:46</t>
  </si>
  <si>
    <t>03.01.2023 15:25:37</t>
  </si>
  <si>
    <t>03.01.2023 10:43:41</t>
  </si>
  <si>
    <t>03.01.2023 12:07:22</t>
  </si>
  <si>
    <t>K-1065 35-04-K01065_C_56365241_56365241</t>
  </si>
  <si>
    <t>03.01.2023 11:19:30</t>
  </si>
  <si>
    <t>03.01.2023 12:43:25</t>
  </si>
  <si>
    <t>K-1016 35-01-K01016_913552463_913552463</t>
  </si>
  <si>
    <t>03.01.2023 11:45:03</t>
  </si>
  <si>
    <t>03.01.2023 19:15:52</t>
  </si>
  <si>
    <t>03.01.2023 09:12:32</t>
  </si>
  <si>
    <t>03.01.2023 17:48:54</t>
  </si>
  <si>
    <t>03.01.2023 14:44:58</t>
  </si>
  <si>
    <t>03.01.2023 15:02:55</t>
  </si>
  <si>
    <t>ZEYTİNKÖY KÖK 35-13-L00065_ZEYTİNKÖY L07_2126051</t>
  </si>
  <si>
    <t>03.01.2023 10:10:35</t>
  </si>
  <si>
    <t>03.01.2023 11:26:56</t>
  </si>
  <si>
    <t>GÖRDES DM 45-75-M00050_HatBaşıAyırıcı_53135697 M11_53135697</t>
  </si>
  <si>
    <t>03.01.2023 17:22:29</t>
  </si>
  <si>
    <t>03.01.2023 19:49:16</t>
  </si>
  <si>
    <t>L-290 35-18-L00290_950456388_950456388</t>
  </si>
  <si>
    <t>20.01.2023 15:43:25</t>
  </si>
  <si>
    <t>20.01.2023 21:12:33</t>
  </si>
  <si>
    <t>M-1222 35-01-M01222_911365091_911365091</t>
  </si>
  <si>
    <t>20.01.2023 09:46:02</t>
  </si>
  <si>
    <t>20.01.2023 10:57:54</t>
  </si>
  <si>
    <t>GÖRDES TR-19 45-75-M00019_945603947_945603947</t>
  </si>
  <si>
    <t>20.01.2023 09:58:42</t>
  </si>
  <si>
    <t>20.01.2023 10:50:25</t>
  </si>
  <si>
    <t>K-37 35-04-K00037_A K37A2B_5810411</t>
  </si>
  <si>
    <t>20.01.2023 16:41:30</t>
  </si>
  <si>
    <t>20.01.2023 17:10:52</t>
  </si>
  <si>
    <t>20.01.2023 11:30:32</t>
  </si>
  <si>
    <t>20.01.2023 12:37:11</t>
  </si>
  <si>
    <t>CELALETTİN AŞKIN TARIMSAL SULAMA TR-2 45-83-M00604_B_56407860_56407860</t>
  </si>
  <si>
    <t>20.01.2023 16:51:13</t>
  </si>
  <si>
    <t>20.01.2023 18:37:48</t>
  </si>
  <si>
    <t>VİLLAKENT TR-1 35-28-M00391_35-28-M00391_66513896</t>
  </si>
  <si>
    <t>20.01.2023 11:11:19</t>
  </si>
  <si>
    <t>20.01.2023 13:06:17</t>
  </si>
  <si>
    <t>KAVAKDERE DM 35-14-M00339_KAVAKDERE KÖY M08_65666754</t>
  </si>
  <si>
    <t>20.01.2023 10:16:16</t>
  </si>
  <si>
    <t>20.01.2023 11:49:10</t>
  </si>
  <si>
    <t>20.01.2023 18:25:30</t>
  </si>
  <si>
    <t>20.01.2023 18:49:45</t>
  </si>
  <si>
    <t>DİNDARLI KÖK TR-3 KAKLIK 45-79-M00395_HatBaşıAyırıcı_53134208 M05_53134208</t>
  </si>
  <si>
    <t>20.01.2023 08:40:28</t>
  </si>
  <si>
    <t>20.01.2023 10:57:26</t>
  </si>
  <si>
    <t>SELİMŞAHLAR TR-7 45-71-M01294_A_56352392_56352392</t>
  </si>
  <si>
    <t>20.01.2023 18:30:38</t>
  </si>
  <si>
    <t>20.01.2023 22:07:01</t>
  </si>
  <si>
    <t>K-3422 35-07-K03422_99161284_99161284</t>
  </si>
  <si>
    <t>20.01.2023 17:45:04</t>
  </si>
  <si>
    <t>20.01.2023 23:36:40</t>
  </si>
  <si>
    <t>21.01.2023 08:34:31</t>
  </si>
  <si>
    <t>21.01.2023 08:56:01</t>
  </si>
  <si>
    <t>AKÇAŞEHİR KÖK 35-29-L00035_AKYURT ENH L03_72208757</t>
  </si>
  <si>
    <t>21.01.2023 05:02:22</t>
  </si>
  <si>
    <t>21.01.2023 05:50:43</t>
  </si>
  <si>
    <t>TİLKİKÖY TR-1 45-71-M01271_953218043_953218043</t>
  </si>
  <si>
    <t>21.01.2023 12:12:23</t>
  </si>
  <si>
    <t>21.01.2023 19:50:43</t>
  </si>
  <si>
    <t>K-511 35-01-K00511_F 1F_5922966</t>
  </si>
  <si>
    <t>21.01.2023 15:27:59</t>
  </si>
  <si>
    <t>21.01.2023 16:49:14</t>
  </si>
  <si>
    <t>CAMBAZLI KÖK 45-84-M00005_HatBaşıAyırıcı_53137073 M03_53137073</t>
  </si>
  <si>
    <t>21.01.2023 10:43:05</t>
  </si>
  <si>
    <t>21.01.2023 14:39:30</t>
  </si>
  <si>
    <t>M-891 35-02-M00891_M-1701 M04_2034652</t>
  </si>
  <si>
    <t>21.01.2023 09:06:19</t>
  </si>
  <si>
    <t>21.01.2023 09:15:35</t>
  </si>
  <si>
    <t>BOZYAKA TM 35-01-A00007_TR-B M02_2312210</t>
  </si>
  <si>
    <t>21.01.2023 19:37:00</t>
  </si>
  <si>
    <t>21.01.2023 19:56:39</t>
  </si>
  <si>
    <t>L-428 35-18-L00428_950430672_950430672</t>
  </si>
  <si>
    <t>21.01.2023 13:25:10</t>
  </si>
  <si>
    <t>21.01.2023 17:50:57</t>
  </si>
  <si>
    <t>M-2370 35-01-M02370_910788834_910788834</t>
  </si>
  <si>
    <t>21.01.2023 01:08:09</t>
  </si>
  <si>
    <t>21.01.2023 02:18:48</t>
  </si>
  <si>
    <t>21.01.2023 14:28:12</t>
  </si>
  <si>
    <t>21.01.2023 22:15:23</t>
  </si>
  <si>
    <t>MENEMEN DM-4/7 35-28-M00846_C C01_65899251</t>
  </si>
  <si>
    <t>21.01.2023 17:51:37</t>
  </si>
  <si>
    <t>21.01.2023 18:39:17</t>
  </si>
  <si>
    <t>KAYACIK DEREMAHALLE TR-1 45-75-M00214_B_56387765_56387765</t>
  </si>
  <si>
    <t>21.01.2023 19:14:22</t>
  </si>
  <si>
    <t>21.01.2023 23:46:34</t>
  </si>
  <si>
    <t>21.01.2023 10:55:47</t>
  </si>
  <si>
    <t>21.01.2023 13:38:48</t>
  </si>
  <si>
    <t>K-527 35-01-K00527_B_56374932_56374932</t>
  </si>
  <si>
    <t>21.01.2023 07:34:52</t>
  </si>
  <si>
    <t>21.01.2023 10:41:17</t>
  </si>
  <si>
    <t>K-3197 35-02-K03197_35-02-K03197_2347913</t>
  </si>
  <si>
    <t>21.01.2023 12:50:56</t>
  </si>
  <si>
    <t>21.01.2023 14:22:15</t>
  </si>
  <si>
    <t>SÜLEYMANLI KÖK 35-28-M00606_AYVACIK M11_66870994</t>
  </si>
  <si>
    <t>21.01.2023 10:20:28</t>
  </si>
  <si>
    <t>21.01.2023 10:28:58</t>
  </si>
  <si>
    <t>MORDOĞAN TR-41 35-21-L00164_MORDOĞAN TR-29 L04_72179977</t>
  </si>
  <si>
    <t>21.01.2023 09:16:03</t>
  </si>
  <si>
    <t>21.01.2023 18:08:18</t>
  </si>
  <si>
    <t>21.01.2023 21:56:38</t>
  </si>
  <si>
    <t>21.01.2023 22:13:04</t>
  </si>
  <si>
    <t>TR-1/10 45-72-M00010_TR-1/13 M06_85209775</t>
  </si>
  <si>
    <t>21.01.2023 12:19:49</t>
  </si>
  <si>
    <t>21.01.2023 12:41:27</t>
  </si>
  <si>
    <t>FUAR İM 35-01-A00003_FEVZİPAŞA K23_2102094</t>
  </si>
  <si>
    <t>21.01.2023 09:01:18</t>
  </si>
  <si>
    <t>21.01.2023 11:01:16</t>
  </si>
  <si>
    <t>HILAL GIS TM 35-01-A00010_HİLAL-7 K04_2313227</t>
  </si>
  <si>
    <t>21.01.2023 11:08:30</t>
  </si>
  <si>
    <t>21.01.2023 12:42:53</t>
  </si>
  <si>
    <t>ULUCAK DM-1/8 35-27-M00339_A_56378106_56378106</t>
  </si>
  <si>
    <t>21.01.2023 07:12:53</t>
  </si>
  <si>
    <t>21.01.2023 10:50:46</t>
  </si>
  <si>
    <t>M-1387 35-09-M01387_913575704_913575704</t>
  </si>
  <si>
    <t>21.01.2023 15:03:36</t>
  </si>
  <si>
    <t>21.01.2023 17:07:22</t>
  </si>
  <si>
    <t>ATAKENT DM (M-2214) 35-09-M02214_M-1580 M04_2309035</t>
  </si>
  <si>
    <t>21.01.2023 20:33:58</t>
  </si>
  <si>
    <t>21.01.2023 20:37:15</t>
  </si>
  <si>
    <t>K-1505 35-03-K01505_910859465_910859465</t>
  </si>
  <si>
    <t>21.01.2023 10:49:48</t>
  </si>
  <si>
    <t>21.01.2023 11:55:59</t>
  </si>
  <si>
    <t>TR-51 35-15-M00051_950350727_950350727</t>
  </si>
  <si>
    <t>21.01.2023 17:33:23</t>
  </si>
  <si>
    <t>21.01.2023 19:42:41</t>
  </si>
  <si>
    <t>L-281 35-18-L00281_ H01_2077164</t>
  </si>
  <si>
    <t>21.01.2023 12:55:22</t>
  </si>
  <si>
    <t>21.01.2023 15:36:59</t>
  </si>
  <si>
    <t>TR-10 (M-710) 35-30-M00710_955327558_955327558</t>
  </si>
  <si>
    <t>21.01.2023 19:11:23</t>
  </si>
  <si>
    <t>21.01.2023 20:02:50</t>
  </si>
  <si>
    <t>TR-34 35-26-M00034_956621100_956621100</t>
  </si>
  <si>
    <t>21.01.2023 21:37:20</t>
  </si>
  <si>
    <t>21.01.2023 23:30:30</t>
  </si>
  <si>
    <t>M-488 35-02-M00488_A_56357039_56357039</t>
  </si>
  <si>
    <t>21.01.2023 12:19:06</t>
  </si>
  <si>
    <t>21.01.2023 15:01:35</t>
  </si>
  <si>
    <t>BEREKETLİ TR-1 45-79-M00323_45-79-M00323_2350252</t>
  </si>
  <si>
    <t>21.01.2023 09:32:59</t>
  </si>
  <si>
    <t>21.01.2023 16:51:20</t>
  </si>
  <si>
    <t>21.01.2023 17:51:13</t>
  </si>
  <si>
    <t>21.01.2023 19:08:15</t>
  </si>
  <si>
    <t>K-744 35-02-K00744_35-02-K00744_2360364</t>
  </si>
  <si>
    <t>21.01.2023 08:55:31</t>
  </si>
  <si>
    <t>21.01.2023 10:08:31</t>
  </si>
  <si>
    <t>İĞDELİ DAMLAR SOKAK TR-4 35-31-L00344_B_91355453_91355453</t>
  </si>
  <si>
    <t>21.01.2023 18:46:21</t>
  </si>
  <si>
    <t>21.01.2023 20:06:12</t>
  </si>
  <si>
    <t>GÜLBAHÇE TR-8 35-19-L00268_956689195_956689195</t>
  </si>
  <si>
    <t>21.01.2023 14:40:41</t>
  </si>
  <si>
    <t>21.01.2023 18:04:55</t>
  </si>
  <si>
    <t>BALIKLIOVA TR-7 (TR-308) 35-19-L00361_956695235_956695235</t>
  </si>
  <si>
    <t>21.01.2023 10:53:59</t>
  </si>
  <si>
    <t>21.01.2023 16:11:04</t>
  </si>
  <si>
    <t>K-1938 35-09-K01938_35-09-K01938_45353399</t>
  </si>
  <si>
    <t>21.01.2023 16:42:54</t>
  </si>
  <si>
    <t>21.01.2023 20:16:40</t>
  </si>
  <si>
    <t>L-236 35-18-L00236_953078182_953078182</t>
  </si>
  <si>
    <t>21.01.2023 15:51:12</t>
  </si>
  <si>
    <t>21.01.2023 19:18:02</t>
  </si>
  <si>
    <t>KISIK SANAYİ TR-17 35-22-M00117_955281521_955281521</t>
  </si>
  <si>
    <t>21.01.2023 16:16:09</t>
  </si>
  <si>
    <t>21.01.2023 18:26:14</t>
  </si>
  <si>
    <t>ALİFAKI TR-1 45-76-L00024_A_56391273_56391273</t>
  </si>
  <si>
    <t>21.01.2023 17:08:54</t>
  </si>
  <si>
    <t>21.01.2023 18:18:26</t>
  </si>
  <si>
    <t>21.01.2023 09:10:19</t>
  </si>
  <si>
    <t>21.01.2023 12:34:47</t>
  </si>
  <si>
    <t>TR-165 35-15-L00165_TR-92 L03_72098768</t>
  </si>
  <si>
    <t>21.01.2023 12:18:19</t>
  </si>
  <si>
    <t>21.01.2023 14:19:56</t>
  </si>
  <si>
    <t>TR-55 KÖK 35-19-M00055_966557869_966557869</t>
  </si>
  <si>
    <t>21.01.2023 19:19:52</t>
  </si>
  <si>
    <t>21.01.2023 21:09:56</t>
  </si>
  <si>
    <t>21.01.2023 08:11:46</t>
  </si>
  <si>
    <t>21.01.2023 12:12:38</t>
  </si>
  <si>
    <t>K-410 35-03-K00410_35-03-K00410_42876866</t>
  </si>
  <si>
    <t>21.01.2023 01:50:13</t>
  </si>
  <si>
    <t>21.01.2023 02:00:30</t>
  </si>
  <si>
    <t>TSK RADAR ÖZEL KÖK 35-21-M00008Ö_ H1_2304762</t>
  </si>
  <si>
    <t>21.01.2023 10:10:38</t>
  </si>
  <si>
    <t>21.01.2023 10:38:51</t>
  </si>
  <si>
    <t>HILAL GIS TM 35-01-A00010_HİLAL-4 K14_2057894</t>
  </si>
  <si>
    <t>21.01.2023 11:04:08</t>
  </si>
  <si>
    <t>21.01.2023 11:36:52</t>
  </si>
  <si>
    <t>K-4171 35-04-K04171_913661804_913661804</t>
  </si>
  <si>
    <t>21.01.2023 13:05:28</t>
  </si>
  <si>
    <t>21.01.2023 15:17:35</t>
  </si>
  <si>
    <t>SELÇUK İM/DM 35-13-A00004_ŞİRİNCE L04_65986070</t>
  </si>
  <si>
    <t>21.01.2023 08:51:01</t>
  </si>
  <si>
    <t>21.01.2023 08:54:53</t>
  </si>
  <si>
    <t>K-1715 35-02-K01715_912827854_912827854</t>
  </si>
  <si>
    <t>21.01.2023 17:50:51</t>
  </si>
  <si>
    <t>21.01.2023 18:28:55</t>
  </si>
  <si>
    <t>TR-1/80 45-72-M00080_956505594_956505594</t>
  </si>
  <si>
    <t>21.01.2023 18:42:24</t>
  </si>
  <si>
    <t>21.01.2023 19:23:49</t>
  </si>
  <si>
    <t>ARMUTLU TR-5 35-27-L00005_910198047_910198047</t>
  </si>
  <si>
    <t>21.01.2023 03:19:12</t>
  </si>
  <si>
    <t>21.01.2023 05:30:56</t>
  </si>
  <si>
    <t>K-3 35-01-K00003_N 1N_5860423</t>
  </si>
  <si>
    <t>21.01.2023 06:06:08</t>
  </si>
  <si>
    <t>21.01.2023 14:19:53</t>
  </si>
  <si>
    <t>MURADİYE DM 45-71-M00006_ÜÇPINAR DM M02_2322412</t>
  </si>
  <si>
    <t>21.01.2023 15:39:30</t>
  </si>
  <si>
    <t>21.01.2023 16:05:00</t>
  </si>
  <si>
    <t>K-289 35-04-K00289_99450088_99450088</t>
  </si>
  <si>
    <t>21.01.2023 17:06:45</t>
  </si>
  <si>
    <t>21.01.2023 20:15:19</t>
  </si>
  <si>
    <t>KEMERDAMLARI TR-2 45-78-M00587_95000662537_95000662537</t>
  </si>
  <si>
    <t>21.01.2023 15:16:00</t>
  </si>
  <si>
    <t>21.01.2023 17:13:10</t>
  </si>
  <si>
    <t>K-3236 35-03-K03236_35-03-K03236_41918554</t>
  </si>
  <si>
    <t>21.01.2023 14:02:09</t>
  </si>
  <si>
    <t>21.01.2023 17:45:36</t>
  </si>
  <si>
    <t>POLYAK TR-2 35-30-L00133_A_56403775_56403775</t>
  </si>
  <si>
    <t>21.01.2023 11:20:32</t>
  </si>
  <si>
    <t>21.01.2023 12:49:09</t>
  </si>
  <si>
    <t>EROĞLU TR-2 45-72-L00370_45-72-L00370_2374961</t>
  </si>
  <si>
    <t>21.01.2023 15:56:35</t>
  </si>
  <si>
    <t>21.01.2023 18:14:01</t>
  </si>
  <si>
    <t>K-1454 35-01-K01454_911456703_911456703</t>
  </si>
  <si>
    <t>21.01.2023 02:11:53</t>
  </si>
  <si>
    <t>21.01.2023 05:40:54</t>
  </si>
  <si>
    <t>YASEMİN DM 35-19-M00002_KUŞÇULAR DM-2 M02_2116641</t>
  </si>
  <si>
    <t>12.01.2023 11:45:05</t>
  </si>
  <si>
    <t>12.01.2023 12:06:39</t>
  </si>
  <si>
    <t>GÖLMARMARA TR-4 45-85-L00004_C_56404779_56404779</t>
  </si>
  <si>
    <t>12.01.2023 18:33:55</t>
  </si>
  <si>
    <t>12.01.2023 19:32:24</t>
  </si>
  <si>
    <t>12.01.2023 09:40:01</t>
  </si>
  <si>
    <t>12.01.2023 16:22:02</t>
  </si>
  <si>
    <t>TR-157 35-15-M00157_E_56380567_56380567</t>
  </si>
  <si>
    <t>12.01.2023 15:14:12</t>
  </si>
  <si>
    <t>12.01.2023 15:49:31</t>
  </si>
  <si>
    <t>K-1996 35-01-K01996_911283016_911283016</t>
  </si>
  <si>
    <t>12.01.2023 23:53:11</t>
  </si>
  <si>
    <t>13.01.2023 00:50:46</t>
  </si>
  <si>
    <t>DM-2/16 35-29-M00097_950318125_950318125</t>
  </si>
  <si>
    <t>12.01.2023 04:20:53</t>
  </si>
  <si>
    <t>12.01.2023 05:47:23</t>
  </si>
  <si>
    <t>DM-1/42 45-71-M00025_953206064_953206064</t>
  </si>
  <si>
    <t>12.01.2023 08:11:23</t>
  </si>
  <si>
    <t>12.01.2023 10:34:54</t>
  </si>
  <si>
    <t>K-96 35-02-K00096_C_56367441_56367441</t>
  </si>
  <si>
    <t>12.01.2023 11:13:29</t>
  </si>
  <si>
    <t>12.01.2023 13:35:54</t>
  </si>
  <si>
    <t>SELİMŞAHLAR TR-2 45-71-M00137_TOKİ M03_2320416</t>
  </si>
  <si>
    <t>12.01.2023 08:49:44</t>
  </si>
  <si>
    <t>12.01.2023 12:43:56</t>
  </si>
  <si>
    <t>SALİHLİ TR-73 45-78-M00073_953301569_953301569</t>
  </si>
  <si>
    <t>12.01.2023 19:18:50</t>
  </si>
  <si>
    <t>12.01.2023 20:14:56</t>
  </si>
  <si>
    <t>M-860 35-02-M00860_DIREK TIPI TRAFO HUCRESI H01_2061797</t>
  </si>
  <si>
    <t>12.01.2023 10:50:05</t>
  </si>
  <si>
    <t>12.01.2023 19:12:54</t>
  </si>
  <si>
    <t>ULUKENT DM-4/1 35-28-M00043_A a1b_5770479</t>
  </si>
  <si>
    <t>12.01.2023 10:02:03</t>
  </si>
  <si>
    <t>12.01.2023 10:09:44</t>
  </si>
  <si>
    <t>SARIGÖL DM 45-79-M00069_ESKİ KÖYLER FİDERİ M05_2076621</t>
  </si>
  <si>
    <t>12.01.2023 15:39:35</t>
  </si>
  <si>
    <t>12.01.2023 16:03:20</t>
  </si>
  <si>
    <t>ÇANDARLI TR-23 35-30-M00023_BELEDİYE ARITMA M02_79436886</t>
  </si>
  <si>
    <t>12.01.2023 18:15:31</t>
  </si>
  <si>
    <t>12.01.2023 19:20:09</t>
  </si>
  <si>
    <t>12.01.2023 22:12:37</t>
  </si>
  <si>
    <t>12.01.2023 23:12:55</t>
  </si>
  <si>
    <t>K-240 35-01-K00240_35-01-K00240_2367486</t>
  </si>
  <si>
    <t>12.01.2023 13:30:44</t>
  </si>
  <si>
    <t>12.01.2023 17:19:33</t>
  </si>
  <si>
    <t>DM-12/TR-16 45-72-L00939_956482239_956482239</t>
  </si>
  <si>
    <t>12.01.2023 21:46:20</t>
  </si>
  <si>
    <t>12.01.2023 23:12:06</t>
  </si>
  <si>
    <t>12.01.2023 17:25:09</t>
  </si>
  <si>
    <t>12.01.2023 18:26:20</t>
  </si>
  <si>
    <t>KUŞÇULAR TR-5 35-19-M00217_956669251_956669251</t>
  </si>
  <si>
    <t>12.01.2023 16:09:16</t>
  </si>
  <si>
    <t>12.01.2023 21:39:01</t>
  </si>
  <si>
    <t>TR-111 ZEYTİNALANI 35-19-L00111_956667977_956667977</t>
  </si>
  <si>
    <t>12.01.2023 19:15:52</t>
  </si>
  <si>
    <t>12.01.2023 19:50:11</t>
  </si>
  <si>
    <t>MURADİYE DM-5/17-A 45-71-M00879_DM-5/17A-1 M03_66001507</t>
  </si>
  <si>
    <t>12.01.2023 17:35:12</t>
  </si>
  <si>
    <t>12.01.2023 20:47:51</t>
  </si>
  <si>
    <t>KAMUKENT TR-3 35-21-M00041_95001440397_95001440397</t>
  </si>
  <si>
    <t>12.01.2023 12:49:52</t>
  </si>
  <si>
    <t>12.01.2023 15:59:21</t>
  </si>
  <si>
    <t>TR-1/70 45-72-M00070_956505438_956505438</t>
  </si>
  <si>
    <t>12.01.2023 17:34:43</t>
  </si>
  <si>
    <t>12.01.2023 18:54:50</t>
  </si>
  <si>
    <t>K-1580 35-01-K01580_N 1N_5863398</t>
  </si>
  <si>
    <t>12.01.2023 09:40:07</t>
  </si>
  <si>
    <t>12.01.2023 14:19:54</t>
  </si>
  <si>
    <t>TR-112 ZEYTİNALANI 35-19-L00112_6222639_56377692_56377692</t>
  </si>
  <si>
    <t>12.01.2023 15:08:48</t>
  </si>
  <si>
    <t>12.01.2023 17:44:16</t>
  </si>
  <si>
    <t>L-184 35-18-L00184_A_91402666_91402666</t>
  </si>
  <si>
    <t>12.01.2023 05:12:22</t>
  </si>
  <si>
    <t>12.01.2023 06:23:09</t>
  </si>
  <si>
    <t>12.01.2023 08:57:50</t>
  </si>
  <si>
    <t>12.01.2023 15:24:29</t>
  </si>
  <si>
    <t>TR-52 35-30-L00052_B_56365563_56365563</t>
  </si>
  <si>
    <t>12.01.2023 10:21:16</t>
  </si>
  <si>
    <t>12.01.2023 10:52:10</t>
  </si>
  <si>
    <t>TR-140 35-26-M00140_956614537_956614537</t>
  </si>
  <si>
    <t>12.01.2023 11:18:23</t>
  </si>
  <si>
    <t>12.01.2023 14:00:27</t>
  </si>
  <si>
    <t>DEMİRCİLİ DM 35-15-L00895_BENZİNLİK L011_85268689</t>
  </si>
  <si>
    <t>12.01.2023 10:34:28</t>
  </si>
  <si>
    <t>12.01.2023 12:48:25</t>
  </si>
  <si>
    <t>M-900A 35-22-M00303_HatBaşıAyırıcı_54669769 M01_54669769</t>
  </si>
  <si>
    <t>12.01.2023 09:32:59</t>
  </si>
  <si>
    <t>12.01.2023 18:51:37</t>
  </si>
  <si>
    <t>12.01.2023 09:09:21</t>
  </si>
  <si>
    <t>12.01.2023 17:48:00</t>
  </si>
  <si>
    <t>ABALIOĞLU DM 45-83-M00136_BAĞYURDU-DOĞALGAZ-OZAN BLOK M09_72134517</t>
  </si>
  <si>
    <t>12.01.2023 19:23:21</t>
  </si>
  <si>
    <t>12.01.2023 23:08:50</t>
  </si>
  <si>
    <t>EBSO TM 35-09-A00001_BORNOVA-1 M05_2059289</t>
  </si>
  <si>
    <t>12.01.2023 00:16:00</t>
  </si>
  <si>
    <t>12.01.2023 02:30:50</t>
  </si>
  <si>
    <t>ALAŞEHİR TR-16 45-73-M00016_945683918_945683918</t>
  </si>
  <si>
    <t>12.01.2023 18:10:57</t>
  </si>
  <si>
    <t>12.01.2023 18:47:28</t>
  </si>
  <si>
    <t>L-239 BAYKAL 35-18-L00239_C c1b_5953782</t>
  </si>
  <si>
    <t>12.01.2023 13:25:43</t>
  </si>
  <si>
    <t>12.01.2023 21:26:54</t>
  </si>
  <si>
    <t>K-1211 35-03-K01211_910566031_910566031</t>
  </si>
  <si>
    <t>12.01.2023 18:27:56</t>
  </si>
  <si>
    <t>12.01.2023 20:50:50</t>
  </si>
  <si>
    <t>MENEMEN DM-6/31 35-28-L00094_B B03_5855707</t>
  </si>
  <si>
    <t>12.01.2023 21:51:26</t>
  </si>
  <si>
    <t>12.01.2023 22:09:03</t>
  </si>
  <si>
    <t>ELEK TR-1 45-74-M00133_B_65496827_65496827</t>
  </si>
  <si>
    <t>12.01.2023 09:00:52</t>
  </si>
  <si>
    <t>12.01.2023 10:56:02</t>
  </si>
  <si>
    <t>DERBENT TR-1 45-83-L00325_TR-4 L01_72152539</t>
  </si>
  <si>
    <t>12.01.2023 16:48:41</t>
  </si>
  <si>
    <t>12.01.2023 17:52:32</t>
  </si>
  <si>
    <t>OVAKENT TR-1 35-15-L00631_B_79917071_79917071</t>
  </si>
  <si>
    <t>12.01.2023 18:50:36</t>
  </si>
  <si>
    <t>12.01.2023 20:00:33</t>
  </si>
  <si>
    <t>VELİ KOYUNCU SULAMA GRUBU TR 35-27-M00514_D_56383183_56383183</t>
  </si>
  <si>
    <t>12.01.2023 13:40:05</t>
  </si>
  <si>
    <t>12.01.2023 17:23:14</t>
  </si>
  <si>
    <t>M-3394(YATIRIM REZERVE) 35-03-M03394_910381093_910381093</t>
  </si>
  <si>
    <t>12.01.2023 15:43:16</t>
  </si>
  <si>
    <t>12.01.2023 18:02:33</t>
  </si>
  <si>
    <t>BAĞARASI TR-12 35-23-M00181_950415752_950415752</t>
  </si>
  <si>
    <t>12.01.2023 17:16:21</t>
  </si>
  <si>
    <t>12.01.2023 19:37:17</t>
  </si>
  <si>
    <t>IRLAMAZ KÖK 45-83-L00153_ÇEPİNDERE TR-1 L02_72158565</t>
  </si>
  <si>
    <t>12.01.2023 10:05:09</t>
  </si>
  <si>
    <t>12.01.2023 11:51:40</t>
  </si>
  <si>
    <t>KAPAKLI DM 45-72-M00309_ZER SALÇA M05_2311315</t>
  </si>
  <si>
    <t>12.01.2023 18:20:32</t>
  </si>
  <si>
    <t>12.01.2023 18:27:41</t>
  </si>
  <si>
    <t>KARABURUN HAVA RADAR ÖZEL TR 35-21-M00009Ö_ M01_2324084</t>
  </si>
  <si>
    <t>12.01.2023 11:05:40</t>
  </si>
  <si>
    <t>12.01.2023 14:03:23</t>
  </si>
  <si>
    <t>K-1634 35-01-K01634_911164047_911164047</t>
  </si>
  <si>
    <t>12.01.2023 13:33:37</t>
  </si>
  <si>
    <t>12.01.2023 16:08:28</t>
  </si>
  <si>
    <t>M-1335 KAYADİBİ KÖK 35-02-M01335_M-676 GİRİŞ M04_2333769</t>
  </si>
  <si>
    <t>12.01.2023 12:22:21</t>
  </si>
  <si>
    <t>12.01.2023 17:26:13</t>
  </si>
  <si>
    <t>İLTUR TR-2 35-19-M00434_İLTUR TR-2 DAĞITIM TRAFO M01_82711044</t>
  </si>
  <si>
    <t>12.01.2023 01:47:55</t>
  </si>
  <si>
    <t>12.01.2023 02:00:00</t>
  </si>
  <si>
    <t>TR-25 45-77-L00025_945504104_945504104</t>
  </si>
  <si>
    <t>12.01.2023 17:14:32</t>
  </si>
  <si>
    <t>12.01.2023 20:28:48</t>
  </si>
  <si>
    <t>TR-32 45-77-L00032_D_56403904_56403904</t>
  </si>
  <si>
    <t>12.01.2023 17:52:29</t>
  </si>
  <si>
    <t>12.01.2023 18:53:10</t>
  </si>
  <si>
    <t>12.01.2023 18:57:05</t>
  </si>
  <si>
    <t>12.01.2023 19:11:58</t>
  </si>
  <si>
    <t>TR-160 BAYRAMKUYU MEVKİİ 35-15-L00160_35-15-L00160_2347393</t>
  </si>
  <si>
    <t>12.01.2023 14:08:41</t>
  </si>
  <si>
    <t>12.01.2023 14:38:47</t>
  </si>
  <si>
    <t>12.01.2023 20:17:40</t>
  </si>
  <si>
    <t>12.01.2023 21:17:05</t>
  </si>
  <si>
    <t>ÖREN TR-2 35-31-L00315_DIREK TIPI TRAFO HUCRESI H01_2050061</t>
  </si>
  <si>
    <t>12.01.2023 12:54:28</t>
  </si>
  <si>
    <t>12.01.2023 15:00:54</t>
  </si>
  <si>
    <t>L-332 SERKANKENT 35-18-L00332_95002379782_95002379782</t>
  </si>
  <si>
    <t>12.01.2023 09:01:12</t>
  </si>
  <si>
    <t>12.01.2023 16:43:48</t>
  </si>
  <si>
    <t>12.01.2023 10:37:53</t>
  </si>
  <si>
    <t>12.01.2023 11:27:13</t>
  </si>
  <si>
    <t>OTOYOL DM 45-80-M02917_HatBaşıAyırıcı_53136975 M01_53136975</t>
  </si>
  <si>
    <t>12.01.2023 05:31:37</t>
  </si>
  <si>
    <t>12.01.2023 06:44:14</t>
  </si>
  <si>
    <t>ULUKENT DM-3/32 35-28-M00035_953382535_953382535</t>
  </si>
  <si>
    <t>12.01.2023 15:40:47</t>
  </si>
  <si>
    <t>12.01.2023 19:04:20</t>
  </si>
  <si>
    <t>12.01.2023 12:22:32</t>
  </si>
  <si>
    <t>12.01.2023 13:17:22</t>
  </si>
  <si>
    <t>ABALIOĞLU DM 45-83-M00136_BAĞYURDU-DOĞALGAZ-OZAN BLOK M09_72134615</t>
  </si>
  <si>
    <t>12.01.2023 13:00:00</t>
  </si>
  <si>
    <t>12.01.2023 14:29:23</t>
  </si>
  <si>
    <t>12.01.2023 18:16:14</t>
  </si>
  <si>
    <t>13.01.2023 01:06:15</t>
  </si>
  <si>
    <t>L-96 35-18-L00096_95001199850_95001199850</t>
  </si>
  <si>
    <t>12.01.2023 11:27:11</t>
  </si>
  <si>
    <t>12.01.2023 19:41:31</t>
  </si>
  <si>
    <t>TAHSİN  ATALAY VE ARK. T-SULAMA GRB. 35-13-L00133_946419446_946419446</t>
  </si>
  <si>
    <t>12.01.2023 13:36:57</t>
  </si>
  <si>
    <t>12.01.2023 16:04:50</t>
  </si>
  <si>
    <t>ZEYTİNKÖY KÖK 35-13-L00065_SULAMA GRUBU L06_2328207</t>
  </si>
  <si>
    <t>12.01.2023 10:53:22</t>
  </si>
  <si>
    <t>12.01.2023 13:53:08</t>
  </si>
  <si>
    <t>TR-137 TORASAN MAH. 35-19-L00137_C _5764312</t>
  </si>
  <si>
    <t>12.01.2023 18:27:15</t>
  </si>
  <si>
    <t>12.01.2023 18:50:00</t>
  </si>
  <si>
    <t>L-297 35-18-L00297_12292686 c1b_5897781</t>
  </si>
  <si>
    <t>12.01.2023 08:35:37</t>
  </si>
  <si>
    <t>12.01.2023 17:09:26</t>
  </si>
  <si>
    <t>TR-2/16 45-72-L00016_956477028_956477028</t>
  </si>
  <si>
    <t>12.01.2023 19:38:48</t>
  </si>
  <si>
    <t>12.01.2023 21:38:48</t>
  </si>
  <si>
    <t>12.01.2023 08:58:01</t>
  </si>
  <si>
    <t>12.01.2023 17:26:57</t>
  </si>
  <si>
    <t>K-2940 35-04-K02940_B_56356860_56356860</t>
  </si>
  <si>
    <t>12.01.2023 15:53:24</t>
  </si>
  <si>
    <t>12.01.2023 16:37:42</t>
  </si>
  <si>
    <t>TR-28 35-15-M00028_950350521_950350521</t>
  </si>
  <si>
    <t>12.01.2023 07:26:07</t>
  </si>
  <si>
    <t>12.01.2023 11:21:36</t>
  </si>
  <si>
    <t>GÖRDES TR-35 45-75-M00035_945607330_945607330</t>
  </si>
  <si>
    <t>12.01.2023 15:06:53</t>
  </si>
  <si>
    <t>12.01.2023 16:43:18</t>
  </si>
  <si>
    <t>12.01.2023 18:29:55</t>
  </si>
  <si>
    <t>12.01.2023 19:34:57</t>
  </si>
  <si>
    <t>K-3385 35-04-K03385_D D1B_5817516</t>
  </si>
  <si>
    <t>12.01.2023 21:18:10</t>
  </si>
  <si>
    <t>12.01.2023 21:28:59</t>
  </si>
  <si>
    <t>GÜZELKÖY TR 45-71-M00984_953246496_953246496</t>
  </si>
  <si>
    <t>12.01.2023 09:36:02</t>
  </si>
  <si>
    <t>12.01.2023 16:20:36</t>
  </si>
  <si>
    <t>TR-54 35-17-M00054_950302020_950302020</t>
  </si>
  <si>
    <t>12.01.2023 10:32:02</t>
  </si>
  <si>
    <t>12.01.2023 14:56:08</t>
  </si>
  <si>
    <t>GÖRECE M-352 35-22-M00352_955259109_955259109</t>
  </si>
  <si>
    <t>12.01.2023 17:30:07</t>
  </si>
  <si>
    <t>12.01.2023 21:02:11</t>
  </si>
  <si>
    <t>DOĞANÇAY İM 35-04-A00004_TRAFO-1 M11_77533627</t>
  </si>
  <si>
    <t>12.01.2023 14:12:25</t>
  </si>
  <si>
    <t>12.01.2023 15:35:08</t>
  </si>
  <si>
    <t>L-524 SAĞLIKÇILAR 35-18-L00524_950440370_950440370</t>
  </si>
  <si>
    <t>12.01.2023 17:16:20</t>
  </si>
  <si>
    <t>12.01.2023 23:14:01</t>
  </si>
  <si>
    <t>L-244 35-18-L00244_L-243 L01_72073977</t>
  </si>
  <si>
    <t>12.01.2023 09:53:01</t>
  </si>
  <si>
    <t>12.01.2023 16:04:17</t>
  </si>
  <si>
    <t>ALAAĞAÇ TR-1 45-74-M00277_945580355_945580355</t>
  </si>
  <si>
    <t>12.01.2023 09:35:17</t>
  </si>
  <si>
    <t>12.01.2023 13:43:21</t>
  </si>
  <si>
    <t>DM02/TR04 45-73-M00062_945685407_945685407</t>
  </si>
  <si>
    <t>12.01.2023 08:00:44</t>
  </si>
  <si>
    <t>12.01.2023 09:15:17</t>
  </si>
  <si>
    <t>12.01.2023 13:43:03</t>
  </si>
  <si>
    <t>12.01.2023 14:38:22</t>
  </si>
  <si>
    <t>12.01.2023 09:05:19</t>
  </si>
  <si>
    <t>12.01.2023 10:21:09</t>
  </si>
  <si>
    <t>M-1053 35-02-M01053_912994051_912994051</t>
  </si>
  <si>
    <t>12.01.2023 19:44:32</t>
  </si>
  <si>
    <t>12.01.2023 22:05:10</t>
  </si>
  <si>
    <t>12.01.2023 19:12:25</t>
  </si>
  <si>
    <t>12.01.2023 20:16:51</t>
  </si>
  <si>
    <t>ALAAĞAÇ TR-1 45-74-M00277_B_56389241_56389241</t>
  </si>
  <si>
    <t>12.01.2023 07:54:01</t>
  </si>
  <si>
    <t>12.01.2023 09:13:37</t>
  </si>
  <si>
    <t>DM-6/4 35-26-M00656_956615393_956615393</t>
  </si>
  <si>
    <t>12.01.2023 12:29:13</t>
  </si>
  <si>
    <t>12.01.2023 13:17:52</t>
  </si>
  <si>
    <t>L-308 35-18-L00308_950430018_950430018</t>
  </si>
  <si>
    <t>12.01.2023 23:07:58</t>
  </si>
  <si>
    <t>13.01.2023 01:11:35</t>
  </si>
  <si>
    <t>M-2564 35-02-M02564_912484375_912484375</t>
  </si>
  <si>
    <t>12.01.2023 09:30:09</t>
  </si>
  <si>
    <t>12.01.2023 14:39:43</t>
  </si>
  <si>
    <t>12.01.2023 22:50:52</t>
  </si>
  <si>
    <t>12.01.2023 23:17:29</t>
  </si>
  <si>
    <t>TR-44 35-16-L00044_DIREK TIPI TRAFO HUCRESI H01_2041163</t>
  </si>
  <si>
    <t>12.01.2023 09:40:43</t>
  </si>
  <si>
    <t>12.01.2023 17:01:08</t>
  </si>
  <si>
    <t>YENİ FOÇA TR-14 35-23-M00014_D_65504098_65504098</t>
  </si>
  <si>
    <t>12.01.2023 11:20:45</t>
  </si>
  <si>
    <t>12.01.2023 12:45:09</t>
  </si>
  <si>
    <t>M-907 35-03-M00907_DIREK TIPI TRAFO HUCRESI H01_2070529</t>
  </si>
  <si>
    <t>12.01.2023 17:16:01</t>
  </si>
  <si>
    <t>12.01.2023 21:57:37</t>
  </si>
  <si>
    <t>YAĞLAR AZMAK TARIMSAL SULAMA GRUBU 35-31-L00048_C_91002160_91002160</t>
  </si>
  <si>
    <t>12.01.2023 15:28:46</t>
  </si>
  <si>
    <t>12.01.2023 17:10:27</t>
  </si>
  <si>
    <t>TR-17 35-19-L00017_B_91047737_91047737</t>
  </si>
  <si>
    <t>12.01.2023 20:04:49</t>
  </si>
  <si>
    <t>12.01.2023 23:53:45</t>
  </si>
  <si>
    <t>DERBENT ALTI TST KÖK 45-83-M00127_AKÇAPINAR M02_72202043</t>
  </si>
  <si>
    <t>12.01.2023 17:12:22</t>
  </si>
  <si>
    <t>12.01.2023 18:38:01</t>
  </si>
  <si>
    <t>K-2815 35-04-K02815_D_56371237_56371237</t>
  </si>
  <si>
    <t>12.01.2023 23:37:38</t>
  </si>
  <si>
    <t>13.01.2023 00:28:17</t>
  </si>
  <si>
    <t>TR-33 45-78-L00033_TR-37 L02_61214092</t>
  </si>
  <si>
    <t>12.01.2023 06:00:45</t>
  </si>
  <si>
    <t>12.01.2023 06:40:09</t>
  </si>
  <si>
    <t>DEMİRCİ KÖK 35-26-M00779_KARACAAĞAÇ ENH M06_42707188</t>
  </si>
  <si>
    <t>12.01.2023 12:43:41</t>
  </si>
  <si>
    <t>12.01.2023 17:06:24</t>
  </si>
  <si>
    <t>12.01.2023 09:09:08</t>
  </si>
  <si>
    <t>12.01.2023 12:40:17</t>
  </si>
  <si>
    <t>SIĞACIK DM (L-35) 35-14-M00425_95000618356_95000618356</t>
  </si>
  <si>
    <t>12.01.2023 10:13:53</t>
  </si>
  <si>
    <t>12.01.2023 10:51:35</t>
  </si>
  <si>
    <t>TR-74 35-19-L00074_9152053_56377014_56377014</t>
  </si>
  <si>
    <t>12.01.2023 10:45:00</t>
  </si>
  <si>
    <t>12.01.2023 11:22:17</t>
  </si>
  <si>
    <t>MENEMEN TR-78 35-28-L00078_953393223_953393223</t>
  </si>
  <si>
    <t>12.01.2023 11:18:52</t>
  </si>
  <si>
    <t>12.01.2023 12:40:04</t>
  </si>
  <si>
    <t>ALAŞEHİR TR-7 45-73-M00007_B_56405373_56405373</t>
  </si>
  <si>
    <t>12.01.2023 14:01:38</t>
  </si>
  <si>
    <t>12.01.2023 17:06:23</t>
  </si>
  <si>
    <t>K-37 35-04-K00037_99776021_99776021</t>
  </si>
  <si>
    <t>12.01.2023 01:18:43</t>
  </si>
  <si>
    <t>12.01.2023 02:03:42</t>
  </si>
  <si>
    <t>K-1580 35-01-K01580_35-01-K01580_49934827</t>
  </si>
  <si>
    <t>12.01.2023 12:09:18</t>
  </si>
  <si>
    <t>12.01.2023 14:23:09</t>
  </si>
  <si>
    <t>TR-112 ZEYTİNALANI 35-19-L00112_35-19-L00112_2376173</t>
  </si>
  <si>
    <t>12.01.2023 17:25:21</t>
  </si>
  <si>
    <t>12.01.2023 17:50:39</t>
  </si>
  <si>
    <t>KAVAKLIDERE  KÖK 45-73-M00140_ALAŞEHİR TM GİRİŞ M06_66675710</t>
  </si>
  <si>
    <t>12.01.2023 09:55:40</t>
  </si>
  <si>
    <t>12.01.2023 17:16:48</t>
  </si>
  <si>
    <t>K-866 35-03-K00866_35-03-K00866_41916885</t>
  </si>
  <si>
    <t>12.01.2023 19:12:17</t>
  </si>
  <si>
    <t>12.01.2023 22:16:55</t>
  </si>
  <si>
    <t>12.01.2023 09:41:38</t>
  </si>
  <si>
    <t>12.01.2023 11:18:00</t>
  </si>
  <si>
    <t>HACI HALİLLER DM 45-71-M00065_TURGUTLU-2 M09_72237416</t>
  </si>
  <si>
    <t>12.01.2023 16:32:41</t>
  </si>
  <si>
    <t>12.01.2023 20:25:08</t>
  </si>
  <si>
    <t>DOĞANÇAY İM 35-04-A00004_VADİ EVLERİ M06_77533629</t>
  </si>
  <si>
    <t>12.01.2023 09:24:49</t>
  </si>
  <si>
    <t>12.01.2023 13:19:33</t>
  </si>
  <si>
    <t>12.01.2023 05:38:11</t>
  </si>
  <si>
    <t>12.01.2023 06:21:23</t>
  </si>
  <si>
    <t>K-2940 35-04-K02940_99827456_99827456</t>
  </si>
  <si>
    <t>12.01.2023 15:15:11</t>
  </si>
  <si>
    <t>12.01.2023 16:33:25</t>
  </si>
  <si>
    <t>M-986 35-03-M00986_915025878_915025878</t>
  </si>
  <si>
    <t>12.01.2023 12:15:59</t>
  </si>
  <si>
    <t>12.01.2023 19:30:53</t>
  </si>
  <si>
    <t>12.01.2023 11:27:19</t>
  </si>
  <si>
    <t>12.01.2023 15:59:14</t>
  </si>
  <si>
    <t>M-1174 35-04-M01174_C C1B_5787268</t>
  </si>
  <si>
    <t>12.01.2023 19:23:26</t>
  </si>
  <si>
    <t>12.01.2023 19:50:08</t>
  </si>
  <si>
    <t>TR-140 35-19-L00140_6526693_56390701_56390701</t>
  </si>
  <si>
    <t>12.01.2023 01:39:25</t>
  </si>
  <si>
    <t>12.01.2023 02:22:58</t>
  </si>
  <si>
    <t>TR-109 ZEYTİNALANI 35-19-L00109_7132314_56373304_56373304</t>
  </si>
  <si>
    <t>12.01.2023 00:55:26</t>
  </si>
  <si>
    <t>12.01.2023 01:34:04</t>
  </si>
  <si>
    <t>ÇATALKAYA TR-4 35-21-L00194_965669753_965669753</t>
  </si>
  <si>
    <t>12.01.2023 12:08:52</t>
  </si>
  <si>
    <t>12.01.2023 15:01:24</t>
  </si>
  <si>
    <t>K-138 GÖRECE 35-22-K00138_C_91312066_91312066</t>
  </si>
  <si>
    <t>12.01.2023 17:35:29</t>
  </si>
  <si>
    <t>12.01.2023 20:49:41</t>
  </si>
  <si>
    <t>L-145 DALYAN DM 35-18-L00145_HatBaşıAyırıcı_53138163 L03_53138163</t>
  </si>
  <si>
    <t>12.01.2023 17:41:09</t>
  </si>
  <si>
    <t>12.01.2023 23:12:38</t>
  </si>
  <si>
    <t>ARSLANLAR TM 35-26-A00004_ÖZBEY M15_2305567</t>
  </si>
  <si>
    <t>12.01.2023 12:33:11</t>
  </si>
  <si>
    <t>12.01.2023 12:37:05</t>
  </si>
  <si>
    <t>K-609 35-02-K00609_913158327_913158327</t>
  </si>
  <si>
    <t>12.01.2023 11:29:01</t>
  </si>
  <si>
    <t>12.01.2023 14:51:52</t>
  </si>
  <si>
    <t>ULUKENT DM-4/5 35-28-M00047_SD c2b_5760078</t>
  </si>
  <si>
    <t>12.01.2023 12:59:54</t>
  </si>
  <si>
    <t>12.01.2023 14:49:14</t>
  </si>
  <si>
    <t>DM-1/89 35-29-M00089_35-29-M00089_2357805</t>
  </si>
  <si>
    <t>12.01.2023 09:29:21</t>
  </si>
  <si>
    <t>12.01.2023 10:21:59</t>
  </si>
  <si>
    <t>ULUDERBENT DM 45-73-M00491_HatBaşıAyırıcı_87339998 M03_87339998</t>
  </si>
  <si>
    <t>12.01.2023 16:22:11</t>
  </si>
  <si>
    <t>12.01.2023 16:22:45</t>
  </si>
  <si>
    <t>GÖRECE M-353 35-22-M00353_955259025_955259025</t>
  </si>
  <si>
    <t>12.01.2023 11:44:00</t>
  </si>
  <si>
    <t>12.01.2023 12:53:50</t>
  </si>
  <si>
    <t>GÖLOVA TR-1 35-22-M00248_DIREK TIPI TRAFO HUCRESI H01_2112503</t>
  </si>
  <si>
    <t>12.01.2023 10:15:00</t>
  </si>
  <si>
    <t>12.01.2023 12:58:52</t>
  </si>
  <si>
    <t>12.01.2023 09:08:49</t>
  </si>
  <si>
    <t>12.01.2023 12:34:13</t>
  </si>
  <si>
    <t>12.01.2023 14:32:01</t>
  </si>
  <si>
    <t>12.01.2023 14:42:00</t>
  </si>
  <si>
    <t>M-2813 35-03-M02813_35-03-M02813_66950678</t>
  </si>
  <si>
    <t>12.01.2023 11:13:20</t>
  </si>
  <si>
    <t>12.01.2023 13:07:20</t>
  </si>
  <si>
    <t>MERDİVENLİ TR-1 35-30-M00161_B_91327328_91327328</t>
  </si>
  <si>
    <t>12.01.2023 10:59:21</t>
  </si>
  <si>
    <t>12.01.2023 16:10:34</t>
  </si>
  <si>
    <t>TOLOZ KÖK 45-79-M00251_HatBaşıAyırıcı_53135412 M02_53135412</t>
  </si>
  <si>
    <t>12.01.2023 17:29:02</t>
  </si>
  <si>
    <t>12.01.2023 18:19:50</t>
  </si>
  <si>
    <t>M-1067 GEÇİT 35-09-M01067_M-1649 M01_80783849</t>
  </si>
  <si>
    <t>12.01.2023 02:17:03</t>
  </si>
  <si>
    <t>12.01.2023 04:53:08</t>
  </si>
  <si>
    <t>SIĞACIK DM (L-35) 35-14-M00425_956636264_956636264</t>
  </si>
  <si>
    <t>12.01.2023 07:28:37</t>
  </si>
  <si>
    <t>12.01.2023 10:11:27</t>
  </si>
  <si>
    <t>DOĞANÇAY İM 35-04-A00004_TRAFO-2 K09_77533384</t>
  </si>
  <si>
    <t>12.01.2023 15:48:00</t>
  </si>
  <si>
    <t>12.01.2023 18:52:54</t>
  </si>
  <si>
    <t>12.01.2023 20:14:08</t>
  </si>
  <si>
    <t>KAPAKLI DM 45-72-M00309_ZER SALÇA M05_2099422</t>
  </si>
  <si>
    <t>12.01.2023 11:38:11</t>
  </si>
  <si>
    <t>12.01.2023 11:45:23</t>
  </si>
  <si>
    <t>K-4183 35-10-K04183_98085880_98085880</t>
  </si>
  <si>
    <t>12.01.2023 09:02:10</t>
  </si>
  <si>
    <t>12.01.2023 10:42:56</t>
  </si>
  <si>
    <t>TR-113 ZEYTİNALANI 35-19-L00113_DAĞITIM TRAFOSU L06_2335176</t>
  </si>
  <si>
    <t>12.01.2023 14:08:32</t>
  </si>
  <si>
    <t>12.01.2023 14:23:51</t>
  </si>
  <si>
    <t>K-1174 35-01-K01174_35-01-K01174_2372567</t>
  </si>
  <si>
    <t>12.01.2023 09:16:10</t>
  </si>
  <si>
    <t>12.01.2023 12:14:09</t>
  </si>
  <si>
    <t>12.01.2023 19:24:23</t>
  </si>
  <si>
    <t>12.01.2023 20:48:27</t>
  </si>
  <si>
    <t>L-234 35-18-L00234__78583933_78583933</t>
  </si>
  <si>
    <t>12.01.2023 09:27:22</t>
  </si>
  <si>
    <t>12.01.2023 12:48:14</t>
  </si>
  <si>
    <t>DOĞANÇAY İM 35-04-A00004_İZSU-2 M13_77533622</t>
  </si>
  <si>
    <t>12.01.2023 14:21:00</t>
  </si>
  <si>
    <t>12.01.2023 15:25:00</t>
  </si>
  <si>
    <t>M-37 35-02-M00037_D_56375548_56375548</t>
  </si>
  <si>
    <t>12.01.2023 15:47:32</t>
  </si>
  <si>
    <t>12.01.2023 16:40:42</t>
  </si>
  <si>
    <t>EYKO TR-2 35-30-M00028_TR-1 - TR-3-5 M01_72084322</t>
  </si>
  <si>
    <t>12.01.2023 18:17:37</t>
  </si>
  <si>
    <t>12.01.2023 20:54:53</t>
  </si>
  <si>
    <t>M-223 35-14-M00223_956642983_956642983</t>
  </si>
  <si>
    <t>12.01.2023 14:42:48</t>
  </si>
  <si>
    <t>12.01.2023 15:48:53</t>
  </si>
  <si>
    <t>K-1648 35-03-K01648_910909470_910909470</t>
  </si>
  <si>
    <t>12.01.2023 17:14:10</t>
  </si>
  <si>
    <t>12.01.2023 23:26:11</t>
  </si>
  <si>
    <t>ÇANAKÇI TR-1 45-79-M00187_945565159_945565159</t>
  </si>
  <si>
    <t>12.01.2023 10:09:09</t>
  </si>
  <si>
    <t>12.01.2023 11:41:47</t>
  </si>
  <si>
    <t>K-1074 35-01-K01074_911380545_911380545</t>
  </si>
  <si>
    <t>12.01.2023 08:34:42</t>
  </si>
  <si>
    <t>12.01.2023 11:56:00</t>
  </si>
  <si>
    <t>AYRANCILAR DM-5 35-26-M00807_DEMİRCİ M03_2125777</t>
  </si>
  <si>
    <t>12.01.2023 12:43:42</t>
  </si>
  <si>
    <t>12.01.2023 12:50:00</t>
  </si>
  <si>
    <t>M-639 OLDURUK KÖK 35-03-M00639_M-738  ( GÖLET) M02_42868455</t>
  </si>
  <si>
    <t>12.01.2023 21:41:20</t>
  </si>
  <si>
    <t>12.01.2023 21:58:17</t>
  </si>
  <si>
    <t>K-2940 35-04-K02940_A_56356861_56356861</t>
  </si>
  <si>
    <t>12.01.2023 15:51:47</t>
  </si>
  <si>
    <t>12.01.2023 16:36:22</t>
  </si>
  <si>
    <t>DM-11F TURGUT ÖZAL-2 45-71-M00388_DAĞITIM TRAFOSU M04_66174696</t>
  </si>
  <si>
    <t>12.01.2023 09:14:39</t>
  </si>
  <si>
    <t>12.01.2023 14:08:30</t>
  </si>
  <si>
    <t>TR-4 35-31-L00004_35-31-L00004_2351391</t>
  </si>
  <si>
    <t>12.01.2023 17:06:35</t>
  </si>
  <si>
    <t>12.01.2023 17:21:34</t>
  </si>
  <si>
    <t>12.01.2023 07:51:55</t>
  </si>
  <si>
    <t>12.01.2023 09:07:17</t>
  </si>
  <si>
    <t>12.01.2023 21:00:51</t>
  </si>
  <si>
    <t>12.01.2023 21:47:55</t>
  </si>
  <si>
    <t>MURADİYE DM-9/2 KÖK 45-71-M00676_VESTON HAVAİ HAT M02_2078542</t>
  </si>
  <si>
    <t>12.01.2023 11:35:32</t>
  </si>
  <si>
    <t>12.01.2023 13:58:06</t>
  </si>
  <si>
    <t>12.01.2023 17:39:49</t>
  </si>
  <si>
    <t>12.01.2023 18:09:16</t>
  </si>
  <si>
    <t>ULUCAK DM 35-27-M00792_EĞRİDERE-1 M06_2310311</t>
  </si>
  <si>
    <t>12.01.2023 09:05:27</t>
  </si>
  <si>
    <t>12.01.2023 12:37:15</t>
  </si>
  <si>
    <t>YENİ LİMAN TR-1 35-21-L00050_A_56406702_56406702</t>
  </si>
  <si>
    <t>12.01.2023 15:50:15</t>
  </si>
  <si>
    <t>12.01.2023 18:43:27</t>
  </si>
  <si>
    <t>ÜRKMEZ M-24 35-25-M00158_956644362_956644362</t>
  </si>
  <si>
    <t>12.01.2023 11:39:25</t>
  </si>
  <si>
    <t>12.01.2023 12:44:24</t>
  </si>
  <si>
    <t>MORDOĞAN TR-28 35-21-L00156_B_56376105_56376105</t>
  </si>
  <si>
    <t>12.01.2023 23:17:10</t>
  </si>
  <si>
    <t>13.01.2023 00:06:19</t>
  </si>
  <si>
    <t>K-1506 35-03-K01506_910163516_910163516</t>
  </si>
  <si>
    <t>12.01.2023 05:07:05</t>
  </si>
  <si>
    <t>12.01.2023 14:22:52</t>
  </si>
  <si>
    <t>L-455 35-18-L00455_950464339_950464339</t>
  </si>
  <si>
    <t>12.01.2023 10:37:40</t>
  </si>
  <si>
    <t>12.01.2023 17:21:29</t>
  </si>
  <si>
    <t>M-850 KARAÇAM KÖK 35-02-M00850_KARAÇAM M07_49919631</t>
  </si>
  <si>
    <t>12.01.2023 10:21:17</t>
  </si>
  <si>
    <t>12.01.2023 10:47:49</t>
  </si>
  <si>
    <t>ÇAYBAŞI DM-1/TR-7 35-26-L00210_956606116_956606116</t>
  </si>
  <si>
    <t>12.01.2023 13:38:00</t>
  </si>
  <si>
    <t>12.01.2023 15:01:03</t>
  </si>
  <si>
    <t>GÜLBAHÇE TR-16 (KARAPINAR) 35-19-L00042_956676572_956676572</t>
  </si>
  <si>
    <t>12.01.2023 18:03:56</t>
  </si>
  <si>
    <t>12.01.2023 20:06:02</t>
  </si>
  <si>
    <t>SART TR-2 45-78-M00171_SART TR-3 M05_65980329</t>
  </si>
  <si>
    <t>12.01.2023 16:23:00</t>
  </si>
  <si>
    <t>12.01.2023 17:50:00</t>
  </si>
  <si>
    <t>TR-1/39 45-72-M00039_956503209_956503209</t>
  </si>
  <si>
    <t>12.01.2023 09:18:20</t>
  </si>
  <si>
    <t>12.01.2023 10:03:40</t>
  </si>
  <si>
    <t>NAİME İÇME SUYU 35-26-L00349_DIREK TIPI TRAFO HUCRESI H01_2039793</t>
  </si>
  <si>
    <t>12.01.2023 14:45:00</t>
  </si>
  <si>
    <t>12.01.2023 18:01:17</t>
  </si>
  <si>
    <t>YURDAKUL ALKAN SULAMA GRUBU TR 35-27-M00260_A_56372332_56372332</t>
  </si>
  <si>
    <t>12.01.2023 12:03:34</t>
  </si>
  <si>
    <t>12.01.2023 13:34:44</t>
  </si>
  <si>
    <t>MENEMEN TR-78 35-28-L00078_D_56357108_56357108</t>
  </si>
  <si>
    <t>12.01.2023 12:02:23</t>
  </si>
  <si>
    <t>12.01.2023 12:43:32</t>
  </si>
  <si>
    <t>BAKIR TR-6 45-76-M00072_955249513_955249513</t>
  </si>
  <si>
    <t>12.01.2023 18:05:26</t>
  </si>
  <si>
    <t>12.01.2023 20:24:12</t>
  </si>
  <si>
    <t>MURADİYE DM-5/7 KÖK 45-71-M00594_MURADİYE DM-7/1 M02_2336447</t>
  </si>
  <si>
    <t>12.01.2023 15:25:44</t>
  </si>
  <si>
    <t>12.01.2023 17:36:39</t>
  </si>
  <si>
    <t>12.01.2023 15:52:26</t>
  </si>
  <si>
    <t>12.01.2023 16:44:29</t>
  </si>
  <si>
    <t>K-2815 35-04-K02815_C_56371552_56371552</t>
  </si>
  <si>
    <t>12.01.2023 20:10:18</t>
  </si>
  <si>
    <t>12.01.2023 20:49:03</t>
  </si>
  <si>
    <t>TEKELİ ARITMA KÖK 35-22-M00090_HatBaşıAyırıcı_53138143 M04_53138143</t>
  </si>
  <si>
    <t>12.01.2023 10:29:30</t>
  </si>
  <si>
    <t>12.01.2023 15:55:56</t>
  </si>
  <si>
    <t>12.01.2023 17:02:59</t>
  </si>
  <si>
    <t>12.01.2023 17:22:28</t>
  </si>
  <si>
    <t>12.01.2023 20:26:00</t>
  </si>
  <si>
    <t>13.01.2023 01:24:00</t>
  </si>
  <si>
    <t>12.01.2023 17:47:38</t>
  </si>
  <si>
    <t>RADAR KÖK 35-21-M00006_RADAR M02_72199828</t>
  </si>
  <si>
    <t>12.01.2023 03:40:20</t>
  </si>
  <si>
    <t>12.01.2023 04:55:17</t>
  </si>
  <si>
    <t>12.01.2023 08:11:33</t>
  </si>
  <si>
    <t>12.01.2023 08:55:09</t>
  </si>
  <si>
    <t>M-70 BELEDİYE PARK 35-14-M00070_956643060_956643060</t>
  </si>
  <si>
    <t>12.01.2023 13:54:30</t>
  </si>
  <si>
    <t>12.01.2023 15:29:29</t>
  </si>
  <si>
    <t>ESKİHİSAR TR-1 45-74-M00104_945576804_945576804</t>
  </si>
  <si>
    <t>12.01.2023 10:15:26</t>
  </si>
  <si>
    <t>12.01.2023 11:21:53</t>
  </si>
  <si>
    <t>12.01.2023 18:11:22</t>
  </si>
  <si>
    <t>12.01.2023 19:06:41</t>
  </si>
  <si>
    <t>M-279 35-02-M00279_M-281 M02_89088816</t>
  </si>
  <si>
    <t>12.01.2023 15:26:59</t>
  </si>
  <si>
    <t>12.01.2023 16:30:07</t>
  </si>
  <si>
    <t>12.01.2023 10:00:11</t>
  </si>
  <si>
    <t>12.01.2023 10:17:52</t>
  </si>
  <si>
    <t>DM-3 (TR-16) 35-15-M00016_DONANIMLI YEDEK M12_67054200</t>
  </si>
  <si>
    <t>13.01.2023 00:13:51</t>
  </si>
  <si>
    <t>13.01.2023 01:12:22</t>
  </si>
  <si>
    <t>TR-137 35-15-M00137_TR-7 ANADOLU CADDESİ M01_66742364</t>
  </si>
  <si>
    <t>13.01.2023 00:13:54</t>
  </si>
  <si>
    <t>13.01.2023 01:28:06</t>
  </si>
  <si>
    <t>GAZİEMİR GIS TM 35-08-A00006_ESBAŞ-2 M01_2319333</t>
  </si>
  <si>
    <t>13.01.2023 00:44:07</t>
  </si>
  <si>
    <t>13.01.2023 00:44:51</t>
  </si>
  <si>
    <t>ESBAŞ İM 35-08-A00001_TR-1 10.5 K12_2053318</t>
  </si>
  <si>
    <t>13.01.2023 00:44:34</t>
  </si>
  <si>
    <t>13.01.2023 00:45:14</t>
  </si>
  <si>
    <t>AHMETBEYLİ M-5 35-22-M00243_955256045_955256045</t>
  </si>
  <si>
    <t>13.01.2023 01:01:35</t>
  </si>
  <si>
    <t>13.01.2023 02:01:49</t>
  </si>
  <si>
    <t>CAFERBEY KÖK 45-78-L00231_HatBaşıAyırıcı_53139472 L03_53139472</t>
  </si>
  <si>
    <t>13.01.2023 01:05:07</t>
  </si>
  <si>
    <t>13.01.2023 02:14:58</t>
  </si>
  <si>
    <t>K-826 35-03-K00826_910405507_910405507</t>
  </si>
  <si>
    <t>13.01.2023 01:08:29</t>
  </si>
  <si>
    <t>13.01.2023 04:42:15</t>
  </si>
  <si>
    <t>13.01.2023 01:29:35</t>
  </si>
  <si>
    <t>13.01.2023 02:07:03</t>
  </si>
  <si>
    <t>13.01.2023 00:58:09</t>
  </si>
  <si>
    <t>13.01.2023 01:08:00</t>
  </si>
  <si>
    <t>YAKAKÖY KÖK 45-75-M00067_BOYALI M03_2092142</t>
  </si>
  <si>
    <t>13.01.2023 01:57:42</t>
  </si>
  <si>
    <t>13.01.2023 05:47:41</t>
  </si>
  <si>
    <t>13.01.2023 01:58:48</t>
  </si>
  <si>
    <t>13.01.2023 04:52:43</t>
  </si>
  <si>
    <t>L-113 OVACIK 35-18-L00113_12258444_56354381_56354381</t>
  </si>
  <si>
    <t>13.01.2023 02:30:46</t>
  </si>
  <si>
    <t>13.01.2023 03:28:26</t>
  </si>
  <si>
    <t>SARNIÇ İM 35-08-A00005_TR-2 10.5 K15_2308969</t>
  </si>
  <si>
    <t>13.01.2023 03:21:13</t>
  </si>
  <si>
    <t>13.01.2023 03:24:00</t>
  </si>
  <si>
    <t>TR-87 MENTEŞ KAVŞAĞI 35-19-L00087_956669397_956669397</t>
  </si>
  <si>
    <t>13.01.2023 03:28:35</t>
  </si>
  <si>
    <t>13.01.2023 04:50:35</t>
  </si>
  <si>
    <t>BALABANLI DM 35-15-M00280_KIZILCAAVLU M05_72306394</t>
  </si>
  <si>
    <t>13.01.2023 03:57:24</t>
  </si>
  <si>
    <t>13.01.2023 07:25:17</t>
  </si>
  <si>
    <t>K-3411 35-08-K03411_K-841 K01_42025509</t>
  </si>
  <si>
    <t>13.01.2023 05:24:19</t>
  </si>
  <si>
    <t>13.01.2023 05:28:58</t>
  </si>
  <si>
    <t>L-91 ULAMIŞ TEPE KAHVE 35-14-L00091_D_91304358_91304358</t>
  </si>
  <si>
    <t>13.01.2023 05:53:40</t>
  </si>
  <si>
    <t>13.01.2023 08:00:33</t>
  </si>
  <si>
    <t>TR-338 35-19-L00372_A_90991960_90991960</t>
  </si>
  <si>
    <t>13.01.2023 06:03:05</t>
  </si>
  <si>
    <t>13.01.2023 10:29:58</t>
  </si>
  <si>
    <t>İBRAHİM ÇOBAN SULAMA GRUBU 35-29-M00386_B_56407186_56407186</t>
  </si>
  <si>
    <t>13.01.2023 06:54:53</t>
  </si>
  <si>
    <t>13.01.2023 09:54:27</t>
  </si>
  <si>
    <t>KARGIN KÖK 45-71-M00095_HatBaşıAyırıcı_53134218 M07_53134218</t>
  </si>
  <si>
    <t>13.01.2023 07:00:50</t>
  </si>
  <si>
    <t>13.01.2023 14:04:46</t>
  </si>
  <si>
    <t>13.01.2023 07:21:46</t>
  </si>
  <si>
    <t>13.01.2023 08:51:47</t>
  </si>
  <si>
    <t>K-524 35-01-K00524_C_56366007_56366007</t>
  </si>
  <si>
    <t>13.01.2023 07:26:34</t>
  </si>
  <si>
    <t>13.01.2023 10:27:11</t>
  </si>
  <si>
    <t>M-251 35-09-M00251_M-263 M02_47547382</t>
  </si>
  <si>
    <t>13.01.2023 07:24:39</t>
  </si>
  <si>
    <t>13.01.2023 07:51:29</t>
  </si>
  <si>
    <t>DM-3/TR-33 SEFERİHİSAR 35-14-L00299_956646084_956646084</t>
  </si>
  <si>
    <t>13.01.2023 07:37:34</t>
  </si>
  <si>
    <t>13.01.2023 08:59:16</t>
  </si>
  <si>
    <t>ELİFLİ TR-5 35-20-L00113_A_56361044_56361044</t>
  </si>
  <si>
    <t>13.01.2023 08:01:39</t>
  </si>
  <si>
    <t>13.01.2023 09:12:03</t>
  </si>
  <si>
    <t>TR-103 MEZARLIK YOLU 35-26-M00103_35-26-M00103_2356819</t>
  </si>
  <si>
    <t>24.01.2023 13:29:19</t>
  </si>
  <si>
    <t>24.01.2023 13:49:24</t>
  </si>
  <si>
    <t>HAMZABEYLİ KÖK 45-71-M00071_FABRİKALAR M02_2074297</t>
  </si>
  <si>
    <t>24.01.2023 13:55:07</t>
  </si>
  <si>
    <t>24.01.2023 17:34:23</t>
  </si>
  <si>
    <t>24.01.2023 07:34:09</t>
  </si>
  <si>
    <t>24.01.2023 09:44:12</t>
  </si>
  <si>
    <t>24.01.2023 09:17:48</t>
  </si>
  <si>
    <t>24.01.2023 18:01:02</t>
  </si>
  <si>
    <t>K-4001 35-01-K04001_BAHRİBABA TM K03_65818789</t>
  </si>
  <si>
    <t>24.01.2023 01:44:00</t>
  </si>
  <si>
    <t>24.01.2023 01:50:04</t>
  </si>
  <si>
    <t>BEBEKLİ TR-1 45-77-L00196_45-77-L00196_2374997</t>
  </si>
  <si>
    <t>24.01.2023 12:34:24</t>
  </si>
  <si>
    <t>24.01.2023 16:15:35</t>
  </si>
  <si>
    <t>TR-34 35-26-M00034_956621099_956621099</t>
  </si>
  <si>
    <t>24.01.2023 18:48:04</t>
  </si>
  <si>
    <t>24.01.2023 20:29:11</t>
  </si>
  <si>
    <t>DM-1/TR-18 (TR-47) 35-26-M00047_DAHİLİ TRAFO M03_76951202</t>
  </si>
  <si>
    <t>24.01.2023 09:06:32</t>
  </si>
  <si>
    <t>24.01.2023 18:11:31</t>
  </si>
  <si>
    <t>KUMKUYUCAK TR-2 45-80-M00175_A_56390891_56390891</t>
  </si>
  <si>
    <t>24.01.2023 11:34:52</t>
  </si>
  <si>
    <t>24.01.2023 12:53:24</t>
  </si>
  <si>
    <t>24.01.2023 08:43:49</t>
  </si>
  <si>
    <t>24.01.2023 10:09:45</t>
  </si>
  <si>
    <t>SOMA DM-4/TR10 45-82-M00010_DM-3 M03_60208790</t>
  </si>
  <si>
    <t>24.01.2023 23:22:00</t>
  </si>
  <si>
    <t>25.01.2023 00:07:00</t>
  </si>
  <si>
    <t>24.01.2023 13:13:40</t>
  </si>
  <si>
    <t>24.01.2023 13:43:47</t>
  </si>
  <si>
    <t>M-452 35-02-M00452_D_56363697_56363697</t>
  </si>
  <si>
    <t>24.01.2023 08:59:20</t>
  </si>
  <si>
    <t>24.01.2023 17:01:49</t>
  </si>
  <si>
    <t>24.01.2023 17:31:13</t>
  </si>
  <si>
    <t>K-1927 35-10-K01927_C C05b_5911194</t>
  </si>
  <si>
    <t>24.01.2023 18:03:04</t>
  </si>
  <si>
    <t>24.01.2023 21:18:51</t>
  </si>
  <si>
    <t>BÜYÜKAVULCUK TR-1 35-15-L00701_35-15-L00701_2364958</t>
  </si>
  <si>
    <t>24.01.2023 17:06:09</t>
  </si>
  <si>
    <t>24.01.2023 17:59:10</t>
  </si>
  <si>
    <t>MENEMEN TR-87 (DM-5/31) 35-28-M00687_953374678_953374678</t>
  </si>
  <si>
    <t>24.01.2023 11:36:58</t>
  </si>
  <si>
    <t>24.01.2023 12:57:14</t>
  </si>
  <si>
    <t>M-2440 35-09-M02440_35-09-M02440_42782976</t>
  </si>
  <si>
    <t>24.01.2023 02:49:23</t>
  </si>
  <si>
    <t>24.01.2023 03:34:05</t>
  </si>
  <si>
    <t>SEFERİHİSAR İM 35-14-A00002_BEYLER L10_72378370</t>
  </si>
  <si>
    <t>24.01.2023 12:10:38</t>
  </si>
  <si>
    <t>24.01.2023 14:58:56</t>
  </si>
  <si>
    <t>TR-44 35-16-L00044_953338735_953338735</t>
  </si>
  <si>
    <t>24.01.2023 20:03:19</t>
  </si>
  <si>
    <t>24.01.2023 21:43:39</t>
  </si>
  <si>
    <t>BÜYÜKAVULCUK TR-1 35-15-L00701_950354386_950354386</t>
  </si>
  <si>
    <t>24.01.2023 15:35:45</t>
  </si>
  <si>
    <t>24.01.2023 17:33:47</t>
  </si>
  <si>
    <t>24.01.2023 09:17:14</t>
  </si>
  <si>
    <t>24.01.2023 09:57:49</t>
  </si>
  <si>
    <t>M-977 35-03-M00977_912546210_912546210</t>
  </si>
  <si>
    <t>24.01.2023 10:38:20</t>
  </si>
  <si>
    <t>24.01.2023 13:28:59</t>
  </si>
  <si>
    <t>GÜZELYALI TM 35-01-A00008_GÜZELYALI-8 K15_2313687</t>
  </si>
  <si>
    <t>24.01.2023 03:01:46</t>
  </si>
  <si>
    <t>ÇEŞME İM 35-18-A00001_ALTINYUNUS L10_2308111</t>
  </si>
  <si>
    <t>24.01.2023 10:03:14</t>
  </si>
  <si>
    <t>24.01.2023 17:43:29</t>
  </si>
  <si>
    <t>ARSLANLAR TM 35-26-A00004_YAZIBAŞI-2 M17_2305565</t>
  </si>
  <si>
    <t>24.01.2023 13:06:36</t>
  </si>
  <si>
    <t>24.01.2023 13:42:59</t>
  </si>
  <si>
    <t>BAKLACI TR-2 45-73-M00525_945676133_945676133</t>
  </si>
  <si>
    <t>24.01.2023 19:41:07</t>
  </si>
  <si>
    <t>24.01.2023 20:28:14</t>
  </si>
  <si>
    <t>M-1148 35-09-M01148_M-540 M01_47617192</t>
  </si>
  <si>
    <t>24.01.2023 16:49:19</t>
  </si>
  <si>
    <t>24.01.2023 16:50:21</t>
  </si>
  <si>
    <t>KIZILAVLU KÖK 45-78-M00837_HatBaşıAyırıcı_89696970 M02_89696970</t>
  </si>
  <si>
    <t>24.01.2023 13:27:50</t>
  </si>
  <si>
    <t>24.01.2023 15:15:15</t>
  </si>
  <si>
    <t>OSMANGAZİ İM 35-02-A00004_DURU K18_2327849</t>
  </si>
  <si>
    <t>24.01.2023 14:06:59</t>
  </si>
  <si>
    <t>24.01.2023 14:07:20</t>
  </si>
  <si>
    <t>L-45 JANDARMA SİTESİ 35-14-L00045_A_91389216_91389216</t>
  </si>
  <si>
    <t>24.01.2023 10:16:43</t>
  </si>
  <si>
    <t>24.01.2023 17:33:04</t>
  </si>
  <si>
    <t>K-1463 35-01-K01463_35-01-K01463_2375851</t>
  </si>
  <si>
    <t>24.01.2023 08:56:00</t>
  </si>
  <si>
    <t>24.01.2023 12:52:56</t>
  </si>
  <si>
    <t>24.01.2023 13:20:56</t>
  </si>
  <si>
    <t>24.01.2023 13:56:05</t>
  </si>
  <si>
    <t>GÜLBAHÇE TR-8 35-19-L00268_35-19-L00268_2350464</t>
  </si>
  <si>
    <t>24.01.2023 17:18:59</t>
  </si>
  <si>
    <t>24.01.2023 17:35:00</t>
  </si>
  <si>
    <t>TR-1/89 (DEMİRELLER) 45-83-M00089_TR-1/35 M02_72156199</t>
  </si>
  <si>
    <t>24.01.2023 14:31:54</t>
  </si>
  <si>
    <t>24.01.2023 14:45:00</t>
  </si>
  <si>
    <t>DM-5/TR-13 35-26-M01287_E E03b_42573259</t>
  </si>
  <si>
    <t>24.01.2023 09:10:45</t>
  </si>
  <si>
    <t>24.01.2023 14:56:44</t>
  </si>
  <si>
    <t>24.01.2023 18:00:27</t>
  </si>
  <si>
    <t>24.01.2023 18:28:11</t>
  </si>
  <si>
    <t>AYRANCILAR DM-3 35-26-M00795_DM-3/16 M05_2070883</t>
  </si>
  <si>
    <t>24.01.2023 13:44:37</t>
  </si>
  <si>
    <t>24.01.2023 14:45:23</t>
  </si>
  <si>
    <t>M-2823 35-10-M02823_A_82569599_82569599</t>
  </si>
  <si>
    <t>24.01.2023 20:22:18</t>
  </si>
  <si>
    <t>24.01.2023 22:20:50</t>
  </si>
  <si>
    <t>SAĞLIKÇILAR DM 35-18-L00544_ALTINYUNUS DM L01_2324613</t>
  </si>
  <si>
    <t>24.01.2023 10:41:25</t>
  </si>
  <si>
    <t>24.01.2023 10:46:25</t>
  </si>
  <si>
    <t>DM-01/TR-91 45-71-M01856_953195047_953195047</t>
  </si>
  <si>
    <t>24.01.2023 16:11:56</t>
  </si>
  <si>
    <t>24.01.2023 18:25:42</t>
  </si>
  <si>
    <t>K-4036 35-02-K04036_99554429_99554429</t>
  </si>
  <si>
    <t>24.01.2023 13:44:44</t>
  </si>
  <si>
    <t>24.01.2023 14:50:55</t>
  </si>
  <si>
    <t>BAHRİBABA İM-DM 35-01-A00014_BAHRİBABA-14/BAHRİBABA-3 K02_60323560</t>
  </si>
  <si>
    <t>24.01.2023 02:58:16</t>
  </si>
  <si>
    <t>TR-147 35-19-L00147_DAĞITIM TRAFOSU L03_72133305</t>
  </si>
  <si>
    <t>24.01.2023 09:39:31</t>
  </si>
  <si>
    <t>24.01.2023 09:54:15</t>
  </si>
  <si>
    <t>24.01.2023 10:14:58</t>
  </si>
  <si>
    <t>24.01.2023 12:46:03</t>
  </si>
  <si>
    <t>24.01.2023 11:47:54</t>
  </si>
  <si>
    <t>24.01.2023 09:02:49</t>
  </si>
  <si>
    <t>24.01.2023 17:21:49</t>
  </si>
  <si>
    <t>SARIGÖL TR-14 45-79-M00014_B_91215724_91215724</t>
  </si>
  <si>
    <t>24.01.2023 18:54:47</t>
  </si>
  <si>
    <t>24.01.2023 20:59:42</t>
  </si>
  <si>
    <t>24.01.2023 13:57:02</t>
  </si>
  <si>
    <t>24.01.2023 13:58:59</t>
  </si>
  <si>
    <t>K-552 35-03-K00552_K-552 K02_2073298</t>
  </si>
  <si>
    <t>24.01.2023 00:51:59</t>
  </si>
  <si>
    <t>24.01.2023 00:52:16</t>
  </si>
  <si>
    <t>L-97 TURGUT KÖYÜ SULAMA 35-14-L00097_956659201_956659201</t>
  </si>
  <si>
    <t>24.01.2023 13:37:45</t>
  </si>
  <si>
    <t>24.01.2023 17:44:51</t>
  </si>
  <si>
    <t>24.01.2023 14:46:58</t>
  </si>
  <si>
    <t>24.01.2023 15:01:26</t>
  </si>
  <si>
    <t>K-31 35-01-K00031_911265400_911265400</t>
  </si>
  <si>
    <t>24.01.2023 09:54:04</t>
  </si>
  <si>
    <t>24.01.2023 11:24:07</t>
  </si>
  <si>
    <t>ÇEŞME HAVZA TM 35-18-A00006_ALAÇATI-2 M12_2063476</t>
  </si>
  <si>
    <t>24.01.2023 11:53:20</t>
  </si>
  <si>
    <t>24.01.2023 13:28:40</t>
  </si>
  <si>
    <t>M-362 35-09-M00362_M-447 M03_47555515</t>
  </si>
  <si>
    <t>24.01.2023 16:57:38</t>
  </si>
  <si>
    <t>24.01.2023 18:10:03</t>
  </si>
  <si>
    <t>M-235 35-02-M00235_910059682_910059682</t>
  </si>
  <si>
    <t>24.01.2023 17:36:31</t>
  </si>
  <si>
    <t>24.01.2023 20:41:07</t>
  </si>
  <si>
    <t>BAHRİBABA İM-DM 35-01-A00014_BAHRİBABA-17/BAHRİBABA-2 K08_60323565</t>
  </si>
  <si>
    <t>24.01.2023 03:37:00</t>
  </si>
  <si>
    <t>24.01.2023 03:40:40</t>
  </si>
  <si>
    <t>TİRE TR-3 35-29-L00003_950342324_950342324</t>
  </si>
  <si>
    <t>24.01.2023 19:08:08</t>
  </si>
  <si>
    <t>24.01.2023 20:14:56</t>
  </si>
  <si>
    <t>L-524 SAĞLIKÇILAR 35-18-L00524__72410823_72410823</t>
  </si>
  <si>
    <t>24.01.2023 22:23:20</t>
  </si>
  <si>
    <t>24.01.2023 23:41:43</t>
  </si>
  <si>
    <t>24.01.2023 09:40:59</t>
  </si>
  <si>
    <t>24.01.2023 18:02:42</t>
  </si>
  <si>
    <t>GÜLKENT TR-2 35-30-M00225_35-30-M00225_2354192</t>
  </si>
  <si>
    <t>24.01.2023 09:54:34</t>
  </si>
  <si>
    <t>24.01.2023 10:41:10</t>
  </si>
  <si>
    <t>MURADİYE DM 45-71-M00006_DM-4 KÜÇÜK ÖLÇEKLİ SAN. SİTESİ M10_2077009</t>
  </si>
  <si>
    <t>24.01.2023 09:23:00</t>
  </si>
  <si>
    <t>24.01.2023 11:00:00</t>
  </si>
  <si>
    <t>DM-2/26 (ŞEHİTLER OKULU TR) 45-71-M00156_G dm1/26g1b_45193352</t>
  </si>
  <si>
    <t>24.01.2023 19:02:01</t>
  </si>
  <si>
    <t>24.01.2023 19:38:48</t>
  </si>
  <si>
    <t>IŞIKLAR KÖK 45-73-M00467_HatBaşıAyırıcı_53136407 M06_53136407</t>
  </si>
  <si>
    <t>24.01.2023 13:05:48</t>
  </si>
  <si>
    <t>24.01.2023 14:32:20</t>
  </si>
  <si>
    <t>TR-62 MUSTAFA BOZKURT GRB 35-15-M00062_35-15-M00062_2365989</t>
  </si>
  <si>
    <t>24.01.2023 13:54:41</t>
  </si>
  <si>
    <t>24.01.2023 14:35:57</t>
  </si>
  <si>
    <t>URGANLI TR-2 45-83-M00570_DAĞITIM TRAFOSU M06_2103503</t>
  </si>
  <si>
    <t>24.01.2023 11:50:34</t>
  </si>
  <si>
    <t>24.01.2023 12:10:14</t>
  </si>
  <si>
    <t>M-1148 35-09-M01148_M-360 M06_47617197</t>
  </si>
  <si>
    <t>24.01.2023 16:49:45</t>
  </si>
  <si>
    <t>24.01.2023 16:50:47</t>
  </si>
  <si>
    <t>TR-2/115 45-83-L00115_955149268_955149268</t>
  </si>
  <si>
    <t>24.01.2023 11:29:12</t>
  </si>
  <si>
    <t>24.01.2023 12:52:06</t>
  </si>
  <si>
    <t>L-512 REİSDERE 35-18-L00512_7815749_56355330_56355330</t>
  </si>
  <si>
    <t>24.01.2023 10:48:31</t>
  </si>
  <si>
    <t>24.01.2023 13:06:50</t>
  </si>
  <si>
    <t>NURİ SOLMAN 45-71-M00918_DIREK TIPI TRAFO HUCRESI H01_2082484</t>
  </si>
  <si>
    <t>24.01.2023 17:42:37</t>
  </si>
  <si>
    <t>24.01.2023 20:19:59</t>
  </si>
  <si>
    <t>İZZETTİN KÖK 45-83-M00132_SİNİRLİ M02_2327937</t>
  </si>
  <si>
    <t>24.01.2023 08:35:19</t>
  </si>
  <si>
    <t>24.01.2023 09:17:41</t>
  </si>
  <si>
    <t>DM-2/5 RADİSSON OTEL ÖNÜ 35-18-L00582_950454173_950454173</t>
  </si>
  <si>
    <t>24.01.2023 12:21:48</t>
  </si>
  <si>
    <t>24.01.2023 14:20:17</t>
  </si>
  <si>
    <t>ALOSBİ TM 35-17-A00006_ADALET-2 M08_2310720</t>
  </si>
  <si>
    <t>27.01.2023 02:03:27</t>
  </si>
  <si>
    <t>27.01.2023 02:29:00</t>
  </si>
  <si>
    <t>M-2745 35-01-M02745_35-01-M02745_65990500</t>
  </si>
  <si>
    <t>27.01.2023 22:03:40</t>
  </si>
  <si>
    <t>27.01.2023 22:39:55</t>
  </si>
  <si>
    <t>SIRIMLI TR-1 35-31-L00201_35-31-L00201_2365089</t>
  </si>
  <si>
    <t>27.01.2023 12:24:35</t>
  </si>
  <si>
    <t>27.01.2023 15:50:51</t>
  </si>
  <si>
    <t>27.01.2023 23:42:30</t>
  </si>
  <si>
    <t>28.01.2023 01:06:57</t>
  </si>
  <si>
    <t>TR-102 GÜNLÜCE YOLU ÜZERİ 35-15-L00102_A_56365061_56365061</t>
  </si>
  <si>
    <t>27.01.2023 17:36:06</t>
  </si>
  <si>
    <t>28.01.2023 00:21:14</t>
  </si>
  <si>
    <t>KARAKÖY ÜÇYOL TR-2 45-72-L00195_45-72-L00195_2367026</t>
  </si>
  <si>
    <t>27.01.2023 10:49:45</t>
  </si>
  <si>
    <t>27.01.2023 14:11:10</t>
  </si>
  <si>
    <t>27.01.2023 19:38:31</t>
  </si>
  <si>
    <t>27.01.2023 20:52:27</t>
  </si>
  <si>
    <t>ÇANDARLI TR-6 35-30-M00006_955323141_955323141</t>
  </si>
  <si>
    <t>27.01.2023 14:33:49</t>
  </si>
  <si>
    <t>27.01.2023 17:53:14</t>
  </si>
  <si>
    <t>CENKYERİ TR-1 45-82-M00131_CENKYERİ TR-4 M04_72194959</t>
  </si>
  <si>
    <t>27.01.2023 12:19:16</t>
  </si>
  <si>
    <t>27.01.2023 14:16:32</t>
  </si>
  <si>
    <t>27.01.2023 18:52:47</t>
  </si>
  <si>
    <t>27.01.2023 21:20:05</t>
  </si>
  <si>
    <t>BALIKLIOVA TR-4 35-19-L00274_B_91453869_91453869</t>
  </si>
  <si>
    <t>27.01.2023 10:23:25</t>
  </si>
  <si>
    <t>27.01.2023 13:04:39</t>
  </si>
  <si>
    <t>KIRKAĞAÇ TR-8/A 45-76-M00229_955250938_955250938</t>
  </si>
  <si>
    <t>27.01.2023 12:20:45</t>
  </si>
  <si>
    <t>27.01.2023 13:18:20</t>
  </si>
  <si>
    <t>27.01.2023 22:56:55</t>
  </si>
  <si>
    <t>27.01.2023 23:35:07</t>
  </si>
  <si>
    <t>27.01.2023 07:02:04</t>
  </si>
  <si>
    <t>27.01.2023 10:38:50</t>
  </si>
  <si>
    <t>27.01.2023 09:57:53</t>
  </si>
  <si>
    <t>27.01.2023 12:32:39</t>
  </si>
  <si>
    <t>YAKAKÖY KÖK 45-75-M00067_BOYALI M03_2092141</t>
  </si>
  <si>
    <t>27.01.2023 07:43:23</t>
  </si>
  <si>
    <t>27.01.2023 07:48:13</t>
  </si>
  <si>
    <t>27.01.2023 10:32:25</t>
  </si>
  <si>
    <t>27.01.2023 11:03:31</t>
  </si>
  <si>
    <t>KOYUNDERE TR-16 35-28-M00160_B_56379566_56379566</t>
  </si>
  <si>
    <t>27.01.2023 18:45:32</t>
  </si>
  <si>
    <t>27.01.2023 19:44:06</t>
  </si>
  <si>
    <t>SÜLEYMANLI KÖK 35-28-M00606_PLATİN GES M03_66870997</t>
  </si>
  <si>
    <t>27.01.2023 01:38:00</t>
  </si>
  <si>
    <t>27.01.2023 08:02:00</t>
  </si>
  <si>
    <t>TURGUTALP TR-4/6 45-82-M00062_B_56387597_56387597</t>
  </si>
  <si>
    <t>27.01.2023 11:50:09</t>
  </si>
  <si>
    <t>27.01.2023 15:24:05</t>
  </si>
  <si>
    <t>27.01.2023 09:18:26</t>
  </si>
  <si>
    <t>27.01.2023 10:41:29</t>
  </si>
  <si>
    <t>27.01.2023 00:19:17</t>
  </si>
  <si>
    <t>27.01.2023 00:54:00</t>
  </si>
  <si>
    <t>MECİDİYE TR-1 KÖK 45-72-L00078_GÖKÇEKÖY (KÖYLER ÇIKIŞI) L010_66560801</t>
  </si>
  <si>
    <t>27.01.2023 18:16:33</t>
  </si>
  <si>
    <t>27.01.2023 22:47:19</t>
  </si>
  <si>
    <t>L-283 35-18-L00283_10346640_56372628_56372628</t>
  </si>
  <si>
    <t>27.01.2023 10:28:39</t>
  </si>
  <si>
    <t>27.01.2023 14:49:19</t>
  </si>
  <si>
    <t>ULUDERBENT DM 45-73-M00491_DAĞITIM TRAFOSU M08_66856540</t>
  </si>
  <si>
    <t>27.01.2023 13:33:30</t>
  </si>
  <si>
    <t>27.01.2023 18:16:00</t>
  </si>
  <si>
    <t>AHMETLİ TR-74 KURTULUŞ 45-84-L00074_955179094_955179094</t>
  </si>
  <si>
    <t>27.01.2023 12:27:15</t>
  </si>
  <si>
    <t>27.01.2023 14:45:01</t>
  </si>
  <si>
    <t>SERİNYAYLA TR-2 45-73-L00005_945638391_945638391</t>
  </si>
  <si>
    <t>27.01.2023 09:53:06</t>
  </si>
  <si>
    <t>27.01.2023 11:29:46</t>
  </si>
  <si>
    <t>KUŞÇUBURUN-2 35-26-M00537_956603584_956603584</t>
  </si>
  <si>
    <t>27.01.2023 19:18:24</t>
  </si>
  <si>
    <t>27.01.2023 22:35:46</t>
  </si>
  <si>
    <t>BEYLER KÖK 45-85-L00034_TAŞKUYUCAK L03_85678555</t>
  </si>
  <si>
    <t>27.01.2023 16:59:41</t>
  </si>
  <si>
    <t>27.01.2023 17:12:17</t>
  </si>
  <si>
    <t>BERGAMA TM 35-16-A00004_BERGAMA-2 M03_2314054</t>
  </si>
  <si>
    <t>27.01.2023 02:09:29</t>
  </si>
  <si>
    <t>27.01.2023 02:25:00</t>
  </si>
  <si>
    <t>L-69 BAŞKENT SİTESİ 35-14-L00069__72410530_72410530</t>
  </si>
  <si>
    <t>27.01.2023 20:37:39</t>
  </si>
  <si>
    <t>27.01.2023 22:09:09</t>
  </si>
  <si>
    <t>GÜMÜLDÜR M-30 35-25-M00030_B_56357566_56357566</t>
  </si>
  <si>
    <t>27.01.2023 08:22:31</t>
  </si>
  <si>
    <t>27.01.2023 10:00:05</t>
  </si>
  <si>
    <t>KARAPINAR İM 45-78-A00002_ERDELEK M02_66243739</t>
  </si>
  <si>
    <t>27.01.2023 11:31:12</t>
  </si>
  <si>
    <t>27.01.2023 16:15:00</t>
  </si>
  <si>
    <t>TİRE İM-DM-1 35-29-A00001_AKÇAŞEHİR L19_2312360</t>
  </si>
  <si>
    <t>27.01.2023 07:56:09</t>
  </si>
  <si>
    <t>27.01.2023 08:18:59</t>
  </si>
  <si>
    <t>GÜRÇEŞME İM 35-03-A00001_ŞİRİNYER K17_2095051</t>
  </si>
  <si>
    <t>27.01.2023 22:09:36</t>
  </si>
  <si>
    <t>27.01.2023 23:31:41</t>
  </si>
  <si>
    <t>TR-86 35-17-M00086_DAĞITIM TRAFO TR-86 M03_66230177</t>
  </si>
  <si>
    <t>27.01.2023 06:53:25</t>
  </si>
  <si>
    <t>27.01.2023 09:03:00</t>
  </si>
  <si>
    <t>DAĞDERE DM 45-72-M00097_KARAGÖZLER M08_2106076</t>
  </si>
  <si>
    <t>27.01.2023 13:21:38</t>
  </si>
  <si>
    <t>27.01.2023 14:46:42</t>
  </si>
  <si>
    <t>K-1489 35-01-K01489_911431150_911431150</t>
  </si>
  <si>
    <t>27.01.2023 10:55:43</t>
  </si>
  <si>
    <t>27.01.2023 19:03:54</t>
  </si>
  <si>
    <t>FUAR İM 35-01-A00003_KADİFEKALE K19_2311621</t>
  </si>
  <si>
    <t>27.01.2023 08:47:24</t>
  </si>
  <si>
    <t>CENKYERİ TR-1 45-82-M00131_CENKYERİ TR-4 M04_72194952</t>
  </si>
  <si>
    <t>27.01.2023 09:48:46</t>
  </si>
  <si>
    <t>27.01.2023 10:52:28</t>
  </si>
  <si>
    <t>27.01.2023 08:22:08</t>
  </si>
  <si>
    <t>27.01.2023 13:47:20</t>
  </si>
  <si>
    <t>27.01.2023 21:30:39</t>
  </si>
  <si>
    <t>28.01.2023 00:10:33</t>
  </si>
  <si>
    <t>BÖLCEK MEZARLIK-2 TR 35-16-M00264_35-16-M00264_2351788</t>
  </si>
  <si>
    <t>27.01.2023 17:17:41</t>
  </si>
  <si>
    <t>27.01.2023 20:31:58</t>
  </si>
  <si>
    <t>ÇERİKÖZÜ YAYLA TR-1 35-29-L00800__72410802_72410802</t>
  </si>
  <si>
    <t>27.01.2023 14:37:25</t>
  </si>
  <si>
    <t>27.01.2023 17:41:24</t>
  </si>
  <si>
    <t>27.01.2023 15:52:35</t>
  </si>
  <si>
    <t>27.01.2023 16:01:00</t>
  </si>
  <si>
    <t>SARILAR TR-2 35-29-L00691__72538704_72538704</t>
  </si>
  <si>
    <t>27.01.2023 12:25:48</t>
  </si>
  <si>
    <t>27.01.2023 19:27:08</t>
  </si>
  <si>
    <t>M-1763 35-02-M01763_TRAFO M04_2113005</t>
  </si>
  <si>
    <t>27.01.2023 10:47:23</t>
  </si>
  <si>
    <t>27.01.2023 11:25:50</t>
  </si>
  <si>
    <t>27.01.2023 05:35:20</t>
  </si>
  <si>
    <t>27.01.2023 05:36:40</t>
  </si>
  <si>
    <t>K-493 35-01-K00493_911070317_911070317</t>
  </si>
  <si>
    <t>27.01.2023 15:06:01</t>
  </si>
  <si>
    <t>27.01.2023 19:04:42</t>
  </si>
  <si>
    <t>SAÇLI TR-2 35-31-L00154_A_91217870_91217870</t>
  </si>
  <si>
    <t>27.01.2023 10:08:08</t>
  </si>
  <si>
    <t>27.01.2023 14:30:02</t>
  </si>
  <si>
    <t>DEMİRCİ TR-1 35-26-M00780_956622167_956622167</t>
  </si>
  <si>
    <t>27.01.2023 18:47:50</t>
  </si>
  <si>
    <t>27.01.2023 19:49:58</t>
  </si>
  <si>
    <t>AKHİSAR İM 45-72-A00001_OVAKÖY L04_2308265</t>
  </si>
  <si>
    <t>27.01.2023 10:09:59</t>
  </si>
  <si>
    <t>27.01.2023 11:18:57</t>
  </si>
  <si>
    <t>27.01.2023 18:19:00</t>
  </si>
  <si>
    <t>27.01.2023 21:45:55</t>
  </si>
  <si>
    <t>GÖRDES DM 45-75-M00050_KÜREKÇİ M09_2083714</t>
  </si>
  <si>
    <t>27.01.2023 07:43:51</t>
  </si>
  <si>
    <t>27.01.2023 07:47:57</t>
  </si>
  <si>
    <t>YENİKÖY TR-4 35-22-M00271_35-22-M00271_2349678</t>
  </si>
  <si>
    <t>27.01.2023 13:09:49</t>
  </si>
  <si>
    <t>27.01.2023 14:18:39</t>
  </si>
  <si>
    <t>İBB KİRAZ TELSİS RÖLE İSTASYONU ÖZEL TR 35-31-L00384Ö_DIREK TIPI TRAFO HUCRESI H01_2073036</t>
  </si>
  <si>
    <t>27.01.2023 10:00:17</t>
  </si>
  <si>
    <t>27.01.2023 13:12:41</t>
  </si>
  <si>
    <t>K-2 35-01-K00002_35-01-K00002_2374440</t>
  </si>
  <si>
    <t>27.01.2023 19:16:51</t>
  </si>
  <si>
    <t>27.01.2023 19:31:07</t>
  </si>
  <si>
    <t>27.01.2023 14:24:46</t>
  </si>
  <si>
    <t>28.01.2023 00:20:55</t>
  </si>
  <si>
    <t>27.01.2023 08:43:46</t>
  </si>
  <si>
    <t>27.01.2023 16:30:53</t>
  </si>
  <si>
    <t>DİNDARLI KÖK TR-3 KAKLIK 45-79-M00395_ALEMŞAHLI M05_72035420</t>
  </si>
  <si>
    <t>27.01.2023 09:12:16</t>
  </si>
  <si>
    <t>27.01.2023 16:43:51</t>
  </si>
  <si>
    <t>ÇİFTLİKDERE TR-3 45-73-M00548_A_56390957_56390957</t>
  </si>
  <si>
    <t>27.01.2023 08:24:32</t>
  </si>
  <si>
    <t>27.01.2023 09:41:03</t>
  </si>
  <si>
    <t>M-2916 35-01-M02916_911965728_911965728</t>
  </si>
  <si>
    <t>27.01.2023 11:18:50</t>
  </si>
  <si>
    <t>27.01.2023 12:39:24</t>
  </si>
  <si>
    <t>K-1341 35-02-K01341_35-02-K01341_2374173</t>
  </si>
  <si>
    <t>27.01.2023 12:12:50</t>
  </si>
  <si>
    <t>27.01.2023 14:32:15</t>
  </si>
  <si>
    <t>YELKİ TR-5 (M-2339) 35-10-M02339_F F3_49574447</t>
  </si>
  <si>
    <t>27.01.2023 12:31:18</t>
  </si>
  <si>
    <t>27.01.2023 14:19:50</t>
  </si>
  <si>
    <t>ÜRKMEZ DM-4 (ÜRKMEZ M-21) 35-25-M00155_HatBaşıAyırıcı_53133345 M03_53133345</t>
  </si>
  <si>
    <t>27.01.2023 14:04:19</t>
  </si>
  <si>
    <t>27.01.2023 21:32:29</t>
  </si>
  <si>
    <t>YENİFOÇA TR-21 35-23-M00021_C c1b_42106398</t>
  </si>
  <si>
    <t>27.01.2023 14:02:17</t>
  </si>
  <si>
    <t>27.01.2023 15:53:26</t>
  </si>
  <si>
    <t>ÜÇPINAR TR-9 45-71-M01537_B_56363744_56363744</t>
  </si>
  <si>
    <t>27.01.2023 12:51:18</t>
  </si>
  <si>
    <t>27.01.2023 21:22:19</t>
  </si>
  <si>
    <t>BADEMLİ TR-14 35-15-L01030_A_91229727_91229727</t>
  </si>
  <si>
    <t>27.01.2023 01:56:41</t>
  </si>
  <si>
    <t>27.01.2023 02:49:48</t>
  </si>
  <si>
    <t>TR-37 45-78-L00037_45-78-L00037_65896287</t>
  </si>
  <si>
    <t>27.01.2023 19:22:53</t>
  </si>
  <si>
    <t>27.01.2023 19:51:32</t>
  </si>
  <si>
    <t>FUNDACIK KÖK 45-75-M00068_FUNDACIK M03_67108855</t>
  </si>
  <si>
    <t>27.01.2023 12:11:45</t>
  </si>
  <si>
    <t>27.01.2023 16:19:12</t>
  </si>
  <si>
    <t>L-279 ERDİL SİTESİ 35-18-L00279_7598944_56370549_56370549</t>
  </si>
  <si>
    <t>27.01.2023 07:19:09</t>
  </si>
  <si>
    <t>27.01.2023 12:09:42</t>
  </si>
  <si>
    <t>DOĞANPINAR TR-1 45-75-M00172_B_56393536_56393536</t>
  </si>
  <si>
    <t>27.01.2023 23:22:45</t>
  </si>
  <si>
    <t>28.01.2023 02:24:28</t>
  </si>
  <si>
    <t>BEREKETLİ TR-2 YEĞENLER 45-79-M00322_45-79-M00322_2349137</t>
  </si>
  <si>
    <t>28.01.2023 09:30:09</t>
  </si>
  <si>
    <t>28.01.2023 17:02:22</t>
  </si>
  <si>
    <t>TR-29 35-27-M00029_98932221_98932221</t>
  </si>
  <si>
    <t>28.01.2023 17:16:48</t>
  </si>
  <si>
    <t>28.01.2023 18:37:45</t>
  </si>
  <si>
    <t>K-1065 35-04-K01065_99343697_99343697</t>
  </si>
  <si>
    <t>28.01.2023 12:15:49</t>
  </si>
  <si>
    <t>28.01.2023 13:23:13</t>
  </si>
  <si>
    <t>ASARLIK TR-1 35-28-M00167_953376458_953376458</t>
  </si>
  <si>
    <t>28.01.2023 09:42:14</t>
  </si>
  <si>
    <t>28.01.2023 11:08:26</t>
  </si>
  <si>
    <t>TR-9(M-709) 35-30-M00709_C C01_79526210</t>
  </si>
  <si>
    <t>28.01.2023 10:35:59</t>
  </si>
  <si>
    <t>28.01.2023 11:16:43</t>
  </si>
  <si>
    <t>BADEMLİ ÜÇCEVİZLER MEV. KEMENLER KÖPRÜSÜ YANI TR-24 35-15-L01037_C_65499093_65499093</t>
  </si>
  <si>
    <t>28.01.2023 10:11:20</t>
  </si>
  <si>
    <t>28.01.2023 11:39:00</t>
  </si>
  <si>
    <t>28.01.2023 21:00:13</t>
  </si>
  <si>
    <t>28.01.2023 21:36:11</t>
  </si>
  <si>
    <t>YENİ FOÇA TR-27 35-23-M00027_950426781_950426781</t>
  </si>
  <si>
    <t>28.01.2023 02:32:13</t>
  </si>
  <si>
    <t>28.01.2023 03:30:15</t>
  </si>
  <si>
    <t>M-13 35-02-M00013_M-408 M08_2333806</t>
  </si>
  <si>
    <t>28.01.2023 04:45:00</t>
  </si>
  <si>
    <t>28.01.2023 06:03:45</t>
  </si>
  <si>
    <t>K-1526 35-02-K01526_A a1b_5854217</t>
  </si>
  <si>
    <t>28.01.2023 09:23:40</t>
  </si>
  <si>
    <t>28.01.2023 11:18:35</t>
  </si>
  <si>
    <t>DM-12/TR-16 45-72-L00939_TR-2/27 L02_61366547</t>
  </si>
  <si>
    <t>28.01.2023 13:20:25</t>
  </si>
  <si>
    <t>28.01.2023 13:53:31</t>
  </si>
  <si>
    <t>TR-131 35-16-L00131_47556432_56397430_56397430</t>
  </si>
  <si>
    <t>28.01.2023 01:36:49</t>
  </si>
  <si>
    <t>28.01.2023 02:19:35</t>
  </si>
  <si>
    <t>DM-9 45-71-M00386_ŞEHZADE GIDA M02_74379828</t>
  </si>
  <si>
    <t>28.01.2023 15:02:32</t>
  </si>
  <si>
    <t>28.01.2023 16:09:37</t>
  </si>
  <si>
    <t>Y. YAZAR SULAMA GRUBU TR 35-27-M00528_35-27-M00528_2366930</t>
  </si>
  <si>
    <t>28.01.2023 14:44:25</t>
  </si>
  <si>
    <t>28.01.2023 16:56:08</t>
  </si>
  <si>
    <t>KULA İM 45-77-A00001_HatBaşıAyırıcı_53139183 M01_53139183</t>
  </si>
  <si>
    <t>28.01.2023 17:49:01</t>
  </si>
  <si>
    <t>28.01.2023 22:31:12</t>
  </si>
  <si>
    <t>ÇENİKLER TR-1 35-20-L00284_35-20-L00284_2363349</t>
  </si>
  <si>
    <t>28.01.2023 09:33:59</t>
  </si>
  <si>
    <t>28.01.2023 10:23:21</t>
  </si>
  <si>
    <t>M-1541 35-01-M01541_910544966_910544966</t>
  </si>
  <si>
    <t>28.01.2023 14:14:07</t>
  </si>
  <si>
    <t>28.01.2023 17:34:14</t>
  </si>
  <si>
    <t>L-444 35-18-L00444_950446554_950446554</t>
  </si>
  <si>
    <t>28.01.2023 12:29:22</t>
  </si>
  <si>
    <t>28.01.2023 18:43:38</t>
  </si>
  <si>
    <t>EMİRALEM TR-3 35-28-M00503_95001354894_95001354894</t>
  </si>
  <si>
    <t>28.01.2023 15:23:14</t>
  </si>
  <si>
    <t>28.01.2023 17:39:12</t>
  </si>
  <si>
    <t>K-692 35-04-K00692_99213449_99213449</t>
  </si>
  <si>
    <t>28.01.2023 09:12:41</t>
  </si>
  <si>
    <t>28.01.2023 10:01:38</t>
  </si>
  <si>
    <t>M-429 35-02-M00429__72372713_72372713</t>
  </si>
  <si>
    <t>28.01.2023 13:31:05</t>
  </si>
  <si>
    <t>28.01.2023 14:00:43</t>
  </si>
  <si>
    <t>28.01.2023 10:25:59</t>
  </si>
  <si>
    <t>28.01.2023 11:01:48</t>
  </si>
  <si>
    <t>TR-37 45-78-L00037__56387680_56387680</t>
  </si>
  <si>
    <t>28.01.2023 08:02:21</t>
  </si>
  <si>
    <t>28.01.2023 09:49:28</t>
  </si>
  <si>
    <t>L-336 REİSDERE 35-18-L00336_950460742_950460742</t>
  </si>
  <si>
    <t>28.01.2023 18:22:55</t>
  </si>
  <si>
    <t>29.01.2023 00:06:44</t>
  </si>
  <si>
    <t>28.01.2023 02:38:43</t>
  </si>
  <si>
    <t>28.01.2023 04:12:16</t>
  </si>
  <si>
    <t>AŞAĞI KIZILCA TR-3 35-27-L00047_98811082_98811082</t>
  </si>
  <si>
    <t>28.01.2023 12:45:17</t>
  </si>
  <si>
    <t>28.01.2023 14:32:14</t>
  </si>
  <si>
    <t>ŞEHİTLER TR-2 45-72-L00728_45-72-L00728_2359165</t>
  </si>
  <si>
    <t>28.01.2023 09:22:02</t>
  </si>
  <si>
    <t>28.01.2023 15:13:07</t>
  </si>
  <si>
    <t>M-3089 35-03-M03089_912947084_912947084</t>
  </si>
  <si>
    <t>28.01.2023 21:06:47</t>
  </si>
  <si>
    <t>28.01.2023 22:36:33</t>
  </si>
  <si>
    <t>28.01.2023 02:00:33</t>
  </si>
  <si>
    <t>28.01.2023 02:15:11</t>
  </si>
  <si>
    <t>28.01.2023 06:31:55</t>
  </si>
  <si>
    <t>28.01.2023 12:54:31</t>
  </si>
  <si>
    <t>ÇİLEME TR-3 35-22-M00162_955270998_955270998</t>
  </si>
  <si>
    <t>28.01.2023 08:48:41</t>
  </si>
  <si>
    <t>28.01.2023 10:47:57</t>
  </si>
  <si>
    <t>BOZDAĞ TR-5 35-15-L00312_C_60982772_60982772</t>
  </si>
  <si>
    <t>28.01.2023 16:35:27</t>
  </si>
  <si>
    <t>28.01.2023 21:22:21</t>
  </si>
  <si>
    <t>BAĞARASI TR-3 35-23-M00172_950424940_950424940</t>
  </si>
  <si>
    <t>28.01.2023 19:08:17</t>
  </si>
  <si>
    <t>28.01.2023 21:21:36</t>
  </si>
  <si>
    <t>K-4042 35-02-K04042_C_56375577_56375577</t>
  </si>
  <si>
    <t>28.01.2023 10:55:33</t>
  </si>
  <si>
    <t>28.01.2023 13:53:45</t>
  </si>
  <si>
    <t>GÜZELKÖY KÖK 45-71-M00123_HatBaşıAyırıcı_53135146 M03_53135146</t>
  </si>
  <si>
    <t>28.01.2023 08:46:06</t>
  </si>
  <si>
    <t>28.01.2023 12:19:28</t>
  </si>
  <si>
    <t>28.01.2023 15:35:59</t>
  </si>
  <si>
    <t>28.01.2023 16:19:50</t>
  </si>
  <si>
    <t>M-204(DM-2/7) 35-09-M00204_97453977_97453977</t>
  </si>
  <si>
    <t>28.01.2023 11:43:23</t>
  </si>
  <si>
    <t>28.01.2023 18:34:11</t>
  </si>
  <si>
    <t>28.01.2023 18:05:44</t>
  </si>
  <si>
    <t>29.01.2023 01:13:53</t>
  </si>
  <si>
    <t>K-3627 35-01-K03627_35-01-K03627_65814215</t>
  </si>
  <si>
    <t>28.01.2023 17:25:53</t>
  </si>
  <si>
    <t>28.01.2023 17:41:09</t>
  </si>
  <si>
    <t>M-2177 35-01-M02177_912181519_912181519</t>
  </si>
  <si>
    <t>28.01.2023 11:43:44</t>
  </si>
  <si>
    <t>28.01.2023 17:34:26</t>
  </si>
  <si>
    <t>28.01.2023 15:06:12</t>
  </si>
  <si>
    <t>28.01.2023 16:50:14</t>
  </si>
  <si>
    <t>M-1386 35-03-M01386_910478417_910478417</t>
  </si>
  <si>
    <t>28.01.2023 20:06:43</t>
  </si>
  <si>
    <t>28.01.2023 21:24:09</t>
  </si>
  <si>
    <t>28.01.2023 00:10:54</t>
  </si>
  <si>
    <t>28.01.2023 01:16:33</t>
  </si>
  <si>
    <t>28.01.2023 12:25:45</t>
  </si>
  <si>
    <t>28.01.2023 13:52:12</t>
  </si>
  <si>
    <t>GERENKÖY TR-5 35-23-M00151_42127889_56356446_56356446</t>
  </si>
  <si>
    <t>28.01.2023 15:25:50</t>
  </si>
  <si>
    <t>28.01.2023 15:59:45</t>
  </si>
  <si>
    <t>L-110 BEYLER KÖYÜ 35-14-L00110_956643779_956643779</t>
  </si>
  <si>
    <t>28.01.2023 00:39:11</t>
  </si>
  <si>
    <t>28.01.2023 03:30:37</t>
  </si>
  <si>
    <t>UZUNBURUN TR-1 35-30-M00158_A_56355554_56355554</t>
  </si>
  <si>
    <t>28.01.2023 13:27:42</t>
  </si>
  <si>
    <t>28.01.2023 14:16:22</t>
  </si>
  <si>
    <t>K-3927 35-08-K03927_G G1_5896019</t>
  </si>
  <si>
    <t>28.01.2023 08:55:23</t>
  </si>
  <si>
    <t>28.01.2023 18:44:38</t>
  </si>
  <si>
    <t>İKİZTEPE KÖK 45-78-M00258_İKİZTEPE M03_66251203</t>
  </si>
  <si>
    <t>28.01.2023 18:14:04</t>
  </si>
  <si>
    <t>28.01.2023 18:47:13</t>
  </si>
  <si>
    <t>KARADAĞ OLUKÇUKUR MEVKİİ TR-1 45-73-M00289_DIREK TIPI TRAFO HUCRESI H01_2091195</t>
  </si>
  <si>
    <t>28.01.2023 17:43:38</t>
  </si>
  <si>
    <t>28.01.2023 21:23:37</t>
  </si>
  <si>
    <t>KIRKAĞAÇ TR-7/A 45-76-M00221_955233779_955233779</t>
  </si>
  <si>
    <t>28.01.2023 11:01:06</t>
  </si>
  <si>
    <t>28.01.2023 14:26:54</t>
  </si>
  <si>
    <t>AKHİSAR TM 45-72-A00006_KAPAKLI-1 M16_2055310</t>
  </si>
  <si>
    <t>28.01.2023 10:40:09</t>
  </si>
  <si>
    <t>28.01.2023 10:48:00</t>
  </si>
  <si>
    <t>28.01.2023 07:16:18</t>
  </si>
  <si>
    <t>28.01.2023 11:25:44</t>
  </si>
  <si>
    <t>L-309 35-18-L00309_950467473_950467473</t>
  </si>
  <si>
    <t>28.01.2023 08:53:30</t>
  </si>
  <si>
    <t>28.01.2023 10:39:44</t>
  </si>
  <si>
    <t>28.01.2023 10:02:20</t>
  </si>
  <si>
    <t>28.01.2023 13:50:08</t>
  </si>
  <si>
    <t>YAKAPINAR TR-4 35-20-L00154_955193154_955193154</t>
  </si>
  <si>
    <t>28.01.2023 14:03:57</t>
  </si>
  <si>
    <t>28.01.2023 18:23:23</t>
  </si>
  <si>
    <t>28.01.2023 17:55:41</t>
  </si>
  <si>
    <t>28.01.2023 19:54:52</t>
  </si>
  <si>
    <t>ULUKENT DM-3/34 35-28-M00034_C c1b_5759248</t>
  </si>
  <si>
    <t>28.01.2023 13:05:23</t>
  </si>
  <si>
    <t>28.01.2023 13:47:00</t>
  </si>
  <si>
    <t>28.01.2023 10:04:28</t>
  </si>
  <si>
    <t>28.01.2023 10:41:39</t>
  </si>
  <si>
    <t>UMURLU TR-3 35-31-L00357_A_91360963_91360963</t>
  </si>
  <si>
    <t>28.01.2023 12:32:52</t>
  </si>
  <si>
    <t>28.01.2023 15:50:17</t>
  </si>
  <si>
    <t>28.01.2023 00:42:31</t>
  </si>
  <si>
    <t>28.01.2023 02:45:11</t>
  </si>
  <si>
    <t>K-1917 35-10-K01917_35-10-K01917_2362561</t>
  </si>
  <si>
    <t>28.01.2023 22:20:22</t>
  </si>
  <si>
    <t>28.01.2023 23:03:20</t>
  </si>
  <si>
    <t>K-1659 35-01-K01659_B_56365786_56365786</t>
  </si>
  <si>
    <t>28.01.2023 20:24:31</t>
  </si>
  <si>
    <t>28.01.2023 22:47:46</t>
  </si>
  <si>
    <t>K-425 35-04-K00425_7985655 b1b_5890266</t>
  </si>
  <si>
    <t>28.01.2023 16:00:02</t>
  </si>
  <si>
    <t>28.01.2023 17:34:12</t>
  </si>
  <si>
    <t>ÇÖMLEKÇİ TR-2 35-31-L00090_A_65512546_65512546</t>
  </si>
  <si>
    <t>28.01.2023 14:18:11</t>
  </si>
  <si>
    <t>28.01.2023 17:25:27</t>
  </si>
  <si>
    <t>TR-112 35-15-M00112_950365884_950365884</t>
  </si>
  <si>
    <t>28.01.2023 14:32:00</t>
  </si>
  <si>
    <t>UZUNKÖY TR-1 35-31-L00144_A_72255945_72255945</t>
  </si>
  <si>
    <t>28.01.2023 17:15:28</t>
  </si>
  <si>
    <t>28.01.2023 19:44:08</t>
  </si>
  <si>
    <t>GERENKÖY TR-5 35-23-M00151_42127887_56356447_56356447</t>
  </si>
  <si>
    <t>28.01.2023 20:09:45</t>
  </si>
  <si>
    <t>28.01.2023 21:45:20</t>
  </si>
  <si>
    <t>28.01.2023 22:40:25</t>
  </si>
  <si>
    <t>29.01.2023 01:37:23</t>
  </si>
  <si>
    <t>TR-36 35-15-M00036_950366903_950366903</t>
  </si>
  <si>
    <t>28.01.2023 09:16:36</t>
  </si>
  <si>
    <t>28.01.2023 10:49:24</t>
  </si>
  <si>
    <t>M-114 KAVAKLIDERE CAMİİ 35-14-M00114_D_60984994_60984994</t>
  </si>
  <si>
    <t>28.01.2023 18:20:25</t>
  </si>
  <si>
    <t>28.01.2023 18:55:45</t>
  </si>
  <si>
    <t>28.01.2023 11:00:20</t>
  </si>
  <si>
    <t>28.01.2023 12:25:43</t>
  </si>
  <si>
    <t>ULUKENT DM-1/13 GEÇİT 35-28-M00571_ULUKENT DM-1/10 M02_66580721</t>
  </si>
  <si>
    <t>30.01.2023 12:36:00</t>
  </si>
  <si>
    <t>30.01.2023 13:16:00</t>
  </si>
  <si>
    <t>30.01.2023 13:44:20</t>
  </si>
  <si>
    <t>30.01.2023 14:17:06</t>
  </si>
  <si>
    <t>30.01.2023 02:24:29</t>
  </si>
  <si>
    <t>30.01.2023 03:15:15</t>
  </si>
  <si>
    <t>30.01.2023 13:09:50</t>
  </si>
  <si>
    <t>30.01.2023 15:36:23</t>
  </si>
  <si>
    <t>L-175 35-18-L00175_950457213_950457213</t>
  </si>
  <si>
    <t>30.01.2023 10:46:00</t>
  </si>
  <si>
    <t>30.01.2023 12:05:04</t>
  </si>
  <si>
    <t>30.01.2023 17:12:54</t>
  </si>
  <si>
    <t>30.01.2023 17:30:54</t>
  </si>
  <si>
    <t>30.01.2023 09:35:08</t>
  </si>
  <si>
    <t>30.01.2023 17:02:12</t>
  </si>
  <si>
    <t>MAVİ KÖŞE TR-1 KÖK 35-17-M00224__56356206_56356206</t>
  </si>
  <si>
    <t>30.01.2023 17:34:56</t>
  </si>
  <si>
    <t>30.01.2023 19:34:15</t>
  </si>
  <si>
    <t>30.01.2023 20:50:30</t>
  </si>
  <si>
    <t>30.01.2023 21:33:48</t>
  </si>
  <si>
    <t>30.01.2023 10:07:58</t>
  </si>
  <si>
    <t>30.01.2023 10:29:16</t>
  </si>
  <si>
    <t>ARAPLI TR-4 35-16-M00750_B_91138109_91138109</t>
  </si>
  <si>
    <t>30.01.2023 09:31:43</t>
  </si>
  <si>
    <t>30.01.2023 18:32:59</t>
  </si>
  <si>
    <t>ÇAMLIK TR-6 35-13-L00462_946420211_946420211</t>
  </si>
  <si>
    <t>30.01.2023 21:55:59</t>
  </si>
  <si>
    <t>30.01.2023 22:57:18</t>
  </si>
  <si>
    <t>MENEMEN TR-38 35-28-L00038_E E02_83735412</t>
  </si>
  <si>
    <t>30.01.2023 15:40:26</t>
  </si>
  <si>
    <t>30.01.2023 16:04:55</t>
  </si>
  <si>
    <t>30.01.2023 12:46:48</t>
  </si>
  <si>
    <t>30.01.2023 15:52:01</t>
  </si>
  <si>
    <t>L-291 35-18-L00291_9847234_56353923_56353923</t>
  </si>
  <si>
    <t>30.01.2023 19:30:16</t>
  </si>
  <si>
    <t>30.01.2023 23:33:11</t>
  </si>
  <si>
    <t>30.01.2023 09:51:41</t>
  </si>
  <si>
    <t>30.01.2023 18:45:19</t>
  </si>
  <si>
    <t>30.01.2023 17:16:08</t>
  </si>
  <si>
    <t>30.01.2023 17:39:55</t>
  </si>
  <si>
    <t>K-3688 35-02-K03688_35-02-K03688_2376732</t>
  </si>
  <si>
    <t>30.01.2023 10:00:00</t>
  </si>
  <si>
    <t>30.01.2023 10:41:21</t>
  </si>
  <si>
    <t>SELİMŞAHLAR TR-1 45-71-M00133_A_56406977_56406977</t>
  </si>
  <si>
    <t>30.01.2023 14:02:49</t>
  </si>
  <si>
    <t>30.01.2023 16:14:31</t>
  </si>
  <si>
    <t>ÜRKMEZ DM-3 (ÜRKMEZ M-6) 35-25-M00145_956652313_956652313</t>
  </si>
  <si>
    <t>30.01.2023 20:58:00</t>
  </si>
  <si>
    <t>30.01.2023 23:02:49</t>
  </si>
  <si>
    <t>K-609 35-02-K00609_913035238_913035238</t>
  </si>
  <si>
    <t>30.01.2023 22:37:37</t>
  </si>
  <si>
    <t>31.01.2023 00:18:41</t>
  </si>
  <si>
    <t>30.01.2023 11:17:13</t>
  </si>
  <si>
    <t>30.01.2023 12:44:34</t>
  </si>
  <si>
    <t>30.01.2023 10:12:37</t>
  </si>
  <si>
    <t>30.01.2023 15:16:11</t>
  </si>
  <si>
    <t>K-1414 35-07-K01414_97585907_97585907</t>
  </si>
  <si>
    <t>30.01.2023 23:35:49</t>
  </si>
  <si>
    <t>31.01.2023 01:04:11</t>
  </si>
  <si>
    <t>YUKARI EMLAKDERE TR-1 45-71-M01032_B_91412093_91412093</t>
  </si>
  <si>
    <t>30.01.2023 18:52:30</t>
  </si>
  <si>
    <t>30.01.2023 23:12:33</t>
  </si>
  <si>
    <t>BOZDAĞ TR-9 35-15-L00293_A_91362935_91362935</t>
  </si>
  <si>
    <t>30.01.2023 22:06:57</t>
  </si>
  <si>
    <t>31.01.2023 01:19:27</t>
  </si>
  <si>
    <t>TR-1/85 45-83-M00085_DIREK TIPI TRAFO HUCRESI H01_2109742</t>
  </si>
  <si>
    <t>30.01.2023 08:05:15</t>
  </si>
  <si>
    <t>30.01.2023 12:44:48</t>
  </si>
  <si>
    <t>KAPAKLI DM 45-72-M00309_KAPAKLI-1 GİRİŞ M01_2099567</t>
  </si>
  <si>
    <t>30.01.2023 18:29:50</t>
  </si>
  <si>
    <t>30.01.2023 18:50:48</t>
  </si>
  <si>
    <t>30.01.2023 10:54:08</t>
  </si>
  <si>
    <t>30.01.2023 12:33:24</t>
  </si>
  <si>
    <t>30.01.2023 11:35:53</t>
  </si>
  <si>
    <t>30.01.2023 21:27:58</t>
  </si>
  <si>
    <t>TAŞDELEN TR-336 35-19-M00181__81571031_81571031</t>
  </si>
  <si>
    <t>30.01.2023 19:38:44</t>
  </si>
  <si>
    <t>30.01.2023 22:55:05</t>
  </si>
  <si>
    <t>ÇANDARLI TR-7 35-30-M00007_955317081_955317081</t>
  </si>
  <si>
    <t>30.01.2023 11:52:37</t>
  </si>
  <si>
    <t>30.01.2023 13:49:26</t>
  </si>
  <si>
    <t>TR-2/29 45-72-L00029_95001240348_95001240348</t>
  </si>
  <si>
    <t>30.01.2023 09:54:16</t>
  </si>
  <si>
    <t>30.01.2023 12:45:34</t>
  </si>
  <si>
    <t>30.01.2023 21:00:00</t>
  </si>
  <si>
    <t>30.01.2023 21:10:20</t>
  </si>
  <si>
    <t>BAĞYURDU TM 35-27-A00003_DERBENT TM M06_2310333</t>
  </si>
  <si>
    <t>30.01.2023 11:15:00</t>
  </si>
  <si>
    <t>30.01.2023 11:23:58</t>
  </si>
  <si>
    <t>30.01.2023 08:56:31</t>
  </si>
  <si>
    <t>30.01.2023 11:38:20</t>
  </si>
  <si>
    <t>PANCAR TM 35-26-A00003_OSB-1 M06_2306094</t>
  </si>
  <si>
    <t>30.01.2023 08:41:51</t>
  </si>
  <si>
    <t>30.01.2023 09:25:53</t>
  </si>
  <si>
    <t>MAVİ KÖŞE TR-1 KÖK 35-17-M00224__56356204_56356204</t>
  </si>
  <si>
    <t>30.01.2023 19:02:28</t>
  </si>
  <si>
    <t>30.01.2023 19:39:46</t>
  </si>
  <si>
    <t>30.01.2023 10:42:11</t>
  </si>
  <si>
    <t>30.01.2023 10:50:11</t>
  </si>
  <si>
    <t>30.01.2023 16:40:00</t>
  </si>
  <si>
    <t>30.01.2023 16:50:37</t>
  </si>
  <si>
    <t>K-739 35-04-K00739_99162902_99162902</t>
  </si>
  <si>
    <t>30.01.2023 10:07:12</t>
  </si>
  <si>
    <t>30.01.2023 12:08:07</t>
  </si>
  <si>
    <t>DM-5/14 35-26-M00808_İZSU TERFİ İSTASYONU M01_65905662</t>
  </si>
  <si>
    <t>30.01.2023 13:01:20</t>
  </si>
  <si>
    <t>30.01.2023 15:54:04</t>
  </si>
  <si>
    <t>30.01.2023 18:50:25</t>
  </si>
  <si>
    <t>30.01.2023 18:52:10</t>
  </si>
  <si>
    <t>FOÇA M-259 BAĞARASI 35-23-M00259_95001238509_95001238509</t>
  </si>
  <si>
    <t>30.01.2023 17:44:34</t>
  </si>
  <si>
    <t>30.01.2023 21:07:31</t>
  </si>
  <si>
    <t>ULUKENT DM-4/12 35-28-M00030_65131900 B01b_65132005</t>
  </si>
  <si>
    <t>30.01.2023 17:25:53</t>
  </si>
  <si>
    <t>30.01.2023 18:37:59</t>
  </si>
  <si>
    <t>30.01.2023 17:25:52</t>
  </si>
  <si>
    <t>30.01.2023 18:06:03</t>
  </si>
  <si>
    <t>K-1024 35-01-K01024_K-813 K05_61260263</t>
  </si>
  <si>
    <t>30.01.2023 22:08:28</t>
  </si>
  <si>
    <t>30.01.2023 22:40:00</t>
  </si>
  <si>
    <t>OVACIK TR-5 35-31-L00146_956588415_956588415</t>
  </si>
  <si>
    <t>30.01.2023 17:10:14</t>
  </si>
  <si>
    <t>30.01.2023 20:04:03</t>
  </si>
  <si>
    <t>TR-300 35-19-L00356_C_77596399_77596399</t>
  </si>
  <si>
    <t>30.01.2023 10:51:24</t>
  </si>
  <si>
    <t>30.01.2023 11:41:23</t>
  </si>
  <si>
    <t>K-385 35-01-K00385_C A1_60555761</t>
  </si>
  <si>
    <t>30.01.2023 08:57:31</t>
  </si>
  <si>
    <t>30.01.2023 12:08:25</t>
  </si>
  <si>
    <t>K-813 35-01-K00813_911516768_911516768</t>
  </si>
  <si>
    <t>30.01.2023 18:20:24</t>
  </si>
  <si>
    <t>30.01.2023 19:29:35</t>
  </si>
  <si>
    <t>ULUKENT DM-1/10 35-28-M00570_DAĞITIM TRAFO ULUKENT DM-1/10 M01_66558517</t>
  </si>
  <si>
    <t>30.01.2023 15:00:00</t>
  </si>
  <si>
    <t>İTOB DM 35-22-M00089_TEKELİ M10_2328009</t>
  </si>
  <si>
    <t>30.01.2023 10:27:18</t>
  </si>
  <si>
    <t>30.01.2023 10:52:48</t>
  </si>
  <si>
    <t>MELİHA BİÇER SİTESİ TR 35-23-M00004_35-23-M00004_2360785</t>
  </si>
  <si>
    <t>30.01.2023 10:25:11</t>
  </si>
  <si>
    <t>30.01.2023 11:14:39</t>
  </si>
  <si>
    <t>ÇETMEN DM 35-26-M00924_SELAMPEN M03_2307170</t>
  </si>
  <si>
    <t>30.01.2023 10:18:23</t>
  </si>
  <si>
    <t>30.01.2023 11:05:30</t>
  </si>
  <si>
    <t>KAPAKLI DM 45-72-M00309_HatBaşıAyırıcı_53136237 M09_53136237</t>
  </si>
  <si>
    <t>30.01.2023 08:09:42</t>
  </si>
  <si>
    <t>30.01.2023 09:11:20</t>
  </si>
  <si>
    <t>K-846 35-04-K00846_99173900_99173900</t>
  </si>
  <si>
    <t>30.01.2023 10:04:26</t>
  </si>
  <si>
    <t>30.01.2023 12:23:51</t>
  </si>
  <si>
    <t>TR-150 35-15-M00150_950360503_950360503</t>
  </si>
  <si>
    <t>30.01.2023 13:06:44</t>
  </si>
  <si>
    <t>30.01.2023 18:59:07</t>
  </si>
  <si>
    <t>30.01.2023 17:03:47</t>
  </si>
  <si>
    <t>30.01.2023 18:00:06</t>
  </si>
  <si>
    <t>K-3978 35-01-K03978__72372277_72372277</t>
  </si>
  <si>
    <t>30.01.2023 19:24:00</t>
  </si>
  <si>
    <t>31.01.2023 02:25:35</t>
  </si>
  <si>
    <t>GÖLCÜK TR-25 35-15-L00320_48779323_56368613_56368613</t>
  </si>
  <si>
    <t>30.01.2023 17:28:44</t>
  </si>
  <si>
    <t>30.01.2023 23:33:17</t>
  </si>
  <si>
    <t>30.01.2023 13:05:32</t>
  </si>
  <si>
    <t>30.01.2023 13:14:33</t>
  </si>
  <si>
    <t>M-945 35-04-M00945_TRAFO M03_2065615</t>
  </si>
  <si>
    <t>30.01.2023 09:32:32</t>
  </si>
  <si>
    <t>30.01.2023 10:29:41</t>
  </si>
  <si>
    <t>YENİ TOKİ DM-2 45-71-M02244_KÖY HATTI-AFKAF TEKKE M02_72147771</t>
  </si>
  <si>
    <t>30.01.2023 11:22:50</t>
  </si>
  <si>
    <t>30.01.2023 14:53:36</t>
  </si>
  <si>
    <t>ASARLIK TR-16 35-28-M00174_DAĞITIM TRAFO ASARLIK TR-16 M04_66531254</t>
  </si>
  <si>
    <t>30.01.2023 09:09:22</t>
  </si>
  <si>
    <t>30.01.2023 16:54:40</t>
  </si>
  <si>
    <t>30.01.2023 15:37:18</t>
  </si>
  <si>
    <t>30.01.2023 16:52:25</t>
  </si>
  <si>
    <t>TR-1/21 45-72-M00021_TR-1/27 M03_61377489</t>
  </si>
  <si>
    <t>30.01.2023 18:32:00</t>
  </si>
  <si>
    <t>30.01.2023 19:07:00</t>
  </si>
  <si>
    <t>KAMUKENT TR-2 35-21-M00040_95001212815_95001212815</t>
  </si>
  <si>
    <t>30.01.2023 14:09:38</t>
  </si>
  <si>
    <t>30.01.2023 17:25:46</t>
  </si>
  <si>
    <t>30.01.2023 18:35:41</t>
  </si>
  <si>
    <t>30.01.2023 19:26:04</t>
  </si>
  <si>
    <t>K-542 35-01-K00542_BOĞAZİÇİ TRF. K03_2059368</t>
  </si>
  <si>
    <t>30.01.2023 17:44:32</t>
  </si>
  <si>
    <t>30.01.2023 18:18:46</t>
  </si>
  <si>
    <t>TR-150 35-15-M00150_C_56379175_56379175</t>
  </si>
  <si>
    <t>30.01.2023 15:17:56</t>
  </si>
  <si>
    <t>30.01.2023 18:33:19</t>
  </si>
  <si>
    <t>L-96 35-18-L00096_6347564_56369522_56369522</t>
  </si>
  <si>
    <t>30.01.2023 22:52:44</t>
  </si>
  <si>
    <t>30.01.2023 23:48:20</t>
  </si>
  <si>
    <t>GÜZELYALI TM 35-01-A00008_TR-2 K12_2313691</t>
  </si>
  <si>
    <t>03.01.2023 03:00:38</t>
  </si>
  <si>
    <t>03.01.2023 03:03:02</t>
  </si>
  <si>
    <t>ASARLIK TR-3 35-28-M00183_C_56373490_56373490</t>
  </si>
  <si>
    <t>03.01.2023 14:08:43</t>
  </si>
  <si>
    <t>03.01.2023 14:33:38</t>
  </si>
  <si>
    <t>03.01.2023 04:18:20</t>
  </si>
  <si>
    <t>03.01.2023 10:45:31</t>
  </si>
  <si>
    <t>03.01.2023 08:32:21</t>
  </si>
  <si>
    <t>03.01.2023 10:17:55</t>
  </si>
  <si>
    <t>TİRE İM-DM-1 35-29-A00001_DM-1/51 M17_2312219</t>
  </si>
  <si>
    <t>03.01.2023 13:23:50</t>
  </si>
  <si>
    <t>03.01.2023 14:45:35</t>
  </si>
  <si>
    <t>TR-109 ZEYTİNALANI 35-19-L00109_956691650_956691650</t>
  </si>
  <si>
    <t>03.01.2023 14:57:26</t>
  </si>
  <si>
    <t>03.01.2023 15:59:41</t>
  </si>
  <si>
    <t>KERESTECİLER TR-3 45-83-M00140_C_56386575_56386575</t>
  </si>
  <si>
    <t>03.01.2023 09:31:50</t>
  </si>
  <si>
    <t>03.01.2023 10:19:02</t>
  </si>
  <si>
    <t>L-27 İZMİRLİ LİMANLAR 35-18-L00027_950454250_950454250</t>
  </si>
  <si>
    <t>03.01.2023 23:10:00</t>
  </si>
  <si>
    <t>04.01.2023 01:18:31</t>
  </si>
  <si>
    <t>K-2 35-01-K00002_911022562_911022562</t>
  </si>
  <si>
    <t>03.01.2023 20:38:42</t>
  </si>
  <si>
    <t>03.01.2023 22:26:55</t>
  </si>
  <si>
    <t>K-3676 35-04-K03676_B_56357014_56357014</t>
  </si>
  <si>
    <t>03.01.2023 09:00:00</t>
  </si>
  <si>
    <t>03.01.2023 14:52:56</t>
  </si>
  <si>
    <t>KAPAKLI İM 45-72-A00003_RAHMİYE (ESKİ BEYOBA) L06_2327009</t>
  </si>
  <si>
    <t>03.01.2023 13:53:06</t>
  </si>
  <si>
    <t>03.01.2023 14:04:59</t>
  </si>
  <si>
    <t>M-2561 35-02-M02561_B_56382856_56382856</t>
  </si>
  <si>
    <t>03.01.2023 17:19:02</t>
  </si>
  <si>
    <t>03.01.2023 19:43:20</t>
  </si>
  <si>
    <t>AŞAĞIÇOBANİSA KÖK 45-71-M00096_İSTASYON KABİN M05_2076284</t>
  </si>
  <si>
    <t>03.01.2023 15:21:21</t>
  </si>
  <si>
    <t>03.01.2023 16:06:19</t>
  </si>
  <si>
    <t>L-69 BAŞKENT SİTESİ 35-14-L00069_35-14-L00069_72203617</t>
  </si>
  <si>
    <t>03.01.2023 10:11:23</t>
  </si>
  <si>
    <t>03.01.2023 15:05:54</t>
  </si>
  <si>
    <t>KULA TM 45-77-A00002_SELENDİ M24_2334807</t>
  </si>
  <si>
    <t>03.01.2023 12:12:39</t>
  </si>
  <si>
    <t>03.01.2023 12:16:17</t>
  </si>
  <si>
    <t>K-24 35-01-K00024_913378315_913378315</t>
  </si>
  <si>
    <t>03.01.2023 10:34:34</t>
  </si>
  <si>
    <t>03.01.2023 16:05:42</t>
  </si>
  <si>
    <t>03.01.2023 16:23:23</t>
  </si>
  <si>
    <t>03.01.2023 16:58:38</t>
  </si>
  <si>
    <t>K-489 35-04-K00489_E_56364928_56364928</t>
  </si>
  <si>
    <t>03.01.2023 15:04:46</t>
  </si>
  <si>
    <t>TR-57 35-22-M00057_955256958_955256958</t>
  </si>
  <si>
    <t>03.01.2023 12:22:55</t>
  </si>
  <si>
    <t>03.01.2023 18:13:37</t>
  </si>
  <si>
    <t>BERGAMA İM-1 35-16-A00001_ŞEHİR-1 L01_2325467</t>
  </si>
  <si>
    <t>03.01.2023 12:51:39</t>
  </si>
  <si>
    <t>03.01.2023 13:41:00</t>
  </si>
  <si>
    <t>TR-257(DM-2/7) 35-19-L00257_A_65514237_65514237</t>
  </si>
  <si>
    <t>03.01.2023 08:56:11</t>
  </si>
  <si>
    <t>03.01.2023 17:11:07</t>
  </si>
  <si>
    <t>SARNIÇ YENİMAHALLE TR-1 45-72-L00263_A_72373112_72373112</t>
  </si>
  <si>
    <t>03.01.2023 20:10:07</t>
  </si>
  <si>
    <t>03.01.2023 23:47:53</t>
  </si>
  <si>
    <t>ÇUKURALTI M-21 35-25-M00069_955278171_955278171</t>
  </si>
  <si>
    <t>03.01.2023 18:25:19</t>
  </si>
  <si>
    <t>03.01.2023 19:48:46</t>
  </si>
  <si>
    <t>M-280 GEÇİT 35-02-M00280_M-10 M04_89088092</t>
  </si>
  <si>
    <t>03.01.2023 10:59:35</t>
  </si>
  <si>
    <t>03.01.2023 16:53:23</t>
  </si>
  <si>
    <t>BAHÇELİ TR-1 35-30-L00147_955325113_955325113</t>
  </si>
  <si>
    <t>03.01.2023 09:52:07</t>
  </si>
  <si>
    <t>03.01.2023 11:58:18</t>
  </si>
  <si>
    <t>SOMA TR-16/1 45-82-M00528_945529774_945529774</t>
  </si>
  <si>
    <t>03.01.2023 09:38:44</t>
  </si>
  <si>
    <t>03.01.2023 10:21:16</t>
  </si>
  <si>
    <t>03.01.2023 07:09:30</t>
  </si>
  <si>
    <t>03.01.2023 11:11:25</t>
  </si>
  <si>
    <t>KARABURUN TR-4 35-21-L00145_B_56354416_56354416</t>
  </si>
  <si>
    <t>03.01.2023 11:51:10</t>
  </si>
  <si>
    <t>03.01.2023 14:43:03</t>
  </si>
  <si>
    <t>03.01.2023 13:00:20</t>
  </si>
  <si>
    <t>03.01.2023 13:35:35</t>
  </si>
  <si>
    <t>03.01.2023 19:21:44</t>
  </si>
  <si>
    <t>03.01.2023 19:48:05</t>
  </si>
  <si>
    <t>03.01.2023 10:19:39</t>
  </si>
  <si>
    <t>03.01.2023 11:27:03</t>
  </si>
  <si>
    <t>KARŞIYAKA GIS TM 35-04-A00002_Karşıyaka-10 K17_2053748</t>
  </si>
  <si>
    <t>03.01.2023 09:00:33</t>
  </si>
  <si>
    <t>03.01.2023 13:45:36</t>
  </si>
  <si>
    <t>K-1464 35-09-K01464_97763033_97763033</t>
  </si>
  <si>
    <t>03.01.2023 02:33:18</t>
  </si>
  <si>
    <t>03.01.2023 09:54:48</t>
  </si>
  <si>
    <t>M-201(DM-2/1) 35-09-M00201_B a2b_5890626</t>
  </si>
  <si>
    <t>03.01.2023 19:23:15</t>
  </si>
  <si>
    <t>03.01.2023 20:44:35</t>
  </si>
  <si>
    <t>AVŞAR TR-1 45-83-L00340_TR-5 L03_72154013</t>
  </si>
  <si>
    <t>03.01.2023 08:48:02</t>
  </si>
  <si>
    <t>03.01.2023 09:51:16</t>
  </si>
  <si>
    <t>SÖĞÜTÖREN TR-3 35-20-L00349_C_91177780_91177780</t>
  </si>
  <si>
    <t>03.01.2023 10:53:45</t>
  </si>
  <si>
    <t>03.01.2023 12:20:56</t>
  </si>
  <si>
    <t>K-222 35-01-K00222_B k222b1_5899228</t>
  </si>
  <si>
    <t>03.01.2023 12:25:24</t>
  </si>
  <si>
    <t>03.01.2023 22:43:00</t>
  </si>
  <si>
    <t>ULUCAK DM-2/17 35-27-M00859_956339128_956339128</t>
  </si>
  <si>
    <t>03.01.2023 18:07:35</t>
  </si>
  <si>
    <t>03.01.2023 21:48:51</t>
  </si>
  <si>
    <t>03.01.2023 18:00:15</t>
  </si>
  <si>
    <t>03.01.2023 19:00:10</t>
  </si>
  <si>
    <t>L-270 35-18-L00270_A D1_5778129</t>
  </si>
  <si>
    <t>03.01.2023 14:03:53</t>
  </si>
  <si>
    <t>03.01.2023 16:15:56</t>
  </si>
  <si>
    <t>03.01.2023 02:56:50</t>
  </si>
  <si>
    <t>03.01.2023 03:33:00</t>
  </si>
  <si>
    <t>KARABURUN TR-3 35-21-L00007_953359634_953359634</t>
  </si>
  <si>
    <t>03.01.2023 10:04:30</t>
  </si>
  <si>
    <t>03.01.2023 11:04:13</t>
  </si>
  <si>
    <t>TEKELLER KÖYÜ TR-1 45-71-M01268_44415599_56387812_56387812</t>
  </si>
  <si>
    <t>03.01.2023 11:34:53</t>
  </si>
  <si>
    <t>03.01.2023 14:44:33</t>
  </si>
  <si>
    <t>M-1201 35-10-M01201__91003496_91003496</t>
  </si>
  <si>
    <t>03.01.2023 09:07:33</t>
  </si>
  <si>
    <t>03.01.2023 14:27:03</t>
  </si>
  <si>
    <t>03.01.2023 12:38:45</t>
  </si>
  <si>
    <t>03.01.2023 12:41:35</t>
  </si>
  <si>
    <t>L-287 SCOTCH PARK 35-18-L00287_5715512_56368436_56368436</t>
  </si>
  <si>
    <t>03.01.2023 10:29:41</t>
  </si>
  <si>
    <t>03.01.2023 10:59:29</t>
  </si>
  <si>
    <t>TR-30 (M-730) 35-30-M00730_955330722_955330722</t>
  </si>
  <si>
    <t>03.01.2023 10:35:12</t>
  </si>
  <si>
    <t>03.01.2023 14:04:26</t>
  </si>
  <si>
    <t>TR-35 35-27-M00035_A A2B_5832045</t>
  </si>
  <si>
    <t>03.01.2023 08:16:48</t>
  </si>
  <si>
    <t>03.01.2023 16:15:18</t>
  </si>
  <si>
    <t>03.01.2023 16:09:49</t>
  </si>
  <si>
    <t>03.01.2023 16:55:24</t>
  </si>
  <si>
    <t>TR-286 35-19-L00286_956695694_956695694</t>
  </si>
  <si>
    <t>03.01.2023 18:07:22</t>
  </si>
  <si>
    <t>03.01.2023 21:54:42</t>
  </si>
  <si>
    <t>BERGAMA İM-1 35-16-A00001_BERGAMA-1 M03_2094398</t>
  </si>
  <si>
    <t>03.01.2023 19:09:00</t>
  </si>
  <si>
    <t>L-436 35-18-L00436_950459065_950459065</t>
  </si>
  <si>
    <t>03.01.2023 10:07:28</t>
  </si>
  <si>
    <t>03.01.2023 11:01:44</t>
  </si>
  <si>
    <t>TR-27 35-15-L00027_950353200_950353200</t>
  </si>
  <si>
    <t>03.01.2023 16:57:30</t>
  </si>
  <si>
    <t>03.01.2023 18:07:15</t>
  </si>
  <si>
    <t>YASEMİN DM 35-19-M00002_HatBaşıAyırıcı_53137290 M02_53137290</t>
  </si>
  <si>
    <t>03.01.2023 09:57:38</t>
  </si>
  <si>
    <t>03.01.2023 11:40:41</t>
  </si>
  <si>
    <t>03.01.2023 11:06:05</t>
  </si>
  <si>
    <t>POYRAZDAMLARI TR-1 KÖK 45-78-M00571_TR-2 M03_66081109</t>
  </si>
  <si>
    <t>03.01.2023 10:32:39</t>
  </si>
  <si>
    <t>03.01.2023 11:11:33</t>
  </si>
  <si>
    <t>BALÇOVA İM 35-07-A00001_TRAFO K09_62693515</t>
  </si>
  <si>
    <t>03.01.2023 03:02:48</t>
  </si>
  <si>
    <t>03.01.2023 04:10:36</t>
  </si>
  <si>
    <t>03.01.2023 15:06:09</t>
  </si>
  <si>
    <t>03.01.2023 15:06:42</t>
  </si>
  <si>
    <t>EĞRİDERE ÇAMLI BURUN TR-5 35-32-L00046_B_65508629_65508629</t>
  </si>
  <si>
    <t>03.01.2023 15:00:12</t>
  </si>
  <si>
    <t>03.01.2023 17:29:33</t>
  </si>
  <si>
    <t>03.01.2023 07:47:08</t>
  </si>
  <si>
    <t>03.01.2023 10:37:34</t>
  </si>
  <si>
    <t>DEMİRCİ TM 45-74-A00001_HatBaşıAyırıcı_53135301 M15_53135301</t>
  </si>
  <si>
    <t>03.01.2023 21:40:44</t>
  </si>
  <si>
    <t>03.01.2023 22:06:17</t>
  </si>
  <si>
    <t>03.01.2023 23:40:49</t>
  </si>
  <si>
    <t>03.01.2023 23:47:40</t>
  </si>
  <si>
    <t>03.01.2023 15:45:22</t>
  </si>
  <si>
    <t>03.01.2023 16:12:45</t>
  </si>
  <si>
    <t>M-1741 35-04-M01741_912529504_912529504</t>
  </si>
  <si>
    <t>03.01.2023 14:44:34</t>
  </si>
  <si>
    <t>03.01.2023 16:55:09</t>
  </si>
  <si>
    <t>TR-51 35-15-M00051_48866767_56365757_56365757</t>
  </si>
  <si>
    <t>03.01.2023 10:08:51</t>
  </si>
  <si>
    <t>03.01.2023 14:37:57</t>
  </si>
  <si>
    <t>L-2 35-18-L00002_950453579_950453579</t>
  </si>
  <si>
    <t>03.01.2023 12:42:22</t>
  </si>
  <si>
    <t>03.01.2023 15:02:00</t>
  </si>
  <si>
    <t>03.01.2023 12:27:25</t>
  </si>
  <si>
    <t>03.01.2023 14:04:12</t>
  </si>
  <si>
    <t>BADEMLİ TR-10 35-15-L01050_35-15-L01050_2366038</t>
  </si>
  <si>
    <t>03.01.2023 18:25:43</t>
  </si>
  <si>
    <t>03.01.2023 18:46:10</t>
  </si>
  <si>
    <t>MURADİYE DM-4 45-71-M00190_953207535_953207535</t>
  </si>
  <si>
    <t>03.01.2023 10:47:13</t>
  </si>
  <si>
    <t>03.01.2023 18:42:40</t>
  </si>
  <si>
    <t>K-489 35-04-K00489_C_56364930_56364930</t>
  </si>
  <si>
    <t>03.01.2023 15:02:12</t>
  </si>
  <si>
    <t>M-1755 35-04-M01755_A_56382127_56382127</t>
  </si>
  <si>
    <t>03.01.2023 10:45:18</t>
  </si>
  <si>
    <t>03.01.2023 11:18:16</t>
  </si>
  <si>
    <t>K-847 35-01-K00847_911325118_911325118</t>
  </si>
  <si>
    <t>03.01.2023 22:56:09</t>
  </si>
  <si>
    <t>04.01.2023 00:55:55</t>
  </si>
  <si>
    <t>M-1196 35-02-M01196_913786710_913786710</t>
  </si>
  <si>
    <t>07.01.2023 15:55:44</t>
  </si>
  <si>
    <t>07.01.2023 20:59:42</t>
  </si>
  <si>
    <t>DM-1/42 45-71-M00025_45-71-M00025_74475692</t>
  </si>
  <si>
    <t>07.01.2023 10:21:40</t>
  </si>
  <si>
    <t>07.01.2023 18:16:48</t>
  </si>
  <si>
    <t>OĞLANANASI TR-8 35-22-M00261_35-22-M00261_2350442</t>
  </si>
  <si>
    <t>07.01.2023 17:08:36</t>
  </si>
  <si>
    <t>YUKARIBEY DM (TR-3) 35-16-M00866_ÇAMAVLU M05_79464826</t>
  </si>
  <si>
    <t>07.01.2023 13:22:58</t>
  </si>
  <si>
    <t>07.01.2023 15:01:50</t>
  </si>
  <si>
    <t>L-233 AKARCA KÖK 35-14-L00233_L-47 DENİZKENT SİTESİ L02_72202702</t>
  </si>
  <si>
    <t>07.01.2023 09:01:48</t>
  </si>
  <si>
    <t>07.01.2023 14:03:18</t>
  </si>
  <si>
    <t>SARUHANLI TR-24 45-80-M00024_SD_56392571_56392571</t>
  </si>
  <si>
    <t>07.01.2023 11:31:02</t>
  </si>
  <si>
    <t>07.01.2023 12:13:28</t>
  </si>
  <si>
    <t>SARIGÖL TR-53 45-79-M00053_DIREK TIPI TRAFO HUCRESI H01_2074100</t>
  </si>
  <si>
    <t>07.01.2023 19:37:16</t>
  </si>
  <si>
    <t>07.01.2023 20:32:59</t>
  </si>
  <si>
    <t>DM-21/06 (CAMİ) 45-71-M00356_953210199_953210199</t>
  </si>
  <si>
    <t>07.01.2023 14:51:00</t>
  </si>
  <si>
    <t>07.01.2023 15:46:59</t>
  </si>
  <si>
    <t>07.01.2023 21:20:32</t>
  </si>
  <si>
    <t>07.01.2023 23:55:55</t>
  </si>
  <si>
    <t>PİYALE TM 35-02-A00007_PİYALE-19 K25_2061727</t>
  </si>
  <si>
    <t>07.01.2023 12:00:00</t>
  </si>
  <si>
    <t>07.01.2023 12:40:27</t>
  </si>
  <si>
    <t>07.01.2023 19:02:22</t>
  </si>
  <si>
    <t>07.01.2023 19:46:16</t>
  </si>
  <si>
    <t>07.01.2023 13:59:35</t>
  </si>
  <si>
    <t>07.01.2023 15:20:43</t>
  </si>
  <si>
    <t>TR-2/99-1 45-83-M00778_B B04_65881945</t>
  </si>
  <si>
    <t>07.01.2023 10:31:38</t>
  </si>
  <si>
    <t>07.01.2023 11:42:43</t>
  </si>
  <si>
    <t>IŞIKLAR TM 35-02-A00006_KEMALPAŞA-2 M23_2308412</t>
  </si>
  <si>
    <t>07.01.2023 08:44:33</t>
  </si>
  <si>
    <t>07.01.2023 08:52:38</t>
  </si>
  <si>
    <t>TR-32 35-30-L00032_A_56365528_56365528</t>
  </si>
  <si>
    <t>07.01.2023 17:11:52</t>
  </si>
  <si>
    <t>07.01.2023 17:55:27</t>
  </si>
  <si>
    <t>MORDOĞAN TR-35 35-21-L00147_953365319_953365319</t>
  </si>
  <si>
    <t>07.01.2023 09:31:01</t>
  </si>
  <si>
    <t>07.01.2023 11:26:51</t>
  </si>
  <si>
    <t>07.01.2023 09:15:02</t>
  </si>
  <si>
    <t>07.01.2023 17:34:12</t>
  </si>
  <si>
    <t>METAL İŞLERİ TR-7 (KISIK DM-1/TR-15) 35-22-M00107_955290924_955290924</t>
  </si>
  <si>
    <t>07.01.2023 09:55:13</t>
  </si>
  <si>
    <t>07.01.2023 12:27:17</t>
  </si>
  <si>
    <t>07.01.2023 05:10:49</t>
  </si>
  <si>
    <t>07.01.2023 05:22:31</t>
  </si>
  <si>
    <t>07.01.2023 22:36:07</t>
  </si>
  <si>
    <t>07.01.2023 23:58:41</t>
  </si>
  <si>
    <t>TR-1/22 45-83-M00022_45-83-M00022_2349532</t>
  </si>
  <si>
    <t>07.01.2023 15:07:33</t>
  </si>
  <si>
    <t>07.01.2023 15:45:46</t>
  </si>
  <si>
    <t>SART TR-2 45-78-M00171__56389117_56389117</t>
  </si>
  <si>
    <t>07.01.2023 19:15:58</t>
  </si>
  <si>
    <t>07.01.2023 19:39:35</t>
  </si>
  <si>
    <t>07.01.2023 21:05:28</t>
  </si>
  <si>
    <t>07.01.2023 21:30:02</t>
  </si>
  <si>
    <t>SARUHANLI TR-15 45-80-M00015_A_65513506_65513506</t>
  </si>
  <si>
    <t>07.01.2023 19:43:58</t>
  </si>
  <si>
    <t>07.01.2023 21:01:37</t>
  </si>
  <si>
    <t>M-639 OLDURUK KÖK 35-03-M00639_C_56367338_56367338</t>
  </si>
  <si>
    <t>07.01.2023 13:52:01</t>
  </si>
  <si>
    <t>07.01.2023 17:29:30</t>
  </si>
  <si>
    <t>ÇAPAK TR-3 35-26-M01426_B_76952528_76952528</t>
  </si>
  <si>
    <t>07.01.2023 17:57:18</t>
  </si>
  <si>
    <t>07.01.2023 20:25:44</t>
  </si>
  <si>
    <t>M-1 35-02-M00001_KEMALPAŞA-2 GİRİŞ M14_78582607</t>
  </si>
  <si>
    <t>07.01.2023 09:20:07</t>
  </si>
  <si>
    <t>K-2308 35-01-K02308_911966078_911966078</t>
  </si>
  <si>
    <t>07.01.2023 16:30:10</t>
  </si>
  <si>
    <t>07.01.2023 23:05:55</t>
  </si>
  <si>
    <t>MORDOĞAN İM 35-21-A00002_SAĞLIK OCAĞI L13_2314075</t>
  </si>
  <si>
    <t>07.01.2023 10:34:40</t>
  </si>
  <si>
    <t>07.01.2023 14:02:42</t>
  </si>
  <si>
    <t>07.01.2023 02:04:24</t>
  </si>
  <si>
    <t>07.01.2023 02:52:52</t>
  </si>
  <si>
    <t>K-1870 35-09-K01870_97741522_97741522</t>
  </si>
  <si>
    <t>07.01.2023 15:47:44</t>
  </si>
  <si>
    <t>07.01.2023 18:23:42</t>
  </si>
  <si>
    <t>CEVİZALAN TR-3 35-15-L01018_35-15-L01018_2365057</t>
  </si>
  <si>
    <t>07.01.2023 09:43:11</t>
  </si>
  <si>
    <t>07.01.2023 11:54:24</t>
  </si>
  <si>
    <t>TR-104 ZEYTİNALANI 35-19-L00104_ L03_2334676</t>
  </si>
  <si>
    <t>07.01.2023 09:16:44</t>
  </si>
  <si>
    <t>07.01.2023 11:59:32</t>
  </si>
  <si>
    <t>AMBARSEKİ KÖYÜ TR-1 35-21-L00105_A_56376926_56376926</t>
  </si>
  <si>
    <t>07.01.2023 17:11:29</t>
  </si>
  <si>
    <t>07.01.2023 18:49:02</t>
  </si>
  <si>
    <t>07.01.2023 11:26:12</t>
  </si>
  <si>
    <t>07.01.2023 11:44:57</t>
  </si>
  <si>
    <t>07.01.2023 12:57:58</t>
  </si>
  <si>
    <t>07.01.2023 13:30:48</t>
  </si>
  <si>
    <t>07.01.2023 08:56:08</t>
  </si>
  <si>
    <t>07.01.2023 11:59:46</t>
  </si>
  <si>
    <t>07.01.2023 09:06:47</t>
  </si>
  <si>
    <t>07.01.2023 12:37:55</t>
  </si>
  <si>
    <t>M-1505 35-08-M01505_35-08-M01505_42016691</t>
  </si>
  <si>
    <t>07.01.2023 15:44:17</t>
  </si>
  <si>
    <t>07.01.2023 16:36:43</t>
  </si>
  <si>
    <t>KARAAĞAÇLI TR-1 45-71-M01904_ M04_2334942</t>
  </si>
  <si>
    <t>07.01.2023 18:04:00</t>
  </si>
  <si>
    <t>07.01.2023 21:04:39</t>
  </si>
  <si>
    <t>TR-2/113 45-83-L00113_B_56401340_56401340</t>
  </si>
  <si>
    <t>07.01.2023 13:47:44</t>
  </si>
  <si>
    <t>07.01.2023 15:04:07</t>
  </si>
  <si>
    <t>07.01.2023 11:22:00</t>
  </si>
  <si>
    <t>07.01.2023 11:59:00</t>
  </si>
  <si>
    <t>K-554 35-01-K00554_TRAFO K04_42396796</t>
  </si>
  <si>
    <t>07.01.2023 00:41:44</t>
  </si>
  <si>
    <t>07.01.2023 01:12:21</t>
  </si>
  <si>
    <t>DM-8 35-17-M00700_C_83714371_83714371</t>
  </si>
  <si>
    <t>07.01.2023 17:35:41</t>
  </si>
  <si>
    <t>07.01.2023 21:04:31</t>
  </si>
  <si>
    <t>M-766 ASLAN NAKLİYAT 35-02-M00766Ö_ M01_2307016</t>
  </si>
  <si>
    <t>07.01.2023 09:21:13</t>
  </si>
  <si>
    <t>07.01.2023 11:50:09</t>
  </si>
  <si>
    <t>DM-05/10 (YENİHAL) 45-71-M02120_DM-5/09 M01_66399350</t>
  </si>
  <si>
    <t>07.01.2023 09:30:55</t>
  </si>
  <si>
    <t>07.01.2023 11:29:24</t>
  </si>
  <si>
    <t>07.01.2023 14:23:58</t>
  </si>
  <si>
    <t>07.01.2023 16:05:13</t>
  </si>
  <si>
    <t>ALİAĞA TR-43 DM 35-17-M00043_HatBaşıAyırıcı_72823458 M13_72823458</t>
  </si>
  <si>
    <t>07.01.2023 16:41:27</t>
  </si>
  <si>
    <t>07.01.2023 22:08:12</t>
  </si>
  <si>
    <t>SİNANCILAR KÖYÜ TR-2 35-27-L00260_35-27-L00260_2348021</t>
  </si>
  <si>
    <t>07.01.2023 18:24:47</t>
  </si>
  <si>
    <t>07.01.2023 19:11:56</t>
  </si>
  <si>
    <t>07.01.2023 20:23:21</t>
  </si>
  <si>
    <t>07.01.2023 21:27:23</t>
  </si>
  <si>
    <t>GÖRDES TR-14 45-75-M00014_45-75-M00014_2351159</t>
  </si>
  <si>
    <t>07.01.2023 09:05:37</t>
  </si>
  <si>
    <t>07.01.2023 16:37:53</t>
  </si>
  <si>
    <t>ÇAMÖNÜ TR-11 35-22-M00167_DIREK TIPI TRAFO HUCRESI H01_2035395</t>
  </si>
  <si>
    <t>07.01.2023 18:18:38</t>
  </si>
  <si>
    <t>07.01.2023 21:17:33</t>
  </si>
  <si>
    <t>07.01.2023 07:39:06</t>
  </si>
  <si>
    <t>07.01.2023 07:41:18</t>
  </si>
  <si>
    <t>SART TR-2 45-78-M00171_953253037_953253037</t>
  </si>
  <si>
    <t>07.01.2023 14:40:55</t>
  </si>
  <si>
    <t>07.01.2023 19:34:09</t>
  </si>
  <si>
    <t>CERİTLER TR-5 35-31-L00480_A_72253914_72253914</t>
  </si>
  <si>
    <t>07.01.2023 17:26:26</t>
  </si>
  <si>
    <t>07.01.2023 18:47:08</t>
  </si>
  <si>
    <t>KARAAĞAÇLI TR-13 45-71-M01075_KARAAĞAÇLI TR-2 M06_2320971</t>
  </si>
  <si>
    <t>07.01.2023 13:22:00</t>
  </si>
  <si>
    <t>L-288 MENDERES MAH. 35-18-L00288_950447145_950447145</t>
  </si>
  <si>
    <t>07.01.2023 15:58:22</t>
  </si>
  <si>
    <t>07.01.2023 18:09:22</t>
  </si>
  <si>
    <t>07.01.2023 08:07:01</t>
  </si>
  <si>
    <t>07.01.2023 10:55:19</t>
  </si>
  <si>
    <t>DM-1 45-71-M00001_NARLIBAHÇE M04_2308933</t>
  </si>
  <si>
    <t>07.01.2023 09:07:47</t>
  </si>
  <si>
    <t>07.01.2023 11:31:23</t>
  </si>
  <si>
    <t>YAHŞELLİ KÖK 35-28-M00293_EMİRALEM M03_66582307</t>
  </si>
  <si>
    <t>07.01.2023 09:38:38</t>
  </si>
  <si>
    <t>07.01.2023 12:26:23</t>
  </si>
  <si>
    <t>M-2911(YATIRIM REZERVE) 35-01-M02911_D_56394859_56394859</t>
  </si>
  <si>
    <t>07.01.2023 16:58:17</t>
  </si>
  <si>
    <t>07.01.2023 18:00:19</t>
  </si>
  <si>
    <t>BİRGİ DM 35-15-L01013_CEVİZALAN L05_67562292</t>
  </si>
  <si>
    <t>07.01.2023 11:16:38</t>
  </si>
  <si>
    <t>07.01.2023 12:07:18</t>
  </si>
  <si>
    <t>K-429 35-01-K00429_910739919_910739919</t>
  </si>
  <si>
    <t>07.01.2023 22:35:57</t>
  </si>
  <si>
    <t>08.01.2023 00:43:48</t>
  </si>
  <si>
    <t>07.01.2023 00:14:32</t>
  </si>
  <si>
    <t>07.01.2023 00:28:05</t>
  </si>
  <si>
    <t>07.01.2023 14:52:38</t>
  </si>
  <si>
    <t>07.01.2023 15:14:21</t>
  </si>
  <si>
    <t>07.01.2023 11:14:38</t>
  </si>
  <si>
    <t>07.01.2023 11:44:32</t>
  </si>
  <si>
    <t>YENİFOÇA TR-22 35-23-M00022_YENİFOÇA TR-23 M2_76459225</t>
  </si>
  <si>
    <t>07.01.2023 11:49:30</t>
  </si>
  <si>
    <t>07.01.2023 13:41:57</t>
  </si>
  <si>
    <t>TR-62 35-16-L00062_953347592_953347592</t>
  </si>
  <si>
    <t>07.01.2023 15:58:03</t>
  </si>
  <si>
    <t>07.01.2023 16:58:46</t>
  </si>
  <si>
    <t>07.01.2023 01:22:13</t>
  </si>
  <si>
    <t>07.01.2023 01:58:51</t>
  </si>
  <si>
    <t>TR-292 (İM-1/TR-2) 35-19-L00292_50031814 D01_50032190</t>
  </si>
  <si>
    <t>07.01.2023 20:46:52</t>
  </si>
  <si>
    <t>07.01.2023 21:48:22</t>
  </si>
  <si>
    <t>K-4124 35-09-K04124_A_56382025_56382025</t>
  </si>
  <si>
    <t>07.01.2023 15:01:11</t>
  </si>
  <si>
    <t>07.01.2023 17:24:26</t>
  </si>
  <si>
    <t>K-3769 35-04-K03769_35-04-K03769_2365110</t>
  </si>
  <si>
    <t>07.01.2023 09:41:17</t>
  </si>
  <si>
    <t>07.01.2023 13:10:39</t>
  </si>
  <si>
    <t>L-193 ESENEVLER 35-18-L00193_DIREK TIPI TRAFO HUCRESI H01_2096333</t>
  </si>
  <si>
    <t>10.01.2023 17:52:12</t>
  </si>
  <si>
    <t>11.01.2023 00:45:25</t>
  </si>
  <si>
    <t>10.01.2023 15:34:54</t>
  </si>
  <si>
    <t>10.01.2023 16:11:10</t>
  </si>
  <si>
    <t>DM-3/TR-23 45-83-L00483_45-83-L00483_81544794</t>
  </si>
  <si>
    <t>10.01.2023 17:14:50</t>
  </si>
  <si>
    <t>10.01.2023 17:37:39</t>
  </si>
  <si>
    <t>TR-44 (DM-5/TR-12) ALPKENT 35-26-M00044_TR-46 M03_50241717</t>
  </si>
  <si>
    <t>10.01.2023 12:52:13</t>
  </si>
  <si>
    <t>10.01.2023 14:51:06</t>
  </si>
  <si>
    <t>BAŞKÖY TR-1 35-29-L00229_A_91260998_91260998</t>
  </si>
  <si>
    <t>10.01.2023 23:31:47</t>
  </si>
  <si>
    <t>11.01.2023 01:38:02</t>
  </si>
  <si>
    <t>ATAKENT DM (M-2214) 35-09-M02214_ATAKENT-2 M06_2046714</t>
  </si>
  <si>
    <t>10.01.2023 15:03:18</t>
  </si>
  <si>
    <t>10.01.2023 16:07:58</t>
  </si>
  <si>
    <t>CABARLAR TR-1 45-75-M00115_45-75-M00115_2352122</t>
  </si>
  <si>
    <t>10.01.2023 13:23:50</t>
  </si>
  <si>
    <t>10.01.2023 15:53:08</t>
  </si>
  <si>
    <t>KONURCA TR-1 45-77-M00108_B_91457412_91457412</t>
  </si>
  <si>
    <t>10.01.2023 15:12:07</t>
  </si>
  <si>
    <t>10.01.2023 15:56:59</t>
  </si>
  <si>
    <t>K-228 35-07-K00228_97516253_97516253</t>
  </si>
  <si>
    <t>10.01.2023 21:10:09</t>
  </si>
  <si>
    <t>10.01.2023 22:44:16</t>
  </si>
  <si>
    <t>TEPECİK KÖPRÜ DM 35-14-M00332_HatBaşıAyırıcı_53138747 M07_53138747</t>
  </si>
  <si>
    <t>10.01.2023 16:02:08</t>
  </si>
  <si>
    <t>10.01.2023 18:05:05</t>
  </si>
  <si>
    <t>TOPUZ DAMLARI TR-1 45-77-M00114_B_56400783_56400783</t>
  </si>
  <si>
    <t>10.01.2023 20:13:41</t>
  </si>
  <si>
    <t>10.01.2023 20:37:00</t>
  </si>
  <si>
    <t>KAYMAKÇI TR-36 35-15-L00230_B_56406854_56406854</t>
  </si>
  <si>
    <t>10.01.2023 18:08:47</t>
  </si>
  <si>
    <t>10.01.2023 18:25:39</t>
  </si>
  <si>
    <t>DOMBAYLI BAHÇELER TR-3 45-78-M00277_953282625_953282625</t>
  </si>
  <si>
    <t>10.01.2023 19:37:33</t>
  </si>
  <si>
    <t>10.01.2023 22:12:08</t>
  </si>
  <si>
    <t>10.01.2023 08:50:14</t>
  </si>
  <si>
    <t>10.01.2023 09:33:04</t>
  </si>
  <si>
    <t>DM-14/13-A 45-71-M01922_953208886_953208886</t>
  </si>
  <si>
    <t>10.01.2023 11:32:14</t>
  </si>
  <si>
    <t>10.01.2023 14:08:49</t>
  </si>
  <si>
    <t>10.01.2023 18:10:48</t>
  </si>
  <si>
    <t>10.01.2023 22:41:08</t>
  </si>
  <si>
    <t>SELENDİ TR-13 45-81-M00013_D D02_66019532</t>
  </si>
  <si>
    <t>10.01.2023 10:57:40</t>
  </si>
  <si>
    <t>10.01.2023 17:25:00</t>
  </si>
  <si>
    <t>L-272 35-18-L00272_9370706 f1b_5948318</t>
  </si>
  <si>
    <t>10.01.2023 10:15:54</t>
  </si>
  <si>
    <t>10.01.2023 12:41:54</t>
  </si>
  <si>
    <t>SARISU TR-1 35-31-L00078_C_91435185_91435185</t>
  </si>
  <si>
    <t>10.01.2023 18:28:50</t>
  </si>
  <si>
    <t>10.01.2023 20:59:17</t>
  </si>
  <si>
    <t>VİLLAKENT TR-1 35-28-M00391_DAĞITIM TRAFO VİLLAKENT TR-1 M01_66513859</t>
  </si>
  <si>
    <t>10.01.2023 18:47:15</t>
  </si>
  <si>
    <t>10.01.2023 23:09:03</t>
  </si>
  <si>
    <t>10.01.2023 23:17:00</t>
  </si>
  <si>
    <t>11.01.2023 00:44:10</t>
  </si>
  <si>
    <t>TR-1/30 45-72-M00030_A_56393269_56393269</t>
  </si>
  <si>
    <t>10.01.2023 09:36:19</t>
  </si>
  <si>
    <t>10.01.2023 10:18:36</t>
  </si>
  <si>
    <t>10.01.2023 13:15:28</t>
  </si>
  <si>
    <t>10.01.2023 14:13:16</t>
  </si>
  <si>
    <t>SUBAŞI-5 35-26-L00332_956611910_956611910</t>
  </si>
  <si>
    <t>10.01.2023 22:57:12</t>
  </si>
  <si>
    <t>10.01.2023 23:38:50</t>
  </si>
  <si>
    <t>L-515 OVACIK 35-18-L00515_ H_49093104</t>
  </si>
  <si>
    <t>10.01.2023 16:57:10</t>
  </si>
  <si>
    <t>10.01.2023 22:20:18</t>
  </si>
  <si>
    <t>TR-10 ( ALİ ÇOK SULAMA GRUBU ) 35-27-M00010_47999862_56399852_56399852</t>
  </si>
  <si>
    <t>10.01.2023 21:44:55</t>
  </si>
  <si>
    <t>11.01.2023 02:54:39</t>
  </si>
  <si>
    <t>GÖRECE M-1130 35-22-M00187_35-22-M00187_72142276</t>
  </si>
  <si>
    <t>10.01.2023 12:06:38</t>
  </si>
  <si>
    <t>10.01.2023 12:40:02</t>
  </si>
  <si>
    <t>K-1112 35-03-K01112_A_56377105_56377105</t>
  </si>
  <si>
    <t>10.01.2023 19:44:43</t>
  </si>
  <si>
    <t>10.01.2023 21:25:46</t>
  </si>
  <si>
    <t>PAMUCAK KÖK 35-13-L00400_ESKİ PAMUCAK (HAVAALANI) L09_2326932</t>
  </si>
  <si>
    <t>10.01.2023 14:02:11</t>
  </si>
  <si>
    <t>10.01.2023 14:37:38</t>
  </si>
  <si>
    <t>K-215 35-04-K00215_35-04-K00215_2372147</t>
  </si>
  <si>
    <t>10.01.2023 13:28:26</t>
  </si>
  <si>
    <t>10.01.2023 15:01:53</t>
  </si>
  <si>
    <t>PAŞAKÖY KÖK 45-80-M00052_HatBaşıAyırıcı_53136718 M06_53136718</t>
  </si>
  <si>
    <t>10.01.2023 10:25:52</t>
  </si>
  <si>
    <t>10.01.2023 11:17:50</t>
  </si>
  <si>
    <t>10.01.2023 22:12:15</t>
  </si>
  <si>
    <t>10.01.2023 22:44:12</t>
  </si>
  <si>
    <t>K-1734 35-03-K01734_TRAFO K03_41948210</t>
  </si>
  <si>
    <t>10.01.2023 15:45:42</t>
  </si>
  <si>
    <t>10.01.2023 16:23:11</t>
  </si>
  <si>
    <t>SALİHLİ BİOKÜTLE YAKITLI ENERJİ SANTRALİ KÖK 45-78-M01333_HatBaşıAyırıcı_53139526 M02_53139526</t>
  </si>
  <si>
    <t>10.01.2023 15:16:01</t>
  </si>
  <si>
    <t>10.01.2023 15:44:03</t>
  </si>
  <si>
    <t>HAMZABEYLİ TR-4 45-71-M01774_45-71-M01774_2368271</t>
  </si>
  <si>
    <t>10.01.2023 14:13:04</t>
  </si>
  <si>
    <t>10.01.2023 15:50:53</t>
  </si>
  <si>
    <t>10.01.2023 14:55:31</t>
  </si>
  <si>
    <t>10.01.2023 15:52:58</t>
  </si>
  <si>
    <t>10.01.2023 20:24:37</t>
  </si>
  <si>
    <t>11.01.2023 01:00:07</t>
  </si>
  <si>
    <t>10.01.2023 13:31:40</t>
  </si>
  <si>
    <t>10.01.2023 13:58:43</t>
  </si>
  <si>
    <t>M-1901 OĞLANANASI TR-11 35-22-M00644_955285750_955285750</t>
  </si>
  <si>
    <t>10.01.2023 23:13:02</t>
  </si>
  <si>
    <t>11.01.2023 01:59:31</t>
  </si>
  <si>
    <t>K-1116 35-04-K01116_99320338_99320338</t>
  </si>
  <si>
    <t>10.01.2023 20:04:30</t>
  </si>
  <si>
    <t>10.01.2023 22:37:21</t>
  </si>
  <si>
    <t>TIRAZLAR TR-2 45-79-M00077_45-79-M00077_2367052</t>
  </si>
  <si>
    <t>10.01.2023 16:44:45</t>
  </si>
  <si>
    <t>10.01.2023 18:44:50</t>
  </si>
  <si>
    <t>10.01.2023 11:31:57</t>
  </si>
  <si>
    <t>10.01.2023 13:25:24</t>
  </si>
  <si>
    <t>ALEMŞAHLI TR-4 HİSAR 45-79-M00454_B_56387816_56387816</t>
  </si>
  <si>
    <t>10.01.2023 17:02:59</t>
  </si>
  <si>
    <t>10.01.2023 17:40:15</t>
  </si>
  <si>
    <t>K-2530 35-02-K02530_912477772_912477772</t>
  </si>
  <si>
    <t>10.01.2023 07:38:24</t>
  </si>
  <si>
    <t>10.01.2023 11:12:02</t>
  </si>
  <si>
    <t>10.01.2023 12:21:48</t>
  </si>
  <si>
    <t>10.01.2023 13:29:08</t>
  </si>
  <si>
    <t>ŞEYHDAVUTLAR TR-4 KEMİKLİ 45-79-M00121_45-79-M00121_2367426</t>
  </si>
  <si>
    <t>10.01.2023 22:41:57</t>
  </si>
  <si>
    <t>11.01.2023 01:43:20</t>
  </si>
  <si>
    <t>BERGAMA TM 35-16-A00004_TR-A M12_2314067</t>
  </si>
  <si>
    <t>10.01.2023 03:07:12</t>
  </si>
  <si>
    <t>10.01.2023 03:20:08</t>
  </si>
  <si>
    <t>DM-4/TR-25 35-22-M00082_35-22-M00082_2347849</t>
  </si>
  <si>
    <t>10.01.2023 10:20:04</t>
  </si>
  <si>
    <t>10.01.2023 10:40:42</t>
  </si>
  <si>
    <t>YUKARI AKTEPE KÖYÜ TR-1 35-32-L00073_C_65513132_65513132</t>
  </si>
  <si>
    <t>10.01.2023 19:57:33</t>
  </si>
  <si>
    <t>10.01.2023 21:43:59</t>
  </si>
  <si>
    <t>M-2088 35-09-M02088_M-250 M04_75653672</t>
  </si>
  <si>
    <t>10.01.2023 17:52:00</t>
  </si>
  <si>
    <t>10.01.2023 19:29:00</t>
  </si>
  <si>
    <t>K-3540 35-01-K03540_911107455_911107455</t>
  </si>
  <si>
    <t>10.01.2023 14:35:56</t>
  </si>
  <si>
    <t>10.01.2023 17:58:36</t>
  </si>
  <si>
    <t>BADEMLİ TR-13 35-15-L01049_35-15-L01049_2361314</t>
  </si>
  <si>
    <t>10.01.2023 16:27:34</t>
  </si>
  <si>
    <t>10.01.2023 21:08:05</t>
  </si>
  <si>
    <t>10.01.2023 16:10:31</t>
  </si>
  <si>
    <t>10.01.2023 16:51:27</t>
  </si>
  <si>
    <t>10.01.2023 10:37:04</t>
  </si>
  <si>
    <t>10.01.2023 11:12:00</t>
  </si>
  <si>
    <t>ASARLIK TR-18 35-28-M00171_6859787 a2_5829484</t>
  </si>
  <si>
    <t>10.01.2023 20:38:49</t>
  </si>
  <si>
    <t>10.01.2023 23:05:05</t>
  </si>
  <si>
    <t>KINIK ORGANİZE DM 35-24-M00208_HatBaşıAyırıcı_72291214 M13_72291214</t>
  </si>
  <si>
    <t>10.01.2023 21:42:57</t>
  </si>
  <si>
    <t>10.01.2023 21:44:47</t>
  </si>
  <si>
    <t>L-25 35-14-L00025_956653495_956653495</t>
  </si>
  <si>
    <t>10.01.2023 15:47:01</t>
  </si>
  <si>
    <t>10.01.2023 18:34:46</t>
  </si>
  <si>
    <t>M-1690 35-01-M01690_35-01-M01690_2375621</t>
  </si>
  <si>
    <t>10.01.2023 14:03:47</t>
  </si>
  <si>
    <t>10.01.2023 14:30:07</t>
  </si>
  <si>
    <t>L-231 35-18-L00231_6123703 a1b_5957412</t>
  </si>
  <si>
    <t>10.01.2023 15:25:14</t>
  </si>
  <si>
    <t>11.01.2023 00:34:08</t>
  </si>
  <si>
    <t>AHMETBEYLER DM 35-16-M00154_HatBaşıAyırıcı_53139425 M06_53139425</t>
  </si>
  <si>
    <t>10.01.2023 23:48:37</t>
  </si>
  <si>
    <t>11.01.2023 02:17:12</t>
  </si>
  <si>
    <t>K-821 35-03-K00821_910074920_910074920</t>
  </si>
  <si>
    <t>10.01.2023 17:42:17</t>
  </si>
  <si>
    <t>10.01.2023 20:48:58</t>
  </si>
  <si>
    <t>GÖKÇEÖREN TR-3 45-77-M00032_B_56386069_56386069</t>
  </si>
  <si>
    <t>10.01.2023 20:23:07</t>
  </si>
  <si>
    <t>11.01.2023 03:56:51</t>
  </si>
  <si>
    <t>10.01.2023 15:04:01</t>
  </si>
  <si>
    <t>10.01.2023 15:33:24</t>
  </si>
  <si>
    <t>K-222 35-01-K00222_TRAFO-1 K04_42346234</t>
  </si>
  <si>
    <t>10.01.2023 09:01:47</t>
  </si>
  <si>
    <t>10.01.2023 13:25:08</t>
  </si>
  <si>
    <t>L-178 35-18-L00178_A_91399818_91399818</t>
  </si>
  <si>
    <t>10.01.2023 18:09:09</t>
  </si>
  <si>
    <t>11.01.2023 03:49:08</t>
  </si>
  <si>
    <t>UMMANDERESİ TR-1 45-75-M00075_B_56397907_56397907</t>
  </si>
  <si>
    <t>10.01.2023 18:45:40</t>
  </si>
  <si>
    <t>10.01.2023 20:31:16</t>
  </si>
  <si>
    <t>ULUCAK DM 35-27-M00792_EĞRİDERE-1 M06_2053523</t>
  </si>
  <si>
    <t>10.01.2023 12:45:58</t>
  </si>
  <si>
    <t>10.01.2023 12:58:00</t>
  </si>
  <si>
    <t>TEPECİK KÖPRÜ DM 35-14-M00332_TAŞKENT DM-1 (DOĞANBEY-1 H.H. 477 SOL DEVRE) M15_49833960</t>
  </si>
  <si>
    <t>10.01.2023 17:24:41</t>
  </si>
  <si>
    <t>10.01.2023 17:45:22</t>
  </si>
  <si>
    <t>K-1820 35-01-K01820_913182187_913182187</t>
  </si>
  <si>
    <t>10.01.2023 16:42:59</t>
  </si>
  <si>
    <t>11.01.2023 00:08:46</t>
  </si>
  <si>
    <t>10.01.2023 03:58:00</t>
  </si>
  <si>
    <t>10.01.2023 04:01:39</t>
  </si>
  <si>
    <t>KÖPRÜBAŞI TR-3 DAMLAR MAH. 45-86-M00003_TR-31 M02_84596481</t>
  </si>
  <si>
    <t>10.01.2023 18:04:01</t>
  </si>
  <si>
    <t>10.01.2023 18:44:33</t>
  </si>
  <si>
    <t>M-1303 35-03-M01303_A_60984247_60984247</t>
  </si>
  <si>
    <t>10.01.2023 11:03:07</t>
  </si>
  <si>
    <t>10.01.2023 11:54:16</t>
  </si>
  <si>
    <t>KARABURUN TR-1/15 35-21-L00019_953360102_953360102</t>
  </si>
  <si>
    <t>11.01.2023 17:05:13</t>
  </si>
  <si>
    <t>11.01.2023 23:45:25</t>
  </si>
  <si>
    <t>11.01.2023 12:17:32</t>
  </si>
  <si>
    <t>11.01.2023 13:20:49</t>
  </si>
  <si>
    <t>TR-2/96 45-83-M00783__72372915_72372915</t>
  </si>
  <si>
    <t>11.01.2023 07:01:47</t>
  </si>
  <si>
    <t>11.01.2023 07:53:56</t>
  </si>
  <si>
    <t>ARMUTLU TR-3 35-27-L00003_D_56355953_56355953</t>
  </si>
  <si>
    <t>12.01.2023 13:30:07</t>
  </si>
  <si>
    <t>12.01.2023 14:51:39</t>
  </si>
  <si>
    <t>MEDAR TR-11 45-72-M00276_A_56393198_56393198</t>
  </si>
  <si>
    <t>12.01.2023 14:57:45</t>
  </si>
  <si>
    <t>12.01.2023 17:53:48</t>
  </si>
  <si>
    <t>L-106 İHSANİYE 35-14-L00106_956660870_956660870</t>
  </si>
  <si>
    <t>12.01.2023 11:28:15</t>
  </si>
  <si>
    <t>12.01.2023 14:35:40</t>
  </si>
  <si>
    <t>M-2543 35-02-M02543_DAĞITIM TRAFOSU M12_73560335</t>
  </si>
  <si>
    <t>12.01.2023 13:00:20</t>
  </si>
  <si>
    <t>12.01.2023 15:25:25</t>
  </si>
  <si>
    <t>AKHİSAR İM 45-72-A00001_ESKİ ZEYTİN OVA L06_2308263</t>
  </si>
  <si>
    <t>12.01.2023 10:23:08</t>
  </si>
  <si>
    <t>12.01.2023 10:43:57</t>
  </si>
  <si>
    <t>KARAKUYU KÖK 35-22-M00091_NOHUT GÖLÜ(KÖY SULAMA) M01_72111630</t>
  </si>
  <si>
    <t>12.01.2023 17:39:36</t>
  </si>
  <si>
    <t>12.01.2023 18:42:24</t>
  </si>
  <si>
    <t>L-288 MENDERES MAH. 35-18-L00288_950447634_950447634</t>
  </si>
  <si>
    <t>12.01.2023 09:41:51</t>
  </si>
  <si>
    <t>12.01.2023 18:05:09</t>
  </si>
  <si>
    <t>CAFERBEY KÖK 45-78-L00231_KURŞUNLU L03_2327777</t>
  </si>
  <si>
    <t>12.01.2023 06:20:59</t>
  </si>
  <si>
    <t>12.01.2023 06:36:49</t>
  </si>
  <si>
    <t>K-609 35-02-K00609_913114853_913114853</t>
  </si>
  <si>
    <t>12.01.2023 05:46:10</t>
  </si>
  <si>
    <t>12.01.2023 06:57:25</t>
  </si>
  <si>
    <t>ÜÇPINAR DM 45-71-M00183_ÜÇPINAR M08_72249133</t>
  </si>
  <si>
    <t>12.01.2023 22:44:00</t>
  </si>
  <si>
    <t>12.01.2023 23:39:00</t>
  </si>
  <si>
    <t>TR-151 35-16-L00151_B_91095773_91095773</t>
  </si>
  <si>
    <t>12.01.2023 13:03:38</t>
  </si>
  <si>
    <t>12.01.2023 15:49:00</t>
  </si>
  <si>
    <t>ARİF ÇÜRÜKÇÜ ÖZEL TR 35-26-L00386Ö_DIREK TIPI TRAFO HUCRESI H01_2039637</t>
  </si>
  <si>
    <t>12.01.2023 11:25:40</t>
  </si>
  <si>
    <t>12.01.2023 13:03:11</t>
  </si>
  <si>
    <t>DM-12/TR-1 45-73-M00067_DAĞITIM TRF DM-12/1 M010_65917917</t>
  </si>
  <si>
    <t>12.01.2023 21:17:56</t>
  </si>
  <si>
    <t>12.01.2023 09:15:36</t>
  </si>
  <si>
    <t>12.01.2023 17:14:31</t>
  </si>
  <si>
    <t>12.01.2023 10:49:55</t>
  </si>
  <si>
    <t>12.01.2023 12:40:54</t>
  </si>
  <si>
    <t>EYKO TR-6 35-30-M00032_42973545_56370143_56370143</t>
  </si>
  <si>
    <t>12.01.2023 14:30:43</t>
  </si>
  <si>
    <t>12.01.2023 15:14:34</t>
  </si>
  <si>
    <t>SULTANİYE KÖYÜ TR-1 35-13-L00080_A_56356826_56356826</t>
  </si>
  <si>
    <t>12.01.2023 21:51:04</t>
  </si>
  <si>
    <t>12.01.2023 23:39:33</t>
  </si>
  <si>
    <t>BAĞARASI TR-12 35-23-M00181_95001432412_95001432412</t>
  </si>
  <si>
    <t>12.01.2023 17:38:18</t>
  </si>
  <si>
    <t>12.01.2023 19:28:42</t>
  </si>
  <si>
    <t>HACIALİLER OKUL YANI 45-73-M00734_A_91133089_91133089</t>
  </si>
  <si>
    <t>12.01.2023 17:08:55</t>
  </si>
  <si>
    <t>12.01.2023 19:27:12</t>
  </si>
  <si>
    <t>BAĞARASI TR-12 35-23-M00181_A_91357742_91357742</t>
  </si>
  <si>
    <t>12.01.2023 15:22:29</t>
  </si>
  <si>
    <t>12.01.2023 16:12:29</t>
  </si>
  <si>
    <t>M-1740 BELENBAŞI 35-03-M01740_B_90965429_90965429</t>
  </si>
  <si>
    <t>12.01.2023 17:35:09</t>
  </si>
  <si>
    <t>12.01.2023 19:05:05</t>
  </si>
  <si>
    <t>M-2793 35-01-M02793_910802787_910802787</t>
  </si>
  <si>
    <t>12.01.2023 23:46:10</t>
  </si>
  <si>
    <t>13.01.2023 01:28:54</t>
  </si>
  <si>
    <t>MURADİYE TR-4/1 45-71-M02426_964207839_964207839</t>
  </si>
  <si>
    <t>12.01.2023 10:24:34</t>
  </si>
  <si>
    <t>12.01.2023 14:31:31</t>
  </si>
  <si>
    <t>KÖSEDERE TR-2 35-21-L00125_953359490_953359490</t>
  </si>
  <si>
    <t>12.01.2023 12:53:13</t>
  </si>
  <si>
    <t>12.01.2023 14:05:51</t>
  </si>
  <si>
    <t>YENİCEKÖY TR-5 35-15-L00423_35-15-L00423_2365586</t>
  </si>
  <si>
    <t>12.01.2023 11:47:11</t>
  </si>
  <si>
    <t>12.01.2023 12:27:49</t>
  </si>
  <si>
    <t>K-3067 35-07-K03067_97582745_97582745</t>
  </si>
  <si>
    <t>12.01.2023 12:26:32</t>
  </si>
  <si>
    <t>12.01.2023 14:52:24</t>
  </si>
  <si>
    <t>12.01.2023 21:51:59</t>
  </si>
  <si>
    <t>12.01.2023 22:41:51</t>
  </si>
  <si>
    <t>K-4566 35-02-K04566_C_56382745_56382745</t>
  </si>
  <si>
    <t>12.01.2023 13:33:42</t>
  </si>
  <si>
    <t>12.01.2023 14:09:27</t>
  </si>
  <si>
    <t>12.01.2023 08:27:14</t>
  </si>
  <si>
    <t>12.01.2023 12:11:00</t>
  </si>
  <si>
    <t>GÖKÇEN İM 35-29-A00004_HatBaşıAyırıcı_53138852 L15_53138852</t>
  </si>
  <si>
    <t>12.01.2023 10:07:55</t>
  </si>
  <si>
    <t>12.01.2023 11:31:05</t>
  </si>
  <si>
    <t>K-4133 35-04-K04133_99983712_99983712</t>
  </si>
  <si>
    <t>12.01.2023 01:25:57</t>
  </si>
  <si>
    <t>12.01.2023 03:17:46</t>
  </si>
  <si>
    <t>MORDOĞAN TR-5 35-21-L00146_H_56376596_56376596</t>
  </si>
  <si>
    <t>12.01.2023 18:30:02</t>
  </si>
  <si>
    <t>12.01.2023 20:40:22</t>
  </si>
  <si>
    <t>MENEMEN TR-11 35-28-L00011_953379816_953379816</t>
  </si>
  <si>
    <t>12.01.2023 11:34:25</t>
  </si>
  <si>
    <t>12.01.2023 13:31:14</t>
  </si>
  <si>
    <t>KATIRALAN TR-1 35-30-M00160_C_90960620_90960620</t>
  </si>
  <si>
    <t>12.01.2023 19:07:56</t>
  </si>
  <si>
    <t>12.01.2023 20:05:46</t>
  </si>
  <si>
    <t>GÖRECE M-352 35-22-M00352_955259041_955259041</t>
  </si>
  <si>
    <t>12.01.2023 07:33:17</t>
  </si>
  <si>
    <t>12.01.2023 09:44:19</t>
  </si>
  <si>
    <t>BİRGİ TR-7 35-15-L00264_950392119_950392119</t>
  </si>
  <si>
    <t>12.01.2023 02:20:59</t>
  </si>
  <si>
    <t>12.01.2023 04:09:12</t>
  </si>
  <si>
    <t>K-4121 35-04-K04121_35-04-K04121_2376322</t>
  </si>
  <si>
    <t>12.01.2023 00:08:29</t>
  </si>
  <si>
    <t>12.01.2023 00:43:40</t>
  </si>
  <si>
    <t>BONCUKLU TR-1 45-82-M00202_945548877_945548877</t>
  </si>
  <si>
    <t>12.01.2023 15:48:57</t>
  </si>
  <si>
    <t>12.01.2023 18:18:09</t>
  </si>
  <si>
    <t>YENİ ŞAKRAN TR-9 35-17-M00209_A_91183242_91183242</t>
  </si>
  <si>
    <t>12.01.2023 17:37:34</t>
  </si>
  <si>
    <t>12.01.2023 18:36:00</t>
  </si>
  <si>
    <t>12.01.2023 10:33:48</t>
  </si>
  <si>
    <t>12.01.2023 19:14:58</t>
  </si>
  <si>
    <t>HİSARLIK YUVALI TR-3 35-29-L00211_35-29-L00211_2371213</t>
  </si>
  <si>
    <t>12.01.2023 16:57:30</t>
  </si>
  <si>
    <t>12.01.2023 17:37:42</t>
  </si>
  <si>
    <t>OVAKENT TR-6 35-15-L00586_35-15-L00586_2366044</t>
  </si>
  <si>
    <t>12.01.2023 09:02:20</t>
  </si>
  <si>
    <t>12.01.2023 17:38:39</t>
  </si>
  <si>
    <t>12.01.2023 13:41:24</t>
  </si>
  <si>
    <t>12.01.2023 14:33:44</t>
  </si>
  <si>
    <t>SEYREK TR-9 35-28-M00766_953393266_953393266</t>
  </si>
  <si>
    <t>12.01.2023 21:47:29</t>
  </si>
  <si>
    <t>12.01.2023 22:56:52</t>
  </si>
  <si>
    <t>KAYMAKÇI DM 35-15-M00254_KAYMAKÇI ŞEHİR M04_66813613</t>
  </si>
  <si>
    <t>12.01.2023 09:51:11</t>
  </si>
  <si>
    <t>12.01.2023 10:17:09</t>
  </si>
  <si>
    <t>M-1147 GEÇİT 35-09-M01147_M-1302 M05_47553619</t>
  </si>
  <si>
    <t>12.01.2023 00:16:33</t>
  </si>
  <si>
    <t>12.01.2023 01:13:49</t>
  </si>
  <si>
    <t>TR-2/104 45-83-L00104_C_91115734_91115734</t>
  </si>
  <si>
    <t>12.01.2023 12:29:12</t>
  </si>
  <si>
    <t>YAŞAR ÖZLÜ 35-26-L00078_A_91127295_91127295</t>
  </si>
  <si>
    <t>12.01.2023 09:58:38</t>
  </si>
  <si>
    <t>12.01.2023 11:43:04</t>
  </si>
  <si>
    <t>M-1982 35-09-M01982_TRAFO M03_45203984</t>
  </si>
  <si>
    <t>12.01.2023 09:01:25</t>
  </si>
  <si>
    <t>12.01.2023 12:30:33</t>
  </si>
  <si>
    <t>L-469 35-18-L00469_11133609_56357314_56357314</t>
  </si>
  <si>
    <t>12.01.2023 02:07:09</t>
  </si>
  <si>
    <t>12.01.2023 02:53:14</t>
  </si>
  <si>
    <t>EMİRLİ TR-8 35-15-L00644_D_56371407_56371407</t>
  </si>
  <si>
    <t>12.01.2023 07:17:51</t>
  </si>
  <si>
    <t>12.01.2023 10:42:07</t>
  </si>
  <si>
    <t>12.01.2023 18:36:35</t>
  </si>
  <si>
    <t>12.01.2023 19:44:02</t>
  </si>
  <si>
    <t>ÇERKEZ HAMİDİYE TR-1 45-82-M00259_45-82-M00259_2372062</t>
  </si>
  <si>
    <t>12.01.2023 18:57:31</t>
  </si>
  <si>
    <t>12.01.2023 19:34:24</t>
  </si>
  <si>
    <t>TR-54 35-15-M00054_35-15-M00054_66712463</t>
  </si>
  <si>
    <t>12.01.2023 17:01:40</t>
  </si>
  <si>
    <t>12.01.2023 17:18:55</t>
  </si>
  <si>
    <t>12.01.2023 09:32:11</t>
  </si>
  <si>
    <t>12.01.2023 19:21:56</t>
  </si>
  <si>
    <t>12.01.2023 13:42:22</t>
  </si>
  <si>
    <t>12.01.2023 21:50:57</t>
  </si>
  <si>
    <t>12.01.2023 03:18:03</t>
  </si>
  <si>
    <t>12.01.2023 09:40:30</t>
  </si>
  <si>
    <t>PANCAR TR-1 35-26-M00892_956604020_956604020</t>
  </si>
  <si>
    <t>12.01.2023 18:06:05</t>
  </si>
  <si>
    <t>12.01.2023 21:00:37</t>
  </si>
  <si>
    <t>TR-2/107 (İBRAHİMCİ KÖK) 45-83-L00107_955140569_955140569</t>
  </si>
  <si>
    <t>12.01.2023 11:14:44</t>
  </si>
  <si>
    <t>12.01.2023 11:46:29</t>
  </si>
  <si>
    <t>DAĞHACIYUSUF TR-4 45-73-M01228_95000650310_95000650310</t>
  </si>
  <si>
    <t>12.01.2023 17:16:49</t>
  </si>
  <si>
    <t>12.01.2023 21:22:26</t>
  </si>
  <si>
    <t>DOĞANCI TR-3 35-31-L00336_D_91225762_91225762</t>
  </si>
  <si>
    <t>12.01.2023 09:19:34</t>
  </si>
  <si>
    <t>12.01.2023 18:30:37</t>
  </si>
  <si>
    <t>L-240 PTT TRAFO 35-18-L00240_L-241 (ESKİ34) L02_72078966</t>
  </si>
  <si>
    <t>12.01.2023 13:29:23</t>
  </si>
  <si>
    <t>12.01.2023 16:09:56</t>
  </si>
  <si>
    <t>K-3723 35-04-K03723_99117627_99117627</t>
  </si>
  <si>
    <t>12.01.2023 15:50:30</t>
  </si>
  <si>
    <t>12.01.2023 17:58:52</t>
  </si>
  <si>
    <t>TR-89 35-17-M00089__56355270_56355270</t>
  </si>
  <si>
    <t>12.01.2023 21:38:32</t>
  </si>
  <si>
    <t>12.01.2023 22:48:45</t>
  </si>
  <si>
    <t>SİYEKLİ KÖK 45-71-M00185_MALDAN M05_72256965</t>
  </si>
  <si>
    <t>12.01.2023 08:42:00</t>
  </si>
  <si>
    <t>12.01.2023 09:56:04</t>
  </si>
  <si>
    <t>TR-34 35-26-M00034__56360776_56360776</t>
  </si>
  <si>
    <t>12.01.2023 13:53:21</t>
  </si>
  <si>
    <t>12.01.2023 15:11:31</t>
  </si>
  <si>
    <t>12.01.2023 15:17:00</t>
  </si>
  <si>
    <t>12.01.2023 20:08:00</t>
  </si>
  <si>
    <t>K-1247 35-01-K01247_911870496_911870496</t>
  </si>
  <si>
    <t>12.01.2023 14:21:08</t>
  </si>
  <si>
    <t>12.01.2023 16:52:36</t>
  </si>
  <si>
    <t>12.01.2023 20:02:56</t>
  </si>
  <si>
    <t>12.01.2023 22:05:28</t>
  </si>
  <si>
    <t>M-2927 35-03-M02927_ H_82407895</t>
  </si>
  <si>
    <t>13.01.2023 08:08:56</t>
  </si>
  <si>
    <t>13.01.2023 10:58:44</t>
  </si>
  <si>
    <t>KARAOĞLANLI TR-3 45-71-M00567_953212140_953212140</t>
  </si>
  <si>
    <t>13.01.2023 08:53:04</t>
  </si>
  <si>
    <t>13.01.2023 14:38:20</t>
  </si>
  <si>
    <t>AKÖREN TR-19 KÖK 45-78-M00974_HatBaşıAyırıcı_53139703 M04_53139703</t>
  </si>
  <si>
    <t>13.01.2023 08:59:24</t>
  </si>
  <si>
    <t>13.01.2023 17:52:32</t>
  </si>
  <si>
    <t>M-1765 35-02-M01765_M-531/2 M03_66096630</t>
  </si>
  <si>
    <t>13.01.2023 09:04:15</t>
  </si>
  <si>
    <t>13.01.2023 16:01:00</t>
  </si>
  <si>
    <t>IŞIKLAR KÖK 45-73-M00467_BAKLACI M06_83813233</t>
  </si>
  <si>
    <t>13.01.2023 08:58:22</t>
  </si>
  <si>
    <t>13.01.2023 10:33:08</t>
  </si>
  <si>
    <t>SARIGÖL DM 45-79-M00069_DADAĞLI FİDERİ M17_2318414</t>
  </si>
  <si>
    <t>13.01.2023 09:02:39</t>
  </si>
  <si>
    <t>13.01.2023 16:30:45</t>
  </si>
  <si>
    <t>K-2816 35-10-K02816_35-10-K02816_47771820</t>
  </si>
  <si>
    <t>13.01.2023 09:03:44</t>
  </si>
  <si>
    <t>13.01.2023 13:06:56</t>
  </si>
  <si>
    <t>TR-116 35-15-M00116_950363872_950363872</t>
  </si>
  <si>
    <t>13.01.2023 09:03:53</t>
  </si>
  <si>
    <t>13.01.2023 10:52:24</t>
  </si>
  <si>
    <t>İSTASYONALTI KÖK 45-83-M00131_ARPALIK KÖK-1 M03_2099100</t>
  </si>
  <si>
    <t>13.01.2023 09:06:09</t>
  </si>
  <si>
    <t>13.01.2023 11:50:46</t>
  </si>
  <si>
    <t>ALAÇATI İM 35-18-A00002_L-300 L17_2307548</t>
  </si>
  <si>
    <t>13.01.2023 09:04:28</t>
  </si>
  <si>
    <t>13.01.2023 14:06:00</t>
  </si>
  <si>
    <t>TR-2/86 45-83-L00086_DAHİLİ TRAFO L03_83863882</t>
  </si>
  <si>
    <t>13.01.2023 09:15:14</t>
  </si>
  <si>
    <t>13.01.2023 09:38:37</t>
  </si>
  <si>
    <t>13.01.2023 17:36:14</t>
  </si>
  <si>
    <t>13.01.2023 09:19:06</t>
  </si>
  <si>
    <t>13.01.2023 17:47:49</t>
  </si>
  <si>
    <t>TR-18 35-26-M00018_TR-20/TR-22 M05_65921152</t>
  </si>
  <si>
    <t>13.01.2023 08:34:16</t>
  </si>
  <si>
    <t>13.01.2023 09:57:46</t>
  </si>
  <si>
    <t>13.01.2023 09:11:26</t>
  </si>
  <si>
    <t>13.01.2023 17:36:43</t>
  </si>
  <si>
    <t>13.01.2023 19:04:48</t>
  </si>
  <si>
    <t>K-611 35-02-K00611_910174825_910174825</t>
  </si>
  <si>
    <t>13.01.2023 09:19:11</t>
  </si>
  <si>
    <t>13.01.2023 11:16:46</t>
  </si>
  <si>
    <t>DOĞANCI TR-3 35-31-L00336_C_91225761_91225761</t>
  </si>
  <si>
    <t>13.01.2023 09:14:53</t>
  </si>
  <si>
    <t>13.01.2023 17:18:55</t>
  </si>
  <si>
    <t>L-93 35-18-L00093_35-18-L00093_2347792</t>
  </si>
  <si>
    <t>13.01.2023 09:25:31</t>
  </si>
  <si>
    <t>13.01.2023 09:43:23</t>
  </si>
  <si>
    <t>TR-43 35-16-L00043_DAĞITIM TRAFO TR-43 L04_67589096</t>
  </si>
  <si>
    <t>13.01.2023 09:08:37</t>
  </si>
  <si>
    <t>13.01.2023 17:05:13</t>
  </si>
  <si>
    <t>13.01.2023 09:25:10</t>
  </si>
  <si>
    <t>13.01.2023 10:09:41</t>
  </si>
  <si>
    <t>K-4183 35-10-K04183_913325306_913325306</t>
  </si>
  <si>
    <t>13.01.2023 09:24:04</t>
  </si>
  <si>
    <t>13.01.2023 10:20:09</t>
  </si>
  <si>
    <t>13.01.2023 09:31:04</t>
  </si>
  <si>
    <t>13.01.2023 11:07:10</t>
  </si>
  <si>
    <t>GERENKÖY TR-6 35-23-M00152_C_90995734_90995734</t>
  </si>
  <si>
    <t>13.01.2023 09:35:56</t>
  </si>
  <si>
    <t>13.01.2023 10:29:48</t>
  </si>
  <si>
    <t>13.01.2023 09:37:03</t>
  </si>
  <si>
    <t>13.01.2023 10:31:21</t>
  </si>
  <si>
    <t>M-326 35-03-M00326_910161008_910161008</t>
  </si>
  <si>
    <t>13.01.2023 09:42:21</t>
  </si>
  <si>
    <t>13.01.2023 11:51:44</t>
  </si>
  <si>
    <t>TR-1/79 45-72-M00079_956505622_956505622</t>
  </si>
  <si>
    <t>13.01.2023 09:47:51</t>
  </si>
  <si>
    <t>13.01.2023 12:02:31</t>
  </si>
  <si>
    <t>TATAR DM 35-19-M00256_HatBaşıAyırıcı_53134107 M11_53134107</t>
  </si>
  <si>
    <t>13.01.2023 09:49:41</t>
  </si>
  <si>
    <t>13.01.2023 11:46:23</t>
  </si>
  <si>
    <t>13.01.2023 09:54:46</t>
  </si>
  <si>
    <t>13.01.2023 10:41:52</t>
  </si>
  <si>
    <t>13.01.2023 10:04:48</t>
  </si>
  <si>
    <t>13.01.2023 11:25:35</t>
  </si>
  <si>
    <t>GÜZELKÖY TR 45-71-M00984_953190644_953190644</t>
  </si>
  <si>
    <t>13.01.2023 10:04:39</t>
  </si>
  <si>
    <t>13.01.2023 16:47:17</t>
  </si>
  <si>
    <t>ILGIN TR-1 45-73-M00591_945647093_945647093</t>
  </si>
  <si>
    <t>13.01.2023 10:04:14</t>
  </si>
  <si>
    <t>13.01.2023 11:00:21</t>
  </si>
  <si>
    <t>CANYURT SİTESİ 35-30-M00289_C_91347698_91347698</t>
  </si>
  <si>
    <t>13.01.2023 10:11:24</t>
  </si>
  <si>
    <t>13.01.2023 10:57:17</t>
  </si>
  <si>
    <t>BİMEYKO TR-4 35-30-M00051_B_56353167_56353167</t>
  </si>
  <si>
    <t>13.01.2023 10:12:23</t>
  </si>
  <si>
    <t>13.01.2023 10:32:00</t>
  </si>
  <si>
    <t>TR-22 35-26-M00022_DIREK TIPI TRAFO HUCRESI H01_2047116</t>
  </si>
  <si>
    <t>13.01.2023 10:06:01</t>
  </si>
  <si>
    <t>13.01.2023 16:16:55</t>
  </si>
  <si>
    <t>ÇEŞME İM 35-18-A00001_ALTINYUNUS L10_2053074</t>
  </si>
  <si>
    <t>13.01.2023 10:24:09</t>
  </si>
  <si>
    <t>13.01.2023 10:34:35</t>
  </si>
  <si>
    <t>M-1173 35-04-M01173_95001181934_95001181934</t>
  </si>
  <si>
    <t>13.01.2023 10:24:55</t>
  </si>
  <si>
    <t>13.01.2023 11:36:42</t>
  </si>
  <si>
    <t>L-37 YAT LİMANI 35-14-L00037_35-14-L00037_72206397</t>
  </si>
  <si>
    <t>13.01.2023 10:26:49</t>
  </si>
  <si>
    <t>13.01.2023 14:20:49</t>
  </si>
  <si>
    <t>13.01.2023 10:29:24</t>
  </si>
  <si>
    <t>13.01.2023 14:12:35</t>
  </si>
  <si>
    <t>K-4438 35-09-K04438_A  a1b_5862021</t>
  </si>
  <si>
    <t>13.01.2023 10:35:06</t>
  </si>
  <si>
    <t>13.01.2023 14:01:42</t>
  </si>
  <si>
    <t>DM-3/TR-33 SEFERİHİSAR 35-14-L00299_D D03_50087911</t>
  </si>
  <si>
    <t>13.01.2023 10:38:14</t>
  </si>
  <si>
    <t>13.01.2023 12:13:51</t>
  </si>
  <si>
    <t>13.01.2023 10:42:08</t>
  </si>
  <si>
    <t>13.01.2023 11:59:04</t>
  </si>
  <si>
    <t>M-201(DM-2/1) 35-09-M00201_TRAFO M02_42989098</t>
  </si>
  <si>
    <t>13.01.2023 10:44:33</t>
  </si>
  <si>
    <t>13.01.2023 17:24:40</t>
  </si>
  <si>
    <t>13.01.2023 10:49:50</t>
  </si>
  <si>
    <t>13.01.2023 12:56:04</t>
  </si>
  <si>
    <t>M-2475(YATIRIM REZERVE) 35-02-M02475_913517867_913517867</t>
  </si>
  <si>
    <t>13.01.2023 10:47:42</t>
  </si>
  <si>
    <t>13.01.2023 13:20:16</t>
  </si>
  <si>
    <t>13.01.2023 10:55:06</t>
  </si>
  <si>
    <t>13.01.2023 11:15:41</t>
  </si>
  <si>
    <t>13.01.2023 11:01:09</t>
  </si>
  <si>
    <t>13.01.2023 11:07:00</t>
  </si>
  <si>
    <t>TR-253 35-19-M00253_35-19-M00253_2363982</t>
  </si>
  <si>
    <t>13.01.2023 11:06:05</t>
  </si>
  <si>
    <t>13.01.2023 13:48:32</t>
  </si>
  <si>
    <t>13.01.2023 11:07:19</t>
  </si>
  <si>
    <t>13.01.2023 15:33:42</t>
  </si>
  <si>
    <t>KUŞÇULAR DM 35-19-M00461_ALAÇATI-1 ÇIKIŞ M02_46998946</t>
  </si>
  <si>
    <t>13.01.2023 11:11:48</t>
  </si>
  <si>
    <t>13.01.2023 11:48:47</t>
  </si>
  <si>
    <t>M-1826 35-02-M01826_B_56373984_56373984</t>
  </si>
  <si>
    <t>13.01.2023 11:16:31</t>
  </si>
  <si>
    <t>13.01.2023 11:49:18</t>
  </si>
  <si>
    <t>SOMA A SANTRALİ İM/DM 45-82-A00001_SAVAŞTEPE 15.8 L14_2091657</t>
  </si>
  <si>
    <t>13.01.2023 11:14:45</t>
  </si>
  <si>
    <t>13.01.2023 14:48:31</t>
  </si>
  <si>
    <t>KIZLARALANI KÖK 45-72-L00698_HatBaşıAyırıcı_80968608 L02_80968608</t>
  </si>
  <si>
    <t>13.01.2023 11:30:03</t>
  </si>
  <si>
    <t>13.01.2023 12:04:34</t>
  </si>
  <si>
    <t>13.01.2023 11:33:20</t>
  </si>
  <si>
    <t>13.01.2023 12:38:43</t>
  </si>
  <si>
    <t>AHMETLİ TR-54 45-84-L00189_TR-10 EMNİYET L02_72168795</t>
  </si>
  <si>
    <t>13.01.2023 11:39:14</t>
  </si>
  <si>
    <t>13.01.2023 12:44:27</t>
  </si>
  <si>
    <t>13.01.2023 11:42:58</t>
  </si>
  <si>
    <t>13.01.2023 14:58:03</t>
  </si>
  <si>
    <t>ULUCAK DM-2/14 35-27-M00332_C_56356847_56356847</t>
  </si>
  <si>
    <t>13.01.2023 11:42:13</t>
  </si>
  <si>
    <t>13.01.2023 12:36:43</t>
  </si>
  <si>
    <t>13.01.2023 11:43:32</t>
  </si>
  <si>
    <t>13.01.2023 12:08:36</t>
  </si>
  <si>
    <t>FOÇA TR-52 35-23-L00052_950422207_950422207</t>
  </si>
  <si>
    <t>13.01.2023 11:49:35</t>
  </si>
  <si>
    <t>13.01.2023 14:24:47</t>
  </si>
  <si>
    <t>13.01.2023 11:54:39</t>
  </si>
  <si>
    <t>13.01.2023 12:19:20</t>
  </si>
  <si>
    <t>ULUCAK DM-2 35-27-M00331_DONANIMLI YEDEK M02_72170824</t>
  </si>
  <si>
    <t>13.01.2023 11:49:59</t>
  </si>
  <si>
    <t>13.01.2023 12:07:24</t>
  </si>
  <si>
    <t>ÇAVUŞOĞLU TR-1 45-71-M01820_45-71-M01820_2377254</t>
  </si>
  <si>
    <t>13.01.2023 11:56:04</t>
  </si>
  <si>
    <t>13.01.2023 12:35:00</t>
  </si>
  <si>
    <t>SOMA A SANTRALİ İM/DM 45-82-A00001_IŞIKLAR-1 M05_2324956</t>
  </si>
  <si>
    <t>13.01.2023 12:00:54</t>
  </si>
  <si>
    <t>13.01.2023 16:06:16</t>
  </si>
  <si>
    <t>DEREKÖY KÖK 45-82-M00153_IŞIKLAR-2 GİRİŞ M09_73816060</t>
  </si>
  <si>
    <t>13.01.2023 12:05:40</t>
  </si>
  <si>
    <t>13.01.2023 16:13:05</t>
  </si>
  <si>
    <t>KARABURUN TR-8 35-21-L00015_95002453388_95002453388</t>
  </si>
  <si>
    <t>13.01.2023 12:16:25</t>
  </si>
  <si>
    <t>13.01.2023 13:27:08</t>
  </si>
  <si>
    <t>SIĞACIK DM (L-35) 35-14-M00425_956636287_956636287</t>
  </si>
  <si>
    <t>13.01.2023 12:18:00</t>
  </si>
  <si>
    <t>13.01.2023 13:21:07</t>
  </si>
  <si>
    <t>TR-2/80-A 45-83-L00306_48136698 TR1828A2B_48138637</t>
  </si>
  <si>
    <t>13.01.2023 12:19:14</t>
  </si>
  <si>
    <t>13.01.2023 13:26:58</t>
  </si>
  <si>
    <t>K-3193 35-03-K03193_910669339_910669339</t>
  </si>
  <si>
    <t>13.01.2023 12:25:35</t>
  </si>
  <si>
    <t>13.01.2023 18:08:38</t>
  </si>
  <si>
    <t>AHMETLİ TR-51 45-84-L00051_TR-54 L01_2065752</t>
  </si>
  <si>
    <t>13.01.2023 12:37:19</t>
  </si>
  <si>
    <t>13.01.2023 12:50:41</t>
  </si>
  <si>
    <t>ZEYTİNDAĞ TR-1 35-16-M00003_D_56396091_56396091</t>
  </si>
  <si>
    <t>13.01.2023 12:36:32</t>
  </si>
  <si>
    <t>13.01.2023 15:20:08</t>
  </si>
  <si>
    <t>TR-1/48 45-72-M00048_956530888_956530888</t>
  </si>
  <si>
    <t>13.01.2023 12:32:31</t>
  </si>
  <si>
    <t>13.01.2023 13:40:21</t>
  </si>
  <si>
    <t>K-4361 35-02-K04361_B B1B_5838392</t>
  </si>
  <si>
    <t>13.01.2023 12:43:42</t>
  </si>
  <si>
    <t>13.01.2023 15:22:36</t>
  </si>
  <si>
    <t>L-260 35-18-L00260_950451090_950451090</t>
  </si>
  <si>
    <t>16.01.2023 11:03:32</t>
  </si>
  <si>
    <t>16.01.2023 18:42:18</t>
  </si>
  <si>
    <t>K-515 35-03-K00515_35-03-K00515_2348593</t>
  </si>
  <si>
    <t>16.01.2023 11:11:48</t>
  </si>
  <si>
    <t>16.01.2023 11:37:14</t>
  </si>
  <si>
    <t>16.01.2023 11:11:00</t>
  </si>
  <si>
    <t>16.01.2023 12:14:59</t>
  </si>
  <si>
    <t>TR-134 35-16-L00134_A_56352282_56352282</t>
  </si>
  <si>
    <t>16.01.2023 11:18:31</t>
  </si>
  <si>
    <t>16.01.2023 12:52:40</t>
  </si>
  <si>
    <t>TR-60 45-77-L00060_DAĞITIM TRAFOSU L06_74849968</t>
  </si>
  <si>
    <t>16.01.2023 11:18:13</t>
  </si>
  <si>
    <t>16.01.2023 11:35:38</t>
  </si>
  <si>
    <t>16.01.2023 13:22:51</t>
  </si>
  <si>
    <t>K-192 35-01-K00192_911250722_911250722</t>
  </si>
  <si>
    <t>16.01.2023 11:25:02</t>
  </si>
  <si>
    <t>16.01.2023 13:02:11</t>
  </si>
  <si>
    <t>M-2549 35-09-M02549_912650977_912650977</t>
  </si>
  <si>
    <t>16.01.2023 11:24:48</t>
  </si>
  <si>
    <t>16.01.2023 16:19:13</t>
  </si>
  <si>
    <t>TR-8 BOZAVLU 35-19-L00008_35-19-L00008_2349615</t>
  </si>
  <si>
    <t>16.01.2023 11:28:54</t>
  </si>
  <si>
    <t>16.01.2023 12:14:39</t>
  </si>
  <si>
    <t>K-277 35-04-K00277_D_56370541_56370541</t>
  </si>
  <si>
    <t>16.01.2023 11:32:18</t>
  </si>
  <si>
    <t>16.01.2023 15:10:28</t>
  </si>
  <si>
    <t>K-277 35-04-K00277_C_56370542_56370542</t>
  </si>
  <si>
    <t>16.01.2023 11:33:29</t>
  </si>
  <si>
    <t>16.01.2023 15:03:11</t>
  </si>
  <si>
    <t>KARAKOVA MEHMET BALABAN SULAMA GRB TR-4 35-15-M00336_A_79938875_79938875</t>
  </si>
  <si>
    <t>16.01.2023 10:16:14</t>
  </si>
  <si>
    <t>16.01.2023 15:16:49</t>
  </si>
  <si>
    <t>L-456 35-18-L00456_950453237_950453237</t>
  </si>
  <si>
    <t>16.01.2023 11:30:15</t>
  </si>
  <si>
    <t>16.01.2023 16:04:20</t>
  </si>
  <si>
    <t>M-1386 35-03-M01386_911027742_911027742</t>
  </si>
  <si>
    <t>16.01.2023 11:35:04</t>
  </si>
  <si>
    <t>16.01.2023 13:09:56</t>
  </si>
  <si>
    <t>K-3733 35-02-K03733_910186811_910186811</t>
  </si>
  <si>
    <t>16.01.2023 11:35:06</t>
  </si>
  <si>
    <t>16.01.2023 13:26:38</t>
  </si>
  <si>
    <t>16.01.2023 11:40:09</t>
  </si>
  <si>
    <t>16.01.2023 11:59:47</t>
  </si>
  <si>
    <t>HORZUM EMBEL 100.YIL MAH. TR 45-73-M00276_45-73-M00276_2374834</t>
  </si>
  <si>
    <t>16.01.2023 11:36:09</t>
  </si>
  <si>
    <t>16.01.2023 14:10:35</t>
  </si>
  <si>
    <t>TR-49 45-77-L00049_DAĞITIM TRAFOSU L06_72209312</t>
  </si>
  <si>
    <t>16.01.2023 11:42:35</t>
  </si>
  <si>
    <t>16.01.2023 11:58:43</t>
  </si>
  <si>
    <t>VİLLAKENT TR-5 35-28-M00382_7230628_56360134_56360134</t>
  </si>
  <si>
    <t>16.01.2023 11:52:10</t>
  </si>
  <si>
    <t>16.01.2023 13:18:27</t>
  </si>
  <si>
    <t>DM-2/32 (İŞKUR) 45-71-M00134_953202997_953202997</t>
  </si>
  <si>
    <t>16.01.2023 11:53:58</t>
  </si>
  <si>
    <t>16.01.2023 13:35:37</t>
  </si>
  <si>
    <t>DM-1/22 45-71-M00016_DAĞITIM TRAFOSU DM-1/22 M03_66421741</t>
  </si>
  <si>
    <t>16.01.2023 11:56:43</t>
  </si>
  <si>
    <t>16.01.2023 12:20:02</t>
  </si>
  <si>
    <t>16.01.2023 11:55:17</t>
  </si>
  <si>
    <t>16.01.2023 12:58:25</t>
  </si>
  <si>
    <t>16.01.2023 11:58:47</t>
  </si>
  <si>
    <t>16.01.2023 12:37:26</t>
  </si>
  <si>
    <t>İTOB DM 35-22-M00089_TEKELİ SULAMA M08_2328011</t>
  </si>
  <si>
    <t>16.01.2023 11:58:16</t>
  </si>
  <si>
    <t>16.01.2023 13:02:55</t>
  </si>
  <si>
    <t>KÜNER TR-11 35-22-M00293_A_56373334_56373334</t>
  </si>
  <si>
    <t>16.01.2023 11:59:27</t>
  </si>
  <si>
    <t>16.01.2023 13:35:35</t>
  </si>
  <si>
    <t>ŞEMİKLER TM 35-04-A00003_ŞEMİKLER-15 K45_2053433</t>
  </si>
  <si>
    <t>16.01.2023 12:05:15</t>
  </si>
  <si>
    <t>16.01.2023 13:24:45</t>
  </si>
  <si>
    <t>PAŞAKÖY KÖK 45-80-M00052_TAŞDİBİ ÇIKIŞI M010_72063859</t>
  </si>
  <si>
    <t>16.01.2023 11:57:03</t>
  </si>
  <si>
    <t>16.01.2023 12:47:47</t>
  </si>
  <si>
    <t>M-172 35-02-M00172_M-228 M05_2082691</t>
  </si>
  <si>
    <t>16.01.2023 12:04:56</t>
  </si>
  <si>
    <t>16.01.2023 12:22:52</t>
  </si>
  <si>
    <t>TR-1-2/2 35-20-L00008_955204511_955204511</t>
  </si>
  <si>
    <t>16.01.2023 12:09:12</t>
  </si>
  <si>
    <t>16.01.2023 18:05:17</t>
  </si>
  <si>
    <t>TR-51 45-77-L00051_DAĞITIM TRAFO TR-51 L04_72401650</t>
  </si>
  <si>
    <t>16.01.2023 12:02:09</t>
  </si>
  <si>
    <t>16.01.2023 12:23:15</t>
  </si>
  <si>
    <t>M-452 35-02-M00452_M-1270 M02_2092649</t>
  </si>
  <si>
    <t>16.01.2023 12:20:40</t>
  </si>
  <si>
    <t>16.01.2023 12:31:35</t>
  </si>
  <si>
    <t>TR-309 35-19-L00360_956672414_956672414</t>
  </si>
  <si>
    <t>16.01.2023 12:32:45</t>
  </si>
  <si>
    <t>16.01.2023 13:52:06</t>
  </si>
  <si>
    <t>TR-37 45-77-L00037_DAĞITIM TRAFOSU L03_72210374</t>
  </si>
  <si>
    <t>16.01.2023 12:42:21</t>
  </si>
  <si>
    <t>16.01.2023 12:59:10</t>
  </si>
  <si>
    <t>16.01.2023 12:55:01</t>
  </si>
  <si>
    <t>16.01.2023 13:35:34</t>
  </si>
  <si>
    <t>GELENBE İM 45-76-A00001_ALACALAR L02_2093764</t>
  </si>
  <si>
    <t>16.01.2023 12:52:00</t>
  </si>
  <si>
    <t>16.01.2023 12:57:00</t>
  </si>
  <si>
    <t>DM-14/11-A 45-71-M02001_953209387_953209387</t>
  </si>
  <si>
    <t>16.01.2023 12:56:01</t>
  </si>
  <si>
    <t>16.01.2023 14:13:26</t>
  </si>
  <si>
    <t>16.01.2023 12:55:04</t>
  </si>
  <si>
    <t>16.01.2023 16:19:06</t>
  </si>
  <si>
    <t>M-46 35-02-M00046_A_56364734_56364734</t>
  </si>
  <si>
    <t>16.01.2023 12:58:07</t>
  </si>
  <si>
    <t>16.01.2023 16:21:58</t>
  </si>
  <si>
    <t>K-2353 35-02-K02353_35-02-K02353_82145558</t>
  </si>
  <si>
    <t>16.01.2023 13:00:47</t>
  </si>
  <si>
    <t>16.01.2023 16:47:33</t>
  </si>
  <si>
    <t>KURUCUOVA TR-4 35-15-L00255_950349364_950349364</t>
  </si>
  <si>
    <t>16.01.2023 13:06:07</t>
  </si>
  <si>
    <t>16.01.2023 19:51:23</t>
  </si>
  <si>
    <t>M-1974 35-09-M01974_D d1b_5859663</t>
  </si>
  <si>
    <t>16.01.2023 13:07:38</t>
  </si>
  <si>
    <t>16.01.2023 14:21:28</t>
  </si>
  <si>
    <t>M-2515 35-02-M02515_99212558_99212558</t>
  </si>
  <si>
    <t>16.01.2023 14:59:34</t>
  </si>
  <si>
    <t>SÜLEYMANLI KÖK 35-28-M00606_AYVACIK M11_66870923</t>
  </si>
  <si>
    <t>16.01.2023 13:20:31</t>
  </si>
  <si>
    <t>16.01.2023 13:26:53</t>
  </si>
  <si>
    <t>DERBENT İM-DM 45-83-A00004_B.BELEN M14_2097152</t>
  </si>
  <si>
    <t>16.01.2023 13:21:18</t>
  </si>
  <si>
    <t>16.01.2023 13:50:05</t>
  </si>
  <si>
    <t>M-10 35-02-M00010_910208990_910208990</t>
  </si>
  <si>
    <t>16.01.2023 13:19:03</t>
  </si>
  <si>
    <t>16.01.2023 14:57:26</t>
  </si>
  <si>
    <t>16.01.2023 13:25:39</t>
  </si>
  <si>
    <t>16.01.2023 17:42:41</t>
  </si>
  <si>
    <t>ARKENT KONUTLARI 35-27-L00089_35-27-L00089_72165252</t>
  </si>
  <si>
    <t>16.01.2023 13:36:44</t>
  </si>
  <si>
    <t>16.01.2023 14:31:54</t>
  </si>
  <si>
    <t>K-1854 35-07-K01854_912425040_912425040</t>
  </si>
  <si>
    <t>16.01.2023 13:37:59</t>
  </si>
  <si>
    <t>16.01.2023 16:24:13</t>
  </si>
  <si>
    <t>DM-2/32 (İŞKUR) 45-71-M00134_DAĞITIM TRAFOSU M04_66489109</t>
  </si>
  <si>
    <t>16.01.2023 13:34:50</t>
  </si>
  <si>
    <t>16.01.2023 13:47:43</t>
  </si>
  <si>
    <t>HACIALİLER TR-4 45-73-M00729__91133045_91133045</t>
  </si>
  <si>
    <t>16.01.2023 13:41:25</t>
  </si>
  <si>
    <t>16.01.2023 15:04:53</t>
  </si>
  <si>
    <t>KAPAKLI TR-7 45-72-M00314_C_56394719_56394719</t>
  </si>
  <si>
    <t>16.01.2023 13:44:05</t>
  </si>
  <si>
    <t>16.01.2023 14:20:19</t>
  </si>
  <si>
    <t>KARTAL İM 35-08-A00003_M-902 TEKNİK OKULLAR M13_80521396</t>
  </si>
  <si>
    <t>16.01.2023 13:50:28</t>
  </si>
  <si>
    <t>16.01.2023 19:12:28</t>
  </si>
  <si>
    <t>DM-2/27 (TAŞBİNA) 45-71-M00169_DAĞITIM TRAFOSU M03_66483843</t>
  </si>
  <si>
    <t>16.01.2023 13:56:04</t>
  </si>
  <si>
    <t>16.01.2023 14:11:53</t>
  </si>
  <si>
    <t>KARABURUN TR-4/19 35-21-L00004_A_56357319_56357319</t>
  </si>
  <si>
    <t>16.01.2023 13:54:24</t>
  </si>
  <si>
    <t>16.01.2023 14:31:34</t>
  </si>
  <si>
    <t>K-1449 35-04-K01449_950180059_950180059</t>
  </si>
  <si>
    <t>16.01.2023 13:50:04</t>
  </si>
  <si>
    <t>16.01.2023 17:37:53</t>
  </si>
  <si>
    <t>TR-75 (M-775) 35-30-M00775_955297168_955297168</t>
  </si>
  <si>
    <t>16.01.2023 13:58:34</t>
  </si>
  <si>
    <t>16.01.2023 15:19:17</t>
  </si>
  <si>
    <t>KÜNER TR-11 35-22-M00293_DIREK TIPI TRAFO HUCRESI H01_2102566</t>
  </si>
  <si>
    <t>16.01.2023 14:07:37</t>
  </si>
  <si>
    <t>16.01.2023 15:36:06</t>
  </si>
  <si>
    <t>16.01.2023 14:18:17</t>
  </si>
  <si>
    <t>16.01.2023 14:25:00</t>
  </si>
  <si>
    <t>16.01.2023 14:17:54</t>
  </si>
  <si>
    <t>16.01.2023 14:33:00</t>
  </si>
  <si>
    <t>TR-141 35-15-M00141_C_56366807_56366807</t>
  </si>
  <si>
    <t>16.01.2023 14:25:51</t>
  </si>
  <si>
    <t>16.01.2023 15:04:21</t>
  </si>
  <si>
    <t>16.01.2023 14:31:46</t>
  </si>
  <si>
    <t>16.01.2023 17:42:00</t>
  </si>
  <si>
    <t>SELENDİ TR-3 45-81-M00003_DAĞITIM TRAFOSU M06_2077266</t>
  </si>
  <si>
    <t>16.01.2023 14:13:06</t>
  </si>
  <si>
    <t>16.01.2023 14:51:50</t>
  </si>
  <si>
    <t>K-3074 35-04-K03074_D_56359224_56359224</t>
  </si>
  <si>
    <t>16.01.2023 14:36:52</t>
  </si>
  <si>
    <t>16.01.2023 15:27:00</t>
  </si>
  <si>
    <t>DM-1/45 45-71-M00027_DAĞITIM TRAFOSU M01_66434170</t>
  </si>
  <si>
    <t>16.01.2023 14:35:51</t>
  </si>
  <si>
    <t>16.01.2023 15:36:11</t>
  </si>
  <si>
    <t>K-4235 35-03-K04235_A_56367365_56367365</t>
  </si>
  <si>
    <t>16.01.2023 14:35:58</t>
  </si>
  <si>
    <t>16.01.2023 16:49:14</t>
  </si>
  <si>
    <t>K-879 35-01-K00879_35-01-K00879_65659507</t>
  </si>
  <si>
    <t>16.01.2023 14:44:12</t>
  </si>
  <si>
    <t>16.01.2023 20:02:40</t>
  </si>
  <si>
    <t>TR-33 35-19-M00033_956671293_956671293</t>
  </si>
  <si>
    <t>16.01.2023 14:52:11</t>
  </si>
  <si>
    <t>16.01.2023 16:58:47</t>
  </si>
  <si>
    <t>DM-3/13 (KIRMIZI KÖPRÜ) 45-71-M00102_DAĞITIM TRAFOSU M03_66425446</t>
  </si>
  <si>
    <t>16.01.2023 14:56:50</t>
  </si>
  <si>
    <t>16.01.2023 15:38:05</t>
  </si>
  <si>
    <t>TR-36 45-77-L00036_945487919_945487919</t>
  </si>
  <si>
    <t>16.01.2023 14:54:15</t>
  </si>
  <si>
    <t>16.01.2023 15:30:06</t>
  </si>
  <si>
    <t>SELENDİ TR-4 45-81-M00004_DAĞITIM TRAFOSU M06_2076771</t>
  </si>
  <si>
    <t>16.01.2023 14:57:48</t>
  </si>
  <si>
    <t>16.01.2023 15:13:00</t>
  </si>
  <si>
    <t>YAĞCILAR KÖK 45-71-M00179_YAĞCILAR M04_72258020</t>
  </si>
  <si>
    <t>16.01.2023 15:00:50</t>
  </si>
  <si>
    <t>16.01.2023 16:39:53</t>
  </si>
  <si>
    <t>ÜNİVERSİTE TM 35-02-A00008_ÜNİVERSİTE-15 K39_2061525</t>
  </si>
  <si>
    <t>18.01.2023 18:15:38</t>
  </si>
  <si>
    <t>18.01.2023 19:08:45</t>
  </si>
  <si>
    <t>ARİF DURSUN SULAMA GRB 35-26-M00534_956631530_956631530</t>
  </si>
  <si>
    <t>18.01.2023 16:06:02</t>
  </si>
  <si>
    <t>18.01.2023 17:39:30</t>
  </si>
  <si>
    <t>PİYALE TM 35-02-A00007_PİYALE-21 K27_2310403</t>
  </si>
  <si>
    <t>18.01.2023 10:22:17</t>
  </si>
  <si>
    <t>18.01.2023 11:17:44</t>
  </si>
  <si>
    <t>L-455 35-18-L00455_950447427_950447427</t>
  </si>
  <si>
    <t>18.01.2023 16:59:47</t>
  </si>
  <si>
    <t>18.01.2023 18:37:54</t>
  </si>
  <si>
    <t>EGE İM 35-02-A00003_VETERİNERLİK K05_2053340</t>
  </si>
  <si>
    <t>18.01.2023 08:52:33</t>
  </si>
  <si>
    <t>18.01.2023 10:40:44</t>
  </si>
  <si>
    <t>TR-26 35-19-L00026_956682379_956682379</t>
  </si>
  <si>
    <t>18.01.2023 19:49:25</t>
  </si>
  <si>
    <t>18.01.2023 22:17:00</t>
  </si>
  <si>
    <t>DURASILLI TR-2 45-78-M01115_ M04_66089952</t>
  </si>
  <si>
    <t>18.01.2023 10:44:39</t>
  </si>
  <si>
    <t>18.01.2023 11:08:31</t>
  </si>
  <si>
    <t>18.01.2023 18:52:07</t>
  </si>
  <si>
    <t>18.01.2023 23:03:48</t>
  </si>
  <si>
    <t>L-139 35-18-L00139_950443424_950443424</t>
  </si>
  <si>
    <t>18.01.2023 10:05:01</t>
  </si>
  <si>
    <t>18.01.2023 12:26:55</t>
  </si>
  <si>
    <t>18.01.2023 16:37:53</t>
  </si>
  <si>
    <t>18.01.2023 19:43:34</t>
  </si>
  <si>
    <t>M-1540 35-01-M01540_911037164_911037164</t>
  </si>
  <si>
    <t>18.01.2023 17:53:08</t>
  </si>
  <si>
    <t>18.01.2023 20:46:59</t>
  </si>
  <si>
    <t>AŞAĞI KIZILCA TR-1 35-27-L00045_97526108_97526108</t>
  </si>
  <si>
    <t>18.01.2023 08:12:43</t>
  </si>
  <si>
    <t>18.01.2023 09:52:39</t>
  </si>
  <si>
    <t>18.01.2023 16:12:34</t>
  </si>
  <si>
    <t>18.01.2023 17:58:44</t>
  </si>
  <si>
    <t>SEYREK TR-1 35-28-M00371_C_91208436_91208436</t>
  </si>
  <si>
    <t>18.01.2023 18:18:59</t>
  </si>
  <si>
    <t>18.01.2023 18:39:54</t>
  </si>
  <si>
    <t>ESKİ FOÇA İM 35-23-A00001_TR-2 FİDERİ L07_2309134</t>
  </si>
  <si>
    <t>18.01.2023 15:19:14</t>
  </si>
  <si>
    <t>M-2552 35-09-M02552_97763693_97763693</t>
  </si>
  <si>
    <t>18.01.2023 17:33:35</t>
  </si>
  <si>
    <t>CENKYERİ TR-2 45-82-M00257_B_56404467_56404467</t>
  </si>
  <si>
    <t>18.01.2023 21:55:33</t>
  </si>
  <si>
    <t>18.01.2023 22:19:34</t>
  </si>
  <si>
    <t>K-847 35-01-K00847_K-1683 K02_61203770</t>
  </si>
  <si>
    <t>18.01.2023 16:11:37</t>
  </si>
  <si>
    <t>18.01.2023 16:18:35</t>
  </si>
  <si>
    <t>KİBAR KÖYÜ TR-2 35-31-L00313_47904653_56385038_56385038</t>
  </si>
  <si>
    <t>18.01.2023 17:16:07</t>
  </si>
  <si>
    <t>18.01.2023 19:04:54</t>
  </si>
  <si>
    <t>BADEMLİ H. TOP GRB. TR-21 35-15-L01038_A_56361525_56361525</t>
  </si>
  <si>
    <t>18.01.2023 08:43:57</t>
  </si>
  <si>
    <t>18.01.2023 09:54:56</t>
  </si>
  <si>
    <t>NEVZAT AKÇALI SULAMA GRB. TR 35-27-M00122_95000615788_95000615788</t>
  </si>
  <si>
    <t>18.01.2023 19:35:34</t>
  </si>
  <si>
    <t>18.01.2023 22:03:04</t>
  </si>
  <si>
    <t>18.01.2023 13:05:44</t>
  </si>
  <si>
    <t>18.01.2023 17:16:24</t>
  </si>
  <si>
    <t>K-3036 35-04-K03036_B_56356912_56356912</t>
  </si>
  <si>
    <t>18.01.2023 17:55:54</t>
  </si>
  <si>
    <t>18.01.2023 19:31:25</t>
  </si>
  <si>
    <t>TR-52/A 45-77-L00054_B_56395455_56395455</t>
  </si>
  <si>
    <t>18.01.2023 09:03:13</t>
  </si>
  <si>
    <t>18.01.2023 11:29:11</t>
  </si>
  <si>
    <t>K-901 35-02-K00901_K-3003 K03_2310817</t>
  </si>
  <si>
    <t>18.01.2023 20:09:52</t>
  </si>
  <si>
    <t>18.01.2023 20:30:55</t>
  </si>
  <si>
    <t>18.01.2023 09:08:38</t>
  </si>
  <si>
    <t>18.01.2023 17:59:58</t>
  </si>
  <si>
    <t>18.01.2023 16:15:14</t>
  </si>
  <si>
    <t>18.01.2023 16:25:00</t>
  </si>
  <si>
    <t>GÜNEŞLİ KÖK 45-75-M00056_TR-11 M07_67577917</t>
  </si>
  <si>
    <t>18.01.2023 16:48:26</t>
  </si>
  <si>
    <t>18.01.2023 17:52:12</t>
  </si>
  <si>
    <t>18.01.2023 17:38:37</t>
  </si>
  <si>
    <t>18.01.2023 18:46:30</t>
  </si>
  <si>
    <t>L-14 SEVTUR 35-18-L00014_7196389_56394158_56394158</t>
  </si>
  <si>
    <t>18.01.2023 22:25:14</t>
  </si>
  <si>
    <t>19.01.2023 01:06:43</t>
  </si>
  <si>
    <t>HALİLBEYLİ TR-1 KÖK 35-27-M01057_HAMZABABA VE KÖYLER M04_61283942</t>
  </si>
  <si>
    <t>18.01.2023 12:48:27</t>
  </si>
  <si>
    <t>18.01.2023 13:06:12</t>
  </si>
  <si>
    <t>18.01.2023 20:57:25</t>
  </si>
  <si>
    <t>18.01.2023 21:47:35</t>
  </si>
  <si>
    <t>ULUCAK DM-2/3 35-27-M00336_E_56364614_56364614</t>
  </si>
  <si>
    <t>18.01.2023 19:56:48</t>
  </si>
  <si>
    <t>18.01.2023 20:20:04</t>
  </si>
  <si>
    <t>18.01.2023 19:10:09</t>
  </si>
  <si>
    <t>18.01.2023 19:59:59</t>
  </si>
  <si>
    <t>K-192 35-01-K00192_912952419_912952419</t>
  </si>
  <si>
    <t>18.01.2023 15:46:22</t>
  </si>
  <si>
    <t>18.01.2023 17:52:33</t>
  </si>
  <si>
    <t>DM-13/14 45-71-M00321_45-71-M00321_67549529</t>
  </si>
  <si>
    <t>18.01.2023 09:00:00</t>
  </si>
  <si>
    <t>18.01.2023 10:20:59</t>
  </si>
  <si>
    <t>ALLAHDİYEN TR-1 45-78-L00279_B_80943539_80943539</t>
  </si>
  <si>
    <t>18.01.2023 13:44:48</t>
  </si>
  <si>
    <t>18.01.2023 17:35:09</t>
  </si>
  <si>
    <t>BORNOVA TM 35-02-A00005_BORNOVA K13_2057659</t>
  </si>
  <si>
    <t>18.01.2023 16:01:27</t>
  </si>
  <si>
    <t>18.01.2023 17:42:41</t>
  </si>
  <si>
    <t>18.01.2023 09:31:45</t>
  </si>
  <si>
    <t>18.01.2023 14:51:50</t>
  </si>
  <si>
    <t>GÖKEYÜP TR-1 KÖK 45-78-M00798_ M06_2107112</t>
  </si>
  <si>
    <t>18.01.2023 14:47:33</t>
  </si>
  <si>
    <t>18.01.2023 15:04:25</t>
  </si>
  <si>
    <t>K-1190 35-02-K01190_K-2354 K01_2075531</t>
  </si>
  <si>
    <t>18.01.2023 02:26:25</t>
  </si>
  <si>
    <t>18.01.2023 02:28:45</t>
  </si>
  <si>
    <t>KAYAKÖY TR-4 35-15-L00524_35-15-L00524_2364693</t>
  </si>
  <si>
    <t>18.01.2023 09:16:28</t>
  </si>
  <si>
    <t>18.01.2023 09:58:36</t>
  </si>
  <si>
    <t>M-921 35-02-M00921_99839685_99839685</t>
  </si>
  <si>
    <t>18.01.2023 17:44:25</t>
  </si>
  <si>
    <t>18.01.2023 19:01:35</t>
  </si>
  <si>
    <t>SANCAKLI BOZKÖY KÖK 45-71-M00087_SULAMA M02_61320770</t>
  </si>
  <si>
    <t>18.01.2023 06:48:37</t>
  </si>
  <si>
    <t>18.01.2023 09:30:53</t>
  </si>
  <si>
    <t>18.01.2023 09:01:07</t>
  </si>
  <si>
    <t>18.01.2023 09:07:14</t>
  </si>
  <si>
    <t>K-2486 35-04-K02486_B_56362882_56362882</t>
  </si>
  <si>
    <t>18.01.2023 18:37:39</t>
  </si>
  <si>
    <t>18.01.2023 19:56:55</t>
  </si>
  <si>
    <t>K-1411 35-04-K01411_E_56364471_56364471</t>
  </si>
  <si>
    <t>18.01.2023 09:11:31</t>
  </si>
  <si>
    <t>18.01.2023 10:10:26</t>
  </si>
  <si>
    <t>18.01.2023 15:30:41</t>
  </si>
  <si>
    <t>18.01.2023 15:31:43</t>
  </si>
  <si>
    <t>GÜLKENT TR-5 35-30-M00228_35-30-M00228_2361410</t>
  </si>
  <si>
    <t>18.01.2023 22:14:13</t>
  </si>
  <si>
    <t>18.01.2023 22:30:53</t>
  </si>
  <si>
    <t>YENİ ŞAKRAN TR-12 35-17-M00212__56355757_56355757</t>
  </si>
  <si>
    <t>18.01.2023 13:19:19</t>
  </si>
  <si>
    <t>18.01.2023 14:21:43</t>
  </si>
  <si>
    <t>18.01.2023 19:52:06</t>
  </si>
  <si>
    <t>18.01.2023 22:52:28</t>
  </si>
  <si>
    <t>GÖLMARMARA TR-16 45-85-L00016__72372541_72372541</t>
  </si>
  <si>
    <t>18.01.2023 12:10:36</t>
  </si>
  <si>
    <t>18.01.2023 13:24:13</t>
  </si>
  <si>
    <t>SOBRAN TR-2 45-73-M00953_B_91100304_91100304</t>
  </si>
  <si>
    <t>18.01.2023 10:56:36</t>
  </si>
  <si>
    <t>18.01.2023 13:59:05</t>
  </si>
  <si>
    <t>EMİRLİ TR-4 35-15-L00862_A_56369060_56369060</t>
  </si>
  <si>
    <t>18.01.2023 02:09:37</t>
  </si>
  <si>
    <t>18.01.2023 04:15:09</t>
  </si>
  <si>
    <t>PINARLI KÖK 35-20-M00085_TR-2 - TR-3 M03_72358818</t>
  </si>
  <si>
    <t>18.01.2023 10:13:04</t>
  </si>
  <si>
    <t>18.01.2023 10:30:10</t>
  </si>
  <si>
    <t>K-1488 35-02-K01488_K-1213 K02_2054094</t>
  </si>
  <si>
    <t>18.01.2023 13:33:54</t>
  </si>
  <si>
    <t>18.01.2023 14:56:53</t>
  </si>
  <si>
    <t>TR-33 35-19-M00033_956667196_956667196</t>
  </si>
  <si>
    <t>18.01.2023 11:09:28</t>
  </si>
  <si>
    <t>18.01.2023 13:17:16</t>
  </si>
  <si>
    <t>KAYMAKÇI İM 35-15-A00004_YEŞİLKÖY L05_2121821</t>
  </si>
  <si>
    <t>18.01.2023 09:33:20</t>
  </si>
  <si>
    <t>18.01.2023 09:38:46</t>
  </si>
  <si>
    <t>SULUDERE TR-11 İSMET AKCAN EVİ YANI 35-31-L00066_DIREK TIPI TRAFO HUCRESI H01_2049396</t>
  </si>
  <si>
    <t>18.01.2023 12:01:14</t>
  </si>
  <si>
    <t>18.01.2023 12:35:39</t>
  </si>
  <si>
    <t>PİYALE TM 35-02-A00007_PİYALE-30 K41_2063618</t>
  </si>
  <si>
    <t>18.01.2023 11:18:00</t>
  </si>
  <si>
    <t>18.01.2023 12:37:15</t>
  </si>
  <si>
    <t>M-2707 35-02-M02707_35-02-M02707_77269396</t>
  </si>
  <si>
    <t>18.01.2023 08:26:21</t>
  </si>
  <si>
    <t>18.01.2023 09:36:33</t>
  </si>
  <si>
    <t>18.01.2023 13:35:21</t>
  </si>
  <si>
    <t>18.01.2023 18:16:42</t>
  </si>
  <si>
    <t>18.01.2023 10:28:18</t>
  </si>
  <si>
    <t>18.01.2023 10:50:25</t>
  </si>
  <si>
    <t>18.01.2023 09:15:10</t>
  </si>
  <si>
    <t>18.01.2023 11:23:46</t>
  </si>
  <si>
    <t>K-599 35-01-K00599_911761562_911761562</t>
  </si>
  <si>
    <t>18.01.2023 07:13:01</t>
  </si>
  <si>
    <t>18.01.2023 11:33:18</t>
  </si>
  <si>
    <t>18.01.2023 09:45:20</t>
  </si>
  <si>
    <t>18.01.2023 11:14:26</t>
  </si>
  <si>
    <t>18.01.2023 14:26:00</t>
  </si>
  <si>
    <t>18.01.2023 14:48:24</t>
  </si>
  <si>
    <t>DM-13/13 45-71-M00319_45-71-M00319_72095038</t>
  </si>
  <si>
    <t>18.01.2023 09:47:14</t>
  </si>
  <si>
    <t>18.01.2023 11:18:31</t>
  </si>
  <si>
    <t>KUŞÇULAR TR-9 35-19-M00221_956696432_956696432</t>
  </si>
  <si>
    <t>18.01.2023 14:14:14</t>
  </si>
  <si>
    <t>18.01.2023 16:03:40</t>
  </si>
  <si>
    <t>TR-41 KÖK 45-78-L00041_HatBaşıAyırıcı_53139484 L01_53139484</t>
  </si>
  <si>
    <t>18.01.2023 06:50:38</t>
  </si>
  <si>
    <t>DADAĞLI TR-1 45-79-M00522_A_91456579_91456579</t>
  </si>
  <si>
    <t>18.01.2023 12:17:46</t>
  </si>
  <si>
    <t>18.01.2023 15:17:28</t>
  </si>
  <si>
    <t>18.01.2023 17:56:44</t>
  </si>
  <si>
    <t>18.01.2023 22:09:52</t>
  </si>
  <si>
    <t>21.01.2023 11:12:01</t>
  </si>
  <si>
    <t>21.01.2023 12:43:17</t>
  </si>
  <si>
    <t>KEMALİYE DM (TR-1) 45-73-M00150_AKKEÇİLİ ÇIKIŞ M01_66716009</t>
  </si>
  <si>
    <t>21.01.2023 09:40:34</t>
  </si>
  <si>
    <t>21.01.2023 14:19:49</t>
  </si>
  <si>
    <t>MURSALLI TR-2 35-15-L00745_A_56370331_56370331</t>
  </si>
  <si>
    <t>21.01.2023 09:03:17</t>
  </si>
  <si>
    <t>21.01.2023 09:36:14</t>
  </si>
  <si>
    <t>K-936 35-02-K00936_K-4163 K02_2035035</t>
  </si>
  <si>
    <t>21.01.2023 00:55:38</t>
  </si>
  <si>
    <t>21.01.2023 00:56:05</t>
  </si>
  <si>
    <t>ÇATALCA TR-1 35-22-M00267_955289899_955289899</t>
  </si>
  <si>
    <t>21.01.2023 17:53:24</t>
  </si>
  <si>
    <t>21.01.2023 20:26:42</t>
  </si>
  <si>
    <t>SOMA TR-2 45-82-M00002_945539610_945539610</t>
  </si>
  <si>
    <t>21.01.2023 13:43:06</t>
  </si>
  <si>
    <t>21.01.2023 14:29:37</t>
  </si>
  <si>
    <t>21.01.2023 11:19:50</t>
  </si>
  <si>
    <t>21.01.2023 13:46:22</t>
  </si>
  <si>
    <t>TR-137 35-16-L00137_953317646_953317646</t>
  </si>
  <si>
    <t>21.01.2023 10:16:17</t>
  </si>
  <si>
    <t>21.01.2023 11:00:50</t>
  </si>
  <si>
    <t>ASARLIK TR-2 35-28-M00184_A_91323398_91323398</t>
  </si>
  <si>
    <t>21.01.2023 21:01:40</t>
  </si>
  <si>
    <t>21.01.2023 21:58:35</t>
  </si>
  <si>
    <t>K-3719 35-04-K03719_99362064_99362064</t>
  </si>
  <si>
    <t>21.01.2023 19:35:36</t>
  </si>
  <si>
    <t>21.01.2023 22:00:02</t>
  </si>
  <si>
    <t>K-4053 35-09-K04053_TRAFO K02_47241455</t>
  </si>
  <si>
    <t>21.01.2023 20:03:19</t>
  </si>
  <si>
    <t>21.01.2023 20:12:04</t>
  </si>
  <si>
    <t>MORDOĞAN TR-51 35-21-L00151_95002446700_95002446700</t>
  </si>
  <si>
    <t>21.01.2023 11:28:52</t>
  </si>
  <si>
    <t>21.01.2023 17:46:01</t>
  </si>
  <si>
    <t>KARAKUYU KÖK 35-22-M00091_KARAKUYU M02_72111620</t>
  </si>
  <si>
    <t>21.01.2023 15:40:41</t>
  </si>
  <si>
    <t>21.01.2023 16:46:45</t>
  </si>
  <si>
    <t>21.01.2023 12:04:48</t>
  </si>
  <si>
    <t>21.01.2023 12:05:57</t>
  </si>
  <si>
    <t>SANCAKLI BOZKÖY KÖK 45-71-M00087_İĞDECİK M01_61320768</t>
  </si>
  <si>
    <t>21.01.2023 22:46:00</t>
  </si>
  <si>
    <t>22.01.2023 00:22:25</t>
  </si>
  <si>
    <t>YUKARIKEMER NARLI MAHALLESİ TR 45-78-M00634_45-78-M00634_2352554</t>
  </si>
  <si>
    <t>21.01.2023 18:00:19</t>
  </si>
  <si>
    <t>21.01.2023 19:52:03</t>
  </si>
  <si>
    <t>K-3584 35-01-K03584_DIREK TIPI TRAFO HUCRESI H01_2069773</t>
  </si>
  <si>
    <t>21.01.2023 17:16:47</t>
  </si>
  <si>
    <t>21.01.2023 20:06:50</t>
  </si>
  <si>
    <t>SOMA TR-23 45-82-M00023_TR-8 M02_83206187</t>
  </si>
  <si>
    <t>21.01.2023 08:21:50</t>
  </si>
  <si>
    <t>21.01.2023 08:34:08</t>
  </si>
  <si>
    <t>HALİTPAŞA TR-6 45-80-M00062_95001222169_95001222169</t>
  </si>
  <si>
    <t>21.01.2023 14:19:52</t>
  </si>
  <si>
    <t>21.01.2023 17:46:53</t>
  </si>
  <si>
    <t>BOĞAZİÇİ İM 35-01-A00001_SU POMPA K04_2043006</t>
  </si>
  <si>
    <t>21.01.2023 15:03:58</t>
  </si>
  <si>
    <t>21.01.2023 16:45:23</t>
  </si>
  <si>
    <t>21.01.2023 16:44:08</t>
  </si>
  <si>
    <t>21.01.2023 17:15:29</t>
  </si>
  <si>
    <t>M-2824 35-03-M02824__83841833_83841833</t>
  </si>
  <si>
    <t>21.01.2023 12:25:50</t>
  </si>
  <si>
    <t>21.01.2023 17:56:52</t>
  </si>
  <si>
    <t>AHMETLİ TR-25 45-84-L00025_TR-30 L04_65892198</t>
  </si>
  <si>
    <t>21.01.2023 09:31:36</t>
  </si>
  <si>
    <t>21.01.2023 12:12:52</t>
  </si>
  <si>
    <t>AKKOYUNLU TR-3 35-29-L00692_B_56360173_56360173</t>
  </si>
  <si>
    <t>21.01.2023 08:38:03</t>
  </si>
  <si>
    <t>21.01.2023 11:20:21</t>
  </si>
  <si>
    <t>21.01.2023 05:08:02</t>
  </si>
  <si>
    <t>21.01.2023 10:35:01</t>
  </si>
  <si>
    <t>TR-52 35-27-M00052_DEVLET HASTANESİ KÖK M01_72176402</t>
  </si>
  <si>
    <t>21.01.2023 13:26:23</t>
  </si>
  <si>
    <t>21.01.2023 15:10:59</t>
  </si>
  <si>
    <t>M-461 35-03-M00461_A_91071795_91071795</t>
  </si>
  <si>
    <t>21.01.2023 10:50:36</t>
  </si>
  <si>
    <t>21.01.2023 11:48:36</t>
  </si>
  <si>
    <t>ASARLIK TR-14 KÖK 35-28-M00168_35-28-M00168_66531982</t>
  </si>
  <si>
    <t>21.01.2023 09:49:08</t>
  </si>
  <si>
    <t>21.01.2023 13:45:20</t>
  </si>
  <si>
    <t>TR-168 45-78-L00168_953265905_953265905</t>
  </si>
  <si>
    <t>21.01.2023 18:43:43</t>
  </si>
  <si>
    <t>21.01.2023 20:35:34</t>
  </si>
  <si>
    <t>BÜYÜKSÜMBÜLLER TR-1 45-71-M00818_95001185509_95001185509</t>
  </si>
  <si>
    <t>21.01.2023 17:40:22</t>
  </si>
  <si>
    <t>21.01.2023 20:48:14</t>
  </si>
  <si>
    <t>TR-29 45-74-M00029_945588496_945588496</t>
  </si>
  <si>
    <t>21.01.2023 10:56:47</t>
  </si>
  <si>
    <t>21.01.2023 12:22:08</t>
  </si>
  <si>
    <t>M-1103 35-03-M01103_B_56362943_56362943</t>
  </si>
  <si>
    <t>21.01.2023 20:43:28</t>
  </si>
  <si>
    <t>22.01.2023 01:03:39</t>
  </si>
  <si>
    <t>K-421 35-01-K00421_911244258_911244258</t>
  </si>
  <si>
    <t>21.01.2023 14:22:31</t>
  </si>
  <si>
    <t>21.01.2023 16:37:56</t>
  </si>
  <si>
    <t>GÖÇBEYLİ DM 35-16-M00139_GÖÇBEYLİ TARIMSAL SULAMA M02_72044622</t>
  </si>
  <si>
    <t>21.01.2023 08:36:33</t>
  </si>
  <si>
    <t>21.01.2023 17:41:36</t>
  </si>
  <si>
    <t>BOĞAZİÇİ İM 35-01-A00001_ALTINDAĞ K15_2043016</t>
  </si>
  <si>
    <t>21.01.2023 12:42:48</t>
  </si>
  <si>
    <t>21.01.2023 14:21:35</t>
  </si>
  <si>
    <t>TR-112 KAVAKDERE 35-14-M00112_956659266_956659266</t>
  </si>
  <si>
    <t>21.01.2023 11:18:08</t>
  </si>
  <si>
    <t>21.01.2023 18:16:27</t>
  </si>
  <si>
    <t>21.01.2023 17:45:37</t>
  </si>
  <si>
    <t>21.01.2023 19:44:30</t>
  </si>
  <si>
    <t>YAHŞELLİ TR-9 35-28-M00830_HatBaşıAyırıcı_53133707 M02_53133707</t>
  </si>
  <si>
    <t>21.01.2023 09:11:52</t>
  </si>
  <si>
    <t>21.01.2023 15:42:40</t>
  </si>
  <si>
    <t>21.01.2023 07:38:57</t>
  </si>
  <si>
    <t>21.01.2023 09:39:45</t>
  </si>
  <si>
    <t>21.01.2023 16:07:13</t>
  </si>
  <si>
    <t>21.01.2023 16:46:39</t>
  </si>
  <si>
    <t>TR-63 35-19-L00063_956668044_956668044</t>
  </si>
  <si>
    <t>21.01.2023 20:26:57</t>
  </si>
  <si>
    <t>22.01.2023 00:33:28</t>
  </si>
  <si>
    <t>21.01.2023 08:58:09</t>
  </si>
  <si>
    <t>21.01.2023 10:24:38</t>
  </si>
  <si>
    <t>KÜÇÜKAVULCUK DM 35-15-L00727_KÜÇÜKAVLUCUK SULAMA GRB L05_72098514</t>
  </si>
  <si>
    <t>21.01.2023 10:47:33</t>
  </si>
  <si>
    <t>21.01.2023 11:12:08</t>
  </si>
  <si>
    <t>TR-1/67 (CEZAEVİ YANI) 45-83-M00067__84021682_84021682</t>
  </si>
  <si>
    <t>21.01.2023 09:59:36</t>
  </si>
  <si>
    <t>21.01.2023 10:42:48</t>
  </si>
  <si>
    <t>TR-122 ZEYTİNALANI 35-19-L00122_A_91332190_91332190</t>
  </si>
  <si>
    <t>21.01.2023 14:34:06</t>
  </si>
  <si>
    <t>21.01.2023 16:10:37</t>
  </si>
  <si>
    <t>HACIALİLER ORTAHAN TR-2 45-73-M00725_45-73-M00725_2355177</t>
  </si>
  <si>
    <t>21.01.2023 15:16:33</t>
  </si>
  <si>
    <t>21.01.2023 16:02:12</t>
  </si>
  <si>
    <t>EBSO TM 35-09-A00001_BORNOVA-1 M05_2311191</t>
  </si>
  <si>
    <t>21.01.2023 20:34:39</t>
  </si>
  <si>
    <t>21.01.2023 20:39:09</t>
  </si>
  <si>
    <t>PAYAMLI M-19 35-25-M00172_956642202_956642202</t>
  </si>
  <si>
    <t>21.01.2023 19:47:37</t>
  </si>
  <si>
    <t>21.01.2023 20:52:08</t>
  </si>
  <si>
    <t>K-893 35-04-K00893_99412026_99412026</t>
  </si>
  <si>
    <t>21.01.2023 19:12:59</t>
  </si>
  <si>
    <t>21.01.2023 21:58:05</t>
  </si>
  <si>
    <t>21.01.2023 11:12:23</t>
  </si>
  <si>
    <t>21.01.2023 13:44:44</t>
  </si>
  <si>
    <t>21.01.2023 10:26:48</t>
  </si>
  <si>
    <t>21.01.2023 13:29:10</t>
  </si>
  <si>
    <t>21.01.2023 03:23:45</t>
  </si>
  <si>
    <t>21.01.2023 05:14:48</t>
  </si>
  <si>
    <t>M-970 35-03-M00970_35-03-M00970_41917708</t>
  </si>
  <si>
    <t>21.01.2023 10:00:00</t>
  </si>
  <si>
    <t>21.01.2023 15:00:00</t>
  </si>
  <si>
    <t>L-455 35-18-L00455_950447436_950447436</t>
  </si>
  <si>
    <t>21.01.2023 14:50:42</t>
  </si>
  <si>
    <t>21.01.2023 18:33:16</t>
  </si>
  <si>
    <t>21.01.2023 09:25:47</t>
  </si>
  <si>
    <t>21.01.2023 16:08:57</t>
  </si>
  <si>
    <t>21.01.2023 09:59:11</t>
  </si>
  <si>
    <t>21.01.2023 11:47:17</t>
  </si>
  <si>
    <t>M-1256 35-01-M01256_D D1_5863798</t>
  </si>
  <si>
    <t>21.01.2023 15:45:33</t>
  </si>
  <si>
    <t>21.01.2023 17:26:00</t>
  </si>
  <si>
    <t>K-240 35-01-K00240_A_56377595_56377595</t>
  </si>
  <si>
    <t>21.01.2023 15:45:16</t>
  </si>
  <si>
    <t>21.01.2023 16:19:44</t>
  </si>
  <si>
    <t>K-1892 35-07-K01892_35-07-K01892_48190640</t>
  </si>
  <si>
    <t>21.01.2023 11:55:08</t>
  </si>
  <si>
    <t>21.01.2023 12:36:54</t>
  </si>
  <si>
    <t>L-218 SANAYİ SİTESİ 35-18-L00218_950458266_950458266</t>
  </si>
  <si>
    <t>21.01.2023 16:34:44</t>
  </si>
  <si>
    <t>21.01.2023 18:52:57</t>
  </si>
  <si>
    <t>L-278 35-18-L00278_5718191_56369161_56369161</t>
  </si>
  <si>
    <t>21.01.2023 10:31:06</t>
  </si>
  <si>
    <t>21.01.2023 11:02:23</t>
  </si>
  <si>
    <t>L-239 BAYKAL 35-18-L00239_950444681_950444681</t>
  </si>
  <si>
    <t>21.01.2023 09:12:26</t>
  </si>
  <si>
    <t>21.01.2023 12:12:55</t>
  </si>
  <si>
    <t>21.01.2023 15:57:00</t>
  </si>
  <si>
    <t>21.01.2023 22:06:13</t>
  </si>
  <si>
    <t>KARAKUYU TR-4 35-26-M00441_956621647_956621647</t>
  </si>
  <si>
    <t>21.01.2023 15:14:21</t>
  </si>
  <si>
    <t>21.01.2023 18:22:52</t>
  </si>
  <si>
    <t>DM-14/05 (TR-14/19) 45-71-M00547_953241218_953241218</t>
  </si>
  <si>
    <t>21.01.2023 19:31:39</t>
  </si>
  <si>
    <t>21.01.2023 22:45:50</t>
  </si>
  <si>
    <t>TR-38 35-17-M00038_7196005_56394744_56394744</t>
  </si>
  <si>
    <t>21.01.2023 09:34:35</t>
  </si>
  <si>
    <t>21.01.2023 10:32:03</t>
  </si>
  <si>
    <t>KORDON KÖK 45-78-M00730_KABAZLI M01_2105504</t>
  </si>
  <si>
    <t>21.01.2023 09:40:48</t>
  </si>
  <si>
    <t>21.01.2023 09:41:18</t>
  </si>
  <si>
    <t>TR-2/37 45-72-L00037_956497045_956497045</t>
  </si>
  <si>
    <t>21.01.2023 06:37:12</t>
  </si>
  <si>
    <t>21.01.2023 07:31:55</t>
  </si>
  <si>
    <t>K-2806 35-07-K02806_95000001863_95000001863</t>
  </si>
  <si>
    <t>21.01.2023 14:39:23</t>
  </si>
  <si>
    <t>21.01.2023 17:42:49</t>
  </si>
  <si>
    <t>21.01.2023 12:02:17</t>
  </si>
  <si>
    <t>21.01.2023 12:12:07</t>
  </si>
  <si>
    <t>M-460 35-03-M00460_A_56365022_56365022</t>
  </si>
  <si>
    <t>21.01.2023 18:42:12</t>
  </si>
  <si>
    <t>21.01.2023 22:07:53</t>
  </si>
  <si>
    <t>GÖKÇEALAN TR-1 35-13-L00085_946420421_946420421</t>
  </si>
  <si>
    <t>21.01.2023 11:20:05</t>
  </si>
  <si>
    <t>21.01.2023 13:52:28</t>
  </si>
  <si>
    <t>21.01.2023 08:11:06</t>
  </si>
  <si>
    <t>21.01.2023 09:27:40</t>
  </si>
  <si>
    <t>K-4518 35-01-K04518_910327652_910327652</t>
  </si>
  <si>
    <t>21.01.2023 13:11:37</t>
  </si>
  <si>
    <t>21.01.2023 14:41:57</t>
  </si>
  <si>
    <t>DM-1/TR-15 SEFERİHİSAR 35-14-M00327_SA A1_5858601</t>
  </si>
  <si>
    <t>21.01.2023 09:13:40</t>
  </si>
  <si>
    <t>21.01.2023 14:18:43</t>
  </si>
  <si>
    <t>YUKARI KARABURÇ TR-11 35-31-L00269_956578672_956578672</t>
  </si>
  <si>
    <t>21.01.2023 19:22:51</t>
  </si>
  <si>
    <t>21.01.2023 21:21:18</t>
  </si>
  <si>
    <t>TARIMSAL SULAMA TR-68 45-85-L00098_45-85-L00098_2354616</t>
  </si>
  <si>
    <t>21.01.2023 15:23:33</t>
  </si>
  <si>
    <t>21.01.2023 16:22:21</t>
  </si>
  <si>
    <t>TR-17 35-17-M00017_E_91313624_91313624</t>
  </si>
  <si>
    <t>21.01.2023 11:33:38</t>
  </si>
  <si>
    <t>21.01.2023 12:07:18</t>
  </si>
  <si>
    <t>BADEMLİ KELTEPE MEV. TR-30 35-15-L01054_950404485_950404485</t>
  </si>
  <si>
    <t>21.01.2023 12:13:58</t>
  </si>
  <si>
    <t>21.01.2023 13:26:17</t>
  </si>
  <si>
    <t>KARAHIDIRLI TR-1 35-16-M00048_A_56396057_56396057</t>
  </si>
  <si>
    <t>21.01.2023 16:12:34</t>
  </si>
  <si>
    <t>21.01.2023 18:22:17</t>
  </si>
  <si>
    <t>TR-34 35-27-M00034_TR-32 M03_82886843</t>
  </si>
  <si>
    <t>21.01.2023 09:03:13</t>
  </si>
  <si>
    <t>21.01.2023 12:48:33</t>
  </si>
  <si>
    <t>M-2764 35-02-M02764_910640795_910640795</t>
  </si>
  <si>
    <t>21.01.2023 08:27:00</t>
  </si>
  <si>
    <t>21.01.2023 11:21:01</t>
  </si>
  <si>
    <t>IŞIKLAR KÖK 45-73-M00467_HIZLI TREN M04_83813231</t>
  </si>
  <si>
    <t>21.01.2023 14:18:26</t>
  </si>
  <si>
    <t>21.01.2023 14:33:12</t>
  </si>
  <si>
    <t>TİRE İM-DM-1 35-29-A00001_DEREBAŞI M25_2059028</t>
  </si>
  <si>
    <t>21.01.2023 20:30:26</t>
  </si>
  <si>
    <t>21.01.2023 20:45:50</t>
  </si>
  <si>
    <t>TR-2/29 45-83-L00029_955172088_955172088</t>
  </si>
  <si>
    <t>21.01.2023 16:02:36</t>
  </si>
  <si>
    <t>21.01.2023 17:37:48</t>
  </si>
  <si>
    <t>K-2530 35-02-K02530_35-02-K02530_75276490</t>
  </si>
  <si>
    <t>21.01.2023 17:30:43</t>
  </si>
  <si>
    <t>21.01.2023 18:10:09</t>
  </si>
  <si>
    <t>DM-17 45-71-M00400_DAĞITIM TRAFO DM-17 M06_73387864</t>
  </si>
  <si>
    <t>21.01.2023 13:07:33</t>
  </si>
  <si>
    <t>21.01.2023 13:50:46</t>
  </si>
  <si>
    <t>K-3422 35-07-K03422_912446490_912446490</t>
  </si>
  <si>
    <t>21.01.2023 13:50:54</t>
  </si>
  <si>
    <t>21.01.2023 16:14:07</t>
  </si>
  <si>
    <t>DM-9 45-71-M00386_GENEL KONUTLAR M07_66182332</t>
  </si>
  <si>
    <t>21.01.2023 17:56:00</t>
  </si>
  <si>
    <t>21.01.2023 19:27:00</t>
  </si>
  <si>
    <t>TR-74 ( M-774) 35-30-M00774_966048417_966048417</t>
  </si>
  <si>
    <t>21.01.2023 13:19:50</t>
  </si>
  <si>
    <t>21.01.2023 19:05:24</t>
  </si>
  <si>
    <t>21.01.2023 18:36:16</t>
  </si>
  <si>
    <t>21.01.2023 20:06:57</t>
  </si>
  <si>
    <t>YAKAKÖY KÖK 45-75-M00067_HatBaşıAyırıcı_53135039 M05_53135039</t>
  </si>
  <si>
    <t>21.01.2023 16:45:10</t>
  </si>
  <si>
    <t>21.01.2023 17:53:22</t>
  </si>
  <si>
    <t>KURTULMUŞ KÖK 45-72-L00080_SARILAR ÇIKIŞI L03_66546764</t>
  </si>
  <si>
    <t>21.01.2023 10:17:13</t>
  </si>
  <si>
    <t>21.01.2023 10:17:28</t>
  </si>
  <si>
    <t>ATAKÖY TR-1 35-22-M00190_35-22-M00190_2374940</t>
  </si>
  <si>
    <t>21.01.2023 09:27:20</t>
  </si>
  <si>
    <t>21.01.2023 17:41:02</t>
  </si>
  <si>
    <t>K-1338 35-03-K01338_D_56374147_56374147</t>
  </si>
  <si>
    <t>21.01.2023 16:01:18</t>
  </si>
  <si>
    <t>21.01.2023 18:28:34</t>
  </si>
  <si>
    <t>CAFERBEY KÖK 45-78-L00231_HatBaşıAyırıcı_53139322 L03_53139322</t>
  </si>
  <si>
    <t>21.01.2023 08:33:57</t>
  </si>
  <si>
    <t>21.01.2023 10:37:53</t>
  </si>
  <si>
    <t>MURADİYE DM 45-71-M00006_DM-02 ÜÇTEPELER RİNG M04_2076877</t>
  </si>
  <si>
    <t>21.01.2023 15:30:55</t>
  </si>
  <si>
    <t>21.01.2023 15:39:00</t>
  </si>
  <si>
    <t>MURADİYE DM-5/05 45-71-M00235_DAĞITIM TRAFOSU M09_2124675</t>
  </si>
  <si>
    <t>21.01.2023 10:37:30</t>
  </si>
  <si>
    <t>21.01.2023 11:07:10</t>
  </si>
  <si>
    <t>YAŞAR ÇETİN SULAMA GRUBU TR 35-27-M00513_B_91411725_91411725</t>
  </si>
  <si>
    <t>21.01.2023 20:23:25</t>
  </si>
  <si>
    <t>21.01.2023 21:41:40</t>
  </si>
  <si>
    <t>GÜLBAHÇE TR-10 35-19-L00249_DIREK TIPI TRAFO HUCRESI H01_2058573</t>
  </si>
  <si>
    <t>21.01.2023 19:07:10</t>
  </si>
  <si>
    <t>21.01.2023 20:04:39</t>
  </si>
  <si>
    <t>TATLIÇEŞME TR-1 45-77-L00208_A_56387137_56387137</t>
  </si>
  <si>
    <t>21.01.2023 08:25:44</t>
  </si>
  <si>
    <t>21.01.2023 09:13:19</t>
  </si>
  <si>
    <t>K-1620 35-08-K01620_913202312_913202312</t>
  </si>
  <si>
    <t>21.01.2023 18:03:27</t>
  </si>
  <si>
    <t>21.01.2023 19:11:10</t>
  </si>
  <si>
    <t>K-4806 35-01-K04806_911140826_911140826</t>
  </si>
  <si>
    <t>21.01.2023 21:43:55</t>
  </si>
  <si>
    <t>22.01.2023 00:25:40</t>
  </si>
  <si>
    <t>ANSIZCA TR-1 35-27-M00861_A_56393151_56393151</t>
  </si>
  <si>
    <t>21.01.2023 13:52:13</t>
  </si>
  <si>
    <t>21.01.2023 18:52:33</t>
  </si>
  <si>
    <t>TR-90 35-17-M00090__60983269_60983269</t>
  </si>
  <si>
    <t>21.01.2023 03:13:36</t>
  </si>
  <si>
    <t>21.01.2023 03:51:51</t>
  </si>
  <si>
    <t>AHMETLİ TR-3 35-26-L00127_35-26-L00127_2351715</t>
  </si>
  <si>
    <t>21.01.2023 09:32:35</t>
  </si>
  <si>
    <t>21.01.2023 12:37:21</t>
  </si>
  <si>
    <t>ALEMŞAHLI TR-3 45-79-M00450_A_91132759_91132759</t>
  </si>
  <si>
    <t>21.01.2023 17:42:07</t>
  </si>
  <si>
    <t>21.01.2023 18:24:32</t>
  </si>
  <si>
    <t>ATAKÖY TR-4 35-22-M00193_35-22-M00193_2374942</t>
  </si>
  <si>
    <t>21.01.2023 09:09:28</t>
  </si>
  <si>
    <t>21.01.2023 17:42:04</t>
  </si>
  <si>
    <t>K-1620 35-08-K01620_35-08-K01620_65783220</t>
  </si>
  <si>
    <t>21.01.2023 18:39:39</t>
  </si>
  <si>
    <t>21.01.2023 19:14:25</t>
  </si>
  <si>
    <t>MENEMEN GÖRECE TR-1 35-28-M00288_C_56358982_56358982</t>
  </si>
  <si>
    <t>21.01.2023 11:01:47</t>
  </si>
  <si>
    <t>21.01.2023 11:54:52</t>
  </si>
  <si>
    <t>21.01.2023 14:39:14</t>
  </si>
  <si>
    <t>21.01.2023 14:49:22</t>
  </si>
  <si>
    <t>EBSO TM 35-09-A00001_BORNOVA-2 M07_2311195</t>
  </si>
  <si>
    <t>21.01.2023 20:35:37</t>
  </si>
  <si>
    <t>21.01.2023 20:39:08</t>
  </si>
  <si>
    <t>21.01.2023 15:43:11</t>
  </si>
  <si>
    <t>21.01.2023 17:46:22</t>
  </si>
  <si>
    <t>SOMA DM-1 45-82-M00050_DM-2 M05_60207432</t>
  </si>
  <si>
    <t>21.01.2023 17:00:03</t>
  </si>
  <si>
    <t>21.01.2023 17:23:00</t>
  </si>
  <si>
    <t>21.01.2023 11:16:27</t>
  </si>
  <si>
    <t>21.01.2023 16:56:29</t>
  </si>
  <si>
    <t>DİNDARLI KÖK TR-3 KAKLIK 45-79-M00395_HatBaşıAyırıcı_72341744 M04_72341744</t>
  </si>
  <si>
    <t>21.01.2023 19:24:52</t>
  </si>
  <si>
    <t>21.01.2023 20:50:05</t>
  </si>
  <si>
    <t>TR-42 35-27-M00042_DIREK TIPI TRAFO HUCRESI H01_2050490</t>
  </si>
  <si>
    <t>21.01.2023 13:28:11</t>
  </si>
  <si>
    <t>21.01.2023 15:19:02</t>
  </si>
  <si>
    <t>MURADİYE TR-2 SU DEPOSU 45-71-M00199_DAĞITIM TRAFOSU M05_72233401</t>
  </si>
  <si>
    <t>21.01.2023 10:06:22</t>
  </si>
  <si>
    <t>21.01.2023 10:18:50</t>
  </si>
  <si>
    <t>ÇAMLICA KÖYÜ TR-1 45-71-M01596_966452277_966452277</t>
  </si>
  <si>
    <t>21.01.2023 11:36:56</t>
  </si>
  <si>
    <t>21.01.2023 18:46:09</t>
  </si>
  <si>
    <t>21.01.2023 09:08:36</t>
  </si>
  <si>
    <t>21.01.2023 16:35:44</t>
  </si>
  <si>
    <t>21.01.2023 13:07:12</t>
  </si>
  <si>
    <t>21.01.2023 15:56:02</t>
  </si>
  <si>
    <t>21.01.2023 13:26:49</t>
  </si>
  <si>
    <t>21.01.2023 13:36:46</t>
  </si>
  <si>
    <t>KARAALİ DM 45-71-M02127_BAĞYOLU ÇIKIŞ M02_54851152</t>
  </si>
  <si>
    <t>21.01.2023 15:30:22</t>
  </si>
  <si>
    <t>21.01.2023 15:37:46</t>
  </si>
  <si>
    <t>21.01.2023 17:41:44</t>
  </si>
  <si>
    <t>21.01.2023 18:53:13</t>
  </si>
  <si>
    <t>KARAKURT TR-4 45-76-M00088_D_56402347_56402347</t>
  </si>
  <si>
    <t>21.01.2023 10:50:50</t>
  </si>
  <si>
    <t>21.01.2023 12:28:28</t>
  </si>
  <si>
    <t>K-3740 35-08-K03740_97607995_97607995</t>
  </si>
  <si>
    <t>21.01.2023 06:17:50</t>
  </si>
  <si>
    <t>21.01.2023 09:45:21</t>
  </si>
  <si>
    <t>SEZENER EMRAN SULAMA GRUBU 35-29-M00215_A_56355082_56355082</t>
  </si>
  <si>
    <t>21.01.2023 15:48:20</t>
  </si>
  <si>
    <t>21.01.2023 19:22:42</t>
  </si>
  <si>
    <t>K-3583 35-02-K03583_99646773_99646773</t>
  </si>
  <si>
    <t>21.01.2023 17:09:10</t>
  </si>
  <si>
    <t>21.01.2023 20:24:54</t>
  </si>
  <si>
    <t>AHMET YAR KÖK 35-27-M00067_KLEMSAN KÖK M03_72177223</t>
  </si>
  <si>
    <t>21.01.2023 09:11:19</t>
  </si>
  <si>
    <t>21.01.2023 13:21:52</t>
  </si>
  <si>
    <t>ARDIÇ TR-8 35-21-L00131_D_60982176_60982176</t>
  </si>
  <si>
    <t>21.01.2023 19:03:25</t>
  </si>
  <si>
    <t>21.01.2023 23:52:34</t>
  </si>
  <si>
    <t>21.01.2023 11:17:18</t>
  </si>
  <si>
    <t>21.01.2023 12:15:18</t>
  </si>
  <si>
    <t>SARUHANLI TR-5 45-80-M02888_C C03b_60282587</t>
  </si>
  <si>
    <t>21.01.2023 10:23:26</t>
  </si>
  <si>
    <t>21.01.2023 11:33:42</t>
  </si>
  <si>
    <t>K-782 35-01-K00782_912123749_912123749</t>
  </si>
  <si>
    <t>21.01.2023 15:09:49</t>
  </si>
  <si>
    <t>21.01.2023 18:59:12</t>
  </si>
  <si>
    <t>K-1390 35-01-K01390_A_56374045_56374045</t>
  </si>
  <si>
    <t>21.01.2023 14:09:32</t>
  </si>
  <si>
    <t>21.01.2023 17:58:14</t>
  </si>
  <si>
    <t>21.01.2023 01:38:15</t>
  </si>
  <si>
    <t>21.01.2023 02:03:54</t>
  </si>
  <si>
    <t>K-1144 35-04-K01144_99873939_99873939</t>
  </si>
  <si>
    <t>21.01.2023 13:31:04</t>
  </si>
  <si>
    <t>21.01.2023 16:19:43</t>
  </si>
  <si>
    <t>SİNDEL TR-1 45-75-M00331_C_56389895_56389895</t>
  </si>
  <si>
    <t>21.01.2023 19:06:18</t>
  </si>
  <si>
    <t>21.01.2023 21:25:14</t>
  </si>
  <si>
    <t>M-460 35-03-M00460_35-03-M00460_2356559</t>
  </si>
  <si>
    <t>21.01.2023 09:41:31</t>
  </si>
  <si>
    <t>21.01.2023 12:04:56</t>
  </si>
  <si>
    <t>BEYDERE KÖK 45-71-M00128_HatBaşıAyırıcı_53135243 M07_53135243</t>
  </si>
  <si>
    <t>21.01.2023 11:59:12</t>
  </si>
  <si>
    <t>21.01.2023 20:16:07</t>
  </si>
  <si>
    <t>K-527 35-01-K00527_35-01-K00527_2350137</t>
  </si>
  <si>
    <t>21.01.2023 08:11:16</t>
  </si>
  <si>
    <t>21.01.2023 10:46:54</t>
  </si>
  <si>
    <t>KARAKILIÇLI TR-2 45-71-M01556_953212758_953212758</t>
  </si>
  <si>
    <t>21.01.2023 22:33:04</t>
  </si>
  <si>
    <t>22.01.2023 01:55:14</t>
  </si>
  <si>
    <t>BAYAT TR-3 45-75-M00230_45-75-M00230_2362312</t>
  </si>
  <si>
    <t>21.01.2023 17:15:08</t>
  </si>
  <si>
    <t>21.01.2023 18:06:12</t>
  </si>
  <si>
    <t>YAHŞELLİ TR-9 35-28-M00830_EMİRALEM KÖK M02_58172277</t>
  </si>
  <si>
    <t>21.01.2023 09:00:04</t>
  </si>
  <si>
    <t>21.01.2023 09:39:14</t>
  </si>
  <si>
    <t>21.01.2023 06:15:27</t>
  </si>
  <si>
    <t>21.01.2023 11:42:41</t>
  </si>
  <si>
    <t>K-1397 GÖRECE 35-22-K01397__91124622_91124622</t>
  </si>
  <si>
    <t>21.01.2023 16:42:10</t>
  </si>
  <si>
    <t>21.01.2023 18:09:52</t>
  </si>
  <si>
    <t>KOZBEYLİ TR-2 35-23-M00071_962030471_962030471</t>
  </si>
  <si>
    <t>21.01.2023 02:30:15</t>
  </si>
  <si>
    <t>21.01.2023 07:11:22</t>
  </si>
  <si>
    <t>21.01.2023 09:14:58</t>
  </si>
  <si>
    <t>21.01.2023 18:19:02</t>
  </si>
  <si>
    <t>21.01.2023 12:34:28</t>
  </si>
  <si>
    <t>21.01.2023 19:44:11</t>
  </si>
  <si>
    <t>21.01.2023 14:06:02</t>
  </si>
  <si>
    <t>21.01.2023 15:42:13</t>
  </si>
  <si>
    <t>KOZBEYLİ TR-2 35-23-M00071_42094861_56362711_56362711</t>
  </si>
  <si>
    <t>21.01.2023 04:39:40</t>
  </si>
  <si>
    <t>21.01.2023 07:12:44</t>
  </si>
  <si>
    <t>21.01.2023 14:56:13</t>
  </si>
  <si>
    <t>21.01.2023 15:00:43</t>
  </si>
  <si>
    <t>SOMA MERKEZ DM-2 45-82-M00070_TR-17 M01_2322044</t>
  </si>
  <si>
    <t>21.01.2023 09:30:20</t>
  </si>
  <si>
    <t>21.01.2023 14:40:26</t>
  </si>
  <si>
    <t>KARABURUN TR-4 35-21-L00145_953359962_953359962</t>
  </si>
  <si>
    <t>21.01.2023 12:05:08</t>
  </si>
  <si>
    <t>21.01.2023 14:58:56</t>
  </si>
  <si>
    <t>BOZYAKA TM 35-01-A00007_GÖZTEPE-2 M06_2312208</t>
  </si>
  <si>
    <t>21.01.2023 19:56:37</t>
  </si>
  <si>
    <t>21.01.2023 20:07:00</t>
  </si>
  <si>
    <t>AŞAĞIÇOBANİSA TR-3 45-71-M00103_953198101_953198101</t>
  </si>
  <si>
    <t>21.01.2023 13:11:38</t>
  </si>
  <si>
    <t>21.01.2023 20:21:06</t>
  </si>
  <si>
    <t>DERELİ TR-1 35-13-L00399_95001193197_95001193197</t>
  </si>
  <si>
    <t>21.01.2023 18:52:20</t>
  </si>
  <si>
    <t>21.01.2023 19:32:24</t>
  </si>
  <si>
    <t>21.01.2023 16:42:33</t>
  </si>
  <si>
    <t>21.01.2023 16:43:43</t>
  </si>
  <si>
    <t>K-3167 35-04-K03167_35-04-K03167_2362482</t>
  </si>
  <si>
    <t>21.01.2023 16:51:19</t>
  </si>
  <si>
    <t>21.01.2023 18:18:48</t>
  </si>
  <si>
    <t>21.01.2023 10:17:43</t>
  </si>
  <si>
    <t>21.01.2023 12:20:40</t>
  </si>
  <si>
    <t>TR-39 35-30-L00039_B_56402554_56402554</t>
  </si>
  <si>
    <t>21.01.2023 13:41:10</t>
  </si>
  <si>
    <t>21.01.2023 15:55:03</t>
  </si>
  <si>
    <t>K-3572 35-02-K03572_C_60984494_60984494</t>
  </si>
  <si>
    <t>21.01.2023 11:21:55</t>
  </si>
  <si>
    <t>21.01.2023 12:48:56</t>
  </si>
  <si>
    <t>M-1480 35-09-M01480_M-1480 ÖZEL M03_47436448</t>
  </si>
  <si>
    <t>21.01.2023 08:55:14</t>
  </si>
  <si>
    <t>21.01.2023 12:39:48</t>
  </si>
  <si>
    <t>YEŞİLDERE KAZALLI TR-3 35-31-L00164_A_91219499_91219499</t>
  </si>
  <si>
    <t>22.01.2023 18:15:40</t>
  </si>
  <si>
    <t>22.01.2023 19:49:27</t>
  </si>
  <si>
    <t>TR-118 35-15-M00118_I_56380594_56380594</t>
  </si>
  <si>
    <t>22.01.2023 09:22:21</t>
  </si>
  <si>
    <t>22.01.2023 11:06:00</t>
  </si>
  <si>
    <t>K-4437 35-04-K04437_913409422_913409422</t>
  </si>
  <si>
    <t>22.01.2023 00:48:47</t>
  </si>
  <si>
    <t>22.01.2023 01:58:19</t>
  </si>
  <si>
    <t>22.01.2023 12:08:06</t>
  </si>
  <si>
    <t>22.01.2023 12:10:26</t>
  </si>
  <si>
    <t>22.01.2023 12:27:51</t>
  </si>
  <si>
    <t>22.01.2023 13:11:11</t>
  </si>
  <si>
    <t>KIZILÜZÜM TR-1 35-27-M00080_A_56382484_56382484</t>
  </si>
  <si>
    <t>22.01.2023 16:16:22</t>
  </si>
  <si>
    <t>22.01.2023 18:21:39</t>
  </si>
  <si>
    <t>DM02/TR03 ŞEYH CAMİİ 45-73-M00021_D d1_45157419</t>
  </si>
  <si>
    <t>22.01.2023 00:32:17</t>
  </si>
  <si>
    <t>22.01.2023 02:26:01</t>
  </si>
  <si>
    <t>ATAKÖY TR-1 35-22-M00190_D_56369070_56369070</t>
  </si>
  <si>
    <t>22.01.2023 08:55:49</t>
  </si>
  <si>
    <t>22.01.2023 17:21:30</t>
  </si>
  <si>
    <t>22.01.2023 18:14:40</t>
  </si>
  <si>
    <t>22.01.2023 18:44:07</t>
  </si>
  <si>
    <t>SARIKAYA KÖK 35-31-L00284_ALTINOLUK TR-2 L05_2337274</t>
  </si>
  <si>
    <t>22.01.2023 11:23:22</t>
  </si>
  <si>
    <t>22.01.2023 12:34:53</t>
  </si>
  <si>
    <t>K-3100 35-02-K03100_99891330_99891330</t>
  </si>
  <si>
    <t>22.01.2023 15:30:43</t>
  </si>
  <si>
    <t>22.01.2023 16:42:10</t>
  </si>
  <si>
    <t>APANÇEŞME KÖK( TR-1) 35-16-M00683_HatBaşıAyırıcı_53139276 M04_53139276</t>
  </si>
  <si>
    <t>22.01.2023 10:09:43</t>
  </si>
  <si>
    <t>22.01.2023 12:21:13</t>
  </si>
  <si>
    <t>DM-25/12 45-71-M00051_953215543_953215543</t>
  </si>
  <si>
    <t>22.01.2023 13:24:47</t>
  </si>
  <si>
    <t>22.01.2023 18:06:55</t>
  </si>
  <si>
    <t>DM-25/12 45-71-M00051_953242757_953242757</t>
  </si>
  <si>
    <t>22.01.2023 09:52:02</t>
  </si>
  <si>
    <t>22.01.2023 10:53:44</t>
  </si>
  <si>
    <t>GÜZELHİSAR SULAMA TR-2 35-17-R00022_35-17-R00022_2361404</t>
  </si>
  <si>
    <t>22.01.2023 11:54:35</t>
  </si>
  <si>
    <t>22.01.2023 12:36:51</t>
  </si>
  <si>
    <t>DM-3/TR-3 35-13-M00055_946422155_946422155</t>
  </si>
  <si>
    <t>22.01.2023 19:39:25</t>
  </si>
  <si>
    <t>22.01.2023 20:16:41</t>
  </si>
  <si>
    <t>DEMİRKÖPRÜ TM 45-78-A00005_HatBaşıAyırıcı_53139692 M05_53139692</t>
  </si>
  <si>
    <t>22.01.2023 08:32:18</t>
  </si>
  <si>
    <t>22.01.2023 13:28:43</t>
  </si>
  <si>
    <t>TR-141 35-15-M00141_A_56366805_56366805</t>
  </si>
  <si>
    <t>22.01.2023 17:56:10</t>
  </si>
  <si>
    <t>22.01.2023 19:37:56</t>
  </si>
  <si>
    <t>ÇAMLICA TR-1 35-26-M00454_956622382_956622382</t>
  </si>
  <si>
    <t>22.01.2023 16:27:25</t>
  </si>
  <si>
    <t>22.01.2023 18:11:27</t>
  </si>
  <si>
    <t>ÜRKMEZ DM-2 (ÜRKMEZ M-1) 35-25-M00137_GÜMÜLDÜR DM-5(ÜRKMEZ M-34) M02_72079416</t>
  </si>
  <si>
    <t>22.01.2023 05:49:42</t>
  </si>
  <si>
    <t>22.01.2023 06:25:37</t>
  </si>
  <si>
    <t>K-258 35-01-K00258_B_56376807_56376807</t>
  </si>
  <si>
    <t>22.01.2023 11:20:38</t>
  </si>
  <si>
    <t>22.01.2023 14:02:26</t>
  </si>
  <si>
    <t>TR-3 (M-703) 35-30-M00703_955296557_955296557</t>
  </si>
  <si>
    <t>22.01.2023 16:50:11</t>
  </si>
  <si>
    <t>22.01.2023 19:47:36</t>
  </si>
  <si>
    <t>K-95 35-02-K00095_C_56366072_56366072</t>
  </si>
  <si>
    <t>22.01.2023 16:37:03</t>
  </si>
  <si>
    <t>22.01.2023 19:54:10</t>
  </si>
  <si>
    <t>K-3813 35-03-K03813_B_56362604_56362604</t>
  </si>
  <si>
    <t>22.01.2023 15:03:04</t>
  </si>
  <si>
    <t>22.01.2023 17:51:41</t>
  </si>
  <si>
    <t>FUAR İM 35-01-A00003_GAZİ K30_2102077</t>
  </si>
  <si>
    <t>22.01.2023 08:58:44</t>
  </si>
  <si>
    <t>22.01.2023 10:55:54</t>
  </si>
  <si>
    <t>TR-40 35-19-L00040_956685918_956685918</t>
  </si>
  <si>
    <t>22.01.2023 20:08:33</t>
  </si>
  <si>
    <t>22.01.2023 21:45:21</t>
  </si>
  <si>
    <t>ÖDEMİŞ TM-2 35-15-A00005_OSMANTEPE M19_2334264</t>
  </si>
  <si>
    <t>22.01.2023 09:24:19</t>
  </si>
  <si>
    <t>22.01.2023 09:54:12</t>
  </si>
  <si>
    <t>YEŞİLYURT TR-15 45-73-M00484_B_56404433_56404433</t>
  </si>
  <si>
    <t>22.01.2023 13:03:20</t>
  </si>
  <si>
    <t>22.01.2023 17:09:12</t>
  </si>
  <si>
    <t>HACIÖMERLİ KARAKUYULAR TR 35-17-M00444_35-17-M00444_2362951</t>
  </si>
  <si>
    <t>22.01.2023 18:01:21</t>
  </si>
  <si>
    <t>22.01.2023 18:39:05</t>
  </si>
  <si>
    <t>KARABURUN TR-4/6 35-21-L00030_953360258_953360258</t>
  </si>
  <si>
    <t>22.01.2023 00:19:44</t>
  </si>
  <si>
    <t>22.01.2023 02:02:49</t>
  </si>
  <si>
    <t>SOMA TR-8 GEÇİT 45-82-M00084_TR-9 M05_72201300</t>
  </si>
  <si>
    <t>22.01.2023 18:36:17</t>
  </si>
  <si>
    <t>22.01.2023 19:04:49</t>
  </si>
  <si>
    <t>22.01.2023 01:26:44</t>
  </si>
  <si>
    <t>22.01.2023 05:55:31</t>
  </si>
  <si>
    <t>BURHAN TR-3 45-78-M00740_953298916_953298916</t>
  </si>
  <si>
    <t>22.01.2023 09:10:41</t>
  </si>
  <si>
    <t>22.01.2023 14:43:05</t>
  </si>
  <si>
    <t>K-95 35-02-K00095_C_56375091_56375091</t>
  </si>
  <si>
    <t>22.01.2023 16:35:23</t>
  </si>
  <si>
    <t>22.01.2023 19:22:41</t>
  </si>
  <si>
    <t>ARKACILAR TR-1 35-31-L00037_DIREK TIPI TRAFO HUCRESI H01_2048867</t>
  </si>
  <si>
    <t>22.01.2023 08:54:51</t>
  </si>
  <si>
    <t>22.01.2023 16:57:43</t>
  </si>
  <si>
    <t>ZEYTİNKÖY TR-3 35-13-L00067_946417490_946417490</t>
  </si>
  <si>
    <t>22.01.2023 10:44:35</t>
  </si>
  <si>
    <t>22.01.2023 13:38:17</t>
  </si>
  <si>
    <t>KIRANLI 35-16-M00128_C_91031262_91031262</t>
  </si>
  <si>
    <t>22.01.2023 11:36:57</t>
  </si>
  <si>
    <t>22.01.2023 14:22:37</t>
  </si>
  <si>
    <t>22.01.2023 16:04:27</t>
  </si>
  <si>
    <t>22.01.2023 17:02:40</t>
  </si>
  <si>
    <t>TR-58 45-78-M00058_953261090_953261090</t>
  </si>
  <si>
    <t>22.01.2023 14:34:01</t>
  </si>
  <si>
    <t>22.01.2023 16:50:40</t>
  </si>
  <si>
    <t>BALLICA İM 45-72-A00005_TM GİRİŞ M08_2319504</t>
  </si>
  <si>
    <t>22.01.2023 13:12:58</t>
  </si>
  <si>
    <t>22.01.2023 13:55:00</t>
  </si>
  <si>
    <t>FOÇA L-69 35-23-L00069_942459059_942459059</t>
  </si>
  <si>
    <t>22.01.2023 12:03:51</t>
  </si>
  <si>
    <t>22.01.2023 13:20:16</t>
  </si>
  <si>
    <t>AYRANCILAR DM-3 35-26-M00795_35-26-M00795_2374407</t>
  </si>
  <si>
    <t>22.01.2023 10:19:42</t>
  </si>
  <si>
    <t>22.01.2023 12:59:18</t>
  </si>
  <si>
    <t>M-2552 35-09-M02552_97805636_97805636</t>
  </si>
  <si>
    <t>22.01.2023 17:26:38</t>
  </si>
  <si>
    <t>22.01.2023 18:11:00</t>
  </si>
  <si>
    <t>MALTEPE TR-3 35-28-M00446_B_91251286_91251286</t>
  </si>
  <si>
    <t>22.01.2023 09:30:54</t>
  </si>
  <si>
    <t>22.01.2023 11:27:46</t>
  </si>
  <si>
    <t>22.01.2023 13:06:28</t>
  </si>
  <si>
    <t>22.01.2023 13:33:42</t>
  </si>
  <si>
    <t>DM-18/05 (TR-138) 45-71-M00255_DM-18/12 M04_75209756</t>
  </si>
  <si>
    <t>22.01.2023 09:11:27</t>
  </si>
  <si>
    <t>22.01.2023 17:02:04</t>
  </si>
  <si>
    <t>TR-43 35-19-M00043_956677514_956677514</t>
  </si>
  <si>
    <t>22.01.2023 16:55:23</t>
  </si>
  <si>
    <t>22.01.2023 19:04:03</t>
  </si>
  <si>
    <t>K-4722 35-02-K04722_35-02-K04722_2352938</t>
  </si>
  <si>
    <t>22.01.2023 09:57:13</t>
  </si>
  <si>
    <t>22.01.2023 10:35:56</t>
  </si>
  <si>
    <t>CAFERBEY KÖK 45-78-L00231_KURŞUNLU L03_2105189</t>
  </si>
  <si>
    <t>22.01.2023 09:00:06</t>
  </si>
  <si>
    <t>22.01.2023 11:48:02</t>
  </si>
  <si>
    <t>YAZIBAŞI DM-4 35-26-M00633_URAS-ALİ TEZEL ÇIKIŞ M08_2093466</t>
  </si>
  <si>
    <t>22.01.2023 09:02:40</t>
  </si>
  <si>
    <t>22.01.2023 13:13:12</t>
  </si>
  <si>
    <t>KARAKUYU TR-3 35-26-M00440_956604666_956604666</t>
  </si>
  <si>
    <t>22.01.2023 18:08:14</t>
  </si>
  <si>
    <t>22.01.2023 20:00:00</t>
  </si>
  <si>
    <t>ASARLIK TR-2 35-28-M00184_35-28-M00184_2377213</t>
  </si>
  <si>
    <t>22.01.2023 09:44:17</t>
  </si>
  <si>
    <t>22.01.2023 11:32:20</t>
  </si>
  <si>
    <t>DİKİLİ İM 35-30-A00001_DEMİRTAŞ M02_72357031</t>
  </si>
  <si>
    <t>22.01.2023 10:04:03</t>
  </si>
  <si>
    <t>22.01.2023 15:00:45</t>
  </si>
  <si>
    <t>SİYEKLİ KÖK 45-71-M00185_OSMANCALI M04_72256923</t>
  </si>
  <si>
    <t>22.01.2023 11:57:19</t>
  </si>
  <si>
    <t>22.01.2023 12:18:09</t>
  </si>
  <si>
    <t>M-2111 35-03-M02111_C_56364993_56364993</t>
  </si>
  <si>
    <t>22.01.2023 19:39:17</t>
  </si>
  <si>
    <t>22.01.2023 20:30:18</t>
  </si>
  <si>
    <t>TATAR DM 35-19-M00256_ALAÇATI-2 GİRİŞ M02_2058323</t>
  </si>
  <si>
    <t>22.01.2023 02:19:02</t>
  </si>
  <si>
    <t>22.01.2023 02:19:28</t>
  </si>
  <si>
    <t>ERENKÖY TOLOZ TR-1 45-73-M01020_45-73-M01020_2353071</t>
  </si>
  <si>
    <t>22.01.2023 22:33:14</t>
  </si>
  <si>
    <t>23.01.2023 01:04:41</t>
  </si>
  <si>
    <t>TR-78 35-17-M00078_950300836_950300836</t>
  </si>
  <si>
    <t>22.01.2023 10:31:04</t>
  </si>
  <si>
    <t>22.01.2023 12:08:55</t>
  </si>
  <si>
    <t>L-49 SAYKOP 35-14-L00049_956635458_956635458</t>
  </si>
  <si>
    <t>22.01.2023 10:03:03</t>
  </si>
  <si>
    <t>22.01.2023 13:36:08</t>
  </si>
  <si>
    <t>22.01.2023 16:43:16</t>
  </si>
  <si>
    <t>22.01.2023 20:41:13</t>
  </si>
  <si>
    <t>M-1624 35-02-M01624_962652052_962652052</t>
  </si>
  <si>
    <t>22.01.2023 16:09:05</t>
  </si>
  <si>
    <t>22.01.2023 20:59:21</t>
  </si>
  <si>
    <t>22.01.2023 17:16:55</t>
  </si>
  <si>
    <t>22.01.2023 18:07:35</t>
  </si>
  <si>
    <t>K-4851 MERSİNLİ FİDER KAPASİTÖR 35-01-K04851_K-1627 K01_2117571</t>
  </si>
  <si>
    <t>22.01.2023 11:01:32</t>
  </si>
  <si>
    <t>22.01.2023 12:56:09</t>
  </si>
  <si>
    <t>YENİÇİFTLİK KÖK 35-20-L00373_ L05_2331262</t>
  </si>
  <si>
    <t>22.01.2023 11:15:01</t>
  </si>
  <si>
    <t>22.01.2023 13:42:11</t>
  </si>
  <si>
    <t>K-1620 35-08-K01620_913101814_913101814</t>
  </si>
  <si>
    <t>22.01.2023 06:37:23</t>
  </si>
  <si>
    <t>22.01.2023 09:29:04</t>
  </si>
  <si>
    <t>DM-20/07 (VEZİROĞLU) 45-71-M00274_MİGE MÜH. HİZMET İNŞ. SAN. TİC. M01_72146825</t>
  </si>
  <si>
    <t>22.01.2023 18:06:39</t>
  </si>
  <si>
    <t>22.01.2023 18:52:07</t>
  </si>
  <si>
    <t>22.01.2023 13:09:17</t>
  </si>
  <si>
    <t>22.01.2023 15:25:32</t>
  </si>
  <si>
    <t>TR-34 35-16-L00034_47578075_56352883_56352883</t>
  </si>
  <si>
    <t>22.01.2023 16:06:08</t>
  </si>
  <si>
    <t>22.01.2023 17:31:16</t>
  </si>
  <si>
    <t>TR-52 35-16-L00052_A_56397473_56397473</t>
  </si>
  <si>
    <t>22.01.2023 12:12:56</t>
  </si>
  <si>
    <t>22.01.2023 15:54:35</t>
  </si>
  <si>
    <t>TR-64 35-30-L00064_C_91368459_91368459</t>
  </si>
  <si>
    <t>22.01.2023 08:15:48</t>
  </si>
  <si>
    <t>22.01.2023 11:05:00</t>
  </si>
  <si>
    <t>22.01.2023 14:51:40</t>
  </si>
  <si>
    <t>22.01.2023 16:08:48</t>
  </si>
  <si>
    <t>GÖRDES TR-27 45-75-M00042_GÖRDES TR-28 M01_61335195</t>
  </si>
  <si>
    <t>22.01.2023 15:24:22</t>
  </si>
  <si>
    <t>22.01.2023 17:34:00</t>
  </si>
  <si>
    <t>URLA TM-2 35-19-A00005_DONANIMLI YEDEK M01_2335478</t>
  </si>
  <si>
    <t>22.01.2023 16:11:28</t>
  </si>
  <si>
    <t>22.01.2023 16:34:50</t>
  </si>
  <si>
    <t>DİKİLİ İM 35-30-A00001_DELİCETEPE M07_72357027</t>
  </si>
  <si>
    <t>22.01.2023 10:09:00</t>
  </si>
  <si>
    <t>22.01.2023 16:06:56</t>
  </si>
  <si>
    <t>22.01.2023 10:06:41</t>
  </si>
  <si>
    <t>22.01.2023 11:36:12</t>
  </si>
  <si>
    <t>L-330 DENİZKIZI-1 35-18-L00330_941916623_941916623</t>
  </si>
  <si>
    <t>22.01.2023 01:47:53</t>
  </si>
  <si>
    <t>22.01.2023 06:29:33</t>
  </si>
  <si>
    <t>L-289 DEMET AKBAĞ TRAFO 35-18-L00289_950456311_950456311</t>
  </si>
  <si>
    <t>22.01.2023 13:56:37</t>
  </si>
  <si>
    <t>22.01.2023 18:08:48</t>
  </si>
  <si>
    <t>ALSANCAK TM 35-01-A00005_BOZKURT K15_2058211</t>
  </si>
  <si>
    <t>22.01.2023 11:01:28</t>
  </si>
  <si>
    <t>22.01.2023 12:55:24</t>
  </si>
  <si>
    <t>DM-1/74 35-29-M00074_48365575_56361268_56361268</t>
  </si>
  <si>
    <t>22.01.2023 15:53:14</t>
  </si>
  <si>
    <t>22.01.2023 17:10:16</t>
  </si>
  <si>
    <t>L-105 35-18-L00105_950466039_950466039</t>
  </si>
  <si>
    <t>22.01.2023 15:03:35</t>
  </si>
  <si>
    <t>22.01.2023 15:57:42</t>
  </si>
  <si>
    <t>L-218 SANAYİ SİTESİ 35-18-L00218_950458268_950458268</t>
  </si>
  <si>
    <t>22.01.2023 11:26:45</t>
  </si>
  <si>
    <t>22.01.2023 18:56:25</t>
  </si>
  <si>
    <t>TR-102 45-78-L00102_953257347_953257347</t>
  </si>
  <si>
    <t>22.01.2023 14:35:04</t>
  </si>
  <si>
    <t>22.01.2023 14:56:18</t>
  </si>
  <si>
    <t>TR-7 DEPREM KONUTLARI 35-19-L00007_TR-6 L01_72118551</t>
  </si>
  <si>
    <t>22.01.2023 09:14:10</t>
  </si>
  <si>
    <t>22.01.2023 14:36:43</t>
  </si>
  <si>
    <t>TR-47 35-16-L00047_TR-52 L03_71976764</t>
  </si>
  <si>
    <t>22.01.2023 19:51:35</t>
  </si>
  <si>
    <t>22.01.2023 20:50:30</t>
  </si>
  <si>
    <t>ŞEMSİLER MANDAL TR-2 35-31-L00102_DIREK TIPI TRAFO HUCRESI H01_2049559</t>
  </si>
  <si>
    <t>22.01.2023 10:14:05</t>
  </si>
  <si>
    <t>22.01.2023 13:32:23</t>
  </si>
  <si>
    <t>22.01.2023 17:27:58</t>
  </si>
  <si>
    <t>22.01.2023 18:48:59</t>
  </si>
  <si>
    <t>MECİDİYE TR-4 45-72-L00577_956532619_956532619</t>
  </si>
  <si>
    <t>22.01.2023 12:02:39</t>
  </si>
  <si>
    <t>22.01.2023 17:23:36</t>
  </si>
  <si>
    <t>22.01.2023 17:59:08</t>
  </si>
  <si>
    <t>22.01.2023 19:20:32</t>
  </si>
  <si>
    <t>DM-5/11 45-71-M00286_DM5-12 DM5-13 BOZYAKA - FUAR ALANI M03_66503580</t>
  </si>
  <si>
    <t>22.01.2023 20:09:36</t>
  </si>
  <si>
    <t>22.01.2023 23:01:58</t>
  </si>
  <si>
    <t>TÜRKELLİ TR-6 35-28-M00459_DIREK TIPI TRAFO HUCRESI H01_2100486</t>
  </si>
  <si>
    <t>22.01.2023 09:08:43</t>
  </si>
  <si>
    <t>22.01.2023 15:18:48</t>
  </si>
  <si>
    <t>BİMEYKO TR-4 35-30-M00051_955322992_955322992</t>
  </si>
  <si>
    <t>22.01.2023 15:33:57</t>
  </si>
  <si>
    <t>22.01.2023 17:58:58</t>
  </si>
  <si>
    <t>22.01.2023 12:25:26</t>
  </si>
  <si>
    <t>22.01.2023 15:34:28</t>
  </si>
  <si>
    <t>K-4806 35-01-K04806_911518624_911518624</t>
  </si>
  <si>
    <t>22.01.2023 16:33:08</t>
  </si>
  <si>
    <t>22.01.2023 18:24:55</t>
  </si>
  <si>
    <t>SARINASUHLAR KÖYÜ TR-1 45-71-M01447_DIREK TIPI TRAFO HUCRESI H01_2086901</t>
  </si>
  <si>
    <t>22.01.2023 21:36:26</t>
  </si>
  <si>
    <t>22.01.2023 22:22:04</t>
  </si>
  <si>
    <t>ATALAN KÖK 35-26-L00247_GÖLLÜCE L06_72823413</t>
  </si>
  <si>
    <t>22.01.2023 09:25:23</t>
  </si>
  <si>
    <t>22.01.2023 18:18:45</t>
  </si>
  <si>
    <t>KÜNER TR-16 35-22-M00294_A_56373284_56373284</t>
  </si>
  <si>
    <t>22.01.2023 14:36:10</t>
  </si>
  <si>
    <t>22.01.2023 15:29:38</t>
  </si>
  <si>
    <t>K-3688 35-02-K03688_99599552_99599552</t>
  </si>
  <si>
    <t>22.01.2023 12:58:26</t>
  </si>
  <si>
    <t>22.01.2023 14:50:22</t>
  </si>
  <si>
    <t>BOZYAKA TM 35-01-A00007_GÜRÇEŞME-2 M12_2312202</t>
  </si>
  <si>
    <t>22.01.2023 12:08:12</t>
  </si>
  <si>
    <t>22.01.2023 12:11:48</t>
  </si>
  <si>
    <t>L-277 35-18-L00277__72372639_72372639</t>
  </si>
  <si>
    <t>22.01.2023 16:12:58</t>
  </si>
  <si>
    <t>22.01.2023 18:59:22</t>
  </si>
  <si>
    <t>22.01.2023 09:33:00</t>
  </si>
  <si>
    <t>22.01.2023 17:07:04</t>
  </si>
  <si>
    <t>ALAŞEHİR TM 45-73-A00001_ALAŞEHİR ŞEHİR-1 M16_2058695</t>
  </si>
  <si>
    <t>22.01.2023 09:10:28</t>
  </si>
  <si>
    <t>22.01.2023 16:49:11</t>
  </si>
  <si>
    <t>L-512 REİSDERE 35-18-L00512_950461691_950461691</t>
  </si>
  <si>
    <t>22.01.2023 16:32:52</t>
  </si>
  <si>
    <t>22.01.2023 18:12:55</t>
  </si>
  <si>
    <t>PELİTALAN TR-1 45-71-M01570_A_56385288_56385288</t>
  </si>
  <si>
    <t>22.01.2023 13:35:13</t>
  </si>
  <si>
    <t>22.01.2023 18:11:46</t>
  </si>
  <si>
    <t>KARABURUN TR-13 35-21-L00005_A_56366802_56366802</t>
  </si>
  <si>
    <t>22.01.2023 12:28:18</t>
  </si>
  <si>
    <t>22.01.2023 13:18:45</t>
  </si>
  <si>
    <t>ILDIR KÖK 35-18-M00069_HatBaşıAyırıcı_53138347 M03_53138347</t>
  </si>
  <si>
    <t>22.01.2023 10:53:36</t>
  </si>
  <si>
    <t>22.01.2023 14:50:40</t>
  </si>
  <si>
    <t>22.01.2023 09:01:22</t>
  </si>
  <si>
    <t>22.01.2023 17:19:36</t>
  </si>
  <si>
    <t>M-3095(YATIRIM REZERVE) 35-07-M03095_99113776_99113776</t>
  </si>
  <si>
    <t>22.01.2023 16:33:38</t>
  </si>
  <si>
    <t>22.01.2023 17:50:53</t>
  </si>
  <si>
    <t>ÇIRPI TR-1-2/3 35-20-M00008_955193516_955193516</t>
  </si>
  <si>
    <t>22.01.2023 13:14:32</t>
  </si>
  <si>
    <t>22.01.2023 15:01:31</t>
  </si>
  <si>
    <t>KARABURUN TR-11 35-21-L00010_965982937_965982937</t>
  </si>
  <si>
    <t>22.01.2023 12:08:16</t>
  </si>
  <si>
    <t>22.01.2023 13:15:12</t>
  </si>
  <si>
    <t>22.01.2023 00:11:58</t>
  </si>
  <si>
    <t>22.01.2023 00:54:42</t>
  </si>
  <si>
    <t>22.01.2023 10:26:19</t>
  </si>
  <si>
    <t>22.01.2023 12:22:05</t>
  </si>
  <si>
    <t>HACIRAHMANLI TR-1 KÖK 45-80-M00070_49857744_56361075_56361075</t>
  </si>
  <si>
    <t>22.01.2023 20:39:58</t>
  </si>
  <si>
    <t>22.01.2023 21:19:47</t>
  </si>
  <si>
    <t>22.01.2023 09:23:12</t>
  </si>
  <si>
    <t>22.01.2023 11:52:58</t>
  </si>
  <si>
    <t>CANPAŞA KÖK 45-71-M00140_SEMİH BİLGE ÖZEL TR M05_72246774</t>
  </si>
  <si>
    <t>22.01.2023 18:53:29</t>
  </si>
  <si>
    <t>22.01.2023 22:13:24</t>
  </si>
  <si>
    <t>ALAŞEHİR TM 45-73-A00001_ALAŞEHİR ŞEHİR-2 M03_2057196</t>
  </si>
  <si>
    <t>22.01.2023 09:10:52</t>
  </si>
  <si>
    <t>22.01.2023 12:56:32</t>
  </si>
  <si>
    <t>22.01.2023 18:05:42</t>
  </si>
  <si>
    <t>22.01.2023 18:29:11</t>
  </si>
  <si>
    <t>L-290 35-18-L00290_12145163_56368787_56368787</t>
  </si>
  <si>
    <t>22.01.2023 10:05:10</t>
  </si>
  <si>
    <t>22.01.2023 10:42:23</t>
  </si>
  <si>
    <t>22.01.2023 13:19:08</t>
  </si>
  <si>
    <t>22.01.2023 13:22:08</t>
  </si>
  <si>
    <t>OĞLANANASI TR-13 35-22-M00296_DIREK TIPI TRAFO HUCRESI H01_2102589</t>
  </si>
  <si>
    <t>22.01.2023 08:56:11</t>
  </si>
  <si>
    <t>22.01.2023 09:49:39</t>
  </si>
  <si>
    <t>AKSELENDİ İM 45-72-A00004_ILCAKSU L23_2326924</t>
  </si>
  <si>
    <t>22.01.2023 09:44:19</t>
  </si>
  <si>
    <t>22.01.2023 10:20:21</t>
  </si>
  <si>
    <t>K-732 35-01-K00732_35-01-K00732_2374456</t>
  </si>
  <si>
    <t>22.01.2023 10:19:26</t>
  </si>
  <si>
    <t>22.01.2023 11:13:37</t>
  </si>
  <si>
    <t>ADALA TR-2 45-78-M00289_A_91070234_91070234</t>
  </si>
  <si>
    <t>22.01.2023 19:13:40</t>
  </si>
  <si>
    <t>22.01.2023 20:08:56</t>
  </si>
  <si>
    <t>K-2814 35-04-K02814_99721949_99721949</t>
  </si>
  <si>
    <t>22.01.2023 11:41:19</t>
  </si>
  <si>
    <t>22.01.2023 13:26:20</t>
  </si>
  <si>
    <t>KIZILCAOVA TR-4 35-20-L00173_955192688_955192688</t>
  </si>
  <si>
    <t>22.01.2023 14:49:58</t>
  </si>
  <si>
    <t>22.01.2023 15:43:14</t>
  </si>
  <si>
    <t>TR-157 35-16-L00157_953319679_953319679</t>
  </si>
  <si>
    <t>22.01.2023 17:33:15</t>
  </si>
  <si>
    <t>22.01.2023 17:52:42</t>
  </si>
  <si>
    <t>MENEMEN DM-7/16 35-28-L00089_953391034_953391034</t>
  </si>
  <si>
    <t>22.01.2023 10:02:19</t>
  </si>
  <si>
    <t>22.01.2023 17:10:34</t>
  </si>
  <si>
    <t>KEMHALLI KÖK 45-86-M00044_UĞURLU KÖK M03_72224712</t>
  </si>
  <si>
    <t>22.01.2023 08:56:32</t>
  </si>
  <si>
    <t>22.01.2023 08:57:08</t>
  </si>
  <si>
    <t>MORDOĞAN TR-41 35-21-L00164_95002382911_95002382911</t>
  </si>
  <si>
    <t>22.01.2023 09:15:25</t>
  </si>
  <si>
    <t>22.01.2023 10:45:39</t>
  </si>
  <si>
    <t>22.01.2023 12:50:32</t>
  </si>
  <si>
    <t>22.01.2023 13:04:00</t>
  </si>
  <si>
    <t>22.01.2023 10:02:57</t>
  </si>
  <si>
    <t>22.01.2023 10:08:06</t>
  </si>
  <si>
    <t>KERESTECİLER TR-2 45-83-M00139_45-83-M00139_2368499</t>
  </si>
  <si>
    <t>22.01.2023 15:04:47</t>
  </si>
  <si>
    <t>22.01.2023 20:17:55</t>
  </si>
  <si>
    <t>MURADİYE DM-5/7 KÖK 45-71-M00594_MURADİYE DM-5/17 M04_2336445</t>
  </si>
  <si>
    <t>22.01.2023 09:19:15</t>
  </si>
  <si>
    <t>22.01.2023 16:59:21</t>
  </si>
  <si>
    <t>DM02/TR30 45-73-M00032_945681052_945681052</t>
  </si>
  <si>
    <t>22.01.2023 17:44:44</t>
  </si>
  <si>
    <t>22.01.2023 18:24:30</t>
  </si>
  <si>
    <t>YEŞİLYURT TR-15 45-73-M00484_45-73-M00484_2352399</t>
  </si>
  <si>
    <t>22.01.2023 16:24:14</t>
  </si>
  <si>
    <t>22.01.2023 17:12:26</t>
  </si>
  <si>
    <t>DM-18 (UNCU BOZKÖY) 45-71-M00213_DM-18/10 M01_84451853</t>
  </si>
  <si>
    <t>22.01.2023 09:25:09</t>
  </si>
  <si>
    <t>22.01.2023 11:12:06</t>
  </si>
  <si>
    <t>L-323 SİMPA TATİL KÖYÜ ÖZEL TR 35-18-L00323Ö_950449818_950449818</t>
  </si>
  <si>
    <t>22.01.2023 11:51:15</t>
  </si>
  <si>
    <t>22.01.2023 15:49:18</t>
  </si>
  <si>
    <t>KARAKUYU TR-3 35-26-M00440_B_90389256_90389256</t>
  </si>
  <si>
    <t>22.01.2023 19:33:12</t>
  </si>
  <si>
    <t>22.01.2023 20:31:00</t>
  </si>
  <si>
    <t>22.01.2023 15:28:59</t>
  </si>
  <si>
    <t>22.01.2023 17:10:47</t>
  </si>
  <si>
    <t>ŞEMSİLER TR-3 35-31-L00103_DIREK TIPI TRAFO HUCRESI H01_2049560</t>
  </si>
  <si>
    <t>22.01.2023 10:02:16</t>
  </si>
  <si>
    <t>22.01.2023 13:21:09</t>
  </si>
  <si>
    <t>22.01.2023 09:09:54</t>
  </si>
  <si>
    <t>22.01.2023 17:14:40</t>
  </si>
  <si>
    <t>TR-3 TAVSU 35-19-L00003_956694371_956694371</t>
  </si>
  <si>
    <t>22.01.2023 18:12:00</t>
  </si>
  <si>
    <t>22.01.2023 20:00:36</t>
  </si>
  <si>
    <t>L-290 35-18-L00290_950456326_950456326</t>
  </si>
  <si>
    <t>22.01.2023 09:20:52</t>
  </si>
  <si>
    <t>22.01.2023 10:40:24</t>
  </si>
  <si>
    <t>ULUKENT DM-4/2 35-28-M00044_C c1b_5770493</t>
  </si>
  <si>
    <t>22.01.2023 19:37:39</t>
  </si>
  <si>
    <t>22.01.2023 21:21:58</t>
  </si>
  <si>
    <t>ÜNİVERSİTE TM 35-02-A00008_KARASULUK M17_2063424</t>
  </si>
  <si>
    <t>22.01.2023 13:31:33</t>
  </si>
  <si>
    <t>22.01.2023 14:57:08</t>
  </si>
  <si>
    <t>TR-8 45-78-L00008__56407827_56407827</t>
  </si>
  <si>
    <t>22.01.2023 12:58:33</t>
  </si>
  <si>
    <t>22.01.2023 14:01:41</t>
  </si>
  <si>
    <t>DM-16 45-71-M00309_DM-12/01 M08_2321059</t>
  </si>
  <si>
    <t>22.01.2023 14:58:14</t>
  </si>
  <si>
    <t>22.01.2023 16:46:22</t>
  </si>
  <si>
    <t>TEZEL KÖK 35-26-M00699_ŞENTÜRK M02_65915886</t>
  </si>
  <si>
    <t>22.01.2023 23:10:24</t>
  </si>
  <si>
    <t>22.01.2023 23:46:01</t>
  </si>
  <si>
    <t>ARMUTLU TR-22 35-27-M00616_966248339_966248339</t>
  </si>
  <si>
    <t>22.01.2023 08:29:47</t>
  </si>
  <si>
    <t>22.01.2023 12:56:40</t>
  </si>
  <si>
    <t>OVAKENT TR-11 35-15-L00633_35-15-L00633_2364869</t>
  </si>
  <si>
    <t>22.01.2023 11:59:18</t>
  </si>
  <si>
    <t>22.01.2023 12:23:17</t>
  </si>
  <si>
    <t>22.01.2023 16:16:55</t>
  </si>
  <si>
    <t>22.01.2023 17:04:08</t>
  </si>
  <si>
    <t>M-1281 35-02-M01281__72373061_72373061</t>
  </si>
  <si>
    <t>22.01.2023 11:14:06</t>
  </si>
  <si>
    <t>22.01.2023 12:05:17</t>
  </si>
  <si>
    <t>DM-2/18 (YENİHAN) 45-71-M00155_953216775_953216775</t>
  </si>
  <si>
    <t>22.01.2023 10:51:37</t>
  </si>
  <si>
    <t>22.01.2023 12:59:23</t>
  </si>
  <si>
    <t>ÇUKURALTI M-14 35-25-M00060_C_56368328_56368328</t>
  </si>
  <si>
    <t>22.01.2023 10:08:32</t>
  </si>
  <si>
    <t>22.01.2023 14:49:05</t>
  </si>
  <si>
    <t>K-1141 35-04-K01141_DIREK TIPI TRAFO HUCRESI H01_2065374</t>
  </si>
  <si>
    <t>22.01.2023 09:59:43</t>
  </si>
  <si>
    <t>22.01.2023 10:53:43</t>
  </si>
  <si>
    <t>OKLUİSA KÖK 45-81-M00046_KAZIKLI GRUP M05_71994403</t>
  </si>
  <si>
    <t>22.01.2023 15:10:21</t>
  </si>
  <si>
    <t>22.01.2023 15:25:13</t>
  </si>
  <si>
    <t>22.01.2023 00:02:53</t>
  </si>
  <si>
    <t>22.01.2023 03:33:31</t>
  </si>
  <si>
    <t>22.01.2023 12:08:18</t>
  </si>
  <si>
    <t>22.01.2023 12:11:58</t>
  </si>
  <si>
    <t>22.01.2023 09:33:29</t>
  </si>
  <si>
    <t>22.01.2023 10:59:53</t>
  </si>
  <si>
    <t>KOYUNDERE TR-13 35-28-M00152_KOYUNDERE TR-1 M01_66522370</t>
  </si>
  <si>
    <t>22.01.2023 09:12:30</t>
  </si>
  <si>
    <t>22.01.2023 11:44:46</t>
  </si>
  <si>
    <t>L-140 35-18-L00140_L-139 - L-138 - L-137 L09_2092537</t>
  </si>
  <si>
    <t>22.01.2023 11:26:48</t>
  </si>
  <si>
    <t>22.01.2023 14:10:35</t>
  </si>
  <si>
    <t>22.01.2023 16:54:11</t>
  </si>
  <si>
    <t>22.01.2023 17:28:20</t>
  </si>
  <si>
    <t>22.01.2023 01:09:47</t>
  </si>
  <si>
    <t>22.01.2023 02:55:09</t>
  </si>
  <si>
    <t>M-3252(YATIRIM REZERVE) 35-04-M03252_99418526_99418526</t>
  </si>
  <si>
    <t>22.01.2023 15:52:20</t>
  </si>
  <si>
    <t>22.01.2023 18:07:01</t>
  </si>
  <si>
    <t>TR-118 35-15-M00118_A_56380228_56380228</t>
  </si>
  <si>
    <t>22.01.2023 11:29:16</t>
  </si>
  <si>
    <t>22.01.2023 14:53:59</t>
  </si>
  <si>
    <t>ULUCAK DM 35-27-M00792_ESKİ ÇAMBEL M16_2311044</t>
  </si>
  <si>
    <t>22.01.2023 12:05:08</t>
  </si>
  <si>
    <t>22.01.2023 12:47:44</t>
  </si>
  <si>
    <t>DM-20 45-71-M00273_TR-20/20 AYAKKABICILAR M02_2306433</t>
  </si>
  <si>
    <t>22.01.2023 10:12:27</t>
  </si>
  <si>
    <t>22.01.2023 15:48:27</t>
  </si>
  <si>
    <t>YENİFOÇA TR-7 35-23-M00007_B_56399900_56399900</t>
  </si>
  <si>
    <t>22.01.2023 20:07:25</t>
  </si>
  <si>
    <t>22.01.2023 21:21:25</t>
  </si>
  <si>
    <t>22.01.2023 23:46:31</t>
  </si>
  <si>
    <t>23.01.2023 01:34:42</t>
  </si>
  <si>
    <t>22.01.2023 20:02:36</t>
  </si>
  <si>
    <t>22.01.2023 20:57:03</t>
  </si>
  <si>
    <t>ARSLANLAR TM 35-26-A00004_TAMSA M09_2306546</t>
  </si>
  <si>
    <t>22.01.2023 09:58:49</t>
  </si>
  <si>
    <t>22.01.2023 12:24:03</t>
  </si>
  <si>
    <t>YASEMİN DM 35-19-M00002_URLA TR-5 (YASEMİN KÖK) M09_2116636</t>
  </si>
  <si>
    <t>22.01.2023 14:00:45</t>
  </si>
  <si>
    <t>22.01.2023 18:33:25</t>
  </si>
  <si>
    <t>M-115 ARAPTEPESİ TR-1 35-14-M00115_A_91272794_91272794</t>
  </si>
  <si>
    <t>22.01.2023 09:02:49</t>
  </si>
  <si>
    <t>22.01.2023 11:27:56</t>
  </si>
  <si>
    <t>22.01.2023 08:59:59</t>
  </si>
  <si>
    <t>22.01.2023 12:03:12</t>
  </si>
  <si>
    <t>22.01.2023 09:15:23</t>
  </si>
  <si>
    <t>22.01.2023 10:20:16</t>
  </si>
  <si>
    <t>SOMA TR-27/2 45-82-M00122_45-82-M00122_2357459</t>
  </si>
  <si>
    <t>22.01.2023 12:15:49</t>
  </si>
  <si>
    <t>22.01.2023 12:31:54</t>
  </si>
  <si>
    <t>DİKİLİ İM 35-30-A00001_ALTINOVA-1 M08_72356787</t>
  </si>
  <si>
    <t>22.01.2023 09:48:49</t>
  </si>
  <si>
    <t>22.01.2023 10:05:31</t>
  </si>
  <si>
    <t>22.01.2023 13:10:09</t>
  </si>
  <si>
    <t>22.01.2023 14:35:28</t>
  </si>
  <si>
    <t>ŞEMSİLER KEMER TR-4 35-31-L00101_DIREK TIPI TRAFO HUCRESI H01_2049558</t>
  </si>
  <si>
    <t>22.01.2023 10:20:33</t>
  </si>
  <si>
    <t>22.01.2023 13:07:45</t>
  </si>
  <si>
    <t>K-4827 35-02-K04827_99200357_99200357</t>
  </si>
  <si>
    <t>22.01.2023 20:20:11</t>
  </si>
  <si>
    <t>22.01.2023 21:10:14</t>
  </si>
  <si>
    <t>YUKARI YENMİŞ TR-1 35-27-M00382_B_91081649_91081649</t>
  </si>
  <si>
    <t>22.01.2023 16:41:14</t>
  </si>
  <si>
    <t>22.01.2023 19:35:50</t>
  </si>
  <si>
    <t>ÇAKMAKLI TR-2 35-17-M00346_B_56364773_56364773</t>
  </si>
  <si>
    <t>22.01.2023 12:49:43</t>
  </si>
  <si>
    <t>22.01.2023 13:33:25</t>
  </si>
  <si>
    <t>22.01.2023 01:31:10</t>
  </si>
  <si>
    <t>22.01.2023 02:52:36</t>
  </si>
  <si>
    <t>SARUHANLI TR-12 45-80-M00012_956562901_956562901</t>
  </si>
  <si>
    <t>22.01.2023 13:53:08</t>
  </si>
  <si>
    <t>22.01.2023 17:23:42</t>
  </si>
  <si>
    <t>TR-62 35-19-L00062_956664743_956664743</t>
  </si>
  <si>
    <t>22.01.2023 17:38:03</t>
  </si>
  <si>
    <t>22.01.2023 22:17:02</t>
  </si>
  <si>
    <t>K-4832 35-01-K04832_911690481_911690481</t>
  </si>
  <si>
    <t>22.01.2023 16:59:54</t>
  </si>
  <si>
    <t>22.01.2023 17:31:58</t>
  </si>
  <si>
    <t>M-2142 35-07-M02142_97553423_97553423</t>
  </si>
  <si>
    <t>22.01.2023 08:08:29</t>
  </si>
  <si>
    <t>22.01.2023 08:58:10</t>
  </si>
  <si>
    <t>UMMANDERESİ TR-2 45-75-M00074_C_91063763_91063763</t>
  </si>
  <si>
    <t>22.01.2023 11:45:00</t>
  </si>
  <si>
    <t>22.01.2023 13:40:47</t>
  </si>
  <si>
    <t>OSMANCALI KÖYÜ TR-4 45-71-M01719_DIREK TIPI TRAFO HUCRESI H01_2085714</t>
  </si>
  <si>
    <t>22.01.2023 17:13:23</t>
  </si>
  <si>
    <t>23.01.2023 00:26:04</t>
  </si>
  <si>
    <t>URLA TM-2 35-19-A00005_HAVZA-BADEMLER M12_2313901</t>
  </si>
  <si>
    <t>22.01.2023 16:48:37</t>
  </si>
  <si>
    <t>22.01.2023 04:49:38</t>
  </si>
  <si>
    <t>22.01.2023 04:53:56</t>
  </si>
  <si>
    <t>22.01.2023 14:53:21</t>
  </si>
  <si>
    <t>22.01.2023 20:13:56</t>
  </si>
  <si>
    <t>22.01.2023 13:18:28</t>
  </si>
  <si>
    <t>22.01.2023 14:29:15</t>
  </si>
  <si>
    <t>22.01.2023 18:59:39</t>
  </si>
  <si>
    <t>22.01.2023 19:40:41</t>
  </si>
  <si>
    <t>22.01.2023 10:05:42</t>
  </si>
  <si>
    <t>22.01.2023 12:28:19</t>
  </si>
  <si>
    <t>MEHMET KARAMAN SULAMA GRUBU TR 35-27-M00191_914692888_914692888</t>
  </si>
  <si>
    <t>22.01.2023 01:57:58</t>
  </si>
  <si>
    <t>22.01.2023 06:55:27</t>
  </si>
  <si>
    <t>L-240 PTT TRAFO 35-18-L00240_95000007726_95000007726</t>
  </si>
  <si>
    <t>22.01.2023 15:28:20</t>
  </si>
  <si>
    <t>22.01.2023 16:33:48</t>
  </si>
  <si>
    <t>K-630 35-01-K00630_K-1085 K02_64208400</t>
  </si>
  <si>
    <t>23.01.2023 00:40:00</t>
  </si>
  <si>
    <t>23.01.2023 00:55:00</t>
  </si>
  <si>
    <t>K-1184 35-02-K01184_A A1b_5789482</t>
  </si>
  <si>
    <t>23.01.2023 01:24:14</t>
  </si>
  <si>
    <t>23.01.2023 04:21:08</t>
  </si>
  <si>
    <t>23.01.2023 02:10:47</t>
  </si>
  <si>
    <t>23.01.2023 02:22:08</t>
  </si>
  <si>
    <t>URLA TM-1 35-19-A00004_ALAÇATI-2 M04_2313935</t>
  </si>
  <si>
    <t>23.01.2023 02:18:01</t>
  </si>
  <si>
    <t>23.01.2023 02:27:55</t>
  </si>
  <si>
    <t>AKHİSAR İM 45-72-A00001_CAMÖNÜ L03_2058312</t>
  </si>
  <si>
    <t>23.01.2023 02:32:07</t>
  </si>
  <si>
    <t>23.01.2023 02:38:36</t>
  </si>
  <si>
    <t>TR-329 35-19-M00476_35-19-M00476_76822641</t>
  </si>
  <si>
    <t>23.01.2023 03:58:37</t>
  </si>
  <si>
    <t>23.01.2023 09:31:34</t>
  </si>
  <si>
    <t>YENİ LİMAN TR-1 35-21-L00050_ H_49790967</t>
  </si>
  <si>
    <t>23.01.2023 05:19:19</t>
  </si>
  <si>
    <t>23.01.2023 07:38:22</t>
  </si>
  <si>
    <t>ESKİOBA TR-3 35-29-L00145_B_56400328_56400328</t>
  </si>
  <si>
    <t>23.01.2023 07:35:05</t>
  </si>
  <si>
    <t>23.01.2023 09:22:09</t>
  </si>
  <si>
    <t>K-385 35-01-K00385_B_56376794_56376794</t>
  </si>
  <si>
    <t>23.01.2023 07:50:20</t>
  </si>
  <si>
    <t>23.01.2023 10:35:14</t>
  </si>
  <si>
    <t>DM-8/3 45-71-M00538_953198706_953198706</t>
  </si>
  <si>
    <t>23.01.2023 07:45:49</t>
  </si>
  <si>
    <t>23.01.2023 10:21:52</t>
  </si>
  <si>
    <t>23.01.2023 07:51:09</t>
  </si>
  <si>
    <t>23.01.2023 12:33:09</t>
  </si>
  <si>
    <t>AĞAÇ İŞLERİ TR-11 35-22-M00111_955269643_955269643</t>
  </si>
  <si>
    <t>23.01.2023 08:01:35</t>
  </si>
  <si>
    <t>23.01.2023 09:30:32</t>
  </si>
  <si>
    <t>M-2764 35-02-M02764_95001315909_95001315909</t>
  </si>
  <si>
    <t>23.01.2023 08:10:48</t>
  </si>
  <si>
    <t>23.01.2023 09:30:17</t>
  </si>
  <si>
    <t>23.01.2023 08:13:11</t>
  </si>
  <si>
    <t>23.01.2023 09:34:46</t>
  </si>
  <si>
    <t>23.01.2023 08:22:06</t>
  </si>
  <si>
    <t>23.01.2023 09:47:34</t>
  </si>
  <si>
    <t>23.01.2023 08:54:47</t>
  </si>
  <si>
    <t>23.01.2023 12:00:31</t>
  </si>
  <si>
    <t>M-1509 35-09-M01509_35-09-M01509_47384845</t>
  </si>
  <si>
    <t>23.01.2023 08:57:18</t>
  </si>
  <si>
    <t>23.01.2023 10:37:52</t>
  </si>
  <si>
    <t>FUAR İM 35-01-A00003_KÜLTÜRPARK K14_2056577</t>
  </si>
  <si>
    <t>23.01.2023 09:00:14</t>
  </si>
  <si>
    <t>23.01.2023 10:09:36</t>
  </si>
  <si>
    <t>23.01.2023 09:00:27</t>
  </si>
  <si>
    <t>23.01.2023 09:00:59</t>
  </si>
  <si>
    <t>23.01.2023 09:03:13</t>
  </si>
  <si>
    <t>23.01.2023 18:02:19</t>
  </si>
  <si>
    <t>M-2847 35-03-M02847_35-03-M02847_80833651</t>
  </si>
  <si>
    <t>23.01.2023 08:48:26</t>
  </si>
  <si>
    <t>23.01.2023 10:58:00</t>
  </si>
  <si>
    <t>KAYRANLAR TR-1 45-81-M00062_45-81-M00062_2368690</t>
  </si>
  <si>
    <t>23.01.2023 09:02:29</t>
  </si>
  <si>
    <t>23.01.2023 11:20:43</t>
  </si>
  <si>
    <t>TR-296 35-19-L00354_95000655530_95000655530</t>
  </si>
  <si>
    <t>23.01.2023 09:01:07</t>
  </si>
  <si>
    <t>23.01.2023 15:38:06</t>
  </si>
  <si>
    <t>MORDOĞAN TR-41 35-21-L00164_DAĞITIM TRAFO MORDOĞAN TR-41 L06_72179975</t>
  </si>
  <si>
    <t>23.01.2023 09:06:04</t>
  </si>
  <si>
    <t>23.01.2023 17:26:41</t>
  </si>
  <si>
    <t>SARIGÖL TR-29 45-79-M00029_TR-25 M02_2315972</t>
  </si>
  <si>
    <t>23.01.2023 09:09:54</t>
  </si>
  <si>
    <t>23.01.2023 13:10:51</t>
  </si>
  <si>
    <t>TR-1/16 45-72-M00016__83532395_83532395</t>
  </si>
  <si>
    <t>23.01.2023 09:11:21</t>
  </si>
  <si>
    <t>23.01.2023 18:53:05</t>
  </si>
  <si>
    <t>M-999 35-09-M00999__73773367_73773367</t>
  </si>
  <si>
    <t>23.01.2023 09:12:51</t>
  </si>
  <si>
    <t>23.01.2023 13:42:58</t>
  </si>
  <si>
    <t>K-345 35-02-K00345_35-02-K00345_2367444</t>
  </si>
  <si>
    <t>23.01.2023 09:12:43</t>
  </si>
  <si>
    <t>23.01.2023 13:23:52</t>
  </si>
  <si>
    <t>DM-25/37 45-71-M00058_953215381_953215381</t>
  </si>
  <si>
    <t>23.01.2023 09:15:09</t>
  </si>
  <si>
    <t>23.01.2023 10:24:45</t>
  </si>
  <si>
    <t>L-290 35-18-L00290_950456316_950456316</t>
  </si>
  <si>
    <t>23.01.2023 09:16:09</t>
  </si>
  <si>
    <t>23.01.2023 10:48:01</t>
  </si>
  <si>
    <t>ÇAYBAŞI TR-1/1 35-26-M01189_ÇAYBAŞI DM-1/3 M02_65967126</t>
  </si>
  <si>
    <t>23.01.2023 09:16:19</t>
  </si>
  <si>
    <t>23.01.2023 11:22:39</t>
  </si>
  <si>
    <t>23.01.2023 09:15:13</t>
  </si>
  <si>
    <t>23.01.2023 11:27:12</t>
  </si>
  <si>
    <t>23.01.2023 09:16:26</t>
  </si>
  <si>
    <t>23.01.2023 15:52:32</t>
  </si>
  <si>
    <t>MENEMEN TR-25 35-28-L00025_D_56365079_56365079</t>
  </si>
  <si>
    <t>23.01.2023 09:20:33</t>
  </si>
  <si>
    <t>23.01.2023 09:52:31</t>
  </si>
  <si>
    <t>GÜLKENT TR-4 35-30-M00227_B_56404722_56404722</t>
  </si>
  <si>
    <t>23.01.2023 09:18:54</t>
  </si>
  <si>
    <t>23.01.2023 10:21:32</t>
  </si>
  <si>
    <t>M-535 (DM-6/6) 35-17-M00535_DAĞITIM TRAFO M-535 (DM-6/6) M03_66466642</t>
  </si>
  <si>
    <t>23.01.2023 09:24:01</t>
  </si>
  <si>
    <t>23.01.2023 11:59:44</t>
  </si>
  <si>
    <t>TR-329 35-19-M00476_A_76822649_76822649</t>
  </si>
  <si>
    <t>23.01.2023 09:27:45</t>
  </si>
  <si>
    <t>23.01.2023 10:23:31</t>
  </si>
  <si>
    <t>TR-131 35-19-L00131_C_56391415_56391415</t>
  </si>
  <si>
    <t>23.01.2023 09:31:56</t>
  </si>
  <si>
    <t>23.01.2023 18:19:12</t>
  </si>
  <si>
    <t>KIZILÜZÜM TR-1 35-27-M00080_914007052_914007052</t>
  </si>
  <si>
    <t>23.01.2023 09:30:18</t>
  </si>
  <si>
    <t>23.01.2023 11:04:30</t>
  </si>
  <si>
    <t>L-5 GÖZSÜZLER 35-14-L00005__83269244_83269244</t>
  </si>
  <si>
    <t>23.01.2023 09:35:44</t>
  </si>
  <si>
    <t>23.01.2023 14:43:27</t>
  </si>
  <si>
    <t>23.01.2023 09:32:16</t>
  </si>
  <si>
    <t>23.01.2023 11:56:38</t>
  </si>
  <si>
    <t>TR-137 TORASAN MAH. 35-19-L00137_6056029_56376371_56376371</t>
  </si>
  <si>
    <t>23.01.2023 09:36:08</t>
  </si>
  <si>
    <t>23.01.2023 18:17:36</t>
  </si>
  <si>
    <t>BAĞARASI TR-3 35-23-M00172_A_91412622_91412622</t>
  </si>
  <si>
    <t>23.01.2023 09:32:56</t>
  </si>
  <si>
    <t>23.01.2023 11:09:30</t>
  </si>
  <si>
    <t>23.01.2023 09:22:17</t>
  </si>
  <si>
    <t>23.01.2023 17:31:00</t>
  </si>
  <si>
    <t>SARIGÖL TR-4 45-79-M00004_TR-8 M03_67097331</t>
  </si>
  <si>
    <t>23.01.2023 09:40:26</t>
  </si>
  <si>
    <t>23.01.2023 15:28:25</t>
  </si>
  <si>
    <t>23.01.2023 09:40:08</t>
  </si>
  <si>
    <t>23.01.2023 16:21:44</t>
  </si>
  <si>
    <t>23.01.2023 09:38:03</t>
  </si>
  <si>
    <t>23.01.2023 11:37:08</t>
  </si>
  <si>
    <t>23.01.2023 09:43:48</t>
  </si>
  <si>
    <t>23.01.2023 17:22:06</t>
  </si>
  <si>
    <t>FOÇA TR-46 35-23-L00046_42133752 d1_42054742</t>
  </si>
  <si>
    <t>23.01.2023 09:46:26</t>
  </si>
  <si>
    <t>23.01.2023 10:26:06</t>
  </si>
  <si>
    <t>K-1092 35-03-K01092_35-03-K01092_41945770</t>
  </si>
  <si>
    <t>23.01.2023 09:46:57</t>
  </si>
  <si>
    <t>23.01.2023 10:24:34</t>
  </si>
  <si>
    <t>23.01.2023 09:51:20</t>
  </si>
  <si>
    <t>23.01.2023 11:37:26</t>
  </si>
  <si>
    <t>AĞAÇ İŞLERİ TR-9 35-22-M00109_6522716 TR9/D1_5928100</t>
  </si>
  <si>
    <t>23.01.2023 09:53:47</t>
  </si>
  <si>
    <t>23.01.2023 11:05:46</t>
  </si>
  <si>
    <t>EMİRALEM TR-11 35-28-M00236_C_56354390_56354390</t>
  </si>
  <si>
    <t>23.01.2023 10:00:36</t>
  </si>
  <si>
    <t>23.01.2023 10:28:05</t>
  </si>
  <si>
    <t>TR-1/126-1 (KEMALPAŞA SOKAK TRF) 45-83-M00270_955155175_955155175</t>
  </si>
  <si>
    <t>23.01.2023 10:03:01</t>
  </si>
  <si>
    <t>23.01.2023 11:42:30</t>
  </si>
  <si>
    <t>K-889 GEÇİT 35-01-K00889_K-4330 K02_85308776</t>
  </si>
  <si>
    <t>23.01.2023 10:02:20</t>
  </si>
  <si>
    <t>23.01.2023 11:30:07</t>
  </si>
  <si>
    <t>23.01.2023 10:02:12</t>
  </si>
  <si>
    <t>23.01.2023 11:58:46</t>
  </si>
  <si>
    <t>GÜLBAHÇE İM 35-19-A00006_GÜLBAHÇE L02_72213957</t>
  </si>
  <si>
    <t>23.01.2023 10:12:12</t>
  </si>
  <si>
    <t>23.01.2023 12:48:57</t>
  </si>
  <si>
    <t>PAYAMLI M-1 KÖK 35-25-M00175_SEFEERİHİSAR ENH M13_72057874</t>
  </si>
  <si>
    <t>23.01.2023 10:11:17</t>
  </si>
  <si>
    <t>23.01.2023 16:21:59</t>
  </si>
  <si>
    <t>K-35 35-01-K00035_DAĞITIM TRF K-35 K03_64085909</t>
  </si>
  <si>
    <t>23.01.2023 10:17:33</t>
  </si>
  <si>
    <t>23.01.2023 12:47:57</t>
  </si>
  <si>
    <t>23.01.2023 10:16:36</t>
  </si>
  <si>
    <t>23.01.2023 19:12:23</t>
  </si>
  <si>
    <t>L-490 35-18-L00490_12163884_56366820_56366820</t>
  </si>
  <si>
    <t>23.01.2023 10:28:36</t>
  </si>
  <si>
    <t>23.01.2023 12:42:37</t>
  </si>
  <si>
    <t>23.01.2023 09:56:42</t>
  </si>
  <si>
    <t>23.01.2023 14:45:38</t>
  </si>
  <si>
    <t>23.01.2023 10:33:12</t>
  </si>
  <si>
    <t>23.01.2023 17:39:18</t>
  </si>
  <si>
    <t>23.01.2023 10:41:51</t>
  </si>
  <si>
    <t>23.01.2023 11:11:38</t>
  </si>
  <si>
    <t>23.01.2023 10:43:00</t>
  </si>
  <si>
    <t>23.01.2023 12:38:28</t>
  </si>
  <si>
    <t>M-2522 35-01-M02522_A A1_79593165</t>
  </si>
  <si>
    <t>23.01.2023 10:49:35</t>
  </si>
  <si>
    <t>23.01.2023 13:07:27</t>
  </si>
  <si>
    <t>TR-11/A 35-32-L00131_946413649_946413649</t>
  </si>
  <si>
    <t>23.01.2023 10:51:37</t>
  </si>
  <si>
    <t>23.01.2023 11:57:54</t>
  </si>
  <si>
    <t>L-336 REİSDERE 35-18-L00336_95000537661_95000537661</t>
  </si>
  <si>
    <t>23.01.2023 10:53:13</t>
  </si>
  <si>
    <t>23.01.2023 14:55:29</t>
  </si>
  <si>
    <t>HALİMBEY ÇİFTLİĞİ TARIMSAL SULAMA 45-73-M00515_A_56403849_56403849</t>
  </si>
  <si>
    <t>23.01.2023 11:02:18</t>
  </si>
  <si>
    <t>23.01.2023 16:02:50</t>
  </si>
  <si>
    <t>K-1184 35-02-K01184_965432673_965432673</t>
  </si>
  <si>
    <t>23.01.2023 11:15:27</t>
  </si>
  <si>
    <t>23.01.2023 12:05:42</t>
  </si>
  <si>
    <t>ÇAYBAŞI DM-1/3 35-26-M01190_ÇAYBAŞI TR-1/1 M01_65959934</t>
  </si>
  <si>
    <t>23.01.2023 11:23:00</t>
  </si>
  <si>
    <t>23.01.2023 12:33:50</t>
  </si>
  <si>
    <t>23.01.2023 11:26:37</t>
  </si>
  <si>
    <t>23.01.2023 12:05:32</t>
  </si>
  <si>
    <t>M-1537 35-01-M01537_911138217_911138217</t>
  </si>
  <si>
    <t>23.01.2023 11:37:53</t>
  </si>
  <si>
    <t>23.01.2023 14:46:15</t>
  </si>
  <si>
    <t>M-1256 35-01-M01256_7415110 1535/2F_5864862</t>
  </si>
  <si>
    <t>23.01.2023 11:41:44</t>
  </si>
  <si>
    <t>23.01.2023 12:29:26</t>
  </si>
  <si>
    <t>M-21 HAMAM ALANI 35-14-M00021_956634284_956634284</t>
  </si>
  <si>
    <t>23.01.2023 11:45:07</t>
  </si>
  <si>
    <t>23.01.2023 15:04:02</t>
  </si>
  <si>
    <t>TAHTALI TM 35-22-A00001_PANCAR-1 M20_2307947</t>
  </si>
  <si>
    <t>23.01.2023 11:47:01</t>
  </si>
  <si>
    <t>23.01.2023 11:58:41</t>
  </si>
  <si>
    <t>SELİMŞAHLAR TR-2 45-71-M00137_HatBaşıAyırıcı_53135159 M03_53135159</t>
  </si>
  <si>
    <t>23.01.2023 11:48:37</t>
  </si>
  <si>
    <t>23.01.2023 11:50:00</t>
  </si>
  <si>
    <t>23.01.2023 11:48:54</t>
  </si>
  <si>
    <t>23.01.2023 12:02:25</t>
  </si>
  <si>
    <t>İĞDECİK KÖK 45-71-M00077_SULAMALAR M05_72234123</t>
  </si>
  <si>
    <t>23.01.2023 11:52:13</t>
  </si>
  <si>
    <t>23.01.2023 13:23:51</t>
  </si>
  <si>
    <t>23.01.2023 11:54:52</t>
  </si>
  <si>
    <t>23.01.2023 12:39:04</t>
  </si>
  <si>
    <t>TR-33 35-19-M00033_956663105_956663105</t>
  </si>
  <si>
    <t>23.01.2023 11:52:32</t>
  </si>
  <si>
    <t>23.01.2023 13:09:48</t>
  </si>
  <si>
    <t>23.01.2023 11:53:45</t>
  </si>
  <si>
    <t>23.01.2023 12:40:23</t>
  </si>
  <si>
    <t>AVDAN TR-5 KÖK 45-82-M00130_CENKYERİ M02_72194308</t>
  </si>
  <si>
    <t>23.01.2023 12:06:47</t>
  </si>
  <si>
    <t>23.01.2023 12:29:08</t>
  </si>
  <si>
    <t>K-4452 35-02-K04452_913136229_913136229</t>
  </si>
  <si>
    <t>23.01.2023 12:03:02</t>
  </si>
  <si>
    <t>23.01.2023 17:17:12</t>
  </si>
  <si>
    <t>K-1549 35-01-K01549_K-1680 K01_2117435</t>
  </si>
  <si>
    <t>23.01.2023 12:10:48</t>
  </si>
  <si>
    <t>23.01.2023 13:37:26</t>
  </si>
  <si>
    <t>23.01.2023 12:16:06</t>
  </si>
  <si>
    <t>23.01.2023 14:08:11</t>
  </si>
  <si>
    <t>L-218 SANAYİ SİTESİ 35-18-L00218_950460787_950460787</t>
  </si>
  <si>
    <t>23.01.2023 12:18:17</t>
  </si>
  <si>
    <t>23.01.2023 12:54:29</t>
  </si>
  <si>
    <t>GÜLKENT TR-4 35-30-M00227_B_91096991_91096991</t>
  </si>
  <si>
    <t>23.01.2023 12:19:05</t>
  </si>
  <si>
    <t>23.01.2023 15:02:52</t>
  </si>
  <si>
    <t>HARMANDALI KÖK 45-71-M00061_NURİ SORMAN M11_72231091</t>
  </si>
  <si>
    <t>23.01.2023 12:20:28</t>
  </si>
  <si>
    <t>23.01.2023 14:39:20</t>
  </si>
  <si>
    <t>DM-01/TR-91 45-71-M01856_953182968_953182968</t>
  </si>
  <si>
    <t>23.01.2023 12:23:39</t>
  </si>
  <si>
    <t>23.01.2023 15:13:45</t>
  </si>
  <si>
    <t>ÇAKIR İNŞAAT LTD. ŞTİ. ÖZEL TR 35-27-M01222Ö_ H_76197906</t>
  </si>
  <si>
    <t>23.01.2023 12:26:47</t>
  </si>
  <si>
    <t>23.01.2023 14:23:48</t>
  </si>
  <si>
    <t>OĞLANANASI TR-5 KÖK 35-22-M00092_OĞLANANASI TR-3 M06_89600569</t>
  </si>
  <si>
    <t>23.01.2023 12:31:59</t>
  </si>
  <si>
    <t>23.01.2023 13:04:36</t>
  </si>
  <si>
    <t>23.01.2023 12:32:05</t>
  </si>
  <si>
    <t>23.01.2023 17:52:10</t>
  </si>
  <si>
    <t>İNECİK TR-1 35-21-L00121_A_90988555_90988555</t>
  </si>
  <si>
    <t>23.01.2023 12:34:21</t>
  </si>
  <si>
    <t>23.01.2023 19:59:32</t>
  </si>
  <si>
    <t>SALUR KÖK 45-75-M00062_OĞULDURUK M03_72037155</t>
  </si>
  <si>
    <t>23.01.2023 12:38:16</t>
  </si>
  <si>
    <t>23.01.2023 13:49:37</t>
  </si>
  <si>
    <t>SARIGÖL TR-49 45-79-M00049_915776084_915776084</t>
  </si>
  <si>
    <t>23.01.2023 12:40:50</t>
  </si>
  <si>
    <t>23.01.2023 14:58:26</t>
  </si>
  <si>
    <t>YAKACIK TR-1 35-20-L00232_955209048_955209048</t>
  </si>
  <si>
    <t>23.01.2023 12:41:09</t>
  </si>
  <si>
    <t>23.01.2023 14:12:22</t>
  </si>
  <si>
    <t>23.01.2023 12:45:38</t>
  </si>
  <si>
    <t>23.01.2023 13:20:03</t>
  </si>
  <si>
    <t>ALÇUK TM 35-17-A00001_MENEMEN-1 M30_2307955</t>
  </si>
  <si>
    <t>23.01.2023 12:52:37</t>
  </si>
  <si>
    <t>23.01.2023 12:55:57</t>
  </si>
  <si>
    <t>YENİ FOÇA TR-26 35-23-M00026_F f5b_42106619</t>
  </si>
  <si>
    <t>23.01.2023 13:02:59</t>
  </si>
  <si>
    <t>23.01.2023 13:29:37</t>
  </si>
  <si>
    <t>GÜLBAHÇE TR-1 35-19-L00151_35-19-L00151_49915528</t>
  </si>
  <si>
    <t>23.01.2023 13:03:33</t>
  </si>
  <si>
    <t>23.01.2023 16:45:50</t>
  </si>
  <si>
    <t>SARPINCIK TR-1 35-21-L00070_953357689_953357689</t>
  </si>
  <si>
    <t>23.01.2023 13:10:34</t>
  </si>
  <si>
    <t>23.01.2023 16:20:48</t>
  </si>
  <si>
    <t>AKKEÇİLİ KÖK 45-73-M00239_AKKEÇİLİ M03_72035048</t>
  </si>
  <si>
    <t>23.01.2023 13:25:44</t>
  </si>
  <si>
    <t>23.01.2023 14:52:49</t>
  </si>
  <si>
    <t>K-4440 35-02-K04440_35-02-K04440_2357823</t>
  </si>
  <si>
    <t>23.01.2023 13:28:16</t>
  </si>
  <si>
    <t>23.01.2023 18:15:23</t>
  </si>
  <si>
    <t>23.01.2023 17:44:00</t>
  </si>
  <si>
    <t>23.01.2023 13:25:09</t>
  </si>
  <si>
    <t>23.01.2023 13:30:00</t>
  </si>
  <si>
    <t>İĞDECİK KÖK 45-71-M00077_953244420_953244420</t>
  </si>
  <si>
    <t>23.01.2023 13:40:31</t>
  </si>
  <si>
    <t>23.01.2023 15:30:32</t>
  </si>
  <si>
    <t>FOÇA CEZA İNFAZ KURUMU KÖK 35-23-M00302_BAĞARASI DM GİRİŞ M03_67574138</t>
  </si>
  <si>
    <t>23.01.2023 13:34:47</t>
  </si>
  <si>
    <t>23.01.2023 14:47:00</t>
  </si>
  <si>
    <t>23.01.2023 13:41:44</t>
  </si>
  <si>
    <t>23.01.2023 16:06:30</t>
  </si>
  <si>
    <t>23.01.2023 13:39:23</t>
  </si>
  <si>
    <t>23.01.2023 17:04:26</t>
  </si>
  <si>
    <t>SALUR KÖK 45-75-M00062_HatBaşıAyırıcı_53135664 M03_53135664</t>
  </si>
  <si>
    <t>23.01.2023 13:52:10</t>
  </si>
  <si>
    <t>23.01.2023 15:58:56</t>
  </si>
  <si>
    <t>M.U TEKSTİL TR 35-26-M01391_DAĞITIM TRAFOSU M03_62496265</t>
  </si>
  <si>
    <t>23.01.2023 13:52:28</t>
  </si>
  <si>
    <t>23.01.2023 14:28:24</t>
  </si>
  <si>
    <t>M-1002 35-03-M01002_35-03-M01002_41932676</t>
  </si>
  <si>
    <t>23.01.2023 13:51:24</t>
  </si>
  <si>
    <t>23.01.2023 17:20:23</t>
  </si>
  <si>
    <t>DM-3/03 (YİĞİTBAŞ CAMİİ) 45-71-M00069_953199776_953199776</t>
  </si>
  <si>
    <t>23.01.2023 14:08:54</t>
  </si>
  <si>
    <t>23.01.2023 15:35:04</t>
  </si>
  <si>
    <t>DM-20/10 45-71-M00418_953244743_953244743</t>
  </si>
  <si>
    <t>23.01.2023 14:09:17</t>
  </si>
  <si>
    <t>23.01.2023 17:28:26</t>
  </si>
  <si>
    <t>TR-42 45-77-L00042_TR-43 L02_89716227</t>
  </si>
  <si>
    <t>23.01.2023 14:09:06</t>
  </si>
  <si>
    <t>23.01.2023 14:55:18</t>
  </si>
  <si>
    <t>K-1004 35-03-K01004_35-03-K01004_2355332</t>
  </si>
  <si>
    <t>23.01.2023 14:16:22</t>
  </si>
  <si>
    <t>23.01.2023 17:35:10</t>
  </si>
  <si>
    <t>TR-113 ZEYTİNALANI 35-19-L00113_956677162_956677162</t>
  </si>
  <si>
    <t>23.01.2023 14:17:10</t>
  </si>
  <si>
    <t>23.01.2023 16:53:28</t>
  </si>
  <si>
    <t>23.01.2023 13:32:00</t>
  </si>
  <si>
    <t>23.01.2023 15:36:39</t>
  </si>
  <si>
    <t>SUNULLAH BOYACIOĞLU SULAMA GRUBU 35-29-M00390_A_56398376_56398376</t>
  </si>
  <si>
    <t>23.01.2023 14:29:47</t>
  </si>
  <si>
    <t>23.01.2023 17:10:02</t>
  </si>
  <si>
    <t>23.01.2023 14:32:26</t>
  </si>
  <si>
    <t>23.01.2023 14:38:24</t>
  </si>
  <si>
    <t>23.01.2023 14:31:26</t>
  </si>
  <si>
    <t>23.01.2023 15:39:07</t>
  </si>
  <si>
    <t>L-455 35-18-L00455_950447428_950447428</t>
  </si>
  <si>
    <t>23.01.2023 14:37:33</t>
  </si>
  <si>
    <t>23.01.2023 17:47:04</t>
  </si>
  <si>
    <t>K-4230 35-03-K04230_911019453_911019453</t>
  </si>
  <si>
    <t>23.01.2023 14:42:18</t>
  </si>
  <si>
    <t>23.01.2023 16:51:40</t>
  </si>
  <si>
    <t>M-1536 35-01-M01536_911154685_911154685</t>
  </si>
  <si>
    <t>23.01.2023 14:58:40</t>
  </si>
  <si>
    <t>23.01.2023 16:01:05</t>
  </si>
  <si>
    <t>ULUKENT DM-3/40 35-28-M00048_948524049_948524049</t>
  </si>
  <si>
    <t>23.01.2023 14:54:38</t>
  </si>
  <si>
    <t>23.01.2023 15:40:43</t>
  </si>
  <si>
    <t>SARPINCIK TR-1 35-21-L00070_35-21-L00070_2347972</t>
  </si>
  <si>
    <t>23.01.2023 15:15:34</t>
  </si>
  <si>
    <t>23.01.2023 16:30:36</t>
  </si>
  <si>
    <t>23.01.2023 15:17:56</t>
  </si>
  <si>
    <t>23.01.2023 16:50:52</t>
  </si>
  <si>
    <t>TR-296 35-19-L00354_C_77045862_77045862</t>
  </si>
  <si>
    <t>23.01.2023 15:27:40</t>
  </si>
  <si>
    <t>23.01.2023 16:03:20</t>
  </si>
  <si>
    <t>ŞEREMET KARIKOCA TR-1 45-77-M00068_945499484_945499484</t>
  </si>
  <si>
    <t>23.01.2023 15:23:03</t>
  </si>
  <si>
    <t>23.01.2023 18:10:45</t>
  </si>
  <si>
    <t>K-9 35-01-K00009_K-879 K01_2062637</t>
  </si>
  <si>
    <t>23.01.2023 15:29:02</t>
  </si>
  <si>
    <t>23.01.2023 16:16:33</t>
  </si>
  <si>
    <t>TEKELİ DM 35-22-M00088_ESKİ AHMETBEYLİ M08_48495817</t>
  </si>
  <si>
    <t>23.01.2023 15:29:24</t>
  </si>
  <si>
    <t>23.01.2023 15:32:25</t>
  </si>
  <si>
    <t>M-1283 35-02-M01283_M_56367566_56367566</t>
  </si>
  <si>
    <t>23.01.2023 15:26:54</t>
  </si>
  <si>
    <t>23.01.2023 17:08:16</t>
  </si>
  <si>
    <t>KINIK ORGANİZE DM 35-24-M00208_HatBaşıAyırıcı_78438798 M15_78438798</t>
  </si>
  <si>
    <t>23.01.2023 14:14:25</t>
  </si>
  <si>
    <t>23.01.2023 18:40:42</t>
  </si>
  <si>
    <t>L-218 SANAYİ SİTESİ 35-18-L00218_950458280_950458280</t>
  </si>
  <si>
    <t>23.01.2023 15:48:14</t>
  </si>
  <si>
    <t>23.01.2023 17:04:37</t>
  </si>
  <si>
    <t>K-258 35-01-K00258_35-01-K00258_2348433</t>
  </si>
  <si>
    <t>23.01.2023 15:59:46</t>
  </si>
  <si>
    <t>23.01.2023 17:21:24</t>
  </si>
  <si>
    <t>PINARBAŞI TR-4 35-31-L00419_A_56406467_56406467</t>
  </si>
  <si>
    <t>23.01.2023 16:02:22</t>
  </si>
  <si>
    <t>23.01.2023 17:38:02</t>
  </si>
  <si>
    <t>K-819 35-01-K00819_K-598 K02_61135171</t>
  </si>
  <si>
    <t>23.01.2023 15:53:37</t>
  </si>
  <si>
    <t>23.01.2023 16:18:00</t>
  </si>
  <si>
    <t>AKSELENDİ İM 45-72-A00004_HatBaşıAyırıcı_53140069 L23_53140069</t>
  </si>
  <si>
    <t>23.01.2023 16:04:41</t>
  </si>
  <si>
    <t>23.01.2023 17:42:11</t>
  </si>
  <si>
    <t>23.01.2023 16:18:40</t>
  </si>
  <si>
    <t>23.01.2023 19:01:16</t>
  </si>
  <si>
    <t>M-261 ULAMIŞ 35-14-M00261_962644768_962644768</t>
  </si>
  <si>
    <t>23.01.2023 16:18:11</t>
  </si>
  <si>
    <t>23.01.2023 18:23:21</t>
  </si>
  <si>
    <t>İSTASYONALTI KÖK 45-83-M00131_CELALETTİN AŞKIN M08_2101366</t>
  </si>
  <si>
    <t>23.01.2023 16:35:16</t>
  </si>
  <si>
    <t>23.01.2023 17:25:29</t>
  </si>
  <si>
    <t>K-4419 35-01-K04419_K-2886 K04_65827380</t>
  </si>
  <si>
    <t>23.01.2023 16:38:29</t>
  </si>
  <si>
    <t>23.01.2023 18:24:12</t>
  </si>
  <si>
    <t>K-4230 35-03-K04230_35-03-K04230_2356606</t>
  </si>
  <si>
    <t>23.01.2023 16:43:19</t>
  </si>
  <si>
    <t>23.01.2023 16:56:22</t>
  </si>
  <si>
    <t>K-1536 35-01-K01536_TRAFO K04_2336218</t>
  </si>
  <si>
    <t>23.01.2023 16:30:35</t>
  </si>
  <si>
    <t>23.01.2023 18:05:06</t>
  </si>
  <si>
    <t>FOÇA TR-28 35-23-L00028_42133496_56397873_56397873</t>
  </si>
  <si>
    <t>23.01.2023 16:55:40</t>
  </si>
  <si>
    <t>23.01.2023 18:21:49</t>
  </si>
  <si>
    <t>L-158 ONTUR 35-18-L00158_M-163 L05_2305724</t>
  </si>
  <si>
    <t>23.01.2023 16:58:21</t>
  </si>
  <si>
    <t>23.01.2023 17:35:37</t>
  </si>
  <si>
    <t>M-1854 YAKAKÖY TR-3 35-02-M01854_A_56367603_56367603</t>
  </si>
  <si>
    <t>23.01.2023 16:53:02</t>
  </si>
  <si>
    <t>23.01.2023 19:13:25</t>
  </si>
  <si>
    <t>M-12 GERMİYAN 35-18-M00183_950441977_950441977</t>
  </si>
  <si>
    <t>23.01.2023 16:58:32</t>
  </si>
  <si>
    <t>23.01.2023 21:42:35</t>
  </si>
  <si>
    <t>23.01.2023 17:02:39</t>
  </si>
  <si>
    <t>23.01.2023 17:27:53</t>
  </si>
  <si>
    <t>YENİ ŞAKRAN TR-13 35-17-M00213_E_72372490_72372490</t>
  </si>
  <si>
    <t>23.01.2023 17:07:54</t>
  </si>
  <si>
    <t>23.01.2023 18:05:13</t>
  </si>
  <si>
    <t>K-3537 35-01-K03537_910761694_910761694</t>
  </si>
  <si>
    <t>23.01.2023 17:06:22</t>
  </si>
  <si>
    <t>23.01.2023 19:26:48</t>
  </si>
  <si>
    <t>PAYAMLI M-7 35-25-M00179_945348483_945348483</t>
  </si>
  <si>
    <t>23.01.2023 17:11:08</t>
  </si>
  <si>
    <t>23.01.2023 20:33:05</t>
  </si>
  <si>
    <t>ÇANDARLI DM-TR-20 35-30-M00020_YAYLAYURT M06_72352818</t>
  </si>
  <si>
    <t>23.01.2023 17:18:59</t>
  </si>
  <si>
    <t>23.01.2023 17:56:37</t>
  </si>
  <si>
    <t>23.01.2023 17:24:50</t>
  </si>
  <si>
    <t>23.01.2023 17:36:07</t>
  </si>
  <si>
    <t>L-290 35-18-L00290_950456660_950456660</t>
  </si>
  <si>
    <t>23.01.2023 17:19:40</t>
  </si>
  <si>
    <t>23.01.2023 18:52:46</t>
  </si>
  <si>
    <t>HELVACI TR-6 35-17-M00366_950304474_950304474</t>
  </si>
  <si>
    <t>23.01.2023 17:21:52</t>
  </si>
  <si>
    <t>23.01.2023 19:02:23</t>
  </si>
  <si>
    <t>TR-15 35-15-M00015_48909459_56367475_56367475</t>
  </si>
  <si>
    <t>23.01.2023 17:28:51</t>
  </si>
  <si>
    <t>23.01.2023 18:04:51</t>
  </si>
  <si>
    <t>GÜLBAHÇE TR-1 35-19-L00151__72410831_72410831</t>
  </si>
  <si>
    <t>23.01.2023 17:26:47</t>
  </si>
  <si>
    <t>23.01.2023 18:38:56</t>
  </si>
  <si>
    <t>K-4325 35-04-K04325_99263115_99263115</t>
  </si>
  <si>
    <t>23.01.2023 17:43:29</t>
  </si>
  <si>
    <t>23.01.2023 19:50:30</t>
  </si>
  <si>
    <t>BAĞARASI TR-4 35-23-M00173_950423591_950423591</t>
  </si>
  <si>
    <t>23.01.2023 17:52:17</t>
  </si>
  <si>
    <t>23.01.2023 21:32:53</t>
  </si>
  <si>
    <t>HACIHALİLLER TR-1 KÖK 45-71-M00066_SULAMA M02_72238377</t>
  </si>
  <si>
    <t>23.01.2023 17:58:06</t>
  </si>
  <si>
    <t>23.01.2023 20:28:22</t>
  </si>
  <si>
    <t>K-2007 35-01-K02007_K-379 K02_2113442</t>
  </si>
  <si>
    <t>23.01.2023 18:00:40</t>
  </si>
  <si>
    <t>23.01.2023 18:01:19</t>
  </si>
  <si>
    <t>HELVACI TR-1 35-17-M00361_C_60982273_60982273</t>
  </si>
  <si>
    <t>23.01.2023 18:27:09</t>
  </si>
  <si>
    <t>23.01.2023 19:05:00</t>
  </si>
  <si>
    <t>SÜLEYMANLI KÖK 35-28-M00606_BOZALAN M04_66870929</t>
  </si>
  <si>
    <t>23.01.2023 18:28:47</t>
  </si>
  <si>
    <t>23.01.2023 19:56:11</t>
  </si>
  <si>
    <t>TR-26 35-17-M00217_A_91197989_91197989</t>
  </si>
  <si>
    <t>23.01.2023 18:29:56</t>
  </si>
  <si>
    <t>23.01.2023 19:19:50</t>
  </si>
  <si>
    <t>SANCAKLI TR-6 35-22-M00155_95000486294_95000486294</t>
  </si>
  <si>
    <t>23.01.2023 18:26:43</t>
  </si>
  <si>
    <t>23.01.2023 19:54:47</t>
  </si>
  <si>
    <t>K-3537 35-01-K03537_35-01-K03537_2371229</t>
  </si>
  <si>
    <t>23.01.2023 18:36:56</t>
  </si>
  <si>
    <t>23.01.2023 19:30:54</t>
  </si>
  <si>
    <t>KATRANCI TR-1 35-16-M00087_47460417_56399339_56399339</t>
  </si>
  <si>
    <t>23.01.2023 18:46:35</t>
  </si>
  <si>
    <t>23.01.2023 20:35:50</t>
  </si>
  <si>
    <t>YAŞAR SUHAN 35-26-L00073_B_91413005_91413005</t>
  </si>
  <si>
    <t>23.01.2023 19:05:51</t>
  </si>
  <si>
    <t>23.01.2023 19:41:32</t>
  </si>
  <si>
    <t>TR-265 KUŞÇULAR 35-19-M00151_10631885_56378396_56378396</t>
  </si>
  <si>
    <t>23.01.2023 19:03:35</t>
  </si>
  <si>
    <t>23.01.2023 19:30:48</t>
  </si>
  <si>
    <t>23.01.2023 19:02:21</t>
  </si>
  <si>
    <t>23.01.2023 20:57:24</t>
  </si>
  <si>
    <t>TR-55 35-15-M00055_950369914_950369914</t>
  </si>
  <si>
    <t>23.01.2023 19:19:19</t>
  </si>
  <si>
    <t>23.01.2023 22:43:14</t>
  </si>
  <si>
    <t>TURGUTALP TR-1/2 (DM-3/18) 45-82-M00057_945544665_945544665</t>
  </si>
  <si>
    <t>23.01.2023 19:19:21</t>
  </si>
  <si>
    <t>23.01.2023 20:26:32</t>
  </si>
  <si>
    <t>BAYRAMŞAH TR-1 45-77-L00138_945510212_945510212</t>
  </si>
  <si>
    <t>23.01.2023 19:24:09</t>
  </si>
  <si>
    <t>23.01.2023 22:03:12</t>
  </si>
  <si>
    <t>M-1536 35-01-M01536_912534146_912534146</t>
  </si>
  <si>
    <t>23.01.2023 19:33:04</t>
  </si>
  <si>
    <t>23.01.2023 22:35:40</t>
  </si>
  <si>
    <t>MORDOĞAN İZSU ÖZEL TR 35-21-L00230Ö_ H_74094300</t>
  </si>
  <si>
    <t>23.01.2023 19:34:21</t>
  </si>
  <si>
    <t>23.01.2023 23:51:40</t>
  </si>
  <si>
    <t>YENİ ŞAKRAN TR-9 35-17-M00209_35-17-M00209_2361999</t>
  </si>
  <si>
    <t>23.01.2023 19:37:35</t>
  </si>
  <si>
    <t>23.01.2023 20:43:12</t>
  </si>
  <si>
    <t>K-3416 35-08-K03416_35-08-K03416_42447014</t>
  </si>
  <si>
    <t>23.01.2023 19:48:43</t>
  </si>
  <si>
    <t>23.01.2023 20:40:25</t>
  </si>
  <si>
    <t>KARABURUN TR-1 35-21-L00001_A_56357078_56357078</t>
  </si>
  <si>
    <t>23.01.2023 19:46:17</t>
  </si>
  <si>
    <t>23.01.2023 21:51:57</t>
  </si>
  <si>
    <t>23.01.2023 19:57:37</t>
  </si>
  <si>
    <t>23.01.2023 20:36:35</t>
  </si>
  <si>
    <t>K-4282 35-09-K04282_97675196_97675196</t>
  </si>
  <si>
    <t>23.01.2023 19:58:18</t>
  </si>
  <si>
    <t>23.01.2023 20:43:56</t>
  </si>
  <si>
    <t>YUKARI SÜTÇÜLER KÖYÜ TR-1 35-27-M00410_914465669_914465669</t>
  </si>
  <si>
    <t>23.01.2023 20:29:23</t>
  </si>
  <si>
    <t>23.01.2023 23:26:30</t>
  </si>
  <si>
    <t>23.01.2023 20:48:36</t>
  </si>
  <si>
    <t>23.01.2023 20:53:28</t>
  </si>
  <si>
    <t>KEMALPAŞA TM 35-27-A00002_YENMİŞ M08_2306688</t>
  </si>
  <si>
    <t>23.01.2023 20:51:53</t>
  </si>
  <si>
    <t>23.01.2023 22:15:39</t>
  </si>
  <si>
    <t>23.01.2023 20:55:01</t>
  </si>
  <si>
    <t>23.01.2023 23:39:08</t>
  </si>
  <si>
    <t>GÜLBAHÇE TR-1 35-19-L00151_956697836_956697836</t>
  </si>
  <si>
    <t>23.01.2023 20:50:34</t>
  </si>
  <si>
    <t>24.01.2023 00:02:23</t>
  </si>
  <si>
    <t>HELVACI TR-8 35-17-M00368_60952257_60984724_60984724</t>
  </si>
  <si>
    <t>23.01.2023 21:15:15</t>
  </si>
  <si>
    <t>23.01.2023 22:26:34</t>
  </si>
  <si>
    <t>TAŞDELEN TR-336 35-19-M00181_95000501616_95000501616</t>
  </si>
  <si>
    <t>23.01.2023 21:12:33</t>
  </si>
  <si>
    <t>24.01.2023 01:55:19</t>
  </si>
  <si>
    <t>HACIÖMERLİ YUKARI TR 35-17-M00445_5661543_56356390_56356390</t>
  </si>
  <si>
    <t>23.01.2023 21:39:24</t>
  </si>
  <si>
    <t>23.01.2023 23:02:19</t>
  </si>
  <si>
    <t>L-289 DEMET AKBAĞ TRAFO 35-18-L00289_950456271_950456271</t>
  </si>
  <si>
    <t>23.01.2023 21:41:43</t>
  </si>
  <si>
    <t>23.01.2023 22:36:04</t>
  </si>
  <si>
    <t>M-1188 35-04-M01188_E _5956820</t>
  </si>
  <si>
    <t>23.01.2023 21:39:06</t>
  </si>
  <si>
    <t>24.01.2023 01:26:02</t>
  </si>
  <si>
    <t>KORUCUK-4 35-26-M00464_956607953_956607953</t>
  </si>
  <si>
    <t>23.01.2023 21:57:32</t>
  </si>
  <si>
    <t>23.01.2023 22:42:06</t>
  </si>
  <si>
    <t>DM-2/4 35-18-L00590_950454382_950454382</t>
  </si>
  <si>
    <t>23.01.2023 21:53:12</t>
  </si>
  <si>
    <t>24.01.2023 05:25:26</t>
  </si>
  <si>
    <t>MURADİYE DM-11/3 KÖK 45-71-M00844_DM-11/3A M02_72091002</t>
  </si>
  <si>
    <t>23.01.2023 22:09:21</t>
  </si>
  <si>
    <t>23.01.2023 23:58:39</t>
  </si>
  <si>
    <t>MENEMEN TR-87 (DM-5/31) 35-28-M00687_953374560_953374560</t>
  </si>
  <si>
    <t>23.01.2023 22:08:43</t>
  </si>
  <si>
    <t>23.01.2023 23:13:13</t>
  </si>
  <si>
    <t>MENEMEN TR-15 35-28-L00015_5766289_56383909_56383909</t>
  </si>
  <si>
    <t>23.01.2023 22:19:31</t>
  </si>
  <si>
    <t>23.01.2023 23:16:57</t>
  </si>
  <si>
    <t>ÇAMÖNÜ TR-3 45-72-L00269_A_56390916_56390916</t>
  </si>
  <si>
    <t>23.01.2023 23:21:21</t>
  </si>
  <si>
    <t>24.01.2023 01:23:16</t>
  </si>
  <si>
    <t>ALAŞEHİR TR-81/A 45-73-M01295_945669675_945669675</t>
  </si>
  <si>
    <t>23.01.2023 23:40:53</t>
  </si>
  <si>
    <t>24.01.2023 00:41:59</t>
  </si>
  <si>
    <t>FUAR İM 35-01-A00003_ALTINPARK K09_53069107</t>
  </si>
  <si>
    <t>24.01.2023 02:01:29</t>
  </si>
  <si>
    <t>24.01.2023 02:14:50</t>
  </si>
  <si>
    <t>NEVZAT TANÇ SULAMA GRB 35-20-L00405_A_91155676_91155676</t>
  </si>
  <si>
    <t>24.01.2023 10:28:01</t>
  </si>
  <si>
    <t>24.01.2023 12:41:34</t>
  </si>
  <si>
    <t>L-45 JANDARMA SİTESİ 35-14-L00045_35-14-L00045_2368449</t>
  </si>
  <si>
    <t>24.01.2023 21:24:21</t>
  </si>
  <si>
    <t>25.01.2023 00:10:43</t>
  </si>
  <si>
    <t>24.01.2023 15:59:09</t>
  </si>
  <si>
    <t>M-1335 KAYADİBİ KÖK 35-02-M01335_M-640 TRT ÇIKIŞI M03_2118176</t>
  </si>
  <si>
    <t>24.01.2023 07:37:00</t>
  </si>
  <si>
    <t>24.01.2023 08:57:51</t>
  </si>
  <si>
    <t>KESKİNOĞLU KÖK 45-80-M00107_ALİRIZA BEY/TR-37/TR-38 TARIMSAL SULAMA M01_72195195</t>
  </si>
  <si>
    <t>24.01.2023 09:56:05</t>
  </si>
  <si>
    <t>24.01.2023 10:23:59</t>
  </si>
  <si>
    <t>EBSO TM 35-09-A00001_BİOENERJİ-1 M08_2311194</t>
  </si>
  <si>
    <t>24.01.2023 12:03:03</t>
  </si>
  <si>
    <t>24.01.2023 14:31:00</t>
  </si>
  <si>
    <t>24.01.2023 09:27:04</t>
  </si>
  <si>
    <t>24.01.2023 10:38:10</t>
  </si>
  <si>
    <t>MORDOĞAN TR-1 35-21-L00201__88250665_88250665</t>
  </si>
  <si>
    <t>24.01.2023 12:43:31</t>
  </si>
  <si>
    <t>24.01.2023 13:35:29</t>
  </si>
  <si>
    <t>24.01.2023 11:32:43</t>
  </si>
  <si>
    <t>24.01.2023 13:44:00</t>
  </si>
  <si>
    <t>TR-55 35-26-M00055_95000655620_95000655620</t>
  </si>
  <si>
    <t>24.01.2023 08:45:49</t>
  </si>
  <si>
    <t>24.01.2023 17:13:36</t>
  </si>
  <si>
    <t>24.01.2023 11:05:47</t>
  </si>
  <si>
    <t>24.01.2023 14:01:00</t>
  </si>
  <si>
    <t>L-278 35-18-L00278_950467810_950467810</t>
  </si>
  <si>
    <t>24.01.2023 19:22:07</t>
  </si>
  <si>
    <t>24.01.2023 22:30:34</t>
  </si>
  <si>
    <t>24.01.2023 14:25:15</t>
  </si>
  <si>
    <t>24.01.2023 18:40:06</t>
  </si>
  <si>
    <t>24.01.2023 17:00:55</t>
  </si>
  <si>
    <t>24.01.2023 17:08:05</t>
  </si>
  <si>
    <t>BADEMLER TR-2 35-19-L00297__81637346_81637346</t>
  </si>
  <si>
    <t>24.01.2023 03:46:34</t>
  </si>
  <si>
    <t>24.01.2023 04:11:41</t>
  </si>
  <si>
    <t>24.01.2023 15:21:15</t>
  </si>
  <si>
    <t>24.01.2023 10:11:05</t>
  </si>
  <si>
    <t>24.01.2023 11:18:11</t>
  </si>
  <si>
    <t>METİN SILAY SULAMA GRUBU 35-29-M00269_A_56386946_56386946</t>
  </si>
  <si>
    <t>24.01.2023 10:35:30</t>
  </si>
  <si>
    <t>24.01.2023 12:20:25</t>
  </si>
  <si>
    <t>M-1806 GEÇİT 35-01-M01806_M-915 M01_42326071</t>
  </si>
  <si>
    <t>30.01.2023 15:22:57</t>
  </si>
  <si>
    <t>30.01.2023 15:56:32</t>
  </si>
  <si>
    <t>SÜLEYMANLI KÖK 35-28-M00606_PLATİN GES M03_66870927</t>
  </si>
  <si>
    <t>16.01.2023 13:27:23</t>
  </si>
  <si>
    <t>SÜLEYMANLI KÖK 35-28-M00606_GÖRECE-2 GES M09_72509046</t>
  </si>
  <si>
    <t>18.01.2023 15:25:10</t>
  </si>
  <si>
    <t>18.01.2023 16:04:08</t>
  </si>
  <si>
    <t>28.01.2023 05:18:26</t>
  </si>
  <si>
    <t>28.01.2023 05:20:28</t>
  </si>
  <si>
    <t>ALAŞEHİR TM-2 45-73-A00002_MİS JES M03_47430864</t>
  </si>
  <si>
    <t>23.01.2023 13:08:09</t>
  </si>
  <si>
    <t>23.01.2023 16:42:29</t>
  </si>
  <si>
    <t>28.01.2023 05:42:31</t>
  </si>
  <si>
    <t>28.01.2023 06:14:52</t>
  </si>
  <si>
    <t>18.01.2023 12:19:38</t>
  </si>
  <si>
    <t>18.01.2023 13:11:01</t>
  </si>
  <si>
    <t>URLA TM-2 35-19-A00005_KORKMAZ RES M22_2313909</t>
  </si>
  <si>
    <t>20.01.2023 14:22:10</t>
  </si>
  <si>
    <t>20.01.2023 14:36:06</t>
  </si>
  <si>
    <t>17.01.2023 09:04:35</t>
  </si>
  <si>
    <t>17.01.2023 09:10:48</t>
  </si>
  <si>
    <t>ADALET DM 35-17-M00169_BERAK YÜKSEKKÖY GES ÇIKIŞI M10_53039680</t>
  </si>
  <si>
    <t>14.01.2023 08:07:23</t>
  </si>
  <si>
    <t>14.01.2023 10:19:41</t>
  </si>
  <si>
    <t>ALAŞEHİR TM 45-73-A00001_KULA-2 M22_2312687</t>
  </si>
  <si>
    <t>08.01.2023 00:12:12</t>
  </si>
  <si>
    <t>08.01.2023 00:22:15</t>
  </si>
  <si>
    <t>18.01.2023 11:37:05</t>
  </si>
  <si>
    <t>18.01.2023 11:42:17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</si>
</sst>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4" formatCode="_(* #,##0_);_(* \(#,##0\);_(* &quot;-&quot;??_);_(@_)"/>
    <numFmt numFmtId="165" formatCode="_-* #,##0_-;\-* #,##0_-;_-* &quot;-&quot;??_-;_-@_-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b/>
      <vertAlign val="subscript"/>
      <sz val="11"/>
      <color theme="1"/>
      <name val="Times New Roman"/>
      <family val="1"/>
      <charset val="162"/>
    </font>
    <font>
      <sz val="10"/>
      <name val="Arial"/>
      <family val="2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9" fillId="0" borderId="0"/>
    <xf numFmtId="0" fontId="22" fillId="0" borderId="0"/>
    <xf numFmtId="0" fontId="1" fillId="0" borderId="0"/>
    <xf numFmtId="43" fontId="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</cellStyleXfs>
  <cellXfs count="40">
    <xf numFmtId="0" fontId="0" fillId="0" borderId="0" xfId="0"/>
    <xf numFmtId="0" fontId="17" fillId="0" borderId="10" xfId="0" applyFont="1" applyBorder="1"/>
    <xf numFmtId="0" fontId="20" fillId="0" borderId="12" xfId="0" applyFont="1" applyBorder="1" applyAlignment="1">
      <alignment vertical="center" wrapText="1"/>
    </xf>
    <xf numFmtId="0" fontId="20" fillId="0" borderId="10" xfId="0" applyFont="1" applyBorder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1" fontId="20" fillId="0" borderId="0" xfId="0" applyNumberFormat="1" applyFont="1" applyAlignment="1">
      <alignment vertical="center"/>
    </xf>
    <xf numFmtId="0" fontId="20" fillId="0" borderId="10" xfId="0" applyFont="1" applyBorder="1" applyAlignment="1">
      <alignment vertical="center" wrapText="1"/>
    </xf>
    <xf numFmtId="0" fontId="21" fillId="0" borderId="0" xfId="0" applyFont="1" applyAlignment="1">
      <alignment vertical="center" wrapText="1"/>
    </xf>
    <xf numFmtId="1" fontId="21" fillId="0" borderId="0" xfId="0" applyNumberFormat="1" applyFont="1" applyAlignment="1">
      <alignment vertical="center" wrapText="1"/>
    </xf>
    <xf numFmtId="1" fontId="20" fillId="0" borderId="0" xfId="0" applyNumberFormat="1" applyFont="1" applyAlignment="1" applyProtection="1">
      <alignment horizontal="left" vertical="center"/>
      <protection locked="0"/>
    </xf>
    <xf numFmtId="0" fontId="0" fillId="0" borderId="0" xfId="0" applyAlignment="1">
      <alignment horizontal="center"/>
    </xf>
    <xf numFmtId="2" fontId="24" fillId="0" borderId="10" xfId="0" applyNumberFormat="1" applyFont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0" fontId="23" fillId="0" borderId="10" xfId="0" applyFont="1" applyBorder="1" applyAlignment="1">
      <alignment vertical="center" wrapText="1"/>
    </xf>
    <xf numFmtId="0" fontId="23" fillId="0" borderId="10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 wrapText="1"/>
    </xf>
    <xf numFmtId="2" fontId="0" fillId="0" borderId="10" xfId="0" applyNumberFormat="1" applyBorder="1" applyAlignment="1">
      <alignment horizontal="center"/>
    </xf>
    <xf numFmtId="0" fontId="23" fillId="0" borderId="0" xfId="0" applyFont="1" applyAlignment="1">
      <alignment horizontal="justify" vertical="center"/>
    </xf>
    <xf numFmtId="0" fontId="24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10" xfId="0" applyBorder="1" applyAlignment="1">
      <alignment horizontal="center" vertical="center"/>
    </xf>
    <xf numFmtId="43" fontId="1" fillId="0" borderId="0" xfId="45" applyFont="1" applyFill="1"/>
    <xf numFmtId="0" fontId="0" fillId="0" borderId="0" xfId="0" applyBorder="1" applyAlignment="1">
      <alignment horizontal="center"/>
    </xf>
    <xf numFmtId="164" fontId="26" fillId="0" borderId="0" xfId="47" applyNumberFormat="1" applyFont="1" applyBorder="1" applyAlignment="1">
      <alignment horizontal="center"/>
    </xf>
    <xf numFmtId="165" fontId="1" fillId="0" borderId="10" xfId="45" applyNumberFormat="1" applyFont="1" applyFill="1" applyBorder="1"/>
    <xf numFmtId="0" fontId="24" fillId="0" borderId="0" xfId="0" applyFont="1" applyAlignment="1">
      <alignment horizontal="left" vertical="center"/>
    </xf>
    <xf numFmtId="49" fontId="20" fillId="0" borderId="13" xfId="0" applyNumberFormat="1" applyFont="1" applyBorder="1" applyAlignment="1" applyProtection="1">
      <alignment horizontal="left" vertical="center"/>
      <protection locked="0"/>
    </xf>
    <xf numFmtId="49" fontId="20" fillId="0" borderId="14" xfId="0" applyNumberFormat="1" applyFont="1" applyBorder="1" applyAlignment="1" applyProtection="1">
      <alignment horizontal="left" vertical="center"/>
      <protection locked="0"/>
    </xf>
    <xf numFmtId="49" fontId="20" fillId="0" borderId="13" xfId="0" applyNumberFormat="1" applyFont="1" applyBorder="1" applyAlignment="1" applyProtection="1">
      <alignment horizontal="left" vertical="center" wrapText="1"/>
      <protection locked="0"/>
    </xf>
    <xf numFmtId="49" fontId="20" fillId="0" borderId="14" xfId="0" applyNumberFormat="1" applyFont="1" applyBorder="1" applyAlignment="1" applyProtection="1">
      <alignment horizontal="left" vertical="center" wrapText="1"/>
      <protection locked="0"/>
    </xf>
    <xf numFmtId="1" fontId="20" fillId="0" borderId="10" xfId="0" applyNumberFormat="1" applyFont="1" applyBorder="1" applyAlignment="1" applyProtection="1">
      <alignment horizontal="left" vertical="center"/>
      <protection locked="0"/>
    </xf>
    <xf numFmtId="1" fontId="20" fillId="0" borderId="10" xfId="0" applyNumberFormat="1" applyFont="1" applyBorder="1" applyAlignment="1">
      <alignment horizontal="left" vertical="center"/>
    </xf>
    <xf numFmtId="0" fontId="23" fillId="0" borderId="10" xfId="0" applyFont="1" applyBorder="1" applyAlignment="1">
      <alignment horizontal="center" vertical="center"/>
    </xf>
    <xf numFmtId="0" fontId="23" fillId="0" borderId="10" xfId="0" applyFont="1" applyBorder="1" applyAlignment="1">
      <alignment vertical="center" wrapText="1"/>
    </xf>
    <xf numFmtId="0" fontId="20" fillId="0" borderId="11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left" vertical="center"/>
    </xf>
    <xf numFmtId="0" fontId="20" fillId="0" borderId="10" xfId="0" applyFont="1" applyBorder="1" applyAlignment="1">
      <alignment horizontal="left" vertical="center" wrapText="1"/>
    </xf>
    <xf numFmtId="0" fontId="23" fillId="0" borderId="10" xfId="0" applyFont="1" applyBorder="1" applyAlignment="1">
      <alignment horizontal="center" vertical="center" wrapText="1"/>
    </xf>
  </cellXfs>
  <cellStyles count="48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rmal 3" xfId="44"/>
    <cellStyle name="Normal 4" xfId="46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irgül 2" xfId="45"/>
    <cellStyle name="Virgül 3" xfId="47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AE7598"/>
  <sheetViews>
    <sheetView workbookViewId="0">
      <pane ySplit="1" topLeftCell="A2" activePane="bottomLeft" state="frozen"/>
      <selection activeCell="C57" sqref="C57"/>
      <selection pane="bottomLeft" activeCell="E16" sqref="E16"/>
    </sheetView>
  </sheetViews>
  <sheetFormatPr defaultColWidth="8.77734375" defaultRowHeight="14.4" x14ac:dyDescent="0.3"/>
  <cols>
    <col min="1" max="1" width="11" bestFit="1" customWidth="1"/>
    <col min="2" max="2" width="8.44140625" bestFit="1" customWidth="1"/>
    <col min="3" max="3" width="10" bestFit="1" customWidth="1"/>
    <col min="4" max="4" width="17.6640625" bestFit="1" customWidth="1"/>
    <col min="5" max="5" width="56.77734375" bestFit="1" customWidth="1"/>
    <col min="6" max="6" width="40.33203125" bestFit="1" customWidth="1"/>
    <col min="7" max="7" width="15.6640625" bestFit="1" customWidth="1"/>
    <col min="8" max="8" width="13.44140625" bestFit="1" customWidth="1"/>
    <col min="9" max="9" width="17.77734375" bestFit="1" customWidth="1"/>
    <col min="10" max="10" width="15.77734375" bestFit="1" customWidth="1"/>
    <col min="11" max="11" width="28.44140625" bestFit="1" customWidth="1"/>
    <col min="12" max="12" width="31.109375" bestFit="1" customWidth="1"/>
    <col min="13" max="13" width="14.77734375" bestFit="1" customWidth="1"/>
    <col min="14" max="14" width="17.33203125" bestFit="1" customWidth="1"/>
    <col min="15" max="15" width="42.77734375" bestFit="1" customWidth="1"/>
    <col min="16" max="16" width="42.6640625" bestFit="1" customWidth="1"/>
    <col min="17" max="18" width="44.44140625" bestFit="1" customWidth="1"/>
    <col min="19" max="19" width="47.6640625" bestFit="1" customWidth="1"/>
    <col min="20" max="20" width="47.44140625" bestFit="1" customWidth="1"/>
    <col min="21" max="21" width="42.109375" bestFit="1" customWidth="1"/>
    <col min="22" max="22" width="39.6640625" bestFit="1" customWidth="1"/>
    <col min="23" max="23" width="35" bestFit="1" customWidth="1"/>
    <col min="24" max="24" width="34.77734375" bestFit="1" customWidth="1"/>
    <col min="25" max="25" width="36.44140625" bestFit="1" customWidth="1"/>
    <col min="26" max="26" width="35.6640625" bestFit="1" customWidth="1"/>
    <col min="27" max="27" width="39.33203125" bestFit="1" customWidth="1"/>
    <col min="28" max="28" width="39.109375" bestFit="1" customWidth="1"/>
    <col min="29" max="29" width="33.44140625" bestFit="1" customWidth="1"/>
    <col min="30" max="30" width="33.33203125" bestFit="1" customWidth="1"/>
    <col min="31" max="31" width="30.44140625" bestFit="1" customWidth="1"/>
  </cols>
  <sheetData>
    <row r="1" spans="1:31" x14ac:dyDescent="0.3">
      <c r="A1" s="1" t="s">
        <v>29</v>
      </c>
      <c r="B1" s="1" t="s">
        <v>0</v>
      </c>
      <c r="C1" s="1" t="s">
        <v>30</v>
      </c>
      <c r="D1" s="1" t="s">
        <v>31</v>
      </c>
      <c r="E1" s="1" t="s">
        <v>32</v>
      </c>
      <c r="F1" s="1" t="s">
        <v>33</v>
      </c>
      <c r="G1" s="1" t="s">
        <v>34</v>
      </c>
      <c r="H1" s="1" t="s">
        <v>35</v>
      </c>
      <c r="I1" s="1" t="s">
        <v>36</v>
      </c>
      <c r="J1" s="1" t="s">
        <v>37</v>
      </c>
      <c r="K1" s="1" t="s">
        <v>38</v>
      </c>
      <c r="L1" s="1" t="s">
        <v>39</v>
      </c>
      <c r="M1" s="1" t="s">
        <v>40</v>
      </c>
      <c r="N1" s="1" t="s">
        <v>41</v>
      </c>
      <c r="O1" s="1" t="s">
        <v>42</v>
      </c>
      <c r="P1" s="1" t="s">
        <v>43</v>
      </c>
      <c r="Q1" s="1" t="s">
        <v>44</v>
      </c>
      <c r="R1" s="1" t="s">
        <v>45</v>
      </c>
      <c r="S1" s="1" t="s">
        <v>46</v>
      </c>
      <c r="T1" s="1" t="s">
        <v>47</v>
      </c>
      <c r="U1" s="1" t="s">
        <v>48</v>
      </c>
      <c r="V1" s="1" t="s">
        <v>49</v>
      </c>
      <c r="W1" s="1" t="s">
        <v>50</v>
      </c>
      <c r="X1" s="1" t="s">
        <v>51</v>
      </c>
      <c r="Y1" s="1" t="s">
        <v>52</v>
      </c>
      <c r="Z1" t="s">
        <v>53</v>
      </c>
      <c r="AA1" t="s">
        <v>54</v>
      </c>
      <c r="AB1" t="s">
        <v>55</v>
      </c>
      <c r="AC1" t="s">
        <v>56</v>
      </c>
      <c r="AD1" t="s">
        <v>57</v>
      </c>
      <c r="AE1" t="s">
        <v>58</v>
      </c>
    </row>
    <row r="2" spans="1:31" x14ac:dyDescent="0.3">
      <c r="A2">
        <v>2448031</v>
      </c>
      <c r="B2">
        <v>1</v>
      </c>
      <c r="C2" t="s">
        <v>81</v>
      </c>
      <c r="D2" t="s">
        <v>127</v>
      </c>
      <c r="E2" t="s">
        <v>132</v>
      </c>
      <c r="F2" t="s">
        <v>133</v>
      </c>
      <c r="G2" t="s">
        <v>134</v>
      </c>
      <c r="H2" t="s">
        <v>135</v>
      </c>
      <c r="I2" t="s">
        <v>136</v>
      </c>
      <c r="J2" t="s">
        <v>137</v>
      </c>
      <c r="K2" t="s">
        <v>138</v>
      </c>
      <c r="L2" t="s">
        <v>139</v>
      </c>
      <c r="M2" t="s">
        <v>140</v>
      </c>
      <c r="N2">
        <v>6.9558333330000002</v>
      </c>
      <c r="O2">
        <v>4</v>
      </c>
      <c r="P2">
        <v>81</v>
      </c>
      <c r="Q2">
        <v>100</v>
      </c>
      <c r="R2">
        <v>96</v>
      </c>
      <c r="S2">
        <v>2</v>
      </c>
      <c r="T2">
        <v>9</v>
      </c>
      <c r="U2">
        <v>0</v>
      </c>
      <c r="V2">
        <v>0</v>
      </c>
      <c r="W2">
        <v>5.2503349319518948</v>
      </c>
      <c r="X2">
        <v>97.44555213256595</v>
      </c>
      <c r="Y2">
        <v>253.33172694332822</v>
      </c>
      <c r="Z2">
        <v>219.93231354900371</v>
      </c>
      <c r="AA2">
        <v>10.97111408412861</v>
      </c>
      <c r="AB2">
        <v>45.607934231988089</v>
      </c>
      <c r="AC2">
        <v>0</v>
      </c>
      <c r="AD2">
        <v>0</v>
      </c>
      <c r="AE2">
        <v>632.5389758729666</v>
      </c>
    </row>
    <row r="3" spans="1:31" x14ac:dyDescent="0.3">
      <c r="A3">
        <v>2448197</v>
      </c>
      <c r="B3">
        <v>1</v>
      </c>
      <c r="C3" t="s">
        <v>80</v>
      </c>
      <c r="D3" t="s">
        <v>105</v>
      </c>
      <c r="E3" t="s">
        <v>141</v>
      </c>
      <c r="F3" t="s">
        <v>142</v>
      </c>
      <c r="G3" t="s">
        <v>143</v>
      </c>
      <c r="H3" t="s">
        <v>144</v>
      </c>
      <c r="I3" t="s">
        <v>136</v>
      </c>
      <c r="J3" t="s">
        <v>137</v>
      </c>
      <c r="K3" t="s">
        <v>138</v>
      </c>
      <c r="L3" t="s">
        <v>145</v>
      </c>
      <c r="M3" t="s">
        <v>146</v>
      </c>
      <c r="N3">
        <v>3.3916666659999999</v>
      </c>
      <c r="O3">
        <v>0</v>
      </c>
      <c r="P3">
        <v>303</v>
      </c>
      <c r="Q3">
        <v>0</v>
      </c>
      <c r="R3">
        <v>0</v>
      </c>
      <c r="S3">
        <v>0</v>
      </c>
      <c r="T3">
        <v>17</v>
      </c>
      <c r="U3">
        <v>0</v>
      </c>
      <c r="V3">
        <v>0</v>
      </c>
      <c r="W3">
        <v>0</v>
      </c>
      <c r="X3">
        <v>322.37759939379026</v>
      </c>
      <c r="Y3">
        <v>0</v>
      </c>
      <c r="Z3">
        <v>0</v>
      </c>
      <c r="AA3">
        <v>0</v>
      </c>
      <c r="AB3">
        <v>49.9268512912642</v>
      </c>
      <c r="AC3">
        <v>0</v>
      </c>
      <c r="AD3">
        <v>0</v>
      </c>
      <c r="AE3">
        <v>372.30445068505446</v>
      </c>
    </row>
    <row r="4" spans="1:31" x14ac:dyDescent="0.3">
      <c r="A4">
        <v>2448174</v>
      </c>
      <c r="B4">
        <v>1</v>
      </c>
      <c r="C4" t="s">
        <v>80</v>
      </c>
      <c r="D4" t="s">
        <v>99</v>
      </c>
      <c r="E4" t="s">
        <v>147</v>
      </c>
      <c r="F4" t="s">
        <v>148</v>
      </c>
      <c r="G4" t="s">
        <v>149</v>
      </c>
      <c r="H4" t="s">
        <v>135</v>
      </c>
      <c r="I4" t="s">
        <v>136</v>
      </c>
      <c r="J4" t="s">
        <v>137</v>
      </c>
      <c r="K4" t="s">
        <v>138</v>
      </c>
      <c r="L4" t="s">
        <v>150</v>
      </c>
      <c r="M4" t="s">
        <v>151</v>
      </c>
      <c r="N4">
        <v>0.58305555499999995</v>
      </c>
      <c r="O4">
        <v>1</v>
      </c>
      <c r="P4">
        <v>1601</v>
      </c>
      <c r="Q4">
        <v>0</v>
      </c>
      <c r="R4">
        <v>30</v>
      </c>
      <c r="S4">
        <v>4</v>
      </c>
      <c r="T4">
        <v>117</v>
      </c>
      <c r="U4">
        <v>0</v>
      </c>
      <c r="V4">
        <v>0</v>
      </c>
      <c r="W4">
        <v>1.0245666451807056</v>
      </c>
      <c r="X4">
        <v>153.20766391351125</v>
      </c>
      <c r="Y4">
        <v>0</v>
      </c>
      <c r="Z4">
        <v>5.7315300337497632</v>
      </c>
      <c r="AA4">
        <v>21.565850825314037</v>
      </c>
      <c r="AB4">
        <v>46.67342583436178</v>
      </c>
      <c r="AC4">
        <v>0</v>
      </c>
      <c r="AD4">
        <v>0</v>
      </c>
      <c r="AE4">
        <v>228.20303725211753</v>
      </c>
    </row>
    <row r="5" spans="1:31" x14ac:dyDescent="0.3">
      <c r="A5">
        <v>2448260</v>
      </c>
      <c r="B5">
        <v>1</v>
      </c>
      <c r="C5" t="s">
        <v>80</v>
      </c>
      <c r="D5" t="s">
        <v>95</v>
      </c>
      <c r="E5" t="s">
        <v>147</v>
      </c>
      <c r="F5" t="s">
        <v>152</v>
      </c>
      <c r="G5" t="s">
        <v>149</v>
      </c>
      <c r="H5" t="s">
        <v>135</v>
      </c>
      <c r="I5" t="s">
        <v>136</v>
      </c>
      <c r="J5" t="s">
        <v>137</v>
      </c>
      <c r="K5" t="s">
        <v>138</v>
      </c>
      <c r="L5" t="s">
        <v>153</v>
      </c>
      <c r="M5" t="s">
        <v>154</v>
      </c>
      <c r="N5">
        <v>0.79583333300000003</v>
      </c>
      <c r="O5">
        <v>1</v>
      </c>
      <c r="P5">
        <v>3</v>
      </c>
      <c r="Q5">
        <v>3</v>
      </c>
      <c r="R5">
        <v>0</v>
      </c>
      <c r="S5">
        <v>1</v>
      </c>
      <c r="T5">
        <v>0</v>
      </c>
      <c r="U5">
        <v>0</v>
      </c>
      <c r="V5">
        <v>0</v>
      </c>
      <c r="W5">
        <v>0.46068010728094161</v>
      </c>
      <c r="X5">
        <v>0.26819269603911744</v>
      </c>
      <c r="Y5">
        <v>2.0642225448988007</v>
      </c>
      <c r="Z5">
        <v>0</v>
      </c>
      <c r="AA5">
        <v>0.92861552730227936</v>
      </c>
      <c r="AB5">
        <v>0</v>
      </c>
      <c r="AC5">
        <v>0</v>
      </c>
      <c r="AD5">
        <v>0</v>
      </c>
      <c r="AE5">
        <v>3.7217108755211394</v>
      </c>
    </row>
    <row r="6" spans="1:31" x14ac:dyDescent="0.3">
      <c r="A6">
        <v>2448011</v>
      </c>
      <c r="B6">
        <v>1</v>
      </c>
      <c r="C6" t="s">
        <v>80</v>
      </c>
      <c r="D6" t="s">
        <v>90</v>
      </c>
      <c r="E6" t="s">
        <v>141</v>
      </c>
      <c r="F6" t="s">
        <v>155</v>
      </c>
      <c r="G6" t="s">
        <v>156</v>
      </c>
      <c r="H6" t="s">
        <v>144</v>
      </c>
      <c r="I6" t="s">
        <v>136</v>
      </c>
      <c r="J6" t="s">
        <v>137</v>
      </c>
      <c r="K6" t="s">
        <v>138</v>
      </c>
      <c r="L6" t="s">
        <v>157</v>
      </c>
      <c r="M6" t="s">
        <v>158</v>
      </c>
      <c r="N6">
        <v>1.229166666</v>
      </c>
      <c r="O6">
        <v>0</v>
      </c>
      <c r="P6">
        <v>154</v>
      </c>
      <c r="Q6">
        <v>0</v>
      </c>
      <c r="R6">
        <v>0</v>
      </c>
      <c r="S6">
        <v>0</v>
      </c>
      <c r="T6">
        <v>6</v>
      </c>
      <c r="U6">
        <v>0</v>
      </c>
      <c r="V6">
        <v>0</v>
      </c>
      <c r="W6">
        <v>0</v>
      </c>
      <c r="X6">
        <v>39.290799309160263</v>
      </c>
      <c r="Y6">
        <v>0</v>
      </c>
      <c r="Z6">
        <v>0</v>
      </c>
      <c r="AA6">
        <v>0</v>
      </c>
      <c r="AB6">
        <v>1.5179563598212586</v>
      </c>
      <c r="AC6">
        <v>0</v>
      </c>
      <c r="AD6">
        <v>0</v>
      </c>
      <c r="AE6">
        <v>40.808755668981519</v>
      </c>
    </row>
    <row r="7" spans="1:31" x14ac:dyDescent="0.3">
      <c r="A7">
        <v>2448068</v>
      </c>
      <c r="B7">
        <v>1</v>
      </c>
      <c r="C7" t="s">
        <v>80</v>
      </c>
      <c r="D7" t="s">
        <v>93</v>
      </c>
      <c r="E7" t="s">
        <v>159</v>
      </c>
      <c r="F7" t="s">
        <v>160</v>
      </c>
      <c r="G7" t="s">
        <v>161</v>
      </c>
      <c r="H7" t="s">
        <v>144</v>
      </c>
      <c r="I7" t="s">
        <v>136</v>
      </c>
      <c r="J7" t="s">
        <v>137</v>
      </c>
      <c r="K7" t="s">
        <v>162</v>
      </c>
      <c r="L7" t="s">
        <v>163</v>
      </c>
      <c r="M7" t="s">
        <v>164</v>
      </c>
      <c r="N7">
        <v>7.858333333</v>
      </c>
      <c r="O7">
        <v>0</v>
      </c>
      <c r="P7">
        <v>251</v>
      </c>
      <c r="Q7">
        <v>0</v>
      </c>
      <c r="R7">
        <v>3</v>
      </c>
      <c r="S7">
        <v>0</v>
      </c>
      <c r="T7">
        <v>33</v>
      </c>
      <c r="U7">
        <v>0</v>
      </c>
      <c r="V7">
        <v>0</v>
      </c>
      <c r="W7">
        <v>0</v>
      </c>
      <c r="X7">
        <v>322.88504289728951</v>
      </c>
      <c r="Y7">
        <v>0</v>
      </c>
      <c r="Z7">
        <v>7.7220218628727668</v>
      </c>
      <c r="AA7">
        <v>0</v>
      </c>
      <c r="AB7">
        <v>106.90510894721899</v>
      </c>
      <c r="AC7">
        <v>0</v>
      </c>
      <c r="AD7">
        <v>0</v>
      </c>
      <c r="AE7">
        <v>437.51217370738129</v>
      </c>
    </row>
    <row r="8" spans="1:31" x14ac:dyDescent="0.3">
      <c r="A8">
        <v>2448206</v>
      </c>
      <c r="B8">
        <v>1</v>
      </c>
      <c r="C8" t="s">
        <v>80</v>
      </c>
      <c r="D8" t="s">
        <v>106</v>
      </c>
      <c r="E8" t="s">
        <v>132</v>
      </c>
      <c r="F8" t="s">
        <v>165</v>
      </c>
      <c r="G8" t="s">
        <v>166</v>
      </c>
      <c r="H8" t="s">
        <v>135</v>
      </c>
      <c r="I8" t="s">
        <v>136</v>
      </c>
      <c r="J8" t="s">
        <v>137</v>
      </c>
      <c r="K8" t="s">
        <v>138</v>
      </c>
      <c r="L8" t="s">
        <v>167</v>
      </c>
      <c r="M8" t="s">
        <v>168</v>
      </c>
      <c r="N8">
        <v>3.6983333329999999</v>
      </c>
      <c r="O8">
        <v>0</v>
      </c>
      <c r="P8">
        <v>491</v>
      </c>
      <c r="Q8">
        <v>35</v>
      </c>
      <c r="R8">
        <v>103</v>
      </c>
      <c r="S8">
        <v>13</v>
      </c>
      <c r="T8">
        <v>98</v>
      </c>
      <c r="U8">
        <v>1</v>
      </c>
      <c r="V8">
        <v>0</v>
      </c>
      <c r="W8">
        <v>0</v>
      </c>
      <c r="X8">
        <v>536.90728054626663</v>
      </c>
      <c r="Y8">
        <v>400.49611062968569</v>
      </c>
      <c r="Z8">
        <v>231.4990543215786</v>
      </c>
      <c r="AA8">
        <v>137.02408680568021</v>
      </c>
      <c r="AB8">
        <v>255.31110152148509</v>
      </c>
      <c r="AC8">
        <v>89.485626512932768</v>
      </c>
      <c r="AD8">
        <v>0</v>
      </c>
      <c r="AE8">
        <v>1650.723260337629</v>
      </c>
    </row>
    <row r="9" spans="1:31" x14ac:dyDescent="0.3">
      <c r="A9">
        <v>2448183</v>
      </c>
      <c r="B9">
        <v>1</v>
      </c>
      <c r="C9" t="s">
        <v>81</v>
      </c>
      <c r="D9" t="s">
        <v>123</v>
      </c>
      <c r="E9" t="s">
        <v>169</v>
      </c>
      <c r="F9" t="s">
        <v>170</v>
      </c>
      <c r="G9" t="s">
        <v>149</v>
      </c>
      <c r="H9" t="s">
        <v>135</v>
      </c>
      <c r="I9" t="s">
        <v>136</v>
      </c>
      <c r="J9" t="s">
        <v>137</v>
      </c>
      <c r="K9" t="s">
        <v>138</v>
      </c>
      <c r="L9" t="s">
        <v>171</v>
      </c>
      <c r="M9" t="s">
        <v>172</v>
      </c>
      <c r="N9">
        <v>0.99527777699999997</v>
      </c>
      <c r="O9">
        <v>15</v>
      </c>
      <c r="P9">
        <v>909</v>
      </c>
      <c r="Q9">
        <v>408</v>
      </c>
      <c r="R9">
        <v>219</v>
      </c>
      <c r="S9">
        <v>27</v>
      </c>
      <c r="T9">
        <v>72</v>
      </c>
      <c r="U9">
        <v>4</v>
      </c>
      <c r="V9">
        <v>0</v>
      </c>
      <c r="W9">
        <v>7.9662796605406445</v>
      </c>
      <c r="X9">
        <v>162.76033264161543</v>
      </c>
      <c r="Y9">
        <v>367.92581970175701</v>
      </c>
      <c r="Z9">
        <v>99.592664208311078</v>
      </c>
      <c r="AA9">
        <v>127.87732601167023</v>
      </c>
      <c r="AB9">
        <v>53.508110660992898</v>
      </c>
      <c r="AC9">
        <v>108.65050070236713</v>
      </c>
      <c r="AD9">
        <v>0</v>
      </c>
      <c r="AE9">
        <v>928.28103358725434</v>
      </c>
    </row>
    <row r="10" spans="1:31" x14ac:dyDescent="0.3">
      <c r="A10">
        <v>2448352</v>
      </c>
      <c r="B10">
        <v>1</v>
      </c>
      <c r="C10" t="s">
        <v>80</v>
      </c>
      <c r="D10" t="s">
        <v>93</v>
      </c>
      <c r="E10" t="s">
        <v>173</v>
      </c>
      <c r="F10" t="s">
        <v>174</v>
      </c>
      <c r="G10" t="s">
        <v>175</v>
      </c>
      <c r="H10" t="s">
        <v>144</v>
      </c>
      <c r="I10" t="s">
        <v>136</v>
      </c>
      <c r="J10" t="s">
        <v>137</v>
      </c>
      <c r="K10" t="s">
        <v>138</v>
      </c>
      <c r="L10" t="s">
        <v>176</v>
      </c>
      <c r="M10" t="s">
        <v>177</v>
      </c>
      <c r="N10">
        <v>1.369444444</v>
      </c>
      <c r="O10">
        <v>0</v>
      </c>
      <c r="P10">
        <v>1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</row>
    <row r="11" spans="1:31" x14ac:dyDescent="0.3">
      <c r="A11">
        <v>2448283</v>
      </c>
      <c r="B11">
        <v>1</v>
      </c>
      <c r="C11" t="s">
        <v>81</v>
      </c>
      <c r="D11" t="s">
        <v>126</v>
      </c>
      <c r="E11" t="s">
        <v>173</v>
      </c>
      <c r="F11" t="s">
        <v>178</v>
      </c>
      <c r="G11" t="s">
        <v>179</v>
      </c>
      <c r="H11" t="s">
        <v>144</v>
      </c>
      <c r="I11" t="s">
        <v>136</v>
      </c>
      <c r="J11" t="s">
        <v>137</v>
      </c>
      <c r="K11" t="s">
        <v>138</v>
      </c>
      <c r="L11" t="s">
        <v>180</v>
      </c>
      <c r="M11" t="s">
        <v>181</v>
      </c>
      <c r="N11">
        <v>1.886666666</v>
      </c>
      <c r="O11">
        <v>0</v>
      </c>
      <c r="P11">
        <v>1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0.12505912898042376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0.12505912898042376</v>
      </c>
    </row>
    <row r="12" spans="1:31" x14ac:dyDescent="0.3">
      <c r="A12">
        <v>2448246</v>
      </c>
      <c r="B12">
        <v>1</v>
      </c>
      <c r="C12" t="s">
        <v>81</v>
      </c>
      <c r="D12" t="s">
        <v>120</v>
      </c>
      <c r="E12" t="s">
        <v>182</v>
      </c>
      <c r="F12" t="s">
        <v>183</v>
      </c>
      <c r="G12" t="s">
        <v>156</v>
      </c>
      <c r="H12" t="s">
        <v>144</v>
      </c>
      <c r="I12" t="s">
        <v>136</v>
      </c>
      <c r="J12" t="s">
        <v>137</v>
      </c>
      <c r="K12" t="s">
        <v>138</v>
      </c>
      <c r="L12" t="s">
        <v>184</v>
      </c>
      <c r="M12" t="s">
        <v>185</v>
      </c>
      <c r="N12">
        <v>1.8911111110000001</v>
      </c>
      <c r="O12">
        <v>0</v>
      </c>
      <c r="P12">
        <v>8</v>
      </c>
      <c r="Q12">
        <v>0</v>
      </c>
      <c r="R12">
        <v>0</v>
      </c>
      <c r="S12">
        <v>0</v>
      </c>
      <c r="T12">
        <v>4</v>
      </c>
      <c r="U12">
        <v>0</v>
      </c>
      <c r="V12">
        <v>0</v>
      </c>
      <c r="W12">
        <v>0</v>
      </c>
      <c r="X12">
        <v>3.6098527666790354</v>
      </c>
      <c r="Y12">
        <v>0</v>
      </c>
      <c r="Z12">
        <v>0</v>
      </c>
      <c r="AA12">
        <v>0</v>
      </c>
      <c r="AB12">
        <v>5.8914716063912831</v>
      </c>
      <c r="AC12">
        <v>0</v>
      </c>
      <c r="AD12">
        <v>0</v>
      </c>
      <c r="AE12">
        <v>9.5013243730703181</v>
      </c>
    </row>
    <row r="13" spans="1:31" x14ac:dyDescent="0.3">
      <c r="A13">
        <v>2448037</v>
      </c>
      <c r="B13">
        <v>1</v>
      </c>
      <c r="C13" t="s">
        <v>81</v>
      </c>
      <c r="D13" t="s">
        <v>123</v>
      </c>
      <c r="E13" t="s">
        <v>173</v>
      </c>
      <c r="F13" t="s">
        <v>186</v>
      </c>
      <c r="G13" t="s">
        <v>175</v>
      </c>
      <c r="H13" t="s">
        <v>144</v>
      </c>
      <c r="I13" t="s">
        <v>136</v>
      </c>
      <c r="J13" t="s">
        <v>137</v>
      </c>
      <c r="K13" t="s">
        <v>138</v>
      </c>
      <c r="L13" t="s">
        <v>187</v>
      </c>
      <c r="M13" t="s">
        <v>188</v>
      </c>
      <c r="N13">
        <v>1.3691666659999999</v>
      </c>
      <c r="O13">
        <v>0</v>
      </c>
      <c r="P13">
        <v>1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0.12999639154785766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0.12999639154785766</v>
      </c>
    </row>
    <row r="14" spans="1:31" x14ac:dyDescent="0.3">
      <c r="A14">
        <v>2448100</v>
      </c>
      <c r="B14">
        <v>1</v>
      </c>
      <c r="C14" t="s">
        <v>80</v>
      </c>
      <c r="D14" t="s">
        <v>89</v>
      </c>
      <c r="E14" t="s">
        <v>173</v>
      </c>
      <c r="F14" t="s">
        <v>189</v>
      </c>
      <c r="G14" t="s">
        <v>179</v>
      </c>
      <c r="H14" t="s">
        <v>144</v>
      </c>
      <c r="I14" t="s">
        <v>136</v>
      </c>
      <c r="J14" t="s">
        <v>137</v>
      </c>
      <c r="K14" t="s">
        <v>138</v>
      </c>
      <c r="L14" t="s">
        <v>190</v>
      </c>
      <c r="M14" t="s">
        <v>191</v>
      </c>
      <c r="N14">
        <v>0.57388888800000004</v>
      </c>
      <c r="O14">
        <v>0</v>
      </c>
      <c r="P14">
        <v>10</v>
      </c>
      <c r="Q14">
        <v>0</v>
      </c>
      <c r="R14">
        <v>0</v>
      </c>
      <c r="S14">
        <v>0</v>
      </c>
      <c r="T14">
        <v>2</v>
      </c>
      <c r="U14">
        <v>0</v>
      </c>
      <c r="V14">
        <v>0</v>
      </c>
      <c r="W14">
        <v>0</v>
      </c>
      <c r="X14">
        <v>4.8589509229036851</v>
      </c>
      <c r="Y14">
        <v>0</v>
      </c>
      <c r="Z14">
        <v>0</v>
      </c>
      <c r="AA14">
        <v>0</v>
      </c>
      <c r="AB14">
        <v>7.117855591171617</v>
      </c>
      <c r="AC14">
        <v>0</v>
      </c>
      <c r="AD14">
        <v>0</v>
      </c>
      <c r="AE14">
        <v>11.976806514075303</v>
      </c>
    </row>
    <row r="15" spans="1:31" x14ac:dyDescent="0.3">
      <c r="A15">
        <v>2448077</v>
      </c>
      <c r="B15">
        <v>1</v>
      </c>
      <c r="C15" t="s">
        <v>80</v>
      </c>
      <c r="D15" t="s">
        <v>101</v>
      </c>
      <c r="E15" t="s">
        <v>147</v>
      </c>
      <c r="F15" t="s">
        <v>192</v>
      </c>
      <c r="G15" t="s">
        <v>193</v>
      </c>
      <c r="H15" t="s">
        <v>135</v>
      </c>
      <c r="I15" t="s">
        <v>136</v>
      </c>
      <c r="J15" t="s">
        <v>137</v>
      </c>
      <c r="K15" t="s">
        <v>138</v>
      </c>
      <c r="L15" t="s">
        <v>194</v>
      </c>
      <c r="M15" t="s">
        <v>195</v>
      </c>
      <c r="N15">
        <v>2.8886111109999999</v>
      </c>
      <c r="O15">
        <v>0</v>
      </c>
      <c r="P15">
        <v>298</v>
      </c>
      <c r="Q15">
        <v>2</v>
      </c>
      <c r="R15">
        <v>12</v>
      </c>
      <c r="S15">
        <v>3</v>
      </c>
      <c r="T15">
        <v>59</v>
      </c>
      <c r="U15">
        <v>2</v>
      </c>
      <c r="V15">
        <v>0</v>
      </c>
      <c r="W15">
        <v>0</v>
      </c>
      <c r="X15">
        <v>394.06291278284169</v>
      </c>
      <c r="Y15">
        <v>3.7308802155211058</v>
      </c>
      <c r="Z15">
        <v>12.403002714623744</v>
      </c>
      <c r="AA15">
        <v>104.55028252513381</v>
      </c>
      <c r="AB15">
        <v>185.59757787253602</v>
      </c>
      <c r="AC15">
        <v>61.863357951088425</v>
      </c>
      <c r="AD15">
        <v>0</v>
      </c>
      <c r="AE15">
        <v>762.20801406174485</v>
      </c>
    </row>
    <row r="16" spans="1:31" x14ac:dyDescent="0.3">
      <c r="A16">
        <v>2448057</v>
      </c>
      <c r="B16">
        <v>1</v>
      </c>
      <c r="C16" t="s">
        <v>81</v>
      </c>
      <c r="D16" t="s">
        <v>128</v>
      </c>
      <c r="E16" t="s">
        <v>147</v>
      </c>
      <c r="F16" t="s">
        <v>196</v>
      </c>
      <c r="G16" t="s">
        <v>149</v>
      </c>
      <c r="H16" t="s">
        <v>135</v>
      </c>
      <c r="I16" t="s">
        <v>136</v>
      </c>
      <c r="J16" t="s">
        <v>137</v>
      </c>
      <c r="K16" t="s">
        <v>138</v>
      </c>
      <c r="L16" t="s">
        <v>197</v>
      </c>
      <c r="M16" t="s">
        <v>198</v>
      </c>
      <c r="N16">
        <v>1.686666666</v>
      </c>
      <c r="O16">
        <v>0</v>
      </c>
      <c r="P16">
        <v>363</v>
      </c>
      <c r="Q16">
        <v>0</v>
      </c>
      <c r="R16">
        <v>0</v>
      </c>
      <c r="S16">
        <v>0</v>
      </c>
      <c r="T16">
        <v>21</v>
      </c>
      <c r="U16">
        <v>0</v>
      </c>
      <c r="V16">
        <v>0</v>
      </c>
      <c r="W16">
        <v>0</v>
      </c>
      <c r="X16">
        <v>152.17823035826308</v>
      </c>
      <c r="Y16">
        <v>0</v>
      </c>
      <c r="Z16">
        <v>0</v>
      </c>
      <c r="AA16">
        <v>0</v>
      </c>
      <c r="AB16">
        <v>29.810733242764051</v>
      </c>
      <c r="AC16">
        <v>0</v>
      </c>
      <c r="AD16">
        <v>0</v>
      </c>
      <c r="AE16">
        <v>181.98896360102714</v>
      </c>
    </row>
    <row r="17" spans="1:31" x14ac:dyDescent="0.3">
      <c r="A17">
        <v>2448269</v>
      </c>
      <c r="B17">
        <v>1</v>
      </c>
      <c r="C17" t="s">
        <v>81</v>
      </c>
      <c r="D17" t="s">
        <v>121</v>
      </c>
      <c r="E17" t="s">
        <v>141</v>
      </c>
      <c r="F17" t="s">
        <v>199</v>
      </c>
      <c r="G17" t="s">
        <v>200</v>
      </c>
      <c r="H17" t="s">
        <v>144</v>
      </c>
      <c r="I17" t="s">
        <v>136</v>
      </c>
      <c r="J17" t="s">
        <v>137</v>
      </c>
      <c r="K17" t="s">
        <v>138</v>
      </c>
      <c r="L17" t="s">
        <v>201</v>
      </c>
      <c r="M17" t="s">
        <v>202</v>
      </c>
      <c r="N17">
        <v>3.807222222</v>
      </c>
      <c r="O17">
        <v>0</v>
      </c>
      <c r="P17">
        <v>5</v>
      </c>
      <c r="Q17">
        <v>0</v>
      </c>
      <c r="R17">
        <v>0</v>
      </c>
      <c r="S17">
        <v>0</v>
      </c>
      <c r="T17">
        <v>1</v>
      </c>
      <c r="U17">
        <v>0</v>
      </c>
      <c r="V17">
        <v>0</v>
      </c>
      <c r="W17">
        <v>0</v>
      </c>
      <c r="X17">
        <v>1.3263318823801999</v>
      </c>
      <c r="Y17">
        <v>0</v>
      </c>
      <c r="Z17">
        <v>0</v>
      </c>
      <c r="AA17">
        <v>0</v>
      </c>
      <c r="AB17">
        <v>1.4247441279265647</v>
      </c>
      <c r="AC17">
        <v>0</v>
      </c>
      <c r="AD17">
        <v>0</v>
      </c>
      <c r="AE17">
        <v>2.7510760103067646</v>
      </c>
    </row>
    <row r="18" spans="1:31" x14ac:dyDescent="0.3">
      <c r="A18">
        <v>2448263</v>
      </c>
      <c r="B18">
        <v>1</v>
      </c>
      <c r="C18" t="s">
        <v>80</v>
      </c>
      <c r="D18" t="s">
        <v>103</v>
      </c>
      <c r="E18" t="s">
        <v>141</v>
      </c>
      <c r="F18" t="s">
        <v>203</v>
      </c>
      <c r="G18" t="s">
        <v>156</v>
      </c>
      <c r="H18" t="s">
        <v>144</v>
      </c>
      <c r="I18" t="s">
        <v>136</v>
      </c>
      <c r="J18" t="s">
        <v>137</v>
      </c>
      <c r="K18" t="s">
        <v>138</v>
      </c>
      <c r="L18" t="s">
        <v>204</v>
      </c>
      <c r="M18" t="s">
        <v>205</v>
      </c>
      <c r="N18">
        <v>1.8591666659999999</v>
      </c>
      <c r="O18">
        <v>0</v>
      </c>
      <c r="P18">
        <v>285</v>
      </c>
      <c r="Q18">
        <v>0</v>
      </c>
      <c r="R18">
        <v>0</v>
      </c>
      <c r="S18">
        <v>0</v>
      </c>
      <c r="T18">
        <v>10</v>
      </c>
      <c r="U18">
        <v>0</v>
      </c>
      <c r="V18">
        <v>0</v>
      </c>
      <c r="W18">
        <v>0</v>
      </c>
      <c r="X18">
        <v>177.84722082373679</v>
      </c>
      <c r="Y18">
        <v>0</v>
      </c>
      <c r="Z18">
        <v>0</v>
      </c>
      <c r="AA18">
        <v>0</v>
      </c>
      <c r="AB18">
        <v>14.981606802834591</v>
      </c>
      <c r="AC18">
        <v>0</v>
      </c>
      <c r="AD18">
        <v>0</v>
      </c>
      <c r="AE18">
        <v>192.82882762657138</v>
      </c>
    </row>
    <row r="19" spans="1:31" x14ac:dyDescent="0.3">
      <c r="A19">
        <v>2448040</v>
      </c>
      <c r="B19">
        <v>1</v>
      </c>
      <c r="C19" t="s">
        <v>80</v>
      </c>
      <c r="D19" t="s">
        <v>82</v>
      </c>
      <c r="E19" t="s">
        <v>159</v>
      </c>
      <c r="F19" t="s">
        <v>206</v>
      </c>
      <c r="G19" t="s">
        <v>143</v>
      </c>
      <c r="H19" t="s">
        <v>144</v>
      </c>
      <c r="I19" t="s">
        <v>136</v>
      </c>
      <c r="J19" t="s">
        <v>137</v>
      </c>
      <c r="K19" t="s">
        <v>138</v>
      </c>
      <c r="L19" t="s">
        <v>207</v>
      </c>
      <c r="M19" t="s">
        <v>208</v>
      </c>
      <c r="N19">
        <v>0.60416666600000002</v>
      </c>
      <c r="O19">
        <v>0</v>
      </c>
      <c r="P19">
        <v>492</v>
      </c>
      <c r="Q19">
        <v>0</v>
      </c>
      <c r="R19">
        <v>0</v>
      </c>
      <c r="S19">
        <v>0</v>
      </c>
      <c r="T19">
        <v>43</v>
      </c>
      <c r="U19">
        <v>0</v>
      </c>
      <c r="V19">
        <v>0</v>
      </c>
      <c r="W19">
        <v>0</v>
      </c>
      <c r="X19">
        <v>115.50604377438296</v>
      </c>
      <c r="Y19">
        <v>0</v>
      </c>
      <c r="Z19">
        <v>0</v>
      </c>
      <c r="AA19">
        <v>0</v>
      </c>
      <c r="AB19">
        <v>16.449078366650774</v>
      </c>
      <c r="AC19">
        <v>0</v>
      </c>
      <c r="AD19">
        <v>0</v>
      </c>
      <c r="AE19">
        <v>131.95512214103374</v>
      </c>
    </row>
    <row r="20" spans="1:31" x14ac:dyDescent="0.3">
      <c r="A20">
        <v>2448226</v>
      </c>
      <c r="B20">
        <v>1</v>
      </c>
      <c r="C20" t="s">
        <v>80</v>
      </c>
      <c r="D20" t="s">
        <v>84</v>
      </c>
      <c r="E20" t="s">
        <v>173</v>
      </c>
      <c r="F20" t="s">
        <v>209</v>
      </c>
      <c r="G20" t="s">
        <v>175</v>
      </c>
      <c r="H20" t="s">
        <v>144</v>
      </c>
      <c r="I20" t="s">
        <v>136</v>
      </c>
      <c r="J20" t="s">
        <v>137</v>
      </c>
      <c r="K20" t="s">
        <v>138</v>
      </c>
      <c r="L20" t="s">
        <v>210</v>
      </c>
      <c r="M20" t="s">
        <v>211</v>
      </c>
      <c r="N20">
        <v>2.6277777769999999</v>
      </c>
      <c r="O20">
        <v>0</v>
      </c>
      <c r="P20">
        <v>2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1.3764089172831639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1.3764089172831639</v>
      </c>
    </row>
    <row r="21" spans="1:31" x14ac:dyDescent="0.3">
      <c r="A21">
        <v>2448034</v>
      </c>
      <c r="B21">
        <v>1</v>
      </c>
      <c r="C21" t="s">
        <v>80</v>
      </c>
      <c r="D21" t="s">
        <v>100</v>
      </c>
      <c r="E21" t="s">
        <v>132</v>
      </c>
      <c r="F21" t="s">
        <v>212</v>
      </c>
      <c r="G21" t="s">
        <v>149</v>
      </c>
      <c r="H21" t="s">
        <v>135</v>
      </c>
      <c r="I21" t="s">
        <v>136</v>
      </c>
      <c r="J21" t="s">
        <v>137</v>
      </c>
      <c r="K21" t="s">
        <v>138</v>
      </c>
      <c r="L21" t="s">
        <v>213</v>
      </c>
      <c r="M21" t="s">
        <v>214</v>
      </c>
      <c r="N21">
        <v>1.1088888880000001</v>
      </c>
      <c r="O21">
        <v>0</v>
      </c>
      <c r="P21">
        <v>367</v>
      </c>
      <c r="Q21">
        <v>9</v>
      </c>
      <c r="R21">
        <v>32</v>
      </c>
      <c r="S21">
        <v>1</v>
      </c>
      <c r="T21">
        <v>33</v>
      </c>
      <c r="U21">
        <v>0</v>
      </c>
      <c r="V21">
        <v>0</v>
      </c>
      <c r="W21">
        <v>0</v>
      </c>
      <c r="X21">
        <v>175.41640683243912</v>
      </c>
      <c r="Y21">
        <v>0.67716851233057285</v>
      </c>
      <c r="Z21">
        <v>25.044117643440856</v>
      </c>
      <c r="AA21">
        <v>6.3800658871466096</v>
      </c>
      <c r="AB21">
        <v>27.781202541977169</v>
      </c>
      <c r="AC21">
        <v>0</v>
      </c>
      <c r="AD21">
        <v>0</v>
      </c>
      <c r="AE21">
        <v>235.29896141733434</v>
      </c>
    </row>
    <row r="22" spans="1:31" x14ac:dyDescent="0.3">
      <c r="A22">
        <v>2448186</v>
      </c>
      <c r="B22">
        <v>1</v>
      </c>
      <c r="C22" t="s">
        <v>81</v>
      </c>
      <c r="D22" t="s">
        <v>127</v>
      </c>
      <c r="E22" t="s">
        <v>132</v>
      </c>
      <c r="F22" t="s">
        <v>215</v>
      </c>
      <c r="G22" t="s">
        <v>149</v>
      </c>
      <c r="H22" t="s">
        <v>135</v>
      </c>
      <c r="I22" t="s">
        <v>136</v>
      </c>
      <c r="J22" t="s">
        <v>137</v>
      </c>
      <c r="K22" t="s">
        <v>138</v>
      </c>
      <c r="L22" t="s">
        <v>216</v>
      </c>
      <c r="M22" t="s">
        <v>217</v>
      </c>
      <c r="N22">
        <v>2.0227777769999999</v>
      </c>
      <c r="O22">
        <v>0</v>
      </c>
      <c r="P22">
        <v>0</v>
      </c>
      <c r="Q22">
        <v>9</v>
      </c>
      <c r="R22">
        <v>25</v>
      </c>
      <c r="S22">
        <v>11</v>
      </c>
      <c r="T22">
        <v>1</v>
      </c>
      <c r="U22">
        <v>3</v>
      </c>
      <c r="V22">
        <v>0</v>
      </c>
      <c r="W22">
        <v>0</v>
      </c>
      <c r="X22">
        <v>0</v>
      </c>
      <c r="Y22">
        <v>4.6333646461654165</v>
      </c>
      <c r="Z22">
        <v>26.803985941943878</v>
      </c>
      <c r="AA22">
        <v>338.20909305316326</v>
      </c>
      <c r="AB22">
        <v>7.1764358773017749</v>
      </c>
      <c r="AC22">
        <v>96.51128083409705</v>
      </c>
      <c r="AD22">
        <v>0</v>
      </c>
      <c r="AE22">
        <v>473.33416035267135</v>
      </c>
    </row>
    <row r="23" spans="1:31" x14ac:dyDescent="0.3">
      <c r="A23">
        <v>2448266</v>
      </c>
      <c r="B23">
        <v>1</v>
      </c>
      <c r="C23" t="s">
        <v>81</v>
      </c>
      <c r="D23" t="s">
        <v>121</v>
      </c>
      <c r="E23" t="s">
        <v>173</v>
      </c>
      <c r="F23" t="s">
        <v>218</v>
      </c>
      <c r="G23" t="s">
        <v>219</v>
      </c>
      <c r="H23" t="s">
        <v>144</v>
      </c>
      <c r="I23" t="s">
        <v>136</v>
      </c>
      <c r="J23" t="s">
        <v>3</v>
      </c>
      <c r="K23" t="s">
        <v>138</v>
      </c>
      <c r="L23" t="s">
        <v>220</v>
      </c>
      <c r="M23" t="s">
        <v>221</v>
      </c>
      <c r="N23">
        <v>1.547222222</v>
      </c>
      <c r="O23">
        <v>0</v>
      </c>
      <c r="P23">
        <v>1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0.12538240398969355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0.12538240398969355</v>
      </c>
    </row>
    <row r="24" spans="1:31" x14ac:dyDescent="0.3">
      <c r="A24">
        <v>2448080</v>
      </c>
      <c r="B24">
        <v>1</v>
      </c>
      <c r="C24" t="s">
        <v>81</v>
      </c>
      <c r="D24" t="s">
        <v>127</v>
      </c>
      <c r="E24" t="s">
        <v>159</v>
      </c>
      <c r="F24" t="s">
        <v>222</v>
      </c>
      <c r="G24" t="s">
        <v>161</v>
      </c>
      <c r="H24" t="s">
        <v>144</v>
      </c>
      <c r="I24" t="s">
        <v>136</v>
      </c>
      <c r="J24" t="s">
        <v>137</v>
      </c>
      <c r="K24" t="s">
        <v>162</v>
      </c>
      <c r="L24" t="s">
        <v>223</v>
      </c>
      <c r="M24" t="s">
        <v>224</v>
      </c>
      <c r="N24">
        <v>7.9105555550000002</v>
      </c>
      <c r="O24">
        <v>0</v>
      </c>
      <c r="P24">
        <v>475</v>
      </c>
      <c r="Q24">
        <v>0</v>
      </c>
      <c r="R24">
        <v>0</v>
      </c>
      <c r="S24">
        <v>0</v>
      </c>
      <c r="T24">
        <v>64</v>
      </c>
      <c r="U24">
        <v>0</v>
      </c>
      <c r="V24">
        <v>1</v>
      </c>
      <c r="W24">
        <v>0</v>
      </c>
      <c r="X24">
        <v>995.24786736583144</v>
      </c>
      <c r="Y24">
        <v>0</v>
      </c>
      <c r="Z24">
        <v>0</v>
      </c>
      <c r="AA24">
        <v>0</v>
      </c>
      <c r="AB24">
        <v>1622.2158733016195</v>
      </c>
      <c r="AC24">
        <v>0</v>
      </c>
      <c r="AD24">
        <v>0</v>
      </c>
      <c r="AE24">
        <v>2617.463740667451</v>
      </c>
    </row>
    <row r="25" spans="1:31" x14ac:dyDescent="0.3">
      <c r="A25">
        <v>2448103</v>
      </c>
      <c r="B25">
        <v>1</v>
      </c>
      <c r="C25" t="s">
        <v>80</v>
      </c>
      <c r="D25" t="s">
        <v>93</v>
      </c>
      <c r="E25" t="s">
        <v>169</v>
      </c>
      <c r="F25" t="s">
        <v>225</v>
      </c>
      <c r="G25" t="s">
        <v>226</v>
      </c>
      <c r="H25" t="s">
        <v>135</v>
      </c>
      <c r="I25" t="s">
        <v>136</v>
      </c>
      <c r="J25" t="s">
        <v>137</v>
      </c>
      <c r="K25" t="s">
        <v>162</v>
      </c>
      <c r="L25" t="s">
        <v>227</v>
      </c>
      <c r="M25" t="s">
        <v>228</v>
      </c>
      <c r="N25">
        <v>3.0044444440000002</v>
      </c>
      <c r="O25">
        <v>1</v>
      </c>
      <c r="P25">
        <v>810</v>
      </c>
      <c r="Q25">
        <v>13</v>
      </c>
      <c r="R25">
        <v>14</v>
      </c>
      <c r="S25">
        <v>2</v>
      </c>
      <c r="T25">
        <v>137</v>
      </c>
      <c r="U25">
        <v>1</v>
      </c>
      <c r="V25">
        <v>0</v>
      </c>
      <c r="W25">
        <v>1.9006757136466104</v>
      </c>
      <c r="X25">
        <v>482.39628873597724</v>
      </c>
      <c r="Y25">
        <v>55.872669204110124</v>
      </c>
      <c r="Z25">
        <v>11.302278539097459</v>
      </c>
      <c r="AA25">
        <v>17.927344881999836</v>
      </c>
      <c r="AB25">
        <v>314.5175710910263</v>
      </c>
      <c r="AC25">
        <v>214.77674123718523</v>
      </c>
      <c r="AD25">
        <v>0</v>
      </c>
      <c r="AE25">
        <v>1098.6935694030428</v>
      </c>
    </row>
    <row r="26" spans="1:31" x14ac:dyDescent="0.3">
      <c r="A26">
        <v>2448054</v>
      </c>
      <c r="B26">
        <v>1</v>
      </c>
      <c r="C26" t="s">
        <v>80</v>
      </c>
      <c r="D26" t="s">
        <v>88</v>
      </c>
      <c r="E26" t="s">
        <v>132</v>
      </c>
      <c r="F26" t="s">
        <v>229</v>
      </c>
      <c r="G26" t="s">
        <v>161</v>
      </c>
      <c r="H26" t="s">
        <v>135</v>
      </c>
      <c r="I26" t="s">
        <v>136</v>
      </c>
      <c r="J26" t="s">
        <v>137</v>
      </c>
      <c r="K26" t="s">
        <v>162</v>
      </c>
      <c r="L26" t="s">
        <v>230</v>
      </c>
      <c r="M26" t="s">
        <v>231</v>
      </c>
      <c r="N26">
        <v>9.1516666660000006</v>
      </c>
      <c r="O26">
        <v>0</v>
      </c>
      <c r="P26">
        <v>0</v>
      </c>
      <c r="Q26">
        <v>0</v>
      </c>
      <c r="R26">
        <v>0</v>
      </c>
      <c r="S26">
        <v>15</v>
      </c>
      <c r="T26">
        <v>84</v>
      </c>
      <c r="U26">
        <v>9</v>
      </c>
      <c r="V26">
        <v>2</v>
      </c>
      <c r="W26">
        <v>0</v>
      </c>
      <c r="X26">
        <v>0</v>
      </c>
      <c r="Y26">
        <v>0</v>
      </c>
      <c r="Z26">
        <v>0</v>
      </c>
      <c r="AA26">
        <v>2676.4938607896452</v>
      </c>
      <c r="AB26">
        <v>1759.7956724472681</v>
      </c>
      <c r="AC26">
        <v>5865.7646246570448</v>
      </c>
      <c r="AD26">
        <v>573.41055276515874</v>
      </c>
      <c r="AE26">
        <v>10875.464710659118</v>
      </c>
    </row>
    <row r="27" spans="1:31" x14ac:dyDescent="0.3">
      <c r="A27">
        <v>2448060</v>
      </c>
      <c r="B27">
        <v>1</v>
      </c>
      <c r="C27" t="s">
        <v>80</v>
      </c>
      <c r="D27" t="s">
        <v>100</v>
      </c>
      <c r="E27" t="s">
        <v>141</v>
      </c>
      <c r="F27" t="s">
        <v>232</v>
      </c>
      <c r="G27" t="s">
        <v>156</v>
      </c>
      <c r="H27" t="s">
        <v>144</v>
      </c>
      <c r="I27" t="s">
        <v>136</v>
      </c>
      <c r="J27" t="s">
        <v>137</v>
      </c>
      <c r="K27" t="s">
        <v>138</v>
      </c>
      <c r="L27" t="s">
        <v>233</v>
      </c>
      <c r="M27" t="s">
        <v>234</v>
      </c>
      <c r="N27">
        <v>1.6811111110000001</v>
      </c>
      <c r="O27">
        <v>0</v>
      </c>
      <c r="P27">
        <v>76</v>
      </c>
      <c r="Q27">
        <v>0</v>
      </c>
      <c r="R27">
        <v>2</v>
      </c>
      <c r="S27">
        <v>0</v>
      </c>
      <c r="T27">
        <v>6</v>
      </c>
      <c r="U27">
        <v>0</v>
      </c>
      <c r="V27">
        <v>0</v>
      </c>
      <c r="W27">
        <v>0</v>
      </c>
      <c r="X27">
        <v>57.305816891689815</v>
      </c>
      <c r="Y27">
        <v>0</v>
      </c>
      <c r="Z27">
        <v>0.1245301712178231</v>
      </c>
      <c r="AA27">
        <v>0</v>
      </c>
      <c r="AB27">
        <v>7.4375303537303665</v>
      </c>
      <c r="AC27">
        <v>0</v>
      </c>
      <c r="AD27">
        <v>0</v>
      </c>
      <c r="AE27">
        <v>64.867877416638009</v>
      </c>
    </row>
    <row r="28" spans="1:31" x14ac:dyDescent="0.3">
      <c r="A28">
        <v>2448229</v>
      </c>
      <c r="B28">
        <v>1</v>
      </c>
      <c r="C28" t="s">
        <v>80</v>
      </c>
      <c r="D28" t="s">
        <v>94</v>
      </c>
      <c r="E28" t="s">
        <v>169</v>
      </c>
      <c r="F28" t="s">
        <v>235</v>
      </c>
      <c r="G28" t="s">
        <v>149</v>
      </c>
      <c r="H28" t="s">
        <v>135</v>
      </c>
      <c r="I28" t="s">
        <v>136</v>
      </c>
      <c r="J28" t="s">
        <v>137</v>
      </c>
      <c r="K28" t="s">
        <v>138</v>
      </c>
      <c r="L28" t="s">
        <v>236</v>
      </c>
      <c r="M28" t="s">
        <v>237</v>
      </c>
      <c r="N28">
        <v>0.245277777</v>
      </c>
      <c r="O28">
        <v>0</v>
      </c>
      <c r="P28">
        <v>0</v>
      </c>
      <c r="Q28">
        <v>21</v>
      </c>
      <c r="R28">
        <v>5</v>
      </c>
      <c r="S28">
        <v>12</v>
      </c>
      <c r="T28">
        <v>1</v>
      </c>
      <c r="U28">
        <v>4</v>
      </c>
      <c r="V28">
        <v>0</v>
      </c>
      <c r="W28">
        <v>0</v>
      </c>
      <c r="X28">
        <v>0</v>
      </c>
      <c r="Y28">
        <v>267.94248894602583</v>
      </c>
      <c r="Z28">
        <v>0.86159888098662241</v>
      </c>
      <c r="AA28">
        <v>34.288559429686359</v>
      </c>
      <c r="AB28">
        <v>0.22693342200631533</v>
      </c>
      <c r="AC28">
        <v>155.67107401436189</v>
      </c>
      <c r="AD28">
        <v>0</v>
      </c>
      <c r="AE28">
        <v>458.99065469306697</v>
      </c>
    </row>
    <row r="29" spans="1:31" x14ac:dyDescent="0.3">
      <c r="A29">
        <v>2448298</v>
      </c>
      <c r="B29">
        <v>1</v>
      </c>
      <c r="C29" t="s">
        <v>80</v>
      </c>
      <c r="D29" t="s">
        <v>84</v>
      </c>
      <c r="E29" t="s">
        <v>173</v>
      </c>
      <c r="F29" t="s">
        <v>238</v>
      </c>
      <c r="G29" t="s">
        <v>239</v>
      </c>
      <c r="H29" t="s">
        <v>144</v>
      </c>
      <c r="I29" t="s">
        <v>136</v>
      </c>
      <c r="J29" t="s">
        <v>137</v>
      </c>
      <c r="K29" t="s">
        <v>138</v>
      </c>
      <c r="L29" t="s">
        <v>240</v>
      </c>
      <c r="M29" t="s">
        <v>241</v>
      </c>
      <c r="N29">
        <v>1.3574999999999999</v>
      </c>
      <c r="O29">
        <v>0</v>
      </c>
      <c r="P29">
        <v>1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1.1453734737435968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1.1453734737435968</v>
      </c>
    </row>
    <row r="30" spans="1:31" x14ac:dyDescent="0.3">
      <c r="A30">
        <v>2448275</v>
      </c>
      <c r="B30">
        <v>1</v>
      </c>
      <c r="C30" t="s">
        <v>80</v>
      </c>
      <c r="D30" t="s">
        <v>107</v>
      </c>
      <c r="E30" t="s">
        <v>141</v>
      </c>
      <c r="F30" t="s">
        <v>242</v>
      </c>
      <c r="G30" t="s">
        <v>143</v>
      </c>
      <c r="H30" t="s">
        <v>144</v>
      </c>
      <c r="I30" t="s">
        <v>136</v>
      </c>
      <c r="J30" t="s">
        <v>137</v>
      </c>
      <c r="K30" t="s">
        <v>138</v>
      </c>
      <c r="L30" t="s">
        <v>243</v>
      </c>
      <c r="M30" t="s">
        <v>244</v>
      </c>
      <c r="N30">
        <v>1.572777777</v>
      </c>
      <c r="O30">
        <v>0</v>
      </c>
      <c r="P30">
        <v>30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1.6108881936944246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1.6108881936944246</v>
      </c>
    </row>
    <row r="31" spans="1:31" x14ac:dyDescent="0.3">
      <c r="A31">
        <v>2448129</v>
      </c>
      <c r="B31">
        <v>1</v>
      </c>
      <c r="C31" t="s">
        <v>80</v>
      </c>
      <c r="D31" t="s">
        <v>108</v>
      </c>
      <c r="E31" t="s">
        <v>141</v>
      </c>
      <c r="F31" t="s">
        <v>245</v>
      </c>
      <c r="G31" t="s">
        <v>246</v>
      </c>
      <c r="H31" t="s">
        <v>144</v>
      </c>
      <c r="I31" t="s">
        <v>136</v>
      </c>
      <c r="J31" t="s">
        <v>137</v>
      </c>
      <c r="K31" t="s">
        <v>138</v>
      </c>
      <c r="L31" t="s">
        <v>247</v>
      </c>
      <c r="M31" t="s">
        <v>248</v>
      </c>
      <c r="N31">
        <v>3.7733333330000001</v>
      </c>
      <c r="O31">
        <v>0</v>
      </c>
      <c r="P31">
        <v>58</v>
      </c>
      <c r="Q31">
        <v>0</v>
      </c>
      <c r="R31">
        <v>6</v>
      </c>
      <c r="S31">
        <v>0</v>
      </c>
      <c r="T31">
        <v>5</v>
      </c>
      <c r="U31">
        <v>0</v>
      </c>
      <c r="V31">
        <v>0</v>
      </c>
      <c r="W31">
        <v>0</v>
      </c>
      <c r="X31">
        <v>37.840212620317537</v>
      </c>
      <c r="Y31">
        <v>0</v>
      </c>
      <c r="Z31">
        <v>3.1689657939451723</v>
      </c>
      <c r="AA31">
        <v>0</v>
      </c>
      <c r="AB31">
        <v>7.3310013446107556</v>
      </c>
      <c r="AC31">
        <v>0</v>
      </c>
      <c r="AD31">
        <v>0</v>
      </c>
      <c r="AE31">
        <v>48.340179758873461</v>
      </c>
    </row>
    <row r="32" spans="1:31" x14ac:dyDescent="0.3">
      <c r="A32">
        <v>2448083</v>
      </c>
      <c r="B32">
        <v>1</v>
      </c>
      <c r="C32" t="s">
        <v>80</v>
      </c>
      <c r="D32" t="s">
        <v>100</v>
      </c>
      <c r="E32" t="s">
        <v>173</v>
      </c>
      <c r="F32" t="s">
        <v>249</v>
      </c>
      <c r="G32" t="s">
        <v>175</v>
      </c>
      <c r="H32" t="s">
        <v>144</v>
      </c>
      <c r="I32" t="s">
        <v>136</v>
      </c>
      <c r="J32" t="s">
        <v>137</v>
      </c>
      <c r="K32" t="s">
        <v>138</v>
      </c>
      <c r="L32" t="s">
        <v>250</v>
      </c>
      <c r="M32" t="s">
        <v>251</v>
      </c>
      <c r="N32">
        <v>1.0774999999999999</v>
      </c>
      <c r="O32">
        <v>0</v>
      </c>
      <c r="P32">
        <v>3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0.418937633175056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0.418937633175056</v>
      </c>
    </row>
    <row r="33" spans="1:31" x14ac:dyDescent="0.3">
      <c r="A33">
        <v>2448043</v>
      </c>
      <c r="B33">
        <v>1</v>
      </c>
      <c r="C33" t="s">
        <v>81</v>
      </c>
      <c r="D33" t="s">
        <v>122</v>
      </c>
      <c r="E33" t="s">
        <v>169</v>
      </c>
      <c r="F33" t="s">
        <v>252</v>
      </c>
      <c r="G33" t="s">
        <v>226</v>
      </c>
      <c r="H33" t="s">
        <v>135</v>
      </c>
      <c r="I33" t="s">
        <v>136</v>
      </c>
      <c r="J33" t="s">
        <v>137</v>
      </c>
      <c r="K33" t="s">
        <v>162</v>
      </c>
      <c r="L33" t="s">
        <v>253</v>
      </c>
      <c r="M33" t="s">
        <v>254</v>
      </c>
      <c r="N33">
        <v>1.4441666660000001</v>
      </c>
      <c r="O33">
        <v>0</v>
      </c>
      <c r="P33">
        <v>3342</v>
      </c>
      <c r="Q33">
        <v>0</v>
      </c>
      <c r="R33">
        <v>33</v>
      </c>
      <c r="S33">
        <v>0</v>
      </c>
      <c r="T33">
        <v>138</v>
      </c>
      <c r="U33">
        <v>0</v>
      </c>
      <c r="V33">
        <v>0</v>
      </c>
      <c r="W33">
        <v>0</v>
      </c>
      <c r="X33">
        <v>1054.5432021518868</v>
      </c>
      <c r="Y33">
        <v>0</v>
      </c>
      <c r="Z33">
        <v>7.3529363061266695</v>
      </c>
      <c r="AA33">
        <v>0</v>
      </c>
      <c r="AB33">
        <v>271.43605023748046</v>
      </c>
      <c r="AC33">
        <v>0</v>
      </c>
      <c r="AD33">
        <v>0</v>
      </c>
      <c r="AE33">
        <v>1333.3321886954939</v>
      </c>
    </row>
    <row r="34" spans="1:31" x14ac:dyDescent="0.3">
      <c r="A34">
        <v>2448335</v>
      </c>
      <c r="B34">
        <v>1</v>
      </c>
      <c r="C34" t="s">
        <v>81</v>
      </c>
      <c r="D34" t="s">
        <v>121</v>
      </c>
      <c r="E34" t="s">
        <v>147</v>
      </c>
      <c r="F34" t="s">
        <v>255</v>
      </c>
      <c r="G34" t="s">
        <v>143</v>
      </c>
      <c r="H34" t="s">
        <v>135</v>
      </c>
      <c r="I34" t="s">
        <v>136</v>
      </c>
      <c r="J34" t="s">
        <v>137</v>
      </c>
      <c r="K34" t="s">
        <v>138</v>
      </c>
      <c r="L34" t="s">
        <v>256</v>
      </c>
      <c r="M34" t="s">
        <v>257</v>
      </c>
      <c r="N34">
        <v>1.385555555</v>
      </c>
      <c r="O34">
        <v>0</v>
      </c>
      <c r="P34">
        <v>88</v>
      </c>
      <c r="Q34">
        <v>0</v>
      </c>
      <c r="R34">
        <v>2</v>
      </c>
      <c r="S34">
        <v>0</v>
      </c>
      <c r="T34">
        <v>8</v>
      </c>
      <c r="U34">
        <v>0</v>
      </c>
      <c r="V34">
        <v>0</v>
      </c>
      <c r="W34">
        <v>0</v>
      </c>
      <c r="X34">
        <v>14.437726699153441</v>
      </c>
      <c r="Y34">
        <v>0</v>
      </c>
      <c r="Z34">
        <v>9.82726892655192E-2</v>
      </c>
      <c r="AA34">
        <v>0</v>
      </c>
      <c r="AB34">
        <v>1.664846640335941</v>
      </c>
      <c r="AC34">
        <v>0</v>
      </c>
      <c r="AD34">
        <v>0</v>
      </c>
      <c r="AE34">
        <v>16.200846028754899</v>
      </c>
    </row>
    <row r="35" spans="1:31" x14ac:dyDescent="0.3">
      <c r="A35">
        <v>2448338</v>
      </c>
      <c r="B35">
        <v>1</v>
      </c>
      <c r="C35" t="s">
        <v>80</v>
      </c>
      <c r="D35" t="s">
        <v>99</v>
      </c>
      <c r="E35" t="s">
        <v>182</v>
      </c>
      <c r="F35" t="s">
        <v>258</v>
      </c>
      <c r="G35" t="s">
        <v>259</v>
      </c>
      <c r="H35" t="s">
        <v>144</v>
      </c>
      <c r="I35" t="s">
        <v>136</v>
      </c>
      <c r="J35" t="s">
        <v>137</v>
      </c>
      <c r="K35" t="s">
        <v>138</v>
      </c>
      <c r="L35" t="s">
        <v>260</v>
      </c>
      <c r="M35" t="s">
        <v>261</v>
      </c>
      <c r="N35">
        <v>2.8250000000000002</v>
      </c>
      <c r="O35">
        <v>0</v>
      </c>
      <c r="P35">
        <v>3</v>
      </c>
      <c r="Q35">
        <v>0</v>
      </c>
      <c r="R35">
        <v>0</v>
      </c>
      <c r="S35">
        <v>0</v>
      </c>
      <c r="T35">
        <v>6</v>
      </c>
      <c r="U35">
        <v>0</v>
      </c>
      <c r="V35">
        <v>0</v>
      </c>
      <c r="W35">
        <v>0</v>
      </c>
      <c r="X35">
        <v>3.8069047459341836</v>
      </c>
      <c r="Y35">
        <v>0</v>
      </c>
      <c r="Z35">
        <v>0</v>
      </c>
      <c r="AA35">
        <v>0</v>
      </c>
      <c r="AB35">
        <v>8.6123649327267966</v>
      </c>
      <c r="AC35">
        <v>0</v>
      </c>
      <c r="AD35">
        <v>0</v>
      </c>
      <c r="AE35">
        <v>12.41926967866098</v>
      </c>
    </row>
    <row r="36" spans="1:31" x14ac:dyDescent="0.3">
      <c r="A36">
        <v>2448189</v>
      </c>
      <c r="B36">
        <v>1</v>
      </c>
      <c r="C36" t="s">
        <v>80</v>
      </c>
      <c r="D36" t="s">
        <v>104</v>
      </c>
      <c r="E36" t="s">
        <v>141</v>
      </c>
      <c r="F36" t="s">
        <v>262</v>
      </c>
      <c r="G36" t="s">
        <v>263</v>
      </c>
      <c r="H36" t="s">
        <v>144</v>
      </c>
      <c r="I36" t="s">
        <v>136</v>
      </c>
      <c r="J36" t="s">
        <v>3</v>
      </c>
      <c r="K36" t="s">
        <v>138</v>
      </c>
      <c r="L36" t="s">
        <v>264</v>
      </c>
      <c r="M36" t="s">
        <v>265</v>
      </c>
      <c r="N36">
        <v>1.5205555550000001</v>
      </c>
      <c r="O36">
        <v>0</v>
      </c>
      <c r="P36">
        <v>0</v>
      </c>
      <c r="Q36">
        <v>0</v>
      </c>
      <c r="R36">
        <v>8</v>
      </c>
      <c r="S36">
        <v>0</v>
      </c>
      <c r="T36">
        <v>2</v>
      </c>
      <c r="U36">
        <v>0</v>
      </c>
      <c r="V36">
        <v>0</v>
      </c>
      <c r="W36">
        <v>0</v>
      </c>
      <c r="X36">
        <v>0</v>
      </c>
      <c r="Y36">
        <v>0</v>
      </c>
      <c r="Z36">
        <v>9.7024952248812752</v>
      </c>
      <c r="AA36">
        <v>0</v>
      </c>
      <c r="AB36">
        <v>5.0367412617645337</v>
      </c>
      <c r="AC36">
        <v>0</v>
      </c>
      <c r="AD36">
        <v>0</v>
      </c>
      <c r="AE36">
        <v>14.739236486645808</v>
      </c>
    </row>
    <row r="37" spans="1:31" x14ac:dyDescent="0.3">
      <c r="A37">
        <v>2448026</v>
      </c>
      <c r="B37">
        <v>1</v>
      </c>
      <c r="C37" t="s">
        <v>81</v>
      </c>
      <c r="D37" t="s">
        <v>116</v>
      </c>
      <c r="E37" t="s">
        <v>132</v>
      </c>
      <c r="F37" t="s">
        <v>266</v>
      </c>
      <c r="G37" t="s">
        <v>149</v>
      </c>
      <c r="H37" t="s">
        <v>135</v>
      </c>
      <c r="I37" t="s">
        <v>136</v>
      </c>
      <c r="J37" t="s">
        <v>137</v>
      </c>
      <c r="K37" t="s">
        <v>138</v>
      </c>
      <c r="L37" t="s">
        <v>267</v>
      </c>
      <c r="M37" t="s">
        <v>268</v>
      </c>
      <c r="N37">
        <v>0.42722222199999998</v>
      </c>
      <c r="O37">
        <v>1</v>
      </c>
      <c r="P37">
        <v>310</v>
      </c>
      <c r="Q37">
        <v>1</v>
      </c>
      <c r="R37">
        <v>2</v>
      </c>
      <c r="S37">
        <v>1</v>
      </c>
      <c r="T37">
        <v>17</v>
      </c>
      <c r="U37">
        <v>0</v>
      </c>
      <c r="V37">
        <v>0</v>
      </c>
      <c r="W37">
        <v>0.11728129662867749</v>
      </c>
      <c r="X37">
        <v>12.128020085321902</v>
      </c>
      <c r="Y37">
        <v>0.16913945826141955</v>
      </c>
      <c r="Z37">
        <v>0.23447456429437757</v>
      </c>
      <c r="AA37">
        <v>2.5903986177323517E-2</v>
      </c>
      <c r="AB37">
        <v>2.8931264830491674</v>
      </c>
      <c r="AC37">
        <v>0</v>
      </c>
      <c r="AD37">
        <v>0</v>
      </c>
      <c r="AE37">
        <v>15.567945873732867</v>
      </c>
    </row>
    <row r="38" spans="1:31" x14ac:dyDescent="0.3">
      <c r="A38">
        <v>2448212</v>
      </c>
      <c r="B38">
        <v>1</v>
      </c>
      <c r="C38" t="s">
        <v>80</v>
      </c>
      <c r="D38" t="s">
        <v>90</v>
      </c>
      <c r="E38" t="s">
        <v>173</v>
      </c>
      <c r="F38" t="s">
        <v>269</v>
      </c>
      <c r="G38" t="s">
        <v>175</v>
      </c>
      <c r="H38" t="s">
        <v>144</v>
      </c>
      <c r="I38" t="s">
        <v>136</v>
      </c>
      <c r="J38" t="s">
        <v>137</v>
      </c>
      <c r="K38" t="s">
        <v>138</v>
      </c>
      <c r="L38" t="s">
        <v>270</v>
      </c>
      <c r="M38" t="s">
        <v>271</v>
      </c>
      <c r="N38">
        <v>1.8108333329999999</v>
      </c>
      <c r="O38">
        <v>0</v>
      </c>
      <c r="P38">
        <v>3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1.2455770151218177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1.2455770151218177</v>
      </c>
    </row>
    <row r="39" spans="1:31" x14ac:dyDescent="0.3">
      <c r="A39">
        <v>2448106</v>
      </c>
      <c r="B39">
        <v>1</v>
      </c>
      <c r="C39" t="s">
        <v>80</v>
      </c>
      <c r="D39" t="s">
        <v>94</v>
      </c>
      <c r="E39" t="s">
        <v>141</v>
      </c>
      <c r="F39" t="s">
        <v>272</v>
      </c>
      <c r="G39" t="s">
        <v>226</v>
      </c>
      <c r="H39" t="s">
        <v>144</v>
      </c>
      <c r="I39" t="s">
        <v>136</v>
      </c>
      <c r="J39" t="s">
        <v>137</v>
      </c>
      <c r="K39" t="s">
        <v>162</v>
      </c>
      <c r="L39" t="s">
        <v>273</v>
      </c>
      <c r="M39" t="s">
        <v>274</v>
      </c>
      <c r="N39">
        <v>5.8944444440000003</v>
      </c>
      <c r="O39">
        <v>0</v>
      </c>
      <c r="P39">
        <v>62</v>
      </c>
      <c r="Q39">
        <v>0</v>
      </c>
      <c r="R39">
        <v>2</v>
      </c>
      <c r="S39">
        <v>0</v>
      </c>
      <c r="T39">
        <v>5</v>
      </c>
      <c r="U39">
        <v>0</v>
      </c>
      <c r="V39">
        <v>0</v>
      </c>
      <c r="W39">
        <v>0</v>
      </c>
      <c r="X39">
        <v>131.54539633522</v>
      </c>
      <c r="Y39">
        <v>0</v>
      </c>
      <c r="Z39">
        <v>1.0453141942276996</v>
      </c>
      <c r="AA39">
        <v>0</v>
      </c>
      <c r="AB39">
        <v>12.112142847780737</v>
      </c>
      <c r="AC39">
        <v>0</v>
      </c>
      <c r="AD39">
        <v>0</v>
      </c>
      <c r="AE39">
        <v>144.70285337722845</v>
      </c>
    </row>
    <row r="40" spans="1:31" x14ac:dyDescent="0.3">
      <c r="A40">
        <v>2448063</v>
      </c>
      <c r="B40">
        <v>1</v>
      </c>
      <c r="C40" t="s">
        <v>80</v>
      </c>
      <c r="D40" t="s">
        <v>103</v>
      </c>
      <c r="E40" t="s">
        <v>147</v>
      </c>
      <c r="F40" t="s">
        <v>275</v>
      </c>
      <c r="G40" t="s">
        <v>161</v>
      </c>
      <c r="H40" t="s">
        <v>135</v>
      </c>
      <c r="I40" t="s">
        <v>136</v>
      </c>
      <c r="J40" t="s">
        <v>137</v>
      </c>
      <c r="K40" t="s">
        <v>162</v>
      </c>
      <c r="L40" t="s">
        <v>276</v>
      </c>
      <c r="M40" t="s">
        <v>277</v>
      </c>
      <c r="N40">
        <v>0.561111111</v>
      </c>
      <c r="O40">
        <v>0</v>
      </c>
      <c r="P40">
        <v>5687</v>
      </c>
      <c r="Q40">
        <v>0</v>
      </c>
      <c r="R40">
        <v>13</v>
      </c>
      <c r="S40">
        <v>3</v>
      </c>
      <c r="T40">
        <v>369</v>
      </c>
      <c r="U40">
        <v>0</v>
      </c>
      <c r="V40">
        <v>0</v>
      </c>
      <c r="W40">
        <v>0</v>
      </c>
      <c r="X40">
        <v>910.16200950597658</v>
      </c>
      <c r="Y40">
        <v>0</v>
      </c>
      <c r="Z40">
        <v>13.188358119118286</v>
      </c>
      <c r="AA40">
        <v>18.042063319523923</v>
      </c>
      <c r="AB40">
        <v>409.55997309031375</v>
      </c>
      <c r="AC40">
        <v>0</v>
      </c>
      <c r="AD40">
        <v>0</v>
      </c>
      <c r="AE40">
        <v>1350.9524040349324</v>
      </c>
    </row>
    <row r="41" spans="1:31" x14ac:dyDescent="0.3">
      <c r="A41">
        <v>2448086</v>
      </c>
      <c r="B41">
        <v>1</v>
      </c>
      <c r="C41" t="s">
        <v>80</v>
      </c>
      <c r="D41" t="s">
        <v>90</v>
      </c>
      <c r="E41" t="s">
        <v>159</v>
      </c>
      <c r="F41" t="s">
        <v>278</v>
      </c>
      <c r="G41" t="s">
        <v>143</v>
      </c>
      <c r="H41" t="s">
        <v>144</v>
      </c>
      <c r="I41" t="s">
        <v>136</v>
      </c>
      <c r="J41" t="s">
        <v>137</v>
      </c>
      <c r="K41" t="s">
        <v>138</v>
      </c>
      <c r="L41" t="s">
        <v>279</v>
      </c>
      <c r="M41" t="s">
        <v>280</v>
      </c>
      <c r="N41">
        <v>0.69222222200000005</v>
      </c>
      <c r="O41">
        <v>0</v>
      </c>
      <c r="P41">
        <v>728</v>
      </c>
      <c r="Q41">
        <v>0</v>
      </c>
      <c r="R41">
        <v>0</v>
      </c>
      <c r="S41">
        <v>0</v>
      </c>
      <c r="T41">
        <v>42</v>
      </c>
      <c r="U41">
        <v>0</v>
      </c>
      <c r="V41">
        <v>0</v>
      </c>
      <c r="W41">
        <v>0</v>
      </c>
      <c r="X41">
        <v>126.70896190208796</v>
      </c>
      <c r="Y41">
        <v>0</v>
      </c>
      <c r="Z41">
        <v>0</v>
      </c>
      <c r="AA41">
        <v>0</v>
      </c>
      <c r="AB41">
        <v>36.1009471764445</v>
      </c>
      <c r="AC41">
        <v>0</v>
      </c>
      <c r="AD41">
        <v>0</v>
      </c>
      <c r="AE41">
        <v>162.80990907853246</v>
      </c>
    </row>
    <row r="42" spans="1:31" x14ac:dyDescent="0.3">
      <c r="A42">
        <v>2448249</v>
      </c>
      <c r="B42">
        <v>1</v>
      </c>
      <c r="C42" t="s">
        <v>80</v>
      </c>
      <c r="D42" t="s">
        <v>103</v>
      </c>
      <c r="E42" t="s">
        <v>147</v>
      </c>
      <c r="F42" t="s">
        <v>281</v>
      </c>
      <c r="G42" t="s">
        <v>161</v>
      </c>
      <c r="H42" t="s">
        <v>135</v>
      </c>
      <c r="I42" t="s">
        <v>136</v>
      </c>
      <c r="J42" t="s">
        <v>137</v>
      </c>
      <c r="K42" t="s">
        <v>162</v>
      </c>
      <c r="L42" t="s">
        <v>282</v>
      </c>
      <c r="M42" t="s">
        <v>283</v>
      </c>
      <c r="N42">
        <v>0.86722222199999999</v>
      </c>
      <c r="O42">
        <v>0</v>
      </c>
      <c r="P42">
        <v>0</v>
      </c>
      <c r="Q42">
        <v>0</v>
      </c>
      <c r="R42">
        <v>0</v>
      </c>
      <c r="S42">
        <v>11</v>
      </c>
      <c r="T42">
        <v>3</v>
      </c>
      <c r="U42">
        <v>10</v>
      </c>
      <c r="V42">
        <v>3</v>
      </c>
      <c r="W42">
        <v>0</v>
      </c>
      <c r="X42">
        <v>0</v>
      </c>
      <c r="Y42">
        <v>0</v>
      </c>
      <c r="Z42">
        <v>0</v>
      </c>
      <c r="AA42">
        <v>131.83641103497558</v>
      </c>
      <c r="AB42">
        <v>1.3395732909250244</v>
      </c>
      <c r="AC42">
        <v>901.42934451391829</v>
      </c>
      <c r="AD42">
        <v>59.995356042610354</v>
      </c>
      <c r="AE42">
        <v>1094.6006848824293</v>
      </c>
    </row>
    <row r="43" spans="1:31" x14ac:dyDescent="0.3">
      <c r="A43">
        <v>2448046</v>
      </c>
      <c r="B43">
        <v>1</v>
      </c>
      <c r="C43" t="s">
        <v>80</v>
      </c>
      <c r="D43" t="s">
        <v>110</v>
      </c>
      <c r="E43" t="s">
        <v>284</v>
      </c>
      <c r="F43" t="s">
        <v>285</v>
      </c>
      <c r="G43" t="s">
        <v>226</v>
      </c>
      <c r="H43" t="s">
        <v>135</v>
      </c>
      <c r="I43" t="s">
        <v>136</v>
      </c>
      <c r="J43" t="s">
        <v>137</v>
      </c>
      <c r="K43" t="s">
        <v>162</v>
      </c>
      <c r="L43" t="s">
        <v>286</v>
      </c>
      <c r="M43" t="s">
        <v>287</v>
      </c>
      <c r="N43">
        <v>3.2433333329999998</v>
      </c>
      <c r="O43">
        <v>0</v>
      </c>
      <c r="P43">
        <v>5709</v>
      </c>
      <c r="Q43">
        <v>0</v>
      </c>
      <c r="R43">
        <v>0</v>
      </c>
      <c r="S43">
        <v>0</v>
      </c>
      <c r="T43">
        <v>505</v>
      </c>
      <c r="U43">
        <v>0</v>
      </c>
      <c r="V43">
        <v>0</v>
      </c>
      <c r="W43">
        <v>0</v>
      </c>
      <c r="X43">
        <v>5032.3600918679776</v>
      </c>
      <c r="Y43">
        <v>0</v>
      </c>
      <c r="Z43">
        <v>0</v>
      </c>
      <c r="AA43">
        <v>0</v>
      </c>
      <c r="AB43">
        <v>1387.6834860195461</v>
      </c>
      <c r="AC43">
        <v>0</v>
      </c>
      <c r="AD43">
        <v>0</v>
      </c>
      <c r="AE43">
        <v>6420.0435778875235</v>
      </c>
    </row>
    <row r="44" spans="1:31" x14ac:dyDescent="0.3">
      <c r="A44">
        <v>2448000</v>
      </c>
      <c r="B44">
        <v>1</v>
      </c>
      <c r="C44" t="s">
        <v>80</v>
      </c>
      <c r="D44" t="s">
        <v>90</v>
      </c>
      <c r="E44" t="s">
        <v>159</v>
      </c>
      <c r="F44" t="s">
        <v>288</v>
      </c>
      <c r="G44" t="s">
        <v>143</v>
      </c>
      <c r="H44" t="s">
        <v>144</v>
      </c>
      <c r="I44" t="s">
        <v>136</v>
      </c>
      <c r="J44" t="s">
        <v>137</v>
      </c>
      <c r="K44" t="s">
        <v>138</v>
      </c>
      <c r="L44" t="s">
        <v>289</v>
      </c>
      <c r="M44" t="s">
        <v>290</v>
      </c>
      <c r="N44">
        <v>0.85194444400000002</v>
      </c>
      <c r="O44">
        <v>0</v>
      </c>
      <c r="P44">
        <v>945</v>
      </c>
      <c r="Q44">
        <v>0</v>
      </c>
      <c r="R44">
        <v>0</v>
      </c>
      <c r="S44">
        <v>0</v>
      </c>
      <c r="T44">
        <v>100</v>
      </c>
      <c r="U44">
        <v>0</v>
      </c>
      <c r="V44">
        <v>0</v>
      </c>
      <c r="W44">
        <v>0</v>
      </c>
      <c r="X44">
        <v>192.40622342613653</v>
      </c>
      <c r="Y44">
        <v>0</v>
      </c>
      <c r="Z44">
        <v>0</v>
      </c>
      <c r="AA44">
        <v>0</v>
      </c>
      <c r="AB44">
        <v>43.304863505369582</v>
      </c>
      <c r="AC44">
        <v>0</v>
      </c>
      <c r="AD44">
        <v>0</v>
      </c>
      <c r="AE44">
        <v>235.71108693150612</v>
      </c>
    </row>
    <row r="45" spans="1:31" x14ac:dyDescent="0.3">
      <c r="A45">
        <v>2448172</v>
      </c>
      <c r="B45">
        <v>1</v>
      </c>
      <c r="C45" t="s">
        <v>80</v>
      </c>
      <c r="D45" t="s">
        <v>111</v>
      </c>
      <c r="E45" t="s">
        <v>132</v>
      </c>
      <c r="F45" t="s">
        <v>291</v>
      </c>
      <c r="G45" t="s">
        <v>226</v>
      </c>
      <c r="H45" t="s">
        <v>135</v>
      </c>
      <c r="I45" t="s">
        <v>136</v>
      </c>
      <c r="J45" t="s">
        <v>137</v>
      </c>
      <c r="K45" t="s">
        <v>162</v>
      </c>
      <c r="L45" t="s">
        <v>292</v>
      </c>
      <c r="M45" t="s">
        <v>293</v>
      </c>
      <c r="N45">
        <v>3.090833333</v>
      </c>
      <c r="O45">
        <v>0</v>
      </c>
      <c r="P45">
        <v>770</v>
      </c>
      <c r="Q45">
        <v>0</v>
      </c>
      <c r="R45">
        <v>0</v>
      </c>
      <c r="S45">
        <v>0</v>
      </c>
      <c r="T45">
        <v>40</v>
      </c>
      <c r="U45">
        <v>0</v>
      </c>
      <c r="V45">
        <v>0</v>
      </c>
      <c r="W45">
        <v>0</v>
      </c>
      <c r="X45">
        <v>745.66497663559301</v>
      </c>
      <c r="Y45">
        <v>0</v>
      </c>
      <c r="Z45">
        <v>0</v>
      </c>
      <c r="AA45">
        <v>0</v>
      </c>
      <c r="AB45">
        <v>121.28780152385205</v>
      </c>
      <c r="AC45">
        <v>0</v>
      </c>
      <c r="AD45">
        <v>0</v>
      </c>
      <c r="AE45">
        <v>866.95277815944507</v>
      </c>
    </row>
    <row r="46" spans="1:31" x14ac:dyDescent="0.3">
      <c r="A46">
        <v>2447980</v>
      </c>
      <c r="B46">
        <v>1</v>
      </c>
      <c r="C46" t="s">
        <v>81</v>
      </c>
      <c r="D46" t="s">
        <v>119</v>
      </c>
      <c r="E46" t="s">
        <v>147</v>
      </c>
      <c r="F46" t="s">
        <v>294</v>
      </c>
      <c r="G46" t="s">
        <v>134</v>
      </c>
      <c r="H46" t="s">
        <v>135</v>
      </c>
      <c r="I46" t="s">
        <v>136</v>
      </c>
      <c r="J46" t="s">
        <v>137</v>
      </c>
      <c r="K46" t="s">
        <v>138</v>
      </c>
      <c r="L46" t="s">
        <v>295</v>
      </c>
      <c r="M46" t="s">
        <v>296</v>
      </c>
      <c r="N46">
        <v>1.5816666660000001</v>
      </c>
      <c r="O46">
        <v>0</v>
      </c>
      <c r="P46">
        <v>65</v>
      </c>
      <c r="Q46">
        <v>1</v>
      </c>
      <c r="R46">
        <v>21</v>
      </c>
      <c r="S46">
        <v>0</v>
      </c>
      <c r="T46">
        <v>9</v>
      </c>
      <c r="U46">
        <v>0</v>
      </c>
      <c r="V46">
        <v>0</v>
      </c>
      <c r="W46">
        <v>0</v>
      </c>
      <c r="X46">
        <v>15.099265152363925</v>
      </c>
      <c r="Y46">
        <v>0</v>
      </c>
      <c r="Z46">
        <v>4.4612627990824523</v>
      </c>
      <c r="AA46">
        <v>0</v>
      </c>
      <c r="AB46">
        <v>2.430106719703554</v>
      </c>
      <c r="AC46">
        <v>0</v>
      </c>
      <c r="AD46">
        <v>0</v>
      </c>
      <c r="AE46">
        <v>21.990634671149934</v>
      </c>
    </row>
    <row r="47" spans="1:31" x14ac:dyDescent="0.3">
      <c r="A47">
        <v>2448215</v>
      </c>
      <c r="B47">
        <v>1</v>
      </c>
      <c r="C47" t="s">
        <v>81</v>
      </c>
      <c r="D47" t="s">
        <v>115</v>
      </c>
      <c r="E47" t="s">
        <v>159</v>
      </c>
      <c r="F47" t="s">
        <v>297</v>
      </c>
      <c r="G47" t="s">
        <v>143</v>
      </c>
      <c r="H47" t="s">
        <v>144</v>
      </c>
      <c r="I47" t="s">
        <v>136</v>
      </c>
      <c r="J47" t="s">
        <v>137</v>
      </c>
      <c r="K47" t="s">
        <v>138</v>
      </c>
      <c r="L47" t="s">
        <v>298</v>
      </c>
      <c r="M47" t="s">
        <v>299</v>
      </c>
      <c r="N47">
        <v>2.7413888879999999</v>
      </c>
      <c r="O47">
        <v>0</v>
      </c>
      <c r="P47">
        <v>0</v>
      </c>
      <c r="Q47">
        <v>0</v>
      </c>
      <c r="R47">
        <v>2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0.40142476997747967</v>
      </c>
      <c r="AA47">
        <v>0</v>
      </c>
      <c r="AB47">
        <v>0</v>
      </c>
      <c r="AC47">
        <v>0</v>
      </c>
      <c r="AD47">
        <v>0</v>
      </c>
      <c r="AE47">
        <v>0.40142476997747967</v>
      </c>
    </row>
    <row r="48" spans="1:31" x14ac:dyDescent="0.3">
      <c r="A48">
        <v>2448066</v>
      </c>
      <c r="B48">
        <v>1</v>
      </c>
      <c r="C48" t="s">
        <v>80</v>
      </c>
      <c r="D48" t="s">
        <v>108</v>
      </c>
      <c r="E48" t="s">
        <v>141</v>
      </c>
      <c r="F48" t="s">
        <v>300</v>
      </c>
      <c r="G48" t="s">
        <v>156</v>
      </c>
      <c r="H48" t="s">
        <v>144</v>
      </c>
      <c r="I48" t="s">
        <v>136</v>
      </c>
      <c r="J48" t="s">
        <v>137</v>
      </c>
      <c r="K48" t="s">
        <v>138</v>
      </c>
      <c r="L48" t="s">
        <v>301</v>
      </c>
      <c r="M48" t="s">
        <v>302</v>
      </c>
      <c r="N48">
        <v>1.6530555549999999</v>
      </c>
      <c r="O48">
        <v>0</v>
      </c>
      <c r="P48">
        <v>4</v>
      </c>
      <c r="Q48">
        <v>0</v>
      </c>
      <c r="R48">
        <v>6</v>
      </c>
      <c r="S48">
        <v>0</v>
      </c>
      <c r="T48">
        <v>2</v>
      </c>
      <c r="U48">
        <v>0</v>
      </c>
      <c r="V48">
        <v>0</v>
      </c>
      <c r="W48">
        <v>0</v>
      </c>
      <c r="X48">
        <v>1.0462566774786204</v>
      </c>
      <c r="Y48">
        <v>0</v>
      </c>
      <c r="Z48">
        <v>0.61357773032679452</v>
      </c>
      <c r="AA48">
        <v>0</v>
      </c>
      <c r="AB48">
        <v>0.19668818667532517</v>
      </c>
      <c r="AC48">
        <v>0</v>
      </c>
      <c r="AD48">
        <v>0</v>
      </c>
      <c r="AE48">
        <v>1.85652259448074</v>
      </c>
    </row>
    <row r="49" spans="1:31" x14ac:dyDescent="0.3">
      <c r="A49">
        <v>2448112</v>
      </c>
      <c r="B49">
        <v>1</v>
      </c>
      <c r="C49" t="s">
        <v>81</v>
      </c>
      <c r="D49" t="s">
        <v>123</v>
      </c>
      <c r="E49" t="s">
        <v>147</v>
      </c>
      <c r="F49" t="s">
        <v>303</v>
      </c>
      <c r="G49" t="s">
        <v>134</v>
      </c>
      <c r="H49" t="s">
        <v>135</v>
      </c>
      <c r="I49" t="s">
        <v>136</v>
      </c>
      <c r="J49" t="s">
        <v>137</v>
      </c>
      <c r="K49" t="s">
        <v>138</v>
      </c>
      <c r="L49" t="s">
        <v>304</v>
      </c>
      <c r="M49" t="s">
        <v>305</v>
      </c>
      <c r="N49">
        <v>1.4880555550000001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2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374.80426735366331</v>
      </c>
      <c r="AD49">
        <v>0</v>
      </c>
      <c r="AE49">
        <v>374.80426735366331</v>
      </c>
    </row>
    <row r="50" spans="1:31" x14ac:dyDescent="0.3">
      <c r="A50">
        <v>2448095</v>
      </c>
      <c r="B50">
        <v>1</v>
      </c>
      <c r="C50" t="s">
        <v>80</v>
      </c>
      <c r="D50" t="s">
        <v>108</v>
      </c>
      <c r="E50" t="s">
        <v>132</v>
      </c>
      <c r="F50" t="s">
        <v>306</v>
      </c>
      <c r="G50" t="s">
        <v>161</v>
      </c>
      <c r="H50" t="s">
        <v>135</v>
      </c>
      <c r="I50" t="s">
        <v>136</v>
      </c>
      <c r="J50" t="s">
        <v>137</v>
      </c>
      <c r="K50" t="s">
        <v>162</v>
      </c>
      <c r="L50" t="s">
        <v>307</v>
      </c>
      <c r="M50" t="s">
        <v>308</v>
      </c>
      <c r="N50">
        <v>3.7544444440000002</v>
      </c>
      <c r="O50">
        <v>0</v>
      </c>
      <c r="P50">
        <v>1905</v>
      </c>
      <c r="Q50">
        <v>1</v>
      </c>
      <c r="R50">
        <v>306</v>
      </c>
      <c r="S50">
        <v>11</v>
      </c>
      <c r="T50">
        <v>213</v>
      </c>
      <c r="U50">
        <v>0</v>
      </c>
      <c r="V50">
        <v>0</v>
      </c>
      <c r="W50">
        <v>0</v>
      </c>
      <c r="X50">
        <v>782.02636591846533</v>
      </c>
      <c r="Y50">
        <v>1.9469109071898776</v>
      </c>
      <c r="Z50">
        <v>89.375941850645845</v>
      </c>
      <c r="AA50">
        <v>211.95658065492117</v>
      </c>
      <c r="AB50">
        <v>371.34699281854614</v>
      </c>
      <c r="AC50">
        <v>0</v>
      </c>
      <c r="AD50">
        <v>0</v>
      </c>
      <c r="AE50">
        <v>1456.6527921497684</v>
      </c>
    </row>
    <row r="51" spans="1:31" x14ac:dyDescent="0.3">
      <c r="A51">
        <v>2448035</v>
      </c>
      <c r="B51">
        <v>1</v>
      </c>
      <c r="C51" t="s">
        <v>80</v>
      </c>
      <c r="D51" t="s">
        <v>85</v>
      </c>
      <c r="E51" t="s">
        <v>159</v>
      </c>
      <c r="F51" t="s">
        <v>309</v>
      </c>
      <c r="G51" t="s">
        <v>310</v>
      </c>
      <c r="H51" t="s">
        <v>144</v>
      </c>
      <c r="I51" t="s">
        <v>136</v>
      </c>
      <c r="J51" t="s">
        <v>137</v>
      </c>
      <c r="K51" t="s">
        <v>138</v>
      </c>
      <c r="L51" t="s">
        <v>311</v>
      </c>
      <c r="M51" t="s">
        <v>312</v>
      </c>
      <c r="N51">
        <v>0.47388888800000001</v>
      </c>
      <c r="O51">
        <v>0</v>
      </c>
      <c r="P51">
        <v>1005</v>
      </c>
      <c r="Q51">
        <v>0</v>
      </c>
      <c r="R51">
        <v>0</v>
      </c>
      <c r="S51">
        <v>0</v>
      </c>
      <c r="T51">
        <v>31</v>
      </c>
      <c r="U51">
        <v>0</v>
      </c>
      <c r="V51">
        <v>0</v>
      </c>
      <c r="W51">
        <v>0</v>
      </c>
      <c r="X51">
        <v>131.98197274514084</v>
      </c>
      <c r="Y51">
        <v>0</v>
      </c>
      <c r="Z51">
        <v>0</v>
      </c>
      <c r="AA51">
        <v>0</v>
      </c>
      <c r="AB51">
        <v>14.879448006198903</v>
      </c>
      <c r="AC51">
        <v>0</v>
      </c>
      <c r="AD51">
        <v>0</v>
      </c>
      <c r="AE51">
        <v>146.86142075133975</v>
      </c>
    </row>
    <row r="52" spans="1:31" x14ac:dyDescent="0.3">
      <c r="A52">
        <v>2448281</v>
      </c>
      <c r="B52">
        <v>1</v>
      </c>
      <c r="C52" t="s">
        <v>81</v>
      </c>
      <c r="D52" t="s">
        <v>113</v>
      </c>
      <c r="E52" t="s">
        <v>173</v>
      </c>
      <c r="F52" t="s">
        <v>313</v>
      </c>
      <c r="G52" t="s">
        <v>175</v>
      </c>
      <c r="H52" t="s">
        <v>144</v>
      </c>
      <c r="I52" t="s">
        <v>136</v>
      </c>
      <c r="J52" t="s">
        <v>137</v>
      </c>
      <c r="K52" t="s">
        <v>138</v>
      </c>
      <c r="L52" t="s">
        <v>314</v>
      </c>
      <c r="M52" t="s">
        <v>315</v>
      </c>
      <c r="N52">
        <v>0.98194444400000003</v>
      </c>
      <c r="O52">
        <v>0</v>
      </c>
      <c r="P52">
        <v>1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1.3706497958586386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1.3706497958586386</v>
      </c>
    </row>
    <row r="53" spans="1:31" x14ac:dyDescent="0.3">
      <c r="A53">
        <v>2448218</v>
      </c>
      <c r="B53">
        <v>1</v>
      </c>
      <c r="C53" t="s">
        <v>80</v>
      </c>
      <c r="D53" t="s">
        <v>84</v>
      </c>
      <c r="E53" t="s">
        <v>141</v>
      </c>
      <c r="F53" t="s">
        <v>316</v>
      </c>
      <c r="G53" t="s">
        <v>317</v>
      </c>
      <c r="H53" t="s">
        <v>144</v>
      </c>
      <c r="I53" t="s">
        <v>136</v>
      </c>
      <c r="J53" t="s">
        <v>3</v>
      </c>
      <c r="K53" t="s">
        <v>138</v>
      </c>
      <c r="L53" t="s">
        <v>318</v>
      </c>
      <c r="M53" t="s">
        <v>319</v>
      </c>
      <c r="N53">
        <v>1.0175000000000001</v>
      </c>
      <c r="O53">
        <v>0</v>
      </c>
      <c r="P53">
        <v>59</v>
      </c>
      <c r="Q53">
        <v>0</v>
      </c>
      <c r="R53">
        <v>0</v>
      </c>
      <c r="S53">
        <v>0</v>
      </c>
      <c r="T53">
        <v>18</v>
      </c>
      <c r="U53">
        <v>0</v>
      </c>
      <c r="V53">
        <v>0</v>
      </c>
      <c r="W53">
        <v>0</v>
      </c>
      <c r="X53">
        <v>14.402264892145464</v>
      </c>
      <c r="Y53">
        <v>0</v>
      </c>
      <c r="Z53">
        <v>0</v>
      </c>
      <c r="AA53">
        <v>0</v>
      </c>
      <c r="AB53">
        <v>20.931495447079971</v>
      </c>
      <c r="AC53">
        <v>0</v>
      </c>
      <c r="AD53">
        <v>0</v>
      </c>
      <c r="AE53">
        <v>35.333760339225435</v>
      </c>
    </row>
    <row r="54" spans="1:31" x14ac:dyDescent="0.3">
      <c r="A54">
        <v>2448241</v>
      </c>
      <c r="B54">
        <v>1</v>
      </c>
      <c r="C54" t="s">
        <v>80</v>
      </c>
      <c r="D54" t="s">
        <v>86</v>
      </c>
      <c r="E54" t="s">
        <v>182</v>
      </c>
      <c r="F54" t="s">
        <v>320</v>
      </c>
      <c r="G54" t="s">
        <v>219</v>
      </c>
      <c r="H54" t="s">
        <v>144</v>
      </c>
      <c r="I54" t="s">
        <v>136</v>
      </c>
      <c r="J54" t="s">
        <v>3</v>
      </c>
      <c r="K54" t="s">
        <v>138</v>
      </c>
      <c r="L54" t="s">
        <v>321</v>
      </c>
      <c r="M54" t="s">
        <v>322</v>
      </c>
      <c r="N54">
        <v>1.3830555550000001</v>
      </c>
      <c r="O54">
        <v>0</v>
      </c>
      <c r="P54">
        <v>13</v>
      </c>
      <c r="Q54">
        <v>0</v>
      </c>
      <c r="R54">
        <v>0</v>
      </c>
      <c r="S54">
        <v>0</v>
      </c>
      <c r="T54">
        <v>5</v>
      </c>
      <c r="U54">
        <v>0</v>
      </c>
      <c r="V54">
        <v>0</v>
      </c>
      <c r="W54">
        <v>0</v>
      </c>
      <c r="X54">
        <v>2.9888198414222806</v>
      </c>
      <c r="Y54">
        <v>0</v>
      </c>
      <c r="Z54">
        <v>0</v>
      </c>
      <c r="AA54">
        <v>0</v>
      </c>
      <c r="AB54">
        <v>0.71930736883032331</v>
      </c>
      <c r="AC54">
        <v>0</v>
      </c>
      <c r="AD54">
        <v>0</v>
      </c>
      <c r="AE54">
        <v>3.7081272102526039</v>
      </c>
    </row>
    <row r="55" spans="1:31" x14ac:dyDescent="0.3">
      <c r="A55">
        <v>2448049</v>
      </c>
      <c r="B55">
        <v>1</v>
      </c>
      <c r="C55" t="s">
        <v>80</v>
      </c>
      <c r="D55" t="s">
        <v>83</v>
      </c>
      <c r="E55" t="s">
        <v>159</v>
      </c>
      <c r="F55" t="s">
        <v>323</v>
      </c>
      <c r="G55" t="s">
        <v>226</v>
      </c>
      <c r="H55" t="s">
        <v>144</v>
      </c>
      <c r="I55" t="s">
        <v>136</v>
      </c>
      <c r="J55" t="s">
        <v>137</v>
      </c>
      <c r="K55" t="s">
        <v>162</v>
      </c>
      <c r="L55" t="s">
        <v>324</v>
      </c>
      <c r="M55" t="s">
        <v>325</v>
      </c>
      <c r="N55">
        <v>4.4386111110000002</v>
      </c>
      <c r="O55">
        <v>0</v>
      </c>
      <c r="P55">
        <v>539</v>
      </c>
      <c r="Q55">
        <v>0</v>
      </c>
      <c r="R55">
        <v>0</v>
      </c>
      <c r="S55">
        <v>0</v>
      </c>
      <c r="T55">
        <v>8</v>
      </c>
      <c r="U55">
        <v>0</v>
      </c>
      <c r="V55">
        <v>0</v>
      </c>
      <c r="W55">
        <v>0</v>
      </c>
      <c r="X55">
        <v>692.44047693329583</v>
      </c>
      <c r="Y55">
        <v>0</v>
      </c>
      <c r="Z55">
        <v>0</v>
      </c>
      <c r="AA55">
        <v>0</v>
      </c>
      <c r="AB55">
        <v>81.39023472574911</v>
      </c>
      <c r="AC55">
        <v>0</v>
      </c>
      <c r="AD55">
        <v>0</v>
      </c>
      <c r="AE55">
        <v>773.83071165904494</v>
      </c>
    </row>
    <row r="56" spans="1:31" x14ac:dyDescent="0.3">
      <c r="A56">
        <v>2448032</v>
      </c>
      <c r="B56">
        <v>1</v>
      </c>
      <c r="C56" t="s">
        <v>80</v>
      </c>
      <c r="D56" t="s">
        <v>101</v>
      </c>
      <c r="E56" t="s">
        <v>147</v>
      </c>
      <c r="F56" t="s">
        <v>326</v>
      </c>
      <c r="G56" t="s">
        <v>149</v>
      </c>
      <c r="H56" t="s">
        <v>135</v>
      </c>
      <c r="I56" t="s">
        <v>136</v>
      </c>
      <c r="J56" t="s">
        <v>137</v>
      </c>
      <c r="K56" t="s">
        <v>138</v>
      </c>
      <c r="L56" t="s">
        <v>327</v>
      </c>
      <c r="M56" t="s">
        <v>328</v>
      </c>
      <c r="N56">
        <v>1.0227777769999999</v>
      </c>
      <c r="O56">
        <v>0</v>
      </c>
      <c r="P56">
        <v>287</v>
      </c>
      <c r="Q56">
        <v>0</v>
      </c>
      <c r="R56">
        <v>6</v>
      </c>
      <c r="S56">
        <v>0</v>
      </c>
      <c r="T56">
        <v>40</v>
      </c>
      <c r="U56">
        <v>0</v>
      </c>
      <c r="V56">
        <v>0</v>
      </c>
      <c r="W56">
        <v>0</v>
      </c>
      <c r="X56">
        <v>119.00299517987138</v>
      </c>
      <c r="Y56">
        <v>0</v>
      </c>
      <c r="Z56">
        <v>1.8770211809648576</v>
      </c>
      <c r="AA56">
        <v>0</v>
      </c>
      <c r="AB56">
        <v>45.812500188305314</v>
      </c>
      <c r="AC56">
        <v>0</v>
      </c>
      <c r="AD56">
        <v>0</v>
      </c>
      <c r="AE56">
        <v>166.69251654914154</v>
      </c>
    </row>
    <row r="57" spans="1:31" x14ac:dyDescent="0.3">
      <c r="A57">
        <v>2448012</v>
      </c>
      <c r="B57">
        <v>1</v>
      </c>
      <c r="C57" t="s">
        <v>81</v>
      </c>
      <c r="D57" t="s">
        <v>113</v>
      </c>
      <c r="E57" t="s">
        <v>284</v>
      </c>
      <c r="F57" t="s">
        <v>329</v>
      </c>
      <c r="G57" t="s">
        <v>330</v>
      </c>
      <c r="H57" t="s">
        <v>331</v>
      </c>
      <c r="I57" t="s">
        <v>136</v>
      </c>
      <c r="J57" t="s">
        <v>137</v>
      </c>
      <c r="K57" t="s">
        <v>162</v>
      </c>
      <c r="L57" t="s">
        <v>332</v>
      </c>
      <c r="M57" t="s">
        <v>333</v>
      </c>
      <c r="N57">
        <v>0.52861111100000002</v>
      </c>
      <c r="O57">
        <v>24</v>
      </c>
      <c r="P57">
        <v>3925</v>
      </c>
      <c r="Q57">
        <v>271</v>
      </c>
      <c r="R57">
        <v>1204</v>
      </c>
      <c r="S57">
        <v>50</v>
      </c>
      <c r="T57">
        <v>322</v>
      </c>
      <c r="U57">
        <v>2</v>
      </c>
      <c r="V57">
        <v>0</v>
      </c>
      <c r="W57">
        <v>2.2503354150510146</v>
      </c>
      <c r="X57">
        <v>310.96362216242898</v>
      </c>
      <c r="Y57">
        <v>83.257445818730559</v>
      </c>
      <c r="Z57">
        <v>173.17813816383372</v>
      </c>
      <c r="AA57">
        <v>131.17589971202705</v>
      </c>
      <c r="AB57">
        <v>77.995499527833545</v>
      </c>
      <c r="AC57">
        <v>59.004818325476364</v>
      </c>
      <c r="AD57">
        <v>0</v>
      </c>
      <c r="AE57">
        <v>837.8257591253813</v>
      </c>
    </row>
    <row r="58" spans="1:31" x14ac:dyDescent="0.3">
      <c r="A58">
        <v>2448301</v>
      </c>
      <c r="B58">
        <v>1</v>
      </c>
      <c r="C58" t="s">
        <v>80</v>
      </c>
      <c r="D58" t="s">
        <v>99</v>
      </c>
      <c r="E58" t="s">
        <v>173</v>
      </c>
      <c r="F58" t="s">
        <v>334</v>
      </c>
      <c r="G58" t="s">
        <v>175</v>
      </c>
      <c r="H58" t="s">
        <v>144</v>
      </c>
      <c r="I58" t="s">
        <v>136</v>
      </c>
      <c r="J58" t="s">
        <v>137</v>
      </c>
      <c r="K58" t="s">
        <v>138</v>
      </c>
      <c r="L58" t="s">
        <v>335</v>
      </c>
      <c r="M58" t="s">
        <v>336</v>
      </c>
      <c r="N58">
        <v>4.6266666660000002</v>
      </c>
      <c r="O58">
        <v>0</v>
      </c>
      <c r="P58">
        <v>1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7.1304248183991486E-3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7.1304248183991486E-3</v>
      </c>
    </row>
    <row r="59" spans="1:31" x14ac:dyDescent="0.3">
      <c r="A59">
        <v>2448278</v>
      </c>
      <c r="B59">
        <v>1</v>
      </c>
      <c r="C59" t="s">
        <v>80</v>
      </c>
      <c r="D59" t="s">
        <v>101</v>
      </c>
      <c r="E59" t="s">
        <v>159</v>
      </c>
      <c r="F59" t="s">
        <v>337</v>
      </c>
      <c r="G59" t="s">
        <v>143</v>
      </c>
      <c r="H59" t="s">
        <v>144</v>
      </c>
      <c r="I59" t="s">
        <v>136</v>
      </c>
      <c r="J59" t="s">
        <v>137</v>
      </c>
      <c r="K59" t="s">
        <v>138</v>
      </c>
      <c r="L59" t="s">
        <v>338</v>
      </c>
      <c r="M59" t="s">
        <v>339</v>
      </c>
      <c r="N59">
        <v>0.79416666599999997</v>
      </c>
      <c r="O59">
        <v>0</v>
      </c>
      <c r="P59">
        <v>324</v>
      </c>
      <c r="Q59">
        <v>0</v>
      </c>
      <c r="R59">
        <v>2</v>
      </c>
      <c r="S59">
        <v>0</v>
      </c>
      <c r="T59">
        <v>20</v>
      </c>
      <c r="U59">
        <v>0</v>
      </c>
      <c r="V59">
        <v>0</v>
      </c>
      <c r="W59">
        <v>0</v>
      </c>
      <c r="X59">
        <v>117.31871546604827</v>
      </c>
      <c r="Y59">
        <v>0</v>
      </c>
      <c r="Z59">
        <v>8.5730185519520635E-2</v>
      </c>
      <c r="AA59">
        <v>0</v>
      </c>
      <c r="AB59">
        <v>14.970603059489497</v>
      </c>
      <c r="AC59">
        <v>0</v>
      </c>
      <c r="AD59">
        <v>0</v>
      </c>
      <c r="AE59">
        <v>132.3750487110573</v>
      </c>
    </row>
    <row r="60" spans="1:31" x14ac:dyDescent="0.3">
      <c r="A60">
        <v>2448132</v>
      </c>
      <c r="B60">
        <v>1</v>
      </c>
      <c r="C60" t="s">
        <v>81</v>
      </c>
      <c r="D60" t="s">
        <v>116</v>
      </c>
      <c r="E60" t="s">
        <v>141</v>
      </c>
      <c r="F60" t="s">
        <v>340</v>
      </c>
      <c r="G60" t="s">
        <v>200</v>
      </c>
      <c r="H60" t="s">
        <v>144</v>
      </c>
      <c r="I60" t="s">
        <v>136</v>
      </c>
      <c r="J60" t="s">
        <v>137</v>
      </c>
      <c r="K60" t="s">
        <v>138</v>
      </c>
      <c r="L60" t="s">
        <v>341</v>
      </c>
      <c r="M60" t="s">
        <v>342</v>
      </c>
      <c r="N60">
        <v>0.943333333</v>
      </c>
      <c r="O60">
        <v>0</v>
      </c>
      <c r="P60">
        <v>204</v>
      </c>
      <c r="Q60">
        <v>0</v>
      </c>
      <c r="R60">
        <v>3</v>
      </c>
      <c r="S60">
        <v>0</v>
      </c>
      <c r="T60">
        <v>10</v>
      </c>
      <c r="U60">
        <v>0</v>
      </c>
      <c r="V60">
        <v>0</v>
      </c>
      <c r="W60">
        <v>0</v>
      </c>
      <c r="X60">
        <v>50.489536854452084</v>
      </c>
      <c r="Y60">
        <v>0</v>
      </c>
      <c r="Z60">
        <v>0.1766918485259929</v>
      </c>
      <c r="AA60">
        <v>0</v>
      </c>
      <c r="AB60">
        <v>3.2810053803462558</v>
      </c>
      <c r="AC60">
        <v>0</v>
      </c>
      <c r="AD60">
        <v>0</v>
      </c>
      <c r="AE60">
        <v>53.947234083324332</v>
      </c>
    </row>
    <row r="61" spans="1:31" x14ac:dyDescent="0.3">
      <c r="A61">
        <v>2448155</v>
      </c>
      <c r="B61">
        <v>1</v>
      </c>
      <c r="C61" t="s">
        <v>81</v>
      </c>
      <c r="D61" t="s">
        <v>112</v>
      </c>
      <c r="E61" t="s">
        <v>141</v>
      </c>
      <c r="F61" t="s">
        <v>343</v>
      </c>
      <c r="G61" t="s">
        <v>156</v>
      </c>
      <c r="H61" t="s">
        <v>144</v>
      </c>
      <c r="I61" t="s">
        <v>136</v>
      </c>
      <c r="J61" t="s">
        <v>137</v>
      </c>
      <c r="K61" t="s">
        <v>138</v>
      </c>
      <c r="L61" t="s">
        <v>344</v>
      </c>
      <c r="M61" t="s">
        <v>345</v>
      </c>
      <c r="N61">
        <v>1.9350000000000001</v>
      </c>
      <c r="O61">
        <v>0</v>
      </c>
      <c r="P61">
        <v>112</v>
      </c>
      <c r="Q61">
        <v>0</v>
      </c>
      <c r="R61">
        <v>0</v>
      </c>
      <c r="S61">
        <v>0</v>
      </c>
      <c r="T61">
        <v>36</v>
      </c>
      <c r="U61">
        <v>0</v>
      </c>
      <c r="V61">
        <v>1</v>
      </c>
      <c r="W61">
        <v>0</v>
      </c>
      <c r="X61">
        <v>45.28808229229454</v>
      </c>
      <c r="Y61">
        <v>0</v>
      </c>
      <c r="Z61">
        <v>0</v>
      </c>
      <c r="AA61">
        <v>0</v>
      </c>
      <c r="AB61">
        <v>31.66699542142479</v>
      </c>
      <c r="AC61">
        <v>0</v>
      </c>
      <c r="AD61">
        <v>4.7123905505964059</v>
      </c>
      <c r="AE61">
        <v>81.667468264315744</v>
      </c>
    </row>
    <row r="62" spans="1:31" x14ac:dyDescent="0.3">
      <c r="A62">
        <v>2448201</v>
      </c>
      <c r="B62">
        <v>1</v>
      </c>
      <c r="C62" t="s">
        <v>80</v>
      </c>
      <c r="D62" t="s">
        <v>99</v>
      </c>
      <c r="E62" t="s">
        <v>169</v>
      </c>
      <c r="F62" t="s">
        <v>346</v>
      </c>
      <c r="G62" t="s">
        <v>226</v>
      </c>
      <c r="H62" t="s">
        <v>135</v>
      </c>
      <c r="I62" t="s">
        <v>136</v>
      </c>
      <c r="J62" t="s">
        <v>137</v>
      </c>
      <c r="K62" t="s">
        <v>162</v>
      </c>
      <c r="L62" t="s">
        <v>347</v>
      </c>
      <c r="M62" t="s">
        <v>348</v>
      </c>
      <c r="N62">
        <v>1.9144444439999999</v>
      </c>
      <c r="O62">
        <v>4</v>
      </c>
      <c r="P62">
        <v>909</v>
      </c>
      <c r="Q62">
        <v>13</v>
      </c>
      <c r="R62">
        <v>131</v>
      </c>
      <c r="S62">
        <v>20</v>
      </c>
      <c r="T62">
        <v>78</v>
      </c>
      <c r="U62">
        <v>0</v>
      </c>
      <c r="V62">
        <v>4</v>
      </c>
      <c r="W62">
        <v>37.00348888349167</v>
      </c>
      <c r="X62">
        <v>295.80865831159736</v>
      </c>
      <c r="Y62">
        <v>22.156544489713522</v>
      </c>
      <c r="Z62">
        <v>65.920754835550696</v>
      </c>
      <c r="AA62">
        <v>149.18682525391495</v>
      </c>
      <c r="AB62">
        <v>63.998267832393658</v>
      </c>
      <c r="AC62">
        <v>0</v>
      </c>
      <c r="AD62">
        <v>12.02191926213356</v>
      </c>
      <c r="AE62">
        <v>646.09645886879548</v>
      </c>
    </row>
    <row r="63" spans="1:31" x14ac:dyDescent="0.3">
      <c r="A63">
        <v>2448324</v>
      </c>
      <c r="B63">
        <v>1</v>
      </c>
      <c r="C63" t="s">
        <v>80</v>
      </c>
      <c r="D63" t="s">
        <v>107</v>
      </c>
      <c r="E63" t="s">
        <v>141</v>
      </c>
      <c r="F63" t="s">
        <v>349</v>
      </c>
      <c r="G63" t="s">
        <v>143</v>
      </c>
      <c r="H63" t="s">
        <v>144</v>
      </c>
      <c r="I63" t="s">
        <v>136</v>
      </c>
      <c r="J63" t="s">
        <v>137</v>
      </c>
      <c r="K63" t="s">
        <v>138</v>
      </c>
      <c r="L63" t="s">
        <v>350</v>
      </c>
      <c r="M63" t="s">
        <v>351</v>
      </c>
      <c r="N63">
        <v>0.85305555499999997</v>
      </c>
      <c r="O63">
        <v>0</v>
      </c>
      <c r="P63">
        <v>13</v>
      </c>
      <c r="Q63">
        <v>0</v>
      </c>
      <c r="R63">
        <v>13</v>
      </c>
      <c r="S63">
        <v>0</v>
      </c>
      <c r="T63">
        <v>2</v>
      </c>
      <c r="U63">
        <v>0</v>
      </c>
      <c r="V63">
        <v>0</v>
      </c>
      <c r="W63">
        <v>0</v>
      </c>
      <c r="X63">
        <v>2.2976748162279863</v>
      </c>
      <c r="Y63">
        <v>0</v>
      </c>
      <c r="Z63">
        <v>3.4627347912823243</v>
      </c>
      <c r="AA63">
        <v>0</v>
      </c>
      <c r="AB63">
        <v>1.1205940871428488</v>
      </c>
      <c r="AC63">
        <v>0</v>
      </c>
      <c r="AD63">
        <v>0</v>
      </c>
      <c r="AE63">
        <v>6.8810036946531596</v>
      </c>
    </row>
    <row r="64" spans="1:31" x14ac:dyDescent="0.3">
      <c r="A64">
        <v>2448092</v>
      </c>
      <c r="B64">
        <v>1</v>
      </c>
      <c r="C64" t="s">
        <v>81</v>
      </c>
      <c r="D64" t="s">
        <v>118</v>
      </c>
      <c r="E64" t="s">
        <v>147</v>
      </c>
      <c r="F64" t="s">
        <v>352</v>
      </c>
      <c r="G64" t="s">
        <v>353</v>
      </c>
      <c r="H64" t="s">
        <v>135</v>
      </c>
      <c r="I64" t="s">
        <v>136</v>
      </c>
      <c r="J64" t="s">
        <v>137</v>
      </c>
      <c r="K64" t="s">
        <v>138</v>
      </c>
      <c r="L64" t="s">
        <v>354</v>
      </c>
      <c r="M64" t="s">
        <v>355</v>
      </c>
      <c r="N64">
        <v>1.1675</v>
      </c>
      <c r="O64">
        <v>0</v>
      </c>
      <c r="P64">
        <v>0</v>
      </c>
      <c r="Q64">
        <v>5</v>
      </c>
      <c r="R64">
        <v>0</v>
      </c>
      <c r="S64">
        <v>1</v>
      </c>
      <c r="T64">
        <v>0</v>
      </c>
      <c r="U64">
        <v>0</v>
      </c>
      <c r="V64">
        <v>0</v>
      </c>
      <c r="W64">
        <v>0</v>
      </c>
      <c r="X64">
        <v>0</v>
      </c>
      <c r="Y64">
        <v>3.0789836408654829</v>
      </c>
      <c r="Z64">
        <v>0</v>
      </c>
      <c r="AA64">
        <v>7.4519335526285951E-2</v>
      </c>
      <c r="AB64">
        <v>0</v>
      </c>
      <c r="AC64">
        <v>0</v>
      </c>
      <c r="AD64">
        <v>0</v>
      </c>
      <c r="AE64">
        <v>3.1535029763917688</v>
      </c>
    </row>
    <row r="65" spans="1:31" x14ac:dyDescent="0.3">
      <c r="A65">
        <v>2448238</v>
      </c>
      <c r="B65">
        <v>1</v>
      </c>
      <c r="C65" t="s">
        <v>80</v>
      </c>
      <c r="D65" t="s">
        <v>96</v>
      </c>
      <c r="E65" t="s">
        <v>147</v>
      </c>
      <c r="F65" t="s">
        <v>356</v>
      </c>
      <c r="G65" t="s">
        <v>166</v>
      </c>
      <c r="H65" t="s">
        <v>135</v>
      </c>
      <c r="I65" t="s">
        <v>136</v>
      </c>
      <c r="J65" t="s">
        <v>137</v>
      </c>
      <c r="K65" t="s">
        <v>138</v>
      </c>
      <c r="L65" t="s">
        <v>357</v>
      </c>
      <c r="M65" t="s">
        <v>358</v>
      </c>
      <c r="N65">
        <v>0.75833333300000005</v>
      </c>
      <c r="O65">
        <v>0</v>
      </c>
      <c r="P65">
        <v>358</v>
      </c>
      <c r="Q65">
        <v>0</v>
      </c>
      <c r="R65">
        <v>6</v>
      </c>
      <c r="S65">
        <v>0</v>
      </c>
      <c r="T65">
        <v>57</v>
      </c>
      <c r="U65">
        <v>0</v>
      </c>
      <c r="V65">
        <v>0</v>
      </c>
      <c r="W65">
        <v>0</v>
      </c>
      <c r="X65">
        <v>198.74524152500371</v>
      </c>
      <c r="Y65">
        <v>0</v>
      </c>
      <c r="Z65">
        <v>4.1694389992703442</v>
      </c>
      <c r="AA65">
        <v>0</v>
      </c>
      <c r="AB65">
        <v>72.24584526638408</v>
      </c>
      <c r="AC65">
        <v>0</v>
      </c>
      <c r="AD65">
        <v>0</v>
      </c>
      <c r="AE65">
        <v>275.16052579065814</v>
      </c>
    </row>
    <row r="66" spans="1:31" x14ac:dyDescent="0.3">
      <c r="A66">
        <v>2448052</v>
      </c>
      <c r="B66">
        <v>1</v>
      </c>
      <c r="C66" t="s">
        <v>80</v>
      </c>
      <c r="D66" t="s">
        <v>100</v>
      </c>
      <c r="E66" t="s">
        <v>141</v>
      </c>
      <c r="F66" t="s">
        <v>359</v>
      </c>
      <c r="G66" t="s">
        <v>161</v>
      </c>
      <c r="H66" t="s">
        <v>144</v>
      </c>
      <c r="I66" t="s">
        <v>136</v>
      </c>
      <c r="J66" t="s">
        <v>137</v>
      </c>
      <c r="K66" t="s">
        <v>162</v>
      </c>
      <c r="L66" t="s">
        <v>360</v>
      </c>
      <c r="M66" t="s">
        <v>361</v>
      </c>
      <c r="N66">
        <v>9.0211111109999997</v>
      </c>
      <c r="O66">
        <v>0</v>
      </c>
      <c r="P66">
        <v>57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171.56789175996744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171.56789175996744</v>
      </c>
    </row>
    <row r="67" spans="1:31" x14ac:dyDescent="0.3">
      <c r="A67">
        <v>2448195</v>
      </c>
      <c r="B67">
        <v>1</v>
      </c>
      <c r="C67" t="s">
        <v>80</v>
      </c>
      <c r="D67" t="s">
        <v>83</v>
      </c>
      <c r="E67" t="s">
        <v>173</v>
      </c>
      <c r="F67" t="s">
        <v>362</v>
      </c>
      <c r="G67" t="s">
        <v>175</v>
      </c>
      <c r="H67" t="s">
        <v>144</v>
      </c>
      <c r="I67" t="s">
        <v>136</v>
      </c>
      <c r="J67" t="s">
        <v>137</v>
      </c>
      <c r="K67" t="s">
        <v>138</v>
      </c>
      <c r="L67" t="s">
        <v>363</v>
      </c>
      <c r="M67" t="s">
        <v>364</v>
      </c>
      <c r="N67">
        <v>2.3149999999999999</v>
      </c>
      <c r="O67">
        <v>0</v>
      </c>
      <c r="P67">
        <v>0</v>
      </c>
      <c r="Q67">
        <v>0</v>
      </c>
      <c r="R67">
        <v>2</v>
      </c>
      <c r="S67">
        <v>0</v>
      </c>
      <c r="T67">
        <v>2</v>
      </c>
      <c r="U67">
        <v>0</v>
      </c>
      <c r="V67">
        <v>0</v>
      </c>
      <c r="W67">
        <v>0</v>
      </c>
      <c r="X67">
        <v>0</v>
      </c>
      <c r="Y67">
        <v>0</v>
      </c>
      <c r="Z67">
        <v>7.1620782234592504</v>
      </c>
      <c r="AA67">
        <v>0</v>
      </c>
      <c r="AB67">
        <v>8.4888556885564359</v>
      </c>
      <c r="AC67">
        <v>0</v>
      </c>
      <c r="AD67">
        <v>0</v>
      </c>
      <c r="AE67">
        <v>15.650933912015686</v>
      </c>
    </row>
    <row r="68" spans="1:31" x14ac:dyDescent="0.3">
      <c r="A68">
        <v>2448072</v>
      </c>
      <c r="B68">
        <v>1</v>
      </c>
      <c r="C68" t="s">
        <v>80</v>
      </c>
      <c r="D68" t="s">
        <v>82</v>
      </c>
      <c r="E68" t="s">
        <v>159</v>
      </c>
      <c r="F68" t="s">
        <v>365</v>
      </c>
      <c r="G68" t="s">
        <v>366</v>
      </c>
      <c r="H68" t="s">
        <v>144</v>
      </c>
      <c r="I68" t="s">
        <v>136</v>
      </c>
      <c r="J68" t="s">
        <v>137</v>
      </c>
      <c r="K68" t="s">
        <v>138</v>
      </c>
      <c r="L68" t="s">
        <v>367</v>
      </c>
      <c r="M68" t="s">
        <v>368</v>
      </c>
      <c r="N68">
        <v>0.755</v>
      </c>
      <c r="O68">
        <v>0</v>
      </c>
      <c r="P68">
        <v>866</v>
      </c>
      <c r="Q68">
        <v>0</v>
      </c>
      <c r="R68">
        <v>0</v>
      </c>
      <c r="S68">
        <v>0</v>
      </c>
      <c r="T68">
        <v>15</v>
      </c>
      <c r="U68">
        <v>0</v>
      </c>
      <c r="V68">
        <v>0</v>
      </c>
      <c r="W68">
        <v>0</v>
      </c>
      <c r="X68">
        <v>238.38999270591651</v>
      </c>
      <c r="Y68">
        <v>0</v>
      </c>
      <c r="Z68">
        <v>0</v>
      </c>
      <c r="AA68">
        <v>0</v>
      </c>
      <c r="AB68">
        <v>9.5110537175289611</v>
      </c>
      <c r="AC68">
        <v>0</v>
      </c>
      <c r="AD68">
        <v>0</v>
      </c>
      <c r="AE68">
        <v>247.90104642344548</v>
      </c>
    </row>
    <row r="69" spans="1:31" x14ac:dyDescent="0.3">
      <c r="A69">
        <v>2447972</v>
      </c>
      <c r="B69">
        <v>1</v>
      </c>
      <c r="C69" t="s">
        <v>81</v>
      </c>
      <c r="D69" t="s">
        <v>113</v>
      </c>
      <c r="E69" t="s">
        <v>284</v>
      </c>
      <c r="F69" t="s">
        <v>369</v>
      </c>
      <c r="G69" t="s">
        <v>330</v>
      </c>
      <c r="H69" t="s">
        <v>331</v>
      </c>
      <c r="I69" t="s">
        <v>136</v>
      </c>
      <c r="J69" t="s">
        <v>137</v>
      </c>
      <c r="K69" t="s">
        <v>162</v>
      </c>
      <c r="L69" t="s">
        <v>370</v>
      </c>
      <c r="M69" t="s">
        <v>371</v>
      </c>
      <c r="N69">
        <v>5.165277777</v>
      </c>
      <c r="O69">
        <v>3</v>
      </c>
      <c r="P69">
        <v>2431</v>
      </c>
      <c r="Q69">
        <v>131</v>
      </c>
      <c r="R69">
        <v>444</v>
      </c>
      <c r="S69">
        <v>9</v>
      </c>
      <c r="T69">
        <v>278</v>
      </c>
      <c r="U69">
        <v>0</v>
      </c>
      <c r="V69">
        <v>0</v>
      </c>
      <c r="W69">
        <v>2.5902506670903871</v>
      </c>
      <c r="X69">
        <v>2345.1740721831866</v>
      </c>
      <c r="Y69">
        <v>388.66741451245764</v>
      </c>
      <c r="Z69">
        <v>766.55716783867922</v>
      </c>
      <c r="AA69">
        <v>63.878120745147946</v>
      </c>
      <c r="AB69">
        <v>408.66828850458677</v>
      </c>
      <c r="AC69">
        <v>0</v>
      </c>
      <c r="AD69">
        <v>0</v>
      </c>
      <c r="AE69">
        <v>3975.5353144511482</v>
      </c>
    </row>
    <row r="70" spans="1:31" x14ac:dyDescent="0.3">
      <c r="A70">
        <v>2447966</v>
      </c>
      <c r="B70">
        <v>1</v>
      </c>
      <c r="C70" t="s">
        <v>81</v>
      </c>
      <c r="D70" t="s">
        <v>113</v>
      </c>
      <c r="E70" t="s">
        <v>284</v>
      </c>
      <c r="F70" t="s">
        <v>329</v>
      </c>
      <c r="G70" t="s">
        <v>330</v>
      </c>
      <c r="H70" t="s">
        <v>331</v>
      </c>
      <c r="I70" t="s">
        <v>136</v>
      </c>
      <c r="J70" t="s">
        <v>137</v>
      </c>
      <c r="K70" t="s">
        <v>162</v>
      </c>
      <c r="L70" t="s">
        <v>372</v>
      </c>
      <c r="M70" t="s">
        <v>373</v>
      </c>
      <c r="N70">
        <v>0.40222222200000002</v>
      </c>
      <c r="O70">
        <v>24</v>
      </c>
      <c r="P70">
        <v>3925</v>
      </c>
      <c r="Q70">
        <v>271</v>
      </c>
      <c r="R70">
        <v>1204</v>
      </c>
      <c r="S70">
        <v>50</v>
      </c>
      <c r="T70">
        <v>322</v>
      </c>
      <c r="U70">
        <v>2</v>
      </c>
      <c r="V70">
        <v>0</v>
      </c>
      <c r="W70">
        <v>1.8182856754608134</v>
      </c>
      <c r="X70">
        <v>243.18459989391053</v>
      </c>
      <c r="Y70">
        <v>55.355784454047424</v>
      </c>
      <c r="Z70">
        <v>96.856416348478419</v>
      </c>
      <c r="AA70">
        <v>96.626359809534009</v>
      </c>
      <c r="AB70">
        <v>54.668235564798188</v>
      </c>
      <c r="AC70">
        <v>49.010098598638571</v>
      </c>
      <c r="AD70">
        <v>0</v>
      </c>
      <c r="AE70">
        <v>597.51978034486797</v>
      </c>
    </row>
    <row r="71" spans="1:31" x14ac:dyDescent="0.3">
      <c r="A71">
        <v>2448364</v>
      </c>
      <c r="B71">
        <v>1</v>
      </c>
      <c r="C71" t="s">
        <v>80</v>
      </c>
      <c r="D71" t="s">
        <v>84</v>
      </c>
      <c r="E71" t="s">
        <v>141</v>
      </c>
      <c r="F71" t="s">
        <v>374</v>
      </c>
      <c r="G71" t="s">
        <v>156</v>
      </c>
      <c r="H71" t="s">
        <v>144</v>
      </c>
      <c r="I71" t="s">
        <v>136</v>
      </c>
      <c r="J71" t="s">
        <v>137</v>
      </c>
      <c r="K71" t="s">
        <v>138</v>
      </c>
      <c r="L71" t="s">
        <v>375</v>
      </c>
      <c r="M71" t="s">
        <v>376</v>
      </c>
      <c r="N71">
        <v>2.1530555549999999</v>
      </c>
      <c r="O71">
        <v>0</v>
      </c>
      <c r="P71">
        <v>22</v>
      </c>
      <c r="Q71">
        <v>0</v>
      </c>
      <c r="R71">
        <v>0</v>
      </c>
      <c r="S71">
        <v>0</v>
      </c>
      <c r="T71">
        <v>5</v>
      </c>
      <c r="U71">
        <v>0</v>
      </c>
      <c r="V71">
        <v>0</v>
      </c>
      <c r="W71">
        <v>0</v>
      </c>
      <c r="X71">
        <v>9.5568169737479121</v>
      </c>
      <c r="Y71">
        <v>0</v>
      </c>
      <c r="Z71">
        <v>0</v>
      </c>
      <c r="AA71">
        <v>0</v>
      </c>
      <c r="AB71">
        <v>8.4019986036895489</v>
      </c>
      <c r="AC71">
        <v>0</v>
      </c>
      <c r="AD71">
        <v>0</v>
      </c>
      <c r="AE71">
        <v>17.958815577437463</v>
      </c>
    </row>
    <row r="72" spans="1:31" x14ac:dyDescent="0.3">
      <c r="A72">
        <v>2448728</v>
      </c>
      <c r="B72">
        <v>1</v>
      </c>
      <c r="C72" t="s">
        <v>81</v>
      </c>
      <c r="D72" t="s">
        <v>127</v>
      </c>
      <c r="E72" t="s">
        <v>147</v>
      </c>
      <c r="F72" t="s">
        <v>377</v>
      </c>
      <c r="G72" t="s">
        <v>134</v>
      </c>
      <c r="H72" t="s">
        <v>135</v>
      </c>
      <c r="I72" t="s">
        <v>136</v>
      </c>
      <c r="J72" t="s">
        <v>137</v>
      </c>
      <c r="K72" t="s">
        <v>138</v>
      </c>
      <c r="L72" t="s">
        <v>378</v>
      </c>
      <c r="M72" t="s">
        <v>379</v>
      </c>
      <c r="N72">
        <v>2.9258333329999999</v>
      </c>
      <c r="O72">
        <v>0</v>
      </c>
      <c r="P72">
        <v>54</v>
      </c>
      <c r="Q72">
        <v>0</v>
      </c>
      <c r="R72">
        <v>10</v>
      </c>
      <c r="S72">
        <v>0</v>
      </c>
      <c r="T72">
        <v>4</v>
      </c>
      <c r="U72">
        <v>0</v>
      </c>
      <c r="V72">
        <v>0</v>
      </c>
      <c r="W72">
        <v>0</v>
      </c>
      <c r="X72">
        <v>32.992748982865351</v>
      </c>
      <c r="Y72">
        <v>0</v>
      </c>
      <c r="Z72">
        <v>10.443952630864088</v>
      </c>
      <c r="AA72">
        <v>0</v>
      </c>
      <c r="AB72">
        <v>3.9402393902281356</v>
      </c>
      <c r="AC72">
        <v>0</v>
      </c>
      <c r="AD72">
        <v>0</v>
      </c>
      <c r="AE72">
        <v>47.376941003957576</v>
      </c>
    </row>
    <row r="73" spans="1:31" x14ac:dyDescent="0.3">
      <c r="A73">
        <v>2448390</v>
      </c>
      <c r="B73">
        <v>1</v>
      </c>
      <c r="C73" t="s">
        <v>81</v>
      </c>
      <c r="D73" t="s">
        <v>113</v>
      </c>
      <c r="E73" t="s">
        <v>284</v>
      </c>
      <c r="F73" t="s">
        <v>380</v>
      </c>
      <c r="G73" t="s">
        <v>381</v>
      </c>
      <c r="H73" t="s">
        <v>331</v>
      </c>
      <c r="I73" t="s">
        <v>136</v>
      </c>
      <c r="J73" t="s">
        <v>137</v>
      </c>
      <c r="K73" t="s">
        <v>162</v>
      </c>
      <c r="L73" t="s">
        <v>382</v>
      </c>
      <c r="M73" t="s">
        <v>383</v>
      </c>
      <c r="N73">
        <v>0.174166666</v>
      </c>
      <c r="O73">
        <v>0</v>
      </c>
      <c r="P73">
        <v>11868</v>
      </c>
      <c r="Q73">
        <v>3</v>
      </c>
      <c r="R73">
        <v>172</v>
      </c>
      <c r="S73">
        <v>18</v>
      </c>
      <c r="T73">
        <v>1948</v>
      </c>
      <c r="U73">
        <v>5</v>
      </c>
      <c r="V73">
        <v>15</v>
      </c>
      <c r="W73">
        <v>0</v>
      </c>
      <c r="X73">
        <v>595.13025945181607</v>
      </c>
      <c r="Y73">
        <v>3.3341600096701094</v>
      </c>
      <c r="Z73">
        <v>3.7376471106207432</v>
      </c>
      <c r="AA73">
        <v>74.155604178631393</v>
      </c>
      <c r="AB73">
        <v>199.05409352363355</v>
      </c>
      <c r="AC73">
        <v>41.310708380405721</v>
      </c>
      <c r="AD73">
        <v>3.6307314535512401</v>
      </c>
      <c r="AE73">
        <v>920.35320410832878</v>
      </c>
    </row>
    <row r="74" spans="1:31" x14ac:dyDescent="0.3">
      <c r="A74">
        <v>2448688</v>
      </c>
      <c r="B74">
        <v>1</v>
      </c>
      <c r="C74" t="s">
        <v>81</v>
      </c>
      <c r="D74" t="s">
        <v>119</v>
      </c>
      <c r="E74" t="s">
        <v>169</v>
      </c>
      <c r="F74" t="s">
        <v>384</v>
      </c>
      <c r="G74" t="s">
        <v>149</v>
      </c>
      <c r="H74" t="s">
        <v>135</v>
      </c>
      <c r="I74" t="s">
        <v>136</v>
      </c>
      <c r="J74" t="s">
        <v>137</v>
      </c>
      <c r="K74" t="s">
        <v>138</v>
      </c>
      <c r="L74" t="s">
        <v>385</v>
      </c>
      <c r="M74" t="s">
        <v>386</v>
      </c>
      <c r="N74">
        <v>0.29305555500000002</v>
      </c>
      <c r="O74">
        <v>0</v>
      </c>
      <c r="P74">
        <v>1090</v>
      </c>
      <c r="Q74">
        <v>35</v>
      </c>
      <c r="R74">
        <v>284</v>
      </c>
      <c r="S74">
        <v>2</v>
      </c>
      <c r="T74">
        <v>100</v>
      </c>
      <c r="U74">
        <v>0</v>
      </c>
      <c r="V74">
        <v>2</v>
      </c>
      <c r="W74">
        <v>0</v>
      </c>
      <c r="X74">
        <v>76.819541331741902</v>
      </c>
      <c r="Y74">
        <v>4.2633900635880115</v>
      </c>
      <c r="Z74">
        <v>18.385363010503223</v>
      </c>
      <c r="AA74">
        <v>0.73812280758019999</v>
      </c>
      <c r="AB74">
        <v>17.689583067425772</v>
      </c>
      <c r="AC74">
        <v>0</v>
      </c>
      <c r="AD74">
        <v>0.16074645107617777</v>
      </c>
      <c r="AE74">
        <v>118.05674673191528</v>
      </c>
    </row>
    <row r="75" spans="1:31" x14ac:dyDescent="0.3">
      <c r="A75">
        <v>2448682</v>
      </c>
      <c r="B75">
        <v>1</v>
      </c>
      <c r="C75" t="s">
        <v>81</v>
      </c>
      <c r="D75" t="s">
        <v>112</v>
      </c>
      <c r="E75" t="s">
        <v>169</v>
      </c>
      <c r="F75" t="s">
        <v>387</v>
      </c>
      <c r="G75" t="s">
        <v>149</v>
      </c>
      <c r="H75" t="s">
        <v>135</v>
      </c>
      <c r="I75" t="s">
        <v>136</v>
      </c>
      <c r="J75" t="s">
        <v>137</v>
      </c>
      <c r="K75" t="s">
        <v>138</v>
      </c>
      <c r="L75" t="s">
        <v>388</v>
      </c>
      <c r="M75" t="s">
        <v>389</v>
      </c>
      <c r="N75">
        <v>0.149166666</v>
      </c>
      <c r="O75">
        <v>0</v>
      </c>
      <c r="P75">
        <v>3</v>
      </c>
      <c r="Q75">
        <v>13</v>
      </c>
      <c r="R75">
        <v>66</v>
      </c>
      <c r="S75">
        <v>6</v>
      </c>
      <c r="T75">
        <v>7</v>
      </c>
      <c r="U75">
        <v>0</v>
      </c>
      <c r="V75">
        <v>0</v>
      </c>
      <c r="W75">
        <v>0</v>
      </c>
      <c r="X75">
        <v>0.14538664040401916</v>
      </c>
      <c r="Y75">
        <v>40.995229446292434</v>
      </c>
      <c r="Z75">
        <v>5.4358109708099702</v>
      </c>
      <c r="AA75">
        <v>1.7708863251597455</v>
      </c>
      <c r="AB75">
        <v>1.0204655297324345</v>
      </c>
      <c r="AC75">
        <v>0</v>
      </c>
      <c r="AD75">
        <v>0</v>
      </c>
      <c r="AE75">
        <v>49.367778912398599</v>
      </c>
    </row>
    <row r="76" spans="1:31" x14ac:dyDescent="0.3">
      <c r="A76">
        <v>2448479</v>
      </c>
      <c r="B76">
        <v>1</v>
      </c>
      <c r="C76" t="s">
        <v>81</v>
      </c>
      <c r="D76" t="s">
        <v>128</v>
      </c>
      <c r="E76" t="s">
        <v>132</v>
      </c>
      <c r="F76" t="s">
        <v>390</v>
      </c>
      <c r="G76" t="s">
        <v>226</v>
      </c>
      <c r="H76" t="s">
        <v>135</v>
      </c>
      <c r="I76" t="s">
        <v>136</v>
      </c>
      <c r="J76" t="s">
        <v>137</v>
      </c>
      <c r="K76" t="s">
        <v>162</v>
      </c>
      <c r="L76" t="s">
        <v>391</v>
      </c>
      <c r="M76" t="s">
        <v>392</v>
      </c>
      <c r="N76">
        <v>6.5580555550000001</v>
      </c>
      <c r="O76">
        <v>0</v>
      </c>
      <c r="P76">
        <v>0</v>
      </c>
      <c r="Q76">
        <v>0</v>
      </c>
      <c r="R76">
        <v>0</v>
      </c>
      <c r="S76">
        <v>6</v>
      </c>
      <c r="T76">
        <v>0</v>
      </c>
      <c r="U76">
        <v>6</v>
      </c>
      <c r="V76">
        <v>0</v>
      </c>
      <c r="W76">
        <v>0</v>
      </c>
      <c r="X76">
        <v>0</v>
      </c>
      <c r="Y76">
        <v>0</v>
      </c>
      <c r="Z76">
        <v>0</v>
      </c>
      <c r="AA76">
        <v>193.96275381363304</v>
      </c>
      <c r="AB76">
        <v>0</v>
      </c>
      <c r="AC76">
        <v>2209.010655083408</v>
      </c>
      <c r="AD76">
        <v>0</v>
      </c>
      <c r="AE76">
        <v>2402.9734088970408</v>
      </c>
    </row>
    <row r="77" spans="1:31" x14ac:dyDescent="0.3">
      <c r="A77">
        <v>2448473</v>
      </c>
      <c r="B77">
        <v>1</v>
      </c>
      <c r="C77" t="s">
        <v>81</v>
      </c>
      <c r="D77" t="s">
        <v>123</v>
      </c>
      <c r="E77" t="s">
        <v>147</v>
      </c>
      <c r="F77" t="s">
        <v>393</v>
      </c>
      <c r="G77" t="s">
        <v>161</v>
      </c>
      <c r="H77" t="s">
        <v>135</v>
      </c>
      <c r="I77" t="s">
        <v>136</v>
      </c>
      <c r="J77" t="s">
        <v>137</v>
      </c>
      <c r="K77" t="s">
        <v>162</v>
      </c>
      <c r="L77" t="s">
        <v>394</v>
      </c>
      <c r="M77" t="s">
        <v>395</v>
      </c>
      <c r="N77">
        <v>0.95277777699999999</v>
      </c>
      <c r="O77">
        <v>10</v>
      </c>
      <c r="P77">
        <v>31</v>
      </c>
      <c r="Q77">
        <v>204</v>
      </c>
      <c r="R77">
        <v>256</v>
      </c>
      <c r="S77">
        <v>44</v>
      </c>
      <c r="T77">
        <v>41</v>
      </c>
      <c r="U77">
        <v>0</v>
      </c>
      <c r="V77">
        <v>0</v>
      </c>
      <c r="W77">
        <v>2.4942722346637551</v>
      </c>
      <c r="X77">
        <v>14.157235201425991</v>
      </c>
      <c r="Y77">
        <v>83.642504601996023</v>
      </c>
      <c r="Z77">
        <v>59.050474704020893</v>
      </c>
      <c r="AA77">
        <v>22.530929468638995</v>
      </c>
      <c r="AB77">
        <v>30.558363133572161</v>
      </c>
      <c r="AC77">
        <v>0</v>
      </c>
      <c r="AD77">
        <v>0</v>
      </c>
      <c r="AE77">
        <v>212.4337793443178</v>
      </c>
    </row>
    <row r="78" spans="1:31" x14ac:dyDescent="0.3">
      <c r="A78">
        <v>2448559</v>
      </c>
      <c r="B78">
        <v>1</v>
      </c>
      <c r="C78" t="s">
        <v>80</v>
      </c>
      <c r="D78" t="s">
        <v>96</v>
      </c>
      <c r="E78" t="s">
        <v>141</v>
      </c>
      <c r="F78" t="s">
        <v>396</v>
      </c>
      <c r="G78" t="s">
        <v>143</v>
      </c>
      <c r="H78" t="s">
        <v>144</v>
      </c>
      <c r="I78" t="s">
        <v>136</v>
      </c>
      <c r="J78" t="s">
        <v>137</v>
      </c>
      <c r="K78" t="s">
        <v>138</v>
      </c>
      <c r="L78" t="s">
        <v>397</v>
      </c>
      <c r="M78" t="s">
        <v>398</v>
      </c>
      <c r="N78">
        <v>0.34222222200000002</v>
      </c>
      <c r="O78">
        <v>0</v>
      </c>
      <c r="P78">
        <v>24</v>
      </c>
      <c r="Q78">
        <v>0</v>
      </c>
      <c r="R78">
        <v>0</v>
      </c>
      <c r="S78">
        <v>0</v>
      </c>
      <c r="T78">
        <v>2</v>
      </c>
      <c r="U78">
        <v>0</v>
      </c>
      <c r="V78">
        <v>0</v>
      </c>
      <c r="W78">
        <v>0</v>
      </c>
      <c r="X78">
        <v>2.0229800250365404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2.0229800250365404</v>
      </c>
    </row>
    <row r="79" spans="1:31" x14ac:dyDescent="0.3">
      <c r="A79">
        <v>2448562</v>
      </c>
      <c r="B79">
        <v>1</v>
      </c>
      <c r="C79" t="s">
        <v>80</v>
      </c>
      <c r="D79" t="s">
        <v>83</v>
      </c>
      <c r="E79" t="s">
        <v>169</v>
      </c>
      <c r="F79" t="s">
        <v>399</v>
      </c>
      <c r="G79" t="s">
        <v>226</v>
      </c>
      <c r="H79" t="s">
        <v>135</v>
      </c>
      <c r="I79" t="s">
        <v>136</v>
      </c>
      <c r="J79" t="s">
        <v>137</v>
      </c>
      <c r="K79" t="s">
        <v>162</v>
      </c>
      <c r="L79" t="s">
        <v>400</v>
      </c>
      <c r="M79" t="s">
        <v>401</v>
      </c>
      <c r="N79">
        <v>1.645</v>
      </c>
      <c r="O79">
        <v>0</v>
      </c>
      <c r="P79">
        <v>7548</v>
      </c>
      <c r="Q79">
        <v>0</v>
      </c>
      <c r="R79">
        <v>0</v>
      </c>
      <c r="S79">
        <v>3</v>
      </c>
      <c r="T79">
        <v>1097</v>
      </c>
      <c r="U79">
        <v>0</v>
      </c>
      <c r="V79">
        <v>1</v>
      </c>
      <c r="W79">
        <v>0</v>
      </c>
      <c r="X79">
        <v>3236.9592356181115</v>
      </c>
      <c r="Y79">
        <v>0</v>
      </c>
      <c r="Z79">
        <v>0</v>
      </c>
      <c r="AA79">
        <v>848.1245642128722</v>
      </c>
      <c r="AB79">
        <v>1653.3815459447073</v>
      </c>
      <c r="AC79">
        <v>0</v>
      </c>
      <c r="AD79">
        <v>1.6217229507464983</v>
      </c>
      <c r="AE79">
        <v>5740.0870687264369</v>
      </c>
    </row>
    <row r="80" spans="1:31" x14ac:dyDescent="0.3">
      <c r="A80">
        <v>2448539</v>
      </c>
      <c r="B80">
        <v>1</v>
      </c>
      <c r="C80" t="s">
        <v>80</v>
      </c>
      <c r="D80" t="s">
        <v>93</v>
      </c>
      <c r="E80" t="s">
        <v>182</v>
      </c>
      <c r="F80" t="s">
        <v>402</v>
      </c>
      <c r="G80" t="s">
        <v>226</v>
      </c>
      <c r="H80" t="s">
        <v>144</v>
      </c>
      <c r="I80" t="s">
        <v>136</v>
      </c>
      <c r="J80" t="s">
        <v>137</v>
      </c>
      <c r="K80" t="s">
        <v>162</v>
      </c>
      <c r="L80" t="s">
        <v>403</v>
      </c>
      <c r="M80" t="s">
        <v>404</v>
      </c>
      <c r="N80">
        <v>3.6813888879999999</v>
      </c>
      <c r="O80">
        <v>0</v>
      </c>
      <c r="P80">
        <v>19</v>
      </c>
      <c r="Q80">
        <v>0</v>
      </c>
      <c r="R80">
        <v>0</v>
      </c>
      <c r="S80">
        <v>0</v>
      </c>
      <c r="T80">
        <v>23</v>
      </c>
      <c r="U80">
        <v>0</v>
      </c>
      <c r="V80">
        <v>0</v>
      </c>
      <c r="W80">
        <v>0</v>
      </c>
      <c r="X80">
        <v>24.631262261738204</v>
      </c>
      <c r="Y80">
        <v>0</v>
      </c>
      <c r="Z80">
        <v>0</v>
      </c>
      <c r="AA80">
        <v>0</v>
      </c>
      <c r="AB80">
        <v>88.994015700364727</v>
      </c>
      <c r="AC80">
        <v>0</v>
      </c>
      <c r="AD80">
        <v>0</v>
      </c>
      <c r="AE80">
        <v>113.62527796210293</v>
      </c>
    </row>
    <row r="81" spans="1:31" x14ac:dyDescent="0.3">
      <c r="A81">
        <v>2448516</v>
      </c>
      <c r="B81">
        <v>1</v>
      </c>
      <c r="C81" t="s">
        <v>80</v>
      </c>
      <c r="D81" t="s">
        <v>91</v>
      </c>
      <c r="E81" t="s">
        <v>141</v>
      </c>
      <c r="F81" t="s">
        <v>405</v>
      </c>
      <c r="G81" t="s">
        <v>406</v>
      </c>
      <c r="H81" t="s">
        <v>144</v>
      </c>
      <c r="I81" t="s">
        <v>136</v>
      </c>
      <c r="J81" t="s">
        <v>137</v>
      </c>
      <c r="K81" t="s">
        <v>138</v>
      </c>
      <c r="L81" t="s">
        <v>407</v>
      </c>
      <c r="M81" t="s">
        <v>408</v>
      </c>
      <c r="N81">
        <v>0.92305555500000003</v>
      </c>
      <c r="O81">
        <v>0</v>
      </c>
      <c r="P81">
        <v>1</v>
      </c>
      <c r="Q81">
        <v>0</v>
      </c>
      <c r="R81">
        <v>2</v>
      </c>
      <c r="S81">
        <v>0</v>
      </c>
      <c r="T81">
        <v>0</v>
      </c>
      <c r="U81">
        <v>0</v>
      </c>
      <c r="V81">
        <v>0</v>
      </c>
      <c r="W81">
        <v>0</v>
      </c>
      <c r="X81">
        <v>0.24474781443658999</v>
      </c>
      <c r="Y81">
        <v>0</v>
      </c>
      <c r="Z81">
        <v>0.85747597093983752</v>
      </c>
      <c r="AA81">
        <v>0</v>
      </c>
      <c r="AB81">
        <v>0</v>
      </c>
      <c r="AC81">
        <v>0</v>
      </c>
      <c r="AD81">
        <v>0</v>
      </c>
      <c r="AE81">
        <v>1.1022237853764274</v>
      </c>
    </row>
    <row r="82" spans="1:31" x14ac:dyDescent="0.3">
      <c r="A82">
        <v>2448456</v>
      </c>
      <c r="B82">
        <v>1</v>
      </c>
      <c r="C82" t="s">
        <v>80</v>
      </c>
      <c r="D82" t="s">
        <v>96</v>
      </c>
      <c r="E82" t="s">
        <v>182</v>
      </c>
      <c r="F82" t="s">
        <v>409</v>
      </c>
      <c r="G82" t="s">
        <v>410</v>
      </c>
      <c r="H82" t="s">
        <v>144</v>
      </c>
      <c r="I82" t="s">
        <v>136</v>
      </c>
      <c r="J82" t="s">
        <v>137</v>
      </c>
      <c r="K82" t="s">
        <v>138</v>
      </c>
      <c r="L82" t="s">
        <v>411</v>
      </c>
      <c r="M82" t="s">
        <v>412</v>
      </c>
      <c r="N82">
        <v>0.699722222</v>
      </c>
      <c r="O82">
        <v>0</v>
      </c>
      <c r="P82">
        <v>9</v>
      </c>
      <c r="Q82">
        <v>0</v>
      </c>
      <c r="R82">
        <v>0</v>
      </c>
      <c r="S82">
        <v>0</v>
      </c>
      <c r="T82">
        <v>2</v>
      </c>
      <c r="U82">
        <v>0</v>
      </c>
      <c r="V82">
        <v>0</v>
      </c>
      <c r="W82">
        <v>0</v>
      </c>
      <c r="X82">
        <v>1.2349263150455985</v>
      </c>
      <c r="Y82">
        <v>0</v>
      </c>
      <c r="Z82">
        <v>0</v>
      </c>
      <c r="AA82">
        <v>0</v>
      </c>
      <c r="AB82">
        <v>1.9905985060454534</v>
      </c>
      <c r="AC82">
        <v>0</v>
      </c>
      <c r="AD82">
        <v>0</v>
      </c>
      <c r="AE82">
        <v>3.2255248210910521</v>
      </c>
    </row>
    <row r="83" spans="1:31" x14ac:dyDescent="0.3">
      <c r="A83">
        <v>2448476</v>
      </c>
      <c r="B83">
        <v>1</v>
      </c>
      <c r="C83" t="s">
        <v>80</v>
      </c>
      <c r="D83" t="s">
        <v>92</v>
      </c>
      <c r="E83" t="s">
        <v>147</v>
      </c>
      <c r="F83" t="s">
        <v>413</v>
      </c>
      <c r="G83" t="s">
        <v>161</v>
      </c>
      <c r="H83" t="s">
        <v>135</v>
      </c>
      <c r="I83" t="s">
        <v>136</v>
      </c>
      <c r="J83" t="s">
        <v>137</v>
      </c>
      <c r="K83" t="s">
        <v>162</v>
      </c>
      <c r="L83" t="s">
        <v>414</v>
      </c>
      <c r="M83" t="s">
        <v>415</v>
      </c>
      <c r="N83">
        <v>7.7949999999999999</v>
      </c>
      <c r="O83">
        <v>0</v>
      </c>
      <c r="P83">
        <v>106</v>
      </c>
      <c r="Q83">
        <v>0</v>
      </c>
      <c r="R83">
        <v>159</v>
      </c>
      <c r="S83">
        <v>1</v>
      </c>
      <c r="T83">
        <v>23</v>
      </c>
      <c r="U83">
        <v>0</v>
      </c>
      <c r="V83">
        <v>0</v>
      </c>
      <c r="W83">
        <v>0</v>
      </c>
      <c r="X83">
        <v>382.41821558237876</v>
      </c>
      <c r="Y83">
        <v>0</v>
      </c>
      <c r="Z83">
        <v>211.57407651165903</v>
      </c>
      <c r="AA83">
        <v>439.71364089591145</v>
      </c>
      <c r="AB83">
        <v>239.23481367952297</v>
      </c>
      <c r="AC83">
        <v>0</v>
      </c>
      <c r="AD83">
        <v>0</v>
      </c>
      <c r="AE83">
        <v>1272.9407466694724</v>
      </c>
    </row>
    <row r="84" spans="1:31" x14ac:dyDescent="0.3">
      <c r="A84">
        <v>2448599</v>
      </c>
      <c r="B84">
        <v>1</v>
      </c>
      <c r="C84" t="s">
        <v>80</v>
      </c>
      <c r="D84" t="s">
        <v>96</v>
      </c>
      <c r="E84" t="s">
        <v>147</v>
      </c>
      <c r="F84" t="s">
        <v>416</v>
      </c>
      <c r="G84" t="s">
        <v>219</v>
      </c>
      <c r="H84" t="s">
        <v>135</v>
      </c>
      <c r="I84" t="s">
        <v>136</v>
      </c>
      <c r="J84" t="s">
        <v>3</v>
      </c>
      <c r="K84" t="s">
        <v>138</v>
      </c>
      <c r="L84" t="s">
        <v>417</v>
      </c>
      <c r="M84" t="s">
        <v>418</v>
      </c>
      <c r="N84">
        <v>1.5008333330000001</v>
      </c>
      <c r="O84">
        <v>0</v>
      </c>
      <c r="P84">
        <v>248</v>
      </c>
      <c r="Q84">
        <v>0</v>
      </c>
      <c r="R84">
        <v>1</v>
      </c>
      <c r="S84">
        <v>0</v>
      </c>
      <c r="T84">
        <v>6</v>
      </c>
      <c r="U84">
        <v>0</v>
      </c>
      <c r="V84">
        <v>0</v>
      </c>
      <c r="W84">
        <v>0</v>
      </c>
      <c r="X84">
        <v>192.77652315392024</v>
      </c>
      <c r="Y84">
        <v>0</v>
      </c>
      <c r="Z84">
        <v>0.2673837583672366</v>
      </c>
      <c r="AA84">
        <v>0</v>
      </c>
      <c r="AB84">
        <v>17.725243020346291</v>
      </c>
      <c r="AC84">
        <v>0</v>
      </c>
      <c r="AD84">
        <v>0</v>
      </c>
      <c r="AE84">
        <v>210.76914993263375</v>
      </c>
    </row>
    <row r="85" spans="1:31" x14ac:dyDescent="0.3">
      <c r="A85">
        <v>2448619</v>
      </c>
      <c r="B85">
        <v>1</v>
      </c>
      <c r="C85" t="s">
        <v>81</v>
      </c>
      <c r="D85" t="s">
        <v>113</v>
      </c>
      <c r="E85" t="s">
        <v>173</v>
      </c>
      <c r="F85" t="s">
        <v>419</v>
      </c>
      <c r="G85" t="s">
        <v>175</v>
      </c>
      <c r="H85" t="s">
        <v>144</v>
      </c>
      <c r="I85" t="s">
        <v>136</v>
      </c>
      <c r="J85" t="s">
        <v>137</v>
      </c>
      <c r="K85" t="s">
        <v>138</v>
      </c>
      <c r="L85" t="s">
        <v>420</v>
      </c>
      <c r="M85" t="s">
        <v>421</v>
      </c>
      <c r="N85">
        <v>2.1719444440000002</v>
      </c>
      <c r="O85">
        <v>0</v>
      </c>
      <c r="P85">
        <v>1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0.30100949490647194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0.30100949490647194</v>
      </c>
    </row>
    <row r="86" spans="1:31" x14ac:dyDescent="0.3">
      <c r="A86">
        <v>2448774</v>
      </c>
      <c r="B86">
        <v>1</v>
      </c>
      <c r="C86" t="s">
        <v>81</v>
      </c>
      <c r="D86" t="s">
        <v>127</v>
      </c>
      <c r="E86" t="s">
        <v>132</v>
      </c>
      <c r="F86" t="s">
        <v>422</v>
      </c>
      <c r="G86" t="s">
        <v>149</v>
      </c>
      <c r="H86" t="s">
        <v>135</v>
      </c>
      <c r="I86" t="s">
        <v>136</v>
      </c>
      <c r="J86" t="s">
        <v>137</v>
      </c>
      <c r="K86" t="s">
        <v>138</v>
      </c>
      <c r="L86" t="s">
        <v>423</v>
      </c>
      <c r="M86" t="s">
        <v>424</v>
      </c>
      <c r="N86">
        <v>1.365</v>
      </c>
      <c r="O86">
        <v>4</v>
      </c>
      <c r="P86">
        <v>80</v>
      </c>
      <c r="Q86">
        <v>100</v>
      </c>
      <c r="R86">
        <v>95</v>
      </c>
      <c r="S86">
        <v>2</v>
      </c>
      <c r="T86">
        <v>8</v>
      </c>
      <c r="U86">
        <v>0</v>
      </c>
      <c r="V86">
        <v>0</v>
      </c>
      <c r="W86">
        <v>1.1583334566131258</v>
      </c>
      <c r="X86">
        <v>20.000054657531894</v>
      </c>
      <c r="Y86">
        <v>42.205804130704081</v>
      </c>
      <c r="Z86">
        <v>41.549868261882679</v>
      </c>
      <c r="AA86">
        <v>1.7306024710989665</v>
      </c>
      <c r="AB86">
        <v>4.3624283109968598</v>
      </c>
      <c r="AC86">
        <v>0</v>
      </c>
      <c r="AD86">
        <v>0</v>
      </c>
      <c r="AE86">
        <v>111.0070912888276</v>
      </c>
    </row>
    <row r="87" spans="1:31" x14ac:dyDescent="0.3">
      <c r="A87">
        <v>2448425</v>
      </c>
      <c r="B87">
        <v>1</v>
      </c>
      <c r="C87" t="s">
        <v>80</v>
      </c>
      <c r="D87" t="s">
        <v>83</v>
      </c>
      <c r="E87" t="s">
        <v>169</v>
      </c>
      <c r="F87" t="s">
        <v>425</v>
      </c>
      <c r="G87" t="s">
        <v>149</v>
      </c>
      <c r="H87" t="s">
        <v>135</v>
      </c>
      <c r="I87" t="s">
        <v>136</v>
      </c>
      <c r="J87" t="s">
        <v>137</v>
      </c>
      <c r="K87" t="s">
        <v>138</v>
      </c>
      <c r="L87" t="s">
        <v>426</v>
      </c>
      <c r="M87" t="s">
        <v>427</v>
      </c>
      <c r="N87">
        <v>1.1369444440000001</v>
      </c>
      <c r="O87">
        <v>0</v>
      </c>
      <c r="P87">
        <v>4063</v>
      </c>
      <c r="Q87">
        <v>0</v>
      </c>
      <c r="R87">
        <v>0</v>
      </c>
      <c r="S87">
        <v>4</v>
      </c>
      <c r="T87">
        <v>322</v>
      </c>
      <c r="U87">
        <v>0</v>
      </c>
      <c r="V87">
        <v>0</v>
      </c>
      <c r="W87">
        <v>0</v>
      </c>
      <c r="X87">
        <v>1113.661138659623</v>
      </c>
      <c r="Y87">
        <v>0</v>
      </c>
      <c r="Z87">
        <v>0</v>
      </c>
      <c r="AA87">
        <v>610.93262377265751</v>
      </c>
      <c r="AB87">
        <v>227.026235125851</v>
      </c>
      <c r="AC87">
        <v>0</v>
      </c>
      <c r="AD87">
        <v>0</v>
      </c>
      <c r="AE87">
        <v>1951.6199975581314</v>
      </c>
    </row>
    <row r="88" spans="1:31" x14ac:dyDescent="0.3">
      <c r="A88">
        <v>2448734</v>
      </c>
      <c r="B88">
        <v>1</v>
      </c>
      <c r="C88" t="s">
        <v>81</v>
      </c>
      <c r="D88" t="s">
        <v>128</v>
      </c>
      <c r="E88" t="s">
        <v>147</v>
      </c>
      <c r="F88" t="s">
        <v>428</v>
      </c>
      <c r="G88" t="s">
        <v>149</v>
      </c>
      <c r="H88" t="s">
        <v>135</v>
      </c>
      <c r="I88" t="s">
        <v>136</v>
      </c>
      <c r="J88" t="s">
        <v>137</v>
      </c>
      <c r="K88" t="s">
        <v>138</v>
      </c>
      <c r="L88" t="s">
        <v>429</v>
      </c>
      <c r="M88" t="s">
        <v>430</v>
      </c>
      <c r="N88">
        <v>1.413611111</v>
      </c>
      <c r="O88">
        <v>0</v>
      </c>
      <c r="P88">
        <v>0</v>
      </c>
      <c r="Q88">
        <v>0</v>
      </c>
      <c r="R88">
        <v>0</v>
      </c>
      <c r="S88">
        <v>15</v>
      </c>
      <c r="T88">
        <v>0</v>
      </c>
      <c r="U88">
        <v>12</v>
      </c>
      <c r="V88">
        <v>0</v>
      </c>
      <c r="W88">
        <v>0</v>
      </c>
      <c r="X88">
        <v>0</v>
      </c>
      <c r="Y88">
        <v>0</v>
      </c>
      <c r="Z88">
        <v>0</v>
      </c>
      <c r="AA88">
        <v>137.2396825365133</v>
      </c>
      <c r="AB88">
        <v>0</v>
      </c>
      <c r="AC88">
        <v>448.48332589100903</v>
      </c>
      <c r="AD88">
        <v>0</v>
      </c>
      <c r="AE88">
        <v>585.72300842752236</v>
      </c>
    </row>
    <row r="89" spans="1:31" x14ac:dyDescent="0.3">
      <c r="A89">
        <v>2448379</v>
      </c>
      <c r="B89">
        <v>1</v>
      </c>
      <c r="C89" t="s">
        <v>81</v>
      </c>
      <c r="D89" t="s">
        <v>113</v>
      </c>
      <c r="E89" t="s">
        <v>284</v>
      </c>
      <c r="F89" t="s">
        <v>329</v>
      </c>
      <c r="G89" t="s">
        <v>381</v>
      </c>
      <c r="H89" t="s">
        <v>331</v>
      </c>
      <c r="I89" t="s">
        <v>136</v>
      </c>
      <c r="J89" t="s">
        <v>137</v>
      </c>
      <c r="K89" t="s">
        <v>162</v>
      </c>
      <c r="L89" t="s">
        <v>431</v>
      </c>
      <c r="M89" t="s">
        <v>432</v>
      </c>
      <c r="N89">
        <v>0.16416666599999999</v>
      </c>
      <c r="O89">
        <v>24</v>
      </c>
      <c r="P89">
        <v>3925</v>
      </c>
      <c r="Q89">
        <v>271</v>
      </c>
      <c r="R89">
        <v>1204</v>
      </c>
      <c r="S89">
        <v>50</v>
      </c>
      <c r="T89">
        <v>322</v>
      </c>
      <c r="U89">
        <v>2</v>
      </c>
      <c r="V89">
        <v>0</v>
      </c>
      <c r="W89">
        <v>0.78680519336461197</v>
      </c>
      <c r="X89">
        <v>101.26757257337691</v>
      </c>
      <c r="Y89">
        <v>22.775867198157616</v>
      </c>
      <c r="Z89">
        <v>40.629850831563878</v>
      </c>
      <c r="AA89">
        <v>38.957114168835751</v>
      </c>
      <c r="AB89">
        <v>22.24848004131616</v>
      </c>
      <c r="AC89">
        <v>15.131524882722225</v>
      </c>
      <c r="AD89">
        <v>0</v>
      </c>
      <c r="AE89">
        <v>241.79721488933714</v>
      </c>
    </row>
    <row r="90" spans="1:31" x14ac:dyDescent="0.3">
      <c r="A90">
        <v>2448488</v>
      </c>
      <c r="B90">
        <v>1</v>
      </c>
      <c r="C90" t="s">
        <v>80</v>
      </c>
      <c r="D90" t="s">
        <v>83</v>
      </c>
      <c r="E90" t="s">
        <v>159</v>
      </c>
      <c r="F90" t="s">
        <v>433</v>
      </c>
      <c r="G90" t="s">
        <v>161</v>
      </c>
      <c r="H90" t="s">
        <v>144</v>
      </c>
      <c r="I90" t="s">
        <v>136</v>
      </c>
      <c r="J90" t="s">
        <v>137</v>
      </c>
      <c r="K90" t="s">
        <v>162</v>
      </c>
      <c r="L90" t="s">
        <v>434</v>
      </c>
      <c r="M90" t="s">
        <v>435</v>
      </c>
      <c r="N90">
        <v>0.95388888800000005</v>
      </c>
      <c r="O90">
        <v>0</v>
      </c>
      <c r="P90">
        <v>0</v>
      </c>
      <c r="Q90">
        <v>0</v>
      </c>
      <c r="R90">
        <v>0</v>
      </c>
      <c r="S90">
        <v>0</v>
      </c>
      <c r="T90">
        <v>24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71.035499123551602</v>
      </c>
      <c r="AC90">
        <v>0</v>
      </c>
      <c r="AD90">
        <v>0</v>
      </c>
      <c r="AE90">
        <v>71.035499123551602</v>
      </c>
    </row>
    <row r="91" spans="1:31" x14ac:dyDescent="0.3">
      <c r="A91">
        <v>2448482</v>
      </c>
      <c r="B91">
        <v>1</v>
      </c>
      <c r="C91" t="s">
        <v>80</v>
      </c>
      <c r="D91" t="s">
        <v>103</v>
      </c>
      <c r="E91" t="s">
        <v>141</v>
      </c>
      <c r="F91" t="s">
        <v>436</v>
      </c>
      <c r="G91" t="s">
        <v>161</v>
      </c>
      <c r="H91" t="s">
        <v>144</v>
      </c>
      <c r="I91" t="s">
        <v>136</v>
      </c>
      <c r="J91" t="s">
        <v>137</v>
      </c>
      <c r="K91" t="s">
        <v>162</v>
      </c>
      <c r="L91" t="s">
        <v>437</v>
      </c>
      <c r="M91" t="s">
        <v>438</v>
      </c>
      <c r="N91">
        <v>7.909166666</v>
      </c>
      <c r="O91">
        <v>0</v>
      </c>
      <c r="P91">
        <v>121</v>
      </c>
      <c r="Q91">
        <v>0</v>
      </c>
      <c r="R91">
        <v>0</v>
      </c>
      <c r="S91">
        <v>0</v>
      </c>
      <c r="T91">
        <v>1</v>
      </c>
      <c r="U91">
        <v>0</v>
      </c>
      <c r="V91">
        <v>0</v>
      </c>
      <c r="W91">
        <v>0</v>
      </c>
      <c r="X91">
        <v>331.4182585228495</v>
      </c>
      <c r="Y91">
        <v>0</v>
      </c>
      <c r="Z91">
        <v>0</v>
      </c>
      <c r="AA91">
        <v>0</v>
      </c>
      <c r="AB91">
        <v>6.2096297004633474</v>
      </c>
      <c r="AC91">
        <v>0</v>
      </c>
      <c r="AD91">
        <v>0</v>
      </c>
      <c r="AE91">
        <v>337.62788822331282</v>
      </c>
    </row>
    <row r="92" spans="1:31" x14ac:dyDescent="0.3">
      <c r="A92">
        <v>2448502</v>
      </c>
      <c r="B92">
        <v>1</v>
      </c>
      <c r="C92" t="s">
        <v>81</v>
      </c>
      <c r="D92" t="s">
        <v>113</v>
      </c>
      <c r="E92" t="s">
        <v>173</v>
      </c>
      <c r="F92" t="s">
        <v>439</v>
      </c>
      <c r="G92" t="s">
        <v>219</v>
      </c>
      <c r="H92" t="s">
        <v>144</v>
      </c>
      <c r="I92" t="s">
        <v>136</v>
      </c>
      <c r="J92" t="s">
        <v>3</v>
      </c>
      <c r="K92" t="s">
        <v>138</v>
      </c>
      <c r="L92" t="s">
        <v>440</v>
      </c>
      <c r="M92" t="s">
        <v>441</v>
      </c>
      <c r="N92">
        <v>6.1572222219999997</v>
      </c>
      <c r="O92">
        <v>0</v>
      </c>
      <c r="P92">
        <v>11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27.911865192543619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27.911865192543619</v>
      </c>
    </row>
    <row r="93" spans="1:31" x14ac:dyDescent="0.3">
      <c r="A93">
        <v>2448528</v>
      </c>
      <c r="B93">
        <v>1</v>
      </c>
      <c r="C93" t="s">
        <v>80</v>
      </c>
      <c r="D93" t="s">
        <v>83</v>
      </c>
      <c r="E93" t="s">
        <v>141</v>
      </c>
      <c r="F93" t="s">
        <v>442</v>
      </c>
      <c r="G93" t="s">
        <v>226</v>
      </c>
      <c r="H93" t="s">
        <v>144</v>
      </c>
      <c r="I93" t="s">
        <v>136</v>
      </c>
      <c r="J93" t="s">
        <v>137</v>
      </c>
      <c r="K93" t="s">
        <v>162</v>
      </c>
      <c r="L93" t="s">
        <v>443</v>
      </c>
      <c r="M93" t="s">
        <v>444</v>
      </c>
      <c r="N93">
        <v>3.5394444439999999</v>
      </c>
      <c r="O93">
        <v>0</v>
      </c>
      <c r="P93">
        <v>87</v>
      </c>
      <c r="Q93">
        <v>0</v>
      </c>
      <c r="R93">
        <v>0</v>
      </c>
      <c r="S93">
        <v>0</v>
      </c>
      <c r="T93">
        <v>10</v>
      </c>
      <c r="U93">
        <v>0</v>
      </c>
      <c r="V93">
        <v>0</v>
      </c>
      <c r="W93">
        <v>0</v>
      </c>
      <c r="X93">
        <v>77.16539391530786</v>
      </c>
      <c r="Y93">
        <v>0</v>
      </c>
      <c r="Z93">
        <v>0</v>
      </c>
      <c r="AA93">
        <v>0</v>
      </c>
      <c r="AB93">
        <v>17.887123868152656</v>
      </c>
      <c r="AC93">
        <v>0</v>
      </c>
      <c r="AD93">
        <v>0</v>
      </c>
      <c r="AE93">
        <v>95.052517783460516</v>
      </c>
    </row>
    <row r="94" spans="1:31" x14ac:dyDescent="0.3">
      <c r="A94">
        <v>2448545</v>
      </c>
      <c r="B94">
        <v>1</v>
      </c>
      <c r="C94" t="s">
        <v>81</v>
      </c>
      <c r="D94" t="s">
        <v>128</v>
      </c>
      <c r="E94" t="s">
        <v>147</v>
      </c>
      <c r="F94" t="s">
        <v>445</v>
      </c>
      <c r="G94" t="s">
        <v>134</v>
      </c>
      <c r="H94" t="s">
        <v>135</v>
      </c>
      <c r="I94" t="s">
        <v>136</v>
      </c>
      <c r="J94" t="s">
        <v>137</v>
      </c>
      <c r="K94" t="s">
        <v>138</v>
      </c>
      <c r="L94" t="s">
        <v>446</v>
      </c>
      <c r="M94" t="s">
        <v>447</v>
      </c>
      <c r="N94">
        <v>2.6397222220000001</v>
      </c>
      <c r="O94">
        <v>0</v>
      </c>
      <c r="P94">
        <v>124</v>
      </c>
      <c r="Q94">
        <v>0</v>
      </c>
      <c r="R94">
        <v>0</v>
      </c>
      <c r="S94">
        <v>0</v>
      </c>
      <c r="T94">
        <v>11</v>
      </c>
      <c r="U94">
        <v>0</v>
      </c>
      <c r="V94">
        <v>0</v>
      </c>
      <c r="W94">
        <v>0</v>
      </c>
      <c r="X94">
        <v>34.98616087111494</v>
      </c>
      <c r="Y94">
        <v>0</v>
      </c>
      <c r="Z94">
        <v>0</v>
      </c>
      <c r="AA94">
        <v>0</v>
      </c>
      <c r="AB94">
        <v>10.308483032371841</v>
      </c>
      <c r="AC94">
        <v>0</v>
      </c>
      <c r="AD94">
        <v>0</v>
      </c>
      <c r="AE94">
        <v>45.294643903486779</v>
      </c>
    </row>
    <row r="95" spans="1:31" x14ac:dyDescent="0.3">
      <c r="A95">
        <v>2448585</v>
      </c>
      <c r="B95">
        <v>1</v>
      </c>
      <c r="C95" t="s">
        <v>80</v>
      </c>
      <c r="D95" t="s">
        <v>92</v>
      </c>
      <c r="E95" t="s">
        <v>173</v>
      </c>
      <c r="F95" t="s">
        <v>448</v>
      </c>
      <c r="G95" t="s">
        <v>175</v>
      </c>
      <c r="H95" t="s">
        <v>144</v>
      </c>
      <c r="I95" t="s">
        <v>136</v>
      </c>
      <c r="J95" t="s">
        <v>137</v>
      </c>
      <c r="K95" t="s">
        <v>138</v>
      </c>
      <c r="L95" t="s">
        <v>449</v>
      </c>
      <c r="M95" t="s">
        <v>450</v>
      </c>
      <c r="N95">
        <v>4.176666666</v>
      </c>
      <c r="O95">
        <v>0</v>
      </c>
      <c r="P95">
        <v>1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11.959187687248956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11.959187687248956</v>
      </c>
    </row>
    <row r="96" spans="1:31" x14ac:dyDescent="0.3">
      <c r="A96">
        <v>2448794</v>
      </c>
      <c r="B96">
        <v>1</v>
      </c>
      <c r="C96" t="s">
        <v>80</v>
      </c>
      <c r="D96" t="s">
        <v>82</v>
      </c>
      <c r="E96" t="s">
        <v>182</v>
      </c>
      <c r="F96" t="s">
        <v>451</v>
      </c>
      <c r="G96" t="s">
        <v>143</v>
      </c>
      <c r="H96" t="s">
        <v>144</v>
      </c>
      <c r="I96" t="s">
        <v>136</v>
      </c>
      <c r="J96" t="s">
        <v>137</v>
      </c>
      <c r="K96" t="s">
        <v>138</v>
      </c>
      <c r="L96" t="s">
        <v>452</v>
      </c>
      <c r="M96" t="s">
        <v>453</v>
      </c>
      <c r="N96">
        <v>3.9838888880000001</v>
      </c>
      <c r="O96">
        <v>0</v>
      </c>
      <c r="P96">
        <v>32</v>
      </c>
      <c r="Q96">
        <v>0</v>
      </c>
      <c r="R96">
        <v>0</v>
      </c>
      <c r="S96">
        <v>0</v>
      </c>
      <c r="T96">
        <v>5</v>
      </c>
      <c r="U96">
        <v>0</v>
      </c>
      <c r="V96">
        <v>0</v>
      </c>
      <c r="W96">
        <v>0</v>
      </c>
      <c r="X96">
        <v>58.373390672461994</v>
      </c>
      <c r="Y96">
        <v>0</v>
      </c>
      <c r="Z96">
        <v>0</v>
      </c>
      <c r="AA96">
        <v>0</v>
      </c>
      <c r="AB96">
        <v>13.040884713889772</v>
      </c>
      <c r="AC96">
        <v>0</v>
      </c>
      <c r="AD96">
        <v>0</v>
      </c>
      <c r="AE96">
        <v>71.414275386351761</v>
      </c>
    </row>
    <row r="97" spans="1:31" x14ac:dyDescent="0.3">
      <c r="A97">
        <v>2448591</v>
      </c>
      <c r="B97">
        <v>1</v>
      </c>
      <c r="C97" t="s">
        <v>81</v>
      </c>
      <c r="D97" t="s">
        <v>128</v>
      </c>
      <c r="E97" t="s">
        <v>132</v>
      </c>
      <c r="F97" t="s">
        <v>454</v>
      </c>
      <c r="G97" t="s">
        <v>149</v>
      </c>
      <c r="H97" t="s">
        <v>135</v>
      </c>
      <c r="I97" t="s">
        <v>136</v>
      </c>
      <c r="J97" t="s">
        <v>137</v>
      </c>
      <c r="K97" t="s">
        <v>138</v>
      </c>
      <c r="L97" t="s">
        <v>455</v>
      </c>
      <c r="M97" t="s">
        <v>456</v>
      </c>
      <c r="N97">
        <v>0.46666666600000001</v>
      </c>
      <c r="O97">
        <v>1</v>
      </c>
      <c r="P97">
        <v>1246</v>
      </c>
      <c r="Q97">
        <v>4</v>
      </c>
      <c r="R97">
        <v>2</v>
      </c>
      <c r="S97">
        <v>10</v>
      </c>
      <c r="T97">
        <v>86</v>
      </c>
      <c r="U97">
        <v>0</v>
      </c>
      <c r="V97">
        <v>0</v>
      </c>
      <c r="W97">
        <v>0.1334688947796</v>
      </c>
      <c r="X97">
        <v>57.391030241110933</v>
      </c>
      <c r="Y97">
        <v>0.97893095523255302</v>
      </c>
      <c r="Z97">
        <v>2.8568264604165003E-3</v>
      </c>
      <c r="AA97">
        <v>10.947783975611936</v>
      </c>
      <c r="AB97">
        <v>7.5312785224169216</v>
      </c>
      <c r="AC97">
        <v>0</v>
      </c>
      <c r="AD97">
        <v>0</v>
      </c>
      <c r="AE97">
        <v>76.985349415612362</v>
      </c>
    </row>
    <row r="98" spans="1:31" x14ac:dyDescent="0.3">
      <c r="A98">
        <v>2448668</v>
      </c>
      <c r="B98">
        <v>1</v>
      </c>
      <c r="C98" t="s">
        <v>81</v>
      </c>
      <c r="D98" t="s">
        <v>121</v>
      </c>
      <c r="E98" t="s">
        <v>141</v>
      </c>
      <c r="F98" t="s">
        <v>457</v>
      </c>
      <c r="G98" t="s">
        <v>156</v>
      </c>
      <c r="H98" t="s">
        <v>144</v>
      </c>
      <c r="I98" t="s">
        <v>136</v>
      </c>
      <c r="J98" t="s">
        <v>137</v>
      </c>
      <c r="K98" t="s">
        <v>138</v>
      </c>
      <c r="L98" t="s">
        <v>458</v>
      </c>
      <c r="M98" t="s">
        <v>459</v>
      </c>
      <c r="N98">
        <v>1.216388888</v>
      </c>
      <c r="O98">
        <v>0</v>
      </c>
      <c r="P98">
        <v>25</v>
      </c>
      <c r="Q98">
        <v>0</v>
      </c>
      <c r="R98">
        <v>15</v>
      </c>
      <c r="S98">
        <v>0</v>
      </c>
      <c r="T98">
        <v>1</v>
      </c>
      <c r="U98">
        <v>0</v>
      </c>
      <c r="V98">
        <v>0</v>
      </c>
      <c r="W98">
        <v>0</v>
      </c>
      <c r="X98">
        <v>5.6048978462412204</v>
      </c>
      <c r="Y98">
        <v>0</v>
      </c>
      <c r="Z98">
        <v>0.60641457747107441</v>
      </c>
      <c r="AA98">
        <v>0</v>
      </c>
      <c r="AB98">
        <v>0.16317469221022629</v>
      </c>
      <c r="AC98">
        <v>0</v>
      </c>
      <c r="AD98">
        <v>0</v>
      </c>
      <c r="AE98">
        <v>6.3744871159225216</v>
      </c>
    </row>
    <row r="99" spans="1:31" x14ac:dyDescent="0.3">
      <c r="A99">
        <v>2448691</v>
      </c>
      <c r="B99">
        <v>1</v>
      </c>
      <c r="C99" t="s">
        <v>81</v>
      </c>
      <c r="D99" t="s">
        <v>128</v>
      </c>
      <c r="E99" t="s">
        <v>173</v>
      </c>
      <c r="F99" t="s">
        <v>460</v>
      </c>
      <c r="G99" t="s">
        <v>461</v>
      </c>
      <c r="H99" t="s">
        <v>144</v>
      </c>
      <c r="I99" t="s">
        <v>136</v>
      </c>
      <c r="J99" t="s">
        <v>137</v>
      </c>
      <c r="K99" t="s">
        <v>138</v>
      </c>
      <c r="L99" t="s">
        <v>462</v>
      </c>
      <c r="M99" t="s">
        <v>463</v>
      </c>
      <c r="N99">
        <v>4.1036111110000002</v>
      </c>
      <c r="O99">
        <v>0</v>
      </c>
      <c r="P99">
        <v>3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3.9221449052618755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3.9221449052618755</v>
      </c>
    </row>
    <row r="100" spans="1:31" x14ac:dyDescent="0.3">
      <c r="A100">
        <v>2448382</v>
      </c>
      <c r="B100">
        <v>1</v>
      </c>
      <c r="C100" t="s">
        <v>81</v>
      </c>
      <c r="D100" t="s">
        <v>113</v>
      </c>
      <c r="E100" t="s">
        <v>284</v>
      </c>
      <c r="F100" t="s">
        <v>464</v>
      </c>
      <c r="G100" t="s">
        <v>381</v>
      </c>
      <c r="H100" t="s">
        <v>331</v>
      </c>
      <c r="I100" t="s">
        <v>136</v>
      </c>
      <c r="J100" t="s">
        <v>137</v>
      </c>
      <c r="K100" t="s">
        <v>162</v>
      </c>
      <c r="L100" t="s">
        <v>465</v>
      </c>
      <c r="M100" t="s">
        <v>466</v>
      </c>
      <c r="N100">
        <v>0.13419249999999999</v>
      </c>
      <c r="O100">
        <v>0</v>
      </c>
      <c r="P100">
        <v>0</v>
      </c>
      <c r="Q100">
        <v>0</v>
      </c>
      <c r="R100">
        <v>0</v>
      </c>
      <c r="S100">
        <v>1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0.14657452595191001</v>
      </c>
      <c r="AB100">
        <v>0</v>
      </c>
      <c r="AC100">
        <v>0</v>
      </c>
      <c r="AD100">
        <v>0</v>
      </c>
      <c r="AE100">
        <v>0.14657452595191001</v>
      </c>
    </row>
    <row r="101" spans="1:31" x14ac:dyDescent="0.3">
      <c r="A101">
        <v>2448648</v>
      </c>
      <c r="B101">
        <v>1</v>
      </c>
      <c r="C101" t="s">
        <v>80</v>
      </c>
      <c r="D101" t="s">
        <v>94</v>
      </c>
      <c r="E101" t="s">
        <v>182</v>
      </c>
      <c r="F101" t="s">
        <v>467</v>
      </c>
      <c r="G101" t="s">
        <v>226</v>
      </c>
      <c r="H101" t="s">
        <v>144</v>
      </c>
      <c r="I101" t="s">
        <v>136</v>
      </c>
      <c r="J101" t="s">
        <v>137</v>
      </c>
      <c r="K101" t="s">
        <v>162</v>
      </c>
      <c r="L101" t="s">
        <v>468</v>
      </c>
      <c r="M101" t="s">
        <v>469</v>
      </c>
      <c r="N101">
        <v>2.7569444440000002</v>
      </c>
      <c r="O101">
        <v>0</v>
      </c>
      <c r="P101">
        <v>52</v>
      </c>
      <c r="Q101">
        <v>0</v>
      </c>
      <c r="R101">
        <v>0</v>
      </c>
      <c r="S101">
        <v>0</v>
      </c>
      <c r="T101">
        <v>11</v>
      </c>
      <c r="U101">
        <v>0</v>
      </c>
      <c r="V101">
        <v>0</v>
      </c>
      <c r="W101">
        <v>0</v>
      </c>
      <c r="X101">
        <v>52.774045048785148</v>
      </c>
      <c r="Y101">
        <v>0</v>
      </c>
      <c r="Z101">
        <v>0</v>
      </c>
      <c r="AA101">
        <v>0</v>
      </c>
      <c r="AB101">
        <v>82.363714875875445</v>
      </c>
      <c r="AC101">
        <v>0</v>
      </c>
      <c r="AD101">
        <v>0</v>
      </c>
      <c r="AE101">
        <v>135.1377599246606</v>
      </c>
    </row>
    <row r="102" spans="1:31" x14ac:dyDescent="0.3">
      <c r="A102">
        <v>2448754</v>
      </c>
      <c r="B102">
        <v>1</v>
      </c>
      <c r="C102" t="s">
        <v>81</v>
      </c>
      <c r="D102" t="s">
        <v>123</v>
      </c>
      <c r="E102" t="s">
        <v>141</v>
      </c>
      <c r="F102" t="s">
        <v>470</v>
      </c>
      <c r="G102" t="s">
        <v>219</v>
      </c>
      <c r="H102" t="s">
        <v>144</v>
      </c>
      <c r="I102" t="s">
        <v>136</v>
      </c>
      <c r="J102" t="s">
        <v>3</v>
      </c>
      <c r="K102" t="s">
        <v>138</v>
      </c>
      <c r="L102" t="s">
        <v>471</v>
      </c>
      <c r="M102" t="s">
        <v>472</v>
      </c>
      <c r="N102">
        <v>3.8997222219999998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2</v>
      </c>
      <c r="U102">
        <v>0</v>
      </c>
      <c r="V102">
        <v>2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8.7299329958308967</v>
      </c>
      <c r="AC102">
        <v>0</v>
      </c>
      <c r="AD102">
        <v>22.961709190699192</v>
      </c>
      <c r="AE102">
        <v>31.691642186530089</v>
      </c>
    </row>
    <row r="103" spans="1:31" x14ac:dyDescent="0.3">
      <c r="A103">
        <v>2448505</v>
      </c>
      <c r="B103">
        <v>1</v>
      </c>
      <c r="C103" t="s">
        <v>80</v>
      </c>
      <c r="D103" t="s">
        <v>84</v>
      </c>
      <c r="E103" t="s">
        <v>147</v>
      </c>
      <c r="F103" t="s">
        <v>473</v>
      </c>
      <c r="G103" t="s">
        <v>161</v>
      </c>
      <c r="H103" t="s">
        <v>135</v>
      </c>
      <c r="I103" t="s">
        <v>136</v>
      </c>
      <c r="J103" t="s">
        <v>137</v>
      </c>
      <c r="K103" t="s">
        <v>162</v>
      </c>
      <c r="L103" t="s">
        <v>474</v>
      </c>
      <c r="M103" t="s">
        <v>475</v>
      </c>
      <c r="N103">
        <v>3.6444444439999999</v>
      </c>
      <c r="O103">
        <v>1</v>
      </c>
      <c r="P103">
        <v>919</v>
      </c>
      <c r="Q103">
        <v>2</v>
      </c>
      <c r="R103">
        <v>52</v>
      </c>
      <c r="S103">
        <v>3</v>
      </c>
      <c r="T103">
        <v>121</v>
      </c>
      <c r="U103">
        <v>0</v>
      </c>
      <c r="V103">
        <v>0</v>
      </c>
      <c r="W103">
        <v>1.0880205472136575</v>
      </c>
      <c r="X103">
        <v>800.99461799394646</v>
      </c>
      <c r="Y103">
        <v>1.5871188722263914</v>
      </c>
      <c r="Z103">
        <v>46.220072084924617</v>
      </c>
      <c r="AA103">
        <v>9.7940459922506289</v>
      </c>
      <c r="AB103">
        <v>323.95598785785859</v>
      </c>
      <c r="AC103">
        <v>0</v>
      </c>
      <c r="AD103">
        <v>0</v>
      </c>
      <c r="AE103">
        <v>1183.6398633484202</v>
      </c>
    </row>
    <row r="104" spans="1:31" x14ac:dyDescent="0.3">
      <c r="A104">
        <v>2448611</v>
      </c>
      <c r="B104">
        <v>1</v>
      </c>
      <c r="C104" t="s">
        <v>80</v>
      </c>
      <c r="D104" t="s">
        <v>83</v>
      </c>
      <c r="E104" t="s">
        <v>173</v>
      </c>
      <c r="F104" t="s">
        <v>476</v>
      </c>
      <c r="G104" t="s">
        <v>179</v>
      </c>
      <c r="H104" t="s">
        <v>144</v>
      </c>
      <c r="I104" t="s">
        <v>136</v>
      </c>
      <c r="J104" t="s">
        <v>137</v>
      </c>
      <c r="K104" t="s">
        <v>138</v>
      </c>
      <c r="L104" t="s">
        <v>477</v>
      </c>
      <c r="M104" t="s">
        <v>478</v>
      </c>
      <c r="N104">
        <v>2.1866666659999998</v>
      </c>
      <c r="O104">
        <v>0</v>
      </c>
      <c r="P104">
        <v>16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7.3144073515640464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7.3144073515640464</v>
      </c>
    </row>
    <row r="105" spans="1:31" x14ac:dyDescent="0.3">
      <c r="A105">
        <v>2448494</v>
      </c>
      <c r="B105">
        <v>1</v>
      </c>
      <c r="C105" t="s">
        <v>80</v>
      </c>
      <c r="D105" t="s">
        <v>108</v>
      </c>
      <c r="E105" t="s">
        <v>141</v>
      </c>
      <c r="F105" t="s">
        <v>479</v>
      </c>
      <c r="G105" t="s">
        <v>226</v>
      </c>
      <c r="H105" t="s">
        <v>144</v>
      </c>
      <c r="I105" t="s">
        <v>136</v>
      </c>
      <c r="J105" t="s">
        <v>137</v>
      </c>
      <c r="K105" t="s">
        <v>162</v>
      </c>
      <c r="L105" t="s">
        <v>480</v>
      </c>
      <c r="M105" t="s">
        <v>481</v>
      </c>
      <c r="N105">
        <v>7.9041666660000001</v>
      </c>
      <c r="O105">
        <v>0</v>
      </c>
      <c r="P105">
        <v>11</v>
      </c>
      <c r="Q105">
        <v>0</v>
      </c>
      <c r="R105">
        <v>1</v>
      </c>
      <c r="S105">
        <v>0</v>
      </c>
      <c r="T105">
        <v>3</v>
      </c>
      <c r="U105">
        <v>0</v>
      </c>
      <c r="V105">
        <v>0</v>
      </c>
      <c r="W105">
        <v>0</v>
      </c>
      <c r="X105">
        <v>8.6080439903388388</v>
      </c>
      <c r="Y105">
        <v>0</v>
      </c>
      <c r="Z105">
        <v>0.49749795333785934</v>
      </c>
      <c r="AA105">
        <v>0</v>
      </c>
      <c r="AB105">
        <v>6.7170431979094429</v>
      </c>
      <c r="AC105">
        <v>0</v>
      </c>
      <c r="AD105">
        <v>0</v>
      </c>
      <c r="AE105">
        <v>15.822585141586142</v>
      </c>
    </row>
    <row r="106" spans="1:31" x14ac:dyDescent="0.3">
      <c r="A106">
        <v>2448471</v>
      </c>
      <c r="B106">
        <v>1</v>
      </c>
      <c r="C106" t="s">
        <v>81</v>
      </c>
      <c r="D106" t="s">
        <v>128</v>
      </c>
      <c r="E106" t="s">
        <v>132</v>
      </c>
      <c r="F106" t="s">
        <v>482</v>
      </c>
      <c r="G106" t="s">
        <v>226</v>
      </c>
      <c r="H106" t="s">
        <v>135</v>
      </c>
      <c r="I106" t="s">
        <v>136</v>
      </c>
      <c r="J106" t="s">
        <v>137</v>
      </c>
      <c r="K106" t="s">
        <v>162</v>
      </c>
      <c r="L106" t="s">
        <v>483</v>
      </c>
      <c r="M106" t="s">
        <v>484</v>
      </c>
      <c r="N106">
        <v>2.8650000000000002</v>
      </c>
      <c r="O106">
        <v>3</v>
      </c>
      <c r="P106">
        <v>552</v>
      </c>
      <c r="Q106">
        <v>99</v>
      </c>
      <c r="R106">
        <v>28</v>
      </c>
      <c r="S106">
        <v>9</v>
      </c>
      <c r="T106">
        <v>70</v>
      </c>
      <c r="U106">
        <v>0</v>
      </c>
      <c r="V106">
        <v>0</v>
      </c>
      <c r="W106">
        <v>4.5206999626531514</v>
      </c>
      <c r="X106">
        <v>277.32272035172957</v>
      </c>
      <c r="Y106">
        <v>149.76492860067427</v>
      </c>
      <c r="Z106">
        <v>14.799238159149386</v>
      </c>
      <c r="AA106">
        <v>86.697791308715324</v>
      </c>
      <c r="AB106">
        <v>100.23675411271701</v>
      </c>
      <c r="AC106">
        <v>0</v>
      </c>
      <c r="AD106">
        <v>0</v>
      </c>
      <c r="AE106">
        <v>633.34213249563879</v>
      </c>
    </row>
    <row r="107" spans="1:31" x14ac:dyDescent="0.3">
      <c r="A107">
        <v>2448763</v>
      </c>
      <c r="B107">
        <v>1</v>
      </c>
      <c r="C107" t="s">
        <v>80</v>
      </c>
      <c r="D107" t="s">
        <v>83</v>
      </c>
      <c r="E107" t="s">
        <v>173</v>
      </c>
      <c r="F107" t="s">
        <v>485</v>
      </c>
      <c r="G107" t="s">
        <v>175</v>
      </c>
      <c r="H107" t="s">
        <v>144</v>
      </c>
      <c r="I107" t="s">
        <v>136</v>
      </c>
      <c r="J107" t="s">
        <v>137</v>
      </c>
      <c r="K107" t="s">
        <v>138</v>
      </c>
      <c r="L107" t="s">
        <v>486</v>
      </c>
      <c r="M107" t="s">
        <v>487</v>
      </c>
      <c r="N107">
        <v>1.7994444439999999</v>
      </c>
      <c r="O107">
        <v>0</v>
      </c>
      <c r="P107">
        <v>6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5.1976384300898406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5.1976384300898406</v>
      </c>
    </row>
    <row r="108" spans="1:31" x14ac:dyDescent="0.3">
      <c r="A108">
        <v>2448786</v>
      </c>
      <c r="B108">
        <v>1</v>
      </c>
      <c r="C108" t="s">
        <v>81</v>
      </c>
      <c r="D108" t="s">
        <v>128</v>
      </c>
      <c r="E108" t="s">
        <v>147</v>
      </c>
      <c r="F108" t="s">
        <v>488</v>
      </c>
      <c r="G108" t="s">
        <v>149</v>
      </c>
      <c r="H108" t="s">
        <v>135</v>
      </c>
      <c r="I108" t="s">
        <v>136</v>
      </c>
      <c r="J108" t="s">
        <v>137</v>
      </c>
      <c r="K108" t="s">
        <v>138</v>
      </c>
      <c r="L108" t="s">
        <v>489</v>
      </c>
      <c r="M108" t="s">
        <v>490</v>
      </c>
      <c r="N108">
        <v>0.61305555499999997</v>
      </c>
      <c r="O108">
        <v>0</v>
      </c>
      <c r="P108">
        <v>0</v>
      </c>
      <c r="Q108">
        <v>0</v>
      </c>
      <c r="R108">
        <v>0</v>
      </c>
      <c r="S108">
        <v>2</v>
      </c>
      <c r="T108">
        <v>1</v>
      </c>
      <c r="U108">
        <v>1</v>
      </c>
      <c r="V108">
        <v>1</v>
      </c>
      <c r="W108">
        <v>0</v>
      </c>
      <c r="X108">
        <v>0</v>
      </c>
      <c r="Y108">
        <v>0</v>
      </c>
      <c r="Z108">
        <v>0</v>
      </c>
      <c r="AA108">
        <v>1.4425736762501598</v>
      </c>
      <c r="AB108">
        <v>0</v>
      </c>
      <c r="AC108">
        <v>25.586543647319342</v>
      </c>
      <c r="AD108">
        <v>16.353699161907944</v>
      </c>
      <c r="AE108">
        <v>43.382816485477449</v>
      </c>
    </row>
    <row r="109" spans="1:31" x14ac:dyDescent="0.3">
      <c r="A109">
        <v>2448600</v>
      </c>
      <c r="B109">
        <v>1</v>
      </c>
      <c r="C109" t="s">
        <v>80</v>
      </c>
      <c r="D109" t="s">
        <v>101</v>
      </c>
      <c r="E109" t="s">
        <v>132</v>
      </c>
      <c r="F109" t="s">
        <v>491</v>
      </c>
      <c r="G109" t="s">
        <v>149</v>
      </c>
      <c r="H109" t="s">
        <v>135</v>
      </c>
      <c r="I109" t="s">
        <v>136</v>
      </c>
      <c r="J109" t="s">
        <v>137</v>
      </c>
      <c r="K109" t="s">
        <v>138</v>
      </c>
      <c r="L109" t="s">
        <v>492</v>
      </c>
      <c r="M109" t="s">
        <v>493</v>
      </c>
      <c r="N109">
        <v>0.74694444400000004</v>
      </c>
      <c r="O109">
        <v>8</v>
      </c>
      <c r="P109">
        <v>3707</v>
      </c>
      <c r="Q109">
        <v>10</v>
      </c>
      <c r="R109">
        <v>54</v>
      </c>
      <c r="S109">
        <v>12</v>
      </c>
      <c r="T109">
        <v>390</v>
      </c>
      <c r="U109">
        <v>3</v>
      </c>
      <c r="V109">
        <v>0</v>
      </c>
      <c r="W109">
        <v>3.4734806607105413</v>
      </c>
      <c r="X109">
        <v>1091.5989732851904</v>
      </c>
      <c r="Y109">
        <v>84.338650993425844</v>
      </c>
      <c r="Z109">
        <v>7.9864129125664975</v>
      </c>
      <c r="AA109">
        <v>21.642705076278755</v>
      </c>
      <c r="AB109">
        <v>289.07742000567583</v>
      </c>
      <c r="AC109">
        <v>40.185283095533379</v>
      </c>
      <c r="AD109">
        <v>0</v>
      </c>
      <c r="AE109">
        <v>1538.3029260293811</v>
      </c>
    </row>
    <row r="110" spans="1:31" x14ac:dyDescent="0.3">
      <c r="A110">
        <v>2448720</v>
      </c>
      <c r="B110">
        <v>1</v>
      </c>
      <c r="C110" t="s">
        <v>80</v>
      </c>
      <c r="D110" t="s">
        <v>104</v>
      </c>
      <c r="E110" t="s">
        <v>173</v>
      </c>
      <c r="F110" t="s">
        <v>494</v>
      </c>
      <c r="G110" t="s">
        <v>461</v>
      </c>
      <c r="H110" t="s">
        <v>144</v>
      </c>
      <c r="I110" t="s">
        <v>136</v>
      </c>
      <c r="J110" t="s">
        <v>137</v>
      </c>
      <c r="K110" t="s">
        <v>138</v>
      </c>
      <c r="L110" t="s">
        <v>495</v>
      </c>
      <c r="M110" t="s">
        <v>496</v>
      </c>
      <c r="N110">
        <v>1.3777777769999999</v>
      </c>
      <c r="O110">
        <v>0</v>
      </c>
      <c r="P110">
        <v>1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1.0209305975693199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1.0209305975693199</v>
      </c>
    </row>
    <row r="111" spans="1:31" x14ac:dyDescent="0.3">
      <c r="A111">
        <v>2448557</v>
      </c>
      <c r="B111">
        <v>1</v>
      </c>
      <c r="C111" t="s">
        <v>80</v>
      </c>
      <c r="D111" t="s">
        <v>107</v>
      </c>
      <c r="E111" t="s">
        <v>182</v>
      </c>
      <c r="F111" t="s">
        <v>497</v>
      </c>
      <c r="G111" t="s">
        <v>219</v>
      </c>
      <c r="H111" t="s">
        <v>144</v>
      </c>
      <c r="I111" t="s">
        <v>136</v>
      </c>
      <c r="J111" t="s">
        <v>3</v>
      </c>
      <c r="K111" t="s">
        <v>138</v>
      </c>
      <c r="L111" t="s">
        <v>498</v>
      </c>
      <c r="M111" t="s">
        <v>499</v>
      </c>
      <c r="N111">
        <v>7.1174999999999997</v>
      </c>
      <c r="O111">
        <v>0</v>
      </c>
      <c r="P111">
        <v>41</v>
      </c>
      <c r="Q111">
        <v>0</v>
      </c>
      <c r="R111">
        <v>0</v>
      </c>
      <c r="S111">
        <v>0</v>
      </c>
      <c r="T111">
        <v>7</v>
      </c>
      <c r="U111">
        <v>0</v>
      </c>
      <c r="V111">
        <v>0</v>
      </c>
      <c r="W111">
        <v>0</v>
      </c>
      <c r="X111">
        <v>55.520371750746541</v>
      </c>
      <c r="Y111">
        <v>0</v>
      </c>
      <c r="Z111">
        <v>0</v>
      </c>
      <c r="AA111">
        <v>0</v>
      </c>
      <c r="AB111">
        <v>29.438448976536002</v>
      </c>
      <c r="AC111">
        <v>0</v>
      </c>
      <c r="AD111">
        <v>0</v>
      </c>
      <c r="AE111">
        <v>84.958820727282543</v>
      </c>
    </row>
    <row r="112" spans="1:31" x14ac:dyDescent="0.3">
      <c r="A112">
        <v>2448657</v>
      </c>
      <c r="B112">
        <v>1</v>
      </c>
      <c r="C112" t="s">
        <v>81</v>
      </c>
      <c r="D112" t="s">
        <v>128</v>
      </c>
      <c r="E112" t="s">
        <v>132</v>
      </c>
      <c r="F112" t="s">
        <v>500</v>
      </c>
      <c r="G112" t="s">
        <v>149</v>
      </c>
      <c r="H112" t="s">
        <v>135</v>
      </c>
      <c r="I112" t="s">
        <v>136</v>
      </c>
      <c r="J112" t="s">
        <v>137</v>
      </c>
      <c r="K112" t="s">
        <v>138</v>
      </c>
      <c r="L112" t="s">
        <v>501</v>
      </c>
      <c r="M112" t="s">
        <v>502</v>
      </c>
      <c r="N112">
        <v>0.61555555500000003</v>
      </c>
      <c r="O112">
        <v>0</v>
      </c>
      <c r="P112">
        <v>0</v>
      </c>
      <c r="Q112">
        <v>0</v>
      </c>
      <c r="R112">
        <v>0</v>
      </c>
      <c r="S112">
        <v>1</v>
      </c>
      <c r="T112">
        <v>0</v>
      </c>
      <c r="U112">
        <v>2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2.7055928281687325</v>
      </c>
      <c r="AB112">
        <v>0</v>
      </c>
      <c r="AC112">
        <v>67.525428180577421</v>
      </c>
      <c r="AD112">
        <v>0</v>
      </c>
      <c r="AE112">
        <v>70.231021008746154</v>
      </c>
    </row>
    <row r="113" spans="1:31" x14ac:dyDescent="0.3">
      <c r="A113">
        <v>2448468</v>
      </c>
      <c r="B113">
        <v>1</v>
      </c>
      <c r="C113" t="s">
        <v>80</v>
      </c>
      <c r="D113" t="s">
        <v>83</v>
      </c>
      <c r="E113" t="s">
        <v>284</v>
      </c>
      <c r="F113" t="s">
        <v>503</v>
      </c>
      <c r="G113" t="s">
        <v>226</v>
      </c>
      <c r="H113" t="s">
        <v>135</v>
      </c>
      <c r="I113" t="s">
        <v>136</v>
      </c>
      <c r="J113" t="s">
        <v>137</v>
      </c>
      <c r="K113" t="s">
        <v>162</v>
      </c>
      <c r="L113" t="s">
        <v>504</v>
      </c>
      <c r="M113" t="s">
        <v>505</v>
      </c>
      <c r="N113">
        <v>5.8849999999999998</v>
      </c>
      <c r="O113">
        <v>0</v>
      </c>
      <c r="P113">
        <v>779</v>
      </c>
      <c r="Q113">
        <v>0</v>
      </c>
      <c r="R113">
        <v>12</v>
      </c>
      <c r="S113">
        <v>11</v>
      </c>
      <c r="T113">
        <v>2930</v>
      </c>
      <c r="U113">
        <v>4</v>
      </c>
      <c r="V113">
        <v>69</v>
      </c>
      <c r="W113">
        <v>0</v>
      </c>
      <c r="X113">
        <v>1706.152313842492</v>
      </c>
      <c r="Y113">
        <v>0</v>
      </c>
      <c r="Z113">
        <v>108.90462281566833</v>
      </c>
      <c r="AA113">
        <v>854.37568309714811</v>
      </c>
      <c r="AB113">
        <v>17389.71811794379</v>
      </c>
      <c r="AC113">
        <v>1587.9084794557141</v>
      </c>
      <c r="AD113">
        <v>3190.5537528731838</v>
      </c>
      <c r="AE113">
        <v>24837.612970027996</v>
      </c>
    </row>
    <row r="114" spans="1:31" x14ac:dyDescent="0.3">
      <c r="A114">
        <v>2448491</v>
      </c>
      <c r="B114">
        <v>1</v>
      </c>
      <c r="C114" t="s">
        <v>80</v>
      </c>
      <c r="D114" t="s">
        <v>88</v>
      </c>
      <c r="E114" t="s">
        <v>173</v>
      </c>
      <c r="F114" t="s">
        <v>506</v>
      </c>
      <c r="G114" t="s">
        <v>461</v>
      </c>
      <c r="H114" t="s">
        <v>144</v>
      </c>
      <c r="I114" t="s">
        <v>136</v>
      </c>
      <c r="J114" t="s">
        <v>137</v>
      </c>
      <c r="K114" t="s">
        <v>138</v>
      </c>
      <c r="L114" t="s">
        <v>507</v>
      </c>
      <c r="M114" t="s">
        <v>508</v>
      </c>
      <c r="N114">
        <v>4.0405555550000001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1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5.9780895734062165</v>
      </c>
      <c r="AC114">
        <v>0</v>
      </c>
      <c r="AD114">
        <v>0</v>
      </c>
      <c r="AE114">
        <v>5.9780895734062165</v>
      </c>
    </row>
    <row r="115" spans="1:31" x14ac:dyDescent="0.3">
      <c r="A115">
        <v>2448531</v>
      </c>
      <c r="B115">
        <v>1</v>
      </c>
      <c r="C115" t="s">
        <v>80</v>
      </c>
      <c r="D115" t="s">
        <v>88</v>
      </c>
      <c r="E115" t="s">
        <v>147</v>
      </c>
      <c r="F115" t="s">
        <v>509</v>
      </c>
      <c r="G115" t="s">
        <v>149</v>
      </c>
      <c r="H115" t="s">
        <v>135</v>
      </c>
      <c r="I115" t="s">
        <v>136</v>
      </c>
      <c r="J115" t="s">
        <v>137</v>
      </c>
      <c r="K115" t="s">
        <v>138</v>
      </c>
      <c r="L115" t="s">
        <v>510</v>
      </c>
      <c r="M115" t="s">
        <v>511</v>
      </c>
      <c r="N115">
        <v>1.2436111110000001</v>
      </c>
      <c r="O115">
        <v>0</v>
      </c>
      <c r="P115">
        <v>0</v>
      </c>
      <c r="Q115">
        <v>0</v>
      </c>
      <c r="R115">
        <v>0</v>
      </c>
      <c r="S115">
        <v>1</v>
      </c>
      <c r="T115">
        <v>3</v>
      </c>
      <c r="U115">
        <v>1</v>
      </c>
      <c r="V115">
        <v>1</v>
      </c>
      <c r="W115">
        <v>0</v>
      </c>
      <c r="X115">
        <v>0</v>
      </c>
      <c r="Y115">
        <v>0</v>
      </c>
      <c r="Z115">
        <v>0</v>
      </c>
      <c r="AA115">
        <v>28.033200822638548</v>
      </c>
      <c r="AB115">
        <v>145.6801255895885</v>
      </c>
      <c r="AC115">
        <v>35.48947932061769</v>
      </c>
      <c r="AD115">
        <v>24.316389355076481</v>
      </c>
      <c r="AE115">
        <v>233.51919508792122</v>
      </c>
    </row>
    <row r="116" spans="1:31" x14ac:dyDescent="0.3">
      <c r="A116">
        <v>2448391</v>
      </c>
      <c r="B116">
        <v>1</v>
      </c>
      <c r="C116" t="s">
        <v>80</v>
      </c>
      <c r="D116" t="s">
        <v>82</v>
      </c>
      <c r="E116" t="s">
        <v>159</v>
      </c>
      <c r="F116" t="s">
        <v>512</v>
      </c>
      <c r="G116" t="s">
        <v>143</v>
      </c>
      <c r="H116" t="s">
        <v>144</v>
      </c>
      <c r="I116" t="s">
        <v>136</v>
      </c>
      <c r="J116" t="s">
        <v>137</v>
      </c>
      <c r="K116" t="s">
        <v>138</v>
      </c>
      <c r="L116" t="s">
        <v>513</v>
      </c>
      <c r="M116" t="s">
        <v>514</v>
      </c>
      <c r="N116">
        <v>0.83694444400000001</v>
      </c>
      <c r="O116">
        <v>0</v>
      </c>
      <c r="P116">
        <v>235</v>
      </c>
      <c r="Q116">
        <v>0</v>
      </c>
      <c r="R116">
        <v>0</v>
      </c>
      <c r="S116">
        <v>0</v>
      </c>
      <c r="T116">
        <v>86</v>
      </c>
      <c r="U116">
        <v>0</v>
      </c>
      <c r="V116">
        <v>0</v>
      </c>
      <c r="W116">
        <v>0</v>
      </c>
      <c r="X116">
        <v>35.601267167245631</v>
      </c>
      <c r="Y116">
        <v>0</v>
      </c>
      <c r="Z116">
        <v>0</v>
      </c>
      <c r="AA116">
        <v>0</v>
      </c>
      <c r="AB116">
        <v>44.999348362283961</v>
      </c>
      <c r="AC116">
        <v>0</v>
      </c>
      <c r="AD116">
        <v>0</v>
      </c>
      <c r="AE116">
        <v>80.600615529529591</v>
      </c>
    </row>
    <row r="117" spans="1:31" x14ac:dyDescent="0.3">
      <c r="A117">
        <v>2448683</v>
      </c>
      <c r="B117">
        <v>1</v>
      </c>
      <c r="C117" t="s">
        <v>81</v>
      </c>
      <c r="D117" t="s">
        <v>122</v>
      </c>
      <c r="E117" t="s">
        <v>141</v>
      </c>
      <c r="F117" t="s">
        <v>515</v>
      </c>
      <c r="G117" t="s">
        <v>156</v>
      </c>
      <c r="H117" t="s">
        <v>144</v>
      </c>
      <c r="I117" t="s">
        <v>136</v>
      </c>
      <c r="J117" t="s">
        <v>137</v>
      </c>
      <c r="K117" t="s">
        <v>138</v>
      </c>
      <c r="L117" t="s">
        <v>516</v>
      </c>
      <c r="M117" t="s">
        <v>517</v>
      </c>
      <c r="N117">
        <v>0.387222222</v>
      </c>
      <c r="O117">
        <v>0</v>
      </c>
      <c r="P117">
        <v>157</v>
      </c>
      <c r="Q117">
        <v>0</v>
      </c>
      <c r="R117">
        <v>0</v>
      </c>
      <c r="S117">
        <v>0</v>
      </c>
      <c r="T117">
        <v>9</v>
      </c>
      <c r="U117">
        <v>0</v>
      </c>
      <c r="V117">
        <v>0</v>
      </c>
      <c r="W117">
        <v>0</v>
      </c>
      <c r="X117">
        <v>12.374413553321515</v>
      </c>
      <c r="Y117">
        <v>0</v>
      </c>
      <c r="Z117">
        <v>0</v>
      </c>
      <c r="AA117">
        <v>0</v>
      </c>
      <c r="AB117">
        <v>1.3297957194095937</v>
      </c>
      <c r="AC117">
        <v>0</v>
      </c>
      <c r="AD117">
        <v>0</v>
      </c>
      <c r="AE117">
        <v>13.704209272731109</v>
      </c>
    </row>
    <row r="118" spans="1:31" x14ac:dyDescent="0.3">
      <c r="A118">
        <v>2448766</v>
      </c>
      <c r="B118">
        <v>1</v>
      </c>
      <c r="C118" t="s">
        <v>80</v>
      </c>
      <c r="D118" t="s">
        <v>106</v>
      </c>
      <c r="E118" t="s">
        <v>173</v>
      </c>
      <c r="F118" t="s">
        <v>518</v>
      </c>
      <c r="G118" t="s">
        <v>179</v>
      </c>
      <c r="H118" t="s">
        <v>144</v>
      </c>
      <c r="I118" t="s">
        <v>136</v>
      </c>
      <c r="J118" t="s">
        <v>137</v>
      </c>
      <c r="K118" t="s">
        <v>138</v>
      </c>
      <c r="L118" t="s">
        <v>519</v>
      </c>
      <c r="M118" t="s">
        <v>520</v>
      </c>
      <c r="N118">
        <v>1.6886111109999999</v>
      </c>
      <c r="O118">
        <v>0</v>
      </c>
      <c r="P118">
        <v>9</v>
      </c>
      <c r="Q118">
        <v>0</v>
      </c>
      <c r="R118">
        <v>0</v>
      </c>
      <c r="S118">
        <v>0</v>
      </c>
      <c r="T118">
        <v>5</v>
      </c>
      <c r="U118">
        <v>0</v>
      </c>
      <c r="V118">
        <v>0</v>
      </c>
      <c r="W118">
        <v>0</v>
      </c>
      <c r="X118">
        <v>5.8985837095678821</v>
      </c>
      <c r="Y118">
        <v>0</v>
      </c>
      <c r="Z118">
        <v>0</v>
      </c>
      <c r="AA118">
        <v>0</v>
      </c>
      <c r="AB118">
        <v>4.7110751239959345</v>
      </c>
      <c r="AC118">
        <v>0</v>
      </c>
      <c r="AD118">
        <v>0</v>
      </c>
      <c r="AE118">
        <v>10.609658833563817</v>
      </c>
    </row>
    <row r="119" spans="1:31" x14ac:dyDescent="0.3">
      <c r="A119">
        <v>2448474</v>
      </c>
      <c r="B119">
        <v>1</v>
      </c>
      <c r="C119" t="s">
        <v>80</v>
      </c>
      <c r="D119" t="s">
        <v>108</v>
      </c>
      <c r="E119" t="s">
        <v>132</v>
      </c>
      <c r="F119" t="s">
        <v>521</v>
      </c>
      <c r="G119" t="s">
        <v>226</v>
      </c>
      <c r="H119" t="s">
        <v>135</v>
      </c>
      <c r="I119" t="s">
        <v>136</v>
      </c>
      <c r="J119" t="s">
        <v>137</v>
      </c>
      <c r="K119" t="s">
        <v>162</v>
      </c>
      <c r="L119" t="s">
        <v>522</v>
      </c>
      <c r="M119" t="s">
        <v>523</v>
      </c>
      <c r="N119">
        <v>4.1452777770000004</v>
      </c>
      <c r="O119">
        <v>1</v>
      </c>
      <c r="P119">
        <v>1976</v>
      </c>
      <c r="Q119">
        <v>2</v>
      </c>
      <c r="R119">
        <v>418</v>
      </c>
      <c r="S119">
        <v>13</v>
      </c>
      <c r="T119">
        <v>274</v>
      </c>
      <c r="U119">
        <v>0</v>
      </c>
      <c r="V119">
        <v>0</v>
      </c>
      <c r="W119">
        <v>1.2510440878655349</v>
      </c>
      <c r="X119">
        <v>983.23869302067476</v>
      </c>
      <c r="Y119">
        <v>136.19289004379772</v>
      </c>
      <c r="Z119">
        <v>133.68251309632382</v>
      </c>
      <c r="AA119">
        <v>314.36151459134953</v>
      </c>
      <c r="AB119">
        <v>567.27788585262522</v>
      </c>
      <c r="AC119">
        <v>0</v>
      </c>
      <c r="AD119">
        <v>0</v>
      </c>
      <c r="AE119">
        <v>2136.0045406926365</v>
      </c>
    </row>
    <row r="120" spans="1:31" x14ac:dyDescent="0.3">
      <c r="A120">
        <v>2448697</v>
      </c>
      <c r="B120">
        <v>1</v>
      </c>
      <c r="C120" t="s">
        <v>81</v>
      </c>
      <c r="D120" t="s">
        <v>128</v>
      </c>
      <c r="E120" t="s">
        <v>169</v>
      </c>
      <c r="F120" t="s">
        <v>524</v>
      </c>
      <c r="G120" t="s">
        <v>149</v>
      </c>
      <c r="H120" t="s">
        <v>135</v>
      </c>
      <c r="I120" t="s">
        <v>136</v>
      </c>
      <c r="J120" t="s">
        <v>137</v>
      </c>
      <c r="K120" t="s">
        <v>138</v>
      </c>
      <c r="L120" t="s">
        <v>525</v>
      </c>
      <c r="M120" t="s">
        <v>526</v>
      </c>
      <c r="N120">
        <v>0.55000000000000004</v>
      </c>
      <c r="O120">
        <v>1</v>
      </c>
      <c r="P120">
        <v>1</v>
      </c>
      <c r="Q120">
        <v>0</v>
      </c>
      <c r="R120">
        <v>0</v>
      </c>
      <c r="S120">
        <v>6</v>
      </c>
      <c r="T120">
        <v>730</v>
      </c>
      <c r="U120">
        <v>4</v>
      </c>
      <c r="V120">
        <v>41</v>
      </c>
      <c r="W120">
        <v>0.18386293036265</v>
      </c>
      <c r="X120">
        <v>0.16465921434800002</v>
      </c>
      <c r="Y120">
        <v>0</v>
      </c>
      <c r="Z120">
        <v>0</v>
      </c>
      <c r="AA120">
        <v>9.3178225562856376</v>
      </c>
      <c r="AB120">
        <v>395.58118674464407</v>
      </c>
      <c r="AC120">
        <v>21.967793629997736</v>
      </c>
      <c r="AD120">
        <v>202.47483188653692</v>
      </c>
      <c r="AE120">
        <v>629.69015696217502</v>
      </c>
    </row>
    <row r="121" spans="1:31" x14ac:dyDescent="0.3">
      <c r="A121">
        <v>2448417</v>
      </c>
      <c r="B121">
        <v>1</v>
      </c>
      <c r="C121" t="s">
        <v>80</v>
      </c>
      <c r="D121" t="s">
        <v>83</v>
      </c>
      <c r="E121" t="s">
        <v>147</v>
      </c>
      <c r="F121" t="s">
        <v>527</v>
      </c>
      <c r="G121" t="s">
        <v>528</v>
      </c>
      <c r="H121" t="s">
        <v>135</v>
      </c>
      <c r="I121" t="s">
        <v>136</v>
      </c>
      <c r="J121" t="s">
        <v>137</v>
      </c>
      <c r="K121" t="s">
        <v>138</v>
      </c>
      <c r="L121" t="s">
        <v>529</v>
      </c>
      <c r="M121" t="s">
        <v>530</v>
      </c>
      <c r="N121">
        <v>1.7825</v>
      </c>
      <c r="O121">
        <v>0</v>
      </c>
      <c r="P121">
        <v>1</v>
      </c>
      <c r="Q121">
        <v>0</v>
      </c>
      <c r="R121">
        <v>0</v>
      </c>
      <c r="S121">
        <v>1</v>
      </c>
      <c r="T121">
        <v>59</v>
      </c>
      <c r="U121">
        <v>0</v>
      </c>
      <c r="V121">
        <v>17</v>
      </c>
      <c r="W121">
        <v>0</v>
      </c>
      <c r="X121">
        <v>3.1041239191179914E-2</v>
      </c>
      <c r="Y121">
        <v>0</v>
      </c>
      <c r="Z121">
        <v>0</v>
      </c>
      <c r="AA121">
        <v>67.522576598554153</v>
      </c>
      <c r="AB121">
        <v>106.34354631358021</v>
      </c>
      <c r="AC121">
        <v>0</v>
      </c>
      <c r="AD121">
        <v>418.66472417513398</v>
      </c>
      <c r="AE121">
        <v>592.56188832645955</v>
      </c>
    </row>
    <row r="122" spans="1:31" x14ac:dyDescent="0.3">
      <c r="A122">
        <v>2448772</v>
      </c>
      <c r="B122">
        <v>1</v>
      </c>
      <c r="C122" t="s">
        <v>80</v>
      </c>
      <c r="D122" t="s">
        <v>107</v>
      </c>
      <c r="E122" t="s">
        <v>173</v>
      </c>
      <c r="F122" t="s">
        <v>531</v>
      </c>
      <c r="G122" t="s">
        <v>179</v>
      </c>
      <c r="H122" t="s">
        <v>144</v>
      </c>
      <c r="I122" t="s">
        <v>136</v>
      </c>
      <c r="J122" t="s">
        <v>137</v>
      </c>
      <c r="K122" t="s">
        <v>138</v>
      </c>
      <c r="L122" t="s">
        <v>532</v>
      </c>
      <c r="M122" t="s">
        <v>533</v>
      </c>
      <c r="N122">
        <v>1.316944444</v>
      </c>
      <c r="O122">
        <v>0</v>
      </c>
      <c r="P122">
        <v>16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10.120145931439502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10.120145931439502</v>
      </c>
    </row>
    <row r="123" spans="1:31" x14ac:dyDescent="0.3">
      <c r="A123">
        <v>2448795</v>
      </c>
      <c r="B123">
        <v>1</v>
      </c>
      <c r="C123" t="s">
        <v>80</v>
      </c>
      <c r="D123" t="s">
        <v>83</v>
      </c>
      <c r="E123" t="s">
        <v>173</v>
      </c>
      <c r="F123" t="s">
        <v>534</v>
      </c>
      <c r="G123" t="s">
        <v>175</v>
      </c>
      <c r="H123" t="s">
        <v>144</v>
      </c>
      <c r="I123" t="s">
        <v>136</v>
      </c>
      <c r="J123" t="s">
        <v>137</v>
      </c>
      <c r="K123" t="s">
        <v>138</v>
      </c>
      <c r="L123" t="s">
        <v>535</v>
      </c>
      <c r="M123" t="s">
        <v>536</v>
      </c>
      <c r="N123">
        <v>2.3369444439999998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1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17.920472028665721</v>
      </c>
      <c r="AE123">
        <v>17.920472028665721</v>
      </c>
    </row>
    <row r="124" spans="1:31" x14ac:dyDescent="0.3">
      <c r="A124">
        <v>2448477</v>
      </c>
      <c r="B124">
        <v>1</v>
      </c>
      <c r="C124" t="s">
        <v>80</v>
      </c>
      <c r="D124" t="s">
        <v>104</v>
      </c>
      <c r="E124" t="s">
        <v>132</v>
      </c>
      <c r="F124" t="s">
        <v>537</v>
      </c>
      <c r="G124" t="s">
        <v>161</v>
      </c>
      <c r="H124" t="s">
        <v>135</v>
      </c>
      <c r="I124" t="s">
        <v>136</v>
      </c>
      <c r="J124" t="s">
        <v>137</v>
      </c>
      <c r="K124" t="s">
        <v>162</v>
      </c>
      <c r="L124" t="s">
        <v>538</v>
      </c>
      <c r="M124" t="s">
        <v>539</v>
      </c>
      <c r="N124">
        <v>2.2405555549999998</v>
      </c>
      <c r="O124">
        <v>13</v>
      </c>
      <c r="P124">
        <v>220</v>
      </c>
      <c r="Q124">
        <v>38</v>
      </c>
      <c r="R124">
        <v>16</v>
      </c>
      <c r="S124">
        <v>50</v>
      </c>
      <c r="T124">
        <v>41</v>
      </c>
      <c r="U124">
        <v>12</v>
      </c>
      <c r="V124">
        <v>0</v>
      </c>
      <c r="W124">
        <v>13.448873030174266</v>
      </c>
      <c r="X124">
        <v>190.847393757231</v>
      </c>
      <c r="Y124">
        <v>91.06492540475098</v>
      </c>
      <c r="Z124">
        <v>19.343777877446147</v>
      </c>
      <c r="AA124">
        <v>696.96892812719625</v>
      </c>
      <c r="AB124">
        <v>88.123311195936694</v>
      </c>
      <c r="AC124">
        <v>1982.0393753311891</v>
      </c>
      <c r="AD124">
        <v>0</v>
      </c>
      <c r="AE124">
        <v>3081.8365847239247</v>
      </c>
    </row>
    <row r="125" spans="1:31" x14ac:dyDescent="0.3">
      <c r="A125">
        <v>2448500</v>
      </c>
      <c r="B125">
        <v>1</v>
      </c>
      <c r="C125" t="s">
        <v>80</v>
      </c>
      <c r="D125" t="s">
        <v>103</v>
      </c>
      <c r="E125" t="s">
        <v>132</v>
      </c>
      <c r="F125" t="s">
        <v>540</v>
      </c>
      <c r="G125" t="s">
        <v>161</v>
      </c>
      <c r="H125" t="s">
        <v>135</v>
      </c>
      <c r="I125" t="s">
        <v>136</v>
      </c>
      <c r="J125" t="s">
        <v>137</v>
      </c>
      <c r="K125" t="s">
        <v>162</v>
      </c>
      <c r="L125" t="s">
        <v>541</v>
      </c>
      <c r="M125" t="s">
        <v>542</v>
      </c>
      <c r="N125">
        <v>5.5661111109999997</v>
      </c>
      <c r="O125">
        <v>4</v>
      </c>
      <c r="P125">
        <v>2701</v>
      </c>
      <c r="Q125">
        <v>24</v>
      </c>
      <c r="R125">
        <v>417</v>
      </c>
      <c r="S125">
        <v>34</v>
      </c>
      <c r="T125">
        <v>885</v>
      </c>
      <c r="U125">
        <v>3</v>
      </c>
      <c r="V125">
        <v>2</v>
      </c>
      <c r="W125">
        <v>6.3186741711939263</v>
      </c>
      <c r="X125">
        <v>2737.07729660223</v>
      </c>
      <c r="Y125">
        <v>264.06402132336927</v>
      </c>
      <c r="Z125">
        <v>347.10559224221925</v>
      </c>
      <c r="AA125">
        <v>577.07667364214001</v>
      </c>
      <c r="AB125">
        <v>2098.2217329999908</v>
      </c>
      <c r="AC125">
        <v>618.19353814271142</v>
      </c>
      <c r="AD125">
        <v>0</v>
      </c>
      <c r="AE125">
        <v>6648.0575291238538</v>
      </c>
    </row>
    <row r="126" spans="1:31" x14ac:dyDescent="0.3">
      <c r="A126">
        <v>2448643</v>
      </c>
      <c r="B126">
        <v>1</v>
      </c>
      <c r="C126" t="s">
        <v>80</v>
      </c>
      <c r="D126" t="s">
        <v>82</v>
      </c>
      <c r="E126" t="s">
        <v>284</v>
      </c>
      <c r="F126" t="s">
        <v>543</v>
      </c>
      <c r="G126" t="s">
        <v>226</v>
      </c>
      <c r="H126" t="s">
        <v>135</v>
      </c>
      <c r="I126" t="s">
        <v>136</v>
      </c>
      <c r="J126" t="s">
        <v>137</v>
      </c>
      <c r="K126" t="s">
        <v>162</v>
      </c>
      <c r="L126" t="s">
        <v>544</v>
      </c>
      <c r="M126" t="s">
        <v>545</v>
      </c>
      <c r="N126">
        <v>1.6516666659999999</v>
      </c>
      <c r="O126">
        <v>0</v>
      </c>
      <c r="P126">
        <v>469</v>
      </c>
      <c r="Q126">
        <v>0</v>
      </c>
      <c r="R126">
        <v>0</v>
      </c>
      <c r="S126">
        <v>2</v>
      </c>
      <c r="T126">
        <v>446</v>
      </c>
      <c r="U126">
        <v>0</v>
      </c>
      <c r="V126">
        <v>2</v>
      </c>
      <c r="W126">
        <v>0</v>
      </c>
      <c r="X126">
        <v>278.36538803875106</v>
      </c>
      <c r="Y126">
        <v>0</v>
      </c>
      <c r="Z126">
        <v>0</v>
      </c>
      <c r="AA126">
        <v>222.07731942190037</v>
      </c>
      <c r="AB126">
        <v>674.92356981861485</v>
      </c>
      <c r="AC126">
        <v>0</v>
      </c>
      <c r="AD126">
        <v>3.9264263438934712</v>
      </c>
      <c r="AE126">
        <v>1179.2927036231599</v>
      </c>
    </row>
    <row r="127" spans="1:31" x14ac:dyDescent="0.3">
      <c r="A127">
        <v>2448792</v>
      </c>
      <c r="B127">
        <v>1</v>
      </c>
      <c r="C127" t="s">
        <v>80</v>
      </c>
      <c r="D127" t="s">
        <v>105</v>
      </c>
      <c r="E127" t="s">
        <v>141</v>
      </c>
      <c r="F127" t="s">
        <v>546</v>
      </c>
      <c r="G127" t="s">
        <v>143</v>
      </c>
      <c r="H127" t="s">
        <v>144</v>
      </c>
      <c r="I127" t="s">
        <v>136</v>
      </c>
      <c r="J127" t="s">
        <v>137</v>
      </c>
      <c r="K127" t="s">
        <v>138</v>
      </c>
      <c r="L127" t="s">
        <v>547</v>
      </c>
      <c r="M127" t="s">
        <v>548</v>
      </c>
      <c r="N127">
        <v>0.71861111099999997</v>
      </c>
      <c r="O127">
        <v>0</v>
      </c>
      <c r="P127">
        <v>45</v>
      </c>
      <c r="Q127">
        <v>0</v>
      </c>
      <c r="R127">
        <v>10</v>
      </c>
      <c r="S127">
        <v>0</v>
      </c>
      <c r="T127">
        <v>13</v>
      </c>
      <c r="U127">
        <v>0</v>
      </c>
      <c r="V127">
        <v>0</v>
      </c>
      <c r="W127">
        <v>0</v>
      </c>
      <c r="X127">
        <v>10.651266161949435</v>
      </c>
      <c r="Y127">
        <v>0</v>
      </c>
      <c r="Z127">
        <v>0.61773776242111644</v>
      </c>
      <c r="AA127">
        <v>0</v>
      </c>
      <c r="AB127">
        <v>4.227608147338473</v>
      </c>
      <c r="AC127">
        <v>0</v>
      </c>
      <c r="AD127">
        <v>0</v>
      </c>
      <c r="AE127">
        <v>15.496612071709023</v>
      </c>
    </row>
    <row r="128" spans="1:31" x14ac:dyDescent="0.3">
      <c r="A128">
        <v>2448520</v>
      </c>
      <c r="B128">
        <v>1</v>
      </c>
      <c r="C128" t="s">
        <v>80</v>
      </c>
      <c r="D128" t="s">
        <v>84</v>
      </c>
      <c r="E128" t="s">
        <v>173</v>
      </c>
      <c r="F128" t="s">
        <v>549</v>
      </c>
      <c r="G128" t="s">
        <v>175</v>
      </c>
      <c r="H128" t="s">
        <v>144</v>
      </c>
      <c r="I128" t="s">
        <v>136</v>
      </c>
      <c r="J128" t="s">
        <v>137</v>
      </c>
      <c r="K128" t="s">
        <v>138</v>
      </c>
      <c r="L128" t="s">
        <v>550</v>
      </c>
      <c r="M128" t="s">
        <v>551</v>
      </c>
      <c r="N128">
        <v>2.068888888</v>
      </c>
      <c r="O128">
        <v>0</v>
      </c>
      <c r="P128">
        <v>4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1.3196949745073612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1.3196949745073612</v>
      </c>
    </row>
    <row r="129" spans="1:31" x14ac:dyDescent="0.3">
      <c r="A129">
        <v>2448649</v>
      </c>
      <c r="B129">
        <v>1</v>
      </c>
      <c r="C129" t="s">
        <v>80</v>
      </c>
      <c r="D129" t="s">
        <v>90</v>
      </c>
      <c r="E129" t="s">
        <v>173</v>
      </c>
      <c r="F129" t="s">
        <v>552</v>
      </c>
      <c r="G129" t="s">
        <v>175</v>
      </c>
      <c r="H129" t="s">
        <v>144</v>
      </c>
      <c r="I129" t="s">
        <v>136</v>
      </c>
      <c r="J129" t="s">
        <v>137</v>
      </c>
      <c r="K129" t="s">
        <v>138</v>
      </c>
      <c r="L129" t="s">
        <v>553</v>
      </c>
      <c r="M129" t="s">
        <v>554</v>
      </c>
      <c r="N129">
        <v>3.5863888880000001</v>
      </c>
      <c r="O129">
        <v>0</v>
      </c>
      <c r="P129">
        <v>2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2.0221976468920815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2.0221976468920815</v>
      </c>
    </row>
    <row r="130" spans="1:31" x14ac:dyDescent="0.3">
      <c r="A130">
        <v>2448606</v>
      </c>
      <c r="B130">
        <v>1</v>
      </c>
      <c r="C130" t="s">
        <v>80</v>
      </c>
      <c r="D130" t="s">
        <v>100</v>
      </c>
      <c r="E130" t="s">
        <v>147</v>
      </c>
      <c r="F130" t="s">
        <v>555</v>
      </c>
      <c r="G130" t="s">
        <v>143</v>
      </c>
      <c r="H130" t="s">
        <v>135</v>
      </c>
      <c r="I130" t="s">
        <v>136</v>
      </c>
      <c r="J130" t="s">
        <v>137</v>
      </c>
      <c r="K130" t="s">
        <v>138</v>
      </c>
      <c r="L130" t="s">
        <v>556</v>
      </c>
      <c r="M130" t="s">
        <v>557</v>
      </c>
      <c r="N130">
        <v>9.1013888880000007</v>
      </c>
      <c r="O130">
        <v>0</v>
      </c>
      <c r="P130">
        <v>0</v>
      </c>
      <c r="Q130">
        <v>1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</row>
    <row r="131" spans="1:31" x14ac:dyDescent="0.3">
      <c r="A131">
        <v>2448457</v>
      </c>
      <c r="B131">
        <v>1</v>
      </c>
      <c r="C131" t="s">
        <v>80</v>
      </c>
      <c r="D131" t="s">
        <v>105</v>
      </c>
      <c r="E131" t="s">
        <v>132</v>
      </c>
      <c r="F131" t="s">
        <v>558</v>
      </c>
      <c r="G131" t="s">
        <v>226</v>
      </c>
      <c r="H131" t="s">
        <v>135</v>
      </c>
      <c r="I131" t="s">
        <v>136</v>
      </c>
      <c r="J131" t="s">
        <v>137</v>
      </c>
      <c r="K131" t="s">
        <v>162</v>
      </c>
      <c r="L131" t="s">
        <v>559</v>
      </c>
      <c r="M131" t="s">
        <v>560</v>
      </c>
      <c r="N131">
        <v>9.8819444440000002</v>
      </c>
      <c r="O131">
        <v>0</v>
      </c>
      <c r="P131">
        <v>320</v>
      </c>
      <c r="Q131">
        <v>0</v>
      </c>
      <c r="R131">
        <v>0</v>
      </c>
      <c r="S131">
        <v>14</v>
      </c>
      <c r="T131">
        <v>139</v>
      </c>
      <c r="U131">
        <v>13</v>
      </c>
      <c r="V131">
        <v>38</v>
      </c>
      <c r="W131">
        <v>0</v>
      </c>
      <c r="X131">
        <v>913.16188124615132</v>
      </c>
      <c r="Y131">
        <v>0</v>
      </c>
      <c r="Z131">
        <v>0</v>
      </c>
      <c r="AA131">
        <v>1219.114590348307</v>
      </c>
      <c r="AB131">
        <v>3839.3724792635689</v>
      </c>
      <c r="AC131">
        <v>5093.5070334476559</v>
      </c>
      <c r="AD131">
        <v>4369.6985069952634</v>
      </c>
      <c r="AE131">
        <v>15434.854491300946</v>
      </c>
    </row>
    <row r="132" spans="1:31" x14ac:dyDescent="0.3">
      <c r="A132">
        <v>2448706</v>
      </c>
      <c r="B132">
        <v>1</v>
      </c>
      <c r="C132" t="s">
        <v>80</v>
      </c>
      <c r="D132" t="s">
        <v>97</v>
      </c>
      <c r="E132" t="s">
        <v>173</v>
      </c>
      <c r="F132" t="s">
        <v>561</v>
      </c>
      <c r="G132" t="s">
        <v>175</v>
      </c>
      <c r="H132" t="s">
        <v>144</v>
      </c>
      <c r="I132" t="s">
        <v>136</v>
      </c>
      <c r="J132" t="s">
        <v>137</v>
      </c>
      <c r="K132" t="s">
        <v>138</v>
      </c>
      <c r="L132" t="s">
        <v>562</v>
      </c>
      <c r="M132" t="s">
        <v>563</v>
      </c>
      <c r="N132">
        <v>1.983333333</v>
      </c>
      <c r="O132">
        <v>0</v>
      </c>
      <c r="P132">
        <v>1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2.0324938796053467E-2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2.0324938796053467E-2</v>
      </c>
    </row>
    <row r="133" spans="1:31" x14ac:dyDescent="0.3">
      <c r="A133">
        <v>2448752</v>
      </c>
      <c r="B133">
        <v>1</v>
      </c>
      <c r="C133" t="s">
        <v>80</v>
      </c>
      <c r="D133" t="s">
        <v>96</v>
      </c>
      <c r="E133" t="s">
        <v>173</v>
      </c>
      <c r="F133" t="s">
        <v>564</v>
      </c>
      <c r="G133" t="s">
        <v>239</v>
      </c>
      <c r="H133" t="s">
        <v>144</v>
      </c>
      <c r="I133" t="s">
        <v>136</v>
      </c>
      <c r="J133" t="s">
        <v>137</v>
      </c>
      <c r="K133" t="s">
        <v>138</v>
      </c>
      <c r="L133" t="s">
        <v>565</v>
      </c>
      <c r="M133" t="s">
        <v>566</v>
      </c>
      <c r="N133">
        <v>0.89222222200000001</v>
      </c>
      <c r="O133">
        <v>0</v>
      </c>
      <c r="P133">
        <v>2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1.7477749555930209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1.7477749555930209</v>
      </c>
    </row>
    <row r="134" spans="1:31" x14ac:dyDescent="0.3">
      <c r="A134">
        <v>2448397</v>
      </c>
      <c r="B134">
        <v>1</v>
      </c>
      <c r="C134" t="s">
        <v>81</v>
      </c>
      <c r="D134" t="s">
        <v>113</v>
      </c>
      <c r="E134" t="s">
        <v>284</v>
      </c>
      <c r="F134" t="s">
        <v>567</v>
      </c>
      <c r="G134" t="s">
        <v>381</v>
      </c>
      <c r="H134" t="s">
        <v>331</v>
      </c>
      <c r="I134" t="s">
        <v>136</v>
      </c>
      <c r="J134" t="s">
        <v>137</v>
      </c>
      <c r="K134" t="s">
        <v>162</v>
      </c>
      <c r="L134" t="s">
        <v>568</v>
      </c>
      <c r="M134" t="s">
        <v>569</v>
      </c>
      <c r="N134">
        <v>0.148888888</v>
      </c>
      <c r="O134">
        <v>4</v>
      </c>
      <c r="P134">
        <v>2185</v>
      </c>
      <c r="Q134">
        <v>20</v>
      </c>
      <c r="R134">
        <v>88</v>
      </c>
      <c r="S134">
        <v>6</v>
      </c>
      <c r="T134">
        <v>328</v>
      </c>
      <c r="U134">
        <v>0</v>
      </c>
      <c r="V134">
        <v>0</v>
      </c>
      <c r="W134">
        <v>1.1091543819216225</v>
      </c>
      <c r="X134">
        <v>54.079688423031925</v>
      </c>
      <c r="Y134">
        <v>1.4046990898220397</v>
      </c>
      <c r="Z134">
        <v>1.7509522848278432</v>
      </c>
      <c r="AA134">
        <v>8.9658918817899362</v>
      </c>
      <c r="AB134">
        <v>18.130281998268934</v>
      </c>
      <c r="AC134">
        <v>0</v>
      </c>
      <c r="AD134">
        <v>0</v>
      </c>
      <c r="AE134">
        <v>85.4406680596623</v>
      </c>
    </row>
    <row r="135" spans="1:31" x14ac:dyDescent="0.3">
      <c r="A135">
        <v>2448543</v>
      </c>
      <c r="B135">
        <v>1</v>
      </c>
      <c r="C135" t="s">
        <v>80</v>
      </c>
      <c r="D135" t="s">
        <v>104</v>
      </c>
      <c r="E135" t="s">
        <v>159</v>
      </c>
      <c r="F135">
        <v>75</v>
      </c>
      <c r="G135" t="s">
        <v>226</v>
      </c>
      <c r="H135" t="s">
        <v>144</v>
      </c>
      <c r="I135" t="s">
        <v>136</v>
      </c>
      <c r="J135" t="s">
        <v>137</v>
      </c>
      <c r="K135" t="s">
        <v>162</v>
      </c>
      <c r="L135" t="s">
        <v>570</v>
      </c>
      <c r="M135" t="s">
        <v>571</v>
      </c>
      <c r="N135">
        <v>1.26</v>
      </c>
      <c r="O135">
        <v>0</v>
      </c>
      <c r="P135">
        <v>4</v>
      </c>
      <c r="Q135">
        <v>0</v>
      </c>
      <c r="R135">
        <v>8</v>
      </c>
      <c r="S135">
        <v>0</v>
      </c>
      <c r="T135">
        <v>6</v>
      </c>
      <c r="U135">
        <v>0</v>
      </c>
      <c r="V135">
        <v>0</v>
      </c>
      <c r="W135">
        <v>0</v>
      </c>
      <c r="X135">
        <v>0.43099346954110895</v>
      </c>
      <c r="Y135">
        <v>0</v>
      </c>
      <c r="Z135">
        <v>0.48094560161908628</v>
      </c>
      <c r="AA135">
        <v>0</v>
      </c>
      <c r="AB135">
        <v>18.759699476792193</v>
      </c>
      <c r="AC135">
        <v>0</v>
      </c>
      <c r="AD135">
        <v>0</v>
      </c>
      <c r="AE135">
        <v>19.671638547952387</v>
      </c>
    </row>
    <row r="136" spans="1:31" x14ac:dyDescent="0.3">
      <c r="A136">
        <v>2448503</v>
      </c>
      <c r="B136">
        <v>1</v>
      </c>
      <c r="C136" t="s">
        <v>80</v>
      </c>
      <c r="D136" t="s">
        <v>95</v>
      </c>
      <c r="E136" t="s">
        <v>147</v>
      </c>
      <c r="F136" t="s">
        <v>572</v>
      </c>
      <c r="G136" t="s">
        <v>226</v>
      </c>
      <c r="H136" t="s">
        <v>135</v>
      </c>
      <c r="I136" t="s">
        <v>136</v>
      </c>
      <c r="J136" t="s">
        <v>137</v>
      </c>
      <c r="K136" t="s">
        <v>162</v>
      </c>
      <c r="L136" t="s">
        <v>573</v>
      </c>
      <c r="M136" t="s">
        <v>574</v>
      </c>
      <c r="N136">
        <v>2.7583333329999999</v>
      </c>
      <c r="O136">
        <v>0</v>
      </c>
      <c r="P136">
        <v>483</v>
      </c>
      <c r="Q136">
        <v>0</v>
      </c>
      <c r="R136">
        <v>0</v>
      </c>
      <c r="S136">
        <v>0</v>
      </c>
      <c r="T136">
        <v>23</v>
      </c>
      <c r="U136">
        <v>0</v>
      </c>
      <c r="V136">
        <v>0</v>
      </c>
      <c r="W136">
        <v>0</v>
      </c>
      <c r="X136">
        <v>363.88339776179401</v>
      </c>
      <c r="Y136">
        <v>0</v>
      </c>
      <c r="Z136">
        <v>0</v>
      </c>
      <c r="AA136">
        <v>0</v>
      </c>
      <c r="AB136">
        <v>197.08796775542592</v>
      </c>
      <c r="AC136">
        <v>0</v>
      </c>
      <c r="AD136">
        <v>0</v>
      </c>
      <c r="AE136">
        <v>560.97136551721997</v>
      </c>
    </row>
    <row r="137" spans="1:31" x14ac:dyDescent="0.3">
      <c r="A137">
        <v>2448523</v>
      </c>
      <c r="B137">
        <v>1</v>
      </c>
      <c r="C137" t="s">
        <v>80</v>
      </c>
      <c r="D137" t="s">
        <v>92</v>
      </c>
      <c r="E137" t="s">
        <v>173</v>
      </c>
      <c r="F137" t="s">
        <v>575</v>
      </c>
      <c r="G137" t="s">
        <v>219</v>
      </c>
      <c r="H137" t="s">
        <v>144</v>
      </c>
      <c r="I137" t="s">
        <v>136</v>
      </c>
      <c r="J137" t="s">
        <v>3</v>
      </c>
      <c r="K137" t="s">
        <v>138</v>
      </c>
      <c r="L137" t="s">
        <v>576</v>
      </c>
      <c r="M137" t="s">
        <v>577</v>
      </c>
      <c r="N137">
        <v>1.003055555</v>
      </c>
      <c r="O137">
        <v>0</v>
      </c>
      <c r="P137">
        <v>1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0.19746452536283024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0.19746452536283024</v>
      </c>
    </row>
    <row r="138" spans="1:31" x14ac:dyDescent="0.3">
      <c r="A138">
        <v>2448623</v>
      </c>
      <c r="B138">
        <v>1</v>
      </c>
      <c r="C138" t="s">
        <v>80</v>
      </c>
      <c r="D138" t="s">
        <v>96</v>
      </c>
      <c r="E138" t="s">
        <v>147</v>
      </c>
      <c r="F138" t="s">
        <v>578</v>
      </c>
      <c r="G138" t="s">
        <v>219</v>
      </c>
      <c r="H138" t="s">
        <v>135</v>
      </c>
      <c r="I138" t="s">
        <v>136</v>
      </c>
      <c r="J138" t="s">
        <v>3</v>
      </c>
      <c r="K138" t="s">
        <v>138</v>
      </c>
      <c r="L138" t="s">
        <v>579</v>
      </c>
      <c r="M138" t="s">
        <v>580</v>
      </c>
      <c r="N138">
        <v>0.71583333299999996</v>
      </c>
      <c r="O138">
        <v>0</v>
      </c>
      <c r="P138">
        <v>521</v>
      </c>
      <c r="Q138">
        <v>0</v>
      </c>
      <c r="R138">
        <v>0</v>
      </c>
      <c r="S138">
        <v>0</v>
      </c>
      <c r="T138">
        <v>36</v>
      </c>
      <c r="U138">
        <v>0</v>
      </c>
      <c r="V138">
        <v>0</v>
      </c>
      <c r="W138">
        <v>0</v>
      </c>
      <c r="X138">
        <v>193.29773597798317</v>
      </c>
      <c r="Y138">
        <v>0</v>
      </c>
      <c r="Z138">
        <v>0</v>
      </c>
      <c r="AA138">
        <v>0</v>
      </c>
      <c r="AB138">
        <v>22.464816564860467</v>
      </c>
      <c r="AC138">
        <v>0</v>
      </c>
      <c r="AD138">
        <v>0</v>
      </c>
      <c r="AE138">
        <v>215.76255254284362</v>
      </c>
    </row>
    <row r="139" spans="1:31" x14ac:dyDescent="0.3">
      <c r="A139">
        <v>2448497</v>
      </c>
      <c r="B139">
        <v>1</v>
      </c>
      <c r="C139" t="s">
        <v>81</v>
      </c>
      <c r="D139" t="s">
        <v>128</v>
      </c>
      <c r="E139" t="s">
        <v>169</v>
      </c>
      <c r="F139" t="s">
        <v>581</v>
      </c>
      <c r="G139" t="s">
        <v>226</v>
      </c>
      <c r="H139" t="s">
        <v>135</v>
      </c>
      <c r="I139" t="s">
        <v>136</v>
      </c>
      <c r="J139" t="s">
        <v>137</v>
      </c>
      <c r="K139" t="s">
        <v>162</v>
      </c>
      <c r="L139" t="s">
        <v>582</v>
      </c>
      <c r="M139" t="s">
        <v>583</v>
      </c>
      <c r="N139">
        <v>6.0519444440000001</v>
      </c>
      <c r="O139">
        <v>0</v>
      </c>
      <c r="P139">
        <v>0</v>
      </c>
      <c r="Q139">
        <v>0</v>
      </c>
      <c r="R139">
        <v>1</v>
      </c>
      <c r="S139">
        <v>13</v>
      </c>
      <c r="T139">
        <v>41</v>
      </c>
      <c r="U139">
        <v>7</v>
      </c>
      <c r="V139">
        <v>44</v>
      </c>
      <c r="W139">
        <v>0</v>
      </c>
      <c r="X139">
        <v>0</v>
      </c>
      <c r="Y139">
        <v>0</v>
      </c>
      <c r="Z139">
        <v>0</v>
      </c>
      <c r="AA139">
        <v>2625.4467613250131</v>
      </c>
      <c r="AB139">
        <v>1665.1829091325901</v>
      </c>
      <c r="AC139">
        <v>2726.374563739143</v>
      </c>
      <c r="AD139">
        <v>4752.7069472476187</v>
      </c>
      <c r="AE139">
        <v>11769.711181444365</v>
      </c>
    </row>
    <row r="140" spans="1:31" x14ac:dyDescent="0.3">
      <c r="A140">
        <v>2448603</v>
      </c>
      <c r="B140">
        <v>1</v>
      </c>
      <c r="C140" t="s">
        <v>80</v>
      </c>
      <c r="D140" t="s">
        <v>93</v>
      </c>
      <c r="E140" t="s">
        <v>173</v>
      </c>
      <c r="F140" t="s">
        <v>584</v>
      </c>
      <c r="G140" t="s">
        <v>175</v>
      </c>
      <c r="H140" t="s">
        <v>144</v>
      </c>
      <c r="I140" t="s">
        <v>136</v>
      </c>
      <c r="J140" t="s">
        <v>137</v>
      </c>
      <c r="K140" t="s">
        <v>138</v>
      </c>
      <c r="L140" t="s">
        <v>585</v>
      </c>
      <c r="M140" t="s">
        <v>586</v>
      </c>
      <c r="N140">
        <v>1.5313888879999999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1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2.234554827904593</v>
      </c>
      <c r="AC140">
        <v>0</v>
      </c>
      <c r="AD140">
        <v>0</v>
      </c>
      <c r="AE140">
        <v>2.234554827904593</v>
      </c>
    </row>
    <row r="141" spans="1:31" x14ac:dyDescent="0.3">
      <c r="A141">
        <v>2448746</v>
      </c>
      <c r="B141">
        <v>1</v>
      </c>
      <c r="C141" t="s">
        <v>80</v>
      </c>
      <c r="D141" t="s">
        <v>82</v>
      </c>
      <c r="E141" t="s">
        <v>173</v>
      </c>
      <c r="F141" t="s">
        <v>587</v>
      </c>
      <c r="G141" t="s">
        <v>461</v>
      </c>
      <c r="H141" t="s">
        <v>144</v>
      </c>
      <c r="I141" t="s">
        <v>136</v>
      </c>
      <c r="J141" t="s">
        <v>137</v>
      </c>
      <c r="K141" t="s">
        <v>138</v>
      </c>
      <c r="L141" t="s">
        <v>588</v>
      </c>
      <c r="M141" t="s">
        <v>589</v>
      </c>
      <c r="N141">
        <v>6.3105555549999997</v>
      </c>
      <c r="O141">
        <v>0</v>
      </c>
      <c r="P141">
        <v>10</v>
      </c>
      <c r="Q141">
        <v>0</v>
      </c>
      <c r="R141">
        <v>0</v>
      </c>
      <c r="S141">
        <v>0</v>
      </c>
      <c r="T141">
        <v>1</v>
      </c>
      <c r="U141">
        <v>0</v>
      </c>
      <c r="V141">
        <v>0</v>
      </c>
      <c r="W141">
        <v>0</v>
      </c>
      <c r="X141">
        <v>55.823279805377695</v>
      </c>
      <c r="Y141">
        <v>0</v>
      </c>
      <c r="Z141">
        <v>0</v>
      </c>
      <c r="AA141">
        <v>0</v>
      </c>
      <c r="AB141">
        <v>5.0338259672777586</v>
      </c>
      <c r="AC141">
        <v>0</v>
      </c>
      <c r="AD141">
        <v>0</v>
      </c>
      <c r="AE141">
        <v>60.857105772655451</v>
      </c>
    </row>
    <row r="142" spans="1:31" x14ac:dyDescent="0.3">
      <c r="A142">
        <v>2448460</v>
      </c>
      <c r="B142">
        <v>1</v>
      </c>
      <c r="C142" t="s">
        <v>81</v>
      </c>
      <c r="D142" t="s">
        <v>113</v>
      </c>
      <c r="E142" t="s">
        <v>147</v>
      </c>
      <c r="F142" t="s">
        <v>590</v>
      </c>
      <c r="G142" t="s">
        <v>226</v>
      </c>
      <c r="H142" t="s">
        <v>135</v>
      </c>
      <c r="I142" t="s">
        <v>136</v>
      </c>
      <c r="J142" t="s">
        <v>137</v>
      </c>
      <c r="K142" t="s">
        <v>162</v>
      </c>
      <c r="L142" t="s">
        <v>591</v>
      </c>
      <c r="M142" t="s">
        <v>592</v>
      </c>
      <c r="N142">
        <v>2.946666666</v>
      </c>
      <c r="O142">
        <v>0</v>
      </c>
      <c r="P142">
        <v>509</v>
      </c>
      <c r="Q142">
        <v>0</v>
      </c>
      <c r="R142">
        <v>31</v>
      </c>
      <c r="S142">
        <v>5</v>
      </c>
      <c r="T142">
        <v>45</v>
      </c>
      <c r="U142">
        <v>1</v>
      </c>
      <c r="V142">
        <v>0</v>
      </c>
      <c r="W142">
        <v>0</v>
      </c>
      <c r="X142">
        <v>377.99746883828237</v>
      </c>
      <c r="Y142">
        <v>0</v>
      </c>
      <c r="Z142">
        <v>16.130519040623476</v>
      </c>
      <c r="AA142">
        <v>43.450791239290751</v>
      </c>
      <c r="AB142">
        <v>213.55943239060542</v>
      </c>
      <c r="AC142">
        <v>86.405840028099021</v>
      </c>
      <c r="AD142">
        <v>0</v>
      </c>
      <c r="AE142">
        <v>737.54405153690095</v>
      </c>
    </row>
    <row r="143" spans="1:31" x14ac:dyDescent="0.3">
      <c r="A143">
        <v>2448400</v>
      </c>
      <c r="B143">
        <v>1</v>
      </c>
      <c r="C143" t="s">
        <v>81</v>
      </c>
      <c r="D143" t="s">
        <v>113</v>
      </c>
      <c r="E143" t="s">
        <v>284</v>
      </c>
      <c r="F143" t="s">
        <v>369</v>
      </c>
      <c r="G143" t="s">
        <v>381</v>
      </c>
      <c r="H143" t="s">
        <v>331</v>
      </c>
      <c r="I143" t="s">
        <v>136</v>
      </c>
      <c r="J143" t="s">
        <v>137</v>
      </c>
      <c r="K143" t="s">
        <v>162</v>
      </c>
      <c r="L143" t="s">
        <v>593</v>
      </c>
      <c r="M143" t="s">
        <v>432</v>
      </c>
      <c r="N143">
        <v>0.14444444400000001</v>
      </c>
      <c r="O143">
        <v>3</v>
      </c>
      <c r="P143">
        <v>2431</v>
      </c>
      <c r="Q143">
        <v>131</v>
      </c>
      <c r="R143">
        <v>444</v>
      </c>
      <c r="S143">
        <v>9</v>
      </c>
      <c r="T143">
        <v>278</v>
      </c>
      <c r="U143">
        <v>0</v>
      </c>
      <c r="V143">
        <v>0</v>
      </c>
      <c r="W143">
        <v>8.2652865300607184E-2</v>
      </c>
      <c r="X143">
        <v>69.832722012678403</v>
      </c>
      <c r="Y143">
        <v>10.769195665336209</v>
      </c>
      <c r="Z143">
        <v>20.820691838176028</v>
      </c>
      <c r="AA143">
        <v>1.7960133755607788</v>
      </c>
      <c r="AB143">
        <v>11.427255713941431</v>
      </c>
      <c r="AC143">
        <v>0</v>
      </c>
      <c r="AD143">
        <v>0</v>
      </c>
      <c r="AE143">
        <v>114.72853147099346</v>
      </c>
    </row>
    <row r="144" spans="1:31" x14ac:dyDescent="0.3">
      <c r="A144">
        <v>2448532</v>
      </c>
      <c r="B144">
        <v>1</v>
      </c>
      <c r="C144" t="s">
        <v>80</v>
      </c>
      <c r="D144" t="s">
        <v>100</v>
      </c>
      <c r="E144" t="s">
        <v>132</v>
      </c>
      <c r="F144" t="s">
        <v>594</v>
      </c>
      <c r="G144" t="s">
        <v>595</v>
      </c>
      <c r="H144" t="s">
        <v>135</v>
      </c>
      <c r="I144" t="s">
        <v>136</v>
      </c>
      <c r="J144" t="s">
        <v>137</v>
      </c>
      <c r="K144" t="s">
        <v>138</v>
      </c>
      <c r="L144" t="s">
        <v>596</v>
      </c>
      <c r="M144" t="s">
        <v>597</v>
      </c>
      <c r="N144">
        <v>1.2925</v>
      </c>
      <c r="O144">
        <v>0</v>
      </c>
      <c r="P144">
        <v>25</v>
      </c>
      <c r="Q144">
        <v>1</v>
      </c>
      <c r="R144">
        <v>12</v>
      </c>
      <c r="S144">
        <v>7</v>
      </c>
      <c r="T144">
        <v>17</v>
      </c>
      <c r="U144">
        <v>4</v>
      </c>
      <c r="V144">
        <v>0</v>
      </c>
      <c r="W144">
        <v>0</v>
      </c>
      <c r="X144">
        <v>6.8648563925809718</v>
      </c>
      <c r="Y144">
        <v>2.4449409467583516</v>
      </c>
      <c r="Z144">
        <v>10.466180701371693</v>
      </c>
      <c r="AA144">
        <v>38.855762612197474</v>
      </c>
      <c r="AB144">
        <v>8.8879237932372916</v>
      </c>
      <c r="AC144">
        <v>28.210349610675031</v>
      </c>
      <c r="AD144">
        <v>0</v>
      </c>
      <c r="AE144">
        <v>95.730014056820806</v>
      </c>
    </row>
    <row r="145" spans="1:31" x14ac:dyDescent="0.3">
      <c r="A145">
        <v>2448592</v>
      </c>
      <c r="B145">
        <v>1</v>
      </c>
      <c r="C145" t="s">
        <v>80</v>
      </c>
      <c r="D145" t="s">
        <v>94</v>
      </c>
      <c r="E145" t="s">
        <v>141</v>
      </c>
      <c r="F145" t="s">
        <v>598</v>
      </c>
      <c r="G145" t="s">
        <v>599</v>
      </c>
      <c r="H145" t="s">
        <v>144</v>
      </c>
      <c r="I145" t="s">
        <v>136</v>
      </c>
      <c r="J145" t="s">
        <v>137</v>
      </c>
      <c r="K145" t="s">
        <v>138</v>
      </c>
      <c r="L145" t="s">
        <v>600</v>
      </c>
      <c r="M145" t="s">
        <v>601</v>
      </c>
      <c r="N145">
        <v>2.131388888</v>
      </c>
      <c r="O145">
        <v>0</v>
      </c>
      <c r="P145">
        <v>35</v>
      </c>
      <c r="Q145">
        <v>0</v>
      </c>
      <c r="R145">
        <v>0</v>
      </c>
      <c r="S145">
        <v>0</v>
      </c>
      <c r="T145">
        <v>1</v>
      </c>
      <c r="U145">
        <v>0</v>
      </c>
      <c r="V145">
        <v>0</v>
      </c>
      <c r="W145">
        <v>0</v>
      </c>
      <c r="X145">
        <v>3.8534178749182213</v>
      </c>
      <c r="Y145">
        <v>0</v>
      </c>
      <c r="Z145">
        <v>0</v>
      </c>
      <c r="AA145">
        <v>0</v>
      </c>
      <c r="AB145">
        <v>0.14068767772751314</v>
      </c>
      <c r="AC145">
        <v>0</v>
      </c>
      <c r="AD145">
        <v>0</v>
      </c>
      <c r="AE145">
        <v>3.9941055526457343</v>
      </c>
    </row>
    <row r="146" spans="1:31" x14ac:dyDescent="0.3">
      <c r="A146">
        <v>2448678</v>
      </c>
      <c r="B146">
        <v>1</v>
      </c>
      <c r="C146" t="s">
        <v>81</v>
      </c>
      <c r="D146" t="s">
        <v>116</v>
      </c>
      <c r="E146" t="s">
        <v>173</v>
      </c>
      <c r="F146" t="s">
        <v>602</v>
      </c>
      <c r="G146" t="s">
        <v>179</v>
      </c>
      <c r="H146" t="s">
        <v>144</v>
      </c>
      <c r="I146" t="s">
        <v>136</v>
      </c>
      <c r="J146" t="s">
        <v>137</v>
      </c>
      <c r="K146" t="s">
        <v>138</v>
      </c>
      <c r="L146" t="s">
        <v>603</v>
      </c>
      <c r="M146" t="s">
        <v>604</v>
      </c>
      <c r="N146">
        <v>0.47527777700000001</v>
      </c>
      <c r="O146">
        <v>0</v>
      </c>
      <c r="P146">
        <v>1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6.6202580986555754E-3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6.6202580986555754E-3</v>
      </c>
    </row>
    <row r="147" spans="1:31" x14ac:dyDescent="0.3">
      <c r="A147">
        <v>2448486</v>
      </c>
      <c r="B147">
        <v>1</v>
      </c>
      <c r="C147" t="s">
        <v>80</v>
      </c>
      <c r="D147" t="s">
        <v>105</v>
      </c>
      <c r="E147" t="s">
        <v>141</v>
      </c>
      <c r="F147" t="s">
        <v>605</v>
      </c>
      <c r="G147" t="s">
        <v>156</v>
      </c>
      <c r="H147" t="s">
        <v>144</v>
      </c>
      <c r="I147" t="s">
        <v>136</v>
      </c>
      <c r="J147" t="s">
        <v>137</v>
      </c>
      <c r="K147" t="s">
        <v>138</v>
      </c>
      <c r="L147" t="s">
        <v>606</v>
      </c>
      <c r="M147" t="s">
        <v>607</v>
      </c>
      <c r="N147">
        <v>1.355277777</v>
      </c>
      <c r="O147">
        <v>0</v>
      </c>
      <c r="P147">
        <v>125</v>
      </c>
      <c r="Q147">
        <v>0</v>
      </c>
      <c r="R147">
        <v>0</v>
      </c>
      <c r="S147">
        <v>0</v>
      </c>
      <c r="T147">
        <v>4</v>
      </c>
      <c r="U147">
        <v>0</v>
      </c>
      <c r="V147">
        <v>0</v>
      </c>
      <c r="W147">
        <v>0</v>
      </c>
      <c r="X147">
        <v>45.02760532465124</v>
      </c>
      <c r="Y147">
        <v>0</v>
      </c>
      <c r="Z147">
        <v>0</v>
      </c>
      <c r="AA147">
        <v>0</v>
      </c>
      <c r="AB147">
        <v>2.0721763348998805</v>
      </c>
      <c r="AC147">
        <v>0</v>
      </c>
      <c r="AD147">
        <v>0</v>
      </c>
      <c r="AE147">
        <v>47.09978165955112</v>
      </c>
    </row>
    <row r="148" spans="1:31" x14ac:dyDescent="0.3">
      <c r="A148">
        <v>2448386</v>
      </c>
      <c r="B148">
        <v>1</v>
      </c>
      <c r="C148" t="s">
        <v>80</v>
      </c>
      <c r="D148" t="s">
        <v>82</v>
      </c>
      <c r="E148" t="s">
        <v>182</v>
      </c>
      <c r="F148" t="s">
        <v>608</v>
      </c>
      <c r="G148" t="s">
        <v>263</v>
      </c>
      <c r="H148" t="s">
        <v>144</v>
      </c>
      <c r="I148" t="s">
        <v>136</v>
      </c>
      <c r="J148" t="s">
        <v>3</v>
      </c>
      <c r="K148" t="s">
        <v>138</v>
      </c>
      <c r="L148" t="s">
        <v>609</v>
      </c>
      <c r="M148" t="s">
        <v>610</v>
      </c>
      <c r="N148">
        <v>1.615</v>
      </c>
      <c r="O148">
        <v>0</v>
      </c>
      <c r="P148">
        <v>21</v>
      </c>
      <c r="Q148">
        <v>0</v>
      </c>
      <c r="R148">
        <v>0</v>
      </c>
      <c r="S148">
        <v>0</v>
      </c>
      <c r="T148">
        <v>11</v>
      </c>
      <c r="U148">
        <v>0</v>
      </c>
      <c r="V148">
        <v>0</v>
      </c>
      <c r="W148">
        <v>0</v>
      </c>
      <c r="X148">
        <v>8.9078853820513295</v>
      </c>
      <c r="Y148">
        <v>0</v>
      </c>
      <c r="Z148">
        <v>0</v>
      </c>
      <c r="AA148">
        <v>0</v>
      </c>
      <c r="AB148">
        <v>5.5927787215386999</v>
      </c>
      <c r="AC148">
        <v>0</v>
      </c>
      <c r="AD148">
        <v>0</v>
      </c>
      <c r="AE148">
        <v>14.500664103590029</v>
      </c>
    </row>
    <row r="149" spans="1:31" x14ac:dyDescent="0.3">
      <c r="A149">
        <v>2448526</v>
      </c>
      <c r="B149">
        <v>1</v>
      </c>
      <c r="C149" t="s">
        <v>80</v>
      </c>
      <c r="D149" t="s">
        <v>100</v>
      </c>
      <c r="E149" t="s">
        <v>132</v>
      </c>
      <c r="F149" t="s">
        <v>611</v>
      </c>
      <c r="G149" t="s">
        <v>143</v>
      </c>
      <c r="H149" t="s">
        <v>135</v>
      </c>
      <c r="I149" t="s">
        <v>136</v>
      </c>
      <c r="J149" t="s">
        <v>137</v>
      </c>
      <c r="K149" t="s">
        <v>138</v>
      </c>
      <c r="L149" t="s">
        <v>612</v>
      </c>
      <c r="M149" t="s">
        <v>613</v>
      </c>
      <c r="N149">
        <v>2.4666666660000001</v>
      </c>
      <c r="O149">
        <v>1</v>
      </c>
      <c r="P149">
        <v>553</v>
      </c>
      <c r="Q149">
        <v>1</v>
      </c>
      <c r="R149">
        <v>16</v>
      </c>
      <c r="S149">
        <v>2</v>
      </c>
      <c r="T149">
        <v>37</v>
      </c>
      <c r="U149">
        <v>0</v>
      </c>
      <c r="V149">
        <v>0</v>
      </c>
      <c r="W149">
        <v>5.4041875304530711</v>
      </c>
      <c r="X149">
        <v>534.23054738731787</v>
      </c>
      <c r="Y149">
        <v>0</v>
      </c>
      <c r="Z149">
        <v>24.882183567533676</v>
      </c>
      <c r="AA149">
        <v>19.812330421809005</v>
      </c>
      <c r="AB149">
        <v>76.375390224638153</v>
      </c>
      <c r="AC149">
        <v>0</v>
      </c>
      <c r="AD149">
        <v>0</v>
      </c>
      <c r="AE149">
        <v>660.70463913175183</v>
      </c>
    </row>
    <row r="150" spans="1:31" x14ac:dyDescent="0.3">
      <c r="A150">
        <v>2448692</v>
      </c>
      <c r="B150">
        <v>1</v>
      </c>
      <c r="C150" t="s">
        <v>80</v>
      </c>
      <c r="D150" t="s">
        <v>100</v>
      </c>
      <c r="E150" t="s">
        <v>141</v>
      </c>
      <c r="F150" t="s">
        <v>614</v>
      </c>
      <c r="G150" t="s">
        <v>156</v>
      </c>
      <c r="H150" t="s">
        <v>144</v>
      </c>
      <c r="I150" t="s">
        <v>136</v>
      </c>
      <c r="J150" t="s">
        <v>137</v>
      </c>
      <c r="K150" t="s">
        <v>138</v>
      </c>
      <c r="L150" t="s">
        <v>615</v>
      </c>
      <c r="M150" t="s">
        <v>616</v>
      </c>
      <c r="N150">
        <v>1.1769444440000001</v>
      </c>
      <c r="O150">
        <v>0</v>
      </c>
      <c r="P150">
        <v>39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30.972965853616014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30.972965853616014</v>
      </c>
    </row>
    <row r="151" spans="1:31" x14ac:dyDescent="0.3">
      <c r="A151">
        <v>2448549</v>
      </c>
      <c r="B151">
        <v>1</v>
      </c>
      <c r="C151" t="s">
        <v>81</v>
      </c>
      <c r="D151" t="s">
        <v>127</v>
      </c>
      <c r="E151" t="s">
        <v>147</v>
      </c>
      <c r="F151" t="s">
        <v>617</v>
      </c>
      <c r="G151" t="s">
        <v>226</v>
      </c>
      <c r="H151" t="s">
        <v>135</v>
      </c>
      <c r="I151" t="s">
        <v>136</v>
      </c>
      <c r="J151" t="s">
        <v>137</v>
      </c>
      <c r="K151" t="s">
        <v>162</v>
      </c>
      <c r="L151" t="s">
        <v>618</v>
      </c>
      <c r="M151" t="s">
        <v>619</v>
      </c>
      <c r="N151">
        <v>3.5502777769999998</v>
      </c>
      <c r="O151">
        <v>14</v>
      </c>
      <c r="P151">
        <v>2220</v>
      </c>
      <c r="Q151">
        <v>504</v>
      </c>
      <c r="R151">
        <v>344</v>
      </c>
      <c r="S151">
        <v>59</v>
      </c>
      <c r="T151">
        <v>276</v>
      </c>
      <c r="U151">
        <v>16</v>
      </c>
      <c r="V151">
        <v>2</v>
      </c>
      <c r="W151">
        <v>9.383439686116553</v>
      </c>
      <c r="X151">
        <v>2110.8033157625632</v>
      </c>
      <c r="Y151">
        <v>1281.0051133215388</v>
      </c>
      <c r="Z151">
        <v>695.10358681025582</v>
      </c>
      <c r="AA151">
        <v>1686.6584284451947</v>
      </c>
      <c r="AB151">
        <v>549.73764855302363</v>
      </c>
      <c r="AC151">
        <v>2518.8882564296277</v>
      </c>
      <c r="AD151">
        <v>161.81073931913704</v>
      </c>
      <c r="AE151">
        <v>9013.390528327458</v>
      </c>
    </row>
    <row r="152" spans="1:31" x14ac:dyDescent="0.3">
      <c r="A152">
        <v>2448569</v>
      </c>
      <c r="B152">
        <v>1</v>
      </c>
      <c r="C152" t="s">
        <v>81</v>
      </c>
      <c r="D152" t="s">
        <v>113</v>
      </c>
      <c r="E152" t="s">
        <v>159</v>
      </c>
      <c r="F152" t="s">
        <v>620</v>
      </c>
      <c r="G152" t="s">
        <v>226</v>
      </c>
      <c r="H152" t="s">
        <v>144</v>
      </c>
      <c r="I152" t="s">
        <v>136</v>
      </c>
      <c r="J152" t="s">
        <v>137</v>
      </c>
      <c r="K152" t="s">
        <v>162</v>
      </c>
      <c r="L152" t="s">
        <v>621</v>
      </c>
      <c r="M152" t="s">
        <v>622</v>
      </c>
      <c r="N152">
        <v>5.6469444439999998</v>
      </c>
      <c r="O152">
        <v>0</v>
      </c>
      <c r="P152">
        <v>363</v>
      </c>
      <c r="Q152">
        <v>0</v>
      </c>
      <c r="R152">
        <v>0</v>
      </c>
      <c r="S152">
        <v>0</v>
      </c>
      <c r="T152">
        <v>20</v>
      </c>
      <c r="U152">
        <v>0</v>
      </c>
      <c r="V152">
        <v>0</v>
      </c>
      <c r="W152">
        <v>0</v>
      </c>
      <c r="X152">
        <v>539.71027132913696</v>
      </c>
      <c r="Y152">
        <v>0</v>
      </c>
      <c r="Z152">
        <v>0</v>
      </c>
      <c r="AA152">
        <v>0</v>
      </c>
      <c r="AB152">
        <v>96.305802562552842</v>
      </c>
      <c r="AC152">
        <v>0</v>
      </c>
      <c r="AD152">
        <v>0</v>
      </c>
      <c r="AE152">
        <v>636.01607389168976</v>
      </c>
    </row>
    <row r="153" spans="1:31" x14ac:dyDescent="0.3">
      <c r="A153">
        <v>2448698</v>
      </c>
      <c r="B153">
        <v>1</v>
      </c>
      <c r="C153" t="s">
        <v>81</v>
      </c>
      <c r="D153" t="s">
        <v>128</v>
      </c>
      <c r="E153" t="s">
        <v>132</v>
      </c>
      <c r="F153" t="s">
        <v>623</v>
      </c>
      <c r="G153" t="s">
        <v>149</v>
      </c>
      <c r="H153" t="s">
        <v>135</v>
      </c>
      <c r="I153" t="s">
        <v>136</v>
      </c>
      <c r="J153" t="s">
        <v>137</v>
      </c>
      <c r="K153" t="s">
        <v>138</v>
      </c>
      <c r="L153" t="s">
        <v>624</v>
      </c>
      <c r="M153" t="s">
        <v>625</v>
      </c>
      <c r="N153">
        <v>0.63027777699999998</v>
      </c>
      <c r="O153">
        <v>0</v>
      </c>
      <c r="P153">
        <v>0</v>
      </c>
      <c r="Q153">
        <v>1</v>
      </c>
      <c r="R153">
        <v>0</v>
      </c>
      <c r="S153">
        <v>85</v>
      </c>
      <c r="T153">
        <v>1</v>
      </c>
      <c r="U153">
        <v>69</v>
      </c>
      <c r="V153">
        <v>4</v>
      </c>
      <c r="W153">
        <v>0</v>
      </c>
      <c r="X153">
        <v>0</v>
      </c>
      <c r="Y153">
        <v>0.55582542725581874</v>
      </c>
      <c r="Z153">
        <v>0</v>
      </c>
      <c r="AA153">
        <v>411.98596368518776</v>
      </c>
      <c r="AB153">
        <v>3.3381240672293262</v>
      </c>
      <c r="AC153">
        <v>2348.3627243033916</v>
      </c>
      <c r="AD153">
        <v>43.416476336392499</v>
      </c>
      <c r="AE153">
        <v>2807.6591138194567</v>
      </c>
    </row>
    <row r="154" spans="1:31" x14ac:dyDescent="0.3">
      <c r="A154">
        <v>2448612</v>
      </c>
      <c r="B154">
        <v>1</v>
      </c>
      <c r="C154" t="s">
        <v>81</v>
      </c>
      <c r="D154" t="s">
        <v>128</v>
      </c>
      <c r="E154" t="s">
        <v>173</v>
      </c>
      <c r="F154" t="s">
        <v>626</v>
      </c>
      <c r="G154" t="s">
        <v>219</v>
      </c>
      <c r="H154" t="s">
        <v>144</v>
      </c>
      <c r="I154" t="s">
        <v>136</v>
      </c>
      <c r="J154" t="s">
        <v>3</v>
      </c>
      <c r="K154" t="s">
        <v>138</v>
      </c>
      <c r="L154" t="s">
        <v>627</v>
      </c>
      <c r="M154" t="s">
        <v>628</v>
      </c>
      <c r="N154">
        <v>3.2025000000000001</v>
      </c>
      <c r="O154">
        <v>0</v>
      </c>
      <c r="P154">
        <v>5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9.4460038769591979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9.4460038769591979</v>
      </c>
    </row>
    <row r="155" spans="1:31" x14ac:dyDescent="0.3">
      <c r="A155">
        <v>2448506</v>
      </c>
      <c r="B155">
        <v>1</v>
      </c>
      <c r="C155" t="s">
        <v>81</v>
      </c>
      <c r="D155" t="s">
        <v>120</v>
      </c>
      <c r="E155" t="s">
        <v>132</v>
      </c>
      <c r="F155" t="s">
        <v>629</v>
      </c>
      <c r="G155" t="s">
        <v>226</v>
      </c>
      <c r="H155" t="s">
        <v>135</v>
      </c>
      <c r="I155" t="s">
        <v>136</v>
      </c>
      <c r="J155" t="s">
        <v>137</v>
      </c>
      <c r="K155" t="s">
        <v>162</v>
      </c>
      <c r="L155" t="s">
        <v>630</v>
      </c>
      <c r="M155" t="s">
        <v>631</v>
      </c>
      <c r="N155">
        <v>2.7141666660000001</v>
      </c>
      <c r="O155">
        <v>0</v>
      </c>
      <c r="P155">
        <v>1</v>
      </c>
      <c r="Q155">
        <v>62</v>
      </c>
      <c r="R155">
        <v>27</v>
      </c>
      <c r="S155">
        <v>8</v>
      </c>
      <c r="T155">
        <v>4</v>
      </c>
      <c r="U155">
        <v>1</v>
      </c>
      <c r="V155">
        <v>0</v>
      </c>
      <c r="W155">
        <v>0</v>
      </c>
      <c r="X155">
        <v>0</v>
      </c>
      <c r="Y155">
        <v>81.873940116252399</v>
      </c>
      <c r="Z155">
        <v>55.355269150636225</v>
      </c>
      <c r="AA155">
        <v>29.588551775211602</v>
      </c>
      <c r="AB155">
        <v>0.49352370839249715</v>
      </c>
      <c r="AC155">
        <v>5.1630999905917747</v>
      </c>
      <c r="AD155">
        <v>0</v>
      </c>
      <c r="AE155">
        <v>172.47438474108452</v>
      </c>
    </row>
    <row r="156" spans="1:31" x14ac:dyDescent="0.3">
      <c r="A156">
        <v>2448463</v>
      </c>
      <c r="B156">
        <v>1</v>
      </c>
      <c r="C156" t="s">
        <v>80</v>
      </c>
      <c r="D156" t="s">
        <v>103</v>
      </c>
      <c r="E156" t="s">
        <v>182</v>
      </c>
      <c r="F156" t="s">
        <v>632</v>
      </c>
      <c r="G156" t="s">
        <v>161</v>
      </c>
      <c r="H156" t="s">
        <v>144</v>
      </c>
      <c r="I156" t="s">
        <v>136</v>
      </c>
      <c r="J156" t="s">
        <v>137</v>
      </c>
      <c r="K156" t="s">
        <v>162</v>
      </c>
      <c r="L156" t="s">
        <v>633</v>
      </c>
      <c r="M156" t="s">
        <v>634</v>
      </c>
      <c r="N156">
        <v>6.9133333329999997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1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10.139943524065774</v>
      </c>
      <c r="AC156">
        <v>0</v>
      </c>
      <c r="AD156">
        <v>0</v>
      </c>
      <c r="AE156">
        <v>10.139943524065774</v>
      </c>
    </row>
    <row r="157" spans="1:31" x14ac:dyDescent="0.3">
      <c r="A157">
        <v>2448755</v>
      </c>
      <c r="B157">
        <v>1</v>
      </c>
      <c r="C157" t="s">
        <v>80</v>
      </c>
      <c r="D157" t="s">
        <v>84</v>
      </c>
      <c r="E157" t="s">
        <v>173</v>
      </c>
      <c r="F157" t="s">
        <v>635</v>
      </c>
      <c r="G157" t="s">
        <v>175</v>
      </c>
      <c r="H157" t="s">
        <v>144</v>
      </c>
      <c r="I157" t="s">
        <v>136</v>
      </c>
      <c r="J157" t="s">
        <v>137</v>
      </c>
      <c r="K157" t="s">
        <v>138</v>
      </c>
      <c r="L157" t="s">
        <v>636</v>
      </c>
      <c r="M157" t="s">
        <v>637</v>
      </c>
      <c r="N157">
        <v>1.0275000000000001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2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1.549169850148446E-2</v>
      </c>
      <c r="AC157">
        <v>0</v>
      </c>
      <c r="AD157">
        <v>0</v>
      </c>
      <c r="AE157">
        <v>1.549169850148446E-2</v>
      </c>
    </row>
    <row r="158" spans="1:31" x14ac:dyDescent="0.3">
      <c r="A158">
        <v>2448489</v>
      </c>
      <c r="B158">
        <v>1</v>
      </c>
      <c r="C158" t="s">
        <v>81</v>
      </c>
      <c r="D158" t="s">
        <v>128</v>
      </c>
      <c r="E158" t="s">
        <v>169</v>
      </c>
      <c r="F158" t="s">
        <v>638</v>
      </c>
      <c r="G158" t="s">
        <v>226</v>
      </c>
      <c r="H158" t="s">
        <v>135</v>
      </c>
      <c r="I158" t="s">
        <v>136</v>
      </c>
      <c r="J158" t="s">
        <v>137</v>
      </c>
      <c r="K158" t="s">
        <v>162</v>
      </c>
      <c r="L158" t="s">
        <v>639</v>
      </c>
      <c r="M158" t="s">
        <v>640</v>
      </c>
      <c r="N158">
        <v>5.8724999999999996</v>
      </c>
      <c r="O158">
        <v>0</v>
      </c>
      <c r="P158">
        <v>0</v>
      </c>
      <c r="Q158">
        <v>1</v>
      </c>
      <c r="R158">
        <v>0</v>
      </c>
      <c r="S158">
        <v>1</v>
      </c>
      <c r="T158">
        <v>1</v>
      </c>
      <c r="U158">
        <v>9</v>
      </c>
      <c r="V158">
        <v>0</v>
      </c>
      <c r="W158">
        <v>0</v>
      </c>
      <c r="X158">
        <v>0</v>
      </c>
      <c r="Y158">
        <v>4.906996172673364</v>
      </c>
      <c r="Z158">
        <v>0</v>
      </c>
      <c r="AA158">
        <v>107.74894028741693</v>
      </c>
      <c r="AB158">
        <v>30.660437729733708</v>
      </c>
      <c r="AC158">
        <v>2612.1204406970546</v>
      </c>
      <c r="AD158">
        <v>0</v>
      </c>
      <c r="AE158">
        <v>2755.4368148868784</v>
      </c>
    </row>
    <row r="159" spans="1:31" x14ac:dyDescent="0.3">
      <c r="A159">
        <v>2448466</v>
      </c>
      <c r="B159">
        <v>1</v>
      </c>
      <c r="C159" t="s">
        <v>80</v>
      </c>
      <c r="D159" t="s">
        <v>101</v>
      </c>
      <c r="E159" t="s">
        <v>169</v>
      </c>
      <c r="F159" t="s">
        <v>641</v>
      </c>
      <c r="G159" t="s">
        <v>226</v>
      </c>
      <c r="H159" t="s">
        <v>135</v>
      </c>
      <c r="I159" t="s">
        <v>136</v>
      </c>
      <c r="J159" t="s">
        <v>137</v>
      </c>
      <c r="K159" t="s">
        <v>162</v>
      </c>
      <c r="L159" t="s">
        <v>642</v>
      </c>
      <c r="M159" t="s">
        <v>643</v>
      </c>
      <c r="N159">
        <v>4.4963888880000003</v>
      </c>
      <c r="O159">
        <v>0</v>
      </c>
      <c r="P159">
        <v>3873</v>
      </c>
      <c r="Q159">
        <v>0</v>
      </c>
      <c r="R159">
        <v>2</v>
      </c>
      <c r="S159">
        <v>1</v>
      </c>
      <c r="T159">
        <v>155</v>
      </c>
      <c r="U159">
        <v>0</v>
      </c>
      <c r="V159">
        <v>0</v>
      </c>
      <c r="W159">
        <v>0</v>
      </c>
      <c r="X159">
        <v>3186.8846154862035</v>
      </c>
      <c r="Y159">
        <v>0</v>
      </c>
      <c r="Z159">
        <v>0.18884812108745738</v>
      </c>
      <c r="AA159">
        <v>12.67156498554</v>
      </c>
      <c r="AB159">
        <v>1129.2709434705628</v>
      </c>
      <c r="AC159">
        <v>0</v>
      </c>
      <c r="AD159">
        <v>0</v>
      </c>
      <c r="AE159">
        <v>4329.0159720633937</v>
      </c>
    </row>
    <row r="160" spans="1:31" x14ac:dyDescent="0.3">
      <c r="A160">
        <v>2448735</v>
      </c>
      <c r="B160">
        <v>1</v>
      </c>
      <c r="C160" t="s">
        <v>80</v>
      </c>
      <c r="D160" t="s">
        <v>95</v>
      </c>
      <c r="E160" t="s">
        <v>173</v>
      </c>
      <c r="F160" t="s">
        <v>644</v>
      </c>
      <c r="G160" t="s">
        <v>219</v>
      </c>
      <c r="H160" t="s">
        <v>144</v>
      </c>
      <c r="I160" t="s">
        <v>136</v>
      </c>
      <c r="J160" t="s">
        <v>3</v>
      </c>
      <c r="K160" t="s">
        <v>138</v>
      </c>
      <c r="L160" t="s">
        <v>645</v>
      </c>
      <c r="M160" t="s">
        <v>646</v>
      </c>
      <c r="N160">
        <v>3.2225000000000001</v>
      </c>
      <c r="O160">
        <v>0</v>
      </c>
      <c r="P160">
        <v>1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0.39262966762012586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0.39262966762012586</v>
      </c>
    </row>
    <row r="161" spans="1:31" x14ac:dyDescent="0.3">
      <c r="A161">
        <v>2448589</v>
      </c>
      <c r="B161">
        <v>1</v>
      </c>
      <c r="C161" t="s">
        <v>80</v>
      </c>
      <c r="D161" t="s">
        <v>94</v>
      </c>
      <c r="E161" t="s">
        <v>159</v>
      </c>
      <c r="F161" t="s">
        <v>647</v>
      </c>
      <c r="G161" t="s">
        <v>226</v>
      </c>
      <c r="H161" t="s">
        <v>144</v>
      </c>
      <c r="I161" t="s">
        <v>136</v>
      </c>
      <c r="J161" t="s">
        <v>137</v>
      </c>
      <c r="K161" t="s">
        <v>162</v>
      </c>
      <c r="L161" t="s">
        <v>648</v>
      </c>
      <c r="M161" t="s">
        <v>649</v>
      </c>
      <c r="N161">
        <v>2.6955555549999999</v>
      </c>
      <c r="O161">
        <v>0</v>
      </c>
      <c r="P161">
        <v>735</v>
      </c>
      <c r="Q161">
        <v>0</v>
      </c>
      <c r="R161">
        <v>0</v>
      </c>
      <c r="S161">
        <v>0</v>
      </c>
      <c r="T161">
        <v>52</v>
      </c>
      <c r="U161">
        <v>0</v>
      </c>
      <c r="V161">
        <v>0</v>
      </c>
      <c r="W161">
        <v>0</v>
      </c>
      <c r="X161">
        <v>561.00369542131568</v>
      </c>
      <c r="Y161">
        <v>0</v>
      </c>
      <c r="Z161">
        <v>0</v>
      </c>
      <c r="AA161">
        <v>0</v>
      </c>
      <c r="AB161">
        <v>118.65778681939075</v>
      </c>
      <c r="AC161">
        <v>0</v>
      </c>
      <c r="AD161">
        <v>0</v>
      </c>
      <c r="AE161">
        <v>679.66148224070639</v>
      </c>
    </row>
    <row r="162" spans="1:31" x14ac:dyDescent="0.3">
      <c r="A162">
        <v>2448529</v>
      </c>
      <c r="B162">
        <v>1</v>
      </c>
      <c r="C162" t="s">
        <v>80</v>
      </c>
      <c r="D162" t="s">
        <v>106</v>
      </c>
      <c r="E162" t="s">
        <v>182</v>
      </c>
      <c r="F162" t="s">
        <v>650</v>
      </c>
      <c r="G162" t="s">
        <v>259</v>
      </c>
      <c r="H162" t="s">
        <v>144</v>
      </c>
      <c r="I162" t="s">
        <v>136</v>
      </c>
      <c r="J162" t="s">
        <v>137</v>
      </c>
      <c r="K162" t="s">
        <v>138</v>
      </c>
      <c r="L162" t="s">
        <v>651</v>
      </c>
      <c r="M162" t="s">
        <v>652</v>
      </c>
      <c r="N162">
        <v>1.166388888</v>
      </c>
      <c r="O162">
        <v>0</v>
      </c>
      <c r="P162">
        <v>10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2.0594697249293814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2.0594697249293814</v>
      </c>
    </row>
    <row r="163" spans="1:31" x14ac:dyDescent="0.3">
      <c r="A163">
        <v>2448629</v>
      </c>
      <c r="B163">
        <v>1</v>
      </c>
      <c r="C163" t="s">
        <v>80</v>
      </c>
      <c r="D163" t="s">
        <v>90</v>
      </c>
      <c r="E163" t="s">
        <v>173</v>
      </c>
      <c r="F163" t="s">
        <v>653</v>
      </c>
      <c r="G163" t="s">
        <v>461</v>
      </c>
      <c r="H163" t="s">
        <v>144</v>
      </c>
      <c r="I163" t="s">
        <v>136</v>
      </c>
      <c r="J163" t="s">
        <v>137</v>
      </c>
      <c r="K163" t="s">
        <v>138</v>
      </c>
      <c r="L163" t="s">
        <v>654</v>
      </c>
      <c r="M163" t="s">
        <v>655</v>
      </c>
      <c r="N163">
        <v>7.2069444440000003</v>
      </c>
      <c r="O163">
        <v>0</v>
      </c>
      <c r="P163">
        <v>9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21.679801693000769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21.679801693000769</v>
      </c>
    </row>
    <row r="164" spans="1:31" x14ac:dyDescent="0.3">
      <c r="A164">
        <v>2448715</v>
      </c>
      <c r="B164">
        <v>1</v>
      </c>
      <c r="C164" t="s">
        <v>80</v>
      </c>
      <c r="D164" t="s">
        <v>82</v>
      </c>
      <c r="E164" t="s">
        <v>169</v>
      </c>
      <c r="F164" t="s">
        <v>656</v>
      </c>
      <c r="G164" t="s">
        <v>149</v>
      </c>
      <c r="H164" t="s">
        <v>135</v>
      </c>
      <c r="I164" t="s">
        <v>136</v>
      </c>
      <c r="J164" t="s">
        <v>137</v>
      </c>
      <c r="K164" t="s">
        <v>138</v>
      </c>
      <c r="L164" t="s">
        <v>657</v>
      </c>
      <c r="M164" t="s">
        <v>658</v>
      </c>
      <c r="N164">
        <v>0.93444444400000004</v>
      </c>
      <c r="O164">
        <v>0</v>
      </c>
      <c r="P164">
        <v>10</v>
      </c>
      <c r="Q164">
        <v>0</v>
      </c>
      <c r="R164">
        <v>0</v>
      </c>
      <c r="S164">
        <v>0</v>
      </c>
      <c r="T164">
        <v>1369</v>
      </c>
      <c r="U164">
        <v>0</v>
      </c>
      <c r="V164">
        <v>3</v>
      </c>
      <c r="W164">
        <v>0</v>
      </c>
      <c r="X164">
        <v>4.1657055128794784</v>
      </c>
      <c r="Y164">
        <v>0</v>
      </c>
      <c r="Z164">
        <v>0</v>
      </c>
      <c r="AA164">
        <v>0</v>
      </c>
      <c r="AB164">
        <v>606.12554524181814</v>
      </c>
      <c r="AC164">
        <v>0</v>
      </c>
      <c r="AD164">
        <v>0.61136850376712226</v>
      </c>
      <c r="AE164">
        <v>610.90261925846482</v>
      </c>
    </row>
    <row r="165" spans="1:31" x14ac:dyDescent="0.3">
      <c r="A165">
        <v>2448552</v>
      </c>
      <c r="B165">
        <v>1</v>
      </c>
      <c r="C165" t="s">
        <v>80</v>
      </c>
      <c r="D165" t="s">
        <v>106</v>
      </c>
      <c r="E165" t="s">
        <v>132</v>
      </c>
      <c r="F165" t="s">
        <v>659</v>
      </c>
      <c r="G165" t="s">
        <v>149</v>
      </c>
      <c r="H165" t="s">
        <v>135</v>
      </c>
      <c r="I165" t="s">
        <v>660</v>
      </c>
      <c r="J165" t="s">
        <v>137</v>
      </c>
      <c r="K165" t="s">
        <v>138</v>
      </c>
      <c r="L165" t="s">
        <v>661</v>
      </c>
      <c r="M165" t="s">
        <v>662</v>
      </c>
      <c r="N165">
        <v>1.944444E-3</v>
      </c>
      <c r="O165">
        <v>0</v>
      </c>
      <c r="P165">
        <v>676</v>
      </c>
      <c r="Q165">
        <v>2</v>
      </c>
      <c r="R165">
        <v>28</v>
      </c>
      <c r="S165">
        <v>3</v>
      </c>
      <c r="T165">
        <v>76</v>
      </c>
      <c r="U165">
        <v>0</v>
      </c>
      <c r="V165">
        <v>0</v>
      </c>
      <c r="W165">
        <v>0</v>
      </c>
      <c r="X165">
        <v>0.17781912723178073</v>
      </c>
      <c r="Y165">
        <v>3.6628453987484332E-4</v>
      </c>
      <c r="Z165">
        <v>1.5410007450180578E-2</v>
      </c>
      <c r="AA165">
        <v>2.7027520153536004E-3</v>
      </c>
      <c r="AB165">
        <v>0.10202005078986615</v>
      </c>
      <c r="AC165">
        <v>0</v>
      </c>
      <c r="AD165">
        <v>0</v>
      </c>
      <c r="AE165">
        <v>0.29831822202705593</v>
      </c>
    </row>
    <row r="166" spans="1:31" x14ac:dyDescent="0.3">
      <c r="A166">
        <v>2448758</v>
      </c>
      <c r="B166">
        <v>1</v>
      </c>
      <c r="C166" t="s">
        <v>80</v>
      </c>
      <c r="D166" t="s">
        <v>90</v>
      </c>
      <c r="E166" t="s">
        <v>173</v>
      </c>
      <c r="F166" t="s">
        <v>663</v>
      </c>
      <c r="G166" t="s">
        <v>175</v>
      </c>
      <c r="H166" t="s">
        <v>144</v>
      </c>
      <c r="I166" t="s">
        <v>136</v>
      </c>
      <c r="J166" t="s">
        <v>137</v>
      </c>
      <c r="K166" t="s">
        <v>138</v>
      </c>
      <c r="L166" t="s">
        <v>664</v>
      </c>
      <c r="M166" t="s">
        <v>665</v>
      </c>
      <c r="N166">
        <v>1.68</v>
      </c>
      <c r="O166">
        <v>0</v>
      </c>
      <c r="P166">
        <v>10</v>
      </c>
      <c r="Q166">
        <v>0</v>
      </c>
      <c r="R166">
        <v>0</v>
      </c>
      <c r="S166">
        <v>0</v>
      </c>
      <c r="T166">
        <v>3</v>
      </c>
      <c r="U166">
        <v>0</v>
      </c>
      <c r="V166">
        <v>0</v>
      </c>
      <c r="W166">
        <v>0</v>
      </c>
      <c r="X166">
        <v>7.8000299757732732</v>
      </c>
      <c r="Y166">
        <v>0</v>
      </c>
      <c r="Z166">
        <v>0</v>
      </c>
      <c r="AA166">
        <v>0</v>
      </c>
      <c r="AB166">
        <v>2.4752352783843858</v>
      </c>
      <c r="AC166">
        <v>0</v>
      </c>
      <c r="AD166">
        <v>0</v>
      </c>
      <c r="AE166">
        <v>10.275265254157659</v>
      </c>
    </row>
    <row r="167" spans="1:31" x14ac:dyDescent="0.3">
      <c r="A167">
        <v>2448652</v>
      </c>
      <c r="B167">
        <v>1</v>
      </c>
      <c r="C167" t="s">
        <v>81</v>
      </c>
      <c r="D167" t="s">
        <v>125</v>
      </c>
      <c r="E167" t="s">
        <v>132</v>
      </c>
      <c r="F167" t="s">
        <v>666</v>
      </c>
      <c r="G167" t="s">
        <v>149</v>
      </c>
      <c r="H167" t="s">
        <v>135</v>
      </c>
      <c r="I167" t="s">
        <v>136</v>
      </c>
      <c r="J167" t="s">
        <v>137</v>
      </c>
      <c r="K167" t="s">
        <v>138</v>
      </c>
      <c r="L167" t="s">
        <v>667</v>
      </c>
      <c r="M167" t="s">
        <v>668</v>
      </c>
      <c r="N167">
        <v>0.86499999999999999</v>
      </c>
      <c r="O167">
        <v>0</v>
      </c>
      <c r="P167">
        <v>0</v>
      </c>
      <c r="Q167">
        <v>45</v>
      </c>
      <c r="R167">
        <v>34</v>
      </c>
      <c r="S167">
        <v>2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12.368566161698835</v>
      </c>
      <c r="Z167">
        <v>14.386727815295615</v>
      </c>
      <c r="AA167">
        <v>7.5320600285147368</v>
      </c>
      <c r="AB167">
        <v>0</v>
      </c>
      <c r="AC167">
        <v>0</v>
      </c>
      <c r="AD167">
        <v>0</v>
      </c>
      <c r="AE167">
        <v>34.287354005509187</v>
      </c>
    </row>
    <row r="168" spans="1:31" x14ac:dyDescent="0.3">
      <c r="A168">
        <v>2448509</v>
      </c>
      <c r="B168">
        <v>1</v>
      </c>
      <c r="C168" t="s">
        <v>80</v>
      </c>
      <c r="D168" t="s">
        <v>96</v>
      </c>
      <c r="E168" t="s">
        <v>159</v>
      </c>
      <c r="F168" t="s">
        <v>669</v>
      </c>
      <c r="G168" t="s">
        <v>310</v>
      </c>
      <c r="H168" t="s">
        <v>144</v>
      </c>
      <c r="I168" t="s">
        <v>136</v>
      </c>
      <c r="J168" t="s">
        <v>137</v>
      </c>
      <c r="K168" t="s">
        <v>138</v>
      </c>
      <c r="L168" t="s">
        <v>670</v>
      </c>
      <c r="M168" t="s">
        <v>671</v>
      </c>
      <c r="N168">
        <v>0.61638888800000002</v>
      </c>
      <c r="O168">
        <v>0</v>
      </c>
      <c r="P168">
        <v>59</v>
      </c>
      <c r="Q168">
        <v>0</v>
      </c>
      <c r="R168">
        <v>13</v>
      </c>
      <c r="S168">
        <v>0</v>
      </c>
      <c r="T168">
        <v>7</v>
      </c>
      <c r="U168">
        <v>0</v>
      </c>
      <c r="V168">
        <v>0</v>
      </c>
      <c r="W168">
        <v>0</v>
      </c>
      <c r="X168">
        <v>16.134315267504899</v>
      </c>
      <c r="Y168">
        <v>0</v>
      </c>
      <c r="Z168">
        <v>5.6478170736617201</v>
      </c>
      <c r="AA168">
        <v>0</v>
      </c>
      <c r="AB168">
        <v>2.3200710427686295</v>
      </c>
      <c r="AC168">
        <v>0</v>
      </c>
      <c r="AD168">
        <v>0</v>
      </c>
      <c r="AE168">
        <v>24.102203383935247</v>
      </c>
    </row>
    <row r="169" spans="1:31" x14ac:dyDescent="0.3">
      <c r="A169">
        <v>2448724</v>
      </c>
      <c r="B169">
        <v>1</v>
      </c>
      <c r="C169" t="s">
        <v>80</v>
      </c>
      <c r="D169" t="s">
        <v>101</v>
      </c>
      <c r="E169" t="s">
        <v>173</v>
      </c>
      <c r="F169" t="s">
        <v>672</v>
      </c>
      <c r="G169" t="s">
        <v>461</v>
      </c>
      <c r="H169" t="s">
        <v>144</v>
      </c>
      <c r="I169" t="s">
        <v>136</v>
      </c>
      <c r="J169" t="s">
        <v>137</v>
      </c>
      <c r="K169" t="s">
        <v>138</v>
      </c>
      <c r="L169" t="s">
        <v>673</v>
      </c>
      <c r="M169" t="s">
        <v>674</v>
      </c>
      <c r="N169">
        <v>4.5158333329999998</v>
      </c>
      <c r="O169">
        <v>0</v>
      </c>
      <c r="P169">
        <v>2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2.7136968192517048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2.7136968192517048</v>
      </c>
    </row>
    <row r="170" spans="1:31" x14ac:dyDescent="0.3">
      <c r="A170">
        <v>2448684</v>
      </c>
      <c r="B170">
        <v>1</v>
      </c>
      <c r="C170" t="s">
        <v>80</v>
      </c>
      <c r="D170" t="s">
        <v>82</v>
      </c>
      <c r="E170" t="s">
        <v>173</v>
      </c>
      <c r="F170" t="s">
        <v>675</v>
      </c>
      <c r="G170" t="s">
        <v>179</v>
      </c>
      <c r="H170" t="s">
        <v>144</v>
      </c>
      <c r="I170" t="s">
        <v>136</v>
      </c>
      <c r="J170" t="s">
        <v>137</v>
      </c>
      <c r="K170" t="s">
        <v>138</v>
      </c>
      <c r="L170" t="s">
        <v>676</v>
      </c>
      <c r="M170" t="s">
        <v>677</v>
      </c>
      <c r="N170">
        <v>0.82527777700000005</v>
      </c>
      <c r="O170">
        <v>0</v>
      </c>
      <c r="P170">
        <v>3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0.86756713264974028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0.86756713264974028</v>
      </c>
    </row>
    <row r="171" spans="1:31" x14ac:dyDescent="0.3">
      <c r="A171">
        <v>2448432</v>
      </c>
      <c r="B171">
        <v>1</v>
      </c>
      <c r="C171" t="s">
        <v>80</v>
      </c>
      <c r="D171" t="s">
        <v>110</v>
      </c>
      <c r="E171" t="s">
        <v>147</v>
      </c>
      <c r="F171" t="s">
        <v>678</v>
      </c>
      <c r="G171" t="s">
        <v>679</v>
      </c>
      <c r="H171" t="s">
        <v>135</v>
      </c>
      <c r="I171" t="s">
        <v>136</v>
      </c>
      <c r="J171" t="s">
        <v>137</v>
      </c>
      <c r="K171" t="s">
        <v>138</v>
      </c>
      <c r="L171" t="s">
        <v>680</v>
      </c>
      <c r="M171" t="s">
        <v>681</v>
      </c>
      <c r="N171">
        <v>0.465277777</v>
      </c>
      <c r="O171">
        <v>0</v>
      </c>
      <c r="P171">
        <v>2384</v>
      </c>
      <c r="Q171">
        <v>0</v>
      </c>
      <c r="R171">
        <v>0</v>
      </c>
      <c r="S171">
        <v>1</v>
      </c>
      <c r="T171">
        <v>220</v>
      </c>
      <c r="U171">
        <v>0</v>
      </c>
      <c r="V171">
        <v>1</v>
      </c>
      <c r="W171">
        <v>0</v>
      </c>
      <c r="X171">
        <v>258.13201205314067</v>
      </c>
      <c r="Y171">
        <v>0</v>
      </c>
      <c r="Z171">
        <v>0</v>
      </c>
      <c r="AA171">
        <v>2.125522021341919</v>
      </c>
      <c r="AB171">
        <v>61.015941289740901</v>
      </c>
      <c r="AC171">
        <v>0</v>
      </c>
      <c r="AD171">
        <v>0.39820275609856698</v>
      </c>
      <c r="AE171">
        <v>321.67167812032204</v>
      </c>
    </row>
    <row r="172" spans="1:31" x14ac:dyDescent="0.3">
      <c r="A172">
        <v>2448641</v>
      </c>
      <c r="B172">
        <v>1</v>
      </c>
      <c r="C172" t="s">
        <v>80</v>
      </c>
      <c r="D172" t="s">
        <v>93</v>
      </c>
      <c r="E172" t="s">
        <v>159</v>
      </c>
      <c r="F172" t="s">
        <v>682</v>
      </c>
      <c r="G172" t="s">
        <v>599</v>
      </c>
      <c r="H172" t="s">
        <v>144</v>
      </c>
      <c r="I172" t="s">
        <v>136</v>
      </c>
      <c r="J172" t="s">
        <v>137</v>
      </c>
      <c r="K172" t="s">
        <v>138</v>
      </c>
      <c r="L172" t="s">
        <v>683</v>
      </c>
      <c r="M172" t="s">
        <v>684</v>
      </c>
      <c r="N172">
        <v>2.6494444439999998</v>
      </c>
      <c r="O172">
        <v>0</v>
      </c>
      <c r="P172">
        <v>8</v>
      </c>
      <c r="Q172">
        <v>0</v>
      </c>
      <c r="R172">
        <v>20</v>
      </c>
      <c r="S172">
        <v>0</v>
      </c>
      <c r="T172">
        <v>6</v>
      </c>
      <c r="U172">
        <v>0</v>
      </c>
      <c r="V172">
        <v>0</v>
      </c>
      <c r="W172">
        <v>0</v>
      </c>
      <c r="X172">
        <v>2.0054577323615543</v>
      </c>
      <c r="Y172">
        <v>0</v>
      </c>
      <c r="Z172">
        <v>15.726526772869398</v>
      </c>
      <c r="AA172">
        <v>0</v>
      </c>
      <c r="AB172">
        <v>0.97554396765555706</v>
      </c>
      <c r="AC172">
        <v>0</v>
      </c>
      <c r="AD172">
        <v>0</v>
      </c>
      <c r="AE172">
        <v>18.707528472886512</v>
      </c>
    </row>
    <row r="173" spans="1:31" x14ac:dyDescent="0.3">
      <c r="A173">
        <v>2448475</v>
      </c>
      <c r="B173">
        <v>1</v>
      </c>
      <c r="C173" t="s">
        <v>80</v>
      </c>
      <c r="D173" t="s">
        <v>100</v>
      </c>
      <c r="E173" t="s">
        <v>159</v>
      </c>
      <c r="F173" t="s">
        <v>685</v>
      </c>
      <c r="G173" t="s">
        <v>161</v>
      </c>
      <c r="H173" t="s">
        <v>144</v>
      </c>
      <c r="I173" t="s">
        <v>136</v>
      </c>
      <c r="J173" t="s">
        <v>137</v>
      </c>
      <c r="K173" t="s">
        <v>162</v>
      </c>
      <c r="L173" t="s">
        <v>686</v>
      </c>
      <c r="M173" t="s">
        <v>687</v>
      </c>
      <c r="N173">
        <v>7.8777777770000004</v>
      </c>
      <c r="O173">
        <v>0</v>
      </c>
      <c r="P173">
        <v>162</v>
      </c>
      <c r="Q173">
        <v>0</v>
      </c>
      <c r="R173">
        <v>2</v>
      </c>
      <c r="S173">
        <v>0</v>
      </c>
      <c r="T173">
        <v>6</v>
      </c>
      <c r="U173">
        <v>0</v>
      </c>
      <c r="V173">
        <v>0</v>
      </c>
      <c r="W173">
        <v>0</v>
      </c>
      <c r="X173">
        <v>461.15905786709982</v>
      </c>
      <c r="Y173">
        <v>0</v>
      </c>
      <c r="Z173">
        <v>0.1401863504210229</v>
      </c>
      <c r="AA173">
        <v>0</v>
      </c>
      <c r="AB173">
        <v>1.6450874726972657</v>
      </c>
      <c r="AC173">
        <v>0</v>
      </c>
      <c r="AD173">
        <v>0</v>
      </c>
      <c r="AE173">
        <v>462.94433169021806</v>
      </c>
    </row>
    <row r="174" spans="1:31" x14ac:dyDescent="0.3">
      <c r="A174">
        <v>2448741</v>
      </c>
      <c r="B174">
        <v>1</v>
      </c>
      <c r="C174" t="s">
        <v>80</v>
      </c>
      <c r="D174" t="s">
        <v>95</v>
      </c>
      <c r="E174" t="s">
        <v>141</v>
      </c>
      <c r="F174" t="s">
        <v>688</v>
      </c>
      <c r="G174" t="s">
        <v>156</v>
      </c>
      <c r="H174" t="s">
        <v>144</v>
      </c>
      <c r="I174" t="s">
        <v>136</v>
      </c>
      <c r="J174" t="s">
        <v>137</v>
      </c>
      <c r="K174" t="s">
        <v>138</v>
      </c>
      <c r="L174" t="s">
        <v>689</v>
      </c>
      <c r="M174" t="s">
        <v>690</v>
      </c>
      <c r="N174">
        <v>2.133611111</v>
      </c>
      <c r="O174">
        <v>0</v>
      </c>
      <c r="P174">
        <v>13</v>
      </c>
      <c r="Q174">
        <v>0</v>
      </c>
      <c r="R174">
        <v>0</v>
      </c>
      <c r="S174">
        <v>0</v>
      </c>
      <c r="T174">
        <v>3</v>
      </c>
      <c r="U174">
        <v>0</v>
      </c>
      <c r="V174">
        <v>0</v>
      </c>
      <c r="W174">
        <v>0</v>
      </c>
      <c r="X174">
        <v>9.1851163204079089</v>
      </c>
      <c r="Y174">
        <v>0</v>
      </c>
      <c r="Z174">
        <v>0</v>
      </c>
      <c r="AA174">
        <v>0</v>
      </c>
      <c r="AB174">
        <v>28.112704680378062</v>
      </c>
      <c r="AC174">
        <v>0</v>
      </c>
      <c r="AD174">
        <v>0</v>
      </c>
      <c r="AE174">
        <v>37.297821000785973</v>
      </c>
    </row>
    <row r="175" spans="1:31" x14ac:dyDescent="0.3">
      <c r="A175">
        <v>2448555</v>
      </c>
      <c r="B175">
        <v>1</v>
      </c>
      <c r="C175" t="s">
        <v>81</v>
      </c>
      <c r="D175" t="s">
        <v>126</v>
      </c>
      <c r="E175" t="s">
        <v>147</v>
      </c>
      <c r="F175" t="s">
        <v>691</v>
      </c>
      <c r="G175" t="s">
        <v>149</v>
      </c>
      <c r="H175" t="s">
        <v>135</v>
      </c>
      <c r="I175" t="s">
        <v>136</v>
      </c>
      <c r="J175" t="s">
        <v>137</v>
      </c>
      <c r="K175" t="s">
        <v>138</v>
      </c>
      <c r="L175" t="s">
        <v>692</v>
      </c>
      <c r="M175" t="s">
        <v>693</v>
      </c>
      <c r="N175">
        <v>0.44305555499999999</v>
      </c>
      <c r="O175">
        <v>1</v>
      </c>
      <c r="P175">
        <v>645</v>
      </c>
      <c r="Q175">
        <v>23</v>
      </c>
      <c r="R175">
        <v>197</v>
      </c>
      <c r="S175">
        <v>7</v>
      </c>
      <c r="T175">
        <v>49</v>
      </c>
      <c r="U175">
        <v>0</v>
      </c>
      <c r="V175">
        <v>0</v>
      </c>
      <c r="W175">
        <v>0.13402240973715998</v>
      </c>
      <c r="X175">
        <v>26.031483203222805</v>
      </c>
      <c r="Y175">
        <v>10.943530467453977</v>
      </c>
      <c r="Z175">
        <v>5.6611144536903977</v>
      </c>
      <c r="AA175">
        <v>15.065693829662012</v>
      </c>
      <c r="AB175">
        <v>10.800696615462694</v>
      </c>
      <c r="AC175">
        <v>0</v>
      </c>
      <c r="AD175">
        <v>0</v>
      </c>
      <c r="AE175">
        <v>68.636540979229039</v>
      </c>
    </row>
    <row r="176" spans="1:31" x14ac:dyDescent="0.3">
      <c r="A176">
        <v>2448727</v>
      </c>
      <c r="B176">
        <v>1</v>
      </c>
      <c r="C176" t="s">
        <v>80</v>
      </c>
      <c r="D176" t="s">
        <v>103</v>
      </c>
      <c r="E176" t="s">
        <v>182</v>
      </c>
      <c r="F176" t="s">
        <v>694</v>
      </c>
      <c r="G176" t="s">
        <v>259</v>
      </c>
      <c r="H176" t="s">
        <v>144</v>
      </c>
      <c r="I176" t="s">
        <v>136</v>
      </c>
      <c r="J176" t="s">
        <v>137</v>
      </c>
      <c r="K176" t="s">
        <v>138</v>
      </c>
      <c r="L176" t="s">
        <v>695</v>
      </c>
      <c r="M176" t="s">
        <v>696</v>
      </c>
      <c r="N176">
        <v>0.87</v>
      </c>
      <c r="O176">
        <v>0</v>
      </c>
      <c r="P176">
        <v>33</v>
      </c>
      <c r="Q176">
        <v>0</v>
      </c>
      <c r="R176">
        <v>0</v>
      </c>
      <c r="S176">
        <v>0</v>
      </c>
      <c r="T176">
        <v>2</v>
      </c>
      <c r="U176">
        <v>0</v>
      </c>
      <c r="V176">
        <v>0</v>
      </c>
      <c r="W176">
        <v>0</v>
      </c>
      <c r="X176">
        <v>8.2232392085509876</v>
      </c>
      <c r="Y176">
        <v>0</v>
      </c>
      <c r="Z176">
        <v>0</v>
      </c>
      <c r="AA176">
        <v>0</v>
      </c>
      <c r="AB176">
        <v>0.65511928202999514</v>
      </c>
      <c r="AC176">
        <v>0</v>
      </c>
      <c r="AD176">
        <v>0</v>
      </c>
      <c r="AE176">
        <v>8.8783584905809825</v>
      </c>
    </row>
    <row r="177" spans="1:31" x14ac:dyDescent="0.3">
      <c r="A177">
        <v>2448495</v>
      </c>
      <c r="B177">
        <v>1</v>
      </c>
      <c r="C177" t="s">
        <v>80</v>
      </c>
      <c r="D177" t="s">
        <v>95</v>
      </c>
      <c r="E177" t="s">
        <v>147</v>
      </c>
      <c r="F177" t="s">
        <v>697</v>
      </c>
      <c r="G177" t="s">
        <v>226</v>
      </c>
      <c r="H177" t="s">
        <v>135</v>
      </c>
      <c r="I177" t="s">
        <v>136</v>
      </c>
      <c r="J177" t="s">
        <v>137</v>
      </c>
      <c r="K177" t="s">
        <v>162</v>
      </c>
      <c r="L177" t="s">
        <v>698</v>
      </c>
      <c r="M177" t="s">
        <v>699</v>
      </c>
      <c r="N177">
        <v>4.6086111110000001</v>
      </c>
      <c r="O177">
        <v>0</v>
      </c>
      <c r="P177">
        <v>1938</v>
      </c>
      <c r="Q177">
        <v>0</v>
      </c>
      <c r="R177">
        <v>0</v>
      </c>
      <c r="S177">
        <v>50</v>
      </c>
      <c r="T177">
        <v>164</v>
      </c>
      <c r="U177">
        <v>6</v>
      </c>
      <c r="V177">
        <v>0</v>
      </c>
      <c r="W177">
        <v>0</v>
      </c>
      <c r="X177">
        <v>2300.6071030865555</v>
      </c>
      <c r="Y177">
        <v>0</v>
      </c>
      <c r="Z177">
        <v>0</v>
      </c>
      <c r="AA177">
        <v>1963.4707716445444</v>
      </c>
      <c r="AB177">
        <v>1144.0443234559771</v>
      </c>
      <c r="AC177">
        <v>961.65306151844857</v>
      </c>
      <c r="AD177">
        <v>0</v>
      </c>
      <c r="AE177">
        <v>6369.7752597055251</v>
      </c>
    </row>
    <row r="178" spans="1:31" x14ac:dyDescent="0.3">
      <c r="A178">
        <v>2448581</v>
      </c>
      <c r="B178">
        <v>1</v>
      </c>
      <c r="C178" t="s">
        <v>80</v>
      </c>
      <c r="D178" t="s">
        <v>85</v>
      </c>
      <c r="E178" t="s">
        <v>159</v>
      </c>
      <c r="F178" t="s">
        <v>700</v>
      </c>
      <c r="G178" t="s">
        <v>310</v>
      </c>
      <c r="H178" t="s">
        <v>144</v>
      </c>
      <c r="I178" t="s">
        <v>136</v>
      </c>
      <c r="J178" t="s">
        <v>137</v>
      </c>
      <c r="K178" t="s">
        <v>138</v>
      </c>
      <c r="L178" t="s">
        <v>701</v>
      </c>
      <c r="M178" t="s">
        <v>702</v>
      </c>
      <c r="N178">
        <v>0.80111111099999999</v>
      </c>
      <c r="O178">
        <v>0</v>
      </c>
      <c r="P178">
        <v>178</v>
      </c>
      <c r="Q178">
        <v>0</v>
      </c>
      <c r="R178">
        <v>0</v>
      </c>
      <c r="S178">
        <v>0</v>
      </c>
      <c r="T178">
        <v>3</v>
      </c>
      <c r="U178">
        <v>0</v>
      </c>
      <c r="V178">
        <v>0</v>
      </c>
      <c r="W178">
        <v>0</v>
      </c>
      <c r="X178">
        <v>85.654989411728891</v>
      </c>
      <c r="Y178">
        <v>0</v>
      </c>
      <c r="Z178">
        <v>0</v>
      </c>
      <c r="AA178">
        <v>0</v>
      </c>
      <c r="AB178">
        <v>0.79290494584522309</v>
      </c>
      <c r="AC178">
        <v>0</v>
      </c>
      <c r="AD178">
        <v>0</v>
      </c>
      <c r="AE178">
        <v>86.447894357574114</v>
      </c>
    </row>
    <row r="179" spans="1:31" x14ac:dyDescent="0.3">
      <c r="A179">
        <v>2448681</v>
      </c>
      <c r="B179">
        <v>1</v>
      </c>
      <c r="C179" t="s">
        <v>80</v>
      </c>
      <c r="D179" t="s">
        <v>104</v>
      </c>
      <c r="E179" t="s">
        <v>173</v>
      </c>
      <c r="F179" t="s">
        <v>703</v>
      </c>
      <c r="G179" t="s">
        <v>179</v>
      </c>
      <c r="H179" t="s">
        <v>144</v>
      </c>
      <c r="I179" t="s">
        <v>136</v>
      </c>
      <c r="J179" t="s">
        <v>137</v>
      </c>
      <c r="K179" t="s">
        <v>138</v>
      </c>
      <c r="L179" t="s">
        <v>704</v>
      </c>
      <c r="M179" t="s">
        <v>705</v>
      </c>
      <c r="N179">
        <v>0.62027777699999997</v>
      </c>
      <c r="O179">
        <v>0</v>
      </c>
      <c r="P179">
        <v>5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1.2040815934377096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1.2040815934377096</v>
      </c>
    </row>
    <row r="180" spans="1:31" x14ac:dyDescent="0.3">
      <c r="A180">
        <v>2448621</v>
      </c>
      <c r="B180">
        <v>1</v>
      </c>
      <c r="C180" t="s">
        <v>80</v>
      </c>
      <c r="D180" t="s">
        <v>88</v>
      </c>
      <c r="E180" t="s">
        <v>173</v>
      </c>
      <c r="F180" t="s">
        <v>706</v>
      </c>
      <c r="G180" t="s">
        <v>461</v>
      </c>
      <c r="H180" t="s">
        <v>144</v>
      </c>
      <c r="I180" t="s">
        <v>136</v>
      </c>
      <c r="J180" t="s">
        <v>137</v>
      </c>
      <c r="K180" t="s">
        <v>138</v>
      </c>
      <c r="L180" t="s">
        <v>707</v>
      </c>
      <c r="M180" t="s">
        <v>708</v>
      </c>
      <c r="N180">
        <v>2.9627777769999999</v>
      </c>
      <c r="O180">
        <v>0</v>
      </c>
      <c r="P180">
        <v>6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2.6578409971178547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2.6578409971178547</v>
      </c>
    </row>
    <row r="181" spans="1:31" x14ac:dyDescent="0.3">
      <c r="A181">
        <v>2448787</v>
      </c>
      <c r="B181">
        <v>1</v>
      </c>
      <c r="C181" t="s">
        <v>81</v>
      </c>
      <c r="D181" t="s">
        <v>112</v>
      </c>
      <c r="E181" t="s">
        <v>169</v>
      </c>
      <c r="F181" t="s">
        <v>709</v>
      </c>
      <c r="G181" t="s">
        <v>149</v>
      </c>
      <c r="H181" t="s">
        <v>135</v>
      </c>
      <c r="I181" t="s">
        <v>136</v>
      </c>
      <c r="J181" t="s">
        <v>137</v>
      </c>
      <c r="K181" t="s">
        <v>138</v>
      </c>
      <c r="L181" t="s">
        <v>710</v>
      </c>
      <c r="M181" t="s">
        <v>711</v>
      </c>
      <c r="N181">
        <v>0.76722222200000001</v>
      </c>
      <c r="O181">
        <v>0</v>
      </c>
      <c r="P181">
        <v>318</v>
      </c>
      <c r="Q181">
        <v>19</v>
      </c>
      <c r="R181">
        <v>97</v>
      </c>
      <c r="S181">
        <v>27</v>
      </c>
      <c r="T181">
        <v>295</v>
      </c>
      <c r="U181">
        <v>5</v>
      </c>
      <c r="V181">
        <v>0</v>
      </c>
      <c r="W181">
        <v>0</v>
      </c>
      <c r="X181">
        <v>52.814353632893678</v>
      </c>
      <c r="Y181">
        <v>4.8466967603453854</v>
      </c>
      <c r="Z181">
        <v>14.874235731259342</v>
      </c>
      <c r="AA181">
        <v>271.82303931858468</v>
      </c>
      <c r="AB181">
        <v>118.42994245456414</v>
      </c>
      <c r="AC181">
        <v>226.09109461179037</v>
      </c>
      <c r="AD181">
        <v>0</v>
      </c>
      <c r="AE181">
        <v>688.87936250943767</v>
      </c>
    </row>
    <row r="182" spans="1:31" x14ac:dyDescent="0.3">
      <c r="A182">
        <v>2448764</v>
      </c>
      <c r="B182">
        <v>1</v>
      </c>
      <c r="C182" t="s">
        <v>80</v>
      </c>
      <c r="D182" t="s">
        <v>83</v>
      </c>
      <c r="E182" t="s">
        <v>147</v>
      </c>
      <c r="F182" t="s">
        <v>712</v>
      </c>
      <c r="G182" t="s">
        <v>149</v>
      </c>
      <c r="H182" t="s">
        <v>135</v>
      </c>
      <c r="I182" t="s">
        <v>136</v>
      </c>
      <c r="J182" t="s">
        <v>137</v>
      </c>
      <c r="K182" t="s">
        <v>138</v>
      </c>
      <c r="L182" t="s">
        <v>713</v>
      </c>
      <c r="M182" t="s">
        <v>714</v>
      </c>
      <c r="N182">
        <v>0.19388888800000001</v>
      </c>
      <c r="O182">
        <v>0</v>
      </c>
      <c r="P182">
        <v>3144</v>
      </c>
      <c r="Q182">
        <v>1</v>
      </c>
      <c r="R182">
        <v>3</v>
      </c>
      <c r="S182">
        <v>13</v>
      </c>
      <c r="T182">
        <v>1361</v>
      </c>
      <c r="U182">
        <v>8</v>
      </c>
      <c r="V182">
        <v>51</v>
      </c>
      <c r="W182">
        <v>0</v>
      </c>
      <c r="X182">
        <v>185.56869381892136</v>
      </c>
      <c r="Y182">
        <v>31.806496748437624</v>
      </c>
      <c r="Z182">
        <v>0.59993128923969197</v>
      </c>
      <c r="AA182">
        <v>20.895507867852238</v>
      </c>
      <c r="AB182">
        <v>227.31760258229139</v>
      </c>
      <c r="AC182">
        <v>20.996862385867615</v>
      </c>
      <c r="AD182">
        <v>68.397339781890153</v>
      </c>
      <c r="AE182">
        <v>555.58243447450013</v>
      </c>
    </row>
    <row r="183" spans="1:31" x14ac:dyDescent="0.3">
      <c r="A183">
        <v>2448744</v>
      </c>
      <c r="B183">
        <v>1</v>
      </c>
      <c r="C183" t="s">
        <v>80</v>
      </c>
      <c r="D183" t="s">
        <v>84</v>
      </c>
      <c r="E183" t="s">
        <v>173</v>
      </c>
      <c r="F183" t="s">
        <v>715</v>
      </c>
      <c r="G183" t="s">
        <v>175</v>
      </c>
      <c r="H183" t="s">
        <v>144</v>
      </c>
      <c r="I183" t="s">
        <v>136</v>
      </c>
      <c r="J183" t="s">
        <v>137</v>
      </c>
      <c r="K183" t="s">
        <v>138</v>
      </c>
      <c r="L183" t="s">
        <v>716</v>
      </c>
      <c r="M183" t="s">
        <v>717</v>
      </c>
      <c r="N183">
        <v>0.65861111100000003</v>
      </c>
      <c r="O183">
        <v>0</v>
      </c>
      <c r="P183">
        <v>5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1.2349064828506944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1.2349064828506944</v>
      </c>
    </row>
    <row r="184" spans="1:31" x14ac:dyDescent="0.3">
      <c r="A184">
        <v>2448644</v>
      </c>
      <c r="B184">
        <v>1</v>
      </c>
      <c r="C184" t="s">
        <v>81</v>
      </c>
      <c r="D184" t="s">
        <v>128</v>
      </c>
      <c r="E184" t="s">
        <v>141</v>
      </c>
      <c r="F184" t="s">
        <v>718</v>
      </c>
      <c r="G184" t="s">
        <v>259</v>
      </c>
      <c r="H184" t="s">
        <v>144</v>
      </c>
      <c r="I184" t="s">
        <v>136</v>
      </c>
      <c r="J184" t="s">
        <v>137</v>
      </c>
      <c r="K184" t="s">
        <v>138</v>
      </c>
      <c r="L184" t="s">
        <v>719</v>
      </c>
      <c r="M184" t="s">
        <v>720</v>
      </c>
      <c r="N184">
        <v>5.181944444</v>
      </c>
      <c r="O184">
        <v>0</v>
      </c>
      <c r="P184">
        <v>313</v>
      </c>
      <c r="Q184">
        <v>0</v>
      </c>
      <c r="R184">
        <v>0</v>
      </c>
      <c r="S184">
        <v>0</v>
      </c>
      <c r="T184">
        <v>25</v>
      </c>
      <c r="U184">
        <v>0</v>
      </c>
      <c r="V184">
        <v>0</v>
      </c>
      <c r="W184">
        <v>0</v>
      </c>
      <c r="X184">
        <v>375.89739634953634</v>
      </c>
      <c r="Y184">
        <v>0</v>
      </c>
      <c r="Z184">
        <v>0</v>
      </c>
      <c r="AA184">
        <v>0</v>
      </c>
      <c r="AB184">
        <v>64.916443452282493</v>
      </c>
      <c r="AC184">
        <v>0</v>
      </c>
      <c r="AD184">
        <v>0</v>
      </c>
      <c r="AE184">
        <v>440.81383980181886</v>
      </c>
    </row>
    <row r="185" spans="1:31" x14ac:dyDescent="0.3">
      <c r="A185">
        <v>2448595</v>
      </c>
      <c r="B185">
        <v>1</v>
      </c>
      <c r="C185" t="s">
        <v>80</v>
      </c>
      <c r="D185" t="s">
        <v>83</v>
      </c>
      <c r="E185" t="s">
        <v>284</v>
      </c>
      <c r="F185" t="s">
        <v>721</v>
      </c>
      <c r="G185" t="s">
        <v>226</v>
      </c>
      <c r="H185" t="s">
        <v>135</v>
      </c>
      <c r="I185" t="s">
        <v>136</v>
      </c>
      <c r="J185" t="s">
        <v>137</v>
      </c>
      <c r="K185" t="s">
        <v>162</v>
      </c>
      <c r="L185" t="s">
        <v>722</v>
      </c>
      <c r="M185" t="s">
        <v>723</v>
      </c>
      <c r="N185">
        <v>2.0247222219999998</v>
      </c>
      <c r="O185">
        <v>10</v>
      </c>
      <c r="P185">
        <v>2041</v>
      </c>
      <c r="Q185">
        <v>0</v>
      </c>
      <c r="R185">
        <v>0</v>
      </c>
      <c r="S185">
        <v>18</v>
      </c>
      <c r="T185">
        <v>346</v>
      </c>
      <c r="U185">
        <v>6</v>
      </c>
      <c r="V185">
        <v>15</v>
      </c>
      <c r="W185">
        <v>7.1934567950326311</v>
      </c>
      <c r="X185">
        <v>1527.4233418545095</v>
      </c>
      <c r="Y185">
        <v>0</v>
      </c>
      <c r="Z185">
        <v>0</v>
      </c>
      <c r="AA185">
        <v>277.80652287654925</v>
      </c>
      <c r="AB185">
        <v>925.59129716583436</v>
      </c>
      <c r="AC185">
        <v>299.51161352205895</v>
      </c>
      <c r="AD185">
        <v>87.500123423935293</v>
      </c>
      <c r="AE185">
        <v>3125.0263556379205</v>
      </c>
    </row>
    <row r="186" spans="1:31" x14ac:dyDescent="0.3">
      <c r="A186">
        <v>2448776</v>
      </c>
      <c r="B186">
        <v>1</v>
      </c>
      <c r="C186" t="s">
        <v>80</v>
      </c>
      <c r="D186" t="s">
        <v>83</v>
      </c>
      <c r="E186" t="s">
        <v>159</v>
      </c>
      <c r="F186" t="s">
        <v>724</v>
      </c>
      <c r="G186" t="s">
        <v>725</v>
      </c>
      <c r="H186" t="s">
        <v>144</v>
      </c>
      <c r="I186" t="s">
        <v>136</v>
      </c>
      <c r="J186" t="s">
        <v>137</v>
      </c>
      <c r="K186" t="s">
        <v>138</v>
      </c>
      <c r="L186" t="s">
        <v>726</v>
      </c>
      <c r="M186" t="s">
        <v>727</v>
      </c>
      <c r="N186">
        <v>1.784444444</v>
      </c>
      <c r="O186">
        <v>0</v>
      </c>
      <c r="P186">
        <v>1</v>
      </c>
      <c r="Q186">
        <v>0</v>
      </c>
      <c r="R186">
        <v>0</v>
      </c>
      <c r="S186">
        <v>0</v>
      </c>
      <c r="T186">
        <v>195</v>
      </c>
      <c r="U186">
        <v>0</v>
      </c>
      <c r="V186">
        <v>9</v>
      </c>
      <c r="W186">
        <v>0</v>
      </c>
      <c r="X186">
        <v>0.35016077201126861</v>
      </c>
      <c r="Y186">
        <v>0</v>
      </c>
      <c r="Z186">
        <v>0</v>
      </c>
      <c r="AA186">
        <v>0</v>
      </c>
      <c r="AB186">
        <v>210.79500178456829</v>
      </c>
      <c r="AC186">
        <v>0</v>
      </c>
      <c r="AD186">
        <v>125.47730960642623</v>
      </c>
      <c r="AE186">
        <v>336.6224721630058</v>
      </c>
    </row>
    <row r="187" spans="1:31" x14ac:dyDescent="0.3">
      <c r="A187">
        <v>2448544</v>
      </c>
      <c r="B187">
        <v>1</v>
      </c>
      <c r="C187" t="s">
        <v>80</v>
      </c>
      <c r="D187" t="s">
        <v>83</v>
      </c>
      <c r="E187" t="s">
        <v>147</v>
      </c>
      <c r="F187" t="s">
        <v>728</v>
      </c>
      <c r="G187" t="s">
        <v>226</v>
      </c>
      <c r="H187" t="s">
        <v>135</v>
      </c>
      <c r="I187" t="s">
        <v>136</v>
      </c>
      <c r="J187" t="s">
        <v>137</v>
      </c>
      <c r="K187" t="s">
        <v>162</v>
      </c>
      <c r="L187" t="s">
        <v>612</v>
      </c>
      <c r="M187" t="s">
        <v>729</v>
      </c>
      <c r="N187">
        <v>0.580555555</v>
      </c>
      <c r="O187">
        <v>0</v>
      </c>
      <c r="P187">
        <v>3</v>
      </c>
      <c r="Q187">
        <v>1</v>
      </c>
      <c r="R187">
        <v>1</v>
      </c>
      <c r="S187">
        <v>11</v>
      </c>
      <c r="T187">
        <v>971</v>
      </c>
      <c r="U187">
        <v>7</v>
      </c>
      <c r="V187">
        <v>39</v>
      </c>
      <c r="W187">
        <v>0</v>
      </c>
      <c r="X187">
        <v>0.90630545062770307</v>
      </c>
      <c r="Y187">
        <v>90.906013017373766</v>
      </c>
      <c r="Z187">
        <v>9.445109972244678E-2</v>
      </c>
      <c r="AA187">
        <v>45.483620612662122</v>
      </c>
      <c r="AB187">
        <v>562.92235027189258</v>
      </c>
      <c r="AC187">
        <v>62.12259239411398</v>
      </c>
      <c r="AD187">
        <v>293.93259033693312</v>
      </c>
      <c r="AE187">
        <v>1056.3679231833257</v>
      </c>
    </row>
    <row r="188" spans="1:31" x14ac:dyDescent="0.3">
      <c r="A188">
        <v>2448504</v>
      </c>
      <c r="B188">
        <v>1</v>
      </c>
      <c r="C188" t="s">
        <v>80</v>
      </c>
      <c r="D188" t="s">
        <v>99</v>
      </c>
      <c r="E188" t="s">
        <v>159</v>
      </c>
      <c r="F188" t="s">
        <v>730</v>
      </c>
      <c r="G188" t="s">
        <v>226</v>
      </c>
      <c r="H188" t="s">
        <v>144</v>
      </c>
      <c r="I188" t="s">
        <v>136</v>
      </c>
      <c r="J188" t="s">
        <v>137</v>
      </c>
      <c r="K188" t="s">
        <v>162</v>
      </c>
      <c r="L188" t="s">
        <v>731</v>
      </c>
      <c r="M188" t="s">
        <v>732</v>
      </c>
      <c r="N188">
        <v>4.04</v>
      </c>
      <c r="O188">
        <v>0</v>
      </c>
      <c r="P188">
        <v>15</v>
      </c>
      <c r="Q188">
        <v>0</v>
      </c>
      <c r="R188">
        <v>23</v>
      </c>
      <c r="S188">
        <v>0</v>
      </c>
      <c r="T188">
        <v>4</v>
      </c>
      <c r="U188">
        <v>0</v>
      </c>
      <c r="V188">
        <v>0</v>
      </c>
      <c r="W188">
        <v>0</v>
      </c>
      <c r="X188">
        <v>23.414529233566977</v>
      </c>
      <c r="Y188">
        <v>0</v>
      </c>
      <c r="Z188">
        <v>66.812447084435689</v>
      </c>
      <c r="AA188">
        <v>0</v>
      </c>
      <c r="AB188">
        <v>0.88340952457920885</v>
      </c>
      <c r="AC188">
        <v>0</v>
      </c>
      <c r="AD188">
        <v>0</v>
      </c>
      <c r="AE188">
        <v>91.110385842581877</v>
      </c>
    </row>
    <row r="189" spans="1:31" x14ac:dyDescent="0.3">
      <c r="A189">
        <v>2448790</v>
      </c>
      <c r="B189">
        <v>1</v>
      </c>
      <c r="C189" t="s">
        <v>80</v>
      </c>
      <c r="D189" t="s">
        <v>101</v>
      </c>
      <c r="E189" t="s">
        <v>141</v>
      </c>
      <c r="F189" t="s">
        <v>733</v>
      </c>
      <c r="G189" t="s">
        <v>143</v>
      </c>
      <c r="H189" t="s">
        <v>144</v>
      </c>
      <c r="I189" t="s">
        <v>136</v>
      </c>
      <c r="J189" t="s">
        <v>137</v>
      </c>
      <c r="K189" t="s">
        <v>138</v>
      </c>
      <c r="L189" t="s">
        <v>734</v>
      </c>
      <c r="M189" t="s">
        <v>735</v>
      </c>
      <c r="N189">
        <v>0.95944444399999995</v>
      </c>
      <c r="O189">
        <v>0</v>
      </c>
      <c r="P189">
        <v>130</v>
      </c>
      <c r="Q189">
        <v>0</v>
      </c>
      <c r="R189">
        <v>0</v>
      </c>
      <c r="S189">
        <v>0</v>
      </c>
      <c r="T189">
        <v>9</v>
      </c>
      <c r="U189">
        <v>0</v>
      </c>
      <c r="V189">
        <v>0</v>
      </c>
      <c r="W189">
        <v>0</v>
      </c>
      <c r="X189">
        <v>25.26926775461256</v>
      </c>
      <c r="Y189">
        <v>0</v>
      </c>
      <c r="Z189">
        <v>0</v>
      </c>
      <c r="AA189">
        <v>0</v>
      </c>
      <c r="AB189">
        <v>3.2912062025030591</v>
      </c>
      <c r="AC189">
        <v>0</v>
      </c>
      <c r="AD189">
        <v>0</v>
      </c>
      <c r="AE189">
        <v>28.560473957115619</v>
      </c>
    </row>
    <row r="190" spans="1:31" x14ac:dyDescent="0.3">
      <c r="A190">
        <v>2448624</v>
      </c>
      <c r="B190">
        <v>1</v>
      </c>
      <c r="C190" t="s">
        <v>81</v>
      </c>
      <c r="D190" t="s">
        <v>127</v>
      </c>
      <c r="E190" t="s">
        <v>132</v>
      </c>
      <c r="F190" t="s">
        <v>736</v>
      </c>
      <c r="G190" t="s">
        <v>226</v>
      </c>
      <c r="H190" t="s">
        <v>135</v>
      </c>
      <c r="I190" t="s">
        <v>136</v>
      </c>
      <c r="J190" t="s">
        <v>137</v>
      </c>
      <c r="K190" t="s">
        <v>162</v>
      </c>
      <c r="L190" t="s">
        <v>737</v>
      </c>
      <c r="M190" t="s">
        <v>738</v>
      </c>
      <c r="N190">
        <v>0.77055555499999995</v>
      </c>
      <c r="O190">
        <v>13</v>
      </c>
      <c r="P190">
        <v>84</v>
      </c>
      <c r="Q190">
        <v>395</v>
      </c>
      <c r="R190">
        <v>164</v>
      </c>
      <c r="S190">
        <v>42</v>
      </c>
      <c r="T190">
        <v>12</v>
      </c>
      <c r="U190">
        <v>3</v>
      </c>
      <c r="V190">
        <v>0</v>
      </c>
      <c r="W190">
        <v>1.9766514734566509</v>
      </c>
      <c r="X190">
        <v>12.476684462063243</v>
      </c>
      <c r="Y190">
        <v>169.75289858141196</v>
      </c>
      <c r="Z190">
        <v>87.30130302889475</v>
      </c>
      <c r="AA190">
        <v>182.60772632799507</v>
      </c>
      <c r="AB190">
        <v>8.6923522642129694</v>
      </c>
      <c r="AC190">
        <v>18.748253844465445</v>
      </c>
      <c r="AD190">
        <v>0</v>
      </c>
      <c r="AE190">
        <v>481.5558699825001</v>
      </c>
    </row>
    <row r="191" spans="1:31" x14ac:dyDescent="0.3">
      <c r="A191">
        <v>2448547</v>
      </c>
      <c r="B191">
        <v>1</v>
      </c>
      <c r="C191" t="s">
        <v>80</v>
      </c>
      <c r="D191" t="s">
        <v>97</v>
      </c>
      <c r="E191" t="s">
        <v>173</v>
      </c>
      <c r="F191" t="s">
        <v>739</v>
      </c>
      <c r="G191" t="s">
        <v>175</v>
      </c>
      <c r="H191" t="s">
        <v>144</v>
      </c>
      <c r="I191" t="s">
        <v>136</v>
      </c>
      <c r="J191" t="s">
        <v>137</v>
      </c>
      <c r="K191" t="s">
        <v>138</v>
      </c>
      <c r="L191" t="s">
        <v>740</v>
      </c>
      <c r="M191" t="s">
        <v>741</v>
      </c>
      <c r="N191">
        <v>2.3925000000000001</v>
      </c>
      <c r="O191">
        <v>0</v>
      </c>
      <c r="P191">
        <v>0</v>
      </c>
      <c r="Q191">
        <v>0</v>
      </c>
      <c r="R191">
        <v>1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1.0483036544894415</v>
      </c>
      <c r="AA191">
        <v>0</v>
      </c>
      <c r="AB191">
        <v>0</v>
      </c>
      <c r="AC191">
        <v>0</v>
      </c>
      <c r="AD191">
        <v>0</v>
      </c>
      <c r="AE191">
        <v>1.0483036544894415</v>
      </c>
    </row>
    <row r="192" spans="1:31" x14ac:dyDescent="0.3">
      <c r="A192">
        <v>2448667</v>
      </c>
      <c r="B192">
        <v>1</v>
      </c>
      <c r="C192" t="s">
        <v>81</v>
      </c>
      <c r="D192" t="s">
        <v>127</v>
      </c>
      <c r="E192" t="s">
        <v>173</v>
      </c>
      <c r="F192" t="s">
        <v>742</v>
      </c>
      <c r="G192" t="s">
        <v>175</v>
      </c>
      <c r="H192" t="s">
        <v>144</v>
      </c>
      <c r="I192" t="s">
        <v>136</v>
      </c>
      <c r="J192" t="s">
        <v>137</v>
      </c>
      <c r="K192" t="s">
        <v>138</v>
      </c>
      <c r="L192" t="s">
        <v>743</v>
      </c>
      <c r="M192" t="s">
        <v>744</v>
      </c>
      <c r="N192">
        <v>2.3405555549999999</v>
      </c>
      <c r="O192">
        <v>0</v>
      </c>
      <c r="P192">
        <v>5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3.2737169190293938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3.2737169190293938</v>
      </c>
    </row>
    <row r="193" spans="1:31" x14ac:dyDescent="0.3">
      <c r="A193">
        <v>2448461</v>
      </c>
      <c r="B193">
        <v>1</v>
      </c>
      <c r="C193" t="s">
        <v>81</v>
      </c>
      <c r="D193" t="s">
        <v>128</v>
      </c>
      <c r="E193" t="s">
        <v>169</v>
      </c>
      <c r="F193" t="s">
        <v>745</v>
      </c>
      <c r="G193" t="s">
        <v>226</v>
      </c>
      <c r="H193" t="s">
        <v>135</v>
      </c>
      <c r="I193" t="s">
        <v>136</v>
      </c>
      <c r="J193" t="s">
        <v>137</v>
      </c>
      <c r="K193" t="s">
        <v>162</v>
      </c>
      <c r="L193" t="s">
        <v>746</v>
      </c>
      <c r="M193" t="s">
        <v>747</v>
      </c>
      <c r="N193">
        <v>5.0836111109999997</v>
      </c>
      <c r="O193">
        <v>0</v>
      </c>
      <c r="P193">
        <v>1229</v>
      </c>
      <c r="Q193">
        <v>0</v>
      </c>
      <c r="R193">
        <v>0</v>
      </c>
      <c r="S193">
        <v>2</v>
      </c>
      <c r="T193">
        <v>30</v>
      </c>
      <c r="U193">
        <v>1</v>
      </c>
      <c r="V193">
        <v>0</v>
      </c>
      <c r="W193">
        <v>0</v>
      </c>
      <c r="X193">
        <v>1725.3006074961299</v>
      </c>
      <c r="Y193">
        <v>0</v>
      </c>
      <c r="Z193">
        <v>0</v>
      </c>
      <c r="AA193">
        <v>441.04217376520523</v>
      </c>
      <c r="AB193">
        <v>306.59530313042609</v>
      </c>
      <c r="AC193">
        <v>32.183123736715075</v>
      </c>
      <c r="AD193">
        <v>0</v>
      </c>
      <c r="AE193">
        <v>2505.1212081284766</v>
      </c>
    </row>
    <row r="194" spans="1:31" x14ac:dyDescent="0.3">
      <c r="A194">
        <v>2448567</v>
      </c>
      <c r="B194">
        <v>1</v>
      </c>
      <c r="C194" t="s">
        <v>81</v>
      </c>
      <c r="D194" t="s">
        <v>122</v>
      </c>
      <c r="E194" t="s">
        <v>132</v>
      </c>
      <c r="F194" t="s">
        <v>748</v>
      </c>
      <c r="G194" t="s">
        <v>149</v>
      </c>
      <c r="H194" t="s">
        <v>135</v>
      </c>
      <c r="I194" t="s">
        <v>136</v>
      </c>
      <c r="J194" t="s">
        <v>137</v>
      </c>
      <c r="K194" t="s">
        <v>138</v>
      </c>
      <c r="L194" t="s">
        <v>749</v>
      </c>
      <c r="M194" t="s">
        <v>750</v>
      </c>
      <c r="N194">
        <v>0.43888888799999998</v>
      </c>
      <c r="O194">
        <v>1</v>
      </c>
      <c r="P194">
        <v>368</v>
      </c>
      <c r="Q194">
        <v>46</v>
      </c>
      <c r="R194">
        <v>19</v>
      </c>
      <c r="S194">
        <v>2</v>
      </c>
      <c r="T194">
        <v>48</v>
      </c>
      <c r="U194">
        <v>0</v>
      </c>
      <c r="V194">
        <v>0</v>
      </c>
      <c r="W194">
        <v>2.1987981134247832E-2</v>
      </c>
      <c r="X194">
        <v>20.643414540008919</v>
      </c>
      <c r="Y194">
        <v>34.947370541935321</v>
      </c>
      <c r="Z194">
        <v>1.1558098602955946</v>
      </c>
      <c r="AA194">
        <v>1.0676788623899334</v>
      </c>
      <c r="AB194">
        <v>15.907691702954171</v>
      </c>
      <c r="AC194">
        <v>0</v>
      </c>
      <c r="AD194">
        <v>0</v>
      </c>
      <c r="AE194">
        <v>73.743953488718191</v>
      </c>
    </row>
    <row r="195" spans="1:31" x14ac:dyDescent="0.3">
      <c r="A195">
        <v>2448541</v>
      </c>
      <c r="B195">
        <v>1</v>
      </c>
      <c r="C195" t="s">
        <v>80</v>
      </c>
      <c r="D195" t="s">
        <v>105</v>
      </c>
      <c r="E195" t="s">
        <v>141</v>
      </c>
      <c r="F195" t="s">
        <v>751</v>
      </c>
      <c r="G195" t="s">
        <v>143</v>
      </c>
      <c r="H195" t="s">
        <v>144</v>
      </c>
      <c r="I195" t="s">
        <v>136</v>
      </c>
      <c r="J195" t="s">
        <v>137</v>
      </c>
      <c r="K195" t="s">
        <v>138</v>
      </c>
      <c r="L195" t="s">
        <v>752</v>
      </c>
      <c r="M195" t="s">
        <v>753</v>
      </c>
      <c r="N195">
        <v>0.50277777700000004</v>
      </c>
      <c r="O195">
        <v>0</v>
      </c>
      <c r="P195">
        <v>41</v>
      </c>
      <c r="Q195">
        <v>0</v>
      </c>
      <c r="R195">
        <v>0</v>
      </c>
      <c r="S195">
        <v>0</v>
      </c>
      <c r="T195">
        <v>1</v>
      </c>
      <c r="U195">
        <v>0</v>
      </c>
      <c r="V195">
        <v>0</v>
      </c>
      <c r="W195">
        <v>0</v>
      </c>
      <c r="X195">
        <v>6.1116887832022195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6.1116887832022195</v>
      </c>
    </row>
    <row r="196" spans="1:31" x14ac:dyDescent="0.3">
      <c r="A196">
        <v>2448378</v>
      </c>
      <c r="B196">
        <v>1</v>
      </c>
      <c r="C196" t="s">
        <v>81</v>
      </c>
      <c r="D196" t="s">
        <v>126</v>
      </c>
      <c r="E196" t="s">
        <v>132</v>
      </c>
      <c r="F196" t="s">
        <v>754</v>
      </c>
      <c r="G196" t="s">
        <v>149</v>
      </c>
      <c r="H196" t="s">
        <v>135</v>
      </c>
      <c r="I196" t="s">
        <v>136</v>
      </c>
      <c r="J196" t="s">
        <v>137</v>
      </c>
      <c r="K196" t="s">
        <v>138</v>
      </c>
      <c r="L196" t="s">
        <v>755</v>
      </c>
      <c r="M196" t="s">
        <v>756</v>
      </c>
      <c r="N196">
        <v>0.35555555500000002</v>
      </c>
      <c r="O196">
        <v>2</v>
      </c>
      <c r="P196">
        <v>292</v>
      </c>
      <c r="Q196">
        <v>36</v>
      </c>
      <c r="R196">
        <v>127</v>
      </c>
      <c r="S196">
        <v>10</v>
      </c>
      <c r="T196">
        <v>25</v>
      </c>
      <c r="U196">
        <v>0</v>
      </c>
      <c r="V196">
        <v>0</v>
      </c>
      <c r="W196">
        <v>0.7204689530995021</v>
      </c>
      <c r="X196">
        <v>11.179211102737774</v>
      </c>
      <c r="Y196">
        <v>20.196029805273291</v>
      </c>
      <c r="Z196">
        <v>5.2170651092849818</v>
      </c>
      <c r="AA196">
        <v>6.5340209239637277</v>
      </c>
      <c r="AB196">
        <v>6.6319044070111737</v>
      </c>
      <c r="AC196">
        <v>0</v>
      </c>
      <c r="AD196">
        <v>0</v>
      </c>
      <c r="AE196">
        <v>50.478700301370452</v>
      </c>
    </row>
    <row r="197" spans="1:31" x14ac:dyDescent="0.3">
      <c r="A197">
        <v>2448627</v>
      </c>
      <c r="B197">
        <v>1</v>
      </c>
      <c r="C197" t="s">
        <v>81</v>
      </c>
      <c r="D197" t="s">
        <v>118</v>
      </c>
      <c r="E197" t="s">
        <v>141</v>
      </c>
      <c r="F197" t="s">
        <v>757</v>
      </c>
      <c r="G197" t="s">
        <v>156</v>
      </c>
      <c r="H197" t="s">
        <v>144</v>
      </c>
      <c r="I197" t="s">
        <v>136</v>
      </c>
      <c r="J197" t="s">
        <v>137</v>
      </c>
      <c r="K197" t="s">
        <v>138</v>
      </c>
      <c r="L197" t="s">
        <v>758</v>
      </c>
      <c r="M197" t="s">
        <v>759</v>
      </c>
      <c r="N197">
        <v>0.63111111099999995</v>
      </c>
      <c r="O197">
        <v>0</v>
      </c>
      <c r="P197">
        <v>2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8.9721169970150741E-2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8.9721169970150741E-2</v>
      </c>
    </row>
    <row r="198" spans="1:31" x14ac:dyDescent="0.3">
      <c r="A198">
        <v>2448481</v>
      </c>
      <c r="B198">
        <v>1</v>
      </c>
      <c r="C198" t="s">
        <v>80</v>
      </c>
      <c r="D198" t="s">
        <v>101</v>
      </c>
      <c r="E198" t="s">
        <v>132</v>
      </c>
      <c r="F198" t="s">
        <v>760</v>
      </c>
      <c r="G198" t="s">
        <v>226</v>
      </c>
      <c r="H198" t="s">
        <v>135</v>
      </c>
      <c r="I198" t="s">
        <v>136</v>
      </c>
      <c r="J198" t="s">
        <v>137</v>
      </c>
      <c r="K198" t="s">
        <v>162</v>
      </c>
      <c r="L198" t="s">
        <v>761</v>
      </c>
      <c r="M198" t="s">
        <v>762</v>
      </c>
      <c r="N198">
        <v>4.4419444439999998</v>
      </c>
      <c r="O198">
        <v>0</v>
      </c>
      <c r="P198">
        <v>2016</v>
      </c>
      <c r="Q198">
        <v>0</v>
      </c>
      <c r="R198">
        <v>0</v>
      </c>
      <c r="S198">
        <v>1</v>
      </c>
      <c r="T198">
        <v>40</v>
      </c>
      <c r="U198">
        <v>0</v>
      </c>
      <c r="V198">
        <v>0</v>
      </c>
      <c r="W198">
        <v>0</v>
      </c>
      <c r="X198">
        <v>1902.5470902548407</v>
      </c>
      <c r="Y198">
        <v>0</v>
      </c>
      <c r="Z198">
        <v>0</v>
      </c>
      <c r="AA198">
        <v>48.020474352905858</v>
      </c>
      <c r="AB198">
        <v>226.15881192974464</v>
      </c>
      <c r="AC198">
        <v>0</v>
      </c>
      <c r="AD198">
        <v>0</v>
      </c>
      <c r="AE198">
        <v>2176.7263765374914</v>
      </c>
    </row>
    <row r="199" spans="1:31" x14ac:dyDescent="0.3">
      <c r="A199">
        <v>2448501</v>
      </c>
      <c r="B199">
        <v>1</v>
      </c>
      <c r="C199" t="s">
        <v>80</v>
      </c>
      <c r="D199" t="s">
        <v>83</v>
      </c>
      <c r="E199" t="s">
        <v>147</v>
      </c>
      <c r="F199" t="s">
        <v>763</v>
      </c>
      <c r="G199" t="s">
        <v>226</v>
      </c>
      <c r="H199" t="s">
        <v>135</v>
      </c>
      <c r="I199" t="s">
        <v>136</v>
      </c>
      <c r="J199" t="s">
        <v>137</v>
      </c>
      <c r="K199" t="s">
        <v>162</v>
      </c>
      <c r="L199" t="s">
        <v>764</v>
      </c>
      <c r="M199" t="s">
        <v>765</v>
      </c>
      <c r="N199">
        <v>2.7625000000000002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170</v>
      </c>
      <c r="U199">
        <v>1</v>
      </c>
      <c r="V199">
        <v>2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769.25364398373415</v>
      </c>
      <c r="AC199">
        <v>13.698991223750049</v>
      </c>
      <c r="AD199">
        <v>26.537817584580928</v>
      </c>
      <c r="AE199">
        <v>809.49045279206507</v>
      </c>
    </row>
    <row r="200" spans="1:31" x14ac:dyDescent="0.3">
      <c r="A200">
        <v>2448670</v>
      </c>
      <c r="B200">
        <v>1</v>
      </c>
      <c r="C200" t="s">
        <v>80</v>
      </c>
      <c r="D200" t="s">
        <v>97</v>
      </c>
      <c r="E200" t="s">
        <v>173</v>
      </c>
      <c r="F200" t="s">
        <v>766</v>
      </c>
      <c r="G200" t="s">
        <v>175</v>
      </c>
      <c r="H200" t="s">
        <v>144</v>
      </c>
      <c r="I200" t="s">
        <v>136</v>
      </c>
      <c r="J200" t="s">
        <v>137</v>
      </c>
      <c r="K200" t="s">
        <v>138</v>
      </c>
      <c r="L200" t="s">
        <v>767</v>
      </c>
      <c r="M200" t="s">
        <v>768</v>
      </c>
      <c r="N200">
        <v>2.1061111110000001</v>
      </c>
      <c r="O200">
        <v>0</v>
      </c>
      <c r="P200">
        <v>0</v>
      </c>
      <c r="Q200">
        <v>0</v>
      </c>
      <c r="R200">
        <v>1</v>
      </c>
      <c r="S200">
        <v>0</v>
      </c>
      <c r="T200">
        <v>1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1.1237896925082156</v>
      </c>
      <c r="AA200">
        <v>0</v>
      </c>
      <c r="AB200">
        <v>1.3691472018490825</v>
      </c>
      <c r="AC200">
        <v>0</v>
      </c>
      <c r="AD200">
        <v>0</v>
      </c>
      <c r="AE200">
        <v>2.4929368943572978</v>
      </c>
    </row>
    <row r="201" spans="1:31" x14ac:dyDescent="0.3">
      <c r="A201">
        <v>2448793</v>
      </c>
      <c r="B201">
        <v>1</v>
      </c>
      <c r="C201" t="s">
        <v>81</v>
      </c>
      <c r="D201" t="s">
        <v>112</v>
      </c>
      <c r="E201" t="s">
        <v>147</v>
      </c>
      <c r="F201" t="s">
        <v>769</v>
      </c>
      <c r="G201" t="s">
        <v>149</v>
      </c>
      <c r="H201" t="s">
        <v>135</v>
      </c>
      <c r="I201" t="s">
        <v>136</v>
      </c>
      <c r="J201" t="s">
        <v>137</v>
      </c>
      <c r="K201" t="s">
        <v>138</v>
      </c>
      <c r="L201" t="s">
        <v>770</v>
      </c>
      <c r="M201" t="s">
        <v>771</v>
      </c>
      <c r="N201">
        <v>0.31666666599999999</v>
      </c>
      <c r="O201">
        <v>0</v>
      </c>
      <c r="P201">
        <v>430</v>
      </c>
      <c r="Q201">
        <v>0</v>
      </c>
      <c r="R201">
        <v>8</v>
      </c>
      <c r="S201">
        <v>0</v>
      </c>
      <c r="T201">
        <v>11</v>
      </c>
      <c r="U201">
        <v>0</v>
      </c>
      <c r="V201">
        <v>0</v>
      </c>
      <c r="W201">
        <v>0</v>
      </c>
      <c r="X201">
        <v>26.838095783781185</v>
      </c>
      <c r="Y201">
        <v>0</v>
      </c>
      <c r="Z201">
        <v>9.746278917892251E-2</v>
      </c>
      <c r="AA201">
        <v>0</v>
      </c>
      <c r="AB201">
        <v>5.8183960300332629</v>
      </c>
      <c r="AC201">
        <v>0</v>
      </c>
      <c r="AD201">
        <v>0</v>
      </c>
      <c r="AE201">
        <v>32.753954602993375</v>
      </c>
    </row>
    <row r="202" spans="1:31" x14ac:dyDescent="0.3">
      <c r="A202">
        <v>2448401</v>
      </c>
      <c r="B202">
        <v>1</v>
      </c>
      <c r="C202" t="s">
        <v>80</v>
      </c>
      <c r="D202" t="s">
        <v>99</v>
      </c>
      <c r="E202" t="s">
        <v>169</v>
      </c>
      <c r="F202" t="s">
        <v>772</v>
      </c>
      <c r="G202" t="s">
        <v>226</v>
      </c>
      <c r="H202" t="s">
        <v>135</v>
      </c>
      <c r="I202" t="s">
        <v>136</v>
      </c>
      <c r="J202" t="s">
        <v>137</v>
      </c>
      <c r="K202" t="s">
        <v>162</v>
      </c>
      <c r="L202" t="s">
        <v>773</v>
      </c>
      <c r="M202" t="s">
        <v>774</v>
      </c>
      <c r="N202">
        <v>0.46555555500000001</v>
      </c>
      <c r="O202">
        <v>18</v>
      </c>
      <c r="P202">
        <v>12121</v>
      </c>
      <c r="Q202">
        <v>15</v>
      </c>
      <c r="R202">
        <v>321</v>
      </c>
      <c r="S202">
        <v>50</v>
      </c>
      <c r="T202">
        <v>1529</v>
      </c>
      <c r="U202">
        <v>1</v>
      </c>
      <c r="V202">
        <v>15</v>
      </c>
      <c r="W202">
        <v>47.457067828217419</v>
      </c>
      <c r="X202">
        <v>1271.6665168175159</v>
      </c>
      <c r="Y202">
        <v>4.743240977956348</v>
      </c>
      <c r="Z202">
        <v>30.25418739240051</v>
      </c>
      <c r="AA202">
        <v>159.99963449157124</v>
      </c>
      <c r="AB202">
        <v>392.92412287671397</v>
      </c>
      <c r="AC202">
        <v>22.638232561209342</v>
      </c>
      <c r="AD202">
        <v>6.4166926051407494</v>
      </c>
      <c r="AE202">
        <v>1936.0996955507255</v>
      </c>
    </row>
    <row r="203" spans="1:31" x14ac:dyDescent="0.3">
      <c r="A203">
        <v>2448458</v>
      </c>
      <c r="B203">
        <v>1</v>
      </c>
      <c r="C203" t="s">
        <v>80</v>
      </c>
      <c r="D203" t="s">
        <v>110</v>
      </c>
      <c r="E203" t="s">
        <v>284</v>
      </c>
      <c r="F203" t="s">
        <v>775</v>
      </c>
      <c r="G203" t="s">
        <v>226</v>
      </c>
      <c r="H203" t="s">
        <v>135</v>
      </c>
      <c r="I203" t="s">
        <v>136</v>
      </c>
      <c r="J203" t="s">
        <v>137</v>
      </c>
      <c r="K203" t="s">
        <v>162</v>
      </c>
      <c r="L203" t="s">
        <v>776</v>
      </c>
      <c r="M203" t="s">
        <v>777</v>
      </c>
      <c r="N203">
        <v>2.1436111109999998</v>
      </c>
      <c r="O203">
        <v>0</v>
      </c>
      <c r="P203">
        <v>2661</v>
      </c>
      <c r="Q203">
        <v>0</v>
      </c>
      <c r="R203">
        <v>0</v>
      </c>
      <c r="S203">
        <v>1</v>
      </c>
      <c r="T203">
        <v>1678</v>
      </c>
      <c r="U203">
        <v>0</v>
      </c>
      <c r="V203">
        <v>1</v>
      </c>
      <c r="W203">
        <v>0</v>
      </c>
      <c r="X203">
        <v>1565.781350128641</v>
      </c>
      <c r="Y203">
        <v>0</v>
      </c>
      <c r="Z203">
        <v>0</v>
      </c>
      <c r="AA203">
        <v>21.578364550678138</v>
      </c>
      <c r="AB203">
        <v>3731.3229186740336</v>
      </c>
      <c r="AC203">
        <v>0</v>
      </c>
      <c r="AD203">
        <v>6.8766808590008246</v>
      </c>
      <c r="AE203">
        <v>5325.5593142123535</v>
      </c>
    </row>
    <row r="204" spans="1:31" x14ac:dyDescent="0.3">
      <c r="A204">
        <v>2448756</v>
      </c>
      <c r="B204">
        <v>1</v>
      </c>
      <c r="C204" t="s">
        <v>80</v>
      </c>
      <c r="D204" t="s">
        <v>105</v>
      </c>
      <c r="E204" t="s">
        <v>147</v>
      </c>
      <c r="F204" t="s">
        <v>778</v>
      </c>
      <c r="G204" t="s">
        <v>143</v>
      </c>
      <c r="H204" t="s">
        <v>135</v>
      </c>
      <c r="I204" t="s">
        <v>136</v>
      </c>
      <c r="J204" t="s">
        <v>137</v>
      </c>
      <c r="K204" t="s">
        <v>138</v>
      </c>
      <c r="L204" t="s">
        <v>559</v>
      </c>
      <c r="M204" t="s">
        <v>779</v>
      </c>
      <c r="N204">
        <v>10.906111111</v>
      </c>
      <c r="O204">
        <v>0</v>
      </c>
      <c r="P204">
        <v>179</v>
      </c>
      <c r="Q204">
        <v>0</v>
      </c>
      <c r="R204">
        <v>0</v>
      </c>
      <c r="S204">
        <v>0</v>
      </c>
      <c r="T204">
        <v>1</v>
      </c>
      <c r="U204">
        <v>0</v>
      </c>
      <c r="V204">
        <v>0</v>
      </c>
      <c r="W204">
        <v>0</v>
      </c>
      <c r="X204">
        <v>550.26924092785885</v>
      </c>
      <c r="Y204">
        <v>0</v>
      </c>
      <c r="Z204">
        <v>0</v>
      </c>
      <c r="AA204">
        <v>0</v>
      </c>
      <c r="AB204">
        <v>15.850993776050073</v>
      </c>
      <c r="AC204">
        <v>0</v>
      </c>
      <c r="AD204">
        <v>0</v>
      </c>
      <c r="AE204">
        <v>566.12023470390886</v>
      </c>
    </row>
    <row r="205" spans="1:31" x14ac:dyDescent="0.3">
      <c r="A205">
        <v>2448607</v>
      </c>
      <c r="B205">
        <v>1</v>
      </c>
      <c r="C205" t="s">
        <v>80</v>
      </c>
      <c r="D205" t="s">
        <v>85</v>
      </c>
      <c r="E205" t="s">
        <v>173</v>
      </c>
      <c r="F205" t="s">
        <v>780</v>
      </c>
      <c r="G205" t="s">
        <v>461</v>
      </c>
      <c r="H205" t="s">
        <v>144</v>
      </c>
      <c r="I205" t="s">
        <v>136</v>
      </c>
      <c r="J205" t="s">
        <v>137</v>
      </c>
      <c r="K205" t="s">
        <v>138</v>
      </c>
      <c r="L205" t="s">
        <v>781</v>
      </c>
      <c r="M205" t="s">
        <v>782</v>
      </c>
      <c r="N205">
        <v>3.971666666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1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5.779140475726388</v>
      </c>
      <c r="AC205">
        <v>0</v>
      </c>
      <c r="AD205">
        <v>0</v>
      </c>
      <c r="AE205">
        <v>5.779140475726388</v>
      </c>
    </row>
    <row r="206" spans="1:31" x14ac:dyDescent="0.3">
      <c r="A206">
        <v>2448799</v>
      </c>
      <c r="B206">
        <v>1</v>
      </c>
      <c r="C206" t="s">
        <v>81</v>
      </c>
      <c r="D206" t="s">
        <v>128</v>
      </c>
      <c r="E206" t="s">
        <v>132</v>
      </c>
      <c r="F206" t="s">
        <v>783</v>
      </c>
      <c r="G206" t="s">
        <v>149</v>
      </c>
      <c r="H206" t="s">
        <v>135</v>
      </c>
      <c r="I206" t="s">
        <v>136</v>
      </c>
      <c r="J206" t="s">
        <v>137</v>
      </c>
      <c r="K206" t="s">
        <v>138</v>
      </c>
      <c r="L206" t="s">
        <v>784</v>
      </c>
      <c r="M206" t="s">
        <v>785</v>
      </c>
      <c r="N206">
        <v>1.186111111</v>
      </c>
      <c r="O206">
        <v>0</v>
      </c>
      <c r="P206">
        <v>0</v>
      </c>
      <c r="Q206">
        <v>0</v>
      </c>
      <c r="R206">
        <v>0</v>
      </c>
      <c r="S206">
        <v>3</v>
      </c>
      <c r="T206">
        <v>0</v>
      </c>
      <c r="U206">
        <v>1</v>
      </c>
      <c r="V206">
        <v>3</v>
      </c>
      <c r="W206">
        <v>0</v>
      </c>
      <c r="X206">
        <v>0</v>
      </c>
      <c r="Y206">
        <v>0</v>
      </c>
      <c r="Z206">
        <v>0</v>
      </c>
      <c r="AA206">
        <v>8.7421271733466579</v>
      </c>
      <c r="AB206">
        <v>0</v>
      </c>
      <c r="AC206">
        <v>48.804685436611642</v>
      </c>
      <c r="AD206">
        <v>69.16520078665063</v>
      </c>
      <c r="AE206">
        <v>126.71201339660894</v>
      </c>
    </row>
    <row r="207" spans="1:31" x14ac:dyDescent="0.3">
      <c r="A207">
        <v>2448513</v>
      </c>
      <c r="B207">
        <v>1</v>
      </c>
      <c r="C207" t="s">
        <v>80</v>
      </c>
      <c r="D207" t="s">
        <v>105</v>
      </c>
      <c r="E207" t="s">
        <v>159</v>
      </c>
      <c r="F207" t="s">
        <v>786</v>
      </c>
      <c r="G207" t="s">
        <v>226</v>
      </c>
      <c r="H207" t="s">
        <v>144</v>
      </c>
      <c r="I207" t="s">
        <v>136</v>
      </c>
      <c r="J207" t="s">
        <v>137</v>
      </c>
      <c r="K207" t="s">
        <v>162</v>
      </c>
      <c r="L207" t="s">
        <v>787</v>
      </c>
      <c r="M207" t="s">
        <v>788</v>
      </c>
      <c r="N207">
        <v>2.4194444439999998</v>
      </c>
      <c r="O207">
        <v>0</v>
      </c>
      <c r="P207">
        <v>540</v>
      </c>
      <c r="Q207">
        <v>0</v>
      </c>
      <c r="R207">
        <v>0</v>
      </c>
      <c r="S207">
        <v>0</v>
      </c>
      <c r="T207">
        <v>58</v>
      </c>
      <c r="U207">
        <v>0</v>
      </c>
      <c r="V207">
        <v>0</v>
      </c>
      <c r="W207">
        <v>0</v>
      </c>
      <c r="X207">
        <v>312.56957618896939</v>
      </c>
      <c r="Y207">
        <v>0</v>
      </c>
      <c r="Z207">
        <v>0</v>
      </c>
      <c r="AA207">
        <v>0</v>
      </c>
      <c r="AB207">
        <v>181.15672395960272</v>
      </c>
      <c r="AC207">
        <v>0</v>
      </c>
      <c r="AD207">
        <v>0</v>
      </c>
      <c r="AE207">
        <v>493.72630014857214</v>
      </c>
    </row>
    <row r="208" spans="1:31" x14ac:dyDescent="0.3">
      <c r="A208">
        <v>2448490</v>
      </c>
      <c r="B208">
        <v>1</v>
      </c>
      <c r="C208" t="s">
        <v>81</v>
      </c>
      <c r="D208" t="s">
        <v>118</v>
      </c>
      <c r="E208" t="s">
        <v>173</v>
      </c>
      <c r="F208" t="s">
        <v>789</v>
      </c>
      <c r="G208" t="s">
        <v>175</v>
      </c>
      <c r="H208" t="s">
        <v>144</v>
      </c>
      <c r="I208" t="s">
        <v>136</v>
      </c>
      <c r="J208" t="s">
        <v>137</v>
      </c>
      <c r="K208" t="s">
        <v>138</v>
      </c>
      <c r="L208" t="s">
        <v>790</v>
      </c>
      <c r="M208" t="s">
        <v>791</v>
      </c>
      <c r="N208">
        <v>1.1063888879999999</v>
      </c>
      <c r="O208">
        <v>0</v>
      </c>
      <c r="P208">
        <v>2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0.2000427390619226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0.2000427390619226</v>
      </c>
    </row>
    <row r="209" spans="1:31" x14ac:dyDescent="0.3">
      <c r="A209">
        <v>2448590</v>
      </c>
      <c r="B209">
        <v>1</v>
      </c>
      <c r="C209" t="s">
        <v>81</v>
      </c>
      <c r="D209" t="s">
        <v>123</v>
      </c>
      <c r="E209" t="s">
        <v>147</v>
      </c>
      <c r="F209" t="s">
        <v>792</v>
      </c>
      <c r="G209" t="s">
        <v>161</v>
      </c>
      <c r="H209" t="s">
        <v>135</v>
      </c>
      <c r="I209" t="s">
        <v>136</v>
      </c>
      <c r="J209" t="s">
        <v>137</v>
      </c>
      <c r="K209" t="s">
        <v>162</v>
      </c>
      <c r="L209" t="s">
        <v>793</v>
      </c>
      <c r="M209" t="s">
        <v>794</v>
      </c>
      <c r="N209">
        <v>0.74916666600000004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1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32.461619740239904</v>
      </c>
      <c r="AD209">
        <v>0</v>
      </c>
      <c r="AE209">
        <v>32.461619740239904</v>
      </c>
    </row>
    <row r="210" spans="1:31" x14ac:dyDescent="0.3">
      <c r="A210">
        <v>2448736</v>
      </c>
      <c r="B210">
        <v>1</v>
      </c>
      <c r="C210" t="s">
        <v>81</v>
      </c>
      <c r="D210" t="s">
        <v>121</v>
      </c>
      <c r="E210" t="s">
        <v>141</v>
      </c>
      <c r="F210" t="s">
        <v>795</v>
      </c>
      <c r="G210" t="s">
        <v>156</v>
      </c>
      <c r="H210" t="s">
        <v>144</v>
      </c>
      <c r="I210" t="s">
        <v>136</v>
      </c>
      <c r="J210" t="s">
        <v>137</v>
      </c>
      <c r="K210" t="s">
        <v>138</v>
      </c>
      <c r="L210" t="s">
        <v>796</v>
      </c>
      <c r="M210" t="s">
        <v>797</v>
      </c>
      <c r="N210">
        <v>0.95305555500000005</v>
      </c>
      <c r="O210">
        <v>0</v>
      </c>
      <c r="P210">
        <v>15</v>
      </c>
      <c r="Q210">
        <v>0</v>
      </c>
      <c r="R210">
        <v>1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2.029201376722344</v>
      </c>
      <c r="Y210">
        <v>0</v>
      </c>
      <c r="Z210">
        <v>3.0546824896066818E-2</v>
      </c>
      <c r="AA210">
        <v>0</v>
      </c>
      <c r="AB210">
        <v>0</v>
      </c>
      <c r="AC210">
        <v>0</v>
      </c>
      <c r="AD210">
        <v>0</v>
      </c>
      <c r="AE210">
        <v>2.0597482016184108</v>
      </c>
    </row>
    <row r="211" spans="1:31" x14ac:dyDescent="0.3">
      <c r="A211">
        <v>2448530</v>
      </c>
      <c r="B211">
        <v>1</v>
      </c>
      <c r="C211" t="s">
        <v>81</v>
      </c>
      <c r="D211" t="s">
        <v>127</v>
      </c>
      <c r="E211" t="s">
        <v>132</v>
      </c>
      <c r="F211" t="s">
        <v>798</v>
      </c>
      <c r="G211" t="s">
        <v>381</v>
      </c>
      <c r="H211" t="s">
        <v>135</v>
      </c>
      <c r="I211" t="s">
        <v>136</v>
      </c>
      <c r="J211" t="s">
        <v>137</v>
      </c>
      <c r="K211" t="s">
        <v>162</v>
      </c>
      <c r="L211" t="s">
        <v>799</v>
      </c>
      <c r="M211" t="s">
        <v>800</v>
      </c>
      <c r="N211">
        <v>0.325555555</v>
      </c>
      <c r="O211">
        <v>1</v>
      </c>
      <c r="P211">
        <v>1171</v>
      </c>
      <c r="Q211">
        <v>97</v>
      </c>
      <c r="R211">
        <v>150</v>
      </c>
      <c r="S211">
        <v>9</v>
      </c>
      <c r="T211">
        <v>139</v>
      </c>
      <c r="U211">
        <v>4</v>
      </c>
      <c r="V211">
        <v>0</v>
      </c>
      <c r="W211">
        <v>5.8312219808305619E-3</v>
      </c>
      <c r="X211">
        <v>90.515803735020796</v>
      </c>
      <c r="Y211">
        <v>45.404560231621225</v>
      </c>
      <c r="Z211">
        <v>25.108533644730482</v>
      </c>
      <c r="AA211">
        <v>12.571892484782206</v>
      </c>
      <c r="AB211">
        <v>22.972421353111937</v>
      </c>
      <c r="AC211">
        <v>86.043743177487613</v>
      </c>
      <c r="AD211">
        <v>0</v>
      </c>
      <c r="AE211">
        <v>282.62278584873508</v>
      </c>
    </row>
    <row r="212" spans="1:31" x14ac:dyDescent="0.3">
      <c r="A212">
        <v>2448573</v>
      </c>
      <c r="B212">
        <v>1</v>
      </c>
      <c r="C212" t="s">
        <v>80</v>
      </c>
      <c r="D212" t="s">
        <v>103</v>
      </c>
      <c r="E212" t="s">
        <v>147</v>
      </c>
      <c r="F212" t="s">
        <v>801</v>
      </c>
      <c r="G212" t="s">
        <v>226</v>
      </c>
      <c r="H212" t="s">
        <v>135</v>
      </c>
      <c r="I212" t="s">
        <v>136</v>
      </c>
      <c r="J212" t="s">
        <v>137</v>
      </c>
      <c r="K212" t="s">
        <v>162</v>
      </c>
      <c r="L212" t="s">
        <v>802</v>
      </c>
      <c r="M212" t="s">
        <v>803</v>
      </c>
      <c r="N212">
        <v>3.364166666</v>
      </c>
      <c r="O212">
        <v>0</v>
      </c>
      <c r="P212">
        <v>649</v>
      </c>
      <c r="Q212">
        <v>0</v>
      </c>
      <c r="R212">
        <v>1</v>
      </c>
      <c r="S212">
        <v>0</v>
      </c>
      <c r="T212">
        <v>107</v>
      </c>
      <c r="U212">
        <v>0</v>
      </c>
      <c r="V212">
        <v>1</v>
      </c>
      <c r="W212">
        <v>0</v>
      </c>
      <c r="X212">
        <v>540.732551032576</v>
      </c>
      <c r="Y212">
        <v>0</v>
      </c>
      <c r="Z212">
        <v>6.9276912556367004E-2</v>
      </c>
      <c r="AA212">
        <v>0</v>
      </c>
      <c r="AB212">
        <v>471.44357753940619</v>
      </c>
      <c r="AC212">
        <v>0</v>
      </c>
      <c r="AD212">
        <v>9.8144942669049176</v>
      </c>
      <c r="AE212">
        <v>1022.0598997514435</v>
      </c>
    </row>
    <row r="213" spans="1:31" x14ac:dyDescent="0.3">
      <c r="A213">
        <v>2448616</v>
      </c>
      <c r="B213">
        <v>1</v>
      </c>
      <c r="C213" t="s">
        <v>80</v>
      </c>
      <c r="D213" t="s">
        <v>96</v>
      </c>
      <c r="E213" t="s">
        <v>182</v>
      </c>
      <c r="F213" t="s">
        <v>804</v>
      </c>
      <c r="G213" t="s">
        <v>219</v>
      </c>
      <c r="H213" t="s">
        <v>144</v>
      </c>
      <c r="I213" t="s">
        <v>136</v>
      </c>
      <c r="J213" t="s">
        <v>3</v>
      </c>
      <c r="K213" t="s">
        <v>138</v>
      </c>
      <c r="L213" t="s">
        <v>805</v>
      </c>
      <c r="M213" t="s">
        <v>806</v>
      </c>
      <c r="N213">
        <v>3.1013888879999998</v>
      </c>
      <c r="O213">
        <v>0</v>
      </c>
      <c r="P213">
        <v>9</v>
      </c>
      <c r="Q213">
        <v>0</v>
      </c>
      <c r="R213">
        <v>0</v>
      </c>
      <c r="S213">
        <v>0</v>
      </c>
      <c r="T213">
        <v>5</v>
      </c>
      <c r="U213">
        <v>0</v>
      </c>
      <c r="V213">
        <v>0</v>
      </c>
      <c r="W213">
        <v>0</v>
      </c>
      <c r="X213">
        <v>11.444527439590697</v>
      </c>
      <c r="Y213">
        <v>0</v>
      </c>
      <c r="Z213">
        <v>0</v>
      </c>
      <c r="AA213">
        <v>0</v>
      </c>
      <c r="AB213">
        <v>9.210152387166973</v>
      </c>
      <c r="AC213">
        <v>0</v>
      </c>
      <c r="AD213">
        <v>0</v>
      </c>
      <c r="AE213">
        <v>20.654679826757672</v>
      </c>
    </row>
    <row r="214" spans="1:31" x14ac:dyDescent="0.3">
      <c r="A214">
        <v>2448404</v>
      </c>
      <c r="B214">
        <v>1</v>
      </c>
      <c r="C214" t="s">
        <v>81</v>
      </c>
      <c r="D214" t="s">
        <v>113</v>
      </c>
      <c r="E214" t="s">
        <v>284</v>
      </c>
      <c r="F214" t="s">
        <v>807</v>
      </c>
      <c r="G214" t="s">
        <v>381</v>
      </c>
      <c r="H214" t="s">
        <v>331</v>
      </c>
      <c r="I214" t="s">
        <v>136</v>
      </c>
      <c r="J214" t="s">
        <v>137</v>
      </c>
      <c r="K214" t="s">
        <v>162</v>
      </c>
      <c r="L214" t="s">
        <v>808</v>
      </c>
      <c r="M214" t="s">
        <v>809</v>
      </c>
      <c r="N214">
        <v>0.12833333299999999</v>
      </c>
      <c r="O214">
        <v>6</v>
      </c>
      <c r="P214">
        <v>2793</v>
      </c>
      <c r="Q214">
        <v>88</v>
      </c>
      <c r="R214">
        <v>690</v>
      </c>
      <c r="S214">
        <v>53</v>
      </c>
      <c r="T214">
        <v>520</v>
      </c>
      <c r="U214">
        <v>22</v>
      </c>
      <c r="V214">
        <v>6</v>
      </c>
      <c r="W214">
        <v>5.6687714351781715E-2</v>
      </c>
      <c r="X214">
        <v>49.628853594830126</v>
      </c>
      <c r="Y214">
        <v>5.4200223439123381</v>
      </c>
      <c r="Z214">
        <v>13.783846376821929</v>
      </c>
      <c r="AA214">
        <v>64.559709944935193</v>
      </c>
      <c r="AB214">
        <v>34.510509702796085</v>
      </c>
      <c r="AC214">
        <v>163.58601187455085</v>
      </c>
      <c r="AD214">
        <v>1.1298068153926535</v>
      </c>
      <c r="AE214">
        <v>332.67544836759095</v>
      </c>
    </row>
    <row r="215" spans="1:31" x14ac:dyDescent="0.3">
      <c r="A215">
        <v>2448510</v>
      </c>
      <c r="B215">
        <v>1</v>
      </c>
      <c r="C215" t="s">
        <v>80</v>
      </c>
      <c r="D215" t="s">
        <v>106</v>
      </c>
      <c r="E215" t="s">
        <v>169</v>
      </c>
      <c r="F215" t="s">
        <v>810</v>
      </c>
      <c r="G215" t="s">
        <v>143</v>
      </c>
      <c r="H215" t="s">
        <v>135</v>
      </c>
      <c r="I215" t="s">
        <v>136</v>
      </c>
      <c r="J215" t="s">
        <v>137</v>
      </c>
      <c r="K215" t="s">
        <v>138</v>
      </c>
      <c r="L215" t="s">
        <v>811</v>
      </c>
      <c r="M215" t="s">
        <v>812</v>
      </c>
      <c r="N215">
        <v>1.9808333330000001</v>
      </c>
      <c r="O215">
        <v>0</v>
      </c>
      <c r="P215">
        <v>4</v>
      </c>
      <c r="Q215">
        <v>31</v>
      </c>
      <c r="R215">
        <v>264</v>
      </c>
      <c r="S215">
        <v>10</v>
      </c>
      <c r="T215">
        <v>63</v>
      </c>
      <c r="U215">
        <v>0</v>
      </c>
      <c r="V215">
        <v>0</v>
      </c>
      <c r="W215">
        <v>0</v>
      </c>
      <c r="X215">
        <v>1.9976140409248144</v>
      </c>
      <c r="Y215">
        <v>52.295371897251577</v>
      </c>
      <c r="Z215">
        <v>282.61307789065165</v>
      </c>
      <c r="AA215">
        <v>53.190373509373799</v>
      </c>
      <c r="AB215">
        <v>84.268663098889874</v>
      </c>
      <c r="AC215">
        <v>0</v>
      </c>
      <c r="AD215">
        <v>0</v>
      </c>
      <c r="AE215">
        <v>474.36510043709171</v>
      </c>
    </row>
    <row r="216" spans="1:31" x14ac:dyDescent="0.3">
      <c r="A216">
        <v>2448470</v>
      </c>
      <c r="B216">
        <v>1</v>
      </c>
      <c r="C216" t="s">
        <v>81</v>
      </c>
      <c r="D216" t="s">
        <v>119</v>
      </c>
      <c r="E216" t="s">
        <v>147</v>
      </c>
      <c r="F216" t="s">
        <v>813</v>
      </c>
      <c r="G216" t="s">
        <v>226</v>
      </c>
      <c r="H216" t="s">
        <v>135</v>
      </c>
      <c r="I216" t="s">
        <v>136</v>
      </c>
      <c r="J216" t="s">
        <v>137</v>
      </c>
      <c r="K216" t="s">
        <v>162</v>
      </c>
      <c r="L216" t="s">
        <v>814</v>
      </c>
      <c r="M216" t="s">
        <v>815</v>
      </c>
      <c r="N216">
        <v>6.5716666659999996</v>
      </c>
      <c r="O216">
        <v>0</v>
      </c>
      <c r="P216">
        <v>474</v>
      </c>
      <c r="Q216">
        <v>0</v>
      </c>
      <c r="R216">
        <v>9</v>
      </c>
      <c r="S216">
        <v>0</v>
      </c>
      <c r="T216">
        <v>16</v>
      </c>
      <c r="U216">
        <v>0</v>
      </c>
      <c r="V216">
        <v>1</v>
      </c>
      <c r="W216">
        <v>0</v>
      </c>
      <c r="X216">
        <v>755.43645165478949</v>
      </c>
      <c r="Y216">
        <v>0</v>
      </c>
      <c r="Z216">
        <v>5.0542891860037349</v>
      </c>
      <c r="AA216">
        <v>0</v>
      </c>
      <c r="AB216">
        <v>53.79440967319448</v>
      </c>
      <c r="AC216">
        <v>0</v>
      </c>
      <c r="AD216">
        <v>5.7745969378810447</v>
      </c>
      <c r="AE216">
        <v>820.0597474518687</v>
      </c>
    </row>
    <row r="217" spans="1:31" x14ac:dyDescent="0.3">
      <c r="A217">
        <v>2448493</v>
      </c>
      <c r="B217">
        <v>1</v>
      </c>
      <c r="C217" t="s">
        <v>80</v>
      </c>
      <c r="D217" t="s">
        <v>108</v>
      </c>
      <c r="E217" t="s">
        <v>141</v>
      </c>
      <c r="F217" t="s">
        <v>816</v>
      </c>
      <c r="G217" t="s">
        <v>226</v>
      </c>
      <c r="H217" t="s">
        <v>144</v>
      </c>
      <c r="I217" t="s">
        <v>136</v>
      </c>
      <c r="J217" t="s">
        <v>137</v>
      </c>
      <c r="K217" t="s">
        <v>162</v>
      </c>
      <c r="L217" t="s">
        <v>817</v>
      </c>
      <c r="M217" t="s">
        <v>818</v>
      </c>
      <c r="N217">
        <v>8.1105555549999995</v>
      </c>
      <c r="O217">
        <v>0</v>
      </c>
      <c r="P217">
        <v>3</v>
      </c>
      <c r="Q217">
        <v>0</v>
      </c>
      <c r="R217">
        <v>5</v>
      </c>
      <c r="S217">
        <v>0</v>
      </c>
      <c r="T217">
        <v>3</v>
      </c>
      <c r="U217">
        <v>0</v>
      </c>
      <c r="V217">
        <v>0</v>
      </c>
      <c r="W217">
        <v>0</v>
      </c>
      <c r="X217">
        <v>1.0444507413833877</v>
      </c>
      <c r="Y217">
        <v>0</v>
      </c>
      <c r="Z217">
        <v>2.8248506270145191</v>
      </c>
      <c r="AA217">
        <v>0</v>
      </c>
      <c r="AB217">
        <v>0.77940428699449416</v>
      </c>
      <c r="AC217">
        <v>0</v>
      </c>
      <c r="AD217">
        <v>0</v>
      </c>
      <c r="AE217">
        <v>4.6487056553924013</v>
      </c>
    </row>
    <row r="218" spans="1:31" x14ac:dyDescent="0.3">
      <c r="A218">
        <v>2448673</v>
      </c>
      <c r="B218">
        <v>1</v>
      </c>
      <c r="C218" t="s">
        <v>80</v>
      </c>
      <c r="D218" t="s">
        <v>82</v>
      </c>
      <c r="E218" t="s">
        <v>173</v>
      </c>
      <c r="F218" t="s">
        <v>819</v>
      </c>
      <c r="G218" t="s">
        <v>175</v>
      </c>
      <c r="H218" t="s">
        <v>144</v>
      </c>
      <c r="I218" t="s">
        <v>136</v>
      </c>
      <c r="J218" t="s">
        <v>137</v>
      </c>
      <c r="K218" t="s">
        <v>138</v>
      </c>
      <c r="L218" t="s">
        <v>820</v>
      </c>
      <c r="M218" t="s">
        <v>821</v>
      </c>
      <c r="N218">
        <v>0.64194444399999995</v>
      </c>
      <c r="O218">
        <v>0</v>
      </c>
      <c r="P218">
        <v>6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1.7095857689053906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1.7095857689053906</v>
      </c>
    </row>
    <row r="219" spans="1:31" x14ac:dyDescent="0.3">
      <c r="A219">
        <v>2448387</v>
      </c>
      <c r="B219">
        <v>1</v>
      </c>
      <c r="C219" t="s">
        <v>81</v>
      </c>
      <c r="D219" t="s">
        <v>113</v>
      </c>
      <c r="E219" t="s">
        <v>284</v>
      </c>
      <c r="F219" t="s">
        <v>822</v>
      </c>
      <c r="G219" t="s">
        <v>381</v>
      </c>
      <c r="H219" t="s">
        <v>331</v>
      </c>
      <c r="I219" t="s">
        <v>136</v>
      </c>
      <c r="J219" t="s">
        <v>137</v>
      </c>
      <c r="K219" t="s">
        <v>162</v>
      </c>
      <c r="L219" t="s">
        <v>823</v>
      </c>
      <c r="M219" t="s">
        <v>824</v>
      </c>
      <c r="N219">
        <v>0.195833333</v>
      </c>
      <c r="O219">
        <v>2</v>
      </c>
      <c r="P219">
        <v>8603</v>
      </c>
      <c r="Q219">
        <v>263</v>
      </c>
      <c r="R219">
        <v>981</v>
      </c>
      <c r="S219">
        <v>29</v>
      </c>
      <c r="T219">
        <v>875</v>
      </c>
      <c r="U219">
        <v>0</v>
      </c>
      <c r="V219">
        <v>4</v>
      </c>
      <c r="W219">
        <v>0.10236013295475001</v>
      </c>
      <c r="X219">
        <v>334.6221160936787</v>
      </c>
      <c r="Y219">
        <v>22.444104083959889</v>
      </c>
      <c r="Z219">
        <v>47.16814635866762</v>
      </c>
      <c r="AA219">
        <v>24.816303772209935</v>
      </c>
      <c r="AB219">
        <v>80.637289693799787</v>
      </c>
      <c r="AC219">
        <v>0</v>
      </c>
      <c r="AD219">
        <v>1.6281805604716948</v>
      </c>
      <c r="AE219">
        <v>511.41850069574241</v>
      </c>
    </row>
    <row r="220" spans="1:31" x14ac:dyDescent="0.3">
      <c r="A220">
        <v>2448487</v>
      </c>
      <c r="B220">
        <v>1</v>
      </c>
      <c r="C220" t="s">
        <v>81</v>
      </c>
      <c r="D220" t="s">
        <v>127</v>
      </c>
      <c r="E220" t="s">
        <v>284</v>
      </c>
      <c r="F220" t="s">
        <v>825</v>
      </c>
      <c r="G220" t="s">
        <v>226</v>
      </c>
      <c r="H220" t="s">
        <v>135</v>
      </c>
      <c r="I220" t="s">
        <v>136</v>
      </c>
      <c r="J220" t="s">
        <v>137</v>
      </c>
      <c r="K220" t="s">
        <v>162</v>
      </c>
      <c r="L220" t="s">
        <v>826</v>
      </c>
      <c r="M220" t="s">
        <v>827</v>
      </c>
      <c r="N220">
        <v>6.3975</v>
      </c>
      <c r="O220">
        <v>0</v>
      </c>
      <c r="P220">
        <v>0</v>
      </c>
      <c r="Q220">
        <v>0</v>
      </c>
      <c r="R220">
        <v>0</v>
      </c>
      <c r="S220">
        <v>12</v>
      </c>
      <c r="T220">
        <v>1</v>
      </c>
      <c r="U220">
        <v>6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275.92670334123403</v>
      </c>
      <c r="AB220">
        <v>174.90456628758747</v>
      </c>
      <c r="AC220">
        <v>775.2128156602497</v>
      </c>
      <c r="AD220">
        <v>0</v>
      </c>
      <c r="AE220">
        <v>1226.0440852890711</v>
      </c>
    </row>
    <row r="221" spans="1:31" x14ac:dyDescent="0.3">
      <c r="A221">
        <v>2448779</v>
      </c>
      <c r="B221">
        <v>1</v>
      </c>
      <c r="C221" t="s">
        <v>80</v>
      </c>
      <c r="D221" t="s">
        <v>106</v>
      </c>
      <c r="E221" t="s">
        <v>141</v>
      </c>
      <c r="F221" t="s">
        <v>828</v>
      </c>
      <c r="G221" t="s">
        <v>156</v>
      </c>
      <c r="H221" t="s">
        <v>144</v>
      </c>
      <c r="I221" t="s">
        <v>136</v>
      </c>
      <c r="J221" t="s">
        <v>137</v>
      </c>
      <c r="K221" t="s">
        <v>138</v>
      </c>
      <c r="L221" t="s">
        <v>829</v>
      </c>
      <c r="M221" t="s">
        <v>830</v>
      </c>
      <c r="N221">
        <v>1.6672222219999999</v>
      </c>
      <c r="O221">
        <v>0</v>
      </c>
      <c r="P221">
        <v>470</v>
      </c>
      <c r="Q221">
        <v>0</v>
      </c>
      <c r="R221">
        <v>0</v>
      </c>
      <c r="S221">
        <v>0</v>
      </c>
      <c r="T221">
        <v>33</v>
      </c>
      <c r="U221">
        <v>0</v>
      </c>
      <c r="V221">
        <v>0</v>
      </c>
      <c r="W221">
        <v>0</v>
      </c>
      <c r="X221">
        <v>189.39954205195772</v>
      </c>
      <c r="Y221">
        <v>0</v>
      </c>
      <c r="Z221">
        <v>0</v>
      </c>
      <c r="AA221">
        <v>0</v>
      </c>
      <c r="AB221">
        <v>24.374334457183895</v>
      </c>
      <c r="AC221">
        <v>0</v>
      </c>
      <c r="AD221">
        <v>0</v>
      </c>
      <c r="AE221">
        <v>213.77387650914162</v>
      </c>
    </row>
    <row r="222" spans="1:31" x14ac:dyDescent="0.3">
      <c r="A222">
        <v>2448533</v>
      </c>
      <c r="B222">
        <v>1</v>
      </c>
      <c r="C222" t="s">
        <v>80</v>
      </c>
      <c r="D222" t="s">
        <v>93</v>
      </c>
      <c r="E222" t="s">
        <v>173</v>
      </c>
      <c r="F222" t="s">
        <v>831</v>
      </c>
      <c r="G222" t="s">
        <v>175</v>
      </c>
      <c r="H222" t="s">
        <v>144</v>
      </c>
      <c r="I222" t="s">
        <v>136</v>
      </c>
      <c r="J222" t="s">
        <v>137</v>
      </c>
      <c r="K222" t="s">
        <v>138</v>
      </c>
      <c r="L222" t="s">
        <v>832</v>
      </c>
      <c r="M222" t="s">
        <v>833</v>
      </c>
      <c r="N222">
        <v>1.3958333329999999</v>
      </c>
      <c r="O222">
        <v>0</v>
      </c>
      <c r="P222">
        <v>1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0.10140904788342378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0.10140904788342378</v>
      </c>
    </row>
    <row r="223" spans="1:31" x14ac:dyDescent="0.3">
      <c r="A223">
        <v>2448550</v>
      </c>
      <c r="B223">
        <v>1</v>
      </c>
      <c r="C223" t="s">
        <v>80</v>
      </c>
      <c r="D223" t="s">
        <v>84</v>
      </c>
      <c r="E223" t="s">
        <v>159</v>
      </c>
      <c r="F223" t="s">
        <v>834</v>
      </c>
      <c r="G223" t="s">
        <v>143</v>
      </c>
      <c r="H223" t="s">
        <v>144</v>
      </c>
      <c r="I223" t="s">
        <v>136</v>
      </c>
      <c r="J223" t="s">
        <v>137</v>
      </c>
      <c r="K223" t="s">
        <v>138</v>
      </c>
      <c r="L223" t="s">
        <v>835</v>
      </c>
      <c r="M223" t="s">
        <v>836</v>
      </c>
      <c r="N223">
        <v>0.18</v>
      </c>
      <c r="O223">
        <v>0</v>
      </c>
      <c r="P223">
        <v>720</v>
      </c>
      <c r="Q223">
        <v>0</v>
      </c>
      <c r="R223">
        <v>0</v>
      </c>
      <c r="S223">
        <v>0</v>
      </c>
      <c r="T223">
        <v>59</v>
      </c>
      <c r="U223">
        <v>0</v>
      </c>
      <c r="V223">
        <v>0</v>
      </c>
      <c r="W223">
        <v>0</v>
      </c>
      <c r="X223">
        <v>29.401504096399457</v>
      </c>
      <c r="Y223">
        <v>0</v>
      </c>
      <c r="Z223">
        <v>0</v>
      </c>
      <c r="AA223">
        <v>0</v>
      </c>
      <c r="AB223">
        <v>7.174730555609572</v>
      </c>
      <c r="AC223">
        <v>0</v>
      </c>
      <c r="AD223">
        <v>0</v>
      </c>
      <c r="AE223">
        <v>36.576234652009028</v>
      </c>
    </row>
    <row r="224" spans="1:31" x14ac:dyDescent="0.3">
      <c r="A224">
        <v>2448762</v>
      </c>
      <c r="B224">
        <v>1</v>
      </c>
      <c r="C224" t="s">
        <v>80</v>
      </c>
      <c r="D224" t="s">
        <v>82</v>
      </c>
      <c r="E224" t="s">
        <v>141</v>
      </c>
      <c r="F224" t="s">
        <v>837</v>
      </c>
      <c r="G224" t="s">
        <v>156</v>
      </c>
      <c r="H224" t="s">
        <v>144</v>
      </c>
      <c r="I224" t="s">
        <v>136</v>
      </c>
      <c r="J224" t="s">
        <v>137</v>
      </c>
      <c r="K224" t="s">
        <v>138</v>
      </c>
      <c r="L224" t="s">
        <v>838</v>
      </c>
      <c r="M224" t="s">
        <v>839</v>
      </c>
      <c r="N224">
        <v>1.8533333329999999</v>
      </c>
      <c r="O224">
        <v>0</v>
      </c>
      <c r="P224">
        <v>28</v>
      </c>
      <c r="Q224">
        <v>0</v>
      </c>
      <c r="R224">
        <v>0</v>
      </c>
      <c r="S224">
        <v>0</v>
      </c>
      <c r="T224">
        <v>3</v>
      </c>
      <c r="U224">
        <v>0</v>
      </c>
      <c r="V224">
        <v>0</v>
      </c>
      <c r="W224">
        <v>0</v>
      </c>
      <c r="X224">
        <v>5.6132081498377611</v>
      </c>
      <c r="Y224">
        <v>0</v>
      </c>
      <c r="Z224">
        <v>0</v>
      </c>
      <c r="AA224">
        <v>0</v>
      </c>
      <c r="AB224">
        <v>0.29680107715283405</v>
      </c>
      <c r="AC224">
        <v>0</v>
      </c>
      <c r="AD224">
        <v>0</v>
      </c>
      <c r="AE224">
        <v>5.9100092269905948</v>
      </c>
    </row>
    <row r="225" spans="1:31" x14ac:dyDescent="0.3">
      <c r="A225">
        <v>2448576</v>
      </c>
      <c r="B225">
        <v>1</v>
      </c>
      <c r="C225" t="s">
        <v>80</v>
      </c>
      <c r="D225" t="s">
        <v>95</v>
      </c>
      <c r="E225" t="s">
        <v>147</v>
      </c>
      <c r="F225" t="s">
        <v>840</v>
      </c>
      <c r="G225" t="s">
        <v>226</v>
      </c>
      <c r="H225" t="s">
        <v>135</v>
      </c>
      <c r="I225" t="s">
        <v>136</v>
      </c>
      <c r="J225" t="s">
        <v>137</v>
      </c>
      <c r="K225" t="s">
        <v>162</v>
      </c>
      <c r="L225" t="s">
        <v>841</v>
      </c>
      <c r="M225" t="s">
        <v>842</v>
      </c>
      <c r="N225">
        <v>2.2541666660000002</v>
      </c>
      <c r="O225">
        <v>0</v>
      </c>
      <c r="P225">
        <v>153</v>
      </c>
      <c r="Q225">
        <v>0</v>
      </c>
      <c r="R225">
        <v>0</v>
      </c>
      <c r="S225">
        <v>0</v>
      </c>
      <c r="T225">
        <v>8</v>
      </c>
      <c r="U225">
        <v>0</v>
      </c>
      <c r="V225">
        <v>0</v>
      </c>
      <c r="W225">
        <v>0</v>
      </c>
      <c r="X225">
        <v>99.478355261727245</v>
      </c>
      <c r="Y225">
        <v>0</v>
      </c>
      <c r="Z225">
        <v>0</v>
      </c>
      <c r="AA225">
        <v>0</v>
      </c>
      <c r="AB225">
        <v>61.56984065642645</v>
      </c>
      <c r="AC225">
        <v>0</v>
      </c>
      <c r="AD225">
        <v>0</v>
      </c>
      <c r="AE225">
        <v>161.04819591815368</v>
      </c>
    </row>
    <row r="226" spans="1:31" x14ac:dyDescent="0.3">
      <c r="A226">
        <v>2448593</v>
      </c>
      <c r="B226">
        <v>1</v>
      </c>
      <c r="C226" t="s">
        <v>80</v>
      </c>
      <c r="D226" t="s">
        <v>92</v>
      </c>
      <c r="E226" t="s">
        <v>141</v>
      </c>
      <c r="F226" t="s">
        <v>843</v>
      </c>
      <c r="G226" t="s">
        <v>200</v>
      </c>
      <c r="H226" t="s">
        <v>144</v>
      </c>
      <c r="I226" t="s">
        <v>136</v>
      </c>
      <c r="J226" t="s">
        <v>137</v>
      </c>
      <c r="K226" t="s">
        <v>138</v>
      </c>
      <c r="L226" t="s">
        <v>844</v>
      </c>
      <c r="M226" t="s">
        <v>845</v>
      </c>
      <c r="N226">
        <v>2.040277777</v>
      </c>
      <c r="O226">
        <v>0</v>
      </c>
      <c r="P226">
        <v>4</v>
      </c>
      <c r="Q226">
        <v>0</v>
      </c>
      <c r="R226">
        <v>5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3.8512965810980972</v>
      </c>
      <c r="Y226">
        <v>0</v>
      </c>
      <c r="Z226">
        <v>2.750396532747506</v>
      </c>
      <c r="AA226">
        <v>0</v>
      </c>
      <c r="AB226">
        <v>0</v>
      </c>
      <c r="AC226">
        <v>0</v>
      </c>
      <c r="AD226">
        <v>0</v>
      </c>
      <c r="AE226">
        <v>6.6016931138456032</v>
      </c>
    </row>
    <row r="227" spans="1:31" x14ac:dyDescent="0.3">
      <c r="A227">
        <v>2448742</v>
      </c>
      <c r="B227">
        <v>1</v>
      </c>
      <c r="C227" t="s">
        <v>80</v>
      </c>
      <c r="D227" t="s">
        <v>82</v>
      </c>
      <c r="E227" t="s">
        <v>147</v>
      </c>
      <c r="F227" t="s">
        <v>846</v>
      </c>
      <c r="G227" t="s">
        <v>528</v>
      </c>
      <c r="H227" t="s">
        <v>135</v>
      </c>
      <c r="I227" t="s">
        <v>136</v>
      </c>
      <c r="J227" t="s">
        <v>137</v>
      </c>
      <c r="K227" t="s">
        <v>138</v>
      </c>
      <c r="L227" t="s">
        <v>847</v>
      </c>
      <c r="M227" t="s">
        <v>848</v>
      </c>
      <c r="N227">
        <v>2.071666666</v>
      </c>
      <c r="O227">
        <v>0</v>
      </c>
      <c r="P227">
        <v>6</v>
      </c>
      <c r="Q227">
        <v>0</v>
      </c>
      <c r="R227">
        <v>0</v>
      </c>
      <c r="S227">
        <v>0</v>
      </c>
      <c r="T227">
        <v>356</v>
      </c>
      <c r="U227">
        <v>0</v>
      </c>
      <c r="V227">
        <v>0</v>
      </c>
      <c r="W227">
        <v>0</v>
      </c>
      <c r="X227">
        <v>2.6253307313465792</v>
      </c>
      <c r="Y227">
        <v>0</v>
      </c>
      <c r="Z227">
        <v>0</v>
      </c>
      <c r="AA227">
        <v>0</v>
      </c>
      <c r="AB227">
        <v>328.73044075488338</v>
      </c>
      <c r="AC227">
        <v>0</v>
      </c>
      <c r="AD227">
        <v>0</v>
      </c>
      <c r="AE227">
        <v>331.35577148622997</v>
      </c>
    </row>
    <row r="228" spans="1:31" x14ac:dyDescent="0.3">
      <c r="A228">
        <v>2448507</v>
      </c>
      <c r="B228">
        <v>1</v>
      </c>
      <c r="C228" t="s">
        <v>80</v>
      </c>
      <c r="D228" t="s">
        <v>96</v>
      </c>
      <c r="E228" t="s">
        <v>173</v>
      </c>
      <c r="F228" t="s">
        <v>564</v>
      </c>
      <c r="G228" t="s">
        <v>219</v>
      </c>
      <c r="H228" t="s">
        <v>144</v>
      </c>
      <c r="I228" t="s">
        <v>136</v>
      </c>
      <c r="J228" t="s">
        <v>3</v>
      </c>
      <c r="K228" t="s">
        <v>138</v>
      </c>
      <c r="L228" t="s">
        <v>849</v>
      </c>
      <c r="M228" t="s">
        <v>850</v>
      </c>
      <c r="N228">
        <v>2.2491666659999998</v>
      </c>
      <c r="O228">
        <v>0</v>
      </c>
      <c r="P228">
        <v>2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3.7676167281134672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3.7676167281134672</v>
      </c>
    </row>
    <row r="229" spans="1:31" x14ac:dyDescent="0.3">
      <c r="A229">
        <v>2448937</v>
      </c>
      <c r="B229">
        <v>1</v>
      </c>
      <c r="C229" t="s">
        <v>80</v>
      </c>
      <c r="D229" t="s">
        <v>103</v>
      </c>
      <c r="E229" t="s">
        <v>182</v>
      </c>
      <c r="F229" t="s">
        <v>851</v>
      </c>
      <c r="G229" t="s">
        <v>161</v>
      </c>
      <c r="H229" t="s">
        <v>144</v>
      </c>
      <c r="I229" t="s">
        <v>136</v>
      </c>
      <c r="J229" t="s">
        <v>137</v>
      </c>
      <c r="K229" t="s">
        <v>162</v>
      </c>
      <c r="L229" t="s">
        <v>852</v>
      </c>
      <c r="M229" t="s">
        <v>853</v>
      </c>
      <c r="N229">
        <v>5.8105555549999997</v>
      </c>
      <c r="O229">
        <v>0</v>
      </c>
      <c r="P229">
        <v>79</v>
      </c>
      <c r="Q229">
        <v>0</v>
      </c>
      <c r="R229">
        <v>0</v>
      </c>
      <c r="S229">
        <v>0</v>
      </c>
      <c r="T229">
        <v>5</v>
      </c>
      <c r="U229">
        <v>0</v>
      </c>
      <c r="V229">
        <v>0</v>
      </c>
      <c r="W229">
        <v>0</v>
      </c>
      <c r="X229">
        <v>136.79359085483932</v>
      </c>
      <c r="Y229">
        <v>0</v>
      </c>
      <c r="Z229">
        <v>0</v>
      </c>
      <c r="AA229">
        <v>0</v>
      </c>
      <c r="AB229">
        <v>77.726702092996618</v>
      </c>
      <c r="AC229">
        <v>0</v>
      </c>
      <c r="AD229">
        <v>0</v>
      </c>
      <c r="AE229">
        <v>214.52029294783594</v>
      </c>
    </row>
    <row r="230" spans="1:31" x14ac:dyDescent="0.3">
      <c r="A230">
        <v>2448868</v>
      </c>
      <c r="B230">
        <v>1</v>
      </c>
      <c r="C230" t="s">
        <v>80</v>
      </c>
      <c r="D230" t="s">
        <v>96</v>
      </c>
      <c r="E230" t="s">
        <v>147</v>
      </c>
      <c r="F230" t="s">
        <v>854</v>
      </c>
      <c r="G230" t="s">
        <v>226</v>
      </c>
      <c r="H230" t="s">
        <v>135</v>
      </c>
      <c r="I230" t="s">
        <v>136</v>
      </c>
      <c r="J230" t="s">
        <v>137</v>
      </c>
      <c r="K230" t="s">
        <v>162</v>
      </c>
      <c r="L230" t="s">
        <v>855</v>
      </c>
      <c r="M230" t="s">
        <v>856</v>
      </c>
      <c r="N230">
        <v>2.5388888879999998</v>
      </c>
      <c r="O230">
        <v>0</v>
      </c>
      <c r="P230">
        <v>587</v>
      </c>
      <c r="Q230">
        <v>0</v>
      </c>
      <c r="R230">
        <v>0</v>
      </c>
      <c r="S230">
        <v>0</v>
      </c>
      <c r="T230">
        <v>20</v>
      </c>
      <c r="U230">
        <v>0</v>
      </c>
      <c r="V230">
        <v>0</v>
      </c>
      <c r="W230">
        <v>0</v>
      </c>
      <c r="X230">
        <v>836.6453398823794</v>
      </c>
      <c r="Y230">
        <v>0</v>
      </c>
      <c r="Z230">
        <v>0</v>
      </c>
      <c r="AA230">
        <v>0</v>
      </c>
      <c r="AB230">
        <v>75.700257781579154</v>
      </c>
      <c r="AC230">
        <v>0</v>
      </c>
      <c r="AD230">
        <v>0</v>
      </c>
      <c r="AE230">
        <v>912.34559766395853</v>
      </c>
    </row>
    <row r="231" spans="1:31" x14ac:dyDescent="0.3">
      <c r="A231">
        <v>2449014</v>
      </c>
      <c r="B231">
        <v>1</v>
      </c>
      <c r="C231" t="s">
        <v>80</v>
      </c>
      <c r="D231" t="s">
        <v>87</v>
      </c>
      <c r="E231" t="s">
        <v>159</v>
      </c>
      <c r="F231" t="s">
        <v>857</v>
      </c>
      <c r="G231" t="s">
        <v>143</v>
      </c>
      <c r="H231" t="s">
        <v>144</v>
      </c>
      <c r="I231" t="s">
        <v>136</v>
      </c>
      <c r="J231" t="s">
        <v>137</v>
      </c>
      <c r="K231" t="s">
        <v>138</v>
      </c>
      <c r="L231" t="s">
        <v>858</v>
      </c>
      <c r="M231" t="s">
        <v>859</v>
      </c>
      <c r="N231">
        <v>0.96499999999999997</v>
      </c>
      <c r="O231">
        <v>0</v>
      </c>
      <c r="P231">
        <v>503</v>
      </c>
      <c r="Q231">
        <v>0</v>
      </c>
      <c r="R231">
        <v>0</v>
      </c>
      <c r="S231">
        <v>0</v>
      </c>
      <c r="T231">
        <v>62</v>
      </c>
      <c r="U231">
        <v>0</v>
      </c>
      <c r="V231">
        <v>0</v>
      </c>
      <c r="W231">
        <v>0</v>
      </c>
      <c r="X231">
        <v>189.48780924656177</v>
      </c>
      <c r="Y231">
        <v>0</v>
      </c>
      <c r="Z231">
        <v>0</v>
      </c>
      <c r="AA231">
        <v>0</v>
      </c>
      <c r="AB231">
        <v>55.361441419871511</v>
      </c>
      <c r="AC231">
        <v>0</v>
      </c>
      <c r="AD231">
        <v>0</v>
      </c>
      <c r="AE231">
        <v>244.84925066643328</v>
      </c>
    </row>
    <row r="232" spans="1:31" x14ac:dyDescent="0.3">
      <c r="A232">
        <v>2448874</v>
      </c>
      <c r="B232">
        <v>1</v>
      </c>
      <c r="C232" t="s">
        <v>80</v>
      </c>
      <c r="D232" t="s">
        <v>83</v>
      </c>
      <c r="E232" t="s">
        <v>141</v>
      </c>
      <c r="F232" t="s">
        <v>860</v>
      </c>
      <c r="G232" t="s">
        <v>143</v>
      </c>
      <c r="H232" t="s">
        <v>144</v>
      </c>
      <c r="I232" t="s">
        <v>136</v>
      </c>
      <c r="J232" t="s">
        <v>137</v>
      </c>
      <c r="K232" t="s">
        <v>138</v>
      </c>
      <c r="L232" t="s">
        <v>861</v>
      </c>
      <c r="M232" t="s">
        <v>862</v>
      </c>
      <c r="N232">
        <v>5.557222222</v>
      </c>
      <c r="O232">
        <v>0</v>
      </c>
      <c r="P232">
        <v>62</v>
      </c>
      <c r="Q232">
        <v>0</v>
      </c>
      <c r="R232">
        <v>0</v>
      </c>
      <c r="S232">
        <v>0</v>
      </c>
      <c r="T232">
        <v>11</v>
      </c>
      <c r="U232">
        <v>0</v>
      </c>
      <c r="V232">
        <v>0</v>
      </c>
      <c r="W232">
        <v>0</v>
      </c>
      <c r="X232">
        <v>150.71932547739758</v>
      </c>
      <c r="Y232">
        <v>0</v>
      </c>
      <c r="Z232">
        <v>0</v>
      </c>
      <c r="AA232">
        <v>0</v>
      </c>
      <c r="AB232">
        <v>51.461901693436182</v>
      </c>
      <c r="AC232">
        <v>0</v>
      </c>
      <c r="AD232">
        <v>0</v>
      </c>
      <c r="AE232">
        <v>202.18122717083375</v>
      </c>
    </row>
    <row r="233" spans="1:31" x14ac:dyDescent="0.3">
      <c r="A233">
        <v>2448931</v>
      </c>
      <c r="B233">
        <v>1</v>
      </c>
      <c r="C233" t="s">
        <v>81</v>
      </c>
      <c r="D233" t="s">
        <v>122</v>
      </c>
      <c r="E233" t="s">
        <v>147</v>
      </c>
      <c r="F233" t="s">
        <v>863</v>
      </c>
      <c r="G233" t="s">
        <v>381</v>
      </c>
      <c r="H233" t="s">
        <v>135</v>
      </c>
      <c r="I233" t="s">
        <v>136</v>
      </c>
      <c r="J233" t="s">
        <v>137</v>
      </c>
      <c r="K233" t="s">
        <v>162</v>
      </c>
      <c r="L233" t="s">
        <v>864</v>
      </c>
      <c r="M233" t="s">
        <v>865</v>
      </c>
      <c r="N233">
        <v>0.328333333</v>
      </c>
      <c r="O233">
        <v>0</v>
      </c>
      <c r="P233">
        <v>253</v>
      </c>
      <c r="Q233">
        <v>0</v>
      </c>
      <c r="R233">
        <v>0</v>
      </c>
      <c r="S233">
        <v>0</v>
      </c>
      <c r="T233">
        <v>12</v>
      </c>
      <c r="U233">
        <v>0</v>
      </c>
      <c r="V233">
        <v>0</v>
      </c>
      <c r="W233">
        <v>0</v>
      </c>
      <c r="X233">
        <v>17.451865501508944</v>
      </c>
      <c r="Y233">
        <v>0</v>
      </c>
      <c r="Z233">
        <v>0</v>
      </c>
      <c r="AA233">
        <v>0</v>
      </c>
      <c r="AB233">
        <v>4.7516340759693492</v>
      </c>
      <c r="AC233">
        <v>0</v>
      </c>
      <c r="AD233">
        <v>0</v>
      </c>
      <c r="AE233">
        <v>22.203499577478294</v>
      </c>
    </row>
    <row r="234" spans="1:31" x14ac:dyDescent="0.3">
      <c r="A234">
        <v>2448977</v>
      </c>
      <c r="B234">
        <v>1</v>
      </c>
      <c r="C234" t="s">
        <v>80</v>
      </c>
      <c r="D234" t="s">
        <v>85</v>
      </c>
      <c r="E234" t="s">
        <v>284</v>
      </c>
      <c r="F234" t="s">
        <v>866</v>
      </c>
      <c r="G234" t="s">
        <v>149</v>
      </c>
      <c r="H234" t="s">
        <v>135</v>
      </c>
      <c r="I234" t="s">
        <v>136</v>
      </c>
      <c r="J234" t="s">
        <v>137</v>
      </c>
      <c r="K234" t="s">
        <v>138</v>
      </c>
      <c r="L234" t="s">
        <v>867</v>
      </c>
      <c r="M234" t="s">
        <v>868</v>
      </c>
      <c r="N234">
        <v>0.216388888</v>
      </c>
      <c r="O234">
        <v>0</v>
      </c>
      <c r="P234">
        <v>1467</v>
      </c>
      <c r="Q234">
        <v>0</v>
      </c>
      <c r="R234">
        <v>0</v>
      </c>
      <c r="S234">
        <v>0</v>
      </c>
      <c r="T234">
        <v>164</v>
      </c>
      <c r="U234">
        <v>0</v>
      </c>
      <c r="V234">
        <v>0</v>
      </c>
      <c r="W234">
        <v>0</v>
      </c>
      <c r="X234">
        <v>93.625641532764305</v>
      </c>
      <c r="Y234">
        <v>0</v>
      </c>
      <c r="Z234">
        <v>0</v>
      </c>
      <c r="AA234">
        <v>0</v>
      </c>
      <c r="AB234">
        <v>68.710164616792227</v>
      </c>
      <c r="AC234">
        <v>0</v>
      </c>
      <c r="AD234">
        <v>0</v>
      </c>
      <c r="AE234">
        <v>162.33580614955653</v>
      </c>
    </row>
    <row r="235" spans="1:31" x14ac:dyDescent="0.3">
      <c r="A235">
        <v>2449223</v>
      </c>
      <c r="B235">
        <v>1</v>
      </c>
      <c r="C235" t="s">
        <v>80</v>
      </c>
      <c r="D235" t="s">
        <v>90</v>
      </c>
      <c r="E235" t="s">
        <v>173</v>
      </c>
      <c r="F235" t="s">
        <v>869</v>
      </c>
      <c r="G235" t="s">
        <v>179</v>
      </c>
      <c r="H235" t="s">
        <v>144</v>
      </c>
      <c r="I235" t="s">
        <v>136</v>
      </c>
      <c r="J235" t="s">
        <v>137</v>
      </c>
      <c r="K235" t="s">
        <v>138</v>
      </c>
      <c r="L235" t="s">
        <v>870</v>
      </c>
      <c r="M235" t="s">
        <v>871</v>
      </c>
      <c r="N235">
        <v>0.57583333299999995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4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0.18418005235905724</v>
      </c>
      <c r="AC235">
        <v>0</v>
      </c>
      <c r="AD235">
        <v>0</v>
      </c>
      <c r="AE235">
        <v>0.18418005235905724</v>
      </c>
    </row>
    <row r="236" spans="1:31" x14ac:dyDescent="0.3">
      <c r="A236">
        <v>2449000</v>
      </c>
      <c r="B236">
        <v>1</v>
      </c>
      <c r="C236" t="s">
        <v>80</v>
      </c>
      <c r="D236" t="s">
        <v>82</v>
      </c>
      <c r="E236" t="s">
        <v>173</v>
      </c>
      <c r="F236" t="s">
        <v>872</v>
      </c>
      <c r="G236" t="s">
        <v>461</v>
      </c>
      <c r="H236" t="s">
        <v>144</v>
      </c>
      <c r="I236" t="s">
        <v>136</v>
      </c>
      <c r="J236" t="s">
        <v>137</v>
      </c>
      <c r="K236" t="s">
        <v>138</v>
      </c>
      <c r="L236" t="s">
        <v>873</v>
      </c>
      <c r="M236" t="s">
        <v>874</v>
      </c>
      <c r="N236">
        <v>2.8194444440000002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1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5.9276348734012467</v>
      </c>
      <c r="AC236">
        <v>0</v>
      </c>
      <c r="AD236">
        <v>0</v>
      </c>
      <c r="AE236">
        <v>5.9276348734012467</v>
      </c>
    </row>
    <row r="237" spans="1:31" x14ac:dyDescent="0.3">
      <c r="A237">
        <v>2449143</v>
      </c>
      <c r="B237">
        <v>1</v>
      </c>
      <c r="C237" t="s">
        <v>80</v>
      </c>
      <c r="D237" t="s">
        <v>95</v>
      </c>
      <c r="E237" t="s">
        <v>173</v>
      </c>
      <c r="F237" t="s">
        <v>875</v>
      </c>
      <c r="G237" t="s">
        <v>175</v>
      </c>
      <c r="H237" t="s">
        <v>144</v>
      </c>
      <c r="I237" t="s">
        <v>136</v>
      </c>
      <c r="J237" t="s">
        <v>137</v>
      </c>
      <c r="K237" t="s">
        <v>138</v>
      </c>
      <c r="L237" t="s">
        <v>876</v>
      </c>
      <c r="M237" t="s">
        <v>877</v>
      </c>
      <c r="N237">
        <v>2.704722222</v>
      </c>
      <c r="O237">
        <v>0</v>
      </c>
      <c r="P237">
        <v>1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0.7088143161162932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0.7088143161162932</v>
      </c>
    </row>
    <row r="238" spans="1:31" x14ac:dyDescent="0.3">
      <c r="A238">
        <v>2449163</v>
      </c>
      <c r="B238">
        <v>1</v>
      </c>
      <c r="C238" t="s">
        <v>80</v>
      </c>
      <c r="D238" t="s">
        <v>103</v>
      </c>
      <c r="E238" t="s">
        <v>141</v>
      </c>
      <c r="F238" t="s">
        <v>878</v>
      </c>
      <c r="G238" t="s">
        <v>156</v>
      </c>
      <c r="H238" t="s">
        <v>144</v>
      </c>
      <c r="I238" t="s">
        <v>136</v>
      </c>
      <c r="J238" t="s">
        <v>137</v>
      </c>
      <c r="K238" t="s">
        <v>138</v>
      </c>
      <c r="L238" t="s">
        <v>879</v>
      </c>
      <c r="M238" t="s">
        <v>880</v>
      </c>
      <c r="N238">
        <v>1.3744444440000001</v>
      </c>
      <c r="O238">
        <v>0</v>
      </c>
      <c r="P238">
        <v>12</v>
      </c>
      <c r="Q238">
        <v>0</v>
      </c>
      <c r="R238">
        <v>1</v>
      </c>
      <c r="S238">
        <v>0</v>
      </c>
      <c r="T238">
        <v>6</v>
      </c>
      <c r="U238">
        <v>0</v>
      </c>
      <c r="V238">
        <v>0</v>
      </c>
      <c r="W238">
        <v>0</v>
      </c>
      <c r="X238">
        <v>3.4636834155854661</v>
      </c>
      <c r="Y238">
        <v>0</v>
      </c>
      <c r="Z238">
        <v>0.17208380271126075</v>
      </c>
      <c r="AA238">
        <v>0</v>
      </c>
      <c r="AB238">
        <v>10.862084578017379</v>
      </c>
      <c r="AC238">
        <v>0</v>
      </c>
      <c r="AD238">
        <v>0</v>
      </c>
      <c r="AE238">
        <v>14.497851796314105</v>
      </c>
    </row>
    <row r="239" spans="1:31" x14ac:dyDescent="0.3">
      <c r="A239">
        <v>2449186</v>
      </c>
      <c r="B239">
        <v>1</v>
      </c>
      <c r="C239" t="s">
        <v>81</v>
      </c>
      <c r="D239" t="s">
        <v>118</v>
      </c>
      <c r="E239" t="s">
        <v>132</v>
      </c>
      <c r="F239" t="s">
        <v>881</v>
      </c>
      <c r="G239" t="s">
        <v>149</v>
      </c>
      <c r="H239" t="s">
        <v>135</v>
      </c>
      <c r="I239" t="s">
        <v>136</v>
      </c>
      <c r="J239" t="s">
        <v>137</v>
      </c>
      <c r="K239" t="s">
        <v>138</v>
      </c>
      <c r="L239" t="s">
        <v>882</v>
      </c>
      <c r="M239" t="s">
        <v>883</v>
      </c>
      <c r="N239">
        <v>0.41222222200000003</v>
      </c>
      <c r="O239">
        <v>0</v>
      </c>
      <c r="P239">
        <v>0</v>
      </c>
      <c r="Q239">
        <v>2</v>
      </c>
      <c r="R239">
        <v>59</v>
      </c>
      <c r="S239">
        <v>1</v>
      </c>
      <c r="T239">
        <v>4</v>
      </c>
      <c r="U239">
        <v>0</v>
      </c>
      <c r="V239">
        <v>0</v>
      </c>
      <c r="W239">
        <v>0</v>
      </c>
      <c r="X239">
        <v>0</v>
      </c>
      <c r="Y239">
        <v>0.28159851218920368</v>
      </c>
      <c r="Z239">
        <v>19.639071016891073</v>
      </c>
      <c r="AA239">
        <v>0.6469522362331217</v>
      </c>
      <c r="AB239">
        <v>2.084021484338852</v>
      </c>
      <c r="AC239">
        <v>0</v>
      </c>
      <c r="AD239">
        <v>0</v>
      </c>
      <c r="AE239">
        <v>22.651643249652249</v>
      </c>
    </row>
    <row r="240" spans="1:31" x14ac:dyDescent="0.3">
      <c r="A240">
        <v>2449243</v>
      </c>
      <c r="B240">
        <v>1</v>
      </c>
      <c r="C240" t="s">
        <v>80</v>
      </c>
      <c r="D240" t="s">
        <v>97</v>
      </c>
      <c r="E240" t="s">
        <v>159</v>
      </c>
      <c r="F240" t="s">
        <v>884</v>
      </c>
      <c r="G240" t="s">
        <v>143</v>
      </c>
      <c r="H240" t="s">
        <v>144</v>
      </c>
      <c r="I240" t="s">
        <v>136</v>
      </c>
      <c r="J240" t="s">
        <v>137</v>
      </c>
      <c r="K240" t="s">
        <v>138</v>
      </c>
      <c r="L240" t="s">
        <v>885</v>
      </c>
      <c r="M240" t="s">
        <v>886</v>
      </c>
      <c r="N240">
        <v>0.43277777699999997</v>
      </c>
      <c r="O240">
        <v>0</v>
      </c>
      <c r="P240">
        <v>21</v>
      </c>
      <c r="Q240">
        <v>0</v>
      </c>
      <c r="R240">
        <v>2</v>
      </c>
      <c r="S240">
        <v>0</v>
      </c>
      <c r="T240">
        <v>4</v>
      </c>
      <c r="U240">
        <v>0</v>
      </c>
      <c r="V240">
        <v>0</v>
      </c>
      <c r="W240">
        <v>0</v>
      </c>
      <c r="X240">
        <v>6.1932032864581803</v>
      </c>
      <c r="Y240">
        <v>0</v>
      </c>
      <c r="Z240">
        <v>0.16665876510558694</v>
      </c>
      <c r="AA240">
        <v>0</v>
      </c>
      <c r="AB240">
        <v>2.4639332896831534</v>
      </c>
      <c r="AC240">
        <v>0</v>
      </c>
      <c r="AD240">
        <v>0</v>
      </c>
      <c r="AE240">
        <v>8.823795341246921</v>
      </c>
    </row>
    <row r="241" spans="1:31" x14ac:dyDescent="0.3">
      <c r="A241">
        <v>2448994</v>
      </c>
      <c r="B241">
        <v>1</v>
      </c>
      <c r="C241" t="s">
        <v>80</v>
      </c>
      <c r="D241" t="s">
        <v>96</v>
      </c>
      <c r="E241" t="s">
        <v>147</v>
      </c>
      <c r="F241" t="s">
        <v>887</v>
      </c>
      <c r="G241" t="s">
        <v>149</v>
      </c>
      <c r="H241" t="s">
        <v>135</v>
      </c>
      <c r="I241" t="s">
        <v>136</v>
      </c>
      <c r="J241" t="s">
        <v>137</v>
      </c>
      <c r="K241" t="s">
        <v>138</v>
      </c>
      <c r="L241" t="s">
        <v>888</v>
      </c>
      <c r="M241" t="s">
        <v>889</v>
      </c>
      <c r="N241">
        <v>0.15805555499999999</v>
      </c>
      <c r="O241">
        <v>4</v>
      </c>
      <c r="P241">
        <v>5881</v>
      </c>
      <c r="Q241">
        <v>5</v>
      </c>
      <c r="R241">
        <v>17</v>
      </c>
      <c r="S241">
        <v>12</v>
      </c>
      <c r="T241">
        <v>510</v>
      </c>
      <c r="U241">
        <v>1</v>
      </c>
      <c r="V241">
        <v>0</v>
      </c>
      <c r="W241">
        <v>3.3656150625075538</v>
      </c>
      <c r="X241">
        <v>344.34100629009828</v>
      </c>
      <c r="Y241">
        <v>0.56376588469946043</v>
      </c>
      <c r="Z241">
        <v>0.52877260607172771</v>
      </c>
      <c r="AA241">
        <v>35.787178133086179</v>
      </c>
      <c r="AB241">
        <v>142.3301089354284</v>
      </c>
      <c r="AC241">
        <v>10.657566026317758</v>
      </c>
      <c r="AD241">
        <v>0</v>
      </c>
      <c r="AE241">
        <v>537.57401293820942</v>
      </c>
    </row>
    <row r="242" spans="1:31" x14ac:dyDescent="0.3">
      <c r="A242">
        <v>2449206</v>
      </c>
      <c r="B242">
        <v>1</v>
      </c>
      <c r="C242" t="s">
        <v>80</v>
      </c>
      <c r="D242" t="s">
        <v>88</v>
      </c>
      <c r="E242" t="s">
        <v>173</v>
      </c>
      <c r="F242" t="s">
        <v>890</v>
      </c>
      <c r="G242" t="s">
        <v>175</v>
      </c>
      <c r="H242" t="s">
        <v>144</v>
      </c>
      <c r="I242" t="s">
        <v>136</v>
      </c>
      <c r="J242" t="s">
        <v>137</v>
      </c>
      <c r="K242" t="s">
        <v>138</v>
      </c>
      <c r="L242" t="s">
        <v>891</v>
      </c>
      <c r="M242" t="s">
        <v>892</v>
      </c>
      <c r="N242">
        <v>2.4019444440000002</v>
      </c>
      <c r="O242">
        <v>0</v>
      </c>
      <c r="P242">
        <v>2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1.2761137031374987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1.2761137031374987</v>
      </c>
    </row>
    <row r="243" spans="1:31" x14ac:dyDescent="0.3">
      <c r="A243">
        <v>2448957</v>
      </c>
      <c r="B243">
        <v>1</v>
      </c>
      <c r="C243" t="s">
        <v>80</v>
      </c>
      <c r="D243" t="s">
        <v>92</v>
      </c>
      <c r="E243" t="s">
        <v>173</v>
      </c>
      <c r="F243" t="s">
        <v>893</v>
      </c>
      <c r="G243" t="s">
        <v>461</v>
      </c>
      <c r="H243" t="s">
        <v>144</v>
      </c>
      <c r="I243" t="s">
        <v>136</v>
      </c>
      <c r="J243" t="s">
        <v>137</v>
      </c>
      <c r="K243" t="s">
        <v>138</v>
      </c>
      <c r="L243" t="s">
        <v>894</v>
      </c>
      <c r="M243" t="s">
        <v>895</v>
      </c>
      <c r="N243">
        <v>1.793055555</v>
      </c>
      <c r="O243">
        <v>0</v>
      </c>
      <c r="P243">
        <v>2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2.8691229935370215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2.8691229935370215</v>
      </c>
    </row>
    <row r="244" spans="1:31" x14ac:dyDescent="0.3">
      <c r="A244">
        <v>2448894</v>
      </c>
      <c r="B244">
        <v>1</v>
      </c>
      <c r="C244" t="s">
        <v>80</v>
      </c>
      <c r="D244" t="s">
        <v>96</v>
      </c>
      <c r="E244" t="s">
        <v>169</v>
      </c>
      <c r="F244" t="s">
        <v>896</v>
      </c>
      <c r="G244" t="s">
        <v>226</v>
      </c>
      <c r="H244" t="s">
        <v>135</v>
      </c>
      <c r="I244" t="s">
        <v>136</v>
      </c>
      <c r="J244" t="s">
        <v>137</v>
      </c>
      <c r="K244" t="s">
        <v>162</v>
      </c>
      <c r="L244" t="s">
        <v>897</v>
      </c>
      <c r="M244" t="s">
        <v>898</v>
      </c>
      <c r="N244">
        <v>5.0483333330000004</v>
      </c>
      <c r="O244">
        <v>0</v>
      </c>
      <c r="P244">
        <v>806</v>
      </c>
      <c r="Q244">
        <v>0</v>
      </c>
      <c r="R244">
        <v>0</v>
      </c>
      <c r="S244">
        <v>2</v>
      </c>
      <c r="T244">
        <v>25</v>
      </c>
      <c r="U244">
        <v>0</v>
      </c>
      <c r="V244">
        <v>0</v>
      </c>
      <c r="W244">
        <v>0</v>
      </c>
      <c r="X244">
        <v>898.69988591081585</v>
      </c>
      <c r="Y244">
        <v>0</v>
      </c>
      <c r="Z244">
        <v>0</v>
      </c>
      <c r="AA244">
        <v>299.05305112880649</v>
      </c>
      <c r="AB244">
        <v>209.8336215366736</v>
      </c>
      <c r="AC244">
        <v>0</v>
      </c>
      <c r="AD244">
        <v>0</v>
      </c>
      <c r="AE244">
        <v>1407.5865585762958</v>
      </c>
    </row>
    <row r="245" spans="1:31" x14ac:dyDescent="0.3">
      <c r="A245">
        <v>2448871</v>
      </c>
      <c r="B245">
        <v>1</v>
      </c>
      <c r="C245" t="s">
        <v>80</v>
      </c>
      <c r="D245" t="s">
        <v>100</v>
      </c>
      <c r="E245" t="s">
        <v>169</v>
      </c>
      <c r="F245" t="s">
        <v>899</v>
      </c>
      <c r="G245" t="s">
        <v>161</v>
      </c>
      <c r="H245" t="s">
        <v>135</v>
      </c>
      <c r="I245" t="s">
        <v>136</v>
      </c>
      <c r="J245" t="s">
        <v>137</v>
      </c>
      <c r="K245" t="s">
        <v>162</v>
      </c>
      <c r="L245" t="s">
        <v>900</v>
      </c>
      <c r="M245" t="s">
        <v>901</v>
      </c>
      <c r="N245">
        <v>9.1736111109999996</v>
      </c>
      <c r="O245">
        <v>0</v>
      </c>
      <c r="P245">
        <v>905</v>
      </c>
      <c r="Q245">
        <v>3</v>
      </c>
      <c r="R245">
        <v>73</v>
      </c>
      <c r="S245">
        <v>2</v>
      </c>
      <c r="T245">
        <v>99</v>
      </c>
      <c r="U245">
        <v>0</v>
      </c>
      <c r="V245">
        <v>0</v>
      </c>
      <c r="W245">
        <v>0</v>
      </c>
      <c r="X245">
        <v>2639.4979769467604</v>
      </c>
      <c r="Y245">
        <v>2.5183764320122508</v>
      </c>
      <c r="Z245">
        <v>351.93229111838207</v>
      </c>
      <c r="AA245">
        <v>50.235238332438563</v>
      </c>
      <c r="AB245">
        <v>556.16449700815679</v>
      </c>
      <c r="AC245">
        <v>0</v>
      </c>
      <c r="AD245">
        <v>0</v>
      </c>
      <c r="AE245">
        <v>3600.3483798377501</v>
      </c>
    </row>
    <row r="246" spans="1:31" x14ac:dyDescent="0.3">
      <c r="A246">
        <v>2449040</v>
      </c>
      <c r="B246">
        <v>1</v>
      </c>
      <c r="C246" t="s">
        <v>80</v>
      </c>
      <c r="D246" t="s">
        <v>92</v>
      </c>
      <c r="E246" t="s">
        <v>141</v>
      </c>
      <c r="F246" t="s">
        <v>902</v>
      </c>
      <c r="G246" t="s">
        <v>143</v>
      </c>
      <c r="H246" t="s">
        <v>144</v>
      </c>
      <c r="I246" t="s">
        <v>136</v>
      </c>
      <c r="J246" t="s">
        <v>137</v>
      </c>
      <c r="K246" t="s">
        <v>138</v>
      </c>
      <c r="L246" t="s">
        <v>903</v>
      </c>
      <c r="M246" t="s">
        <v>904</v>
      </c>
      <c r="N246">
        <v>2.2980555549999999</v>
      </c>
      <c r="O246">
        <v>0</v>
      </c>
      <c r="P246">
        <v>104</v>
      </c>
      <c r="Q246">
        <v>0</v>
      </c>
      <c r="R246">
        <v>5</v>
      </c>
      <c r="S246">
        <v>0</v>
      </c>
      <c r="T246">
        <v>3</v>
      </c>
      <c r="U246">
        <v>0</v>
      </c>
      <c r="V246">
        <v>0</v>
      </c>
      <c r="W246">
        <v>0</v>
      </c>
      <c r="X246">
        <v>95.682215926300117</v>
      </c>
      <c r="Y246">
        <v>0</v>
      </c>
      <c r="Z246">
        <v>3.797061641515056</v>
      </c>
      <c r="AA246">
        <v>0</v>
      </c>
      <c r="AB246">
        <v>6.475858321384921</v>
      </c>
      <c r="AC246">
        <v>0</v>
      </c>
      <c r="AD246">
        <v>0</v>
      </c>
      <c r="AE246">
        <v>105.95513588920009</v>
      </c>
    </row>
    <row r="247" spans="1:31" x14ac:dyDescent="0.3">
      <c r="A247">
        <v>2449080</v>
      </c>
      <c r="B247">
        <v>1</v>
      </c>
      <c r="C247" t="s">
        <v>80</v>
      </c>
      <c r="D247" t="s">
        <v>83</v>
      </c>
      <c r="E247" t="s">
        <v>141</v>
      </c>
      <c r="F247" t="s">
        <v>905</v>
      </c>
      <c r="G247" t="s">
        <v>156</v>
      </c>
      <c r="H247" t="s">
        <v>144</v>
      </c>
      <c r="I247" t="s">
        <v>136</v>
      </c>
      <c r="J247" t="s">
        <v>137</v>
      </c>
      <c r="K247" t="s">
        <v>138</v>
      </c>
      <c r="L247" t="s">
        <v>906</v>
      </c>
      <c r="M247" t="s">
        <v>907</v>
      </c>
      <c r="N247">
        <v>2.815555555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4</v>
      </c>
      <c r="U247">
        <v>0</v>
      </c>
      <c r="V247">
        <v>1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9.4865195583965232</v>
      </c>
      <c r="AC247">
        <v>0</v>
      </c>
      <c r="AD247">
        <v>87.543349170796702</v>
      </c>
      <c r="AE247">
        <v>97.029868729193225</v>
      </c>
    </row>
    <row r="248" spans="1:31" x14ac:dyDescent="0.3">
      <c r="A248">
        <v>2449166</v>
      </c>
      <c r="B248">
        <v>1</v>
      </c>
      <c r="C248" t="s">
        <v>80</v>
      </c>
      <c r="D248" t="s">
        <v>93</v>
      </c>
      <c r="E248" t="s">
        <v>132</v>
      </c>
      <c r="F248" t="s">
        <v>908</v>
      </c>
      <c r="G248" t="s">
        <v>143</v>
      </c>
      <c r="H248" t="s">
        <v>135</v>
      </c>
      <c r="I248" t="s">
        <v>136</v>
      </c>
      <c r="J248" t="s">
        <v>137</v>
      </c>
      <c r="K248" t="s">
        <v>138</v>
      </c>
      <c r="L248" t="s">
        <v>909</v>
      </c>
      <c r="M248" t="s">
        <v>910</v>
      </c>
      <c r="N248">
        <v>0.59777777700000001</v>
      </c>
      <c r="O248">
        <v>1</v>
      </c>
      <c r="P248">
        <v>285</v>
      </c>
      <c r="Q248">
        <v>20</v>
      </c>
      <c r="R248">
        <v>128</v>
      </c>
      <c r="S248">
        <v>4</v>
      </c>
      <c r="T248">
        <v>73</v>
      </c>
      <c r="U248">
        <v>0</v>
      </c>
      <c r="V248">
        <v>0</v>
      </c>
      <c r="W248">
        <v>0.62394153236914274</v>
      </c>
      <c r="X248">
        <v>40.860431771290799</v>
      </c>
      <c r="Y248">
        <v>45.792646614450803</v>
      </c>
      <c r="Z248">
        <v>45.319519891092803</v>
      </c>
      <c r="AA248">
        <v>21.527524445796999</v>
      </c>
      <c r="AB248">
        <v>37.417028301659101</v>
      </c>
      <c r="AC248">
        <v>0</v>
      </c>
      <c r="AD248">
        <v>0</v>
      </c>
      <c r="AE248">
        <v>191.54109255665963</v>
      </c>
    </row>
    <row r="249" spans="1:31" x14ac:dyDescent="0.3">
      <c r="A249">
        <v>2449160</v>
      </c>
      <c r="B249">
        <v>1</v>
      </c>
      <c r="C249" t="s">
        <v>80</v>
      </c>
      <c r="D249" t="s">
        <v>87</v>
      </c>
      <c r="E249" t="s">
        <v>159</v>
      </c>
      <c r="F249" t="s">
        <v>911</v>
      </c>
      <c r="G249" t="s">
        <v>143</v>
      </c>
      <c r="H249" t="s">
        <v>144</v>
      </c>
      <c r="I249" t="s">
        <v>136</v>
      </c>
      <c r="J249" t="s">
        <v>137</v>
      </c>
      <c r="K249" t="s">
        <v>138</v>
      </c>
      <c r="L249" t="s">
        <v>912</v>
      </c>
      <c r="M249" t="s">
        <v>913</v>
      </c>
      <c r="N249">
        <v>1.37</v>
      </c>
      <c r="O249">
        <v>0</v>
      </c>
      <c r="P249">
        <v>362</v>
      </c>
      <c r="Q249">
        <v>0</v>
      </c>
      <c r="R249">
        <v>0</v>
      </c>
      <c r="S249">
        <v>0</v>
      </c>
      <c r="T249">
        <v>8</v>
      </c>
      <c r="U249">
        <v>0</v>
      </c>
      <c r="V249">
        <v>0</v>
      </c>
      <c r="W249">
        <v>0</v>
      </c>
      <c r="X249">
        <v>212.93853460477396</v>
      </c>
      <c r="Y249">
        <v>0</v>
      </c>
      <c r="Z249">
        <v>0</v>
      </c>
      <c r="AA249">
        <v>0</v>
      </c>
      <c r="AB249">
        <v>2.7615448621340093</v>
      </c>
      <c r="AC249">
        <v>0</v>
      </c>
      <c r="AD249">
        <v>0</v>
      </c>
      <c r="AE249">
        <v>215.70007946690797</v>
      </c>
    </row>
    <row r="250" spans="1:31" x14ac:dyDescent="0.3">
      <c r="A250">
        <v>2448911</v>
      </c>
      <c r="B250">
        <v>1</v>
      </c>
      <c r="C250" t="s">
        <v>80</v>
      </c>
      <c r="D250" t="s">
        <v>92</v>
      </c>
      <c r="E250" t="s">
        <v>182</v>
      </c>
      <c r="F250" t="s">
        <v>914</v>
      </c>
      <c r="G250" t="s">
        <v>143</v>
      </c>
      <c r="H250" t="s">
        <v>144</v>
      </c>
      <c r="I250" t="s">
        <v>136</v>
      </c>
      <c r="J250" t="s">
        <v>137</v>
      </c>
      <c r="K250" t="s">
        <v>138</v>
      </c>
      <c r="L250" t="s">
        <v>915</v>
      </c>
      <c r="M250" t="s">
        <v>916</v>
      </c>
      <c r="N250">
        <v>3.3372222219999998</v>
      </c>
      <c r="O250">
        <v>0</v>
      </c>
      <c r="P250">
        <v>94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110.27107216822189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110.27107216822189</v>
      </c>
    </row>
    <row r="251" spans="1:31" x14ac:dyDescent="0.3">
      <c r="A251">
        <v>2449103</v>
      </c>
      <c r="B251">
        <v>1</v>
      </c>
      <c r="C251" t="s">
        <v>81</v>
      </c>
      <c r="D251" t="s">
        <v>118</v>
      </c>
      <c r="E251" t="s">
        <v>182</v>
      </c>
      <c r="F251" t="s">
        <v>917</v>
      </c>
      <c r="G251" t="s">
        <v>259</v>
      </c>
      <c r="H251" t="s">
        <v>144</v>
      </c>
      <c r="I251" t="s">
        <v>136</v>
      </c>
      <c r="J251" t="s">
        <v>137</v>
      </c>
      <c r="K251" t="s">
        <v>138</v>
      </c>
      <c r="L251" t="s">
        <v>918</v>
      </c>
      <c r="M251" t="s">
        <v>919</v>
      </c>
      <c r="N251">
        <v>0.81722222200000005</v>
      </c>
      <c r="O251">
        <v>0</v>
      </c>
      <c r="P251">
        <v>20</v>
      </c>
      <c r="Q251">
        <v>0</v>
      </c>
      <c r="R251">
        <v>0</v>
      </c>
      <c r="S251">
        <v>0</v>
      </c>
      <c r="T251">
        <v>92</v>
      </c>
      <c r="U251">
        <v>0</v>
      </c>
      <c r="V251">
        <v>0</v>
      </c>
      <c r="W251">
        <v>0</v>
      </c>
      <c r="X251">
        <v>3.5946222363758666</v>
      </c>
      <c r="Y251">
        <v>0</v>
      </c>
      <c r="Z251">
        <v>0</v>
      </c>
      <c r="AA251">
        <v>0</v>
      </c>
      <c r="AB251">
        <v>68.74693668666599</v>
      </c>
      <c r="AC251">
        <v>0</v>
      </c>
      <c r="AD251">
        <v>0</v>
      </c>
      <c r="AE251">
        <v>72.341558923041859</v>
      </c>
    </row>
    <row r="252" spans="1:31" x14ac:dyDescent="0.3">
      <c r="A252">
        <v>2448954</v>
      </c>
      <c r="B252">
        <v>1</v>
      </c>
      <c r="C252" t="s">
        <v>81</v>
      </c>
      <c r="D252" t="s">
        <v>122</v>
      </c>
      <c r="E252" t="s">
        <v>147</v>
      </c>
      <c r="F252" t="s">
        <v>920</v>
      </c>
      <c r="G252" t="s">
        <v>381</v>
      </c>
      <c r="H252" t="s">
        <v>135</v>
      </c>
      <c r="I252" t="s">
        <v>136</v>
      </c>
      <c r="J252" t="s">
        <v>137</v>
      </c>
      <c r="K252" t="s">
        <v>162</v>
      </c>
      <c r="L252" t="s">
        <v>921</v>
      </c>
      <c r="M252" t="s">
        <v>922</v>
      </c>
      <c r="N252">
        <v>0.258611111</v>
      </c>
      <c r="O252">
        <v>0</v>
      </c>
      <c r="P252">
        <v>359</v>
      </c>
      <c r="Q252">
        <v>0</v>
      </c>
      <c r="R252">
        <v>0</v>
      </c>
      <c r="S252">
        <v>0</v>
      </c>
      <c r="T252">
        <v>33</v>
      </c>
      <c r="U252">
        <v>0</v>
      </c>
      <c r="V252">
        <v>0</v>
      </c>
      <c r="W252">
        <v>0</v>
      </c>
      <c r="X252">
        <v>23.710051837598442</v>
      </c>
      <c r="Y252">
        <v>0</v>
      </c>
      <c r="Z252">
        <v>0</v>
      </c>
      <c r="AA252">
        <v>0</v>
      </c>
      <c r="AB252">
        <v>11.245708635488015</v>
      </c>
      <c r="AC252">
        <v>0</v>
      </c>
      <c r="AD252">
        <v>0</v>
      </c>
      <c r="AE252">
        <v>34.955760473086457</v>
      </c>
    </row>
    <row r="253" spans="1:31" x14ac:dyDescent="0.3">
      <c r="A253">
        <v>2448820</v>
      </c>
      <c r="B253">
        <v>1</v>
      </c>
      <c r="C253" t="s">
        <v>80</v>
      </c>
      <c r="D253" t="s">
        <v>94</v>
      </c>
      <c r="E253" t="s">
        <v>284</v>
      </c>
      <c r="F253" t="s">
        <v>923</v>
      </c>
      <c r="G253" t="s">
        <v>381</v>
      </c>
      <c r="H253" t="s">
        <v>135</v>
      </c>
      <c r="I253" t="s">
        <v>136</v>
      </c>
      <c r="J253" t="s">
        <v>137</v>
      </c>
      <c r="K253" t="s">
        <v>162</v>
      </c>
      <c r="L253" t="s">
        <v>924</v>
      </c>
      <c r="M253" t="s">
        <v>925</v>
      </c>
      <c r="N253">
        <v>0.29777777700000002</v>
      </c>
      <c r="O253">
        <v>6</v>
      </c>
      <c r="P253">
        <v>32</v>
      </c>
      <c r="Q253">
        <v>44</v>
      </c>
      <c r="R253">
        <v>146</v>
      </c>
      <c r="S253">
        <v>6</v>
      </c>
      <c r="T253">
        <v>51</v>
      </c>
      <c r="U253">
        <v>2</v>
      </c>
      <c r="V253">
        <v>0</v>
      </c>
      <c r="W253">
        <v>0.23587889451544364</v>
      </c>
      <c r="X253">
        <v>1.1367808951453893</v>
      </c>
      <c r="Y253">
        <v>3.5154438737836267</v>
      </c>
      <c r="Z253">
        <v>12.99221240541341</v>
      </c>
      <c r="AA253">
        <v>1.7570037122453388</v>
      </c>
      <c r="AB253">
        <v>6.3452384749683057</v>
      </c>
      <c r="AC253">
        <v>10.490540265596325</v>
      </c>
      <c r="AD253">
        <v>0</v>
      </c>
      <c r="AE253">
        <v>36.473098521667836</v>
      </c>
    </row>
    <row r="254" spans="1:31" x14ac:dyDescent="0.3">
      <c r="A254">
        <v>2448943</v>
      </c>
      <c r="B254">
        <v>1</v>
      </c>
      <c r="C254" t="s">
        <v>80</v>
      </c>
      <c r="D254" t="s">
        <v>82</v>
      </c>
      <c r="E254" t="s">
        <v>159</v>
      </c>
      <c r="F254" t="s">
        <v>926</v>
      </c>
      <c r="G254" t="s">
        <v>226</v>
      </c>
      <c r="H254" t="s">
        <v>144</v>
      </c>
      <c r="I254" t="s">
        <v>136</v>
      </c>
      <c r="J254" t="s">
        <v>137</v>
      </c>
      <c r="K254" t="s">
        <v>162</v>
      </c>
      <c r="L254" t="s">
        <v>927</v>
      </c>
      <c r="M254" t="s">
        <v>928</v>
      </c>
      <c r="N254">
        <v>1.240277777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7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2.7664830075596529</v>
      </c>
      <c r="AC254">
        <v>0</v>
      </c>
      <c r="AD254">
        <v>0</v>
      </c>
      <c r="AE254">
        <v>2.7664830075596529</v>
      </c>
    </row>
    <row r="255" spans="1:31" x14ac:dyDescent="0.3">
      <c r="A255">
        <v>2449029</v>
      </c>
      <c r="B255">
        <v>1</v>
      </c>
      <c r="C255" t="s">
        <v>80</v>
      </c>
      <c r="D255" t="s">
        <v>101</v>
      </c>
      <c r="E255" t="s">
        <v>141</v>
      </c>
      <c r="F255" t="s">
        <v>929</v>
      </c>
      <c r="G255" t="s">
        <v>143</v>
      </c>
      <c r="H255" t="s">
        <v>144</v>
      </c>
      <c r="I255" t="s">
        <v>136</v>
      </c>
      <c r="J255" t="s">
        <v>137</v>
      </c>
      <c r="K255" t="s">
        <v>138</v>
      </c>
      <c r="L255" t="s">
        <v>930</v>
      </c>
      <c r="M255" t="s">
        <v>931</v>
      </c>
      <c r="N255">
        <v>1.0619444440000001</v>
      </c>
      <c r="O255">
        <v>0</v>
      </c>
      <c r="P255">
        <v>88</v>
      </c>
      <c r="Q255">
        <v>0</v>
      </c>
      <c r="R255">
        <v>0</v>
      </c>
      <c r="S255">
        <v>0</v>
      </c>
      <c r="T255">
        <v>1</v>
      </c>
      <c r="U255">
        <v>0</v>
      </c>
      <c r="V255">
        <v>0</v>
      </c>
      <c r="W255">
        <v>0</v>
      </c>
      <c r="X255">
        <v>11.69706454660213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11.69706454660213</v>
      </c>
    </row>
    <row r="256" spans="1:31" x14ac:dyDescent="0.3">
      <c r="A256">
        <v>2448983</v>
      </c>
      <c r="B256">
        <v>1</v>
      </c>
      <c r="C256" t="s">
        <v>80</v>
      </c>
      <c r="D256" t="s">
        <v>87</v>
      </c>
      <c r="E256" t="s">
        <v>173</v>
      </c>
      <c r="F256" t="s">
        <v>932</v>
      </c>
      <c r="G256" t="s">
        <v>179</v>
      </c>
      <c r="H256" t="s">
        <v>144</v>
      </c>
      <c r="I256" t="s">
        <v>136</v>
      </c>
      <c r="J256" t="s">
        <v>137</v>
      </c>
      <c r="K256" t="s">
        <v>138</v>
      </c>
      <c r="L256" t="s">
        <v>933</v>
      </c>
      <c r="M256" t="s">
        <v>934</v>
      </c>
      <c r="N256">
        <v>3.014444444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1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296.55825706452964</v>
      </c>
      <c r="AE256">
        <v>296.55825706452964</v>
      </c>
    </row>
    <row r="257" spans="1:31" x14ac:dyDescent="0.3">
      <c r="A257">
        <v>2448880</v>
      </c>
      <c r="B257">
        <v>1</v>
      </c>
      <c r="C257" t="s">
        <v>80</v>
      </c>
      <c r="D257" t="s">
        <v>84</v>
      </c>
      <c r="E257" t="s">
        <v>141</v>
      </c>
      <c r="F257" t="s">
        <v>935</v>
      </c>
      <c r="G257" t="s">
        <v>161</v>
      </c>
      <c r="H257" t="s">
        <v>144</v>
      </c>
      <c r="I257" t="s">
        <v>136</v>
      </c>
      <c r="J257" t="s">
        <v>137</v>
      </c>
      <c r="K257" t="s">
        <v>162</v>
      </c>
      <c r="L257" t="s">
        <v>936</v>
      </c>
      <c r="M257" t="s">
        <v>937</v>
      </c>
      <c r="N257">
        <v>5.2722222219999999</v>
      </c>
      <c r="O257">
        <v>0</v>
      </c>
      <c r="P257">
        <v>207</v>
      </c>
      <c r="Q257">
        <v>0</v>
      </c>
      <c r="R257">
        <v>0</v>
      </c>
      <c r="S257">
        <v>0</v>
      </c>
      <c r="T257">
        <v>22</v>
      </c>
      <c r="U257">
        <v>0</v>
      </c>
      <c r="V257">
        <v>0</v>
      </c>
      <c r="W257">
        <v>0</v>
      </c>
      <c r="X257">
        <v>374.84342672905865</v>
      </c>
      <c r="Y257">
        <v>0</v>
      </c>
      <c r="Z257">
        <v>0</v>
      </c>
      <c r="AA257">
        <v>0</v>
      </c>
      <c r="AB257">
        <v>70.796672243212456</v>
      </c>
      <c r="AC257">
        <v>0</v>
      </c>
      <c r="AD257">
        <v>0</v>
      </c>
      <c r="AE257">
        <v>445.64009897227112</v>
      </c>
    </row>
    <row r="258" spans="1:31" x14ac:dyDescent="0.3">
      <c r="A258">
        <v>2448857</v>
      </c>
      <c r="B258">
        <v>1</v>
      </c>
      <c r="C258" t="s">
        <v>81</v>
      </c>
      <c r="D258" t="s">
        <v>118</v>
      </c>
      <c r="E258" t="s">
        <v>284</v>
      </c>
      <c r="F258" t="s">
        <v>938</v>
      </c>
      <c r="G258" t="s">
        <v>149</v>
      </c>
      <c r="H258" t="s">
        <v>135</v>
      </c>
      <c r="I258" t="s">
        <v>136</v>
      </c>
      <c r="J258" t="s">
        <v>137</v>
      </c>
      <c r="K258" t="s">
        <v>138</v>
      </c>
      <c r="L258" t="s">
        <v>939</v>
      </c>
      <c r="M258" t="s">
        <v>940</v>
      </c>
      <c r="N258">
        <v>1.3252777769999999</v>
      </c>
      <c r="O258">
        <v>12</v>
      </c>
      <c r="P258">
        <v>1125</v>
      </c>
      <c r="Q258">
        <v>195</v>
      </c>
      <c r="R258">
        <v>83</v>
      </c>
      <c r="S258">
        <v>37</v>
      </c>
      <c r="T258">
        <v>98</v>
      </c>
      <c r="U258">
        <v>0</v>
      </c>
      <c r="V258">
        <v>0</v>
      </c>
      <c r="W258">
        <v>4.5602110068511088</v>
      </c>
      <c r="X258">
        <v>277.1241165502135</v>
      </c>
      <c r="Y258">
        <v>396.04958744795215</v>
      </c>
      <c r="Z258">
        <v>36.104635523341528</v>
      </c>
      <c r="AA258">
        <v>205.4049302055019</v>
      </c>
      <c r="AB258">
        <v>106.42544640138729</v>
      </c>
      <c r="AC258">
        <v>0</v>
      </c>
      <c r="AD258">
        <v>0</v>
      </c>
      <c r="AE258">
        <v>1025.6689271352475</v>
      </c>
    </row>
    <row r="259" spans="1:31" x14ac:dyDescent="0.3">
      <c r="A259">
        <v>2449069</v>
      </c>
      <c r="B259">
        <v>1</v>
      </c>
      <c r="C259" t="s">
        <v>80</v>
      </c>
      <c r="D259" t="s">
        <v>87</v>
      </c>
      <c r="E259" t="s">
        <v>141</v>
      </c>
      <c r="F259" t="s">
        <v>941</v>
      </c>
      <c r="G259" t="s">
        <v>156</v>
      </c>
      <c r="H259" t="s">
        <v>144</v>
      </c>
      <c r="I259" t="s">
        <v>136</v>
      </c>
      <c r="J259" t="s">
        <v>137</v>
      </c>
      <c r="K259" t="s">
        <v>138</v>
      </c>
      <c r="L259" t="s">
        <v>942</v>
      </c>
      <c r="M259" t="s">
        <v>943</v>
      </c>
      <c r="N259">
        <v>3.2516666660000002</v>
      </c>
      <c r="O259">
        <v>0</v>
      </c>
      <c r="P259">
        <v>59</v>
      </c>
      <c r="Q259">
        <v>0</v>
      </c>
      <c r="R259">
        <v>0</v>
      </c>
      <c r="S259">
        <v>0</v>
      </c>
      <c r="T259">
        <v>1</v>
      </c>
      <c r="U259">
        <v>0</v>
      </c>
      <c r="V259">
        <v>0</v>
      </c>
      <c r="W259">
        <v>0</v>
      </c>
      <c r="X259">
        <v>84.901122981068255</v>
      </c>
      <c r="Y259">
        <v>0</v>
      </c>
      <c r="Z259">
        <v>0</v>
      </c>
      <c r="AA259">
        <v>0</v>
      </c>
      <c r="AB259">
        <v>6.3283770111653102</v>
      </c>
      <c r="AC259">
        <v>0</v>
      </c>
      <c r="AD259">
        <v>0</v>
      </c>
      <c r="AE259">
        <v>91.229499992233571</v>
      </c>
    </row>
    <row r="260" spans="1:31" x14ac:dyDescent="0.3">
      <c r="A260">
        <v>2449212</v>
      </c>
      <c r="B260">
        <v>1</v>
      </c>
      <c r="C260" t="s">
        <v>80</v>
      </c>
      <c r="D260" t="s">
        <v>101</v>
      </c>
      <c r="E260" t="s">
        <v>141</v>
      </c>
      <c r="F260" t="s">
        <v>944</v>
      </c>
      <c r="G260" t="s">
        <v>143</v>
      </c>
      <c r="H260" t="s">
        <v>144</v>
      </c>
      <c r="I260" t="s">
        <v>136</v>
      </c>
      <c r="J260" t="s">
        <v>137</v>
      </c>
      <c r="K260" t="s">
        <v>138</v>
      </c>
      <c r="L260" t="s">
        <v>945</v>
      </c>
      <c r="M260" t="s">
        <v>946</v>
      </c>
      <c r="N260">
        <v>1.221944444</v>
      </c>
      <c r="O260">
        <v>0</v>
      </c>
      <c r="P260">
        <v>37</v>
      </c>
      <c r="Q260">
        <v>0</v>
      </c>
      <c r="R260">
        <v>11</v>
      </c>
      <c r="S260">
        <v>0</v>
      </c>
      <c r="T260">
        <v>2</v>
      </c>
      <c r="U260">
        <v>0</v>
      </c>
      <c r="V260">
        <v>0</v>
      </c>
      <c r="W260">
        <v>0</v>
      </c>
      <c r="X260">
        <v>25.835531438743523</v>
      </c>
      <c r="Y260">
        <v>0</v>
      </c>
      <c r="Z260">
        <v>1.5370773874533323</v>
      </c>
      <c r="AA260">
        <v>0</v>
      </c>
      <c r="AB260">
        <v>4.6697964535469511E-2</v>
      </c>
      <c r="AC260">
        <v>0</v>
      </c>
      <c r="AD260">
        <v>0</v>
      </c>
      <c r="AE260">
        <v>27.419306790732325</v>
      </c>
    </row>
    <row r="261" spans="1:31" x14ac:dyDescent="0.3">
      <c r="A261">
        <v>2449006</v>
      </c>
      <c r="B261">
        <v>1</v>
      </c>
      <c r="C261" t="s">
        <v>80</v>
      </c>
      <c r="D261" t="s">
        <v>82</v>
      </c>
      <c r="E261" t="s">
        <v>173</v>
      </c>
      <c r="F261" t="s">
        <v>947</v>
      </c>
      <c r="G261" t="s">
        <v>175</v>
      </c>
      <c r="H261" t="s">
        <v>144</v>
      </c>
      <c r="I261" t="s">
        <v>136</v>
      </c>
      <c r="J261" t="s">
        <v>137</v>
      </c>
      <c r="K261" t="s">
        <v>138</v>
      </c>
      <c r="L261" t="s">
        <v>948</v>
      </c>
      <c r="M261" t="s">
        <v>949</v>
      </c>
      <c r="N261">
        <v>1.2194444440000001</v>
      </c>
      <c r="O261">
        <v>0</v>
      </c>
      <c r="P261">
        <v>1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0.47102009180274362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0.47102009180274362</v>
      </c>
    </row>
    <row r="262" spans="1:31" x14ac:dyDescent="0.3">
      <c r="A262">
        <v>2449292</v>
      </c>
      <c r="B262">
        <v>1</v>
      </c>
      <c r="C262" t="s">
        <v>80</v>
      </c>
      <c r="D262" t="s">
        <v>92</v>
      </c>
      <c r="E262" t="s">
        <v>173</v>
      </c>
      <c r="F262" t="s">
        <v>950</v>
      </c>
      <c r="G262" t="s">
        <v>175</v>
      </c>
      <c r="H262" t="s">
        <v>144</v>
      </c>
      <c r="I262" t="s">
        <v>136</v>
      </c>
      <c r="J262" t="s">
        <v>137</v>
      </c>
      <c r="K262" t="s">
        <v>138</v>
      </c>
      <c r="L262" t="s">
        <v>951</v>
      </c>
      <c r="M262" t="s">
        <v>952</v>
      </c>
      <c r="N262">
        <v>1.144722222</v>
      </c>
      <c r="O262">
        <v>0</v>
      </c>
      <c r="P262">
        <v>1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1.5402930223152327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1.5402930223152327</v>
      </c>
    </row>
    <row r="263" spans="1:31" x14ac:dyDescent="0.3">
      <c r="A263">
        <v>2449298</v>
      </c>
      <c r="B263">
        <v>1</v>
      </c>
      <c r="C263" t="s">
        <v>80</v>
      </c>
      <c r="D263" t="s">
        <v>82</v>
      </c>
      <c r="E263" t="s">
        <v>141</v>
      </c>
      <c r="F263" t="s">
        <v>837</v>
      </c>
      <c r="G263" t="s">
        <v>156</v>
      </c>
      <c r="H263" t="s">
        <v>144</v>
      </c>
      <c r="I263" t="s">
        <v>136</v>
      </c>
      <c r="J263" t="s">
        <v>137</v>
      </c>
      <c r="K263" t="s">
        <v>138</v>
      </c>
      <c r="L263" t="s">
        <v>953</v>
      </c>
      <c r="M263" t="s">
        <v>954</v>
      </c>
      <c r="N263">
        <v>0.816111111</v>
      </c>
      <c r="O263">
        <v>0</v>
      </c>
      <c r="P263">
        <v>28</v>
      </c>
      <c r="Q263">
        <v>0</v>
      </c>
      <c r="R263">
        <v>0</v>
      </c>
      <c r="S263">
        <v>0</v>
      </c>
      <c r="T263">
        <v>3</v>
      </c>
      <c r="U263">
        <v>0</v>
      </c>
      <c r="V263">
        <v>0</v>
      </c>
      <c r="W263">
        <v>0</v>
      </c>
      <c r="X263">
        <v>2.2095645095813401</v>
      </c>
      <c r="Y263">
        <v>0</v>
      </c>
      <c r="Z263">
        <v>0</v>
      </c>
      <c r="AA263">
        <v>0</v>
      </c>
      <c r="AB263">
        <v>0.10571516405531471</v>
      </c>
      <c r="AC263">
        <v>0</v>
      </c>
      <c r="AD263">
        <v>0</v>
      </c>
      <c r="AE263">
        <v>2.3152796736366548</v>
      </c>
    </row>
    <row r="264" spans="1:31" x14ac:dyDescent="0.3">
      <c r="A264">
        <v>2449149</v>
      </c>
      <c r="B264">
        <v>1</v>
      </c>
      <c r="C264" t="s">
        <v>80</v>
      </c>
      <c r="D264" t="s">
        <v>97</v>
      </c>
      <c r="E264" t="s">
        <v>141</v>
      </c>
      <c r="F264" t="s">
        <v>955</v>
      </c>
      <c r="G264" t="s">
        <v>956</v>
      </c>
      <c r="H264" t="s">
        <v>144</v>
      </c>
      <c r="I264" t="s">
        <v>136</v>
      </c>
      <c r="J264" t="s">
        <v>137</v>
      </c>
      <c r="K264" t="s">
        <v>138</v>
      </c>
      <c r="L264" t="s">
        <v>957</v>
      </c>
      <c r="M264" t="s">
        <v>958</v>
      </c>
      <c r="N264">
        <v>1.307222222</v>
      </c>
      <c r="O264">
        <v>0</v>
      </c>
      <c r="P264">
        <v>95</v>
      </c>
      <c r="Q264">
        <v>0</v>
      </c>
      <c r="R264">
        <v>2</v>
      </c>
      <c r="S264">
        <v>0</v>
      </c>
      <c r="T264">
        <v>10</v>
      </c>
      <c r="U264">
        <v>0</v>
      </c>
      <c r="V264">
        <v>0</v>
      </c>
      <c r="W264">
        <v>0</v>
      </c>
      <c r="X264">
        <v>36.833204784382438</v>
      </c>
      <c r="Y264">
        <v>0</v>
      </c>
      <c r="Z264">
        <v>0.70506317437600019</v>
      </c>
      <c r="AA264">
        <v>0</v>
      </c>
      <c r="AB264">
        <v>11.041409800686868</v>
      </c>
      <c r="AC264">
        <v>0</v>
      </c>
      <c r="AD264">
        <v>0</v>
      </c>
      <c r="AE264">
        <v>48.579677759445303</v>
      </c>
    </row>
    <row r="265" spans="1:31" x14ac:dyDescent="0.3">
      <c r="A265">
        <v>2448986</v>
      </c>
      <c r="B265">
        <v>1</v>
      </c>
      <c r="C265" t="s">
        <v>81</v>
      </c>
      <c r="D265" t="s">
        <v>118</v>
      </c>
      <c r="E265" t="s">
        <v>147</v>
      </c>
      <c r="F265" t="s">
        <v>959</v>
      </c>
      <c r="G265" t="s">
        <v>161</v>
      </c>
      <c r="H265" t="s">
        <v>135</v>
      </c>
      <c r="I265" t="s">
        <v>136</v>
      </c>
      <c r="J265" t="s">
        <v>137</v>
      </c>
      <c r="K265" t="s">
        <v>162</v>
      </c>
      <c r="L265" t="s">
        <v>960</v>
      </c>
      <c r="M265" t="s">
        <v>961</v>
      </c>
      <c r="N265">
        <v>3.9975000000000001</v>
      </c>
      <c r="O265">
        <v>0</v>
      </c>
      <c r="P265">
        <v>902</v>
      </c>
      <c r="Q265">
        <v>2</v>
      </c>
      <c r="R265">
        <v>126</v>
      </c>
      <c r="S265">
        <v>0</v>
      </c>
      <c r="T265">
        <v>67</v>
      </c>
      <c r="U265">
        <v>0</v>
      </c>
      <c r="V265">
        <v>0</v>
      </c>
      <c r="W265">
        <v>0</v>
      </c>
      <c r="X265">
        <v>278.65531334055481</v>
      </c>
      <c r="Y265">
        <v>4.8920494309129197</v>
      </c>
      <c r="Z265">
        <v>73.83070334726645</v>
      </c>
      <c r="AA265">
        <v>0</v>
      </c>
      <c r="AB265">
        <v>181.63345121737305</v>
      </c>
      <c r="AC265">
        <v>0</v>
      </c>
      <c r="AD265">
        <v>0</v>
      </c>
      <c r="AE265">
        <v>539.0115173361072</v>
      </c>
    </row>
    <row r="266" spans="1:31" x14ac:dyDescent="0.3">
      <c r="A266">
        <v>2448940</v>
      </c>
      <c r="B266">
        <v>1</v>
      </c>
      <c r="C266" t="s">
        <v>80</v>
      </c>
      <c r="D266" t="s">
        <v>95</v>
      </c>
      <c r="E266" t="s">
        <v>147</v>
      </c>
      <c r="F266" t="s">
        <v>962</v>
      </c>
      <c r="G266" t="s">
        <v>134</v>
      </c>
      <c r="H266" t="s">
        <v>135</v>
      </c>
      <c r="I266" t="s">
        <v>136</v>
      </c>
      <c r="J266" t="s">
        <v>137</v>
      </c>
      <c r="K266" t="s">
        <v>138</v>
      </c>
      <c r="L266" t="s">
        <v>963</v>
      </c>
      <c r="M266" t="s">
        <v>964</v>
      </c>
      <c r="N266">
        <v>2.0680555549999999</v>
      </c>
      <c r="O266">
        <v>0</v>
      </c>
      <c r="P266">
        <v>69</v>
      </c>
      <c r="Q266">
        <v>0</v>
      </c>
      <c r="R266">
        <v>18</v>
      </c>
      <c r="S266">
        <v>0</v>
      </c>
      <c r="T266">
        <v>20</v>
      </c>
      <c r="U266">
        <v>0</v>
      </c>
      <c r="V266">
        <v>0</v>
      </c>
      <c r="W266">
        <v>0</v>
      </c>
      <c r="X266">
        <v>26.693837770004503</v>
      </c>
      <c r="Y266">
        <v>0</v>
      </c>
      <c r="Z266">
        <v>3.9744233605953734</v>
      </c>
      <c r="AA266">
        <v>0</v>
      </c>
      <c r="AB266">
        <v>57.238407436773336</v>
      </c>
      <c r="AC266">
        <v>0</v>
      </c>
      <c r="AD266">
        <v>0</v>
      </c>
      <c r="AE266">
        <v>87.906668567373217</v>
      </c>
    </row>
    <row r="267" spans="1:31" x14ac:dyDescent="0.3">
      <c r="A267">
        <v>2448840</v>
      </c>
      <c r="B267">
        <v>1</v>
      </c>
      <c r="C267" t="s">
        <v>80</v>
      </c>
      <c r="D267" t="s">
        <v>97</v>
      </c>
      <c r="E267" t="s">
        <v>141</v>
      </c>
      <c r="F267" t="s">
        <v>965</v>
      </c>
      <c r="G267" t="s">
        <v>156</v>
      </c>
      <c r="H267" t="s">
        <v>144</v>
      </c>
      <c r="I267" t="s">
        <v>136</v>
      </c>
      <c r="J267" t="s">
        <v>137</v>
      </c>
      <c r="K267" t="s">
        <v>138</v>
      </c>
      <c r="L267" t="s">
        <v>966</v>
      </c>
      <c r="M267" t="s">
        <v>967</v>
      </c>
      <c r="N267">
        <v>3.1219444439999999</v>
      </c>
      <c r="O267">
        <v>0</v>
      </c>
      <c r="P267">
        <v>55</v>
      </c>
      <c r="Q267">
        <v>0</v>
      </c>
      <c r="R267">
        <v>13</v>
      </c>
      <c r="S267">
        <v>0</v>
      </c>
      <c r="T267">
        <v>15</v>
      </c>
      <c r="U267">
        <v>0</v>
      </c>
      <c r="V267">
        <v>0</v>
      </c>
      <c r="W267">
        <v>0</v>
      </c>
      <c r="X267">
        <v>94.979643630410109</v>
      </c>
      <c r="Y267">
        <v>0</v>
      </c>
      <c r="Z267">
        <v>27.260686600020758</v>
      </c>
      <c r="AA267">
        <v>0</v>
      </c>
      <c r="AB267">
        <v>64.903053664022309</v>
      </c>
      <c r="AC267">
        <v>0</v>
      </c>
      <c r="AD267">
        <v>0</v>
      </c>
      <c r="AE267">
        <v>187.14338389445317</v>
      </c>
    </row>
    <row r="268" spans="1:31" x14ac:dyDescent="0.3">
      <c r="A268">
        <v>2449232</v>
      </c>
      <c r="B268">
        <v>1</v>
      </c>
      <c r="C268" t="s">
        <v>81</v>
      </c>
      <c r="D268" t="s">
        <v>120</v>
      </c>
      <c r="E268" t="s">
        <v>147</v>
      </c>
      <c r="F268" t="s">
        <v>968</v>
      </c>
      <c r="G268" t="s">
        <v>149</v>
      </c>
      <c r="H268" t="s">
        <v>135</v>
      </c>
      <c r="I268" t="s">
        <v>136</v>
      </c>
      <c r="J268" t="s">
        <v>137</v>
      </c>
      <c r="K268" t="s">
        <v>138</v>
      </c>
      <c r="L268" t="s">
        <v>969</v>
      </c>
      <c r="M268" t="s">
        <v>970</v>
      </c>
      <c r="N268">
        <v>1.7908333329999999</v>
      </c>
      <c r="O268">
        <v>0</v>
      </c>
      <c r="P268">
        <v>274</v>
      </c>
      <c r="Q268">
        <v>0</v>
      </c>
      <c r="R268">
        <v>2</v>
      </c>
      <c r="S268">
        <v>0</v>
      </c>
      <c r="T268">
        <v>16</v>
      </c>
      <c r="U268">
        <v>0</v>
      </c>
      <c r="V268">
        <v>0</v>
      </c>
      <c r="W268">
        <v>0</v>
      </c>
      <c r="X268">
        <v>130.62914703430968</v>
      </c>
      <c r="Y268">
        <v>0</v>
      </c>
      <c r="Z268">
        <v>1.3172427184143194</v>
      </c>
      <c r="AA268">
        <v>0</v>
      </c>
      <c r="AB268">
        <v>17.510791157415845</v>
      </c>
      <c r="AC268">
        <v>0</v>
      </c>
      <c r="AD268">
        <v>0</v>
      </c>
      <c r="AE268">
        <v>149.45718091013984</v>
      </c>
    </row>
    <row r="269" spans="1:31" x14ac:dyDescent="0.3">
      <c r="A269">
        <v>2449278</v>
      </c>
      <c r="B269">
        <v>1</v>
      </c>
      <c r="C269" t="s">
        <v>80</v>
      </c>
      <c r="D269" t="s">
        <v>95</v>
      </c>
      <c r="E269" t="s">
        <v>141</v>
      </c>
      <c r="F269" t="s">
        <v>971</v>
      </c>
      <c r="G269" t="s">
        <v>143</v>
      </c>
      <c r="H269" t="s">
        <v>144</v>
      </c>
      <c r="I269" t="s">
        <v>136</v>
      </c>
      <c r="J269" t="s">
        <v>137</v>
      </c>
      <c r="K269" t="s">
        <v>138</v>
      </c>
      <c r="L269" t="s">
        <v>972</v>
      </c>
      <c r="M269" t="s">
        <v>973</v>
      </c>
      <c r="N269">
        <v>0.89</v>
      </c>
      <c r="O269">
        <v>0</v>
      </c>
      <c r="P269">
        <v>65</v>
      </c>
      <c r="Q269">
        <v>0</v>
      </c>
      <c r="R269">
        <v>0</v>
      </c>
      <c r="S269">
        <v>0</v>
      </c>
      <c r="T269">
        <v>1</v>
      </c>
      <c r="U269">
        <v>0</v>
      </c>
      <c r="V269">
        <v>0</v>
      </c>
      <c r="W269">
        <v>0</v>
      </c>
      <c r="X269">
        <v>12.846699971475577</v>
      </c>
      <c r="Y269">
        <v>0</v>
      </c>
      <c r="Z269">
        <v>0</v>
      </c>
      <c r="AA269">
        <v>0</v>
      </c>
      <c r="AB269">
        <v>1.5246932519246133E-2</v>
      </c>
      <c r="AC269">
        <v>0</v>
      </c>
      <c r="AD269">
        <v>0</v>
      </c>
      <c r="AE269">
        <v>12.861946903994822</v>
      </c>
    </row>
    <row r="270" spans="1:31" x14ac:dyDescent="0.3">
      <c r="A270">
        <v>2449046</v>
      </c>
      <c r="B270">
        <v>1</v>
      </c>
      <c r="C270" t="s">
        <v>80</v>
      </c>
      <c r="D270" t="s">
        <v>110</v>
      </c>
      <c r="E270" t="s">
        <v>141</v>
      </c>
      <c r="F270" t="s">
        <v>974</v>
      </c>
      <c r="G270" t="s">
        <v>263</v>
      </c>
      <c r="H270" t="s">
        <v>144</v>
      </c>
      <c r="I270" t="s">
        <v>136</v>
      </c>
      <c r="J270" t="s">
        <v>3</v>
      </c>
      <c r="K270" t="s">
        <v>138</v>
      </c>
      <c r="L270" t="s">
        <v>975</v>
      </c>
      <c r="M270" t="s">
        <v>976</v>
      </c>
      <c r="N270">
        <v>1.548888888</v>
      </c>
      <c r="O270">
        <v>0</v>
      </c>
      <c r="P270">
        <v>28</v>
      </c>
      <c r="Q270">
        <v>0</v>
      </c>
      <c r="R270">
        <v>0</v>
      </c>
      <c r="S270">
        <v>0</v>
      </c>
      <c r="T270">
        <v>6</v>
      </c>
      <c r="U270">
        <v>0</v>
      </c>
      <c r="V270">
        <v>0</v>
      </c>
      <c r="W270">
        <v>0</v>
      </c>
      <c r="X270">
        <v>14.67971321096266</v>
      </c>
      <c r="Y270">
        <v>0</v>
      </c>
      <c r="Z270">
        <v>0</v>
      </c>
      <c r="AA270">
        <v>0</v>
      </c>
      <c r="AB270">
        <v>1.3394042664064123</v>
      </c>
      <c r="AC270">
        <v>0</v>
      </c>
      <c r="AD270">
        <v>0</v>
      </c>
      <c r="AE270">
        <v>16.019117477369072</v>
      </c>
    </row>
    <row r="271" spans="1:31" x14ac:dyDescent="0.3">
      <c r="A271">
        <v>2449195</v>
      </c>
      <c r="B271">
        <v>1</v>
      </c>
      <c r="C271" t="s">
        <v>80</v>
      </c>
      <c r="D271" t="s">
        <v>92</v>
      </c>
      <c r="E271" t="s">
        <v>159</v>
      </c>
      <c r="F271" t="s">
        <v>977</v>
      </c>
      <c r="G271" t="s">
        <v>143</v>
      </c>
      <c r="H271" t="s">
        <v>144</v>
      </c>
      <c r="I271" t="s">
        <v>136</v>
      </c>
      <c r="J271" t="s">
        <v>137</v>
      </c>
      <c r="K271" t="s">
        <v>138</v>
      </c>
      <c r="L271" t="s">
        <v>978</v>
      </c>
      <c r="M271" t="s">
        <v>979</v>
      </c>
      <c r="N271">
        <v>1.8149999999999999</v>
      </c>
      <c r="O271">
        <v>0</v>
      </c>
      <c r="P271">
        <v>150</v>
      </c>
      <c r="Q271">
        <v>0</v>
      </c>
      <c r="R271">
        <v>1</v>
      </c>
      <c r="S271">
        <v>0</v>
      </c>
      <c r="T271">
        <v>5</v>
      </c>
      <c r="U271">
        <v>0</v>
      </c>
      <c r="V271">
        <v>0</v>
      </c>
      <c r="W271">
        <v>0</v>
      </c>
      <c r="X271">
        <v>282.88979847893359</v>
      </c>
      <c r="Y271">
        <v>0</v>
      </c>
      <c r="Z271">
        <v>0.51398953171972228</v>
      </c>
      <c r="AA271">
        <v>0</v>
      </c>
      <c r="AB271">
        <v>12.063404924726695</v>
      </c>
      <c r="AC271">
        <v>0</v>
      </c>
      <c r="AD271">
        <v>0</v>
      </c>
      <c r="AE271">
        <v>295.46719293538001</v>
      </c>
    </row>
    <row r="272" spans="1:31" x14ac:dyDescent="0.3">
      <c r="A272">
        <v>2448960</v>
      </c>
      <c r="B272">
        <v>1</v>
      </c>
      <c r="C272" t="s">
        <v>81</v>
      </c>
      <c r="D272" t="s">
        <v>126</v>
      </c>
      <c r="E272" t="s">
        <v>147</v>
      </c>
      <c r="F272" t="s">
        <v>980</v>
      </c>
      <c r="G272" t="s">
        <v>149</v>
      </c>
      <c r="H272" t="s">
        <v>135</v>
      </c>
      <c r="I272" t="s">
        <v>136</v>
      </c>
      <c r="J272" t="s">
        <v>137</v>
      </c>
      <c r="K272" t="s">
        <v>138</v>
      </c>
      <c r="L272" t="s">
        <v>981</v>
      </c>
      <c r="M272" t="s">
        <v>982</v>
      </c>
      <c r="N272">
        <v>0.13416666599999999</v>
      </c>
      <c r="O272">
        <v>0</v>
      </c>
      <c r="P272">
        <v>358</v>
      </c>
      <c r="Q272">
        <v>0</v>
      </c>
      <c r="R272">
        <v>28</v>
      </c>
      <c r="S272">
        <v>1</v>
      </c>
      <c r="T272">
        <v>77</v>
      </c>
      <c r="U272">
        <v>1</v>
      </c>
      <c r="V272">
        <v>0</v>
      </c>
      <c r="W272">
        <v>0</v>
      </c>
      <c r="X272">
        <v>6.6497225712921626</v>
      </c>
      <c r="Y272">
        <v>0</v>
      </c>
      <c r="Z272">
        <v>0.23967396613911821</v>
      </c>
      <c r="AA272">
        <v>0.24440598151742837</v>
      </c>
      <c r="AB272">
        <v>3.6239075286973623</v>
      </c>
      <c r="AC272">
        <v>0</v>
      </c>
      <c r="AD272">
        <v>0</v>
      </c>
      <c r="AE272">
        <v>10.757710047646071</v>
      </c>
    </row>
    <row r="273" spans="1:31" x14ac:dyDescent="0.3">
      <c r="A273">
        <v>2448897</v>
      </c>
      <c r="B273">
        <v>1</v>
      </c>
      <c r="C273" t="s">
        <v>80</v>
      </c>
      <c r="D273" t="s">
        <v>83</v>
      </c>
      <c r="E273" t="s">
        <v>159</v>
      </c>
      <c r="F273" t="s">
        <v>983</v>
      </c>
      <c r="G273" t="s">
        <v>226</v>
      </c>
      <c r="H273" t="s">
        <v>144</v>
      </c>
      <c r="I273" t="s">
        <v>136</v>
      </c>
      <c r="J273" t="s">
        <v>137</v>
      </c>
      <c r="K273" t="s">
        <v>162</v>
      </c>
      <c r="L273" t="s">
        <v>984</v>
      </c>
      <c r="M273" t="s">
        <v>985</v>
      </c>
      <c r="N273">
        <v>1.7905555550000001</v>
      </c>
      <c r="O273">
        <v>0</v>
      </c>
      <c r="P273">
        <v>396</v>
      </c>
      <c r="Q273">
        <v>0</v>
      </c>
      <c r="R273">
        <v>0</v>
      </c>
      <c r="S273">
        <v>0</v>
      </c>
      <c r="T273">
        <v>9</v>
      </c>
      <c r="U273">
        <v>0</v>
      </c>
      <c r="V273">
        <v>0</v>
      </c>
      <c r="W273">
        <v>0</v>
      </c>
      <c r="X273">
        <v>330.17094289562448</v>
      </c>
      <c r="Y273">
        <v>0</v>
      </c>
      <c r="Z273">
        <v>0</v>
      </c>
      <c r="AA273">
        <v>0</v>
      </c>
      <c r="AB273">
        <v>22.918888104997748</v>
      </c>
      <c r="AC273">
        <v>0</v>
      </c>
      <c r="AD273">
        <v>0</v>
      </c>
      <c r="AE273">
        <v>353.08983100062221</v>
      </c>
    </row>
    <row r="274" spans="1:31" x14ac:dyDescent="0.3">
      <c r="A274">
        <v>2449252</v>
      </c>
      <c r="B274">
        <v>1</v>
      </c>
      <c r="C274" t="s">
        <v>80</v>
      </c>
      <c r="D274" t="s">
        <v>110</v>
      </c>
      <c r="E274" t="s">
        <v>147</v>
      </c>
      <c r="F274" t="s">
        <v>986</v>
      </c>
      <c r="G274" t="s">
        <v>149</v>
      </c>
      <c r="H274" t="s">
        <v>135</v>
      </c>
      <c r="I274" t="s">
        <v>136</v>
      </c>
      <c r="J274" t="s">
        <v>137</v>
      </c>
      <c r="K274" t="s">
        <v>138</v>
      </c>
      <c r="L274" t="s">
        <v>987</v>
      </c>
      <c r="M274" t="s">
        <v>988</v>
      </c>
      <c r="N274">
        <v>1.4508333330000001</v>
      </c>
      <c r="O274">
        <v>0</v>
      </c>
      <c r="P274">
        <v>3836</v>
      </c>
      <c r="Q274">
        <v>0</v>
      </c>
      <c r="R274">
        <v>0</v>
      </c>
      <c r="S274">
        <v>0</v>
      </c>
      <c r="T274">
        <v>2202</v>
      </c>
      <c r="U274">
        <v>0</v>
      </c>
      <c r="V274">
        <v>3</v>
      </c>
      <c r="W274">
        <v>0</v>
      </c>
      <c r="X274">
        <v>2563.6228066883273</v>
      </c>
      <c r="Y274">
        <v>0</v>
      </c>
      <c r="Z274">
        <v>0</v>
      </c>
      <c r="AA274">
        <v>0</v>
      </c>
      <c r="AB274">
        <v>3474.1462089609536</v>
      </c>
      <c r="AC274">
        <v>0</v>
      </c>
      <c r="AD274">
        <v>151.12828538118538</v>
      </c>
      <c r="AE274">
        <v>6188.8973010304662</v>
      </c>
    </row>
    <row r="275" spans="1:31" x14ac:dyDescent="0.3">
      <c r="A275">
        <v>2449003</v>
      </c>
      <c r="B275">
        <v>1</v>
      </c>
      <c r="C275" t="s">
        <v>80</v>
      </c>
      <c r="D275" t="s">
        <v>92</v>
      </c>
      <c r="E275" t="s">
        <v>173</v>
      </c>
      <c r="F275" t="s">
        <v>989</v>
      </c>
      <c r="G275" t="s">
        <v>179</v>
      </c>
      <c r="H275" t="s">
        <v>144</v>
      </c>
      <c r="I275" t="s">
        <v>136</v>
      </c>
      <c r="J275" t="s">
        <v>137</v>
      </c>
      <c r="K275" t="s">
        <v>138</v>
      </c>
      <c r="L275" t="s">
        <v>990</v>
      </c>
      <c r="M275" t="s">
        <v>991</v>
      </c>
      <c r="N275">
        <v>6.9577777770000004</v>
      </c>
      <c r="O275">
        <v>0</v>
      </c>
      <c r="P275">
        <v>7</v>
      </c>
      <c r="Q275">
        <v>0</v>
      </c>
      <c r="R275">
        <v>0</v>
      </c>
      <c r="S275">
        <v>0</v>
      </c>
      <c r="T275">
        <v>1</v>
      </c>
      <c r="U275">
        <v>0</v>
      </c>
      <c r="V275">
        <v>0</v>
      </c>
      <c r="W275">
        <v>0</v>
      </c>
      <c r="X275">
        <v>37.476267939175436</v>
      </c>
      <c r="Y275">
        <v>0</v>
      </c>
      <c r="Z275">
        <v>0</v>
      </c>
      <c r="AA275">
        <v>0</v>
      </c>
      <c r="AB275">
        <v>14.718890494657192</v>
      </c>
      <c r="AC275">
        <v>0</v>
      </c>
      <c r="AD275">
        <v>0</v>
      </c>
      <c r="AE275">
        <v>52.195158433832631</v>
      </c>
    </row>
    <row r="276" spans="1:31" x14ac:dyDescent="0.3">
      <c r="A276">
        <v>2448903</v>
      </c>
      <c r="B276">
        <v>1</v>
      </c>
      <c r="C276" t="s">
        <v>80</v>
      </c>
      <c r="D276" t="s">
        <v>96</v>
      </c>
      <c r="E276" t="s">
        <v>147</v>
      </c>
      <c r="F276" t="s">
        <v>992</v>
      </c>
      <c r="G276" t="s">
        <v>226</v>
      </c>
      <c r="H276" t="s">
        <v>135</v>
      </c>
      <c r="I276" t="s">
        <v>136</v>
      </c>
      <c r="J276" t="s">
        <v>137</v>
      </c>
      <c r="K276" t="s">
        <v>162</v>
      </c>
      <c r="L276" t="s">
        <v>993</v>
      </c>
      <c r="M276" t="s">
        <v>994</v>
      </c>
      <c r="N276">
        <v>0.65055555499999995</v>
      </c>
      <c r="O276">
        <v>0</v>
      </c>
      <c r="P276">
        <v>261</v>
      </c>
      <c r="Q276">
        <v>0</v>
      </c>
      <c r="R276">
        <v>3</v>
      </c>
      <c r="S276">
        <v>3</v>
      </c>
      <c r="T276">
        <v>40</v>
      </c>
      <c r="U276">
        <v>0</v>
      </c>
      <c r="V276">
        <v>0</v>
      </c>
      <c r="W276">
        <v>0</v>
      </c>
      <c r="X276">
        <v>120.21759177017306</v>
      </c>
      <c r="Y276">
        <v>0</v>
      </c>
      <c r="Z276">
        <v>5.4933027711102173E-2</v>
      </c>
      <c r="AA276">
        <v>7.0843229537211823</v>
      </c>
      <c r="AB276">
        <v>74.094224316423663</v>
      </c>
      <c r="AC276">
        <v>0</v>
      </c>
      <c r="AD276">
        <v>0</v>
      </c>
      <c r="AE276">
        <v>201.45107206802902</v>
      </c>
    </row>
    <row r="277" spans="1:31" x14ac:dyDescent="0.3">
      <c r="A277">
        <v>2449181</v>
      </c>
      <c r="B277">
        <v>1</v>
      </c>
      <c r="C277" t="s">
        <v>81</v>
      </c>
      <c r="D277" t="s">
        <v>113</v>
      </c>
      <c r="E277" t="s">
        <v>132</v>
      </c>
      <c r="F277" t="s">
        <v>995</v>
      </c>
      <c r="G277" t="s">
        <v>149</v>
      </c>
      <c r="H277" t="s">
        <v>135</v>
      </c>
      <c r="I277" t="s">
        <v>136</v>
      </c>
      <c r="J277" t="s">
        <v>137</v>
      </c>
      <c r="K277" t="s">
        <v>138</v>
      </c>
      <c r="L277" t="s">
        <v>996</v>
      </c>
      <c r="M277" t="s">
        <v>997</v>
      </c>
      <c r="N277">
        <v>1.180555555</v>
      </c>
      <c r="O277">
        <v>0</v>
      </c>
      <c r="P277">
        <v>152</v>
      </c>
      <c r="Q277">
        <v>4</v>
      </c>
      <c r="R277">
        <v>55</v>
      </c>
      <c r="S277">
        <v>0</v>
      </c>
      <c r="T277">
        <v>9</v>
      </c>
      <c r="U277">
        <v>0</v>
      </c>
      <c r="V277">
        <v>0</v>
      </c>
      <c r="W277">
        <v>0</v>
      </c>
      <c r="X277">
        <v>26.405551741748368</v>
      </c>
      <c r="Y277">
        <v>4.4748200593523819</v>
      </c>
      <c r="Z277">
        <v>10.661321264532731</v>
      </c>
      <c r="AA277">
        <v>0</v>
      </c>
      <c r="AB277">
        <v>9.8567653736387015</v>
      </c>
      <c r="AC277">
        <v>0</v>
      </c>
      <c r="AD277">
        <v>0</v>
      </c>
      <c r="AE277">
        <v>51.398458439272183</v>
      </c>
    </row>
    <row r="278" spans="1:31" x14ac:dyDescent="0.3">
      <c r="A278">
        <v>2449135</v>
      </c>
      <c r="B278">
        <v>1</v>
      </c>
      <c r="C278" t="s">
        <v>80</v>
      </c>
      <c r="D278" t="s">
        <v>92</v>
      </c>
      <c r="E278" t="s">
        <v>173</v>
      </c>
      <c r="F278" t="s">
        <v>998</v>
      </c>
      <c r="G278" t="s">
        <v>239</v>
      </c>
      <c r="H278" t="s">
        <v>144</v>
      </c>
      <c r="I278" t="s">
        <v>136</v>
      </c>
      <c r="J278" t="s">
        <v>137</v>
      </c>
      <c r="K278" t="s">
        <v>138</v>
      </c>
      <c r="L278" t="s">
        <v>999</v>
      </c>
      <c r="M278" t="s">
        <v>1000</v>
      </c>
      <c r="N278">
        <v>2.6327777769999998</v>
      </c>
      <c r="O278">
        <v>0</v>
      </c>
      <c r="P278">
        <v>1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0.46898688238801445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0.46898688238801445</v>
      </c>
    </row>
    <row r="279" spans="1:31" x14ac:dyDescent="0.3">
      <c r="A279">
        <v>2448866</v>
      </c>
      <c r="B279">
        <v>1</v>
      </c>
      <c r="C279" t="s">
        <v>81</v>
      </c>
      <c r="D279" t="s">
        <v>112</v>
      </c>
      <c r="E279" t="s">
        <v>147</v>
      </c>
      <c r="F279" t="s">
        <v>1001</v>
      </c>
      <c r="G279" t="s">
        <v>161</v>
      </c>
      <c r="H279" t="s">
        <v>135</v>
      </c>
      <c r="I279" t="s">
        <v>136</v>
      </c>
      <c r="J279" t="s">
        <v>137</v>
      </c>
      <c r="K279" t="s">
        <v>162</v>
      </c>
      <c r="L279" t="s">
        <v>1002</v>
      </c>
      <c r="M279" t="s">
        <v>1003</v>
      </c>
      <c r="N279">
        <v>4.0794444439999999</v>
      </c>
      <c r="O279">
        <v>0</v>
      </c>
      <c r="P279">
        <v>28</v>
      </c>
      <c r="Q279">
        <v>19</v>
      </c>
      <c r="R279">
        <v>70</v>
      </c>
      <c r="S279">
        <v>11</v>
      </c>
      <c r="T279">
        <v>11</v>
      </c>
      <c r="U279">
        <v>4</v>
      </c>
      <c r="V279">
        <v>0</v>
      </c>
      <c r="W279">
        <v>0</v>
      </c>
      <c r="X279">
        <v>22.910067662253457</v>
      </c>
      <c r="Y279">
        <v>30.484099243041584</v>
      </c>
      <c r="Z279">
        <v>53.966421463443666</v>
      </c>
      <c r="AA279">
        <v>345.13387419140798</v>
      </c>
      <c r="AB279">
        <v>43.767954708089917</v>
      </c>
      <c r="AC279">
        <v>2687.044787257712</v>
      </c>
      <c r="AD279">
        <v>0</v>
      </c>
      <c r="AE279">
        <v>3183.3072045259487</v>
      </c>
    </row>
    <row r="280" spans="1:31" x14ac:dyDescent="0.3">
      <c r="A280">
        <v>2449175</v>
      </c>
      <c r="B280">
        <v>1</v>
      </c>
      <c r="C280" t="s">
        <v>81</v>
      </c>
      <c r="D280" t="s">
        <v>127</v>
      </c>
      <c r="E280" t="s">
        <v>147</v>
      </c>
      <c r="F280" t="s">
        <v>1004</v>
      </c>
      <c r="G280" t="s">
        <v>134</v>
      </c>
      <c r="H280" t="s">
        <v>135</v>
      </c>
      <c r="I280" t="s">
        <v>136</v>
      </c>
      <c r="J280" t="s">
        <v>137</v>
      </c>
      <c r="K280" t="s">
        <v>138</v>
      </c>
      <c r="L280" t="s">
        <v>1005</v>
      </c>
      <c r="M280" t="s">
        <v>1006</v>
      </c>
      <c r="N280">
        <v>2.528333333</v>
      </c>
      <c r="O280">
        <v>0</v>
      </c>
      <c r="P280">
        <v>327</v>
      </c>
      <c r="Q280">
        <v>0</v>
      </c>
      <c r="R280">
        <v>14</v>
      </c>
      <c r="S280">
        <v>2</v>
      </c>
      <c r="T280">
        <v>18</v>
      </c>
      <c r="U280">
        <v>0</v>
      </c>
      <c r="V280">
        <v>0</v>
      </c>
      <c r="W280">
        <v>0</v>
      </c>
      <c r="X280">
        <v>124.82147450943103</v>
      </c>
      <c r="Y280">
        <v>0</v>
      </c>
      <c r="Z280">
        <v>2.112679478791982</v>
      </c>
      <c r="AA280">
        <v>8.3442762280484803</v>
      </c>
      <c r="AB280">
        <v>23.072486837445869</v>
      </c>
      <c r="AC280">
        <v>0</v>
      </c>
      <c r="AD280">
        <v>0</v>
      </c>
      <c r="AE280">
        <v>158.35091705371735</v>
      </c>
    </row>
    <row r="281" spans="1:31" x14ac:dyDescent="0.3">
      <c r="A281">
        <v>2448826</v>
      </c>
      <c r="B281">
        <v>1</v>
      </c>
      <c r="C281" t="s">
        <v>81</v>
      </c>
      <c r="D281" t="s">
        <v>118</v>
      </c>
      <c r="E281" t="s">
        <v>159</v>
      </c>
      <c r="F281" t="s">
        <v>1007</v>
      </c>
      <c r="G281" t="s">
        <v>725</v>
      </c>
      <c r="H281" t="s">
        <v>144</v>
      </c>
      <c r="I281" t="s">
        <v>136</v>
      </c>
      <c r="J281" t="s">
        <v>137</v>
      </c>
      <c r="K281" t="s">
        <v>138</v>
      </c>
      <c r="L281" t="s">
        <v>1008</v>
      </c>
      <c r="M281" t="s">
        <v>1009</v>
      </c>
      <c r="N281">
        <v>2.2944444439999998</v>
      </c>
      <c r="O281">
        <v>0</v>
      </c>
      <c r="P281">
        <v>9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3.0690441141607341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3.0690441141607341</v>
      </c>
    </row>
    <row r="282" spans="1:31" x14ac:dyDescent="0.3">
      <c r="A282">
        <v>2449141</v>
      </c>
      <c r="B282">
        <v>1</v>
      </c>
      <c r="C282" t="s">
        <v>80</v>
      </c>
      <c r="D282" t="s">
        <v>99</v>
      </c>
      <c r="E282" t="s">
        <v>173</v>
      </c>
      <c r="F282" t="s">
        <v>1010</v>
      </c>
      <c r="G282" t="s">
        <v>175</v>
      </c>
      <c r="H282" t="s">
        <v>144</v>
      </c>
      <c r="I282" t="s">
        <v>136</v>
      </c>
      <c r="J282" t="s">
        <v>137</v>
      </c>
      <c r="K282" t="s">
        <v>138</v>
      </c>
      <c r="L282" t="s">
        <v>1011</v>
      </c>
      <c r="M282" t="s">
        <v>1012</v>
      </c>
      <c r="N282">
        <v>3.5605555550000001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1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20.720479054142888</v>
      </c>
      <c r="AC282">
        <v>0</v>
      </c>
      <c r="AD282">
        <v>0</v>
      </c>
      <c r="AE282">
        <v>20.720479054142888</v>
      </c>
    </row>
    <row r="283" spans="1:31" x14ac:dyDescent="0.3">
      <c r="A283">
        <v>2449092</v>
      </c>
      <c r="B283">
        <v>1</v>
      </c>
      <c r="C283" t="s">
        <v>80</v>
      </c>
      <c r="D283" t="s">
        <v>85</v>
      </c>
      <c r="E283" t="s">
        <v>159</v>
      </c>
      <c r="F283" t="s">
        <v>1013</v>
      </c>
      <c r="G283" t="s">
        <v>226</v>
      </c>
      <c r="H283" t="s">
        <v>144</v>
      </c>
      <c r="I283" t="s">
        <v>136</v>
      </c>
      <c r="J283" t="s">
        <v>137</v>
      </c>
      <c r="K283" t="s">
        <v>162</v>
      </c>
      <c r="L283" t="s">
        <v>1014</v>
      </c>
      <c r="M283" t="s">
        <v>1015</v>
      </c>
      <c r="N283">
        <v>3.255833333</v>
      </c>
      <c r="O283">
        <v>0</v>
      </c>
      <c r="P283">
        <v>841</v>
      </c>
      <c r="Q283">
        <v>0</v>
      </c>
      <c r="R283">
        <v>0</v>
      </c>
      <c r="S283">
        <v>0</v>
      </c>
      <c r="T283">
        <v>74</v>
      </c>
      <c r="U283">
        <v>0</v>
      </c>
      <c r="V283">
        <v>0</v>
      </c>
      <c r="W283">
        <v>0</v>
      </c>
      <c r="X283">
        <v>788.37912469385856</v>
      </c>
      <c r="Y283">
        <v>0</v>
      </c>
      <c r="Z283">
        <v>0</v>
      </c>
      <c r="AA283">
        <v>0</v>
      </c>
      <c r="AB283">
        <v>417.03731130607412</v>
      </c>
      <c r="AC283">
        <v>0</v>
      </c>
      <c r="AD283">
        <v>0</v>
      </c>
      <c r="AE283">
        <v>1205.4164359999327</v>
      </c>
    </row>
    <row r="284" spans="1:31" x14ac:dyDescent="0.3">
      <c r="A284">
        <v>2448863</v>
      </c>
      <c r="B284">
        <v>1</v>
      </c>
      <c r="C284" t="s">
        <v>80</v>
      </c>
      <c r="D284" t="s">
        <v>104</v>
      </c>
      <c r="E284" t="s">
        <v>132</v>
      </c>
      <c r="F284" t="s">
        <v>1016</v>
      </c>
      <c r="G284" t="s">
        <v>149</v>
      </c>
      <c r="H284" t="s">
        <v>135</v>
      </c>
      <c r="I284" t="s">
        <v>136</v>
      </c>
      <c r="J284" t="s">
        <v>137</v>
      </c>
      <c r="K284" t="s">
        <v>138</v>
      </c>
      <c r="L284" t="s">
        <v>1017</v>
      </c>
      <c r="M284" t="s">
        <v>1018</v>
      </c>
      <c r="N284">
        <v>0.325833333</v>
      </c>
      <c r="O284">
        <v>19</v>
      </c>
      <c r="P284">
        <v>2886</v>
      </c>
      <c r="Q284">
        <v>61</v>
      </c>
      <c r="R284">
        <v>50</v>
      </c>
      <c r="S284">
        <v>107</v>
      </c>
      <c r="T284">
        <v>325</v>
      </c>
      <c r="U284">
        <v>23</v>
      </c>
      <c r="V284">
        <v>0</v>
      </c>
      <c r="W284">
        <v>2.036418884992282</v>
      </c>
      <c r="X284">
        <v>308.21555604378534</v>
      </c>
      <c r="Y284">
        <v>41.51273277954661</v>
      </c>
      <c r="Z284">
        <v>5.567264842459009</v>
      </c>
      <c r="AA284">
        <v>837.4255528261873</v>
      </c>
      <c r="AB284">
        <v>85.533146766626061</v>
      </c>
      <c r="AC284">
        <v>1511.1806570011825</v>
      </c>
      <c r="AD284">
        <v>0</v>
      </c>
      <c r="AE284">
        <v>2791.4713291447788</v>
      </c>
    </row>
    <row r="285" spans="1:31" x14ac:dyDescent="0.3">
      <c r="A285">
        <v>2448912</v>
      </c>
      <c r="B285">
        <v>1</v>
      </c>
      <c r="C285" t="s">
        <v>80</v>
      </c>
      <c r="D285" t="s">
        <v>96</v>
      </c>
      <c r="E285" t="s">
        <v>141</v>
      </c>
      <c r="F285" t="s">
        <v>1019</v>
      </c>
      <c r="G285" t="s">
        <v>219</v>
      </c>
      <c r="H285" t="s">
        <v>144</v>
      </c>
      <c r="I285" t="s">
        <v>136</v>
      </c>
      <c r="J285" t="s">
        <v>3</v>
      </c>
      <c r="K285" t="s">
        <v>138</v>
      </c>
      <c r="L285" t="s">
        <v>1020</v>
      </c>
      <c r="M285" t="s">
        <v>1021</v>
      </c>
      <c r="N285">
        <v>2.696111111</v>
      </c>
      <c r="O285">
        <v>0</v>
      </c>
      <c r="P285">
        <v>2</v>
      </c>
      <c r="Q285">
        <v>0</v>
      </c>
      <c r="R285">
        <v>0</v>
      </c>
      <c r="S285">
        <v>0</v>
      </c>
      <c r="T285">
        <v>30</v>
      </c>
      <c r="U285">
        <v>0</v>
      </c>
      <c r="V285">
        <v>0</v>
      </c>
      <c r="W285">
        <v>0</v>
      </c>
      <c r="X285">
        <v>1.2593010316676083</v>
      </c>
      <c r="Y285">
        <v>0</v>
      </c>
      <c r="Z285">
        <v>0</v>
      </c>
      <c r="AA285">
        <v>0</v>
      </c>
      <c r="AB285">
        <v>56.750874844917405</v>
      </c>
      <c r="AC285">
        <v>0</v>
      </c>
      <c r="AD285">
        <v>0</v>
      </c>
      <c r="AE285">
        <v>58.010175876585016</v>
      </c>
    </row>
    <row r="286" spans="1:31" x14ac:dyDescent="0.3">
      <c r="A286">
        <v>2449304</v>
      </c>
      <c r="B286">
        <v>1</v>
      </c>
      <c r="C286" t="s">
        <v>80</v>
      </c>
      <c r="D286" t="s">
        <v>82</v>
      </c>
      <c r="E286" t="s">
        <v>182</v>
      </c>
      <c r="F286" t="s">
        <v>1022</v>
      </c>
      <c r="G286" t="s">
        <v>410</v>
      </c>
      <c r="H286" t="s">
        <v>144</v>
      </c>
      <c r="I286" t="s">
        <v>136</v>
      </c>
      <c r="J286" t="s">
        <v>137</v>
      </c>
      <c r="K286" t="s">
        <v>138</v>
      </c>
      <c r="L286" t="s">
        <v>1023</v>
      </c>
      <c r="M286" t="s">
        <v>1024</v>
      </c>
      <c r="N286">
        <v>1.807222222</v>
      </c>
      <c r="O286">
        <v>0</v>
      </c>
      <c r="P286">
        <v>1</v>
      </c>
      <c r="Q286">
        <v>0</v>
      </c>
      <c r="R286">
        <v>0</v>
      </c>
      <c r="S286">
        <v>0</v>
      </c>
      <c r="T286">
        <v>4</v>
      </c>
      <c r="U286">
        <v>0</v>
      </c>
      <c r="V286">
        <v>0</v>
      </c>
      <c r="W286">
        <v>0</v>
      </c>
      <c r="X286">
        <v>5.1019041296325991</v>
      </c>
      <c r="Y286">
        <v>0</v>
      </c>
      <c r="Z286">
        <v>0</v>
      </c>
      <c r="AA286">
        <v>0</v>
      </c>
      <c r="AB286">
        <v>8.6961983698398431</v>
      </c>
      <c r="AC286">
        <v>0</v>
      </c>
      <c r="AD286">
        <v>0</v>
      </c>
      <c r="AE286">
        <v>13.798102499472442</v>
      </c>
    </row>
    <row r="287" spans="1:31" x14ac:dyDescent="0.3">
      <c r="A287">
        <v>2449098</v>
      </c>
      <c r="B287">
        <v>1</v>
      </c>
      <c r="C287" t="s">
        <v>80</v>
      </c>
      <c r="D287" t="s">
        <v>85</v>
      </c>
      <c r="E287" t="s">
        <v>173</v>
      </c>
      <c r="F287" t="s">
        <v>1025</v>
      </c>
      <c r="G287" t="s">
        <v>175</v>
      </c>
      <c r="H287" t="s">
        <v>144</v>
      </c>
      <c r="I287" t="s">
        <v>136</v>
      </c>
      <c r="J287" t="s">
        <v>137</v>
      </c>
      <c r="K287" t="s">
        <v>138</v>
      </c>
      <c r="L287" t="s">
        <v>1026</v>
      </c>
      <c r="M287" t="s">
        <v>1027</v>
      </c>
      <c r="N287">
        <v>3.173611111</v>
      </c>
      <c r="O287">
        <v>0</v>
      </c>
      <c r="P287">
        <v>1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0.21770305420070082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0.21770305420070082</v>
      </c>
    </row>
    <row r="288" spans="1:31" x14ac:dyDescent="0.3">
      <c r="A288">
        <v>2449198</v>
      </c>
      <c r="B288">
        <v>1</v>
      </c>
      <c r="C288" t="s">
        <v>80</v>
      </c>
      <c r="D288" t="s">
        <v>98</v>
      </c>
      <c r="E288" t="s">
        <v>141</v>
      </c>
      <c r="F288" t="s">
        <v>1028</v>
      </c>
      <c r="G288" t="s">
        <v>143</v>
      </c>
      <c r="H288" t="s">
        <v>144</v>
      </c>
      <c r="I288" t="s">
        <v>136</v>
      </c>
      <c r="J288" t="s">
        <v>137</v>
      </c>
      <c r="K288" t="s">
        <v>138</v>
      </c>
      <c r="L288" t="s">
        <v>1029</v>
      </c>
      <c r="M288" t="s">
        <v>1030</v>
      </c>
      <c r="N288">
        <v>0.41499999999999998</v>
      </c>
      <c r="O288">
        <v>0</v>
      </c>
      <c r="P288">
        <v>8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1.1440326420234641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1.1440326420234641</v>
      </c>
    </row>
    <row r="289" spans="1:31" x14ac:dyDescent="0.3">
      <c r="A289">
        <v>2448846</v>
      </c>
      <c r="B289">
        <v>1</v>
      </c>
      <c r="C289" t="s">
        <v>80</v>
      </c>
      <c r="D289" t="s">
        <v>110</v>
      </c>
      <c r="E289" t="s">
        <v>173</v>
      </c>
      <c r="F289" t="s">
        <v>1031</v>
      </c>
      <c r="G289" t="s">
        <v>179</v>
      </c>
      <c r="H289" t="s">
        <v>144</v>
      </c>
      <c r="I289" t="s">
        <v>136</v>
      </c>
      <c r="J289" t="s">
        <v>137</v>
      </c>
      <c r="K289" t="s">
        <v>138</v>
      </c>
      <c r="L289" t="s">
        <v>1032</v>
      </c>
      <c r="M289" t="s">
        <v>1033</v>
      </c>
      <c r="N289">
        <v>1.1883333330000001</v>
      </c>
      <c r="O289">
        <v>0</v>
      </c>
      <c r="P289">
        <v>8</v>
      </c>
      <c r="Q289">
        <v>0</v>
      </c>
      <c r="R289">
        <v>0</v>
      </c>
      <c r="S289">
        <v>0</v>
      </c>
      <c r="T289">
        <v>1</v>
      </c>
      <c r="U289">
        <v>0</v>
      </c>
      <c r="V289">
        <v>0</v>
      </c>
      <c r="W289">
        <v>0</v>
      </c>
      <c r="X289">
        <v>4.2108981008553865</v>
      </c>
      <c r="Y289">
        <v>0</v>
      </c>
      <c r="Z289">
        <v>0</v>
      </c>
      <c r="AA289">
        <v>0</v>
      </c>
      <c r="AB289">
        <v>2.5450173890566594</v>
      </c>
      <c r="AC289">
        <v>0</v>
      </c>
      <c r="AD289">
        <v>0</v>
      </c>
      <c r="AE289">
        <v>6.7559154899120459</v>
      </c>
    </row>
    <row r="290" spans="1:31" x14ac:dyDescent="0.3">
      <c r="A290">
        <v>2448869</v>
      </c>
      <c r="B290">
        <v>1</v>
      </c>
      <c r="C290" t="s">
        <v>81</v>
      </c>
      <c r="D290" t="s">
        <v>116</v>
      </c>
      <c r="E290" t="s">
        <v>132</v>
      </c>
      <c r="F290" t="s">
        <v>1034</v>
      </c>
      <c r="G290" t="s">
        <v>134</v>
      </c>
      <c r="H290" t="s">
        <v>135</v>
      </c>
      <c r="I290" t="s">
        <v>136</v>
      </c>
      <c r="J290" t="s">
        <v>137</v>
      </c>
      <c r="K290" t="s">
        <v>138</v>
      </c>
      <c r="L290" t="s">
        <v>1035</v>
      </c>
      <c r="M290" t="s">
        <v>1036</v>
      </c>
      <c r="N290">
        <v>0.70972222200000001</v>
      </c>
      <c r="O290">
        <v>0</v>
      </c>
      <c r="P290">
        <v>721</v>
      </c>
      <c r="Q290">
        <v>1</v>
      </c>
      <c r="R290">
        <v>71</v>
      </c>
      <c r="S290">
        <v>2</v>
      </c>
      <c r="T290">
        <v>90</v>
      </c>
      <c r="U290">
        <v>0</v>
      </c>
      <c r="V290">
        <v>0</v>
      </c>
      <c r="W290">
        <v>0</v>
      </c>
      <c r="X290">
        <v>84.915233825166538</v>
      </c>
      <c r="Y290">
        <v>0.38802123605460842</v>
      </c>
      <c r="Z290">
        <v>3.9129820775738677</v>
      </c>
      <c r="AA290">
        <v>4.9569062631301382</v>
      </c>
      <c r="AB290">
        <v>32.014430568687104</v>
      </c>
      <c r="AC290">
        <v>0</v>
      </c>
      <c r="AD290">
        <v>0</v>
      </c>
      <c r="AE290">
        <v>126.18757397061226</v>
      </c>
    </row>
    <row r="291" spans="1:31" x14ac:dyDescent="0.3">
      <c r="A291">
        <v>2449155</v>
      </c>
      <c r="B291">
        <v>1</v>
      </c>
      <c r="C291" t="s">
        <v>80</v>
      </c>
      <c r="D291" t="s">
        <v>84</v>
      </c>
      <c r="E291" t="s">
        <v>173</v>
      </c>
      <c r="F291" t="s">
        <v>1037</v>
      </c>
      <c r="G291" t="s">
        <v>179</v>
      </c>
      <c r="H291" t="s">
        <v>144</v>
      </c>
      <c r="I291" t="s">
        <v>136</v>
      </c>
      <c r="J291" t="s">
        <v>137</v>
      </c>
      <c r="K291" t="s">
        <v>138</v>
      </c>
      <c r="L291" t="s">
        <v>1038</v>
      </c>
      <c r="M291" t="s">
        <v>1039</v>
      </c>
      <c r="N291">
        <v>1.7088888879999999</v>
      </c>
      <c r="O291">
        <v>0</v>
      </c>
      <c r="P291">
        <v>35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16.368633729407698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16.368633729407698</v>
      </c>
    </row>
    <row r="292" spans="1:31" x14ac:dyDescent="0.3">
      <c r="A292">
        <v>2448992</v>
      </c>
      <c r="B292">
        <v>1</v>
      </c>
      <c r="C292" t="s">
        <v>80</v>
      </c>
      <c r="D292" t="s">
        <v>103</v>
      </c>
      <c r="E292" t="s">
        <v>141</v>
      </c>
      <c r="F292" t="s">
        <v>1040</v>
      </c>
      <c r="G292" t="s">
        <v>156</v>
      </c>
      <c r="H292" t="s">
        <v>144</v>
      </c>
      <c r="I292" t="s">
        <v>136</v>
      </c>
      <c r="J292" t="s">
        <v>137</v>
      </c>
      <c r="K292" t="s">
        <v>138</v>
      </c>
      <c r="L292" t="s">
        <v>1041</v>
      </c>
      <c r="M292" t="s">
        <v>1042</v>
      </c>
      <c r="N292">
        <v>1.559722222</v>
      </c>
      <c r="O292">
        <v>0</v>
      </c>
      <c r="P292">
        <v>73</v>
      </c>
      <c r="Q292">
        <v>0</v>
      </c>
      <c r="R292">
        <v>0</v>
      </c>
      <c r="S292">
        <v>0</v>
      </c>
      <c r="T292">
        <v>18</v>
      </c>
      <c r="U292">
        <v>0</v>
      </c>
      <c r="V292">
        <v>0</v>
      </c>
      <c r="W292">
        <v>0</v>
      </c>
      <c r="X292">
        <v>35.05797617408264</v>
      </c>
      <c r="Y292">
        <v>0</v>
      </c>
      <c r="Z292">
        <v>0</v>
      </c>
      <c r="AA292">
        <v>0</v>
      </c>
      <c r="AB292">
        <v>24.168681381562568</v>
      </c>
      <c r="AC292">
        <v>0</v>
      </c>
      <c r="AD292">
        <v>0</v>
      </c>
      <c r="AE292">
        <v>59.226657555645204</v>
      </c>
    </row>
    <row r="293" spans="1:31" x14ac:dyDescent="0.3">
      <c r="A293">
        <v>2448969</v>
      </c>
      <c r="B293">
        <v>1</v>
      </c>
      <c r="C293" t="s">
        <v>81</v>
      </c>
      <c r="D293" t="s">
        <v>120</v>
      </c>
      <c r="E293" t="s">
        <v>132</v>
      </c>
      <c r="F293" t="s">
        <v>1043</v>
      </c>
      <c r="G293" t="s">
        <v>149</v>
      </c>
      <c r="H293" t="s">
        <v>135</v>
      </c>
      <c r="I293" t="s">
        <v>136</v>
      </c>
      <c r="J293" t="s">
        <v>137</v>
      </c>
      <c r="K293" t="s">
        <v>138</v>
      </c>
      <c r="L293" t="s">
        <v>1044</v>
      </c>
      <c r="M293" t="s">
        <v>1045</v>
      </c>
      <c r="N293">
        <v>0.67722222200000004</v>
      </c>
      <c r="O293">
        <v>0</v>
      </c>
      <c r="P293">
        <v>0</v>
      </c>
      <c r="Q293">
        <v>10</v>
      </c>
      <c r="R293">
        <v>32</v>
      </c>
      <c r="S293">
        <v>1</v>
      </c>
      <c r="T293">
        <v>1</v>
      </c>
      <c r="U293">
        <v>1</v>
      </c>
      <c r="V293">
        <v>0</v>
      </c>
      <c r="W293">
        <v>0</v>
      </c>
      <c r="X293">
        <v>0</v>
      </c>
      <c r="Y293">
        <v>25.978009501619699</v>
      </c>
      <c r="Z293">
        <v>13.476722012875467</v>
      </c>
      <c r="AA293">
        <v>8.3554286614563935</v>
      </c>
      <c r="AB293">
        <v>0</v>
      </c>
      <c r="AC293">
        <v>72.335977506952361</v>
      </c>
      <c r="AD293">
        <v>0</v>
      </c>
      <c r="AE293">
        <v>120.14613768290391</v>
      </c>
    </row>
    <row r="294" spans="1:31" x14ac:dyDescent="0.3">
      <c r="A294">
        <v>2448886</v>
      </c>
      <c r="B294">
        <v>1</v>
      </c>
      <c r="C294" t="s">
        <v>80</v>
      </c>
      <c r="D294" t="s">
        <v>100</v>
      </c>
      <c r="E294" t="s">
        <v>159</v>
      </c>
      <c r="F294" t="s">
        <v>1046</v>
      </c>
      <c r="G294" t="s">
        <v>161</v>
      </c>
      <c r="H294" t="s">
        <v>144</v>
      </c>
      <c r="I294" t="s">
        <v>136</v>
      </c>
      <c r="J294" t="s">
        <v>137</v>
      </c>
      <c r="K294" t="s">
        <v>162</v>
      </c>
      <c r="L294" t="s">
        <v>1047</v>
      </c>
      <c r="M294" t="s">
        <v>1048</v>
      </c>
      <c r="N294">
        <v>2.6047222219999999</v>
      </c>
      <c r="O294">
        <v>0</v>
      </c>
      <c r="P294">
        <v>108</v>
      </c>
      <c r="Q294">
        <v>0</v>
      </c>
      <c r="R294">
        <v>4</v>
      </c>
      <c r="S294">
        <v>0</v>
      </c>
      <c r="T294">
        <v>7</v>
      </c>
      <c r="U294">
        <v>0</v>
      </c>
      <c r="V294">
        <v>0</v>
      </c>
      <c r="W294">
        <v>0</v>
      </c>
      <c r="X294">
        <v>118.42882360929697</v>
      </c>
      <c r="Y294">
        <v>0</v>
      </c>
      <c r="Z294">
        <v>3.4884662304746441</v>
      </c>
      <c r="AA294">
        <v>0</v>
      </c>
      <c r="AB294">
        <v>6.107816858182777</v>
      </c>
      <c r="AC294">
        <v>0</v>
      </c>
      <c r="AD294">
        <v>0</v>
      </c>
      <c r="AE294">
        <v>128.02510669795439</v>
      </c>
    </row>
    <row r="295" spans="1:31" x14ac:dyDescent="0.3">
      <c r="A295">
        <v>2449032</v>
      </c>
      <c r="B295">
        <v>1</v>
      </c>
      <c r="C295" t="s">
        <v>80</v>
      </c>
      <c r="D295" t="s">
        <v>93</v>
      </c>
      <c r="E295" t="s">
        <v>169</v>
      </c>
      <c r="F295" t="s">
        <v>1049</v>
      </c>
      <c r="G295" t="s">
        <v>149</v>
      </c>
      <c r="H295" t="s">
        <v>135</v>
      </c>
      <c r="I295" t="s">
        <v>136</v>
      </c>
      <c r="J295" t="s">
        <v>137</v>
      </c>
      <c r="K295" t="s">
        <v>138</v>
      </c>
      <c r="L295" t="s">
        <v>1050</v>
      </c>
      <c r="M295" t="s">
        <v>1051</v>
      </c>
      <c r="N295">
        <v>0.332777777</v>
      </c>
      <c r="O295">
        <v>3</v>
      </c>
      <c r="P295">
        <v>4</v>
      </c>
      <c r="Q295">
        <v>38</v>
      </c>
      <c r="R295">
        <v>1</v>
      </c>
      <c r="S295">
        <v>11</v>
      </c>
      <c r="T295">
        <v>12</v>
      </c>
      <c r="U295">
        <v>1</v>
      </c>
      <c r="V295">
        <v>0</v>
      </c>
      <c r="W295">
        <v>1.0084148254698855</v>
      </c>
      <c r="X295">
        <v>0.63982852975786586</v>
      </c>
      <c r="Y295">
        <v>19.400716979937645</v>
      </c>
      <c r="Z295">
        <v>0.16976992533137111</v>
      </c>
      <c r="AA295">
        <v>10.12389031125057</v>
      </c>
      <c r="AB295">
        <v>3.8249101400545138</v>
      </c>
      <c r="AC295">
        <v>9.508403682386529</v>
      </c>
      <c r="AD295">
        <v>0</v>
      </c>
      <c r="AE295">
        <v>44.675934394188381</v>
      </c>
    </row>
    <row r="296" spans="1:31" x14ac:dyDescent="0.3">
      <c r="A296">
        <v>2448932</v>
      </c>
      <c r="B296">
        <v>1</v>
      </c>
      <c r="C296" t="s">
        <v>80</v>
      </c>
      <c r="D296" t="s">
        <v>85</v>
      </c>
      <c r="E296" t="s">
        <v>173</v>
      </c>
      <c r="F296" t="s">
        <v>1052</v>
      </c>
      <c r="G296" t="s">
        <v>219</v>
      </c>
      <c r="H296" t="s">
        <v>144</v>
      </c>
      <c r="I296" t="s">
        <v>136</v>
      </c>
      <c r="J296" t="s">
        <v>3</v>
      </c>
      <c r="K296" t="s">
        <v>138</v>
      </c>
      <c r="L296" t="s">
        <v>1053</v>
      </c>
      <c r="M296" t="s">
        <v>1054</v>
      </c>
      <c r="N296">
        <v>8.6427777769999992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1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17.139805568982069</v>
      </c>
      <c r="AC296">
        <v>0</v>
      </c>
      <c r="AD296">
        <v>0</v>
      </c>
      <c r="AE296">
        <v>17.139805568982069</v>
      </c>
    </row>
    <row r="297" spans="1:31" x14ac:dyDescent="0.3">
      <c r="A297">
        <v>2449281</v>
      </c>
      <c r="B297">
        <v>1</v>
      </c>
      <c r="C297" t="s">
        <v>80</v>
      </c>
      <c r="D297" t="s">
        <v>84</v>
      </c>
      <c r="E297" t="s">
        <v>141</v>
      </c>
      <c r="F297" t="s">
        <v>1055</v>
      </c>
      <c r="G297" t="s">
        <v>156</v>
      </c>
      <c r="H297" t="s">
        <v>144</v>
      </c>
      <c r="I297" t="s">
        <v>136</v>
      </c>
      <c r="J297" t="s">
        <v>137</v>
      </c>
      <c r="K297" t="s">
        <v>138</v>
      </c>
      <c r="L297" t="s">
        <v>1056</v>
      </c>
      <c r="M297" t="s">
        <v>1057</v>
      </c>
      <c r="N297">
        <v>1.551666666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3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2.201805066648558</v>
      </c>
      <c r="AC297">
        <v>0</v>
      </c>
      <c r="AD297">
        <v>0</v>
      </c>
      <c r="AE297">
        <v>2.201805066648558</v>
      </c>
    </row>
    <row r="298" spans="1:31" x14ac:dyDescent="0.3">
      <c r="A298">
        <v>2449307</v>
      </c>
      <c r="B298">
        <v>1</v>
      </c>
      <c r="C298" t="s">
        <v>80</v>
      </c>
      <c r="D298" t="s">
        <v>105</v>
      </c>
      <c r="E298" t="s">
        <v>284</v>
      </c>
      <c r="F298" t="s">
        <v>1058</v>
      </c>
      <c r="G298" t="s">
        <v>226</v>
      </c>
      <c r="H298" t="s">
        <v>135</v>
      </c>
      <c r="I298" t="s">
        <v>136</v>
      </c>
      <c r="J298" t="s">
        <v>137</v>
      </c>
      <c r="K298" t="s">
        <v>162</v>
      </c>
      <c r="L298" t="s">
        <v>1059</v>
      </c>
      <c r="M298" t="s">
        <v>1060</v>
      </c>
      <c r="N298">
        <v>5.869722222</v>
      </c>
      <c r="O298">
        <v>1</v>
      </c>
      <c r="P298">
        <v>13739</v>
      </c>
      <c r="Q298">
        <v>0</v>
      </c>
      <c r="R298">
        <v>56</v>
      </c>
      <c r="S298">
        <v>28</v>
      </c>
      <c r="T298">
        <v>1841</v>
      </c>
      <c r="U298">
        <v>22</v>
      </c>
      <c r="V298">
        <v>4</v>
      </c>
      <c r="W298">
        <v>7.4850007854879586</v>
      </c>
      <c r="X298">
        <v>19530.619668476389</v>
      </c>
      <c r="Y298">
        <v>0</v>
      </c>
      <c r="Z298">
        <v>63.42824817563767</v>
      </c>
      <c r="AA298">
        <v>2050.1468055335376</v>
      </c>
      <c r="AB298">
        <v>7428.2815947802337</v>
      </c>
      <c r="AC298">
        <v>5112.8021614486261</v>
      </c>
      <c r="AD298">
        <v>59.825902393693084</v>
      </c>
      <c r="AE298">
        <v>34252.589381593607</v>
      </c>
    </row>
    <row r="299" spans="1:31" x14ac:dyDescent="0.3">
      <c r="A299">
        <v>2449244</v>
      </c>
      <c r="B299">
        <v>1</v>
      </c>
      <c r="C299" t="s">
        <v>80</v>
      </c>
      <c r="D299" t="s">
        <v>100</v>
      </c>
      <c r="E299" t="s">
        <v>141</v>
      </c>
      <c r="F299" t="s">
        <v>1061</v>
      </c>
      <c r="G299" t="s">
        <v>143</v>
      </c>
      <c r="H299" t="s">
        <v>144</v>
      </c>
      <c r="I299" t="s">
        <v>136</v>
      </c>
      <c r="J299" t="s">
        <v>137</v>
      </c>
      <c r="K299" t="s">
        <v>138</v>
      </c>
      <c r="L299" t="s">
        <v>1062</v>
      </c>
      <c r="M299" t="s">
        <v>1063</v>
      </c>
      <c r="N299">
        <v>0.91500000000000004</v>
      </c>
      <c r="O299">
        <v>0</v>
      </c>
      <c r="P299">
        <v>231</v>
      </c>
      <c r="Q299">
        <v>0</v>
      </c>
      <c r="R299">
        <v>0</v>
      </c>
      <c r="S299">
        <v>0</v>
      </c>
      <c r="T299">
        <v>13</v>
      </c>
      <c r="U299">
        <v>0</v>
      </c>
      <c r="V299">
        <v>0</v>
      </c>
      <c r="W299">
        <v>0</v>
      </c>
      <c r="X299">
        <v>62.615629601409289</v>
      </c>
      <c r="Y299">
        <v>0</v>
      </c>
      <c r="Z299">
        <v>0</v>
      </c>
      <c r="AA299">
        <v>0</v>
      </c>
      <c r="AB299">
        <v>5.5884278594815067</v>
      </c>
      <c r="AC299">
        <v>0</v>
      </c>
      <c r="AD299">
        <v>0</v>
      </c>
      <c r="AE299">
        <v>68.204057460890795</v>
      </c>
    </row>
    <row r="300" spans="1:31" x14ac:dyDescent="0.3">
      <c r="A300">
        <v>2449052</v>
      </c>
      <c r="B300">
        <v>1</v>
      </c>
      <c r="C300" t="s">
        <v>80</v>
      </c>
      <c r="D300" t="s">
        <v>84</v>
      </c>
      <c r="E300" t="s">
        <v>141</v>
      </c>
      <c r="F300" t="s">
        <v>1064</v>
      </c>
      <c r="G300" t="s">
        <v>156</v>
      </c>
      <c r="H300" t="s">
        <v>144</v>
      </c>
      <c r="I300" t="s">
        <v>136</v>
      </c>
      <c r="J300" t="s">
        <v>137</v>
      </c>
      <c r="K300" t="s">
        <v>138</v>
      </c>
      <c r="L300" t="s">
        <v>1065</v>
      </c>
      <c r="M300" t="s">
        <v>1066</v>
      </c>
      <c r="N300">
        <v>4.7166666660000001</v>
      </c>
      <c r="O300">
        <v>0</v>
      </c>
      <c r="P300">
        <v>25</v>
      </c>
      <c r="Q300">
        <v>0</v>
      </c>
      <c r="R300">
        <v>1</v>
      </c>
      <c r="S300">
        <v>0</v>
      </c>
      <c r="T300">
        <v>12</v>
      </c>
      <c r="U300">
        <v>0</v>
      </c>
      <c r="V300">
        <v>0</v>
      </c>
      <c r="W300">
        <v>0</v>
      </c>
      <c r="X300">
        <v>44.559706397687776</v>
      </c>
      <c r="Y300">
        <v>0</v>
      </c>
      <c r="Z300">
        <v>2.0144306287585301</v>
      </c>
      <c r="AA300">
        <v>0</v>
      </c>
      <c r="AB300">
        <v>84.633418650758401</v>
      </c>
      <c r="AC300">
        <v>0</v>
      </c>
      <c r="AD300">
        <v>0</v>
      </c>
      <c r="AE300">
        <v>131.20755567720471</v>
      </c>
    </row>
    <row r="301" spans="1:31" x14ac:dyDescent="0.3">
      <c r="A301">
        <v>2449250</v>
      </c>
      <c r="B301">
        <v>1</v>
      </c>
      <c r="C301" t="s">
        <v>80</v>
      </c>
      <c r="D301" t="s">
        <v>96</v>
      </c>
      <c r="E301" t="s">
        <v>141</v>
      </c>
      <c r="F301" t="s">
        <v>1067</v>
      </c>
      <c r="G301" t="s">
        <v>200</v>
      </c>
      <c r="H301" t="s">
        <v>144</v>
      </c>
      <c r="I301" t="s">
        <v>136</v>
      </c>
      <c r="J301" t="s">
        <v>137</v>
      </c>
      <c r="K301" t="s">
        <v>138</v>
      </c>
      <c r="L301" t="s">
        <v>1068</v>
      </c>
      <c r="M301" t="s">
        <v>1069</v>
      </c>
      <c r="N301">
        <v>3.0580555550000001</v>
      </c>
      <c r="O301">
        <v>0</v>
      </c>
      <c r="P301">
        <v>44</v>
      </c>
      <c r="Q301">
        <v>0</v>
      </c>
      <c r="R301">
        <v>0</v>
      </c>
      <c r="S301">
        <v>0</v>
      </c>
      <c r="T301">
        <v>4</v>
      </c>
      <c r="U301">
        <v>0</v>
      </c>
      <c r="V301">
        <v>0</v>
      </c>
      <c r="W301">
        <v>0</v>
      </c>
      <c r="X301">
        <v>59.933262042717644</v>
      </c>
      <c r="Y301">
        <v>0</v>
      </c>
      <c r="Z301">
        <v>0</v>
      </c>
      <c r="AA301">
        <v>0</v>
      </c>
      <c r="AB301">
        <v>14.419946702396537</v>
      </c>
      <c r="AC301">
        <v>0</v>
      </c>
      <c r="AD301">
        <v>0</v>
      </c>
      <c r="AE301">
        <v>74.353208745114188</v>
      </c>
    </row>
    <row r="302" spans="1:31" x14ac:dyDescent="0.3">
      <c r="A302">
        <v>2449058</v>
      </c>
      <c r="B302">
        <v>1</v>
      </c>
      <c r="C302" t="s">
        <v>81</v>
      </c>
      <c r="D302" t="s">
        <v>113</v>
      </c>
      <c r="E302" t="s">
        <v>182</v>
      </c>
      <c r="F302" t="s">
        <v>1070</v>
      </c>
      <c r="G302" t="s">
        <v>599</v>
      </c>
      <c r="H302" t="s">
        <v>144</v>
      </c>
      <c r="I302" t="s">
        <v>136</v>
      </c>
      <c r="J302" t="s">
        <v>137</v>
      </c>
      <c r="K302" t="s">
        <v>138</v>
      </c>
      <c r="L302" t="s">
        <v>1071</v>
      </c>
      <c r="M302" t="s">
        <v>1072</v>
      </c>
      <c r="N302">
        <v>1.2905555550000001</v>
      </c>
      <c r="O302">
        <v>0</v>
      </c>
      <c r="P302">
        <v>28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10.685892914144658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10.685892914144658</v>
      </c>
    </row>
    <row r="303" spans="1:31" x14ac:dyDescent="0.3">
      <c r="A303">
        <v>2448872</v>
      </c>
      <c r="B303">
        <v>1</v>
      </c>
      <c r="C303" t="s">
        <v>80</v>
      </c>
      <c r="D303" t="s">
        <v>83</v>
      </c>
      <c r="E303" t="s">
        <v>141</v>
      </c>
      <c r="F303" t="s">
        <v>1073</v>
      </c>
      <c r="G303" t="s">
        <v>143</v>
      </c>
      <c r="H303" t="s">
        <v>144</v>
      </c>
      <c r="I303" t="s">
        <v>136</v>
      </c>
      <c r="J303" t="s">
        <v>137</v>
      </c>
      <c r="K303" t="s">
        <v>138</v>
      </c>
      <c r="L303" t="s">
        <v>1074</v>
      </c>
      <c r="M303" t="s">
        <v>1075</v>
      </c>
      <c r="N303">
        <v>5.545833333</v>
      </c>
      <c r="O303">
        <v>0</v>
      </c>
      <c r="P303">
        <v>126</v>
      </c>
      <c r="Q303">
        <v>0</v>
      </c>
      <c r="R303">
        <v>0</v>
      </c>
      <c r="S303">
        <v>0</v>
      </c>
      <c r="T303">
        <v>12</v>
      </c>
      <c r="U303">
        <v>0</v>
      </c>
      <c r="V303">
        <v>0</v>
      </c>
      <c r="W303">
        <v>0</v>
      </c>
      <c r="X303">
        <v>285.57172003749798</v>
      </c>
      <c r="Y303">
        <v>0</v>
      </c>
      <c r="Z303">
        <v>0</v>
      </c>
      <c r="AA303">
        <v>0</v>
      </c>
      <c r="AB303">
        <v>180.78105483495676</v>
      </c>
      <c r="AC303">
        <v>0</v>
      </c>
      <c r="AD303">
        <v>0</v>
      </c>
      <c r="AE303">
        <v>466.35277487245475</v>
      </c>
    </row>
    <row r="304" spans="1:31" x14ac:dyDescent="0.3">
      <c r="A304">
        <v>2448878</v>
      </c>
      <c r="B304">
        <v>1</v>
      </c>
      <c r="C304" t="s">
        <v>81</v>
      </c>
      <c r="D304" t="s">
        <v>128</v>
      </c>
      <c r="E304" t="s">
        <v>169</v>
      </c>
      <c r="F304" t="s">
        <v>1076</v>
      </c>
      <c r="G304" t="s">
        <v>149</v>
      </c>
      <c r="H304" t="s">
        <v>135</v>
      </c>
      <c r="I304" t="s">
        <v>136</v>
      </c>
      <c r="J304" t="s">
        <v>137</v>
      </c>
      <c r="K304" t="s">
        <v>138</v>
      </c>
      <c r="L304" t="s">
        <v>1077</v>
      </c>
      <c r="M304" t="s">
        <v>1078</v>
      </c>
      <c r="N304">
        <v>2.2372222220000002</v>
      </c>
      <c r="O304">
        <v>11</v>
      </c>
      <c r="P304">
        <v>98</v>
      </c>
      <c r="Q304">
        <v>35</v>
      </c>
      <c r="R304">
        <v>16</v>
      </c>
      <c r="S304">
        <v>4</v>
      </c>
      <c r="T304">
        <v>9</v>
      </c>
      <c r="U304">
        <v>0</v>
      </c>
      <c r="V304">
        <v>0</v>
      </c>
      <c r="W304">
        <v>3.610790924596968</v>
      </c>
      <c r="X304">
        <v>48.501429011403239</v>
      </c>
      <c r="Y304">
        <v>48.077911995026724</v>
      </c>
      <c r="Z304">
        <v>7.2017280858546631</v>
      </c>
      <c r="AA304">
        <v>18.82283442476626</v>
      </c>
      <c r="AB304">
        <v>12.613008375598818</v>
      </c>
      <c r="AC304">
        <v>0</v>
      </c>
      <c r="AD304">
        <v>0</v>
      </c>
      <c r="AE304">
        <v>138.82770281724669</v>
      </c>
    </row>
    <row r="305" spans="1:31" x14ac:dyDescent="0.3">
      <c r="A305">
        <v>2449190</v>
      </c>
      <c r="B305">
        <v>1</v>
      </c>
      <c r="C305" t="s">
        <v>81</v>
      </c>
      <c r="D305" t="s">
        <v>125</v>
      </c>
      <c r="E305" t="s">
        <v>132</v>
      </c>
      <c r="F305" t="s">
        <v>666</v>
      </c>
      <c r="G305" t="s">
        <v>149</v>
      </c>
      <c r="H305" t="s">
        <v>135</v>
      </c>
      <c r="I305" t="s">
        <v>136</v>
      </c>
      <c r="J305" t="s">
        <v>137</v>
      </c>
      <c r="K305" t="s">
        <v>138</v>
      </c>
      <c r="L305" t="s">
        <v>1079</v>
      </c>
      <c r="M305" t="s">
        <v>1080</v>
      </c>
      <c r="N305">
        <v>1.5169444439999999</v>
      </c>
      <c r="O305">
        <v>0</v>
      </c>
      <c r="P305">
        <v>0</v>
      </c>
      <c r="Q305">
        <v>45</v>
      </c>
      <c r="R305">
        <v>34</v>
      </c>
      <c r="S305">
        <v>2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24.098863652435625</v>
      </c>
      <c r="Z305">
        <v>27.605932141286711</v>
      </c>
      <c r="AA305">
        <v>16.470490744493929</v>
      </c>
      <c r="AB305">
        <v>0</v>
      </c>
      <c r="AC305">
        <v>0</v>
      </c>
      <c r="AD305">
        <v>0</v>
      </c>
      <c r="AE305">
        <v>68.17528653821627</v>
      </c>
    </row>
    <row r="306" spans="1:31" x14ac:dyDescent="0.3">
      <c r="A306">
        <v>2449024</v>
      </c>
      <c r="B306">
        <v>1</v>
      </c>
      <c r="C306" t="s">
        <v>81</v>
      </c>
      <c r="D306" t="s">
        <v>122</v>
      </c>
      <c r="E306" t="s">
        <v>173</v>
      </c>
      <c r="F306" t="s">
        <v>1081</v>
      </c>
      <c r="G306" t="s">
        <v>175</v>
      </c>
      <c r="H306" t="s">
        <v>144</v>
      </c>
      <c r="I306" t="s">
        <v>136</v>
      </c>
      <c r="J306" t="s">
        <v>137</v>
      </c>
      <c r="K306" t="s">
        <v>138</v>
      </c>
      <c r="L306" t="s">
        <v>1082</v>
      </c>
      <c r="M306" t="s">
        <v>1083</v>
      </c>
      <c r="N306">
        <v>1.1613888880000001</v>
      </c>
      <c r="O306">
        <v>0</v>
      </c>
      <c r="P306">
        <v>6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2.1919001785166721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2.1919001785166721</v>
      </c>
    </row>
    <row r="307" spans="1:31" x14ac:dyDescent="0.3">
      <c r="A307">
        <v>2449167</v>
      </c>
      <c r="B307">
        <v>1</v>
      </c>
      <c r="C307" t="s">
        <v>81</v>
      </c>
      <c r="D307" t="s">
        <v>118</v>
      </c>
      <c r="E307" t="s">
        <v>147</v>
      </c>
      <c r="F307" t="s">
        <v>1084</v>
      </c>
      <c r="G307" t="s">
        <v>149</v>
      </c>
      <c r="H307" t="s">
        <v>135</v>
      </c>
      <c r="I307" t="s">
        <v>136</v>
      </c>
      <c r="J307" t="s">
        <v>137</v>
      </c>
      <c r="K307" t="s">
        <v>138</v>
      </c>
      <c r="L307" t="s">
        <v>1085</v>
      </c>
      <c r="M307" t="s">
        <v>1086</v>
      </c>
      <c r="N307">
        <v>0.59250000000000003</v>
      </c>
      <c r="O307">
        <v>1</v>
      </c>
      <c r="P307">
        <v>32</v>
      </c>
      <c r="Q307">
        <v>14</v>
      </c>
      <c r="R307">
        <v>4</v>
      </c>
      <c r="S307">
        <v>8</v>
      </c>
      <c r="T307">
        <v>5</v>
      </c>
      <c r="U307">
        <v>3</v>
      </c>
      <c r="V307">
        <v>0</v>
      </c>
      <c r="W307">
        <v>1.1611208106415005</v>
      </c>
      <c r="X307">
        <v>5.1357796981689328</v>
      </c>
      <c r="Y307">
        <v>6.5584973240396929</v>
      </c>
      <c r="Z307">
        <v>1.9306124695344362</v>
      </c>
      <c r="AA307">
        <v>117.86383048128341</v>
      </c>
      <c r="AB307">
        <v>4.4201068744486864</v>
      </c>
      <c r="AC307">
        <v>708.20053455004745</v>
      </c>
      <c r="AD307">
        <v>0</v>
      </c>
      <c r="AE307">
        <v>845.27048220816414</v>
      </c>
    </row>
    <row r="308" spans="1:31" x14ac:dyDescent="0.3">
      <c r="A308">
        <v>2449210</v>
      </c>
      <c r="B308">
        <v>1</v>
      </c>
      <c r="C308" t="s">
        <v>81</v>
      </c>
      <c r="D308" t="s">
        <v>124</v>
      </c>
      <c r="E308" t="s">
        <v>132</v>
      </c>
      <c r="F308" t="s">
        <v>1087</v>
      </c>
      <c r="G308" t="s">
        <v>149</v>
      </c>
      <c r="H308" t="s">
        <v>135</v>
      </c>
      <c r="I308" t="s">
        <v>136</v>
      </c>
      <c r="J308" t="s">
        <v>137</v>
      </c>
      <c r="K308" t="s">
        <v>138</v>
      </c>
      <c r="L308" t="s">
        <v>1088</v>
      </c>
      <c r="M308" t="s">
        <v>1089</v>
      </c>
      <c r="N308">
        <v>0.80888888800000003</v>
      </c>
      <c r="O308">
        <v>4</v>
      </c>
      <c r="P308">
        <v>459</v>
      </c>
      <c r="Q308">
        <v>131</v>
      </c>
      <c r="R308">
        <v>157</v>
      </c>
      <c r="S308">
        <v>10</v>
      </c>
      <c r="T308">
        <v>42</v>
      </c>
      <c r="U308">
        <v>4</v>
      </c>
      <c r="V308">
        <v>0</v>
      </c>
      <c r="W308">
        <v>4.4316631443815604</v>
      </c>
      <c r="X308">
        <v>80.559591112003432</v>
      </c>
      <c r="Y308">
        <v>190.59855193435851</v>
      </c>
      <c r="Z308">
        <v>69.047018036539114</v>
      </c>
      <c r="AA308">
        <v>21.11213713607772</v>
      </c>
      <c r="AB308">
        <v>28.995000755773944</v>
      </c>
      <c r="AC308">
        <v>75.351287220323727</v>
      </c>
      <c r="AD308">
        <v>0</v>
      </c>
      <c r="AE308">
        <v>470.09524933945801</v>
      </c>
    </row>
    <row r="309" spans="1:31" x14ac:dyDescent="0.3">
      <c r="A309">
        <v>2448898</v>
      </c>
      <c r="B309">
        <v>1</v>
      </c>
      <c r="C309" t="s">
        <v>80</v>
      </c>
      <c r="D309" t="s">
        <v>104</v>
      </c>
      <c r="E309" t="s">
        <v>159</v>
      </c>
      <c r="F309" t="s">
        <v>1090</v>
      </c>
      <c r="G309" t="s">
        <v>226</v>
      </c>
      <c r="H309" t="s">
        <v>144</v>
      </c>
      <c r="I309" t="s">
        <v>136</v>
      </c>
      <c r="J309" t="s">
        <v>137</v>
      </c>
      <c r="K309" t="s">
        <v>162</v>
      </c>
      <c r="L309" t="s">
        <v>1091</v>
      </c>
      <c r="M309" t="s">
        <v>1092</v>
      </c>
      <c r="N309">
        <v>3.707222222</v>
      </c>
      <c r="O309">
        <v>0</v>
      </c>
      <c r="P309">
        <v>6</v>
      </c>
      <c r="Q309">
        <v>0</v>
      </c>
      <c r="R309">
        <v>38</v>
      </c>
      <c r="S309">
        <v>0</v>
      </c>
      <c r="T309">
        <v>6</v>
      </c>
      <c r="U309">
        <v>0</v>
      </c>
      <c r="V309">
        <v>0</v>
      </c>
      <c r="W309">
        <v>0</v>
      </c>
      <c r="X309">
        <v>5.9721251732828486</v>
      </c>
      <c r="Y309">
        <v>0</v>
      </c>
      <c r="Z309">
        <v>18.358608254963428</v>
      </c>
      <c r="AA309">
        <v>0</v>
      </c>
      <c r="AB309">
        <v>9.6346096737795577</v>
      </c>
      <c r="AC309">
        <v>0</v>
      </c>
      <c r="AD309">
        <v>0</v>
      </c>
      <c r="AE309">
        <v>33.965343102025834</v>
      </c>
    </row>
    <row r="310" spans="1:31" x14ac:dyDescent="0.3">
      <c r="A310">
        <v>2449104</v>
      </c>
      <c r="B310">
        <v>1</v>
      </c>
      <c r="C310" t="s">
        <v>81</v>
      </c>
      <c r="D310" t="s">
        <v>122</v>
      </c>
      <c r="E310" t="s">
        <v>147</v>
      </c>
      <c r="F310" t="s">
        <v>1093</v>
      </c>
      <c r="G310" t="s">
        <v>226</v>
      </c>
      <c r="H310" t="s">
        <v>135</v>
      </c>
      <c r="I310" t="s">
        <v>136</v>
      </c>
      <c r="J310" t="s">
        <v>137</v>
      </c>
      <c r="K310" t="s">
        <v>162</v>
      </c>
      <c r="L310" t="s">
        <v>1094</v>
      </c>
      <c r="M310" t="s">
        <v>1095</v>
      </c>
      <c r="N310">
        <v>0.375</v>
      </c>
      <c r="O310">
        <v>0</v>
      </c>
      <c r="P310">
        <v>609</v>
      </c>
      <c r="Q310">
        <v>0</v>
      </c>
      <c r="R310">
        <v>0</v>
      </c>
      <c r="S310">
        <v>0</v>
      </c>
      <c r="T310">
        <v>16</v>
      </c>
      <c r="U310">
        <v>0</v>
      </c>
      <c r="V310">
        <v>0</v>
      </c>
      <c r="W310">
        <v>0</v>
      </c>
      <c r="X310">
        <v>62.352396999047428</v>
      </c>
      <c r="Y310">
        <v>0</v>
      </c>
      <c r="Z310">
        <v>0</v>
      </c>
      <c r="AA310">
        <v>0</v>
      </c>
      <c r="AB310">
        <v>5.5525776352813931</v>
      </c>
      <c r="AC310">
        <v>0</v>
      </c>
      <c r="AD310">
        <v>0</v>
      </c>
      <c r="AE310">
        <v>67.904974634328823</v>
      </c>
    </row>
    <row r="311" spans="1:31" x14ac:dyDescent="0.3">
      <c r="A311">
        <v>2448998</v>
      </c>
      <c r="B311">
        <v>1</v>
      </c>
      <c r="C311" t="s">
        <v>80</v>
      </c>
      <c r="D311" t="s">
        <v>84</v>
      </c>
      <c r="E311" t="s">
        <v>159</v>
      </c>
      <c r="F311" t="s">
        <v>1096</v>
      </c>
      <c r="G311" t="s">
        <v>219</v>
      </c>
      <c r="H311" t="s">
        <v>144</v>
      </c>
      <c r="I311" t="s">
        <v>136</v>
      </c>
      <c r="J311" t="s">
        <v>3</v>
      </c>
      <c r="K311" t="s">
        <v>138</v>
      </c>
      <c r="L311" t="s">
        <v>1097</v>
      </c>
      <c r="M311" t="s">
        <v>1098</v>
      </c>
      <c r="N311">
        <v>1.0333333330000001</v>
      </c>
      <c r="O311">
        <v>0</v>
      </c>
      <c r="P311">
        <v>377</v>
      </c>
      <c r="Q311">
        <v>0</v>
      </c>
      <c r="R311">
        <v>0</v>
      </c>
      <c r="S311">
        <v>0</v>
      </c>
      <c r="T311">
        <v>39</v>
      </c>
      <c r="U311">
        <v>0</v>
      </c>
      <c r="V311">
        <v>0</v>
      </c>
      <c r="W311">
        <v>0</v>
      </c>
      <c r="X311">
        <v>102.78828061061543</v>
      </c>
      <c r="Y311">
        <v>0</v>
      </c>
      <c r="Z311">
        <v>0</v>
      </c>
      <c r="AA311">
        <v>0</v>
      </c>
      <c r="AB311">
        <v>259.96732795990522</v>
      </c>
      <c r="AC311">
        <v>0</v>
      </c>
      <c r="AD311">
        <v>0</v>
      </c>
      <c r="AE311">
        <v>362.75560857052062</v>
      </c>
    </row>
    <row r="312" spans="1:31" x14ac:dyDescent="0.3">
      <c r="A312">
        <v>2449084</v>
      </c>
      <c r="B312">
        <v>1</v>
      </c>
      <c r="C312" t="s">
        <v>80</v>
      </c>
      <c r="D312" t="s">
        <v>85</v>
      </c>
      <c r="E312" t="s">
        <v>284</v>
      </c>
      <c r="F312" t="s">
        <v>1099</v>
      </c>
      <c r="G312" t="s">
        <v>226</v>
      </c>
      <c r="H312" t="s">
        <v>135</v>
      </c>
      <c r="I312" t="s">
        <v>136</v>
      </c>
      <c r="J312" t="s">
        <v>137</v>
      </c>
      <c r="K312" t="s">
        <v>162</v>
      </c>
      <c r="L312" t="s">
        <v>1100</v>
      </c>
      <c r="M312" t="s">
        <v>909</v>
      </c>
      <c r="N312">
        <v>1.8644444440000001</v>
      </c>
      <c r="O312">
        <v>0</v>
      </c>
      <c r="P312">
        <v>14408</v>
      </c>
      <c r="Q312">
        <v>0</v>
      </c>
      <c r="R312">
        <v>0</v>
      </c>
      <c r="S312">
        <v>4</v>
      </c>
      <c r="T312">
        <v>1796</v>
      </c>
      <c r="U312">
        <v>0</v>
      </c>
      <c r="V312">
        <v>1</v>
      </c>
      <c r="W312">
        <v>0</v>
      </c>
      <c r="X312">
        <v>8134.4303450981206</v>
      </c>
      <c r="Y312">
        <v>0</v>
      </c>
      <c r="Z312">
        <v>0</v>
      </c>
      <c r="AA312">
        <v>2909.5727906553407</v>
      </c>
      <c r="AB312">
        <v>4571.9387923169797</v>
      </c>
      <c r="AC312">
        <v>0</v>
      </c>
      <c r="AD312">
        <v>63.44618250604627</v>
      </c>
      <c r="AE312">
        <v>15679.388110576487</v>
      </c>
    </row>
    <row r="313" spans="1:31" x14ac:dyDescent="0.3">
      <c r="A313">
        <v>2448938</v>
      </c>
      <c r="B313">
        <v>1</v>
      </c>
      <c r="C313" t="s">
        <v>80</v>
      </c>
      <c r="D313" t="s">
        <v>96</v>
      </c>
      <c r="E313" t="s">
        <v>141</v>
      </c>
      <c r="F313" t="s">
        <v>1101</v>
      </c>
      <c r="G313" t="s">
        <v>410</v>
      </c>
      <c r="H313" t="s">
        <v>144</v>
      </c>
      <c r="I313" t="s">
        <v>136</v>
      </c>
      <c r="J313" t="s">
        <v>137</v>
      </c>
      <c r="K313" t="s">
        <v>138</v>
      </c>
      <c r="L313" t="s">
        <v>1102</v>
      </c>
      <c r="M313" t="s">
        <v>1103</v>
      </c>
      <c r="N313">
        <v>1.4225000000000001</v>
      </c>
      <c r="O313">
        <v>0</v>
      </c>
      <c r="P313">
        <v>31</v>
      </c>
      <c r="Q313">
        <v>0</v>
      </c>
      <c r="R313">
        <v>0</v>
      </c>
      <c r="S313">
        <v>0</v>
      </c>
      <c r="T313">
        <v>1</v>
      </c>
      <c r="U313">
        <v>0</v>
      </c>
      <c r="V313">
        <v>0</v>
      </c>
      <c r="W313">
        <v>0</v>
      </c>
      <c r="X313">
        <v>49.762849809655521</v>
      </c>
      <c r="Y313">
        <v>0</v>
      </c>
      <c r="Z313">
        <v>0</v>
      </c>
      <c r="AA313">
        <v>0</v>
      </c>
      <c r="AB313">
        <v>12.477378501400299</v>
      </c>
      <c r="AC313">
        <v>0</v>
      </c>
      <c r="AD313">
        <v>0</v>
      </c>
      <c r="AE313">
        <v>62.240228311055816</v>
      </c>
    </row>
    <row r="314" spans="1:31" x14ac:dyDescent="0.3">
      <c r="A314">
        <v>2448892</v>
      </c>
      <c r="B314">
        <v>1</v>
      </c>
      <c r="C314" t="s">
        <v>80</v>
      </c>
      <c r="D314" t="s">
        <v>103</v>
      </c>
      <c r="E314" t="s">
        <v>182</v>
      </c>
      <c r="F314" t="s">
        <v>1104</v>
      </c>
      <c r="G314" t="s">
        <v>161</v>
      </c>
      <c r="H314" t="s">
        <v>144</v>
      </c>
      <c r="I314" t="s">
        <v>136</v>
      </c>
      <c r="J314" t="s">
        <v>137</v>
      </c>
      <c r="K314" t="s">
        <v>162</v>
      </c>
      <c r="L314" t="s">
        <v>1105</v>
      </c>
      <c r="M314" t="s">
        <v>1106</v>
      </c>
      <c r="N314">
        <v>5.5049999999999999</v>
      </c>
      <c r="O314">
        <v>0</v>
      </c>
      <c r="P314">
        <v>172</v>
      </c>
      <c r="Q314">
        <v>0</v>
      </c>
      <c r="R314">
        <v>0</v>
      </c>
      <c r="S314">
        <v>0</v>
      </c>
      <c r="T314">
        <v>10</v>
      </c>
      <c r="U314">
        <v>0</v>
      </c>
      <c r="V314">
        <v>0</v>
      </c>
      <c r="W314">
        <v>0</v>
      </c>
      <c r="X314">
        <v>247.14603195626518</v>
      </c>
      <c r="Y314">
        <v>0</v>
      </c>
      <c r="Z314">
        <v>0</v>
      </c>
      <c r="AA314">
        <v>0</v>
      </c>
      <c r="AB314">
        <v>151.44610373304351</v>
      </c>
      <c r="AC314">
        <v>0</v>
      </c>
      <c r="AD314">
        <v>0</v>
      </c>
      <c r="AE314">
        <v>398.59213568930869</v>
      </c>
    </row>
    <row r="315" spans="1:31" x14ac:dyDescent="0.3">
      <c r="A315">
        <v>2449038</v>
      </c>
      <c r="B315">
        <v>1</v>
      </c>
      <c r="C315" t="s">
        <v>80</v>
      </c>
      <c r="D315" t="s">
        <v>100</v>
      </c>
      <c r="E315" t="s">
        <v>173</v>
      </c>
      <c r="F315" t="s">
        <v>1107</v>
      </c>
      <c r="G315" t="s">
        <v>461</v>
      </c>
      <c r="H315" t="s">
        <v>144</v>
      </c>
      <c r="I315" t="s">
        <v>136</v>
      </c>
      <c r="J315" t="s">
        <v>137</v>
      </c>
      <c r="K315" t="s">
        <v>138</v>
      </c>
      <c r="L315" t="s">
        <v>1108</v>
      </c>
      <c r="M315" t="s">
        <v>1109</v>
      </c>
      <c r="N315">
        <v>4.5091666659999996</v>
      </c>
      <c r="O315">
        <v>0</v>
      </c>
      <c r="P315">
        <v>1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5.0603065098900696E-2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5.0603065098900696E-2</v>
      </c>
    </row>
    <row r="316" spans="1:31" x14ac:dyDescent="0.3">
      <c r="A316">
        <v>2449184</v>
      </c>
      <c r="B316">
        <v>1</v>
      </c>
      <c r="C316" t="s">
        <v>80</v>
      </c>
      <c r="D316" t="s">
        <v>103</v>
      </c>
      <c r="E316" t="s">
        <v>141</v>
      </c>
      <c r="F316" t="s">
        <v>1110</v>
      </c>
      <c r="G316" t="s">
        <v>956</v>
      </c>
      <c r="H316" t="s">
        <v>144</v>
      </c>
      <c r="I316" t="s">
        <v>136</v>
      </c>
      <c r="J316" t="s">
        <v>137</v>
      </c>
      <c r="K316" t="s">
        <v>138</v>
      </c>
      <c r="L316" t="s">
        <v>1111</v>
      </c>
      <c r="M316" t="s">
        <v>1112</v>
      </c>
      <c r="N316">
        <v>0.96055555500000001</v>
      </c>
      <c r="O316">
        <v>0</v>
      </c>
      <c r="P316">
        <v>24</v>
      </c>
      <c r="Q316">
        <v>0</v>
      </c>
      <c r="R316">
        <v>3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3.6005708283358842</v>
      </c>
      <c r="Y316">
        <v>0</v>
      </c>
      <c r="Z316">
        <v>0.35364867289499674</v>
      </c>
      <c r="AA316">
        <v>0</v>
      </c>
      <c r="AB316">
        <v>0</v>
      </c>
      <c r="AC316">
        <v>0</v>
      </c>
      <c r="AD316">
        <v>0</v>
      </c>
      <c r="AE316">
        <v>3.954219501230881</v>
      </c>
    </row>
    <row r="317" spans="1:31" x14ac:dyDescent="0.3">
      <c r="A317">
        <v>2449230</v>
      </c>
      <c r="B317">
        <v>1</v>
      </c>
      <c r="C317" t="s">
        <v>80</v>
      </c>
      <c r="D317" t="s">
        <v>91</v>
      </c>
      <c r="E317" t="s">
        <v>159</v>
      </c>
      <c r="F317" t="s">
        <v>1113</v>
      </c>
      <c r="G317" t="s">
        <v>263</v>
      </c>
      <c r="H317" t="s">
        <v>144</v>
      </c>
      <c r="I317" t="s">
        <v>136</v>
      </c>
      <c r="J317" t="s">
        <v>3</v>
      </c>
      <c r="K317" t="s">
        <v>138</v>
      </c>
      <c r="L317" t="s">
        <v>1114</v>
      </c>
      <c r="M317" t="s">
        <v>1115</v>
      </c>
      <c r="N317">
        <v>3.307222222</v>
      </c>
      <c r="O317">
        <v>0</v>
      </c>
      <c r="P317">
        <v>3</v>
      </c>
      <c r="Q317">
        <v>0</v>
      </c>
      <c r="R317">
        <v>5</v>
      </c>
      <c r="S317">
        <v>0</v>
      </c>
      <c r="T317">
        <v>2</v>
      </c>
      <c r="U317">
        <v>0</v>
      </c>
      <c r="V317">
        <v>0</v>
      </c>
      <c r="W317">
        <v>0</v>
      </c>
      <c r="X317">
        <v>0.44855770807593098</v>
      </c>
      <c r="Y317">
        <v>0</v>
      </c>
      <c r="Z317">
        <v>4.327070457502348</v>
      </c>
      <c r="AA317">
        <v>0</v>
      </c>
      <c r="AB317">
        <v>6.2833574491625202E-2</v>
      </c>
      <c r="AC317">
        <v>0</v>
      </c>
      <c r="AD317">
        <v>0</v>
      </c>
      <c r="AE317">
        <v>4.8384617400699046</v>
      </c>
    </row>
    <row r="318" spans="1:31" x14ac:dyDescent="0.3">
      <c r="A318">
        <v>2449187</v>
      </c>
      <c r="B318">
        <v>1</v>
      </c>
      <c r="C318" t="s">
        <v>80</v>
      </c>
      <c r="D318" t="s">
        <v>83</v>
      </c>
      <c r="E318" t="s">
        <v>284</v>
      </c>
      <c r="F318" t="s">
        <v>1116</v>
      </c>
      <c r="G318" t="s">
        <v>679</v>
      </c>
      <c r="H318" t="s">
        <v>135</v>
      </c>
      <c r="I318" t="s">
        <v>136</v>
      </c>
      <c r="J318" t="s">
        <v>137</v>
      </c>
      <c r="K318" t="s">
        <v>138</v>
      </c>
      <c r="L318" t="s">
        <v>1117</v>
      </c>
      <c r="M318" t="s">
        <v>1118</v>
      </c>
      <c r="N318">
        <v>1.4780555550000001</v>
      </c>
      <c r="O318">
        <v>0</v>
      </c>
      <c r="P318">
        <v>3971</v>
      </c>
      <c r="Q318">
        <v>0</v>
      </c>
      <c r="R318">
        <v>0</v>
      </c>
      <c r="S318">
        <v>0</v>
      </c>
      <c r="T318">
        <v>2682</v>
      </c>
      <c r="U318">
        <v>0</v>
      </c>
      <c r="V318">
        <v>4</v>
      </c>
      <c r="W318">
        <v>0</v>
      </c>
      <c r="X318">
        <v>2626.8782363796208</v>
      </c>
      <c r="Y318">
        <v>0</v>
      </c>
      <c r="Z318">
        <v>0</v>
      </c>
      <c r="AA318">
        <v>0</v>
      </c>
      <c r="AB318">
        <v>5264.6119351355082</v>
      </c>
      <c r="AC318">
        <v>0</v>
      </c>
      <c r="AD318">
        <v>308.49157232797853</v>
      </c>
      <c r="AE318">
        <v>8199.9817438431073</v>
      </c>
    </row>
    <row r="319" spans="1:31" x14ac:dyDescent="0.3">
      <c r="A319">
        <v>2449101</v>
      </c>
      <c r="B319">
        <v>1</v>
      </c>
      <c r="C319" t="s">
        <v>80</v>
      </c>
      <c r="D319" t="s">
        <v>82</v>
      </c>
      <c r="E319" t="s">
        <v>182</v>
      </c>
      <c r="F319" t="s">
        <v>1119</v>
      </c>
      <c r="G319" t="s">
        <v>410</v>
      </c>
      <c r="H319" t="s">
        <v>144</v>
      </c>
      <c r="I319" t="s">
        <v>136</v>
      </c>
      <c r="J319" t="s">
        <v>137</v>
      </c>
      <c r="K319" t="s">
        <v>138</v>
      </c>
      <c r="L319" t="s">
        <v>1120</v>
      </c>
      <c r="M319" t="s">
        <v>1121</v>
      </c>
      <c r="N319">
        <v>2.3088888879999998</v>
      </c>
      <c r="O319">
        <v>0</v>
      </c>
      <c r="P319">
        <v>65</v>
      </c>
      <c r="Q319">
        <v>0</v>
      </c>
      <c r="R319">
        <v>0</v>
      </c>
      <c r="S319">
        <v>0</v>
      </c>
      <c r="T319">
        <v>8</v>
      </c>
      <c r="U319">
        <v>0</v>
      </c>
      <c r="V319">
        <v>0</v>
      </c>
      <c r="W319">
        <v>0</v>
      </c>
      <c r="X319">
        <v>44.644319330343471</v>
      </c>
      <c r="Y319">
        <v>0</v>
      </c>
      <c r="Z319">
        <v>0</v>
      </c>
      <c r="AA319">
        <v>0</v>
      </c>
      <c r="AB319">
        <v>6.3661320457092065</v>
      </c>
      <c r="AC319">
        <v>0</v>
      </c>
      <c r="AD319">
        <v>0</v>
      </c>
      <c r="AE319">
        <v>51.010451376052679</v>
      </c>
    </row>
    <row r="320" spans="1:31" x14ac:dyDescent="0.3">
      <c r="A320">
        <v>2449044</v>
      </c>
      <c r="B320">
        <v>1</v>
      </c>
      <c r="C320" t="s">
        <v>80</v>
      </c>
      <c r="D320" t="s">
        <v>101</v>
      </c>
      <c r="E320" t="s">
        <v>132</v>
      </c>
      <c r="F320" t="s">
        <v>1122</v>
      </c>
      <c r="G320" t="s">
        <v>149</v>
      </c>
      <c r="H320" t="s">
        <v>135</v>
      </c>
      <c r="I320" t="s">
        <v>136</v>
      </c>
      <c r="J320" t="s">
        <v>137</v>
      </c>
      <c r="K320" t="s">
        <v>138</v>
      </c>
      <c r="L320" t="s">
        <v>1123</v>
      </c>
      <c r="M320" t="s">
        <v>1124</v>
      </c>
      <c r="N320">
        <v>1.840833333</v>
      </c>
      <c r="O320">
        <v>3</v>
      </c>
      <c r="P320">
        <v>1012</v>
      </c>
      <c r="Q320">
        <v>6</v>
      </c>
      <c r="R320">
        <v>33</v>
      </c>
      <c r="S320">
        <v>4</v>
      </c>
      <c r="T320">
        <v>103</v>
      </c>
      <c r="U320">
        <v>2</v>
      </c>
      <c r="V320">
        <v>0</v>
      </c>
      <c r="W320">
        <v>2.7560058735856479</v>
      </c>
      <c r="X320">
        <v>712.65125231815773</v>
      </c>
      <c r="Y320">
        <v>214.42260316224579</v>
      </c>
      <c r="Z320">
        <v>8.2959656948520344</v>
      </c>
      <c r="AA320">
        <v>20.987066062392529</v>
      </c>
      <c r="AB320">
        <v>230.62019603030657</v>
      </c>
      <c r="AC320">
        <v>354.20188138685961</v>
      </c>
      <c r="AD320">
        <v>0</v>
      </c>
      <c r="AE320">
        <v>1543.9349705283998</v>
      </c>
    </row>
    <row r="321" spans="1:31" x14ac:dyDescent="0.3">
      <c r="A321">
        <v>2449293</v>
      </c>
      <c r="B321">
        <v>1</v>
      </c>
      <c r="C321" t="s">
        <v>80</v>
      </c>
      <c r="D321" t="s">
        <v>83</v>
      </c>
      <c r="E321" t="s">
        <v>173</v>
      </c>
      <c r="F321" t="s">
        <v>1125</v>
      </c>
      <c r="G321" t="s">
        <v>179</v>
      </c>
      <c r="H321" t="s">
        <v>144</v>
      </c>
      <c r="I321" t="s">
        <v>136</v>
      </c>
      <c r="J321" t="s">
        <v>137</v>
      </c>
      <c r="K321" t="s">
        <v>138</v>
      </c>
      <c r="L321" t="s">
        <v>1126</v>
      </c>
      <c r="M321" t="s">
        <v>1127</v>
      </c>
      <c r="N321">
        <v>0.77083333300000001</v>
      </c>
      <c r="O321">
        <v>0</v>
      </c>
      <c r="P321">
        <v>5</v>
      </c>
      <c r="Q321">
        <v>0</v>
      </c>
      <c r="R321">
        <v>0</v>
      </c>
      <c r="S321">
        <v>0</v>
      </c>
      <c r="T321">
        <v>1</v>
      </c>
      <c r="U321">
        <v>0</v>
      </c>
      <c r="V321">
        <v>0</v>
      </c>
      <c r="W321">
        <v>0</v>
      </c>
      <c r="X321">
        <v>1.5082559681925576</v>
      </c>
      <c r="Y321">
        <v>0</v>
      </c>
      <c r="Z321">
        <v>0</v>
      </c>
      <c r="AA321">
        <v>0</v>
      </c>
      <c r="AB321">
        <v>0.77632369646662502</v>
      </c>
      <c r="AC321">
        <v>0</v>
      </c>
      <c r="AD321">
        <v>0</v>
      </c>
      <c r="AE321">
        <v>2.2845796646591827</v>
      </c>
    </row>
    <row r="322" spans="1:31" x14ac:dyDescent="0.3">
      <c r="A322">
        <v>2449001</v>
      </c>
      <c r="B322">
        <v>1</v>
      </c>
      <c r="C322" t="s">
        <v>80</v>
      </c>
      <c r="D322" t="s">
        <v>83</v>
      </c>
      <c r="E322" t="s">
        <v>173</v>
      </c>
      <c r="F322" t="s">
        <v>1128</v>
      </c>
      <c r="G322" t="s">
        <v>179</v>
      </c>
      <c r="H322" t="s">
        <v>144</v>
      </c>
      <c r="I322" t="s">
        <v>136</v>
      </c>
      <c r="J322" t="s">
        <v>137</v>
      </c>
      <c r="K322" t="s">
        <v>138</v>
      </c>
      <c r="L322" t="s">
        <v>1129</v>
      </c>
      <c r="M322" t="s">
        <v>1130</v>
      </c>
      <c r="N322">
        <v>1.2166666660000001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21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88.626643807159297</v>
      </c>
      <c r="AC322">
        <v>0</v>
      </c>
      <c r="AD322">
        <v>0</v>
      </c>
      <c r="AE322">
        <v>88.626643807159297</v>
      </c>
    </row>
    <row r="323" spans="1:31" x14ac:dyDescent="0.3">
      <c r="A323">
        <v>2449110</v>
      </c>
      <c r="B323">
        <v>1</v>
      </c>
      <c r="C323" t="s">
        <v>80</v>
      </c>
      <c r="D323" t="s">
        <v>93</v>
      </c>
      <c r="E323" t="s">
        <v>147</v>
      </c>
      <c r="F323" t="s">
        <v>1131</v>
      </c>
      <c r="G323" t="s">
        <v>134</v>
      </c>
      <c r="H323" t="s">
        <v>135</v>
      </c>
      <c r="I323" t="s">
        <v>136</v>
      </c>
      <c r="J323" t="s">
        <v>137</v>
      </c>
      <c r="K323" t="s">
        <v>138</v>
      </c>
      <c r="L323" t="s">
        <v>1132</v>
      </c>
      <c r="M323" t="s">
        <v>1133</v>
      </c>
      <c r="N323">
        <v>2.0383333330000002</v>
      </c>
      <c r="O323">
        <v>0</v>
      </c>
      <c r="P323">
        <v>81</v>
      </c>
      <c r="Q323">
        <v>0</v>
      </c>
      <c r="R323">
        <v>21</v>
      </c>
      <c r="S323">
        <v>0</v>
      </c>
      <c r="T323">
        <v>20</v>
      </c>
      <c r="U323">
        <v>0</v>
      </c>
      <c r="V323">
        <v>0</v>
      </c>
      <c r="W323">
        <v>0</v>
      </c>
      <c r="X323">
        <v>40.907035125293305</v>
      </c>
      <c r="Y323">
        <v>0</v>
      </c>
      <c r="Z323">
        <v>23.571249662003318</v>
      </c>
      <c r="AA323">
        <v>0</v>
      </c>
      <c r="AB323">
        <v>46.584020743117357</v>
      </c>
      <c r="AC323">
        <v>0</v>
      </c>
      <c r="AD323">
        <v>0</v>
      </c>
      <c r="AE323">
        <v>111.06230553041397</v>
      </c>
    </row>
    <row r="324" spans="1:31" x14ac:dyDescent="0.3">
      <c r="A324">
        <v>2448818</v>
      </c>
      <c r="B324">
        <v>1</v>
      </c>
      <c r="C324" t="s">
        <v>80</v>
      </c>
      <c r="D324" t="s">
        <v>94</v>
      </c>
      <c r="E324" t="s">
        <v>284</v>
      </c>
      <c r="F324" t="s">
        <v>1134</v>
      </c>
      <c r="G324" t="s">
        <v>330</v>
      </c>
      <c r="H324" t="s">
        <v>331</v>
      </c>
      <c r="I324" t="s">
        <v>136</v>
      </c>
      <c r="J324" t="s">
        <v>137</v>
      </c>
      <c r="K324" t="s">
        <v>162</v>
      </c>
      <c r="L324" t="s">
        <v>1135</v>
      </c>
      <c r="M324" t="s">
        <v>1136</v>
      </c>
      <c r="N324">
        <v>0.41388888800000001</v>
      </c>
      <c r="O324">
        <v>9</v>
      </c>
      <c r="P324">
        <v>46</v>
      </c>
      <c r="Q324">
        <v>92</v>
      </c>
      <c r="R324">
        <v>171</v>
      </c>
      <c r="S324">
        <v>17</v>
      </c>
      <c r="T324">
        <v>55</v>
      </c>
      <c r="U324">
        <v>2</v>
      </c>
      <c r="V324">
        <v>0</v>
      </c>
      <c r="W324">
        <v>1.0644836839212186</v>
      </c>
      <c r="X324">
        <v>2.1668010472889545</v>
      </c>
      <c r="Y324">
        <v>23.060863500832522</v>
      </c>
      <c r="Z324">
        <v>19.612758861178449</v>
      </c>
      <c r="AA324">
        <v>5.0081820118274152</v>
      </c>
      <c r="AB324">
        <v>9.5569109567940469</v>
      </c>
      <c r="AC324">
        <v>14.581068093039667</v>
      </c>
      <c r="AD324">
        <v>0</v>
      </c>
      <c r="AE324">
        <v>75.051068154882273</v>
      </c>
    </row>
    <row r="325" spans="1:31" x14ac:dyDescent="0.3">
      <c r="A325">
        <v>2449087</v>
      </c>
      <c r="B325">
        <v>1</v>
      </c>
      <c r="C325" t="s">
        <v>80</v>
      </c>
      <c r="D325" t="s">
        <v>93</v>
      </c>
      <c r="E325" t="s">
        <v>147</v>
      </c>
      <c r="F325" t="s">
        <v>1137</v>
      </c>
      <c r="G325" t="s">
        <v>149</v>
      </c>
      <c r="H325" t="s">
        <v>135</v>
      </c>
      <c r="I325" t="s">
        <v>136</v>
      </c>
      <c r="J325" t="s">
        <v>137</v>
      </c>
      <c r="K325" t="s">
        <v>138</v>
      </c>
      <c r="L325" t="s">
        <v>1138</v>
      </c>
      <c r="M325" t="s">
        <v>1139</v>
      </c>
      <c r="N325">
        <v>0.98027777699999996</v>
      </c>
      <c r="O325">
        <v>0</v>
      </c>
      <c r="P325">
        <v>701</v>
      </c>
      <c r="Q325">
        <v>5</v>
      </c>
      <c r="R325">
        <v>46</v>
      </c>
      <c r="S325">
        <v>5</v>
      </c>
      <c r="T325">
        <v>134</v>
      </c>
      <c r="U325">
        <v>0</v>
      </c>
      <c r="V325">
        <v>0</v>
      </c>
      <c r="W325">
        <v>0</v>
      </c>
      <c r="X325">
        <v>140.93109750066944</v>
      </c>
      <c r="Y325">
        <v>18.233512659380565</v>
      </c>
      <c r="Z325">
        <v>27.165562567577766</v>
      </c>
      <c r="AA325">
        <v>36.232482907037316</v>
      </c>
      <c r="AB325">
        <v>95.686262912157375</v>
      </c>
      <c r="AC325">
        <v>0</v>
      </c>
      <c r="AD325">
        <v>0</v>
      </c>
      <c r="AE325">
        <v>318.24891854682244</v>
      </c>
    </row>
    <row r="326" spans="1:31" x14ac:dyDescent="0.3">
      <c r="A326">
        <v>2448841</v>
      </c>
      <c r="B326">
        <v>1</v>
      </c>
      <c r="C326" t="s">
        <v>80</v>
      </c>
      <c r="D326" t="s">
        <v>98</v>
      </c>
      <c r="E326" t="s">
        <v>132</v>
      </c>
      <c r="F326" t="s">
        <v>1140</v>
      </c>
      <c r="G326" t="s">
        <v>149</v>
      </c>
      <c r="H326" t="s">
        <v>135</v>
      </c>
      <c r="I326" t="s">
        <v>136</v>
      </c>
      <c r="J326" t="s">
        <v>137</v>
      </c>
      <c r="K326" t="s">
        <v>138</v>
      </c>
      <c r="L326" t="s">
        <v>1141</v>
      </c>
      <c r="M326" t="s">
        <v>1142</v>
      </c>
      <c r="N326">
        <v>0.51500000000000001</v>
      </c>
      <c r="O326">
        <v>0</v>
      </c>
      <c r="P326">
        <v>85</v>
      </c>
      <c r="Q326">
        <v>0</v>
      </c>
      <c r="R326">
        <v>20</v>
      </c>
      <c r="S326">
        <v>0</v>
      </c>
      <c r="T326">
        <v>29</v>
      </c>
      <c r="U326">
        <v>0</v>
      </c>
      <c r="V326">
        <v>0</v>
      </c>
      <c r="W326">
        <v>0</v>
      </c>
      <c r="X326">
        <v>21.041054991070496</v>
      </c>
      <c r="Y326">
        <v>0</v>
      </c>
      <c r="Z326">
        <v>5.2362930858270955</v>
      </c>
      <c r="AA326">
        <v>0</v>
      </c>
      <c r="AB326">
        <v>9.2046038719199519</v>
      </c>
      <c r="AC326">
        <v>0</v>
      </c>
      <c r="AD326">
        <v>0</v>
      </c>
      <c r="AE326">
        <v>35.481951948817546</v>
      </c>
    </row>
    <row r="327" spans="1:31" x14ac:dyDescent="0.3">
      <c r="A327">
        <v>2449279</v>
      </c>
      <c r="B327">
        <v>1</v>
      </c>
      <c r="C327" t="s">
        <v>81</v>
      </c>
      <c r="D327" t="s">
        <v>122</v>
      </c>
      <c r="E327" t="s">
        <v>159</v>
      </c>
      <c r="F327" t="s">
        <v>1143</v>
      </c>
      <c r="G327" t="s">
        <v>599</v>
      </c>
      <c r="H327" t="s">
        <v>144</v>
      </c>
      <c r="I327" t="s">
        <v>136</v>
      </c>
      <c r="J327" t="s">
        <v>137</v>
      </c>
      <c r="K327" t="s">
        <v>138</v>
      </c>
      <c r="L327" t="s">
        <v>1144</v>
      </c>
      <c r="M327" t="s">
        <v>1145</v>
      </c>
      <c r="N327">
        <v>0.41861111099999998</v>
      </c>
      <c r="O327">
        <v>0</v>
      </c>
      <c r="P327">
        <v>903</v>
      </c>
      <c r="Q327">
        <v>0</v>
      </c>
      <c r="R327">
        <v>0</v>
      </c>
      <c r="S327">
        <v>0</v>
      </c>
      <c r="T327">
        <v>22</v>
      </c>
      <c r="U327">
        <v>0</v>
      </c>
      <c r="V327">
        <v>0</v>
      </c>
      <c r="W327">
        <v>0</v>
      </c>
      <c r="X327">
        <v>92.370617409286353</v>
      </c>
      <c r="Y327">
        <v>0</v>
      </c>
      <c r="Z327">
        <v>0</v>
      </c>
      <c r="AA327">
        <v>0</v>
      </c>
      <c r="AB327">
        <v>9.3822988327671482</v>
      </c>
      <c r="AC327">
        <v>0</v>
      </c>
      <c r="AD327">
        <v>0</v>
      </c>
      <c r="AE327">
        <v>101.7529162420535</v>
      </c>
    </row>
    <row r="328" spans="1:31" x14ac:dyDescent="0.3">
      <c r="A328">
        <v>2449027</v>
      </c>
      <c r="B328">
        <v>1</v>
      </c>
      <c r="C328" t="s">
        <v>80</v>
      </c>
      <c r="D328" t="s">
        <v>92</v>
      </c>
      <c r="E328" t="s">
        <v>182</v>
      </c>
      <c r="F328" t="s">
        <v>1146</v>
      </c>
      <c r="G328" t="s">
        <v>143</v>
      </c>
      <c r="H328" t="s">
        <v>144</v>
      </c>
      <c r="I328" t="s">
        <v>136</v>
      </c>
      <c r="J328" t="s">
        <v>137</v>
      </c>
      <c r="K328" t="s">
        <v>138</v>
      </c>
      <c r="L328" t="s">
        <v>1147</v>
      </c>
      <c r="M328" t="s">
        <v>1148</v>
      </c>
      <c r="N328">
        <v>2.4480555549999998</v>
      </c>
      <c r="O328">
        <v>0</v>
      </c>
      <c r="P328">
        <v>47</v>
      </c>
      <c r="Q328">
        <v>0</v>
      </c>
      <c r="R328">
        <v>0</v>
      </c>
      <c r="S328">
        <v>0</v>
      </c>
      <c r="T328">
        <v>1</v>
      </c>
      <c r="U328">
        <v>0</v>
      </c>
      <c r="V328">
        <v>0</v>
      </c>
      <c r="W328">
        <v>0</v>
      </c>
      <c r="X328">
        <v>17.159391068267048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17.159391068267048</v>
      </c>
    </row>
    <row r="329" spans="1:31" x14ac:dyDescent="0.3">
      <c r="A329">
        <v>2449073</v>
      </c>
      <c r="B329">
        <v>1</v>
      </c>
      <c r="C329" t="s">
        <v>80</v>
      </c>
      <c r="D329" t="s">
        <v>88</v>
      </c>
      <c r="E329" t="s">
        <v>173</v>
      </c>
      <c r="F329" t="s">
        <v>1149</v>
      </c>
      <c r="G329" t="s">
        <v>175</v>
      </c>
      <c r="H329" t="s">
        <v>144</v>
      </c>
      <c r="I329" t="s">
        <v>136</v>
      </c>
      <c r="J329" t="s">
        <v>137</v>
      </c>
      <c r="K329" t="s">
        <v>138</v>
      </c>
      <c r="L329" t="s">
        <v>1150</v>
      </c>
      <c r="M329" t="s">
        <v>1151</v>
      </c>
      <c r="N329">
        <v>2.4469444440000001</v>
      </c>
      <c r="O329">
        <v>0</v>
      </c>
      <c r="P329">
        <v>1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1.2146080381267768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1.2146080381267768</v>
      </c>
    </row>
    <row r="330" spans="1:31" x14ac:dyDescent="0.3">
      <c r="A330">
        <v>2449173</v>
      </c>
      <c r="B330">
        <v>1</v>
      </c>
      <c r="C330" t="s">
        <v>80</v>
      </c>
      <c r="D330" t="s">
        <v>82</v>
      </c>
      <c r="E330" t="s">
        <v>173</v>
      </c>
      <c r="F330" t="s">
        <v>1152</v>
      </c>
      <c r="G330" t="s">
        <v>175</v>
      </c>
      <c r="H330" t="s">
        <v>144</v>
      </c>
      <c r="I330" t="s">
        <v>136</v>
      </c>
      <c r="J330" t="s">
        <v>137</v>
      </c>
      <c r="K330" t="s">
        <v>138</v>
      </c>
      <c r="L330" t="s">
        <v>1153</v>
      </c>
      <c r="M330" t="s">
        <v>1154</v>
      </c>
      <c r="N330">
        <v>2.1922222219999998</v>
      </c>
      <c r="O330">
        <v>0</v>
      </c>
      <c r="P330">
        <v>4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3.3691225225875856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3.3691225225875856</v>
      </c>
    </row>
    <row r="331" spans="1:31" x14ac:dyDescent="0.3">
      <c r="A331">
        <v>2449047</v>
      </c>
      <c r="B331">
        <v>1</v>
      </c>
      <c r="C331" t="s">
        <v>81</v>
      </c>
      <c r="D331" t="s">
        <v>122</v>
      </c>
      <c r="E331" t="s">
        <v>147</v>
      </c>
      <c r="F331" t="s">
        <v>1155</v>
      </c>
      <c r="G331" t="s">
        <v>381</v>
      </c>
      <c r="H331" t="s">
        <v>135</v>
      </c>
      <c r="I331" t="s">
        <v>136</v>
      </c>
      <c r="J331" t="s">
        <v>137</v>
      </c>
      <c r="K331" t="s">
        <v>162</v>
      </c>
      <c r="L331" t="s">
        <v>1156</v>
      </c>
      <c r="M331" t="s">
        <v>1157</v>
      </c>
      <c r="N331">
        <v>0.28305555500000001</v>
      </c>
      <c r="O331">
        <v>0</v>
      </c>
      <c r="P331">
        <v>415</v>
      </c>
      <c r="Q331">
        <v>0</v>
      </c>
      <c r="R331">
        <v>0</v>
      </c>
      <c r="S331">
        <v>0</v>
      </c>
      <c r="T331">
        <v>20</v>
      </c>
      <c r="U331">
        <v>0</v>
      </c>
      <c r="V331">
        <v>0</v>
      </c>
      <c r="W331">
        <v>0</v>
      </c>
      <c r="X331">
        <v>25.320510005841683</v>
      </c>
      <c r="Y331">
        <v>0</v>
      </c>
      <c r="Z331">
        <v>0</v>
      </c>
      <c r="AA331">
        <v>0</v>
      </c>
      <c r="AB331">
        <v>5.0966825409565804</v>
      </c>
      <c r="AC331">
        <v>0</v>
      </c>
      <c r="AD331">
        <v>0</v>
      </c>
      <c r="AE331">
        <v>30.417192546798262</v>
      </c>
    </row>
    <row r="332" spans="1:31" x14ac:dyDescent="0.3">
      <c r="A332">
        <v>2449239</v>
      </c>
      <c r="B332">
        <v>1</v>
      </c>
      <c r="C332" t="s">
        <v>81</v>
      </c>
      <c r="D332" t="s">
        <v>120</v>
      </c>
      <c r="E332" t="s">
        <v>141</v>
      </c>
      <c r="F332" t="s">
        <v>1158</v>
      </c>
      <c r="G332" t="s">
        <v>156</v>
      </c>
      <c r="H332" t="s">
        <v>144</v>
      </c>
      <c r="I332" t="s">
        <v>136</v>
      </c>
      <c r="J332" t="s">
        <v>137</v>
      </c>
      <c r="K332" t="s">
        <v>138</v>
      </c>
      <c r="L332" t="s">
        <v>1159</v>
      </c>
      <c r="M332" t="s">
        <v>1160</v>
      </c>
      <c r="N332">
        <v>0.75055555500000004</v>
      </c>
      <c r="O332">
        <v>0</v>
      </c>
      <c r="P332">
        <v>100</v>
      </c>
      <c r="Q332">
        <v>0</v>
      </c>
      <c r="R332">
        <v>0</v>
      </c>
      <c r="S332">
        <v>0</v>
      </c>
      <c r="T332">
        <v>11</v>
      </c>
      <c r="U332">
        <v>0</v>
      </c>
      <c r="V332">
        <v>0</v>
      </c>
      <c r="W332">
        <v>0</v>
      </c>
      <c r="X332">
        <v>9.3701474265548566</v>
      </c>
      <c r="Y332">
        <v>0</v>
      </c>
      <c r="Z332">
        <v>0</v>
      </c>
      <c r="AA332">
        <v>0</v>
      </c>
      <c r="AB332">
        <v>2.092521372210645</v>
      </c>
      <c r="AC332">
        <v>0</v>
      </c>
      <c r="AD332">
        <v>0</v>
      </c>
      <c r="AE332">
        <v>11.462668798765502</v>
      </c>
    </row>
    <row r="333" spans="1:31" x14ac:dyDescent="0.3">
      <c r="A333">
        <v>2448884</v>
      </c>
      <c r="B333">
        <v>1</v>
      </c>
      <c r="C333" t="s">
        <v>80</v>
      </c>
      <c r="D333" t="s">
        <v>108</v>
      </c>
      <c r="E333" t="s">
        <v>141</v>
      </c>
      <c r="F333" t="s">
        <v>1161</v>
      </c>
      <c r="G333" t="s">
        <v>226</v>
      </c>
      <c r="H333" t="s">
        <v>144</v>
      </c>
      <c r="I333" t="s">
        <v>136</v>
      </c>
      <c r="J333" t="s">
        <v>137</v>
      </c>
      <c r="K333" t="s">
        <v>162</v>
      </c>
      <c r="L333" t="s">
        <v>1162</v>
      </c>
      <c r="M333" t="s">
        <v>1163</v>
      </c>
      <c r="N333">
        <v>8.7008333330000003</v>
      </c>
      <c r="O333">
        <v>0</v>
      </c>
      <c r="P333">
        <v>18</v>
      </c>
      <c r="Q333">
        <v>0</v>
      </c>
      <c r="R333">
        <v>7</v>
      </c>
      <c r="S333">
        <v>0</v>
      </c>
      <c r="T333">
        <v>3</v>
      </c>
      <c r="U333">
        <v>0</v>
      </c>
      <c r="V333">
        <v>0</v>
      </c>
      <c r="W333">
        <v>0</v>
      </c>
      <c r="X333">
        <v>18.257425880595214</v>
      </c>
      <c r="Y333">
        <v>0</v>
      </c>
      <c r="Z333">
        <v>2.2424028925307304</v>
      </c>
      <c r="AA333">
        <v>0</v>
      </c>
      <c r="AB333">
        <v>227.85244533608389</v>
      </c>
      <c r="AC333">
        <v>0</v>
      </c>
      <c r="AD333">
        <v>0</v>
      </c>
      <c r="AE333">
        <v>248.35227410920984</v>
      </c>
    </row>
    <row r="334" spans="1:31" x14ac:dyDescent="0.3">
      <c r="A334">
        <v>2448861</v>
      </c>
      <c r="B334">
        <v>1</v>
      </c>
      <c r="C334" t="s">
        <v>80</v>
      </c>
      <c r="D334" t="s">
        <v>104</v>
      </c>
      <c r="E334" t="s">
        <v>284</v>
      </c>
      <c r="F334" t="s">
        <v>1164</v>
      </c>
      <c r="G334" t="s">
        <v>149</v>
      </c>
      <c r="H334" t="s">
        <v>135</v>
      </c>
      <c r="I334" t="s">
        <v>136</v>
      </c>
      <c r="J334" t="s">
        <v>137</v>
      </c>
      <c r="K334" t="s">
        <v>138</v>
      </c>
      <c r="L334" t="s">
        <v>1165</v>
      </c>
      <c r="M334" t="s">
        <v>1166</v>
      </c>
      <c r="N334">
        <v>7.1944443999999996E-2</v>
      </c>
      <c r="O334">
        <v>1</v>
      </c>
      <c r="P334">
        <v>466</v>
      </c>
      <c r="Q334">
        <v>22</v>
      </c>
      <c r="R334">
        <v>27</v>
      </c>
      <c r="S334">
        <v>28</v>
      </c>
      <c r="T334">
        <v>72</v>
      </c>
      <c r="U334">
        <v>5</v>
      </c>
      <c r="V334">
        <v>0</v>
      </c>
      <c r="W334">
        <v>0.21200870144750567</v>
      </c>
      <c r="X334">
        <v>9.7261869573475312</v>
      </c>
      <c r="Y334">
        <v>1.5361305231341138</v>
      </c>
      <c r="Z334">
        <v>0.70487859203991832</v>
      </c>
      <c r="AA334">
        <v>31.732340841671199</v>
      </c>
      <c r="AB334">
        <v>8.8896295476157015</v>
      </c>
      <c r="AC334">
        <v>28.048129203383059</v>
      </c>
      <c r="AD334">
        <v>0</v>
      </c>
      <c r="AE334">
        <v>80.849304366639018</v>
      </c>
    </row>
    <row r="335" spans="1:31" x14ac:dyDescent="0.3">
      <c r="A335">
        <v>2448947</v>
      </c>
      <c r="B335">
        <v>1</v>
      </c>
      <c r="C335" t="s">
        <v>80</v>
      </c>
      <c r="D335" t="s">
        <v>110</v>
      </c>
      <c r="E335" t="s">
        <v>159</v>
      </c>
      <c r="F335" t="s">
        <v>1167</v>
      </c>
      <c r="G335" t="s">
        <v>263</v>
      </c>
      <c r="H335" t="s">
        <v>144</v>
      </c>
      <c r="I335" t="s">
        <v>136</v>
      </c>
      <c r="J335" t="s">
        <v>3</v>
      </c>
      <c r="K335" t="s">
        <v>138</v>
      </c>
      <c r="L335" t="s">
        <v>1168</v>
      </c>
      <c r="M335" t="s">
        <v>1169</v>
      </c>
      <c r="N335">
        <v>4.0525000000000002</v>
      </c>
      <c r="O335">
        <v>0</v>
      </c>
      <c r="P335">
        <v>234</v>
      </c>
      <c r="Q335">
        <v>0</v>
      </c>
      <c r="R335">
        <v>0</v>
      </c>
      <c r="S335">
        <v>0</v>
      </c>
      <c r="T335">
        <v>22</v>
      </c>
      <c r="U335">
        <v>0</v>
      </c>
      <c r="V335">
        <v>0</v>
      </c>
      <c r="W335">
        <v>0</v>
      </c>
      <c r="X335">
        <v>410.08122190681274</v>
      </c>
      <c r="Y335">
        <v>0</v>
      </c>
      <c r="Z335">
        <v>0</v>
      </c>
      <c r="AA335">
        <v>0</v>
      </c>
      <c r="AB335">
        <v>61.882371304421397</v>
      </c>
      <c r="AC335">
        <v>0</v>
      </c>
      <c r="AD335">
        <v>0</v>
      </c>
      <c r="AE335">
        <v>471.96359321123413</v>
      </c>
    </row>
    <row r="336" spans="1:31" x14ac:dyDescent="0.3">
      <c r="A336">
        <v>2449196</v>
      </c>
      <c r="B336">
        <v>1</v>
      </c>
      <c r="C336" t="s">
        <v>80</v>
      </c>
      <c r="D336" t="s">
        <v>101</v>
      </c>
      <c r="E336" t="s">
        <v>173</v>
      </c>
      <c r="F336" t="s">
        <v>1170</v>
      </c>
      <c r="G336" t="s">
        <v>461</v>
      </c>
      <c r="H336" t="s">
        <v>144</v>
      </c>
      <c r="I336" t="s">
        <v>136</v>
      </c>
      <c r="J336" t="s">
        <v>137</v>
      </c>
      <c r="K336" t="s">
        <v>138</v>
      </c>
      <c r="L336" t="s">
        <v>1171</v>
      </c>
      <c r="M336" t="s">
        <v>1172</v>
      </c>
      <c r="N336">
        <v>2.4933333329999998</v>
      </c>
      <c r="O336">
        <v>0</v>
      </c>
      <c r="P336">
        <v>2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4.3773620638184543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4.3773620638184543</v>
      </c>
    </row>
    <row r="337" spans="1:31" x14ac:dyDescent="0.3">
      <c r="A337">
        <v>2449253</v>
      </c>
      <c r="B337">
        <v>1</v>
      </c>
      <c r="C337" t="s">
        <v>80</v>
      </c>
      <c r="D337" t="s">
        <v>91</v>
      </c>
      <c r="E337" t="s">
        <v>147</v>
      </c>
      <c r="F337" t="s">
        <v>1173</v>
      </c>
      <c r="G337" t="s">
        <v>143</v>
      </c>
      <c r="H337" t="s">
        <v>135</v>
      </c>
      <c r="I337" t="s">
        <v>136</v>
      </c>
      <c r="J337" t="s">
        <v>137</v>
      </c>
      <c r="K337" t="s">
        <v>138</v>
      </c>
      <c r="L337" t="s">
        <v>1174</v>
      </c>
      <c r="M337" t="s">
        <v>1175</v>
      </c>
      <c r="N337">
        <v>1.426388888</v>
      </c>
      <c r="O337">
        <v>0</v>
      </c>
      <c r="P337">
        <v>3</v>
      </c>
      <c r="Q337">
        <v>2</v>
      </c>
      <c r="R337">
        <v>5</v>
      </c>
      <c r="S337">
        <v>12</v>
      </c>
      <c r="T337">
        <v>19</v>
      </c>
      <c r="U337">
        <v>0</v>
      </c>
      <c r="V337">
        <v>0</v>
      </c>
      <c r="W337">
        <v>0</v>
      </c>
      <c r="X337">
        <v>0.1939825148251561</v>
      </c>
      <c r="Y337">
        <v>0.36240275505447161</v>
      </c>
      <c r="Z337">
        <v>1.8512806432710418</v>
      </c>
      <c r="AA337">
        <v>92.56331382313374</v>
      </c>
      <c r="AB337">
        <v>16.444061705934701</v>
      </c>
      <c r="AC337">
        <v>0</v>
      </c>
      <c r="AD337">
        <v>0</v>
      </c>
      <c r="AE337">
        <v>111.41504144221911</v>
      </c>
    </row>
    <row r="338" spans="1:31" x14ac:dyDescent="0.3">
      <c r="A338">
        <v>2449302</v>
      </c>
      <c r="B338">
        <v>1</v>
      </c>
      <c r="C338" t="s">
        <v>80</v>
      </c>
      <c r="D338" t="s">
        <v>98</v>
      </c>
      <c r="E338" t="s">
        <v>173</v>
      </c>
      <c r="F338" t="s">
        <v>1176</v>
      </c>
      <c r="G338" t="s">
        <v>175</v>
      </c>
      <c r="H338" t="s">
        <v>144</v>
      </c>
      <c r="I338" t="s">
        <v>136</v>
      </c>
      <c r="J338" t="s">
        <v>137</v>
      </c>
      <c r="K338" t="s">
        <v>138</v>
      </c>
      <c r="L338" t="s">
        <v>1177</v>
      </c>
      <c r="M338" t="s">
        <v>1178</v>
      </c>
      <c r="N338">
        <v>2.491666666</v>
      </c>
      <c r="O338">
        <v>0</v>
      </c>
      <c r="P338">
        <v>1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0.25239884464819434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0.25239884464819434</v>
      </c>
    </row>
    <row r="339" spans="1:31" x14ac:dyDescent="0.3">
      <c r="A339">
        <v>2448904</v>
      </c>
      <c r="B339">
        <v>1</v>
      </c>
      <c r="C339" t="s">
        <v>81</v>
      </c>
      <c r="D339" t="s">
        <v>113</v>
      </c>
      <c r="E339" t="s">
        <v>169</v>
      </c>
      <c r="F339" t="s">
        <v>1179</v>
      </c>
      <c r="G339" t="s">
        <v>226</v>
      </c>
      <c r="H339" t="s">
        <v>135</v>
      </c>
      <c r="I339" t="s">
        <v>136</v>
      </c>
      <c r="J339" t="s">
        <v>137</v>
      </c>
      <c r="K339" t="s">
        <v>162</v>
      </c>
      <c r="L339" t="s">
        <v>1180</v>
      </c>
      <c r="M339" t="s">
        <v>1181</v>
      </c>
      <c r="N339">
        <v>4.653888888</v>
      </c>
      <c r="O339">
        <v>0</v>
      </c>
      <c r="P339">
        <v>329</v>
      </c>
      <c r="Q339">
        <v>0</v>
      </c>
      <c r="R339">
        <v>31</v>
      </c>
      <c r="S339">
        <v>6</v>
      </c>
      <c r="T339">
        <v>12</v>
      </c>
      <c r="U339">
        <v>0</v>
      </c>
      <c r="V339">
        <v>0</v>
      </c>
      <c r="W339">
        <v>0</v>
      </c>
      <c r="X339">
        <v>388.4399994951645</v>
      </c>
      <c r="Y339">
        <v>0</v>
      </c>
      <c r="Z339">
        <v>24.754243439410285</v>
      </c>
      <c r="AA339">
        <v>2532.9471582479528</v>
      </c>
      <c r="AB339">
        <v>38.777907369037912</v>
      </c>
      <c r="AC339">
        <v>0</v>
      </c>
      <c r="AD339">
        <v>0</v>
      </c>
      <c r="AE339">
        <v>2984.9193085515658</v>
      </c>
    </row>
    <row r="340" spans="1:31" x14ac:dyDescent="0.3">
      <c r="A340">
        <v>2449296</v>
      </c>
      <c r="B340">
        <v>1</v>
      </c>
      <c r="C340" t="s">
        <v>80</v>
      </c>
      <c r="D340" t="s">
        <v>110</v>
      </c>
      <c r="E340" t="s">
        <v>147</v>
      </c>
      <c r="F340" t="s">
        <v>1182</v>
      </c>
      <c r="G340" t="s">
        <v>134</v>
      </c>
      <c r="H340" t="s">
        <v>135</v>
      </c>
      <c r="I340" t="s">
        <v>136</v>
      </c>
      <c r="J340" t="s">
        <v>137</v>
      </c>
      <c r="K340" t="s">
        <v>138</v>
      </c>
      <c r="L340" t="s">
        <v>1183</v>
      </c>
      <c r="M340" t="s">
        <v>1184</v>
      </c>
      <c r="N340">
        <v>2.715833333</v>
      </c>
      <c r="O340">
        <v>0</v>
      </c>
      <c r="P340">
        <v>390</v>
      </c>
      <c r="Q340">
        <v>0</v>
      </c>
      <c r="R340">
        <v>0</v>
      </c>
      <c r="S340">
        <v>0</v>
      </c>
      <c r="T340">
        <v>38</v>
      </c>
      <c r="U340">
        <v>0</v>
      </c>
      <c r="V340">
        <v>0</v>
      </c>
      <c r="W340">
        <v>0</v>
      </c>
      <c r="X340">
        <v>370.41820853507312</v>
      </c>
      <c r="Y340">
        <v>0</v>
      </c>
      <c r="Z340">
        <v>0</v>
      </c>
      <c r="AA340">
        <v>0</v>
      </c>
      <c r="AB340">
        <v>33.001972771414017</v>
      </c>
      <c r="AC340">
        <v>0</v>
      </c>
      <c r="AD340">
        <v>0</v>
      </c>
      <c r="AE340">
        <v>403.42018130648717</v>
      </c>
    </row>
    <row r="341" spans="1:31" x14ac:dyDescent="0.3">
      <c r="A341">
        <v>2448967</v>
      </c>
      <c r="B341">
        <v>1</v>
      </c>
      <c r="C341" t="s">
        <v>81</v>
      </c>
      <c r="D341" t="s">
        <v>121</v>
      </c>
      <c r="E341" t="s">
        <v>173</v>
      </c>
      <c r="F341" t="s">
        <v>1185</v>
      </c>
      <c r="G341" t="s">
        <v>219</v>
      </c>
      <c r="H341" t="s">
        <v>144</v>
      </c>
      <c r="I341" t="s">
        <v>136</v>
      </c>
      <c r="J341" t="s">
        <v>3</v>
      </c>
      <c r="K341" t="s">
        <v>138</v>
      </c>
      <c r="L341" t="s">
        <v>1186</v>
      </c>
      <c r="M341" t="s">
        <v>1187</v>
      </c>
      <c r="N341">
        <v>1.604166666</v>
      </c>
      <c r="O341">
        <v>0</v>
      </c>
      <c r="P341">
        <v>1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0.2051001248824518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0.2051001248824518</v>
      </c>
    </row>
    <row r="342" spans="1:31" x14ac:dyDescent="0.3">
      <c r="A342">
        <v>2449030</v>
      </c>
      <c r="B342">
        <v>1</v>
      </c>
      <c r="C342" t="s">
        <v>80</v>
      </c>
      <c r="D342" t="s">
        <v>100</v>
      </c>
      <c r="E342" t="s">
        <v>159</v>
      </c>
      <c r="F342" t="s">
        <v>1188</v>
      </c>
      <c r="G342" t="s">
        <v>143</v>
      </c>
      <c r="H342" t="s">
        <v>144</v>
      </c>
      <c r="I342" t="s">
        <v>136</v>
      </c>
      <c r="J342" t="s">
        <v>137</v>
      </c>
      <c r="K342" t="s">
        <v>138</v>
      </c>
      <c r="L342" t="s">
        <v>1189</v>
      </c>
      <c r="M342" t="s">
        <v>1190</v>
      </c>
      <c r="N342">
        <v>0.37888888799999998</v>
      </c>
      <c r="O342">
        <v>0</v>
      </c>
      <c r="P342">
        <v>170</v>
      </c>
      <c r="Q342">
        <v>0</v>
      </c>
      <c r="R342">
        <v>2</v>
      </c>
      <c r="S342">
        <v>0</v>
      </c>
      <c r="T342">
        <v>33</v>
      </c>
      <c r="U342">
        <v>0</v>
      </c>
      <c r="V342">
        <v>0</v>
      </c>
      <c r="W342">
        <v>0</v>
      </c>
      <c r="X342">
        <v>14.023453680115381</v>
      </c>
      <c r="Y342">
        <v>0</v>
      </c>
      <c r="Z342">
        <v>0.12276438552837636</v>
      </c>
      <c r="AA342">
        <v>0</v>
      </c>
      <c r="AB342">
        <v>7.351712790109036</v>
      </c>
      <c r="AC342">
        <v>0</v>
      </c>
      <c r="AD342">
        <v>0</v>
      </c>
      <c r="AE342">
        <v>21.497930855752792</v>
      </c>
    </row>
    <row r="343" spans="1:31" x14ac:dyDescent="0.3">
      <c r="A343">
        <v>2448921</v>
      </c>
      <c r="B343">
        <v>1</v>
      </c>
      <c r="C343" t="s">
        <v>80</v>
      </c>
      <c r="D343" t="s">
        <v>92</v>
      </c>
      <c r="E343" t="s">
        <v>173</v>
      </c>
      <c r="F343" t="s">
        <v>1191</v>
      </c>
      <c r="G343" t="s">
        <v>175</v>
      </c>
      <c r="H343" t="s">
        <v>144</v>
      </c>
      <c r="I343" t="s">
        <v>136</v>
      </c>
      <c r="J343" t="s">
        <v>137</v>
      </c>
      <c r="K343" t="s">
        <v>138</v>
      </c>
      <c r="L343" t="s">
        <v>1192</v>
      </c>
      <c r="M343" t="s">
        <v>1193</v>
      </c>
      <c r="N343">
        <v>4.273055555</v>
      </c>
      <c r="O343">
        <v>0</v>
      </c>
      <c r="P343">
        <v>1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1.9487314637735027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1.9487314637735027</v>
      </c>
    </row>
    <row r="344" spans="1:31" x14ac:dyDescent="0.3">
      <c r="A344">
        <v>2449170</v>
      </c>
      <c r="B344">
        <v>1</v>
      </c>
      <c r="C344" t="s">
        <v>80</v>
      </c>
      <c r="D344" t="s">
        <v>110</v>
      </c>
      <c r="E344" t="s">
        <v>147</v>
      </c>
      <c r="F344" t="s">
        <v>1194</v>
      </c>
      <c r="G344" t="s">
        <v>226</v>
      </c>
      <c r="H344" t="s">
        <v>135</v>
      </c>
      <c r="I344" t="s">
        <v>136</v>
      </c>
      <c r="J344" t="s">
        <v>137</v>
      </c>
      <c r="K344" t="s">
        <v>162</v>
      </c>
      <c r="L344" t="s">
        <v>1195</v>
      </c>
      <c r="M344" t="s">
        <v>1196</v>
      </c>
      <c r="N344">
        <v>1.224722222</v>
      </c>
      <c r="O344">
        <v>0</v>
      </c>
      <c r="P344">
        <v>12276</v>
      </c>
      <c r="Q344">
        <v>0</v>
      </c>
      <c r="R344">
        <v>0</v>
      </c>
      <c r="S344">
        <v>2</v>
      </c>
      <c r="T344">
        <v>1506</v>
      </c>
      <c r="U344">
        <v>0</v>
      </c>
      <c r="V344">
        <v>1</v>
      </c>
      <c r="W344">
        <v>0</v>
      </c>
      <c r="X344">
        <v>4662.4116414207438</v>
      </c>
      <c r="Y344">
        <v>0</v>
      </c>
      <c r="Z344">
        <v>0</v>
      </c>
      <c r="AA344">
        <v>132.32471949536898</v>
      </c>
      <c r="AB344">
        <v>2198.6223153484739</v>
      </c>
      <c r="AC344">
        <v>0</v>
      </c>
      <c r="AD344">
        <v>35.877303682575288</v>
      </c>
      <c r="AE344">
        <v>7029.2359799471615</v>
      </c>
    </row>
    <row r="345" spans="1:31" x14ac:dyDescent="0.3">
      <c r="A345">
        <v>2449176</v>
      </c>
      <c r="B345">
        <v>1</v>
      </c>
      <c r="C345" t="s">
        <v>81</v>
      </c>
      <c r="D345" t="s">
        <v>119</v>
      </c>
      <c r="E345" t="s">
        <v>141</v>
      </c>
      <c r="F345" t="s">
        <v>1197</v>
      </c>
      <c r="G345" t="s">
        <v>956</v>
      </c>
      <c r="H345" t="s">
        <v>144</v>
      </c>
      <c r="I345" t="s">
        <v>136</v>
      </c>
      <c r="J345" t="s">
        <v>137</v>
      </c>
      <c r="K345" t="s">
        <v>138</v>
      </c>
      <c r="L345" t="s">
        <v>1198</v>
      </c>
      <c r="M345" t="s">
        <v>1199</v>
      </c>
      <c r="N345">
        <v>1.4611111109999999</v>
      </c>
      <c r="O345">
        <v>0</v>
      </c>
      <c r="P345">
        <v>2</v>
      </c>
      <c r="Q345">
        <v>0</v>
      </c>
      <c r="R345">
        <v>1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0.70818346910602492</v>
      </c>
      <c r="Y345">
        <v>0</v>
      </c>
      <c r="Z345">
        <v>9.366266075534424E-2</v>
      </c>
      <c r="AA345">
        <v>0</v>
      </c>
      <c r="AB345">
        <v>0</v>
      </c>
      <c r="AC345">
        <v>0</v>
      </c>
      <c r="AD345">
        <v>0</v>
      </c>
      <c r="AE345">
        <v>0.80184612986136916</v>
      </c>
    </row>
    <row r="346" spans="1:31" x14ac:dyDescent="0.3">
      <c r="A346">
        <v>2448927</v>
      </c>
      <c r="B346">
        <v>1</v>
      </c>
      <c r="C346" t="s">
        <v>80</v>
      </c>
      <c r="D346" t="s">
        <v>105</v>
      </c>
      <c r="E346" t="s">
        <v>147</v>
      </c>
      <c r="F346" t="s">
        <v>1200</v>
      </c>
      <c r="G346" t="s">
        <v>134</v>
      </c>
      <c r="H346" t="s">
        <v>135</v>
      </c>
      <c r="I346" t="s">
        <v>136</v>
      </c>
      <c r="J346" t="s">
        <v>137</v>
      </c>
      <c r="K346" t="s">
        <v>138</v>
      </c>
      <c r="L346" t="s">
        <v>1201</v>
      </c>
      <c r="M346" t="s">
        <v>1202</v>
      </c>
      <c r="N346">
        <v>1.301388888</v>
      </c>
      <c r="O346">
        <v>2</v>
      </c>
      <c r="P346">
        <v>0</v>
      </c>
      <c r="Q346">
        <v>2</v>
      </c>
      <c r="R346">
        <v>0</v>
      </c>
      <c r="S346">
        <v>11</v>
      </c>
      <c r="T346">
        <v>0</v>
      </c>
      <c r="U346">
        <v>1</v>
      </c>
      <c r="V346">
        <v>0</v>
      </c>
      <c r="W346">
        <v>2.0764002042010241</v>
      </c>
      <c r="X346">
        <v>0</v>
      </c>
      <c r="Y346">
        <v>0.61471702663100569</v>
      </c>
      <c r="Z346">
        <v>0</v>
      </c>
      <c r="AA346">
        <v>111.01778426755126</v>
      </c>
      <c r="AB346">
        <v>0</v>
      </c>
      <c r="AC346">
        <v>36.392404852536437</v>
      </c>
      <c r="AD346">
        <v>0</v>
      </c>
      <c r="AE346">
        <v>150.10130635091974</v>
      </c>
    </row>
    <row r="347" spans="1:31" x14ac:dyDescent="0.3">
      <c r="A347">
        <v>2448858</v>
      </c>
      <c r="B347">
        <v>1</v>
      </c>
      <c r="C347" t="s">
        <v>80</v>
      </c>
      <c r="D347" t="s">
        <v>100</v>
      </c>
      <c r="E347" t="s">
        <v>169</v>
      </c>
      <c r="F347" t="s">
        <v>1203</v>
      </c>
      <c r="G347" t="s">
        <v>149</v>
      </c>
      <c r="H347" t="s">
        <v>135</v>
      </c>
      <c r="I347" t="s">
        <v>136</v>
      </c>
      <c r="J347" t="s">
        <v>137</v>
      </c>
      <c r="K347" t="s">
        <v>138</v>
      </c>
      <c r="L347" t="s">
        <v>1204</v>
      </c>
      <c r="M347" t="s">
        <v>1205</v>
      </c>
      <c r="N347">
        <v>0.401388888</v>
      </c>
      <c r="O347">
        <v>10</v>
      </c>
      <c r="P347">
        <v>31</v>
      </c>
      <c r="Q347">
        <v>68</v>
      </c>
      <c r="R347">
        <v>84</v>
      </c>
      <c r="S347">
        <v>15</v>
      </c>
      <c r="T347">
        <v>37</v>
      </c>
      <c r="U347">
        <v>0</v>
      </c>
      <c r="V347">
        <v>0</v>
      </c>
      <c r="W347">
        <v>1.1712004796953521</v>
      </c>
      <c r="X347">
        <v>4.0455002447544448</v>
      </c>
      <c r="Y347">
        <v>7.0014612639980642</v>
      </c>
      <c r="Z347">
        <v>11.483148700808609</v>
      </c>
      <c r="AA347">
        <v>37.307561350524018</v>
      </c>
      <c r="AB347">
        <v>13.531191690872117</v>
      </c>
      <c r="AC347">
        <v>0</v>
      </c>
      <c r="AD347">
        <v>0</v>
      </c>
      <c r="AE347">
        <v>74.540063730652605</v>
      </c>
    </row>
    <row r="348" spans="1:31" x14ac:dyDescent="0.3">
      <c r="A348">
        <v>2449213</v>
      </c>
      <c r="B348">
        <v>1</v>
      </c>
      <c r="C348" t="s">
        <v>80</v>
      </c>
      <c r="D348" t="s">
        <v>107</v>
      </c>
      <c r="E348" t="s">
        <v>141</v>
      </c>
      <c r="F348" t="s">
        <v>1206</v>
      </c>
      <c r="G348" t="s">
        <v>143</v>
      </c>
      <c r="H348" t="s">
        <v>144</v>
      </c>
      <c r="I348" t="s">
        <v>136</v>
      </c>
      <c r="J348" t="s">
        <v>137</v>
      </c>
      <c r="K348" t="s">
        <v>138</v>
      </c>
      <c r="L348" t="s">
        <v>1207</v>
      </c>
      <c r="M348" t="s">
        <v>1208</v>
      </c>
      <c r="N348">
        <v>0.60361111099999998</v>
      </c>
      <c r="O348">
        <v>0</v>
      </c>
      <c r="P348">
        <v>48</v>
      </c>
      <c r="Q348">
        <v>0</v>
      </c>
      <c r="R348">
        <v>0</v>
      </c>
      <c r="S348">
        <v>0</v>
      </c>
      <c r="T348">
        <v>15</v>
      </c>
      <c r="U348">
        <v>0</v>
      </c>
      <c r="V348">
        <v>0</v>
      </c>
      <c r="W348">
        <v>0</v>
      </c>
      <c r="X348">
        <v>5.9177793350558971</v>
      </c>
      <c r="Y348">
        <v>0</v>
      </c>
      <c r="Z348">
        <v>0</v>
      </c>
      <c r="AA348">
        <v>0</v>
      </c>
      <c r="AB348">
        <v>16.128893015361285</v>
      </c>
      <c r="AC348">
        <v>0</v>
      </c>
      <c r="AD348">
        <v>0</v>
      </c>
      <c r="AE348">
        <v>22.046672350417182</v>
      </c>
    </row>
    <row r="349" spans="1:31" x14ac:dyDescent="0.3">
      <c r="A349">
        <v>2449236</v>
      </c>
      <c r="B349">
        <v>1</v>
      </c>
      <c r="C349" t="s">
        <v>80</v>
      </c>
      <c r="D349" t="s">
        <v>83</v>
      </c>
      <c r="E349" t="s">
        <v>147</v>
      </c>
      <c r="F349" t="s">
        <v>1209</v>
      </c>
      <c r="G349" t="s">
        <v>149</v>
      </c>
      <c r="H349" t="s">
        <v>135</v>
      </c>
      <c r="I349" t="s">
        <v>136</v>
      </c>
      <c r="J349" t="s">
        <v>137</v>
      </c>
      <c r="K349" t="s">
        <v>138</v>
      </c>
      <c r="L349" t="s">
        <v>1210</v>
      </c>
      <c r="M349" t="s">
        <v>1211</v>
      </c>
      <c r="N349">
        <v>0.704166666</v>
      </c>
      <c r="O349">
        <v>0</v>
      </c>
      <c r="P349">
        <v>3942</v>
      </c>
      <c r="Q349">
        <v>0</v>
      </c>
      <c r="R349">
        <v>0</v>
      </c>
      <c r="S349">
        <v>0</v>
      </c>
      <c r="T349">
        <v>2563</v>
      </c>
      <c r="U349">
        <v>0</v>
      </c>
      <c r="V349">
        <v>5</v>
      </c>
      <c r="W349">
        <v>0</v>
      </c>
      <c r="X349">
        <v>1306.0032644319049</v>
      </c>
      <c r="Y349">
        <v>0</v>
      </c>
      <c r="Z349">
        <v>0</v>
      </c>
      <c r="AA349">
        <v>0</v>
      </c>
      <c r="AB349">
        <v>2273.9785347709553</v>
      </c>
      <c r="AC349">
        <v>0</v>
      </c>
      <c r="AD349">
        <v>106.215820957246</v>
      </c>
      <c r="AE349">
        <v>3686.197620160106</v>
      </c>
    </row>
    <row r="350" spans="1:31" x14ac:dyDescent="0.3">
      <c r="A350">
        <v>2448870</v>
      </c>
      <c r="B350">
        <v>1</v>
      </c>
      <c r="C350" t="s">
        <v>80</v>
      </c>
      <c r="D350" t="s">
        <v>96</v>
      </c>
      <c r="E350" t="s">
        <v>169</v>
      </c>
      <c r="F350" t="s">
        <v>1212</v>
      </c>
      <c r="G350" t="s">
        <v>226</v>
      </c>
      <c r="H350" t="s">
        <v>135</v>
      </c>
      <c r="I350" t="s">
        <v>136</v>
      </c>
      <c r="J350" t="s">
        <v>137</v>
      </c>
      <c r="K350" t="s">
        <v>162</v>
      </c>
      <c r="L350" t="s">
        <v>1213</v>
      </c>
      <c r="M350" t="s">
        <v>1214</v>
      </c>
      <c r="N350">
        <v>5.4341666660000003</v>
      </c>
      <c r="O350">
        <v>0</v>
      </c>
      <c r="P350">
        <v>747</v>
      </c>
      <c r="Q350">
        <v>0</v>
      </c>
      <c r="R350">
        <v>0</v>
      </c>
      <c r="S350">
        <v>0</v>
      </c>
      <c r="T350">
        <v>26</v>
      </c>
      <c r="U350">
        <v>0</v>
      </c>
      <c r="V350">
        <v>0</v>
      </c>
      <c r="W350">
        <v>0</v>
      </c>
      <c r="X350">
        <v>985.39942464937963</v>
      </c>
      <c r="Y350">
        <v>0</v>
      </c>
      <c r="Z350">
        <v>0</v>
      </c>
      <c r="AA350">
        <v>0</v>
      </c>
      <c r="AB350">
        <v>227.56824274662867</v>
      </c>
      <c r="AC350">
        <v>0</v>
      </c>
      <c r="AD350">
        <v>0</v>
      </c>
      <c r="AE350">
        <v>1212.9676673960082</v>
      </c>
    </row>
    <row r="351" spans="1:31" x14ac:dyDescent="0.3">
      <c r="A351">
        <v>2449079</v>
      </c>
      <c r="B351">
        <v>1</v>
      </c>
      <c r="C351" t="s">
        <v>81</v>
      </c>
      <c r="D351" t="s">
        <v>123</v>
      </c>
      <c r="E351" t="s">
        <v>169</v>
      </c>
      <c r="F351" t="s">
        <v>1215</v>
      </c>
      <c r="G351" t="s">
        <v>149</v>
      </c>
      <c r="H351" t="s">
        <v>135</v>
      </c>
      <c r="I351" t="s">
        <v>136</v>
      </c>
      <c r="J351" t="s">
        <v>137</v>
      </c>
      <c r="K351" t="s">
        <v>138</v>
      </c>
      <c r="L351" t="s">
        <v>1216</v>
      </c>
      <c r="M351" t="s">
        <v>1217</v>
      </c>
      <c r="N351">
        <v>0.67694444399999998</v>
      </c>
      <c r="O351">
        <v>5</v>
      </c>
      <c r="P351">
        <v>1308</v>
      </c>
      <c r="Q351">
        <v>128</v>
      </c>
      <c r="R351">
        <v>151</v>
      </c>
      <c r="S351">
        <v>16</v>
      </c>
      <c r="T351">
        <v>191</v>
      </c>
      <c r="U351">
        <v>0</v>
      </c>
      <c r="V351">
        <v>1</v>
      </c>
      <c r="W351">
        <v>0.49234522411337051</v>
      </c>
      <c r="X351">
        <v>183.23497980708797</v>
      </c>
      <c r="Y351">
        <v>26.62507860972331</v>
      </c>
      <c r="Z351">
        <v>27.274187887878451</v>
      </c>
      <c r="AA351">
        <v>22.908904019646144</v>
      </c>
      <c r="AB351">
        <v>101.87258381424995</v>
      </c>
      <c r="AC351">
        <v>0</v>
      </c>
      <c r="AD351">
        <v>5.2230247526524485</v>
      </c>
      <c r="AE351">
        <v>367.63110411535166</v>
      </c>
    </row>
    <row r="352" spans="1:31" x14ac:dyDescent="0.3">
      <c r="A352">
        <v>2448933</v>
      </c>
      <c r="B352">
        <v>1</v>
      </c>
      <c r="C352" t="s">
        <v>80</v>
      </c>
      <c r="D352" t="s">
        <v>84</v>
      </c>
      <c r="E352" t="s">
        <v>147</v>
      </c>
      <c r="F352" t="s">
        <v>1218</v>
      </c>
      <c r="G352" t="s">
        <v>161</v>
      </c>
      <c r="H352" t="s">
        <v>135</v>
      </c>
      <c r="I352" t="s">
        <v>136</v>
      </c>
      <c r="J352" t="s">
        <v>137</v>
      </c>
      <c r="K352" t="s">
        <v>162</v>
      </c>
      <c r="L352" t="s">
        <v>1219</v>
      </c>
      <c r="M352" t="s">
        <v>1220</v>
      </c>
      <c r="N352">
        <v>3.5413888880000002</v>
      </c>
      <c r="O352">
        <v>0</v>
      </c>
      <c r="P352">
        <v>141</v>
      </c>
      <c r="Q352">
        <v>0</v>
      </c>
      <c r="R352">
        <v>0</v>
      </c>
      <c r="S352">
        <v>0</v>
      </c>
      <c r="T352">
        <v>5</v>
      </c>
      <c r="U352">
        <v>0</v>
      </c>
      <c r="V352">
        <v>0</v>
      </c>
      <c r="W352">
        <v>0</v>
      </c>
      <c r="X352">
        <v>146.2433228855443</v>
      </c>
      <c r="Y352">
        <v>0</v>
      </c>
      <c r="Z352">
        <v>0</v>
      </c>
      <c r="AA352">
        <v>0</v>
      </c>
      <c r="AB352">
        <v>30.957957302652407</v>
      </c>
      <c r="AC352">
        <v>0</v>
      </c>
      <c r="AD352">
        <v>0</v>
      </c>
      <c r="AE352">
        <v>177.20128018819671</v>
      </c>
    </row>
    <row r="353" spans="1:31" x14ac:dyDescent="0.3">
      <c r="A353">
        <v>2448970</v>
      </c>
      <c r="B353">
        <v>1</v>
      </c>
      <c r="C353" t="s">
        <v>80</v>
      </c>
      <c r="D353" t="s">
        <v>93</v>
      </c>
      <c r="E353" t="s">
        <v>141</v>
      </c>
      <c r="F353" t="s">
        <v>1221</v>
      </c>
      <c r="G353" t="s">
        <v>1222</v>
      </c>
      <c r="H353" t="s">
        <v>144</v>
      </c>
      <c r="I353" t="s">
        <v>136</v>
      </c>
      <c r="J353" t="s">
        <v>137</v>
      </c>
      <c r="K353" t="s">
        <v>138</v>
      </c>
      <c r="L353" t="s">
        <v>1223</v>
      </c>
      <c r="M353" t="s">
        <v>1224</v>
      </c>
      <c r="N353">
        <v>2.563055555</v>
      </c>
      <c r="O353">
        <v>0</v>
      </c>
      <c r="P353">
        <v>18</v>
      </c>
      <c r="Q353">
        <v>0</v>
      </c>
      <c r="R353">
        <v>12</v>
      </c>
      <c r="S353">
        <v>0</v>
      </c>
      <c r="T353">
        <v>7</v>
      </c>
      <c r="U353">
        <v>0</v>
      </c>
      <c r="V353">
        <v>0</v>
      </c>
      <c r="W353">
        <v>0</v>
      </c>
      <c r="X353">
        <v>2.8553944955681061</v>
      </c>
      <c r="Y353">
        <v>0</v>
      </c>
      <c r="Z353">
        <v>4.1488880386530758</v>
      </c>
      <c r="AA353">
        <v>0</v>
      </c>
      <c r="AB353">
        <v>2.2272393709647815</v>
      </c>
      <c r="AC353">
        <v>0</v>
      </c>
      <c r="AD353">
        <v>0</v>
      </c>
      <c r="AE353">
        <v>9.2315219051859643</v>
      </c>
    </row>
    <row r="354" spans="1:31" x14ac:dyDescent="0.3">
      <c r="A354">
        <v>2449282</v>
      </c>
      <c r="B354">
        <v>1</v>
      </c>
      <c r="C354" t="s">
        <v>80</v>
      </c>
      <c r="D354" t="s">
        <v>103</v>
      </c>
      <c r="E354" t="s">
        <v>141</v>
      </c>
      <c r="F354" t="s">
        <v>1225</v>
      </c>
      <c r="G354" t="s">
        <v>156</v>
      </c>
      <c r="H354" t="s">
        <v>144</v>
      </c>
      <c r="I354" t="s">
        <v>136</v>
      </c>
      <c r="J354" t="s">
        <v>137</v>
      </c>
      <c r="K354" t="s">
        <v>138</v>
      </c>
      <c r="L354" t="s">
        <v>1226</v>
      </c>
      <c r="M354" t="s">
        <v>1227</v>
      </c>
      <c r="N354">
        <v>0.819722222</v>
      </c>
      <c r="O354">
        <v>0</v>
      </c>
      <c r="P354">
        <v>23</v>
      </c>
      <c r="Q354">
        <v>0</v>
      </c>
      <c r="R354">
        <v>0</v>
      </c>
      <c r="S354">
        <v>0</v>
      </c>
      <c r="T354">
        <v>1</v>
      </c>
      <c r="U354">
        <v>0</v>
      </c>
      <c r="V354">
        <v>0</v>
      </c>
      <c r="W354">
        <v>0</v>
      </c>
      <c r="X354">
        <v>4.796068903017459</v>
      </c>
      <c r="Y354">
        <v>0</v>
      </c>
      <c r="Z354">
        <v>0</v>
      </c>
      <c r="AA354">
        <v>0</v>
      </c>
      <c r="AB354">
        <v>7.9541668030855647E-2</v>
      </c>
      <c r="AC354">
        <v>0</v>
      </c>
      <c r="AD354">
        <v>0</v>
      </c>
      <c r="AE354">
        <v>4.8756105710483144</v>
      </c>
    </row>
    <row r="355" spans="1:31" x14ac:dyDescent="0.3">
      <c r="A355">
        <v>2449308</v>
      </c>
      <c r="B355">
        <v>1</v>
      </c>
      <c r="C355" t="s">
        <v>80</v>
      </c>
      <c r="D355" t="s">
        <v>105</v>
      </c>
      <c r="E355" t="s">
        <v>284</v>
      </c>
      <c r="F355" t="s">
        <v>1228</v>
      </c>
      <c r="G355" t="s">
        <v>226</v>
      </c>
      <c r="H355" t="s">
        <v>135</v>
      </c>
      <c r="I355" t="s">
        <v>136</v>
      </c>
      <c r="J355" t="s">
        <v>137</v>
      </c>
      <c r="K355" t="s">
        <v>162</v>
      </c>
      <c r="L355" t="s">
        <v>1229</v>
      </c>
      <c r="M355" t="s">
        <v>1230</v>
      </c>
      <c r="N355">
        <v>5.8905555549999997</v>
      </c>
      <c r="O355">
        <v>36</v>
      </c>
      <c r="P355">
        <v>27172</v>
      </c>
      <c r="Q355">
        <v>39</v>
      </c>
      <c r="R355">
        <v>1092</v>
      </c>
      <c r="S355">
        <v>120</v>
      </c>
      <c r="T355">
        <v>2419</v>
      </c>
      <c r="U355">
        <v>23</v>
      </c>
      <c r="V355">
        <v>7</v>
      </c>
      <c r="W355">
        <v>133.51120212810787</v>
      </c>
      <c r="X355">
        <v>40949.317261541699</v>
      </c>
      <c r="Y355">
        <v>918.68013110845288</v>
      </c>
      <c r="Z355">
        <v>668.56656249844275</v>
      </c>
      <c r="AA355">
        <v>13817.880449912813</v>
      </c>
      <c r="AB355">
        <v>8304.1530795959025</v>
      </c>
      <c r="AC355">
        <v>4823.6670618180424</v>
      </c>
      <c r="AD355">
        <v>69.041178511259062</v>
      </c>
      <c r="AE355">
        <v>69684.81692711472</v>
      </c>
    </row>
    <row r="356" spans="1:31" x14ac:dyDescent="0.3">
      <c r="A356">
        <v>2449053</v>
      </c>
      <c r="B356">
        <v>1</v>
      </c>
      <c r="C356" t="s">
        <v>80</v>
      </c>
      <c r="D356" t="s">
        <v>84</v>
      </c>
      <c r="E356" t="s">
        <v>173</v>
      </c>
      <c r="F356" t="s">
        <v>1231</v>
      </c>
      <c r="G356" t="s">
        <v>175</v>
      </c>
      <c r="H356" t="s">
        <v>144</v>
      </c>
      <c r="I356" t="s">
        <v>136</v>
      </c>
      <c r="J356" t="s">
        <v>137</v>
      </c>
      <c r="K356" t="s">
        <v>138</v>
      </c>
      <c r="L356" t="s">
        <v>1232</v>
      </c>
      <c r="M356" t="s">
        <v>1233</v>
      </c>
      <c r="N356">
        <v>1.2877777770000001</v>
      </c>
      <c r="O356">
        <v>0</v>
      </c>
      <c r="P356">
        <v>5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1.8977875251015406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1.8977875251015406</v>
      </c>
    </row>
    <row r="357" spans="1:31" x14ac:dyDescent="0.3">
      <c r="A357">
        <v>2448910</v>
      </c>
      <c r="B357">
        <v>1</v>
      </c>
      <c r="C357" t="s">
        <v>81</v>
      </c>
      <c r="D357" t="s">
        <v>118</v>
      </c>
      <c r="E357" t="s">
        <v>147</v>
      </c>
      <c r="F357" t="s">
        <v>1234</v>
      </c>
      <c r="G357" t="s">
        <v>161</v>
      </c>
      <c r="H357" t="s">
        <v>135</v>
      </c>
      <c r="I357" t="s">
        <v>136</v>
      </c>
      <c r="J357" t="s">
        <v>137</v>
      </c>
      <c r="K357" t="s">
        <v>162</v>
      </c>
      <c r="L357" t="s">
        <v>1235</v>
      </c>
      <c r="M357" t="s">
        <v>1236</v>
      </c>
      <c r="N357">
        <v>2.775833333</v>
      </c>
      <c r="O357">
        <v>0</v>
      </c>
      <c r="P357">
        <v>93</v>
      </c>
      <c r="Q357">
        <v>26</v>
      </c>
      <c r="R357">
        <v>4</v>
      </c>
      <c r="S357">
        <v>4</v>
      </c>
      <c r="T357">
        <v>1</v>
      </c>
      <c r="U357">
        <v>0</v>
      </c>
      <c r="V357">
        <v>0</v>
      </c>
      <c r="W357">
        <v>0</v>
      </c>
      <c r="X357">
        <v>35.208933704691759</v>
      </c>
      <c r="Y357">
        <v>78.662212360071706</v>
      </c>
      <c r="Z357">
        <v>7.3475465069845862</v>
      </c>
      <c r="AA357">
        <v>120.39526442138114</v>
      </c>
      <c r="AB357">
        <v>0</v>
      </c>
      <c r="AC357">
        <v>0</v>
      </c>
      <c r="AD357">
        <v>0</v>
      </c>
      <c r="AE357">
        <v>241.61395699312919</v>
      </c>
    </row>
    <row r="358" spans="1:31" x14ac:dyDescent="0.3">
      <c r="A358">
        <v>2449059</v>
      </c>
      <c r="B358">
        <v>1</v>
      </c>
      <c r="C358" t="s">
        <v>81</v>
      </c>
      <c r="D358" t="s">
        <v>122</v>
      </c>
      <c r="E358" t="s">
        <v>147</v>
      </c>
      <c r="F358" t="s">
        <v>1237</v>
      </c>
      <c r="G358" t="s">
        <v>226</v>
      </c>
      <c r="H358" t="s">
        <v>135</v>
      </c>
      <c r="I358" t="s">
        <v>136</v>
      </c>
      <c r="J358" t="s">
        <v>137</v>
      </c>
      <c r="K358" t="s">
        <v>162</v>
      </c>
      <c r="L358" t="s">
        <v>1238</v>
      </c>
      <c r="M358" t="s">
        <v>1239</v>
      </c>
      <c r="N358">
        <v>0.42388888800000002</v>
      </c>
      <c r="O358">
        <v>0</v>
      </c>
      <c r="P358">
        <v>412</v>
      </c>
      <c r="Q358">
        <v>0</v>
      </c>
      <c r="R358">
        <v>0</v>
      </c>
      <c r="S358">
        <v>0</v>
      </c>
      <c r="T358">
        <v>73</v>
      </c>
      <c r="U358">
        <v>0</v>
      </c>
      <c r="V358">
        <v>0</v>
      </c>
      <c r="W358">
        <v>0</v>
      </c>
      <c r="X358">
        <v>41.484649242302368</v>
      </c>
      <c r="Y358">
        <v>0</v>
      </c>
      <c r="Z358">
        <v>0</v>
      </c>
      <c r="AA358">
        <v>0</v>
      </c>
      <c r="AB358">
        <v>36.688398703650478</v>
      </c>
      <c r="AC358">
        <v>0</v>
      </c>
      <c r="AD358">
        <v>0</v>
      </c>
      <c r="AE358">
        <v>78.173047945952845</v>
      </c>
    </row>
    <row r="359" spans="1:31" x14ac:dyDescent="0.3">
      <c r="A359">
        <v>2448867</v>
      </c>
      <c r="B359">
        <v>1</v>
      </c>
      <c r="C359" t="s">
        <v>80</v>
      </c>
      <c r="D359" t="s">
        <v>110</v>
      </c>
      <c r="E359" t="s">
        <v>147</v>
      </c>
      <c r="F359" t="s">
        <v>1240</v>
      </c>
      <c r="G359" t="s">
        <v>226</v>
      </c>
      <c r="H359" t="s">
        <v>135</v>
      </c>
      <c r="I359" t="s">
        <v>136</v>
      </c>
      <c r="J359" t="s">
        <v>137</v>
      </c>
      <c r="K359" t="s">
        <v>162</v>
      </c>
      <c r="L359" t="s">
        <v>1241</v>
      </c>
      <c r="M359" t="s">
        <v>1242</v>
      </c>
      <c r="N359">
        <v>2.3713888879999998</v>
      </c>
      <c r="O359">
        <v>0</v>
      </c>
      <c r="P359">
        <v>1318</v>
      </c>
      <c r="Q359">
        <v>0</v>
      </c>
      <c r="R359">
        <v>0</v>
      </c>
      <c r="S359">
        <v>1</v>
      </c>
      <c r="T359">
        <v>51</v>
      </c>
      <c r="U359">
        <v>0</v>
      </c>
      <c r="V359">
        <v>0</v>
      </c>
      <c r="W359">
        <v>0</v>
      </c>
      <c r="X359">
        <v>1182.213517875696</v>
      </c>
      <c r="Y359">
        <v>0</v>
      </c>
      <c r="Z359">
        <v>0</v>
      </c>
      <c r="AA359">
        <v>4725.2997545512444</v>
      </c>
      <c r="AB359">
        <v>374.27174565795423</v>
      </c>
      <c r="AC359">
        <v>0</v>
      </c>
      <c r="AD359">
        <v>0</v>
      </c>
      <c r="AE359">
        <v>6281.7850180848945</v>
      </c>
    </row>
    <row r="360" spans="1:31" x14ac:dyDescent="0.3">
      <c r="A360">
        <v>2449182</v>
      </c>
      <c r="B360">
        <v>1</v>
      </c>
      <c r="C360" t="s">
        <v>81</v>
      </c>
      <c r="D360" t="s">
        <v>120</v>
      </c>
      <c r="E360" t="s">
        <v>132</v>
      </c>
      <c r="F360" t="s">
        <v>1243</v>
      </c>
      <c r="G360" t="s">
        <v>149</v>
      </c>
      <c r="H360" t="s">
        <v>135</v>
      </c>
      <c r="I360" t="s">
        <v>136</v>
      </c>
      <c r="J360" t="s">
        <v>137</v>
      </c>
      <c r="K360" t="s">
        <v>138</v>
      </c>
      <c r="L360" t="s">
        <v>1244</v>
      </c>
      <c r="M360" t="s">
        <v>1245</v>
      </c>
      <c r="N360">
        <v>0.4</v>
      </c>
      <c r="O360">
        <v>1</v>
      </c>
      <c r="P360">
        <v>915</v>
      </c>
      <c r="Q360">
        <v>0</v>
      </c>
      <c r="R360">
        <v>16</v>
      </c>
      <c r="S360">
        <v>1</v>
      </c>
      <c r="T360">
        <v>104</v>
      </c>
      <c r="U360">
        <v>2</v>
      </c>
      <c r="V360">
        <v>2</v>
      </c>
      <c r="W360">
        <v>0.10889809905240001</v>
      </c>
      <c r="X360">
        <v>92.823318228033159</v>
      </c>
      <c r="Y360">
        <v>0</v>
      </c>
      <c r="Z360">
        <v>0.90391562851592411</v>
      </c>
      <c r="AA360">
        <v>0.64189717230960008</v>
      </c>
      <c r="AB360">
        <v>22.95805727968559</v>
      </c>
      <c r="AC360">
        <v>38.049551505180922</v>
      </c>
      <c r="AD360">
        <v>2.2433242701424492</v>
      </c>
      <c r="AE360">
        <v>157.72896218292001</v>
      </c>
    </row>
    <row r="361" spans="1:31" x14ac:dyDescent="0.3">
      <c r="A361">
        <v>2448913</v>
      </c>
      <c r="B361">
        <v>1</v>
      </c>
      <c r="C361" t="s">
        <v>80</v>
      </c>
      <c r="D361" t="s">
        <v>99</v>
      </c>
      <c r="E361" t="s">
        <v>159</v>
      </c>
      <c r="F361" t="s">
        <v>1246</v>
      </c>
      <c r="G361" t="s">
        <v>226</v>
      </c>
      <c r="H361" t="s">
        <v>144</v>
      </c>
      <c r="I361" t="s">
        <v>136</v>
      </c>
      <c r="J361" t="s">
        <v>137</v>
      </c>
      <c r="K361" t="s">
        <v>162</v>
      </c>
      <c r="L361" t="s">
        <v>1247</v>
      </c>
      <c r="M361" t="s">
        <v>1248</v>
      </c>
      <c r="N361">
        <v>1.293055555</v>
      </c>
      <c r="O361">
        <v>0</v>
      </c>
      <c r="P361">
        <v>45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6.8114367412686798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6.8114367412686798</v>
      </c>
    </row>
    <row r="362" spans="1:31" x14ac:dyDescent="0.3">
      <c r="A362">
        <v>2449159</v>
      </c>
      <c r="B362">
        <v>1</v>
      </c>
      <c r="C362" t="s">
        <v>81</v>
      </c>
      <c r="D362" t="s">
        <v>127</v>
      </c>
      <c r="E362" t="s">
        <v>169</v>
      </c>
      <c r="F362" t="s">
        <v>1249</v>
      </c>
      <c r="G362" t="s">
        <v>149</v>
      </c>
      <c r="H362" t="s">
        <v>135</v>
      </c>
      <c r="I362" t="s">
        <v>136</v>
      </c>
      <c r="J362" t="s">
        <v>137</v>
      </c>
      <c r="K362" t="s">
        <v>138</v>
      </c>
      <c r="L362" t="s">
        <v>1250</v>
      </c>
      <c r="M362" t="s">
        <v>1251</v>
      </c>
      <c r="N362">
        <v>0.46055555500000001</v>
      </c>
      <c r="O362">
        <v>0</v>
      </c>
      <c r="P362">
        <v>0</v>
      </c>
      <c r="Q362">
        <v>0</v>
      </c>
      <c r="R362">
        <v>0</v>
      </c>
      <c r="S362">
        <v>2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1256.1352779497879</v>
      </c>
      <c r="AB362">
        <v>0</v>
      </c>
      <c r="AC362">
        <v>0</v>
      </c>
      <c r="AD362">
        <v>0</v>
      </c>
      <c r="AE362">
        <v>1256.1352779497879</v>
      </c>
    </row>
    <row r="363" spans="1:31" x14ac:dyDescent="0.3">
      <c r="A363">
        <v>2448890</v>
      </c>
      <c r="B363">
        <v>1</v>
      </c>
      <c r="C363" t="s">
        <v>80</v>
      </c>
      <c r="D363" t="s">
        <v>105</v>
      </c>
      <c r="E363" t="s">
        <v>169</v>
      </c>
      <c r="F363" t="s">
        <v>1252</v>
      </c>
      <c r="G363" t="s">
        <v>149</v>
      </c>
      <c r="H363" t="s">
        <v>135</v>
      </c>
      <c r="I363" t="s">
        <v>136</v>
      </c>
      <c r="J363" t="s">
        <v>137</v>
      </c>
      <c r="K363" t="s">
        <v>138</v>
      </c>
      <c r="L363" t="s">
        <v>1253</v>
      </c>
      <c r="M363" t="s">
        <v>1254</v>
      </c>
      <c r="N363">
        <v>0.47722222199999997</v>
      </c>
      <c r="O363">
        <v>11</v>
      </c>
      <c r="P363">
        <v>1746</v>
      </c>
      <c r="Q363">
        <v>17</v>
      </c>
      <c r="R363">
        <v>593</v>
      </c>
      <c r="S363">
        <v>38</v>
      </c>
      <c r="T363">
        <v>174</v>
      </c>
      <c r="U363">
        <v>0</v>
      </c>
      <c r="V363">
        <v>1</v>
      </c>
      <c r="W363">
        <v>3.0068476816906848</v>
      </c>
      <c r="X363">
        <v>243.01533557451427</v>
      </c>
      <c r="Y363">
        <v>30.162207588643668</v>
      </c>
      <c r="Z363">
        <v>24.303227216935984</v>
      </c>
      <c r="AA363">
        <v>1218.1941986974159</v>
      </c>
      <c r="AB363">
        <v>79.01185512698784</v>
      </c>
      <c r="AC363">
        <v>0</v>
      </c>
      <c r="AD363">
        <v>3.7626017697346557</v>
      </c>
      <c r="AE363">
        <v>1601.456273655923</v>
      </c>
    </row>
    <row r="364" spans="1:31" x14ac:dyDescent="0.3">
      <c r="A364">
        <v>2449013</v>
      </c>
      <c r="B364">
        <v>1</v>
      </c>
      <c r="C364" t="s">
        <v>80</v>
      </c>
      <c r="D364" t="s">
        <v>101</v>
      </c>
      <c r="E364" t="s">
        <v>182</v>
      </c>
      <c r="F364" t="s">
        <v>1255</v>
      </c>
      <c r="G364" t="s">
        <v>219</v>
      </c>
      <c r="H364" t="s">
        <v>144</v>
      </c>
      <c r="I364" t="s">
        <v>136</v>
      </c>
      <c r="J364" t="s">
        <v>3</v>
      </c>
      <c r="K364" t="s">
        <v>138</v>
      </c>
      <c r="L364" t="s">
        <v>1256</v>
      </c>
      <c r="M364" t="s">
        <v>1257</v>
      </c>
      <c r="N364">
        <v>1.5633333330000001</v>
      </c>
      <c r="O364">
        <v>0</v>
      </c>
      <c r="P364">
        <v>12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1.8322955138485488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1.8322955138485488</v>
      </c>
    </row>
    <row r="365" spans="1:31" x14ac:dyDescent="0.3">
      <c r="A365">
        <v>2448873</v>
      </c>
      <c r="B365">
        <v>1</v>
      </c>
      <c r="C365" t="s">
        <v>81</v>
      </c>
      <c r="D365" t="s">
        <v>119</v>
      </c>
      <c r="E365" t="s">
        <v>159</v>
      </c>
      <c r="F365" t="s">
        <v>1258</v>
      </c>
      <c r="G365" t="s">
        <v>226</v>
      </c>
      <c r="H365" t="s">
        <v>144</v>
      </c>
      <c r="I365" t="s">
        <v>136</v>
      </c>
      <c r="J365" t="s">
        <v>137</v>
      </c>
      <c r="K365" t="s">
        <v>162</v>
      </c>
      <c r="L365" t="s">
        <v>1259</v>
      </c>
      <c r="M365" t="s">
        <v>1260</v>
      </c>
      <c r="N365">
        <v>2.96</v>
      </c>
      <c r="O365">
        <v>0</v>
      </c>
      <c r="P365">
        <v>360</v>
      </c>
      <c r="Q365">
        <v>0</v>
      </c>
      <c r="R365">
        <v>0</v>
      </c>
      <c r="S365">
        <v>0</v>
      </c>
      <c r="T365">
        <v>14</v>
      </c>
      <c r="U365">
        <v>0</v>
      </c>
      <c r="V365">
        <v>0</v>
      </c>
      <c r="W365">
        <v>0</v>
      </c>
      <c r="X365">
        <v>283.42756150033227</v>
      </c>
      <c r="Y365">
        <v>0</v>
      </c>
      <c r="Z365">
        <v>0</v>
      </c>
      <c r="AA365">
        <v>0</v>
      </c>
      <c r="AB365">
        <v>23.935087110535875</v>
      </c>
      <c r="AC365">
        <v>0</v>
      </c>
      <c r="AD365">
        <v>0</v>
      </c>
      <c r="AE365">
        <v>307.36264861086818</v>
      </c>
    </row>
    <row r="366" spans="1:31" x14ac:dyDescent="0.3">
      <c r="A366">
        <v>2448827</v>
      </c>
      <c r="B366">
        <v>1</v>
      </c>
      <c r="C366" t="s">
        <v>81</v>
      </c>
      <c r="D366" t="s">
        <v>126</v>
      </c>
      <c r="E366" t="s">
        <v>132</v>
      </c>
      <c r="F366" t="s">
        <v>1261</v>
      </c>
      <c r="G366" t="s">
        <v>149</v>
      </c>
      <c r="H366" t="s">
        <v>135</v>
      </c>
      <c r="I366" t="s">
        <v>660</v>
      </c>
      <c r="J366" t="s">
        <v>137</v>
      </c>
      <c r="K366" t="s">
        <v>138</v>
      </c>
      <c r="L366" t="s">
        <v>1262</v>
      </c>
      <c r="M366" t="s">
        <v>1263</v>
      </c>
      <c r="N366">
        <v>4.5555554999999998E-2</v>
      </c>
      <c r="O366">
        <v>11</v>
      </c>
      <c r="P366">
        <v>7116</v>
      </c>
      <c r="Q366">
        <v>171</v>
      </c>
      <c r="R366">
        <v>1214</v>
      </c>
      <c r="S366">
        <v>52</v>
      </c>
      <c r="T366">
        <v>905</v>
      </c>
      <c r="U366">
        <v>3</v>
      </c>
      <c r="V366">
        <v>1</v>
      </c>
      <c r="W366">
        <v>0.17426722767399763</v>
      </c>
      <c r="X366">
        <v>39.086907075486756</v>
      </c>
      <c r="Y366">
        <v>9.1904024336105401</v>
      </c>
      <c r="Z366">
        <v>5.7211356403851159</v>
      </c>
      <c r="AA366">
        <v>6.7952000096508387</v>
      </c>
      <c r="AB366">
        <v>17.206224200134276</v>
      </c>
      <c r="AC366">
        <v>4.0529090672423988E-2</v>
      </c>
      <c r="AD366">
        <v>0.12524025976051389</v>
      </c>
      <c r="AE366">
        <v>78.339905937374468</v>
      </c>
    </row>
    <row r="367" spans="1:31" x14ac:dyDescent="0.3">
      <c r="A367">
        <v>2449222</v>
      </c>
      <c r="B367">
        <v>1</v>
      </c>
      <c r="C367" t="s">
        <v>80</v>
      </c>
      <c r="D367" t="s">
        <v>97</v>
      </c>
      <c r="E367" t="s">
        <v>159</v>
      </c>
      <c r="F367" t="s">
        <v>1264</v>
      </c>
      <c r="G367" t="s">
        <v>143</v>
      </c>
      <c r="H367" t="s">
        <v>144</v>
      </c>
      <c r="I367" t="s">
        <v>136</v>
      </c>
      <c r="J367" t="s">
        <v>137</v>
      </c>
      <c r="K367" t="s">
        <v>138</v>
      </c>
      <c r="L367" t="s">
        <v>1265</v>
      </c>
      <c r="M367" t="s">
        <v>1266</v>
      </c>
      <c r="N367">
        <v>1.3869444440000001</v>
      </c>
      <c r="O367">
        <v>1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449.94022813212723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449.94022813212723</v>
      </c>
    </row>
    <row r="368" spans="1:31" x14ac:dyDescent="0.3">
      <c r="A368">
        <v>2449119</v>
      </c>
      <c r="B368">
        <v>1</v>
      </c>
      <c r="C368" t="s">
        <v>80</v>
      </c>
      <c r="D368" t="s">
        <v>84</v>
      </c>
      <c r="E368" t="s">
        <v>141</v>
      </c>
      <c r="F368" t="s">
        <v>1267</v>
      </c>
      <c r="G368" t="s">
        <v>156</v>
      </c>
      <c r="H368" t="s">
        <v>144</v>
      </c>
      <c r="I368" t="s">
        <v>136</v>
      </c>
      <c r="J368" t="s">
        <v>137</v>
      </c>
      <c r="K368" t="s">
        <v>138</v>
      </c>
      <c r="L368" t="s">
        <v>1268</v>
      </c>
      <c r="M368" t="s">
        <v>1269</v>
      </c>
      <c r="N368">
        <v>1.301111111</v>
      </c>
      <c r="O368">
        <v>0</v>
      </c>
      <c r="P368">
        <v>78</v>
      </c>
      <c r="Q368">
        <v>0</v>
      </c>
      <c r="R368">
        <v>0</v>
      </c>
      <c r="S368">
        <v>0</v>
      </c>
      <c r="T368">
        <v>8</v>
      </c>
      <c r="U368">
        <v>0</v>
      </c>
      <c r="V368">
        <v>0</v>
      </c>
      <c r="W368">
        <v>0</v>
      </c>
      <c r="X368">
        <v>28.609094145695195</v>
      </c>
      <c r="Y368">
        <v>0</v>
      </c>
      <c r="Z368">
        <v>0</v>
      </c>
      <c r="AA368">
        <v>0</v>
      </c>
      <c r="AB368">
        <v>9.6298016221203717</v>
      </c>
      <c r="AC368">
        <v>0</v>
      </c>
      <c r="AD368">
        <v>0</v>
      </c>
      <c r="AE368">
        <v>38.238895767815563</v>
      </c>
    </row>
    <row r="369" spans="1:31" x14ac:dyDescent="0.3">
      <c r="A369">
        <v>2449285</v>
      </c>
      <c r="B369">
        <v>1</v>
      </c>
      <c r="C369" t="s">
        <v>81</v>
      </c>
      <c r="D369" t="s">
        <v>123</v>
      </c>
      <c r="E369" t="s">
        <v>141</v>
      </c>
      <c r="F369" t="s">
        <v>1270</v>
      </c>
      <c r="G369" t="s">
        <v>200</v>
      </c>
      <c r="H369" t="s">
        <v>144</v>
      </c>
      <c r="I369" t="s">
        <v>136</v>
      </c>
      <c r="J369" t="s">
        <v>137</v>
      </c>
      <c r="K369" t="s">
        <v>138</v>
      </c>
      <c r="L369" t="s">
        <v>1271</v>
      </c>
      <c r="M369" t="s">
        <v>1272</v>
      </c>
      <c r="N369">
        <v>2.6711111110000001</v>
      </c>
      <c r="O369">
        <v>0</v>
      </c>
      <c r="P369">
        <v>0</v>
      </c>
      <c r="Q369">
        <v>0</v>
      </c>
      <c r="R369">
        <v>7</v>
      </c>
      <c r="S369">
        <v>0</v>
      </c>
      <c r="T369">
        <v>20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2.2362943940222846</v>
      </c>
      <c r="AA369">
        <v>0</v>
      </c>
      <c r="AB369">
        <v>35.215352132487261</v>
      </c>
      <c r="AC369">
        <v>0</v>
      </c>
      <c r="AD369">
        <v>0</v>
      </c>
      <c r="AE369">
        <v>37.451646526509549</v>
      </c>
    </row>
    <row r="370" spans="1:31" x14ac:dyDescent="0.3">
      <c r="A370">
        <v>2449262</v>
      </c>
      <c r="B370">
        <v>1</v>
      </c>
      <c r="C370" t="s">
        <v>80</v>
      </c>
      <c r="D370" t="s">
        <v>108</v>
      </c>
      <c r="E370" t="s">
        <v>132</v>
      </c>
      <c r="F370" t="s">
        <v>1273</v>
      </c>
      <c r="G370" t="s">
        <v>143</v>
      </c>
      <c r="H370" t="s">
        <v>135</v>
      </c>
      <c r="I370" t="s">
        <v>136</v>
      </c>
      <c r="J370" t="s">
        <v>137</v>
      </c>
      <c r="K370" t="s">
        <v>138</v>
      </c>
      <c r="L370" t="s">
        <v>1274</v>
      </c>
      <c r="M370" t="s">
        <v>1275</v>
      </c>
      <c r="N370">
        <v>0.55277777699999997</v>
      </c>
      <c r="O370">
        <v>0</v>
      </c>
      <c r="P370">
        <v>555</v>
      </c>
      <c r="Q370">
        <v>0</v>
      </c>
      <c r="R370">
        <v>85</v>
      </c>
      <c r="S370">
        <v>1</v>
      </c>
      <c r="T370">
        <v>83</v>
      </c>
      <c r="U370">
        <v>0</v>
      </c>
      <c r="V370">
        <v>0</v>
      </c>
      <c r="W370">
        <v>0</v>
      </c>
      <c r="X370">
        <v>45.962577564172307</v>
      </c>
      <c r="Y370">
        <v>0</v>
      </c>
      <c r="Z370">
        <v>4.3131957962640115</v>
      </c>
      <c r="AA370">
        <v>3.7400464456575824</v>
      </c>
      <c r="AB370">
        <v>16.308843420857276</v>
      </c>
      <c r="AC370">
        <v>0</v>
      </c>
      <c r="AD370">
        <v>0</v>
      </c>
      <c r="AE370">
        <v>70.324663226951174</v>
      </c>
    </row>
    <row r="371" spans="1:31" x14ac:dyDescent="0.3">
      <c r="A371">
        <v>2448907</v>
      </c>
      <c r="B371">
        <v>1</v>
      </c>
      <c r="C371" t="s">
        <v>80</v>
      </c>
      <c r="D371" t="s">
        <v>103</v>
      </c>
      <c r="E371" t="s">
        <v>182</v>
      </c>
      <c r="F371" t="s">
        <v>1276</v>
      </c>
      <c r="G371" t="s">
        <v>161</v>
      </c>
      <c r="H371" t="s">
        <v>144</v>
      </c>
      <c r="I371" t="s">
        <v>136</v>
      </c>
      <c r="J371" t="s">
        <v>137</v>
      </c>
      <c r="K371" t="s">
        <v>162</v>
      </c>
      <c r="L371" t="s">
        <v>1277</v>
      </c>
      <c r="M371" t="s">
        <v>1278</v>
      </c>
      <c r="N371">
        <v>6.2488888879999998</v>
      </c>
      <c r="O371">
        <v>0</v>
      </c>
      <c r="P371">
        <v>49</v>
      </c>
      <c r="Q371">
        <v>0</v>
      </c>
      <c r="R371">
        <v>0</v>
      </c>
      <c r="S371">
        <v>0</v>
      </c>
      <c r="T371">
        <v>7</v>
      </c>
      <c r="U371">
        <v>0</v>
      </c>
      <c r="V371">
        <v>0</v>
      </c>
      <c r="W371">
        <v>0</v>
      </c>
      <c r="X371">
        <v>87.329546829173111</v>
      </c>
      <c r="Y371">
        <v>0</v>
      </c>
      <c r="Z371">
        <v>0</v>
      </c>
      <c r="AA371">
        <v>0</v>
      </c>
      <c r="AB371">
        <v>126.8730245684207</v>
      </c>
      <c r="AC371">
        <v>0</v>
      </c>
      <c r="AD371">
        <v>0</v>
      </c>
      <c r="AE371">
        <v>214.20257139759383</v>
      </c>
    </row>
    <row r="372" spans="1:31" x14ac:dyDescent="0.3">
      <c r="A372">
        <v>2449142</v>
      </c>
      <c r="B372">
        <v>1</v>
      </c>
      <c r="C372" t="s">
        <v>80</v>
      </c>
      <c r="D372" t="s">
        <v>96</v>
      </c>
      <c r="E372" t="s">
        <v>169</v>
      </c>
      <c r="F372" t="s">
        <v>1279</v>
      </c>
      <c r="G372" t="s">
        <v>149</v>
      </c>
      <c r="H372" t="s">
        <v>135</v>
      </c>
      <c r="I372" t="s">
        <v>136</v>
      </c>
      <c r="J372" t="s">
        <v>137</v>
      </c>
      <c r="K372" t="s">
        <v>138</v>
      </c>
      <c r="L372" t="s">
        <v>1280</v>
      </c>
      <c r="M372" t="s">
        <v>1281</v>
      </c>
      <c r="N372">
        <v>0.258333333</v>
      </c>
      <c r="O372">
        <v>10</v>
      </c>
      <c r="P372">
        <v>8731</v>
      </c>
      <c r="Q372">
        <v>5</v>
      </c>
      <c r="R372">
        <v>19</v>
      </c>
      <c r="S372">
        <v>17</v>
      </c>
      <c r="T372">
        <v>677</v>
      </c>
      <c r="U372">
        <v>1</v>
      </c>
      <c r="V372">
        <v>1</v>
      </c>
      <c r="W372">
        <v>20.479794650444461</v>
      </c>
      <c r="X372">
        <v>693.13451558731515</v>
      </c>
      <c r="Y372">
        <v>0.91783552437122984</v>
      </c>
      <c r="Z372">
        <v>1.0848409066339315</v>
      </c>
      <c r="AA372">
        <v>69.378420645156282</v>
      </c>
      <c r="AB372">
        <v>252.91907898668262</v>
      </c>
      <c r="AC372">
        <v>19.136008661165629</v>
      </c>
      <c r="AD372">
        <v>0.14703509363834072</v>
      </c>
      <c r="AE372">
        <v>1057.1975300554075</v>
      </c>
    </row>
    <row r="373" spans="1:31" x14ac:dyDescent="0.3">
      <c r="A373">
        <v>2449162</v>
      </c>
      <c r="B373">
        <v>1</v>
      </c>
      <c r="C373" t="s">
        <v>80</v>
      </c>
      <c r="D373" t="s">
        <v>82</v>
      </c>
      <c r="E373" t="s">
        <v>173</v>
      </c>
      <c r="F373" t="s">
        <v>1282</v>
      </c>
      <c r="G373" t="s">
        <v>179</v>
      </c>
      <c r="H373" t="s">
        <v>144</v>
      </c>
      <c r="I373" t="s">
        <v>136</v>
      </c>
      <c r="J373" t="s">
        <v>137</v>
      </c>
      <c r="K373" t="s">
        <v>138</v>
      </c>
      <c r="L373" t="s">
        <v>1283</v>
      </c>
      <c r="M373" t="s">
        <v>1284</v>
      </c>
      <c r="N373">
        <v>2.0836111110000002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1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1.7437407716133935</v>
      </c>
      <c r="AC373">
        <v>0</v>
      </c>
      <c r="AD373">
        <v>0</v>
      </c>
      <c r="AE373">
        <v>1.7437407716133935</v>
      </c>
    </row>
    <row r="374" spans="1:31" x14ac:dyDescent="0.3">
      <c r="A374">
        <v>2449185</v>
      </c>
      <c r="B374">
        <v>1</v>
      </c>
      <c r="C374" t="s">
        <v>80</v>
      </c>
      <c r="D374" t="s">
        <v>101</v>
      </c>
      <c r="E374" t="s">
        <v>141</v>
      </c>
      <c r="F374" t="s">
        <v>1285</v>
      </c>
      <c r="G374" t="s">
        <v>143</v>
      </c>
      <c r="H374" t="s">
        <v>144</v>
      </c>
      <c r="I374" t="s">
        <v>136</v>
      </c>
      <c r="J374" t="s">
        <v>137</v>
      </c>
      <c r="K374" t="s">
        <v>138</v>
      </c>
      <c r="L374" t="s">
        <v>1286</v>
      </c>
      <c r="M374" t="s">
        <v>1287</v>
      </c>
      <c r="N374">
        <v>0.54833333299999998</v>
      </c>
      <c r="O374">
        <v>0</v>
      </c>
      <c r="P374">
        <v>2</v>
      </c>
      <c r="Q374">
        <v>0</v>
      </c>
      <c r="R374">
        <v>0</v>
      </c>
      <c r="S374">
        <v>0</v>
      </c>
      <c r="T374">
        <v>1</v>
      </c>
      <c r="U374">
        <v>0</v>
      </c>
      <c r="V374">
        <v>0</v>
      </c>
      <c r="W374">
        <v>0</v>
      </c>
      <c r="X374">
        <v>0.8810817034300904</v>
      </c>
      <c r="Y374">
        <v>0</v>
      </c>
      <c r="Z374">
        <v>0</v>
      </c>
      <c r="AA374">
        <v>0</v>
      </c>
      <c r="AB374">
        <v>0.33091372410903364</v>
      </c>
      <c r="AC374">
        <v>0</v>
      </c>
      <c r="AD374">
        <v>0</v>
      </c>
      <c r="AE374">
        <v>1.211995427539124</v>
      </c>
    </row>
    <row r="375" spans="1:31" x14ac:dyDescent="0.3">
      <c r="A375">
        <v>2449199</v>
      </c>
      <c r="B375">
        <v>1</v>
      </c>
      <c r="C375" t="s">
        <v>80</v>
      </c>
      <c r="D375" t="s">
        <v>100</v>
      </c>
      <c r="E375" t="s">
        <v>141</v>
      </c>
      <c r="F375" t="s">
        <v>1288</v>
      </c>
      <c r="G375" t="s">
        <v>143</v>
      </c>
      <c r="H375" t="s">
        <v>144</v>
      </c>
      <c r="I375" t="s">
        <v>136</v>
      </c>
      <c r="J375" t="s">
        <v>137</v>
      </c>
      <c r="K375" t="s">
        <v>138</v>
      </c>
      <c r="L375" t="s">
        <v>1289</v>
      </c>
      <c r="M375" t="s">
        <v>1290</v>
      </c>
      <c r="N375">
        <v>1.849444444</v>
      </c>
      <c r="O375">
        <v>0</v>
      </c>
      <c r="P375">
        <v>23</v>
      </c>
      <c r="Q375">
        <v>0</v>
      </c>
      <c r="R375">
        <v>0</v>
      </c>
      <c r="S375">
        <v>0</v>
      </c>
      <c r="T375">
        <v>5</v>
      </c>
      <c r="U375">
        <v>0</v>
      </c>
      <c r="V375">
        <v>0</v>
      </c>
      <c r="W375">
        <v>0</v>
      </c>
      <c r="X375">
        <v>16.072440932096224</v>
      </c>
      <c r="Y375">
        <v>0</v>
      </c>
      <c r="Z375">
        <v>0</v>
      </c>
      <c r="AA375">
        <v>0</v>
      </c>
      <c r="AB375">
        <v>3.7106889280394078</v>
      </c>
      <c r="AC375">
        <v>0</v>
      </c>
      <c r="AD375">
        <v>0</v>
      </c>
      <c r="AE375">
        <v>19.783129860135631</v>
      </c>
    </row>
    <row r="376" spans="1:31" x14ac:dyDescent="0.3">
      <c r="A376">
        <v>2448807</v>
      </c>
      <c r="B376">
        <v>1</v>
      </c>
      <c r="C376" t="s">
        <v>80</v>
      </c>
      <c r="D376" t="s">
        <v>87</v>
      </c>
      <c r="E376" t="s">
        <v>169</v>
      </c>
      <c r="F376" t="s">
        <v>1291</v>
      </c>
      <c r="G376" t="s">
        <v>149</v>
      </c>
      <c r="H376" t="s">
        <v>135</v>
      </c>
      <c r="I376" t="s">
        <v>136</v>
      </c>
      <c r="J376" t="s">
        <v>137</v>
      </c>
      <c r="K376" t="s">
        <v>138</v>
      </c>
      <c r="L376" t="s">
        <v>1292</v>
      </c>
      <c r="M376" t="s">
        <v>1293</v>
      </c>
      <c r="N376">
        <v>0.28166666600000001</v>
      </c>
      <c r="O376">
        <v>0</v>
      </c>
      <c r="P376">
        <v>1092</v>
      </c>
      <c r="Q376">
        <v>0</v>
      </c>
      <c r="R376">
        <v>0</v>
      </c>
      <c r="S376">
        <v>3</v>
      </c>
      <c r="T376">
        <v>56</v>
      </c>
      <c r="U376">
        <v>0</v>
      </c>
      <c r="V376">
        <v>0</v>
      </c>
      <c r="W376">
        <v>0</v>
      </c>
      <c r="X376">
        <v>80.561835526335969</v>
      </c>
      <c r="Y376">
        <v>0</v>
      </c>
      <c r="Z376">
        <v>0</v>
      </c>
      <c r="AA376">
        <v>83.857588454563668</v>
      </c>
      <c r="AB376">
        <v>19.554599294818733</v>
      </c>
      <c r="AC376">
        <v>0</v>
      </c>
      <c r="AD376">
        <v>0</v>
      </c>
      <c r="AE376">
        <v>183.97402327571837</v>
      </c>
    </row>
    <row r="377" spans="1:31" x14ac:dyDescent="0.3">
      <c r="A377">
        <v>2448985</v>
      </c>
      <c r="B377">
        <v>1</v>
      </c>
      <c r="C377" t="s">
        <v>80</v>
      </c>
      <c r="D377" t="s">
        <v>100</v>
      </c>
      <c r="E377" t="s">
        <v>141</v>
      </c>
      <c r="F377" t="s">
        <v>1294</v>
      </c>
      <c r="G377" t="s">
        <v>156</v>
      </c>
      <c r="H377" t="s">
        <v>144</v>
      </c>
      <c r="I377" t="s">
        <v>136</v>
      </c>
      <c r="J377" t="s">
        <v>137</v>
      </c>
      <c r="K377" t="s">
        <v>138</v>
      </c>
      <c r="L377" t="s">
        <v>1295</v>
      </c>
      <c r="M377" t="s">
        <v>1296</v>
      </c>
      <c r="N377">
        <v>2.39</v>
      </c>
      <c r="O377">
        <v>0</v>
      </c>
      <c r="P377">
        <v>43</v>
      </c>
      <c r="Q377">
        <v>0</v>
      </c>
      <c r="R377">
        <v>6</v>
      </c>
      <c r="S377">
        <v>0</v>
      </c>
      <c r="T377">
        <v>2</v>
      </c>
      <c r="U377">
        <v>0</v>
      </c>
      <c r="V377">
        <v>0</v>
      </c>
      <c r="W377">
        <v>0</v>
      </c>
      <c r="X377">
        <v>50.870916073886903</v>
      </c>
      <c r="Y377">
        <v>0</v>
      </c>
      <c r="Z377">
        <v>3.4151833639002906</v>
      </c>
      <c r="AA377">
        <v>0</v>
      </c>
      <c r="AB377">
        <v>23.454283378619593</v>
      </c>
      <c r="AC377">
        <v>0</v>
      </c>
      <c r="AD377">
        <v>0</v>
      </c>
      <c r="AE377">
        <v>77.740382816406793</v>
      </c>
    </row>
    <row r="378" spans="1:31" x14ac:dyDescent="0.3">
      <c r="A378">
        <v>2449085</v>
      </c>
      <c r="B378">
        <v>1</v>
      </c>
      <c r="C378" t="s">
        <v>80</v>
      </c>
      <c r="D378" t="s">
        <v>96</v>
      </c>
      <c r="E378" t="s">
        <v>141</v>
      </c>
      <c r="F378" t="s">
        <v>1019</v>
      </c>
      <c r="G378" t="s">
        <v>156</v>
      </c>
      <c r="H378" t="s">
        <v>144</v>
      </c>
      <c r="I378" t="s">
        <v>136</v>
      </c>
      <c r="J378" t="s">
        <v>137</v>
      </c>
      <c r="K378" t="s">
        <v>138</v>
      </c>
      <c r="L378" t="s">
        <v>1297</v>
      </c>
      <c r="M378" t="s">
        <v>1298</v>
      </c>
      <c r="N378">
        <v>0.903888888</v>
      </c>
      <c r="O378">
        <v>0</v>
      </c>
      <c r="P378">
        <v>2</v>
      </c>
      <c r="Q378">
        <v>0</v>
      </c>
      <c r="R378">
        <v>0</v>
      </c>
      <c r="S378">
        <v>0</v>
      </c>
      <c r="T378">
        <v>30</v>
      </c>
      <c r="U378">
        <v>0</v>
      </c>
      <c r="V378">
        <v>0</v>
      </c>
      <c r="W378">
        <v>0</v>
      </c>
      <c r="X378">
        <v>0.40125146924312083</v>
      </c>
      <c r="Y378">
        <v>0</v>
      </c>
      <c r="Z378">
        <v>0</v>
      </c>
      <c r="AA378">
        <v>0</v>
      </c>
      <c r="AB378">
        <v>17.636105466655476</v>
      </c>
      <c r="AC378">
        <v>0</v>
      </c>
      <c r="AD378">
        <v>0</v>
      </c>
      <c r="AE378">
        <v>18.037356935898597</v>
      </c>
    </row>
    <row r="379" spans="1:31" x14ac:dyDescent="0.3">
      <c r="A379">
        <v>2448916</v>
      </c>
      <c r="B379">
        <v>1</v>
      </c>
      <c r="C379" t="s">
        <v>80</v>
      </c>
      <c r="D379" t="s">
        <v>84</v>
      </c>
      <c r="E379" t="s">
        <v>141</v>
      </c>
      <c r="F379" t="s">
        <v>1055</v>
      </c>
      <c r="G379" t="s">
        <v>156</v>
      </c>
      <c r="H379" t="s">
        <v>144</v>
      </c>
      <c r="I379" t="s">
        <v>136</v>
      </c>
      <c r="J379" t="s">
        <v>137</v>
      </c>
      <c r="K379" t="s">
        <v>138</v>
      </c>
      <c r="L379" t="s">
        <v>1299</v>
      </c>
      <c r="M379" t="s">
        <v>1300</v>
      </c>
      <c r="N379">
        <v>0.89055555500000005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3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2.6424695106375897</v>
      </c>
      <c r="AC379">
        <v>0</v>
      </c>
      <c r="AD379">
        <v>0</v>
      </c>
      <c r="AE379">
        <v>2.6424695106375897</v>
      </c>
    </row>
    <row r="380" spans="1:31" x14ac:dyDescent="0.3">
      <c r="A380">
        <v>2449231</v>
      </c>
      <c r="B380">
        <v>1</v>
      </c>
      <c r="C380" t="s">
        <v>80</v>
      </c>
      <c r="D380" t="s">
        <v>92</v>
      </c>
      <c r="E380" t="s">
        <v>182</v>
      </c>
      <c r="F380" t="s">
        <v>1301</v>
      </c>
      <c r="G380" t="s">
        <v>143</v>
      </c>
      <c r="H380" t="s">
        <v>144</v>
      </c>
      <c r="I380" t="s">
        <v>136</v>
      </c>
      <c r="J380" t="s">
        <v>137</v>
      </c>
      <c r="K380" t="s">
        <v>138</v>
      </c>
      <c r="L380" t="s">
        <v>1302</v>
      </c>
      <c r="M380" t="s">
        <v>1303</v>
      </c>
      <c r="N380">
        <v>1.5972222220000001</v>
      </c>
      <c r="O380">
        <v>0</v>
      </c>
      <c r="P380">
        <v>126</v>
      </c>
      <c r="Q380">
        <v>0</v>
      </c>
      <c r="R380">
        <v>0</v>
      </c>
      <c r="S380">
        <v>0</v>
      </c>
      <c r="T380">
        <v>19</v>
      </c>
      <c r="U380">
        <v>0</v>
      </c>
      <c r="V380">
        <v>0</v>
      </c>
      <c r="W380">
        <v>0</v>
      </c>
      <c r="X380">
        <v>75.586381753135555</v>
      </c>
      <c r="Y380">
        <v>0</v>
      </c>
      <c r="Z380">
        <v>0</v>
      </c>
      <c r="AA380">
        <v>0</v>
      </c>
      <c r="AB380">
        <v>18.407751454240362</v>
      </c>
      <c r="AC380">
        <v>0</v>
      </c>
      <c r="AD380">
        <v>0</v>
      </c>
      <c r="AE380">
        <v>93.99413320737591</v>
      </c>
    </row>
    <row r="381" spans="1:31" x14ac:dyDescent="0.3">
      <c r="A381">
        <v>2448922</v>
      </c>
      <c r="B381">
        <v>1</v>
      </c>
      <c r="C381" t="s">
        <v>80</v>
      </c>
      <c r="D381" t="s">
        <v>92</v>
      </c>
      <c r="E381" t="s">
        <v>141</v>
      </c>
      <c r="F381" t="s">
        <v>1304</v>
      </c>
      <c r="G381" t="s">
        <v>410</v>
      </c>
      <c r="H381" t="s">
        <v>144</v>
      </c>
      <c r="I381" t="s">
        <v>136</v>
      </c>
      <c r="J381" t="s">
        <v>137</v>
      </c>
      <c r="K381" t="s">
        <v>138</v>
      </c>
      <c r="L381" t="s">
        <v>1305</v>
      </c>
      <c r="M381" t="s">
        <v>1306</v>
      </c>
      <c r="N381">
        <v>4.3066666659999999</v>
      </c>
      <c r="O381">
        <v>0</v>
      </c>
      <c r="P381">
        <v>19</v>
      </c>
      <c r="Q381">
        <v>0</v>
      </c>
      <c r="R381">
        <v>0</v>
      </c>
      <c r="S381">
        <v>0</v>
      </c>
      <c r="T381">
        <v>1</v>
      </c>
      <c r="U381">
        <v>0</v>
      </c>
      <c r="V381">
        <v>0</v>
      </c>
      <c r="W381">
        <v>0</v>
      </c>
      <c r="X381">
        <v>21.798077905810374</v>
      </c>
      <c r="Y381">
        <v>0</v>
      </c>
      <c r="Z381">
        <v>0</v>
      </c>
      <c r="AA381">
        <v>0</v>
      </c>
      <c r="AB381">
        <v>3.6809012641921974</v>
      </c>
      <c r="AC381">
        <v>0</v>
      </c>
      <c r="AD381">
        <v>0</v>
      </c>
      <c r="AE381">
        <v>25.478979170002571</v>
      </c>
    </row>
    <row r="382" spans="1:31" x14ac:dyDescent="0.3">
      <c r="A382">
        <v>2448979</v>
      </c>
      <c r="B382">
        <v>1</v>
      </c>
      <c r="C382" t="s">
        <v>80</v>
      </c>
      <c r="D382" t="s">
        <v>85</v>
      </c>
      <c r="E382" t="s">
        <v>147</v>
      </c>
      <c r="F382" t="s">
        <v>1307</v>
      </c>
      <c r="G382" t="s">
        <v>149</v>
      </c>
      <c r="H382" t="s">
        <v>135</v>
      </c>
      <c r="I382" t="s">
        <v>136</v>
      </c>
      <c r="J382" t="s">
        <v>137</v>
      </c>
      <c r="K382" t="s">
        <v>138</v>
      </c>
      <c r="L382" t="s">
        <v>1308</v>
      </c>
      <c r="M382" t="s">
        <v>1309</v>
      </c>
      <c r="N382">
        <v>0.69499999999999995</v>
      </c>
      <c r="O382">
        <v>0</v>
      </c>
      <c r="P382">
        <v>1373</v>
      </c>
      <c r="Q382">
        <v>0</v>
      </c>
      <c r="R382">
        <v>0</v>
      </c>
      <c r="S382">
        <v>0</v>
      </c>
      <c r="T382">
        <v>157</v>
      </c>
      <c r="U382">
        <v>0</v>
      </c>
      <c r="V382">
        <v>0</v>
      </c>
      <c r="W382">
        <v>0</v>
      </c>
      <c r="X382">
        <v>283.08140848034634</v>
      </c>
      <c r="Y382">
        <v>0</v>
      </c>
      <c r="Z382">
        <v>0</v>
      </c>
      <c r="AA382">
        <v>0</v>
      </c>
      <c r="AB382">
        <v>202.92644213661646</v>
      </c>
      <c r="AC382">
        <v>0</v>
      </c>
      <c r="AD382">
        <v>0</v>
      </c>
      <c r="AE382">
        <v>486.0078506169628</v>
      </c>
    </row>
    <row r="383" spans="1:31" x14ac:dyDescent="0.3">
      <c r="A383">
        <v>2449025</v>
      </c>
      <c r="B383">
        <v>1</v>
      </c>
      <c r="C383" t="s">
        <v>81</v>
      </c>
      <c r="D383" t="s">
        <v>112</v>
      </c>
      <c r="E383" t="s">
        <v>173</v>
      </c>
      <c r="F383" t="s">
        <v>1310</v>
      </c>
      <c r="G383" t="s">
        <v>175</v>
      </c>
      <c r="H383" t="s">
        <v>144</v>
      </c>
      <c r="I383" t="s">
        <v>136</v>
      </c>
      <c r="J383" t="s">
        <v>137</v>
      </c>
      <c r="K383" t="s">
        <v>138</v>
      </c>
      <c r="L383" t="s">
        <v>1311</v>
      </c>
      <c r="M383" t="s">
        <v>1312</v>
      </c>
      <c r="N383">
        <v>1.4569444439999999</v>
      </c>
      <c r="O383">
        <v>0</v>
      </c>
      <c r="P383">
        <v>1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0.10654445637121933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0.10654445637121933</v>
      </c>
    </row>
    <row r="384" spans="1:31" x14ac:dyDescent="0.3">
      <c r="A384">
        <v>2449271</v>
      </c>
      <c r="B384">
        <v>1</v>
      </c>
      <c r="C384" t="s">
        <v>80</v>
      </c>
      <c r="D384" t="s">
        <v>97</v>
      </c>
      <c r="E384" t="s">
        <v>159</v>
      </c>
      <c r="F384" t="s">
        <v>1313</v>
      </c>
      <c r="G384" t="s">
        <v>310</v>
      </c>
      <c r="H384" t="s">
        <v>144</v>
      </c>
      <c r="I384" t="s">
        <v>136</v>
      </c>
      <c r="J384" t="s">
        <v>137</v>
      </c>
      <c r="K384" t="s">
        <v>138</v>
      </c>
      <c r="L384" t="s">
        <v>1314</v>
      </c>
      <c r="M384" t="s">
        <v>1315</v>
      </c>
      <c r="N384">
        <v>1.8644444440000001</v>
      </c>
      <c r="O384">
        <v>0</v>
      </c>
      <c r="P384">
        <v>131</v>
      </c>
      <c r="Q384">
        <v>0</v>
      </c>
      <c r="R384">
        <v>2</v>
      </c>
      <c r="S384">
        <v>0</v>
      </c>
      <c r="T384">
        <v>19</v>
      </c>
      <c r="U384">
        <v>0</v>
      </c>
      <c r="V384">
        <v>0</v>
      </c>
      <c r="W384">
        <v>0</v>
      </c>
      <c r="X384">
        <v>94.107665752196553</v>
      </c>
      <c r="Y384">
        <v>0</v>
      </c>
      <c r="Z384">
        <v>1.342338026913162</v>
      </c>
      <c r="AA384">
        <v>0</v>
      </c>
      <c r="AB384">
        <v>23.214353965449945</v>
      </c>
      <c r="AC384">
        <v>0</v>
      </c>
      <c r="AD384">
        <v>0</v>
      </c>
      <c r="AE384">
        <v>118.66435774455967</v>
      </c>
    </row>
    <row r="385" spans="1:31" x14ac:dyDescent="0.3">
      <c r="A385">
        <v>2449165</v>
      </c>
      <c r="B385">
        <v>1</v>
      </c>
      <c r="C385" t="s">
        <v>80</v>
      </c>
      <c r="D385" t="s">
        <v>96</v>
      </c>
      <c r="E385" t="s">
        <v>141</v>
      </c>
      <c r="F385" t="s">
        <v>1316</v>
      </c>
      <c r="G385" t="s">
        <v>219</v>
      </c>
      <c r="H385" t="s">
        <v>144</v>
      </c>
      <c r="I385" t="s">
        <v>136</v>
      </c>
      <c r="J385" t="s">
        <v>3</v>
      </c>
      <c r="K385" t="s">
        <v>138</v>
      </c>
      <c r="L385" t="s">
        <v>1317</v>
      </c>
      <c r="M385" t="s">
        <v>1318</v>
      </c>
      <c r="N385">
        <v>2.5772222220000001</v>
      </c>
      <c r="O385">
        <v>0</v>
      </c>
      <c r="P385">
        <v>14</v>
      </c>
      <c r="Q385">
        <v>0</v>
      </c>
      <c r="R385">
        <v>0</v>
      </c>
      <c r="S385">
        <v>0</v>
      </c>
      <c r="T385">
        <v>1</v>
      </c>
      <c r="U385">
        <v>0</v>
      </c>
      <c r="V385">
        <v>0</v>
      </c>
      <c r="W385">
        <v>0</v>
      </c>
      <c r="X385">
        <v>21.341419217824157</v>
      </c>
      <c r="Y385">
        <v>0</v>
      </c>
      <c r="Z385">
        <v>0</v>
      </c>
      <c r="AA385">
        <v>0</v>
      </c>
      <c r="AB385">
        <v>2.0343462519993296</v>
      </c>
      <c r="AC385">
        <v>0</v>
      </c>
      <c r="AD385">
        <v>0</v>
      </c>
      <c r="AE385">
        <v>23.375765469823488</v>
      </c>
    </row>
    <row r="386" spans="1:31" x14ac:dyDescent="0.3">
      <c r="A386">
        <v>2448833</v>
      </c>
      <c r="B386">
        <v>1</v>
      </c>
      <c r="C386" t="s">
        <v>80</v>
      </c>
      <c r="D386" t="s">
        <v>110</v>
      </c>
      <c r="E386" t="s">
        <v>159</v>
      </c>
      <c r="F386" t="s">
        <v>1319</v>
      </c>
      <c r="G386" t="s">
        <v>263</v>
      </c>
      <c r="H386" t="s">
        <v>144</v>
      </c>
      <c r="I386" t="s">
        <v>136</v>
      </c>
      <c r="J386" t="s">
        <v>3</v>
      </c>
      <c r="K386" t="s">
        <v>138</v>
      </c>
      <c r="L386" t="s">
        <v>1320</v>
      </c>
      <c r="M386" t="s">
        <v>1321</v>
      </c>
      <c r="N386">
        <v>6.7016666660000004</v>
      </c>
      <c r="O386">
        <v>0</v>
      </c>
      <c r="P386">
        <v>181</v>
      </c>
      <c r="Q386">
        <v>0</v>
      </c>
      <c r="R386">
        <v>0</v>
      </c>
      <c r="S386">
        <v>0</v>
      </c>
      <c r="T386">
        <v>20</v>
      </c>
      <c r="U386">
        <v>0</v>
      </c>
      <c r="V386">
        <v>0</v>
      </c>
      <c r="W386">
        <v>0</v>
      </c>
      <c r="X386">
        <v>491.3823220932901</v>
      </c>
      <c r="Y386">
        <v>0</v>
      </c>
      <c r="Z386">
        <v>0</v>
      </c>
      <c r="AA386">
        <v>0</v>
      </c>
      <c r="AB386">
        <v>22.050781934438444</v>
      </c>
      <c r="AC386">
        <v>0</v>
      </c>
      <c r="AD386">
        <v>0</v>
      </c>
      <c r="AE386">
        <v>513.43310402772852</v>
      </c>
    </row>
    <row r="387" spans="1:31" x14ac:dyDescent="0.3">
      <c r="A387">
        <v>2449045</v>
      </c>
      <c r="B387">
        <v>1</v>
      </c>
      <c r="C387" t="s">
        <v>81</v>
      </c>
      <c r="D387" t="s">
        <v>121</v>
      </c>
      <c r="E387" t="s">
        <v>147</v>
      </c>
      <c r="F387" t="s">
        <v>1322</v>
      </c>
      <c r="G387" t="s">
        <v>134</v>
      </c>
      <c r="H387" t="s">
        <v>135</v>
      </c>
      <c r="I387" t="s">
        <v>136</v>
      </c>
      <c r="J387" t="s">
        <v>137</v>
      </c>
      <c r="K387" t="s">
        <v>138</v>
      </c>
      <c r="L387" t="s">
        <v>1323</v>
      </c>
      <c r="M387" t="s">
        <v>1324</v>
      </c>
      <c r="N387">
        <v>2.2972222219999998</v>
      </c>
      <c r="O387">
        <v>0</v>
      </c>
      <c r="P387">
        <v>51</v>
      </c>
      <c r="Q387">
        <v>0</v>
      </c>
      <c r="R387">
        <v>1</v>
      </c>
      <c r="S387">
        <v>0</v>
      </c>
      <c r="T387">
        <v>5</v>
      </c>
      <c r="U387">
        <v>0</v>
      </c>
      <c r="V387">
        <v>0</v>
      </c>
      <c r="W387">
        <v>0</v>
      </c>
      <c r="X387">
        <v>13.900675890814046</v>
      </c>
      <c r="Y387">
        <v>0</v>
      </c>
      <c r="Z387">
        <v>0</v>
      </c>
      <c r="AA387">
        <v>0</v>
      </c>
      <c r="AB387">
        <v>6.1073164499146451</v>
      </c>
      <c r="AC387">
        <v>0</v>
      </c>
      <c r="AD387">
        <v>0</v>
      </c>
      <c r="AE387">
        <v>20.007992340728691</v>
      </c>
    </row>
    <row r="388" spans="1:31" x14ac:dyDescent="0.3">
      <c r="A388">
        <v>2449151</v>
      </c>
      <c r="B388">
        <v>1</v>
      </c>
      <c r="C388" t="s">
        <v>80</v>
      </c>
      <c r="D388" t="s">
        <v>83</v>
      </c>
      <c r="E388" t="s">
        <v>141</v>
      </c>
      <c r="F388" t="s">
        <v>1325</v>
      </c>
      <c r="G388" t="s">
        <v>219</v>
      </c>
      <c r="H388" t="s">
        <v>144</v>
      </c>
      <c r="I388" t="s">
        <v>136</v>
      </c>
      <c r="J388" t="s">
        <v>3</v>
      </c>
      <c r="K388" t="s">
        <v>138</v>
      </c>
      <c r="L388" t="s">
        <v>1326</v>
      </c>
      <c r="M388" t="s">
        <v>1327</v>
      </c>
      <c r="N388">
        <v>7.5075000000000003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15</v>
      </c>
      <c r="U388">
        <v>0</v>
      </c>
      <c r="V388">
        <v>2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189.95408607952223</v>
      </c>
      <c r="AC388">
        <v>0</v>
      </c>
      <c r="AD388">
        <v>196.67839950725141</v>
      </c>
      <c r="AE388">
        <v>386.63248558677367</v>
      </c>
    </row>
    <row r="389" spans="1:31" x14ac:dyDescent="0.3">
      <c r="A389">
        <v>2449002</v>
      </c>
      <c r="B389">
        <v>1</v>
      </c>
      <c r="C389" t="s">
        <v>81</v>
      </c>
      <c r="D389" t="s">
        <v>112</v>
      </c>
      <c r="E389" t="s">
        <v>169</v>
      </c>
      <c r="F389" t="s">
        <v>1328</v>
      </c>
      <c r="G389" t="s">
        <v>149</v>
      </c>
      <c r="H389" t="s">
        <v>135</v>
      </c>
      <c r="I389" t="s">
        <v>136</v>
      </c>
      <c r="J389" t="s">
        <v>137</v>
      </c>
      <c r="K389" t="s">
        <v>138</v>
      </c>
      <c r="L389" t="s">
        <v>1329</v>
      </c>
      <c r="M389" t="s">
        <v>1330</v>
      </c>
      <c r="N389">
        <v>1.743333333</v>
      </c>
      <c r="O389">
        <v>0</v>
      </c>
      <c r="P389">
        <v>0</v>
      </c>
      <c r="Q389">
        <v>6</v>
      </c>
      <c r="R389">
        <v>69</v>
      </c>
      <c r="S389">
        <v>4</v>
      </c>
      <c r="T389">
        <v>1</v>
      </c>
      <c r="U389">
        <v>0</v>
      </c>
      <c r="V389">
        <v>0</v>
      </c>
      <c r="W389">
        <v>0</v>
      </c>
      <c r="X389">
        <v>0</v>
      </c>
      <c r="Y389">
        <v>28.092830415034769</v>
      </c>
      <c r="Z389">
        <v>115.31376832467291</v>
      </c>
      <c r="AA389">
        <v>6.1007879844750024</v>
      </c>
      <c r="AB389">
        <v>3.7040106217936031</v>
      </c>
      <c r="AC389">
        <v>0</v>
      </c>
      <c r="AD389">
        <v>0</v>
      </c>
      <c r="AE389">
        <v>153.21139734597628</v>
      </c>
    </row>
    <row r="390" spans="1:31" x14ac:dyDescent="0.3">
      <c r="A390">
        <v>2448853</v>
      </c>
      <c r="B390">
        <v>1</v>
      </c>
      <c r="C390" t="s">
        <v>80</v>
      </c>
      <c r="D390" t="s">
        <v>82</v>
      </c>
      <c r="E390" t="s">
        <v>141</v>
      </c>
      <c r="F390" t="s">
        <v>1331</v>
      </c>
      <c r="G390" t="s">
        <v>263</v>
      </c>
      <c r="H390" t="s">
        <v>144</v>
      </c>
      <c r="I390" t="s">
        <v>136</v>
      </c>
      <c r="J390" t="s">
        <v>3</v>
      </c>
      <c r="K390" t="s">
        <v>138</v>
      </c>
      <c r="L390" t="s">
        <v>1332</v>
      </c>
      <c r="M390" t="s">
        <v>1333</v>
      </c>
      <c r="N390">
        <v>3.9338888879999998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30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269.35833640635678</v>
      </c>
      <c r="AC390">
        <v>0</v>
      </c>
      <c r="AD390">
        <v>0</v>
      </c>
      <c r="AE390">
        <v>269.35833640635678</v>
      </c>
    </row>
    <row r="391" spans="1:31" x14ac:dyDescent="0.3">
      <c r="A391">
        <v>2448942</v>
      </c>
      <c r="B391">
        <v>1</v>
      </c>
      <c r="C391" t="s">
        <v>80</v>
      </c>
      <c r="D391" t="s">
        <v>97</v>
      </c>
      <c r="E391" t="s">
        <v>147</v>
      </c>
      <c r="F391" t="s">
        <v>1334</v>
      </c>
      <c r="G391" t="s">
        <v>134</v>
      </c>
      <c r="H391" t="s">
        <v>135</v>
      </c>
      <c r="I391" t="s">
        <v>136</v>
      </c>
      <c r="J391" t="s">
        <v>137</v>
      </c>
      <c r="K391" t="s">
        <v>138</v>
      </c>
      <c r="L391" t="s">
        <v>1335</v>
      </c>
      <c r="M391" t="s">
        <v>1336</v>
      </c>
      <c r="N391">
        <v>1.639444444</v>
      </c>
      <c r="O391">
        <v>0</v>
      </c>
      <c r="P391">
        <v>14</v>
      </c>
      <c r="Q391">
        <v>0</v>
      </c>
      <c r="R391">
        <v>1</v>
      </c>
      <c r="S391">
        <v>0</v>
      </c>
      <c r="T391">
        <v>3</v>
      </c>
      <c r="U391">
        <v>0</v>
      </c>
      <c r="V391">
        <v>0</v>
      </c>
      <c r="W391">
        <v>0</v>
      </c>
      <c r="X391">
        <v>81.083718926554226</v>
      </c>
      <c r="Y391">
        <v>0</v>
      </c>
      <c r="Z391">
        <v>0.11775139802006751</v>
      </c>
      <c r="AA391">
        <v>0</v>
      </c>
      <c r="AB391">
        <v>4.5095921157033363</v>
      </c>
      <c r="AC391">
        <v>0</v>
      </c>
      <c r="AD391">
        <v>0</v>
      </c>
      <c r="AE391">
        <v>85.71106244027763</v>
      </c>
    </row>
    <row r="392" spans="1:31" x14ac:dyDescent="0.3">
      <c r="A392">
        <v>2449228</v>
      </c>
      <c r="B392">
        <v>1</v>
      </c>
      <c r="C392" t="s">
        <v>80</v>
      </c>
      <c r="D392" t="s">
        <v>99</v>
      </c>
      <c r="E392" t="s">
        <v>141</v>
      </c>
      <c r="F392" t="s">
        <v>1337</v>
      </c>
      <c r="G392" t="s">
        <v>143</v>
      </c>
      <c r="H392" t="s">
        <v>144</v>
      </c>
      <c r="I392" t="s">
        <v>136</v>
      </c>
      <c r="J392" t="s">
        <v>137</v>
      </c>
      <c r="K392" t="s">
        <v>138</v>
      </c>
      <c r="L392" t="s">
        <v>1338</v>
      </c>
      <c r="M392" t="s">
        <v>1339</v>
      </c>
      <c r="N392">
        <v>1.169166666</v>
      </c>
      <c r="O392">
        <v>0</v>
      </c>
      <c r="P392">
        <v>66</v>
      </c>
      <c r="Q392">
        <v>0</v>
      </c>
      <c r="R392">
        <v>5</v>
      </c>
      <c r="S392">
        <v>0</v>
      </c>
      <c r="T392">
        <v>9</v>
      </c>
      <c r="U392">
        <v>0</v>
      </c>
      <c r="V392">
        <v>0</v>
      </c>
      <c r="W392">
        <v>0</v>
      </c>
      <c r="X392">
        <v>37.982250410370639</v>
      </c>
      <c r="Y392">
        <v>0</v>
      </c>
      <c r="Z392">
        <v>0.19504737240368214</v>
      </c>
      <c r="AA392">
        <v>0</v>
      </c>
      <c r="AB392">
        <v>9.4647256816984129</v>
      </c>
      <c r="AC392">
        <v>0</v>
      </c>
      <c r="AD392">
        <v>0</v>
      </c>
      <c r="AE392">
        <v>47.642023464472736</v>
      </c>
    </row>
    <row r="393" spans="1:31" x14ac:dyDescent="0.3">
      <c r="A393">
        <v>2448836</v>
      </c>
      <c r="B393">
        <v>1</v>
      </c>
      <c r="C393" t="s">
        <v>81</v>
      </c>
      <c r="D393" t="s">
        <v>118</v>
      </c>
      <c r="E393" t="s">
        <v>147</v>
      </c>
      <c r="F393" t="s">
        <v>1340</v>
      </c>
      <c r="G393" t="s">
        <v>134</v>
      </c>
      <c r="H393" t="s">
        <v>135</v>
      </c>
      <c r="I393" t="s">
        <v>136</v>
      </c>
      <c r="J393" t="s">
        <v>137</v>
      </c>
      <c r="K393" t="s">
        <v>138</v>
      </c>
      <c r="L393" t="s">
        <v>1341</v>
      </c>
      <c r="M393" t="s">
        <v>1342</v>
      </c>
      <c r="N393">
        <v>2.4941666659999999</v>
      </c>
      <c r="O393">
        <v>0</v>
      </c>
      <c r="P393">
        <v>439</v>
      </c>
      <c r="Q393">
        <v>0</v>
      </c>
      <c r="R393">
        <v>13</v>
      </c>
      <c r="S393">
        <v>1</v>
      </c>
      <c r="T393">
        <v>13</v>
      </c>
      <c r="U393">
        <v>0</v>
      </c>
      <c r="V393">
        <v>0</v>
      </c>
      <c r="W393">
        <v>0</v>
      </c>
      <c r="X393">
        <v>140.01072502184894</v>
      </c>
      <c r="Y393">
        <v>0</v>
      </c>
      <c r="Z393">
        <v>10.120541231007621</v>
      </c>
      <c r="AA393">
        <v>4.7867029802125458</v>
      </c>
      <c r="AB393">
        <v>55.060842515559102</v>
      </c>
      <c r="AC393">
        <v>0</v>
      </c>
      <c r="AD393">
        <v>0</v>
      </c>
      <c r="AE393">
        <v>209.9788117486282</v>
      </c>
    </row>
    <row r="394" spans="1:31" x14ac:dyDescent="0.3">
      <c r="A394">
        <v>2449168</v>
      </c>
      <c r="B394">
        <v>1</v>
      </c>
      <c r="C394" t="s">
        <v>81</v>
      </c>
      <c r="D394" t="s">
        <v>127</v>
      </c>
      <c r="E394" t="s">
        <v>132</v>
      </c>
      <c r="F394" t="s">
        <v>1343</v>
      </c>
      <c r="G394" t="s">
        <v>149</v>
      </c>
      <c r="H394" t="s">
        <v>135</v>
      </c>
      <c r="I394" t="s">
        <v>136</v>
      </c>
      <c r="J394" t="s">
        <v>137</v>
      </c>
      <c r="K394" t="s">
        <v>138</v>
      </c>
      <c r="L394" t="s">
        <v>1344</v>
      </c>
      <c r="M394" t="s">
        <v>1345</v>
      </c>
      <c r="N394">
        <v>1.990277777</v>
      </c>
      <c r="O394">
        <v>9</v>
      </c>
      <c r="P394">
        <v>3</v>
      </c>
      <c r="Q394">
        <v>284</v>
      </c>
      <c r="R394">
        <v>43</v>
      </c>
      <c r="S394">
        <v>17</v>
      </c>
      <c r="T394">
        <v>2</v>
      </c>
      <c r="U394">
        <v>0</v>
      </c>
      <c r="V394">
        <v>0</v>
      </c>
      <c r="W394">
        <v>3.7533661927444082</v>
      </c>
      <c r="X394">
        <v>7.2414897720172799</v>
      </c>
      <c r="Y394">
        <v>406.89840331422704</v>
      </c>
      <c r="Z394">
        <v>139.20926176303539</v>
      </c>
      <c r="AA394">
        <v>81.991349772391629</v>
      </c>
      <c r="AB394">
        <v>6.2992163082908386</v>
      </c>
      <c r="AC394">
        <v>0</v>
      </c>
      <c r="AD394">
        <v>0</v>
      </c>
      <c r="AE394">
        <v>645.39308712270667</v>
      </c>
    </row>
    <row r="395" spans="1:31" x14ac:dyDescent="0.3">
      <c r="A395">
        <v>2448899</v>
      </c>
      <c r="B395">
        <v>1</v>
      </c>
      <c r="C395" t="s">
        <v>80</v>
      </c>
      <c r="D395" t="s">
        <v>105</v>
      </c>
      <c r="E395" t="s">
        <v>169</v>
      </c>
      <c r="F395" t="s">
        <v>1346</v>
      </c>
      <c r="G395" t="s">
        <v>149</v>
      </c>
      <c r="H395" t="s">
        <v>135</v>
      </c>
      <c r="I395" t="s">
        <v>136</v>
      </c>
      <c r="J395" t="s">
        <v>137</v>
      </c>
      <c r="K395" t="s">
        <v>138</v>
      </c>
      <c r="L395" t="s">
        <v>1347</v>
      </c>
      <c r="M395" t="s">
        <v>1348</v>
      </c>
      <c r="N395">
        <v>0.54722222200000004</v>
      </c>
      <c r="O395">
        <v>0</v>
      </c>
      <c r="P395">
        <v>1551</v>
      </c>
      <c r="Q395">
        <v>0</v>
      </c>
      <c r="R395">
        <v>0</v>
      </c>
      <c r="S395">
        <v>0</v>
      </c>
      <c r="T395">
        <v>55</v>
      </c>
      <c r="U395">
        <v>0</v>
      </c>
      <c r="V395">
        <v>0</v>
      </c>
      <c r="W395">
        <v>0</v>
      </c>
      <c r="X395">
        <v>281.38694609624713</v>
      </c>
      <c r="Y395">
        <v>0</v>
      </c>
      <c r="Z395">
        <v>0</v>
      </c>
      <c r="AA395">
        <v>0</v>
      </c>
      <c r="AB395">
        <v>124.28686175716071</v>
      </c>
      <c r="AC395">
        <v>0</v>
      </c>
      <c r="AD395">
        <v>0</v>
      </c>
      <c r="AE395">
        <v>405.67380785340782</v>
      </c>
    </row>
    <row r="396" spans="1:31" x14ac:dyDescent="0.3">
      <c r="A396">
        <v>2449254</v>
      </c>
      <c r="B396">
        <v>1</v>
      </c>
      <c r="C396" t="s">
        <v>81</v>
      </c>
      <c r="D396" t="s">
        <v>114</v>
      </c>
      <c r="E396" t="s">
        <v>173</v>
      </c>
      <c r="F396" t="s">
        <v>1349</v>
      </c>
      <c r="G396" t="s">
        <v>175</v>
      </c>
      <c r="H396" t="s">
        <v>144</v>
      </c>
      <c r="I396" t="s">
        <v>136</v>
      </c>
      <c r="J396" t="s">
        <v>137</v>
      </c>
      <c r="K396" t="s">
        <v>138</v>
      </c>
      <c r="L396" t="s">
        <v>1350</v>
      </c>
      <c r="M396" t="s">
        <v>1351</v>
      </c>
      <c r="N396">
        <v>1.4102777769999999</v>
      </c>
      <c r="O396">
        <v>0</v>
      </c>
      <c r="P396">
        <v>1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0.44345292454823992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0.44345292454823992</v>
      </c>
    </row>
    <row r="397" spans="1:31" x14ac:dyDescent="0.3">
      <c r="A397">
        <v>2448856</v>
      </c>
      <c r="B397">
        <v>1</v>
      </c>
      <c r="C397" t="s">
        <v>80</v>
      </c>
      <c r="D397" t="s">
        <v>85</v>
      </c>
      <c r="E397" t="s">
        <v>182</v>
      </c>
      <c r="F397" t="s">
        <v>1352</v>
      </c>
      <c r="G397" t="s">
        <v>143</v>
      </c>
      <c r="H397" t="s">
        <v>144</v>
      </c>
      <c r="I397" t="s">
        <v>136</v>
      </c>
      <c r="J397" t="s">
        <v>137</v>
      </c>
      <c r="K397" t="s">
        <v>138</v>
      </c>
      <c r="L397" t="s">
        <v>1353</v>
      </c>
      <c r="M397" t="s">
        <v>1354</v>
      </c>
      <c r="N397">
        <v>1.689444444</v>
      </c>
      <c r="O397">
        <v>0</v>
      </c>
      <c r="P397">
        <v>157</v>
      </c>
      <c r="Q397">
        <v>0</v>
      </c>
      <c r="R397">
        <v>0</v>
      </c>
      <c r="S397">
        <v>0</v>
      </c>
      <c r="T397">
        <v>8</v>
      </c>
      <c r="U397">
        <v>0</v>
      </c>
      <c r="V397">
        <v>1</v>
      </c>
      <c r="W397">
        <v>0</v>
      </c>
      <c r="X397">
        <v>105.62775828361397</v>
      </c>
      <c r="Y397">
        <v>0</v>
      </c>
      <c r="Z397">
        <v>0</v>
      </c>
      <c r="AA397">
        <v>0</v>
      </c>
      <c r="AB397">
        <v>25.114962255395888</v>
      </c>
      <c r="AC397">
        <v>0</v>
      </c>
      <c r="AD397">
        <v>470.54721875918369</v>
      </c>
      <c r="AE397">
        <v>601.28993929819353</v>
      </c>
    </row>
    <row r="398" spans="1:31" x14ac:dyDescent="0.3">
      <c r="A398">
        <v>2449248</v>
      </c>
      <c r="B398">
        <v>1</v>
      </c>
      <c r="C398" t="s">
        <v>80</v>
      </c>
      <c r="D398" t="s">
        <v>107</v>
      </c>
      <c r="E398" t="s">
        <v>147</v>
      </c>
      <c r="F398" t="s">
        <v>1355</v>
      </c>
      <c r="G398" t="s">
        <v>134</v>
      </c>
      <c r="H398" t="s">
        <v>135</v>
      </c>
      <c r="I398" t="s">
        <v>136</v>
      </c>
      <c r="J398" t="s">
        <v>137</v>
      </c>
      <c r="K398" t="s">
        <v>138</v>
      </c>
      <c r="L398" t="s">
        <v>1356</v>
      </c>
      <c r="M398" t="s">
        <v>1357</v>
      </c>
      <c r="N398">
        <v>3.4894444440000001</v>
      </c>
      <c r="O398">
        <v>0</v>
      </c>
      <c r="P398">
        <v>18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4.3047000315054431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4.3047000315054431</v>
      </c>
    </row>
    <row r="399" spans="1:31" x14ac:dyDescent="0.3">
      <c r="A399">
        <v>2448999</v>
      </c>
      <c r="B399">
        <v>1</v>
      </c>
      <c r="C399" t="s">
        <v>80</v>
      </c>
      <c r="D399" t="s">
        <v>106</v>
      </c>
      <c r="E399" t="s">
        <v>173</v>
      </c>
      <c r="F399" t="s">
        <v>1358</v>
      </c>
      <c r="G399" t="s">
        <v>219</v>
      </c>
      <c r="H399" t="s">
        <v>144</v>
      </c>
      <c r="I399" t="s">
        <v>136</v>
      </c>
      <c r="J399" t="s">
        <v>3</v>
      </c>
      <c r="K399" t="s">
        <v>138</v>
      </c>
      <c r="L399" t="s">
        <v>1359</v>
      </c>
      <c r="M399" t="s">
        <v>1360</v>
      </c>
      <c r="N399">
        <v>0.81277777699999998</v>
      </c>
      <c r="O399">
        <v>0</v>
      </c>
      <c r="P399">
        <v>0</v>
      </c>
      <c r="Q399">
        <v>0</v>
      </c>
      <c r="R399">
        <v>1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0.41347301262381447</v>
      </c>
      <c r="AA399">
        <v>0</v>
      </c>
      <c r="AB399">
        <v>0</v>
      </c>
      <c r="AC399">
        <v>0</v>
      </c>
      <c r="AD399">
        <v>0</v>
      </c>
      <c r="AE399">
        <v>0.41347301262381447</v>
      </c>
    </row>
    <row r="400" spans="1:31" x14ac:dyDescent="0.3">
      <c r="A400">
        <v>2448991</v>
      </c>
      <c r="B400">
        <v>1</v>
      </c>
      <c r="C400" t="s">
        <v>80</v>
      </c>
      <c r="D400" t="s">
        <v>107</v>
      </c>
      <c r="E400" t="s">
        <v>159</v>
      </c>
      <c r="F400" t="s">
        <v>1361</v>
      </c>
      <c r="G400" t="s">
        <v>725</v>
      </c>
      <c r="H400" t="s">
        <v>144</v>
      </c>
      <c r="I400" t="s">
        <v>136</v>
      </c>
      <c r="J400" t="s">
        <v>137</v>
      </c>
      <c r="K400" t="s">
        <v>138</v>
      </c>
      <c r="L400" t="s">
        <v>1362</v>
      </c>
      <c r="M400" t="s">
        <v>1363</v>
      </c>
      <c r="N400">
        <v>3.1147222220000002</v>
      </c>
      <c r="O400">
        <v>0</v>
      </c>
      <c r="P400">
        <v>91</v>
      </c>
      <c r="Q400">
        <v>0</v>
      </c>
      <c r="R400">
        <v>6</v>
      </c>
      <c r="S400">
        <v>0</v>
      </c>
      <c r="T400">
        <v>5</v>
      </c>
      <c r="U400">
        <v>0</v>
      </c>
      <c r="V400">
        <v>0</v>
      </c>
      <c r="W400">
        <v>0</v>
      </c>
      <c r="X400">
        <v>69.581569265128309</v>
      </c>
      <c r="Y400">
        <v>0</v>
      </c>
      <c r="Z400">
        <v>0.71146027889203123</v>
      </c>
      <c r="AA400">
        <v>0</v>
      </c>
      <c r="AB400">
        <v>1.4040444348755421</v>
      </c>
      <c r="AC400">
        <v>0</v>
      </c>
      <c r="AD400">
        <v>0</v>
      </c>
      <c r="AE400">
        <v>71.697073978895887</v>
      </c>
    </row>
    <row r="401" spans="1:31" x14ac:dyDescent="0.3">
      <c r="A401">
        <v>2449114</v>
      </c>
      <c r="B401">
        <v>1</v>
      </c>
      <c r="C401" t="s">
        <v>80</v>
      </c>
      <c r="D401" t="s">
        <v>103</v>
      </c>
      <c r="E401" t="s">
        <v>173</v>
      </c>
      <c r="F401" t="s">
        <v>1364</v>
      </c>
      <c r="G401" t="s">
        <v>461</v>
      </c>
      <c r="H401" t="s">
        <v>144</v>
      </c>
      <c r="I401" t="s">
        <v>136</v>
      </c>
      <c r="J401" t="s">
        <v>137</v>
      </c>
      <c r="K401" t="s">
        <v>138</v>
      </c>
      <c r="L401" t="s">
        <v>1365</v>
      </c>
      <c r="M401" t="s">
        <v>1366</v>
      </c>
      <c r="N401">
        <v>0.98138888800000001</v>
      </c>
      <c r="O401">
        <v>0</v>
      </c>
      <c r="P401">
        <v>1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0.634979728076698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0.634979728076698</v>
      </c>
    </row>
    <row r="402" spans="1:31" x14ac:dyDescent="0.3">
      <c r="A402">
        <v>2449031</v>
      </c>
      <c r="B402">
        <v>1</v>
      </c>
      <c r="C402" t="s">
        <v>80</v>
      </c>
      <c r="D402" t="s">
        <v>111</v>
      </c>
      <c r="E402" t="s">
        <v>141</v>
      </c>
      <c r="F402" t="s">
        <v>1367</v>
      </c>
      <c r="G402" t="s">
        <v>143</v>
      </c>
      <c r="H402" t="s">
        <v>144</v>
      </c>
      <c r="I402" t="s">
        <v>136</v>
      </c>
      <c r="J402" t="s">
        <v>137</v>
      </c>
      <c r="K402" t="s">
        <v>138</v>
      </c>
      <c r="L402" t="s">
        <v>1368</v>
      </c>
      <c r="M402" t="s">
        <v>1369</v>
      </c>
      <c r="N402">
        <v>1.1599999999999999</v>
      </c>
      <c r="O402">
        <v>0</v>
      </c>
      <c r="P402">
        <v>15</v>
      </c>
      <c r="Q402">
        <v>0</v>
      </c>
      <c r="R402">
        <v>0</v>
      </c>
      <c r="S402">
        <v>0</v>
      </c>
      <c r="T402">
        <v>16</v>
      </c>
      <c r="U402">
        <v>0</v>
      </c>
      <c r="V402">
        <v>0</v>
      </c>
      <c r="W402">
        <v>0</v>
      </c>
      <c r="X402">
        <v>3.3045883149300921</v>
      </c>
      <c r="Y402">
        <v>0</v>
      </c>
      <c r="Z402">
        <v>0</v>
      </c>
      <c r="AA402">
        <v>0</v>
      </c>
      <c r="AB402">
        <v>93.407235147256586</v>
      </c>
      <c r="AC402">
        <v>0</v>
      </c>
      <c r="AD402">
        <v>0</v>
      </c>
      <c r="AE402">
        <v>96.711823462186672</v>
      </c>
    </row>
    <row r="403" spans="1:31" x14ac:dyDescent="0.3">
      <c r="A403">
        <v>2448882</v>
      </c>
      <c r="B403">
        <v>1</v>
      </c>
      <c r="C403" t="s">
        <v>80</v>
      </c>
      <c r="D403" t="s">
        <v>85</v>
      </c>
      <c r="E403" t="s">
        <v>173</v>
      </c>
      <c r="F403" t="s">
        <v>1370</v>
      </c>
      <c r="G403" t="s">
        <v>461</v>
      </c>
      <c r="H403" t="s">
        <v>144</v>
      </c>
      <c r="I403" t="s">
        <v>136</v>
      </c>
      <c r="J403" t="s">
        <v>137</v>
      </c>
      <c r="K403" t="s">
        <v>138</v>
      </c>
      <c r="L403" t="s">
        <v>1371</v>
      </c>
      <c r="M403" t="s">
        <v>1372</v>
      </c>
      <c r="N403">
        <v>2.3683333329999998</v>
      </c>
      <c r="O403">
        <v>0</v>
      </c>
      <c r="P403">
        <v>16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11.225357227414262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11.225357227414262</v>
      </c>
    </row>
    <row r="404" spans="1:31" x14ac:dyDescent="0.3">
      <c r="A404">
        <v>2449214</v>
      </c>
      <c r="B404">
        <v>1</v>
      </c>
      <c r="C404" t="s">
        <v>80</v>
      </c>
      <c r="D404" t="s">
        <v>103</v>
      </c>
      <c r="E404" t="s">
        <v>159</v>
      </c>
      <c r="F404" t="s">
        <v>1373</v>
      </c>
      <c r="G404" t="s">
        <v>143</v>
      </c>
      <c r="H404" t="s">
        <v>144</v>
      </c>
      <c r="I404" t="s">
        <v>136</v>
      </c>
      <c r="J404" t="s">
        <v>137</v>
      </c>
      <c r="K404" t="s">
        <v>138</v>
      </c>
      <c r="L404" t="s">
        <v>1374</v>
      </c>
      <c r="M404" t="s">
        <v>1375</v>
      </c>
      <c r="N404">
        <v>0.189722222</v>
      </c>
      <c r="O404">
        <v>0</v>
      </c>
      <c r="P404">
        <v>55</v>
      </c>
      <c r="Q404">
        <v>0</v>
      </c>
      <c r="R404">
        <v>11</v>
      </c>
      <c r="S404">
        <v>0</v>
      </c>
      <c r="T404">
        <v>6</v>
      </c>
      <c r="U404">
        <v>0</v>
      </c>
      <c r="V404">
        <v>0</v>
      </c>
      <c r="W404">
        <v>0</v>
      </c>
      <c r="X404">
        <v>3.362268548418553</v>
      </c>
      <c r="Y404">
        <v>0</v>
      </c>
      <c r="Z404">
        <v>0.78180150298601903</v>
      </c>
      <c r="AA404">
        <v>0</v>
      </c>
      <c r="AB404">
        <v>0.49813510613696299</v>
      </c>
      <c r="AC404">
        <v>0</v>
      </c>
      <c r="AD404">
        <v>0</v>
      </c>
      <c r="AE404">
        <v>4.6422051575415351</v>
      </c>
    </row>
    <row r="405" spans="1:31" x14ac:dyDescent="0.3">
      <c r="A405">
        <v>2449094</v>
      </c>
      <c r="B405">
        <v>1</v>
      </c>
      <c r="C405" t="s">
        <v>80</v>
      </c>
      <c r="D405" t="s">
        <v>82</v>
      </c>
      <c r="E405" t="s">
        <v>169</v>
      </c>
      <c r="F405" t="s">
        <v>1376</v>
      </c>
      <c r="G405" t="s">
        <v>149</v>
      </c>
      <c r="H405" t="s">
        <v>135</v>
      </c>
      <c r="I405" t="s">
        <v>136</v>
      </c>
      <c r="J405" t="s">
        <v>137</v>
      </c>
      <c r="K405" t="s">
        <v>138</v>
      </c>
      <c r="L405" t="s">
        <v>1377</v>
      </c>
      <c r="M405" t="s">
        <v>1378</v>
      </c>
      <c r="N405">
        <v>1.2641666659999999</v>
      </c>
      <c r="O405">
        <v>0</v>
      </c>
      <c r="P405">
        <v>1042</v>
      </c>
      <c r="Q405">
        <v>0</v>
      </c>
      <c r="R405">
        <v>0</v>
      </c>
      <c r="S405">
        <v>1</v>
      </c>
      <c r="T405">
        <v>662</v>
      </c>
      <c r="U405">
        <v>0</v>
      </c>
      <c r="V405">
        <v>2</v>
      </c>
      <c r="W405">
        <v>0</v>
      </c>
      <c r="X405">
        <v>434.27201856386932</v>
      </c>
      <c r="Y405">
        <v>0</v>
      </c>
      <c r="Z405">
        <v>0</v>
      </c>
      <c r="AA405">
        <v>2.3358298011879435</v>
      </c>
      <c r="AB405">
        <v>799.15711670067822</v>
      </c>
      <c r="AC405">
        <v>0</v>
      </c>
      <c r="AD405">
        <v>16.073966687855858</v>
      </c>
      <c r="AE405">
        <v>1251.8389317535912</v>
      </c>
    </row>
    <row r="406" spans="1:31" x14ac:dyDescent="0.3">
      <c r="A406">
        <v>2448908</v>
      </c>
      <c r="B406">
        <v>1</v>
      </c>
      <c r="C406" t="s">
        <v>80</v>
      </c>
      <c r="D406" t="s">
        <v>83</v>
      </c>
      <c r="E406" t="s">
        <v>173</v>
      </c>
      <c r="F406" t="s">
        <v>1128</v>
      </c>
      <c r="G406" t="s">
        <v>179</v>
      </c>
      <c r="H406" t="s">
        <v>144</v>
      </c>
      <c r="I406" t="s">
        <v>136</v>
      </c>
      <c r="J406" t="s">
        <v>137</v>
      </c>
      <c r="K406" t="s">
        <v>138</v>
      </c>
      <c r="L406" t="s">
        <v>1379</v>
      </c>
      <c r="M406" t="s">
        <v>1380</v>
      </c>
      <c r="N406">
        <v>0.5625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21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43.019532970518952</v>
      </c>
      <c r="AC406">
        <v>0</v>
      </c>
      <c r="AD406">
        <v>0</v>
      </c>
      <c r="AE406">
        <v>43.019532970518952</v>
      </c>
    </row>
    <row r="407" spans="1:31" x14ac:dyDescent="0.3">
      <c r="A407">
        <v>2449257</v>
      </c>
      <c r="B407">
        <v>1</v>
      </c>
      <c r="C407" t="s">
        <v>80</v>
      </c>
      <c r="D407" t="s">
        <v>94</v>
      </c>
      <c r="E407" t="s">
        <v>141</v>
      </c>
      <c r="F407" t="s">
        <v>1381</v>
      </c>
      <c r="G407" t="s">
        <v>143</v>
      </c>
      <c r="H407" t="s">
        <v>144</v>
      </c>
      <c r="I407" t="s">
        <v>136</v>
      </c>
      <c r="J407" t="s">
        <v>137</v>
      </c>
      <c r="K407" t="s">
        <v>138</v>
      </c>
      <c r="L407" t="s">
        <v>1382</v>
      </c>
      <c r="M407" t="s">
        <v>1383</v>
      </c>
      <c r="N407">
        <v>1.6575</v>
      </c>
      <c r="O407">
        <v>0</v>
      </c>
      <c r="P407">
        <v>51</v>
      </c>
      <c r="Q407">
        <v>0</v>
      </c>
      <c r="R407">
        <v>0</v>
      </c>
      <c r="S407">
        <v>0</v>
      </c>
      <c r="T407">
        <v>6</v>
      </c>
      <c r="U407">
        <v>0</v>
      </c>
      <c r="V407">
        <v>0</v>
      </c>
      <c r="W407">
        <v>0</v>
      </c>
      <c r="X407">
        <v>21.550210889237032</v>
      </c>
      <c r="Y407">
        <v>0</v>
      </c>
      <c r="Z407">
        <v>0</v>
      </c>
      <c r="AA407">
        <v>0</v>
      </c>
      <c r="AB407">
        <v>12.345463607287154</v>
      </c>
      <c r="AC407">
        <v>0</v>
      </c>
      <c r="AD407">
        <v>0</v>
      </c>
      <c r="AE407">
        <v>33.895674496524187</v>
      </c>
    </row>
    <row r="408" spans="1:31" x14ac:dyDescent="0.3">
      <c r="A408">
        <v>2448945</v>
      </c>
      <c r="B408">
        <v>1</v>
      </c>
      <c r="C408" t="s">
        <v>80</v>
      </c>
      <c r="D408" t="s">
        <v>97</v>
      </c>
      <c r="E408" t="s">
        <v>284</v>
      </c>
      <c r="F408" t="s">
        <v>1384</v>
      </c>
      <c r="G408" t="s">
        <v>226</v>
      </c>
      <c r="H408" t="s">
        <v>135</v>
      </c>
      <c r="I408" t="s">
        <v>136</v>
      </c>
      <c r="J408" t="s">
        <v>137</v>
      </c>
      <c r="K408" t="s">
        <v>162</v>
      </c>
      <c r="L408" t="s">
        <v>1385</v>
      </c>
      <c r="M408" t="s">
        <v>1386</v>
      </c>
      <c r="N408">
        <v>1.8558333330000001</v>
      </c>
      <c r="O408">
        <v>3</v>
      </c>
      <c r="P408">
        <v>734</v>
      </c>
      <c r="Q408">
        <v>5</v>
      </c>
      <c r="R408">
        <v>0</v>
      </c>
      <c r="S408">
        <v>11</v>
      </c>
      <c r="T408">
        <v>12</v>
      </c>
      <c r="U408">
        <v>1</v>
      </c>
      <c r="V408">
        <v>0</v>
      </c>
      <c r="W408">
        <v>118.27469156293829</v>
      </c>
      <c r="X408">
        <v>225.28421744845778</v>
      </c>
      <c r="Y408">
        <v>40.213242378490584</v>
      </c>
      <c r="Z408">
        <v>0</v>
      </c>
      <c r="AA408">
        <v>576.94094813522747</v>
      </c>
      <c r="AB408">
        <v>81.938690417109768</v>
      </c>
      <c r="AC408">
        <v>14.803092329142656</v>
      </c>
      <c r="AD408">
        <v>0</v>
      </c>
      <c r="AE408">
        <v>1057.4548822713664</v>
      </c>
    </row>
    <row r="409" spans="1:31" x14ac:dyDescent="0.3">
      <c r="A409">
        <v>2449194</v>
      </c>
      <c r="B409">
        <v>1</v>
      </c>
      <c r="C409" t="s">
        <v>80</v>
      </c>
      <c r="D409" t="s">
        <v>95</v>
      </c>
      <c r="E409" t="s">
        <v>141</v>
      </c>
      <c r="F409" t="s">
        <v>1387</v>
      </c>
      <c r="G409" t="s">
        <v>143</v>
      </c>
      <c r="H409" t="s">
        <v>144</v>
      </c>
      <c r="I409" t="s">
        <v>136</v>
      </c>
      <c r="J409" t="s">
        <v>137</v>
      </c>
      <c r="K409" t="s">
        <v>138</v>
      </c>
      <c r="L409" t="s">
        <v>1388</v>
      </c>
      <c r="M409" t="s">
        <v>1389</v>
      </c>
      <c r="N409">
        <v>0.82416666599999999</v>
      </c>
      <c r="O409">
        <v>0</v>
      </c>
      <c r="P409">
        <v>108</v>
      </c>
      <c r="Q409">
        <v>0</v>
      </c>
      <c r="R409">
        <v>0</v>
      </c>
      <c r="S409">
        <v>0</v>
      </c>
      <c r="T409">
        <v>18</v>
      </c>
      <c r="U409">
        <v>0</v>
      </c>
      <c r="V409">
        <v>0</v>
      </c>
      <c r="W409">
        <v>0</v>
      </c>
      <c r="X409">
        <v>34.653360990086242</v>
      </c>
      <c r="Y409">
        <v>0</v>
      </c>
      <c r="Z409">
        <v>0</v>
      </c>
      <c r="AA409">
        <v>0</v>
      </c>
      <c r="AB409">
        <v>21.577151387543847</v>
      </c>
      <c r="AC409">
        <v>0</v>
      </c>
      <c r="AD409">
        <v>0</v>
      </c>
      <c r="AE409">
        <v>56.230512377630092</v>
      </c>
    </row>
    <row r="410" spans="1:31" x14ac:dyDescent="0.3">
      <c r="A410">
        <v>2448902</v>
      </c>
      <c r="B410">
        <v>1</v>
      </c>
      <c r="C410" t="s">
        <v>80</v>
      </c>
      <c r="D410" t="s">
        <v>98</v>
      </c>
      <c r="E410" t="s">
        <v>169</v>
      </c>
      <c r="F410" t="s">
        <v>1390</v>
      </c>
      <c r="G410" t="s">
        <v>226</v>
      </c>
      <c r="H410" t="s">
        <v>135</v>
      </c>
      <c r="I410" t="s">
        <v>136</v>
      </c>
      <c r="J410" t="s">
        <v>137</v>
      </c>
      <c r="K410" t="s">
        <v>162</v>
      </c>
      <c r="L410" t="s">
        <v>1391</v>
      </c>
      <c r="M410" t="s">
        <v>1392</v>
      </c>
      <c r="N410">
        <v>6.6919444439999998</v>
      </c>
      <c r="O410">
        <v>0</v>
      </c>
      <c r="P410">
        <v>2315</v>
      </c>
      <c r="Q410">
        <v>26</v>
      </c>
      <c r="R410">
        <v>685</v>
      </c>
      <c r="S410">
        <v>40</v>
      </c>
      <c r="T410">
        <v>675</v>
      </c>
      <c r="U410">
        <v>3</v>
      </c>
      <c r="V410">
        <v>0</v>
      </c>
      <c r="W410">
        <v>0</v>
      </c>
      <c r="X410">
        <v>4305.1605766950934</v>
      </c>
      <c r="Y410">
        <v>246.40551809078013</v>
      </c>
      <c r="Z410">
        <v>1813.4735622535968</v>
      </c>
      <c r="AA410">
        <v>1125.8339236011882</v>
      </c>
      <c r="AB410">
        <v>3904.8661686084433</v>
      </c>
      <c r="AC410">
        <v>4456.2222331281655</v>
      </c>
      <c r="AD410">
        <v>0</v>
      </c>
      <c r="AE410">
        <v>15851.961982377266</v>
      </c>
    </row>
    <row r="411" spans="1:31" x14ac:dyDescent="0.3">
      <c r="A411">
        <v>2448965</v>
      </c>
      <c r="B411">
        <v>1</v>
      </c>
      <c r="C411" t="s">
        <v>80</v>
      </c>
      <c r="D411" t="s">
        <v>99</v>
      </c>
      <c r="E411" t="s">
        <v>173</v>
      </c>
      <c r="F411" t="s">
        <v>1393</v>
      </c>
      <c r="G411" t="s">
        <v>179</v>
      </c>
      <c r="H411" t="s">
        <v>144</v>
      </c>
      <c r="I411" t="s">
        <v>136</v>
      </c>
      <c r="J411" t="s">
        <v>137</v>
      </c>
      <c r="K411" t="s">
        <v>138</v>
      </c>
      <c r="L411" t="s">
        <v>1394</v>
      </c>
      <c r="M411" t="s">
        <v>1395</v>
      </c>
      <c r="N411">
        <v>1.915</v>
      </c>
      <c r="O411">
        <v>0</v>
      </c>
      <c r="P411">
        <v>1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</row>
    <row r="412" spans="1:31" x14ac:dyDescent="0.3">
      <c r="A412">
        <v>2449180</v>
      </c>
      <c r="B412">
        <v>1</v>
      </c>
      <c r="C412" t="s">
        <v>80</v>
      </c>
      <c r="D412" t="s">
        <v>89</v>
      </c>
      <c r="E412" t="s">
        <v>173</v>
      </c>
      <c r="F412" t="s">
        <v>1396</v>
      </c>
      <c r="G412" t="s">
        <v>179</v>
      </c>
      <c r="H412" t="s">
        <v>144</v>
      </c>
      <c r="I412" t="s">
        <v>136</v>
      </c>
      <c r="J412" t="s">
        <v>137</v>
      </c>
      <c r="K412" t="s">
        <v>138</v>
      </c>
      <c r="L412" t="s">
        <v>1397</v>
      </c>
      <c r="M412" t="s">
        <v>1398</v>
      </c>
      <c r="N412">
        <v>0.74083333299999998</v>
      </c>
      <c r="O412">
        <v>0</v>
      </c>
      <c r="P412">
        <v>4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0.60523013195101394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0.60523013195101394</v>
      </c>
    </row>
    <row r="413" spans="1:31" x14ac:dyDescent="0.3">
      <c r="A413">
        <v>2449157</v>
      </c>
      <c r="B413">
        <v>1</v>
      </c>
      <c r="C413" t="s">
        <v>81</v>
      </c>
      <c r="D413" t="s">
        <v>112</v>
      </c>
      <c r="E413" t="s">
        <v>173</v>
      </c>
      <c r="F413" t="s">
        <v>1310</v>
      </c>
      <c r="G413" t="s">
        <v>175</v>
      </c>
      <c r="H413" t="s">
        <v>144</v>
      </c>
      <c r="I413" t="s">
        <v>136</v>
      </c>
      <c r="J413" t="s">
        <v>137</v>
      </c>
      <c r="K413" t="s">
        <v>138</v>
      </c>
      <c r="L413" t="s">
        <v>1399</v>
      </c>
      <c r="M413" t="s">
        <v>1400</v>
      </c>
      <c r="N413">
        <v>1.1544444439999999</v>
      </c>
      <c r="O413">
        <v>0</v>
      </c>
      <c r="P413">
        <v>1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8.4259462646776154E-2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8.4259462646776154E-2</v>
      </c>
    </row>
    <row r="414" spans="1:31" x14ac:dyDescent="0.3">
      <c r="A414">
        <v>2449011</v>
      </c>
      <c r="B414">
        <v>1</v>
      </c>
      <c r="C414" t="s">
        <v>80</v>
      </c>
      <c r="D414" t="s">
        <v>96</v>
      </c>
      <c r="E414" t="s">
        <v>132</v>
      </c>
      <c r="F414" t="s">
        <v>1401</v>
      </c>
      <c r="G414" t="s">
        <v>226</v>
      </c>
      <c r="H414" t="s">
        <v>135</v>
      </c>
      <c r="I414" t="s">
        <v>136</v>
      </c>
      <c r="J414" t="s">
        <v>137</v>
      </c>
      <c r="K414" t="s">
        <v>162</v>
      </c>
      <c r="L414" t="s">
        <v>1402</v>
      </c>
      <c r="M414" t="s">
        <v>1403</v>
      </c>
      <c r="N414">
        <v>1.967777777</v>
      </c>
      <c r="O414">
        <v>0</v>
      </c>
      <c r="P414">
        <v>287</v>
      </c>
      <c r="Q414">
        <v>11</v>
      </c>
      <c r="R414">
        <v>31</v>
      </c>
      <c r="S414">
        <v>8</v>
      </c>
      <c r="T414">
        <v>55</v>
      </c>
      <c r="U414">
        <v>2</v>
      </c>
      <c r="V414">
        <v>0</v>
      </c>
      <c r="W414">
        <v>0</v>
      </c>
      <c r="X414">
        <v>282.62358587032469</v>
      </c>
      <c r="Y414">
        <v>13.663492197174833</v>
      </c>
      <c r="Z414">
        <v>31.70471931528742</v>
      </c>
      <c r="AA414">
        <v>69.474179418019119</v>
      </c>
      <c r="AB414">
        <v>132.74630352539043</v>
      </c>
      <c r="AC414">
        <v>942.07006862436924</v>
      </c>
      <c r="AD414">
        <v>0</v>
      </c>
      <c r="AE414">
        <v>1472.2823489505658</v>
      </c>
    </row>
    <row r="415" spans="1:31" x14ac:dyDescent="0.3">
      <c r="A415">
        <v>2448842</v>
      </c>
      <c r="B415">
        <v>1</v>
      </c>
      <c r="C415" t="s">
        <v>80</v>
      </c>
      <c r="D415" t="s">
        <v>82</v>
      </c>
      <c r="E415" t="s">
        <v>182</v>
      </c>
      <c r="F415" t="s">
        <v>1404</v>
      </c>
      <c r="G415" t="s">
        <v>156</v>
      </c>
      <c r="H415" t="s">
        <v>144</v>
      </c>
      <c r="I415" t="s">
        <v>136</v>
      </c>
      <c r="J415" t="s">
        <v>137</v>
      </c>
      <c r="K415" t="s">
        <v>138</v>
      </c>
      <c r="L415" t="s">
        <v>1405</v>
      </c>
      <c r="M415" t="s">
        <v>1406</v>
      </c>
      <c r="N415">
        <v>1.1858333329999999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22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13.156365800052429</v>
      </c>
      <c r="AC415">
        <v>0</v>
      </c>
      <c r="AD415">
        <v>0</v>
      </c>
      <c r="AE415">
        <v>13.156365800052429</v>
      </c>
    </row>
    <row r="416" spans="1:31" x14ac:dyDescent="0.3">
      <c r="A416">
        <v>2448988</v>
      </c>
      <c r="B416">
        <v>1</v>
      </c>
      <c r="C416" t="s">
        <v>81</v>
      </c>
      <c r="D416" t="s">
        <v>113</v>
      </c>
      <c r="E416" t="s">
        <v>159</v>
      </c>
      <c r="F416" t="s">
        <v>1407</v>
      </c>
      <c r="G416" t="s">
        <v>143</v>
      </c>
      <c r="H416" t="s">
        <v>144</v>
      </c>
      <c r="I416" t="s">
        <v>136</v>
      </c>
      <c r="J416" t="s">
        <v>137</v>
      </c>
      <c r="K416" t="s">
        <v>138</v>
      </c>
      <c r="L416" t="s">
        <v>1408</v>
      </c>
      <c r="M416" t="s">
        <v>1409</v>
      </c>
      <c r="N416">
        <v>2.4175</v>
      </c>
      <c r="O416">
        <v>0</v>
      </c>
      <c r="P416">
        <v>476</v>
      </c>
      <c r="Q416">
        <v>0</v>
      </c>
      <c r="R416">
        <v>0</v>
      </c>
      <c r="S416">
        <v>0</v>
      </c>
      <c r="T416">
        <v>78</v>
      </c>
      <c r="U416">
        <v>0</v>
      </c>
      <c r="V416">
        <v>0</v>
      </c>
      <c r="W416">
        <v>0</v>
      </c>
      <c r="X416">
        <v>363.51056562590907</v>
      </c>
      <c r="Y416">
        <v>0</v>
      </c>
      <c r="Z416">
        <v>0</v>
      </c>
      <c r="AA416">
        <v>0</v>
      </c>
      <c r="AB416">
        <v>168.38984312173727</v>
      </c>
      <c r="AC416">
        <v>0</v>
      </c>
      <c r="AD416">
        <v>0</v>
      </c>
      <c r="AE416">
        <v>531.90040874764634</v>
      </c>
    </row>
    <row r="417" spans="1:31" x14ac:dyDescent="0.3">
      <c r="A417">
        <v>2448865</v>
      </c>
      <c r="B417">
        <v>1</v>
      </c>
      <c r="C417" t="s">
        <v>81</v>
      </c>
      <c r="D417" t="s">
        <v>114</v>
      </c>
      <c r="E417" t="s">
        <v>173</v>
      </c>
      <c r="F417" t="s">
        <v>1410</v>
      </c>
      <c r="G417" t="s">
        <v>175</v>
      </c>
      <c r="H417" t="s">
        <v>144</v>
      </c>
      <c r="I417" t="s">
        <v>136</v>
      </c>
      <c r="J417" t="s">
        <v>137</v>
      </c>
      <c r="K417" t="s">
        <v>138</v>
      </c>
      <c r="L417" t="s">
        <v>1411</v>
      </c>
      <c r="M417" t="s">
        <v>1412</v>
      </c>
      <c r="N417">
        <v>2.2552777769999999</v>
      </c>
      <c r="O417">
        <v>0</v>
      </c>
      <c r="P417">
        <v>1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0.41408933224864847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0.41408933224864847</v>
      </c>
    </row>
    <row r="418" spans="1:31" x14ac:dyDescent="0.3">
      <c r="A418">
        <v>2449280</v>
      </c>
      <c r="B418">
        <v>1</v>
      </c>
      <c r="C418" t="s">
        <v>80</v>
      </c>
      <c r="D418" t="s">
        <v>90</v>
      </c>
      <c r="E418" t="s">
        <v>141</v>
      </c>
      <c r="F418" t="s">
        <v>1413</v>
      </c>
      <c r="G418" t="s">
        <v>156</v>
      </c>
      <c r="H418" t="s">
        <v>144</v>
      </c>
      <c r="I418" t="s">
        <v>136</v>
      </c>
      <c r="J418" t="s">
        <v>137</v>
      </c>
      <c r="K418" t="s">
        <v>138</v>
      </c>
      <c r="L418" t="s">
        <v>1414</v>
      </c>
      <c r="M418" t="s">
        <v>1415</v>
      </c>
      <c r="N418">
        <v>0.83583333299999996</v>
      </c>
      <c r="O418">
        <v>0</v>
      </c>
      <c r="P418">
        <v>181</v>
      </c>
      <c r="Q418">
        <v>0</v>
      </c>
      <c r="R418">
        <v>0</v>
      </c>
      <c r="S418">
        <v>0</v>
      </c>
      <c r="T418">
        <v>12</v>
      </c>
      <c r="U418">
        <v>0</v>
      </c>
      <c r="V418">
        <v>0</v>
      </c>
      <c r="W418">
        <v>0</v>
      </c>
      <c r="X418">
        <v>55.472245124590231</v>
      </c>
      <c r="Y418">
        <v>0</v>
      </c>
      <c r="Z418">
        <v>0</v>
      </c>
      <c r="AA418">
        <v>0</v>
      </c>
      <c r="AB418">
        <v>5.2111120470227634</v>
      </c>
      <c r="AC418">
        <v>0</v>
      </c>
      <c r="AD418">
        <v>0</v>
      </c>
      <c r="AE418">
        <v>60.683357171612997</v>
      </c>
    </row>
    <row r="419" spans="1:31" x14ac:dyDescent="0.3">
      <c r="A419">
        <v>2448825</v>
      </c>
      <c r="B419">
        <v>1</v>
      </c>
      <c r="C419" t="s">
        <v>81</v>
      </c>
      <c r="D419" t="s">
        <v>118</v>
      </c>
      <c r="E419" t="s">
        <v>132</v>
      </c>
      <c r="F419" t="s">
        <v>1416</v>
      </c>
      <c r="G419" t="s">
        <v>149</v>
      </c>
      <c r="H419" t="s">
        <v>135</v>
      </c>
      <c r="I419" t="s">
        <v>136</v>
      </c>
      <c r="J419" t="s">
        <v>137</v>
      </c>
      <c r="K419" t="s">
        <v>138</v>
      </c>
      <c r="L419" t="s">
        <v>1417</v>
      </c>
      <c r="M419" t="s">
        <v>1418</v>
      </c>
      <c r="N419">
        <v>0.133333333</v>
      </c>
      <c r="O419">
        <v>2</v>
      </c>
      <c r="P419">
        <v>767</v>
      </c>
      <c r="Q419">
        <v>7</v>
      </c>
      <c r="R419">
        <v>27</v>
      </c>
      <c r="S419">
        <v>2</v>
      </c>
      <c r="T419">
        <v>27</v>
      </c>
      <c r="U419">
        <v>0</v>
      </c>
      <c r="V419">
        <v>0</v>
      </c>
      <c r="W419">
        <v>6.0889093663199993E-2</v>
      </c>
      <c r="X419">
        <v>10.752782642748867</v>
      </c>
      <c r="Y419">
        <v>0.44859490862468904</v>
      </c>
      <c r="Z419">
        <v>1.1002358392628635</v>
      </c>
      <c r="AA419">
        <v>0.28936139031999997</v>
      </c>
      <c r="AB419">
        <v>1.7724988401847517</v>
      </c>
      <c r="AC419">
        <v>0</v>
      </c>
      <c r="AD419">
        <v>0</v>
      </c>
      <c r="AE419">
        <v>14.424362714804371</v>
      </c>
    </row>
    <row r="420" spans="1:31" x14ac:dyDescent="0.3">
      <c r="A420">
        <v>2449174</v>
      </c>
      <c r="B420">
        <v>1</v>
      </c>
      <c r="C420" t="s">
        <v>81</v>
      </c>
      <c r="D420" t="s">
        <v>123</v>
      </c>
      <c r="E420" t="s">
        <v>147</v>
      </c>
      <c r="F420" t="s">
        <v>1419</v>
      </c>
      <c r="G420" t="s">
        <v>193</v>
      </c>
      <c r="H420" t="s">
        <v>135</v>
      </c>
      <c r="I420" t="s">
        <v>136</v>
      </c>
      <c r="J420" t="s">
        <v>137</v>
      </c>
      <c r="K420" t="s">
        <v>138</v>
      </c>
      <c r="L420" t="s">
        <v>1420</v>
      </c>
      <c r="M420" t="s">
        <v>901</v>
      </c>
      <c r="N420">
        <v>2.08</v>
      </c>
      <c r="O420">
        <v>0</v>
      </c>
      <c r="P420">
        <v>33</v>
      </c>
      <c r="Q420">
        <v>0</v>
      </c>
      <c r="R420">
        <v>11</v>
      </c>
      <c r="S420">
        <v>0</v>
      </c>
      <c r="T420">
        <v>2</v>
      </c>
      <c r="U420">
        <v>0</v>
      </c>
      <c r="V420">
        <v>0</v>
      </c>
      <c r="W420">
        <v>0</v>
      </c>
      <c r="X420">
        <v>9.0363754514701995</v>
      </c>
      <c r="Y420">
        <v>0</v>
      </c>
      <c r="Z420">
        <v>4.3682045520489421</v>
      </c>
      <c r="AA420">
        <v>0</v>
      </c>
      <c r="AB420">
        <v>7.1268259828551201</v>
      </c>
      <c r="AC420">
        <v>0</v>
      </c>
      <c r="AD420">
        <v>0</v>
      </c>
      <c r="AE420">
        <v>20.53140598637426</v>
      </c>
    </row>
    <row r="421" spans="1:31" x14ac:dyDescent="0.3">
      <c r="A421">
        <v>2448905</v>
      </c>
      <c r="B421">
        <v>1</v>
      </c>
      <c r="C421" t="s">
        <v>80</v>
      </c>
      <c r="D421" t="s">
        <v>94</v>
      </c>
      <c r="E421" t="s">
        <v>159</v>
      </c>
      <c r="F421" t="s">
        <v>1421</v>
      </c>
      <c r="G421" t="s">
        <v>226</v>
      </c>
      <c r="H421" t="s">
        <v>144</v>
      </c>
      <c r="I421" t="s">
        <v>136</v>
      </c>
      <c r="J421" t="s">
        <v>137</v>
      </c>
      <c r="K421" t="s">
        <v>162</v>
      </c>
      <c r="L421" t="s">
        <v>1422</v>
      </c>
      <c r="M421" t="s">
        <v>1423</v>
      </c>
      <c r="N421">
        <v>8.5902777770000007</v>
      </c>
      <c r="O421">
        <v>0</v>
      </c>
      <c r="P421">
        <v>216</v>
      </c>
      <c r="Q421">
        <v>0</v>
      </c>
      <c r="R421">
        <v>0</v>
      </c>
      <c r="S421">
        <v>0</v>
      </c>
      <c r="T421">
        <v>15</v>
      </c>
      <c r="U421">
        <v>0</v>
      </c>
      <c r="V421">
        <v>0</v>
      </c>
      <c r="W421">
        <v>0</v>
      </c>
      <c r="X421">
        <v>617.97090293791189</v>
      </c>
      <c r="Y421">
        <v>0</v>
      </c>
      <c r="Z421">
        <v>0</v>
      </c>
      <c r="AA421">
        <v>0</v>
      </c>
      <c r="AB421">
        <v>128.63019326116492</v>
      </c>
      <c r="AC421">
        <v>0</v>
      </c>
      <c r="AD421">
        <v>0</v>
      </c>
      <c r="AE421">
        <v>746.60109619907678</v>
      </c>
    </row>
    <row r="422" spans="1:31" x14ac:dyDescent="0.3">
      <c r="A422">
        <v>2449117</v>
      </c>
      <c r="B422">
        <v>1</v>
      </c>
      <c r="C422" t="s">
        <v>81</v>
      </c>
      <c r="D422" t="s">
        <v>120</v>
      </c>
      <c r="E422" t="s">
        <v>182</v>
      </c>
      <c r="F422" t="s">
        <v>1424</v>
      </c>
      <c r="G422" t="s">
        <v>143</v>
      </c>
      <c r="H422" t="s">
        <v>144</v>
      </c>
      <c r="I422" t="s">
        <v>136</v>
      </c>
      <c r="J422" t="s">
        <v>137</v>
      </c>
      <c r="K422" t="s">
        <v>138</v>
      </c>
      <c r="L422" t="s">
        <v>1425</v>
      </c>
      <c r="M422" t="s">
        <v>1426</v>
      </c>
      <c r="N422">
        <v>0.51833333299999995</v>
      </c>
      <c r="O422">
        <v>0</v>
      </c>
      <c r="P422">
        <v>7</v>
      </c>
      <c r="Q422">
        <v>0</v>
      </c>
      <c r="R422">
        <v>0</v>
      </c>
      <c r="S422">
        <v>0</v>
      </c>
      <c r="T422">
        <v>2</v>
      </c>
      <c r="U422">
        <v>0</v>
      </c>
      <c r="V422">
        <v>0</v>
      </c>
      <c r="W422">
        <v>0</v>
      </c>
      <c r="X422">
        <v>0.89687853260796024</v>
      </c>
      <c r="Y422">
        <v>0</v>
      </c>
      <c r="Z422">
        <v>0</v>
      </c>
      <c r="AA422">
        <v>0</v>
      </c>
      <c r="AB422">
        <v>1.2587451436891817</v>
      </c>
      <c r="AC422">
        <v>0</v>
      </c>
      <c r="AD422">
        <v>0</v>
      </c>
      <c r="AE422">
        <v>2.1556236762971421</v>
      </c>
    </row>
    <row r="423" spans="1:31" x14ac:dyDescent="0.3">
      <c r="A423">
        <v>2448885</v>
      </c>
      <c r="B423">
        <v>1</v>
      </c>
      <c r="C423" t="s">
        <v>81</v>
      </c>
      <c r="D423" t="s">
        <v>122</v>
      </c>
      <c r="E423" t="s">
        <v>147</v>
      </c>
      <c r="F423" t="s">
        <v>1427</v>
      </c>
      <c r="G423" t="s">
        <v>226</v>
      </c>
      <c r="H423" t="s">
        <v>135</v>
      </c>
      <c r="I423" t="s">
        <v>136</v>
      </c>
      <c r="J423" t="s">
        <v>137</v>
      </c>
      <c r="K423" t="s">
        <v>162</v>
      </c>
      <c r="L423" t="s">
        <v>1428</v>
      </c>
      <c r="M423" t="s">
        <v>1429</v>
      </c>
      <c r="N423">
        <v>0.5575</v>
      </c>
      <c r="O423">
        <v>0</v>
      </c>
      <c r="P423">
        <v>582</v>
      </c>
      <c r="Q423">
        <v>0</v>
      </c>
      <c r="R423">
        <v>15</v>
      </c>
      <c r="S423">
        <v>0</v>
      </c>
      <c r="T423">
        <v>17</v>
      </c>
      <c r="U423">
        <v>0</v>
      </c>
      <c r="V423">
        <v>0</v>
      </c>
      <c r="W423">
        <v>0</v>
      </c>
      <c r="X423">
        <v>73.862076961626641</v>
      </c>
      <c r="Y423">
        <v>0</v>
      </c>
      <c r="Z423">
        <v>1.4075367888146173</v>
      </c>
      <c r="AA423">
        <v>0</v>
      </c>
      <c r="AB423">
        <v>17.733840180070516</v>
      </c>
      <c r="AC423">
        <v>0</v>
      </c>
      <c r="AD423">
        <v>0</v>
      </c>
      <c r="AE423">
        <v>93.003453930511768</v>
      </c>
    </row>
    <row r="424" spans="1:31" x14ac:dyDescent="0.3">
      <c r="A424">
        <v>2448862</v>
      </c>
      <c r="B424">
        <v>1</v>
      </c>
      <c r="C424" t="s">
        <v>81</v>
      </c>
      <c r="D424" t="s">
        <v>112</v>
      </c>
      <c r="E424" t="s">
        <v>147</v>
      </c>
      <c r="F424" t="s">
        <v>1430</v>
      </c>
      <c r="G424" t="s">
        <v>134</v>
      </c>
      <c r="H424" t="s">
        <v>135</v>
      </c>
      <c r="I424" t="s">
        <v>136</v>
      </c>
      <c r="J424" t="s">
        <v>137</v>
      </c>
      <c r="K424" t="s">
        <v>138</v>
      </c>
      <c r="L424" t="s">
        <v>1431</v>
      </c>
      <c r="M424" t="s">
        <v>1432</v>
      </c>
      <c r="N424">
        <v>1.4544444439999999</v>
      </c>
      <c r="O424">
        <v>0</v>
      </c>
      <c r="P424">
        <v>0</v>
      </c>
      <c r="Q424">
        <v>0</v>
      </c>
      <c r="R424">
        <v>4</v>
      </c>
      <c r="S424">
        <v>1</v>
      </c>
      <c r="T424">
        <v>1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2.6176545847353672</v>
      </c>
      <c r="AA424">
        <v>3.0654253799748261</v>
      </c>
      <c r="AB424">
        <v>9.3184056026838328E-6</v>
      </c>
      <c r="AC424">
        <v>0</v>
      </c>
      <c r="AD424">
        <v>0</v>
      </c>
      <c r="AE424">
        <v>5.6830892831157964</v>
      </c>
    </row>
    <row r="425" spans="1:31" x14ac:dyDescent="0.3">
      <c r="A425">
        <v>2449054</v>
      </c>
      <c r="B425">
        <v>1</v>
      </c>
      <c r="C425" t="s">
        <v>80</v>
      </c>
      <c r="D425" t="s">
        <v>106</v>
      </c>
      <c r="E425" t="s">
        <v>141</v>
      </c>
      <c r="F425" t="s">
        <v>1433</v>
      </c>
      <c r="G425" t="s">
        <v>143</v>
      </c>
      <c r="H425" t="s">
        <v>144</v>
      </c>
      <c r="I425" t="s">
        <v>136</v>
      </c>
      <c r="J425" t="s">
        <v>137</v>
      </c>
      <c r="K425" t="s">
        <v>138</v>
      </c>
      <c r="L425" t="s">
        <v>1434</v>
      </c>
      <c r="M425" t="s">
        <v>1435</v>
      </c>
      <c r="N425">
        <v>0.64333333299999995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1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</row>
    <row r="426" spans="1:31" x14ac:dyDescent="0.3">
      <c r="A426">
        <v>2449091</v>
      </c>
      <c r="B426">
        <v>1</v>
      </c>
      <c r="C426" t="s">
        <v>80</v>
      </c>
      <c r="D426" t="s">
        <v>96</v>
      </c>
      <c r="E426" t="s">
        <v>182</v>
      </c>
      <c r="F426" t="s">
        <v>1436</v>
      </c>
      <c r="G426" t="s">
        <v>156</v>
      </c>
      <c r="H426" t="s">
        <v>144</v>
      </c>
      <c r="I426" t="s">
        <v>136</v>
      </c>
      <c r="J426" t="s">
        <v>137</v>
      </c>
      <c r="K426" t="s">
        <v>138</v>
      </c>
      <c r="L426" t="s">
        <v>1437</v>
      </c>
      <c r="M426" t="s">
        <v>1438</v>
      </c>
      <c r="N426">
        <v>4.9633333329999996</v>
      </c>
      <c r="O426">
        <v>0</v>
      </c>
      <c r="P426">
        <v>26</v>
      </c>
      <c r="Q426">
        <v>0</v>
      </c>
      <c r="R426">
        <v>0</v>
      </c>
      <c r="S426">
        <v>0</v>
      </c>
      <c r="T426">
        <v>6</v>
      </c>
      <c r="U426">
        <v>0</v>
      </c>
      <c r="V426">
        <v>0</v>
      </c>
      <c r="W426">
        <v>0</v>
      </c>
      <c r="X426">
        <v>90.766038079374226</v>
      </c>
      <c r="Y426">
        <v>0</v>
      </c>
      <c r="Z426">
        <v>0</v>
      </c>
      <c r="AA426">
        <v>0</v>
      </c>
      <c r="AB426">
        <v>44.722127518285113</v>
      </c>
      <c r="AC426">
        <v>0</v>
      </c>
      <c r="AD426">
        <v>0</v>
      </c>
      <c r="AE426">
        <v>135.48816559765933</v>
      </c>
    </row>
    <row r="427" spans="1:31" x14ac:dyDescent="0.3">
      <c r="A427">
        <v>2449415</v>
      </c>
      <c r="B427">
        <v>1</v>
      </c>
      <c r="C427" t="s">
        <v>80</v>
      </c>
      <c r="D427" t="s">
        <v>83</v>
      </c>
      <c r="E427" t="s">
        <v>147</v>
      </c>
      <c r="F427" t="s">
        <v>1439</v>
      </c>
      <c r="G427" t="s">
        <v>149</v>
      </c>
      <c r="H427" t="s">
        <v>135</v>
      </c>
      <c r="I427" t="s">
        <v>136</v>
      </c>
      <c r="J427" t="s">
        <v>137</v>
      </c>
      <c r="K427" t="s">
        <v>138</v>
      </c>
      <c r="L427" t="s">
        <v>1440</v>
      </c>
      <c r="M427" t="s">
        <v>1441</v>
      </c>
      <c r="N427">
        <v>1.093611111</v>
      </c>
      <c r="O427">
        <v>0</v>
      </c>
      <c r="P427">
        <v>1</v>
      </c>
      <c r="Q427">
        <v>0</v>
      </c>
      <c r="R427">
        <v>0</v>
      </c>
      <c r="S427">
        <v>1</v>
      </c>
      <c r="T427">
        <v>59</v>
      </c>
      <c r="U427">
        <v>0</v>
      </c>
      <c r="V427">
        <v>17</v>
      </c>
      <c r="W427">
        <v>0</v>
      </c>
      <c r="X427">
        <v>2.399546061833565E-2</v>
      </c>
      <c r="Y427">
        <v>0</v>
      </c>
      <c r="Z427">
        <v>0</v>
      </c>
      <c r="AA427">
        <v>82.92159994797268</v>
      </c>
      <c r="AB427">
        <v>165.92494222563528</v>
      </c>
      <c r="AC427">
        <v>0</v>
      </c>
      <c r="AD427">
        <v>1415.3918758328964</v>
      </c>
      <c r="AE427">
        <v>1664.2624134671228</v>
      </c>
    </row>
    <row r="428" spans="1:31" x14ac:dyDescent="0.3">
      <c r="A428">
        <v>2449724</v>
      </c>
      <c r="B428">
        <v>1</v>
      </c>
      <c r="C428" t="s">
        <v>80</v>
      </c>
      <c r="D428" t="s">
        <v>100</v>
      </c>
      <c r="E428" t="s">
        <v>141</v>
      </c>
      <c r="F428" t="s">
        <v>1442</v>
      </c>
      <c r="G428" t="s">
        <v>156</v>
      </c>
      <c r="H428" t="s">
        <v>144</v>
      </c>
      <c r="I428" t="s">
        <v>136</v>
      </c>
      <c r="J428" t="s">
        <v>137</v>
      </c>
      <c r="K428" t="s">
        <v>138</v>
      </c>
      <c r="L428" t="s">
        <v>1443</v>
      </c>
      <c r="M428" t="s">
        <v>1444</v>
      </c>
      <c r="N428">
        <v>3.005833333</v>
      </c>
      <c r="O428">
        <v>0</v>
      </c>
      <c r="P428">
        <v>7</v>
      </c>
      <c r="Q428">
        <v>0</v>
      </c>
      <c r="R428">
        <v>10</v>
      </c>
      <c r="S428">
        <v>0</v>
      </c>
      <c r="T428">
        <v>1</v>
      </c>
      <c r="U428">
        <v>0</v>
      </c>
      <c r="V428">
        <v>0</v>
      </c>
      <c r="W428">
        <v>0</v>
      </c>
      <c r="X428">
        <v>11.441445919092674</v>
      </c>
      <c r="Y428">
        <v>0</v>
      </c>
      <c r="Z428">
        <v>4.5697525924964166</v>
      </c>
      <c r="AA428">
        <v>0</v>
      </c>
      <c r="AB428">
        <v>5.0605866533281239</v>
      </c>
      <c r="AC428">
        <v>0</v>
      </c>
      <c r="AD428">
        <v>0</v>
      </c>
      <c r="AE428">
        <v>21.071785164917213</v>
      </c>
    </row>
    <row r="429" spans="1:31" x14ac:dyDescent="0.3">
      <c r="A429">
        <v>2449392</v>
      </c>
      <c r="B429">
        <v>1</v>
      </c>
      <c r="C429" t="s">
        <v>80</v>
      </c>
      <c r="D429" t="s">
        <v>94</v>
      </c>
      <c r="E429" t="s">
        <v>284</v>
      </c>
      <c r="F429" t="s">
        <v>923</v>
      </c>
      <c r="G429" t="s">
        <v>226</v>
      </c>
      <c r="H429" t="s">
        <v>135</v>
      </c>
      <c r="I429" t="s">
        <v>136</v>
      </c>
      <c r="J429" t="s">
        <v>137</v>
      </c>
      <c r="K429" t="s">
        <v>162</v>
      </c>
      <c r="L429" t="s">
        <v>1445</v>
      </c>
      <c r="M429" t="s">
        <v>1446</v>
      </c>
      <c r="N429">
        <v>0.96361111099999996</v>
      </c>
      <c r="O429">
        <v>6</v>
      </c>
      <c r="P429">
        <v>32</v>
      </c>
      <c r="Q429">
        <v>44</v>
      </c>
      <c r="R429">
        <v>147</v>
      </c>
      <c r="S429">
        <v>6</v>
      </c>
      <c r="T429">
        <v>50</v>
      </c>
      <c r="U429">
        <v>2</v>
      </c>
      <c r="V429">
        <v>0</v>
      </c>
      <c r="W429">
        <v>0.93297334688318356</v>
      </c>
      <c r="X429">
        <v>4.6491861157171304</v>
      </c>
      <c r="Y429">
        <v>15.832562102166476</v>
      </c>
      <c r="Z429">
        <v>58.475369747487441</v>
      </c>
      <c r="AA429">
        <v>11.379674608723338</v>
      </c>
      <c r="AB429">
        <v>50.322192186279302</v>
      </c>
      <c r="AC429">
        <v>153.52053326868545</v>
      </c>
      <c r="AD429">
        <v>0</v>
      </c>
      <c r="AE429">
        <v>295.11249137594234</v>
      </c>
    </row>
    <row r="430" spans="1:31" x14ac:dyDescent="0.3">
      <c r="A430">
        <v>2449770</v>
      </c>
      <c r="B430">
        <v>1</v>
      </c>
      <c r="C430" t="s">
        <v>80</v>
      </c>
      <c r="D430" t="s">
        <v>93</v>
      </c>
      <c r="E430" t="s">
        <v>141</v>
      </c>
      <c r="F430" t="s">
        <v>1447</v>
      </c>
      <c r="G430" t="s">
        <v>156</v>
      </c>
      <c r="H430" t="s">
        <v>144</v>
      </c>
      <c r="I430" t="s">
        <v>136</v>
      </c>
      <c r="J430" t="s">
        <v>137</v>
      </c>
      <c r="K430" t="s">
        <v>138</v>
      </c>
      <c r="L430" t="s">
        <v>1448</v>
      </c>
      <c r="M430" t="s">
        <v>1449</v>
      </c>
      <c r="N430">
        <v>1.8888888880000001</v>
      </c>
      <c r="O430">
        <v>0</v>
      </c>
      <c r="P430">
        <v>1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0.54743094657013203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0.54743094657013203</v>
      </c>
    </row>
    <row r="431" spans="1:31" x14ac:dyDescent="0.3">
      <c r="A431">
        <v>2450102</v>
      </c>
      <c r="B431">
        <v>1</v>
      </c>
      <c r="C431" t="s">
        <v>81</v>
      </c>
      <c r="D431" t="s">
        <v>113</v>
      </c>
      <c r="E431" t="s">
        <v>141</v>
      </c>
      <c r="F431" t="s">
        <v>1450</v>
      </c>
      <c r="G431" t="s">
        <v>156</v>
      </c>
      <c r="H431" t="s">
        <v>144</v>
      </c>
      <c r="I431" t="s">
        <v>136</v>
      </c>
      <c r="J431" t="s">
        <v>137</v>
      </c>
      <c r="K431" t="s">
        <v>138</v>
      </c>
      <c r="L431" t="s">
        <v>1451</v>
      </c>
      <c r="M431" t="s">
        <v>1452</v>
      </c>
      <c r="N431">
        <v>1.4286111109999999</v>
      </c>
      <c r="O431">
        <v>0</v>
      </c>
      <c r="P431">
        <v>3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1.5052256864163176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1.5052256864163176</v>
      </c>
    </row>
    <row r="432" spans="1:31" x14ac:dyDescent="0.3">
      <c r="A432">
        <v>2449578</v>
      </c>
      <c r="B432">
        <v>1</v>
      </c>
      <c r="C432" t="s">
        <v>80</v>
      </c>
      <c r="D432" t="s">
        <v>88</v>
      </c>
      <c r="E432" t="s">
        <v>159</v>
      </c>
      <c r="F432" t="s">
        <v>1453</v>
      </c>
      <c r="G432" t="s">
        <v>226</v>
      </c>
      <c r="H432" t="s">
        <v>144</v>
      </c>
      <c r="I432" t="s">
        <v>136</v>
      </c>
      <c r="J432" t="s">
        <v>137</v>
      </c>
      <c r="K432" t="s">
        <v>162</v>
      </c>
      <c r="L432" t="s">
        <v>1454</v>
      </c>
      <c r="M432" t="s">
        <v>1455</v>
      </c>
      <c r="N432">
        <v>4.1758333329999999</v>
      </c>
      <c r="O432">
        <v>0</v>
      </c>
      <c r="P432">
        <v>232</v>
      </c>
      <c r="Q432">
        <v>0</v>
      </c>
      <c r="R432">
        <v>0</v>
      </c>
      <c r="S432">
        <v>0</v>
      </c>
      <c r="T432">
        <v>10</v>
      </c>
      <c r="U432">
        <v>0</v>
      </c>
      <c r="V432">
        <v>0</v>
      </c>
      <c r="W432">
        <v>0</v>
      </c>
      <c r="X432">
        <v>516.43906631655614</v>
      </c>
      <c r="Y432">
        <v>0</v>
      </c>
      <c r="Z432">
        <v>0</v>
      </c>
      <c r="AA432">
        <v>0</v>
      </c>
      <c r="AB432">
        <v>109.39669377310017</v>
      </c>
      <c r="AC432">
        <v>0</v>
      </c>
      <c r="AD432">
        <v>0</v>
      </c>
      <c r="AE432">
        <v>625.83576008965633</v>
      </c>
    </row>
    <row r="433" spans="1:31" x14ac:dyDescent="0.3">
      <c r="A433">
        <v>2449601</v>
      </c>
      <c r="B433">
        <v>1</v>
      </c>
      <c r="C433" t="s">
        <v>80</v>
      </c>
      <c r="D433" t="s">
        <v>90</v>
      </c>
      <c r="E433" t="s">
        <v>141</v>
      </c>
      <c r="F433" t="s">
        <v>1456</v>
      </c>
      <c r="G433" t="s">
        <v>219</v>
      </c>
      <c r="H433" t="s">
        <v>144</v>
      </c>
      <c r="I433" t="s">
        <v>136</v>
      </c>
      <c r="J433" t="s">
        <v>3</v>
      </c>
      <c r="K433" t="s">
        <v>138</v>
      </c>
      <c r="L433" t="s">
        <v>1457</v>
      </c>
      <c r="M433" t="s">
        <v>1458</v>
      </c>
      <c r="N433">
        <v>2.528888888</v>
      </c>
      <c r="O433">
        <v>0</v>
      </c>
      <c r="P433">
        <v>204</v>
      </c>
      <c r="Q433">
        <v>0</v>
      </c>
      <c r="R433">
        <v>0</v>
      </c>
      <c r="S433">
        <v>0</v>
      </c>
      <c r="T433">
        <v>11</v>
      </c>
      <c r="U433">
        <v>0</v>
      </c>
      <c r="V433">
        <v>0</v>
      </c>
      <c r="W433">
        <v>0</v>
      </c>
      <c r="X433">
        <v>142.37341230691044</v>
      </c>
      <c r="Y433">
        <v>0</v>
      </c>
      <c r="Z433">
        <v>0</v>
      </c>
      <c r="AA433">
        <v>0</v>
      </c>
      <c r="AB433">
        <v>6.9661185135086594</v>
      </c>
      <c r="AC433">
        <v>0</v>
      </c>
      <c r="AD433">
        <v>0</v>
      </c>
      <c r="AE433">
        <v>149.3395308204191</v>
      </c>
    </row>
    <row r="434" spans="1:31" x14ac:dyDescent="0.3">
      <c r="A434">
        <v>2449701</v>
      </c>
      <c r="B434">
        <v>1</v>
      </c>
      <c r="C434" t="s">
        <v>80</v>
      </c>
      <c r="D434" t="s">
        <v>90</v>
      </c>
      <c r="E434" t="s">
        <v>141</v>
      </c>
      <c r="F434" t="s">
        <v>1459</v>
      </c>
      <c r="G434" t="s">
        <v>156</v>
      </c>
      <c r="H434" t="s">
        <v>144</v>
      </c>
      <c r="I434" t="s">
        <v>136</v>
      </c>
      <c r="J434" t="s">
        <v>137</v>
      </c>
      <c r="K434" t="s">
        <v>138</v>
      </c>
      <c r="L434" t="s">
        <v>1460</v>
      </c>
      <c r="M434" t="s">
        <v>1461</v>
      </c>
      <c r="N434">
        <v>3.4555555550000001</v>
      </c>
      <c r="O434">
        <v>0</v>
      </c>
      <c r="P434">
        <v>298</v>
      </c>
      <c r="Q434">
        <v>0</v>
      </c>
      <c r="R434">
        <v>0</v>
      </c>
      <c r="S434">
        <v>0</v>
      </c>
      <c r="T434">
        <v>17</v>
      </c>
      <c r="U434">
        <v>0</v>
      </c>
      <c r="V434">
        <v>0</v>
      </c>
      <c r="W434">
        <v>0</v>
      </c>
      <c r="X434">
        <v>270.56233183117899</v>
      </c>
      <c r="Y434">
        <v>0</v>
      </c>
      <c r="Z434">
        <v>0</v>
      </c>
      <c r="AA434">
        <v>0</v>
      </c>
      <c r="AB434">
        <v>31.573467448739624</v>
      </c>
      <c r="AC434">
        <v>0</v>
      </c>
      <c r="AD434">
        <v>0</v>
      </c>
      <c r="AE434">
        <v>302.13579927991861</v>
      </c>
    </row>
    <row r="435" spans="1:31" x14ac:dyDescent="0.3">
      <c r="A435">
        <v>2449515</v>
      </c>
      <c r="B435">
        <v>1</v>
      </c>
      <c r="C435" t="s">
        <v>80</v>
      </c>
      <c r="D435" t="s">
        <v>90</v>
      </c>
      <c r="E435" t="s">
        <v>173</v>
      </c>
      <c r="F435" t="s">
        <v>1462</v>
      </c>
      <c r="G435" t="s">
        <v>461</v>
      </c>
      <c r="H435" t="s">
        <v>144</v>
      </c>
      <c r="I435" t="s">
        <v>136</v>
      </c>
      <c r="J435" t="s">
        <v>137</v>
      </c>
      <c r="K435" t="s">
        <v>138</v>
      </c>
      <c r="L435" t="s">
        <v>1463</v>
      </c>
      <c r="M435" t="s">
        <v>1464</v>
      </c>
      <c r="N435">
        <v>2.0186111109999998</v>
      </c>
      <c r="O435">
        <v>0</v>
      </c>
      <c r="P435">
        <v>13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6.5382478297954352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6.5382478297954352</v>
      </c>
    </row>
    <row r="436" spans="1:31" x14ac:dyDescent="0.3">
      <c r="A436">
        <v>2449375</v>
      </c>
      <c r="B436">
        <v>1</v>
      </c>
      <c r="C436" t="s">
        <v>80</v>
      </c>
      <c r="D436" t="s">
        <v>103</v>
      </c>
      <c r="E436" t="s">
        <v>141</v>
      </c>
      <c r="F436" t="s">
        <v>1225</v>
      </c>
      <c r="G436" t="s">
        <v>410</v>
      </c>
      <c r="H436" t="s">
        <v>144</v>
      </c>
      <c r="I436" t="s">
        <v>136</v>
      </c>
      <c r="J436" t="s">
        <v>137</v>
      </c>
      <c r="K436" t="s">
        <v>138</v>
      </c>
      <c r="L436" t="s">
        <v>1465</v>
      </c>
      <c r="M436" t="s">
        <v>1466</v>
      </c>
      <c r="N436">
        <v>4.3816666660000001</v>
      </c>
      <c r="O436">
        <v>0</v>
      </c>
      <c r="P436">
        <v>23</v>
      </c>
      <c r="Q436">
        <v>0</v>
      </c>
      <c r="R436">
        <v>0</v>
      </c>
      <c r="S436">
        <v>0</v>
      </c>
      <c r="T436">
        <v>1</v>
      </c>
      <c r="U436">
        <v>0</v>
      </c>
      <c r="V436">
        <v>0</v>
      </c>
      <c r="W436">
        <v>0</v>
      </c>
      <c r="X436">
        <v>25.953917202889112</v>
      </c>
      <c r="Y436">
        <v>0</v>
      </c>
      <c r="Z436">
        <v>0</v>
      </c>
      <c r="AA436">
        <v>0</v>
      </c>
      <c r="AB436">
        <v>0.83320969999740524</v>
      </c>
      <c r="AC436">
        <v>0</v>
      </c>
      <c r="AD436">
        <v>0</v>
      </c>
      <c r="AE436">
        <v>26.787126902886516</v>
      </c>
    </row>
    <row r="437" spans="1:31" x14ac:dyDescent="0.3">
      <c r="A437">
        <v>2449707</v>
      </c>
      <c r="B437">
        <v>1</v>
      </c>
      <c r="C437" t="s">
        <v>81</v>
      </c>
      <c r="D437" t="s">
        <v>128</v>
      </c>
      <c r="E437" t="s">
        <v>182</v>
      </c>
      <c r="F437" t="s">
        <v>1467</v>
      </c>
      <c r="G437" t="s">
        <v>599</v>
      </c>
      <c r="H437" t="s">
        <v>144</v>
      </c>
      <c r="I437" t="s">
        <v>136</v>
      </c>
      <c r="J437" t="s">
        <v>137</v>
      </c>
      <c r="K437" t="s">
        <v>138</v>
      </c>
      <c r="L437" t="s">
        <v>1468</v>
      </c>
      <c r="M437" t="s">
        <v>1469</v>
      </c>
      <c r="N437">
        <v>1.0686111110000001</v>
      </c>
      <c r="O437">
        <v>0</v>
      </c>
      <c r="P437">
        <v>44</v>
      </c>
      <c r="Q437">
        <v>0</v>
      </c>
      <c r="R437">
        <v>0</v>
      </c>
      <c r="S437">
        <v>0</v>
      </c>
      <c r="T437">
        <v>5</v>
      </c>
      <c r="U437">
        <v>0</v>
      </c>
      <c r="V437">
        <v>0</v>
      </c>
      <c r="W437">
        <v>0</v>
      </c>
      <c r="X437">
        <v>11.970016301586917</v>
      </c>
      <c r="Y437">
        <v>0</v>
      </c>
      <c r="Z437">
        <v>0</v>
      </c>
      <c r="AA437">
        <v>0</v>
      </c>
      <c r="AB437">
        <v>14.658575470100368</v>
      </c>
      <c r="AC437">
        <v>0</v>
      </c>
      <c r="AD437">
        <v>0</v>
      </c>
      <c r="AE437">
        <v>26.628591771687283</v>
      </c>
    </row>
    <row r="438" spans="1:31" x14ac:dyDescent="0.3">
      <c r="A438">
        <v>2449870</v>
      </c>
      <c r="B438">
        <v>1</v>
      </c>
      <c r="C438" t="s">
        <v>80</v>
      </c>
      <c r="D438" t="s">
        <v>107</v>
      </c>
      <c r="E438" t="s">
        <v>132</v>
      </c>
      <c r="F438" t="s">
        <v>1470</v>
      </c>
      <c r="G438" t="s">
        <v>149</v>
      </c>
      <c r="H438" t="s">
        <v>135</v>
      </c>
      <c r="I438" t="s">
        <v>136</v>
      </c>
      <c r="J438" t="s">
        <v>137</v>
      </c>
      <c r="K438" t="s">
        <v>138</v>
      </c>
      <c r="L438" t="s">
        <v>1471</v>
      </c>
      <c r="M438" t="s">
        <v>1472</v>
      </c>
      <c r="N438">
        <v>2.059722222</v>
      </c>
      <c r="O438">
        <v>1</v>
      </c>
      <c r="P438">
        <v>110</v>
      </c>
      <c r="Q438">
        <v>5</v>
      </c>
      <c r="R438">
        <v>36</v>
      </c>
      <c r="S438">
        <v>7</v>
      </c>
      <c r="T438">
        <v>19</v>
      </c>
      <c r="U438">
        <v>0</v>
      </c>
      <c r="V438">
        <v>0</v>
      </c>
      <c r="W438">
        <v>27.688891880239186</v>
      </c>
      <c r="X438">
        <v>48.639012161277606</v>
      </c>
      <c r="Y438">
        <v>4.4373038727152494</v>
      </c>
      <c r="Z438">
        <v>39.134183238614888</v>
      </c>
      <c r="AA438">
        <v>392.63043821712785</v>
      </c>
      <c r="AB438">
        <v>65.064967456109372</v>
      </c>
      <c r="AC438">
        <v>0</v>
      </c>
      <c r="AD438">
        <v>0</v>
      </c>
      <c r="AE438">
        <v>577.59479682608412</v>
      </c>
    </row>
    <row r="439" spans="1:31" x14ac:dyDescent="0.3">
      <c r="A439">
        <v>2449956</v>
      </c>
      <c r="B439">
        <v>1</v>
      </c>
      <c r="C439" t="s">
        <v>80</v>
      </c>
      <c r="D439" t="s">
        <v>99</v>
      </c>
      <c r="E439" t="s">
        <v>141</v>
      </c>
      <c r="F439" t="s">
        <v>1473</v>
      </c>
      <c r="G439" t="s">
        <v>156</v>
      </c>
      <c r="H439" t="s">
        <v>144</v>
      </c>
      <c r="I439" t="s">
        <v>136</v>
      </c>
      <c r="J439" t="s">
        <v>137</v>
      </c>
      <c r="K439" t="s">
        <v>138</v>
      </c>
      <c r="L439" t="s">
        <v>1474</v>
      </c>
      <c r="M439" t="s">
        <v>1475</v>
      </c>
      <c r="N439">
        <v>7.2572222220000002</v>
      </c>
      <c r="O439">
        <v>0</v>
      </c>
      <c r="P439">
        <v>13</v>
      </c>
      <c r="Q439">
        <v>0</v>
      </c>
      <c r="R439">
        <v>0</v>
      </c>
      <c r="S439">
        <v>0</v>
      </c>
      <c r="T439">
        <v>1</v>
      </c>
      <c r="U439">
        <v>0</v>
      </c>
      <c r="V439">
        <v>0</v>
      </c>
      <c r="W439">
        <v>0</v>
      </c>
      <c r="X439">
        <v>61.049785051052254</v>
      </c>
      <c r="Y439">
        <v>0</v>
      </c>
      <c r="Z439">
        <v>0</v>
      </c>
      <c r="AA439">
        <v>0</v>
      </c>
      <c r="AB439">
        <v>1.7531632257088872</v>
      </c>
      <c r="AC439">
        <v>0</v>
      </c>
      <c r="AD439">
        <v>0</v>
      </c>
      <c r="AE439">
        <v>62.802948276761143</v>
      </c>
    </row>
    <row r="440" spans="1:31" x14ac:dyDescent="0.3">
      <c r="A440">
        <v>2449561</v>
      </c>
      <c r="B440">
        <v>1</v>
      </c>
      <c r="C440" t="s">
        <v>81</v>
      </c>
      <c r="D440" t="s">
        <v>128</v>
      </c>
      <c r="E440" t="s">
        <v>169</v>
      </c>
      <c r="F440" t="s">
        <v>1476</v>
      </c>
      <c r="G440" t="s">
        <v>679</v>
      </c>
      <c r="H440" t="s">
        <v>135</v>
      </c>
      <c r="I440" t="s">
        <v>136</v>
      </c>
      <c r="J440" t="s">
        <v>137</v>
      </c>
      <c r="K440" t="s">
        <v>138</v>
      </c>
      <c r="L440" t="s">
        <v>1477</v>
      </c>
      <c r="M440" t="s">
        <v>1478</v>
      </c>
      <c r="N440">
        <v>4.6094444440000002</v>
      </c>
      <c r="O440">
        <v>0</v>
      </c>
      <c r="P440">
        <v>0</v>
      </c>
      <c r="Q440">
        <v>0</v>
      </c>
      <c r="R440">
        <v>0</v>
      </c>
      <c r="S440">
        <v>1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0.15504373665745524</v>
      </c>
      <c r="AB440">
        <v>0</v>
      </c>
      <c r="AC440">
        <v>0</v>
      </c>
      <c r="AD440">
        <v>0</v>
      </c>
      <c r="AE440">
        <v>0.15504373665745524</v>
      </c>
    </row>
    <row r="441" spans="1:31" x14ac:dyDescent="0.3">
      <c r="A441">
        <v>2449910</v>
      </c>
      <c r="B441">
        <v>1</v>
      </c>
      <c r="C441" t="s">
        <v>80</v>
      </c>
      <c r="D441" t="s">
        <v>88</v>
      </c>
      <c r="E441" t="s">
        <v>182</v>
      </c>
      <c r="F441" t="s">
        <v>1479</v>
      </c>
      <c r="G441" t="s">
        <v>156</v>
      </c>
      <c r="H441" t="s">
        <v>144</v>
      </c>
      <c r="I441" t="s">
        <v>136</v>
      </c>
      <c r="J441" t="s">
        <v>137</v>
      </c>
      <c r="K441" t="s">
        <v>138</v>
      </c>
      <c r="L441" t="s">
        <v>1480</v>
      </c>
      <c r="M441" t="s">
        <v>1481</v>
      </c>
      <c r="N441">
        <v>2.1219444439999999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13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35.480897683166347</v>
      </c>
      <c r="AC441">
        <v>0</v>
      </c>
      <c r="AD441">
        <v>0</v>
      </c>
      <c r="AE441">
        <v>35.480897683166347</v>
      </c>
    </row>
    <row r="442" spans="1:31" x14ac:dyDescent="0.3">
      <c r="A442">
        <v>2449369</v>
      </c>
      <c r="B442">
        <v>1</v>
      </c>
      <c r="C442" t="s">
        <v>80</v>
      </c>
      <c r="D442" t="s">
        <v>89</v>
      </c>
      <c r="E442" t="s">
        <v>182</v>
      </c>
      <c r="F442" t="s">
        <v>1482</v>
      </c>
      <c r="G442" t="s">
        <v>156</v>
      </c>
      <c r="H442" t="s">
        <v>144</v>
      </c>
      <c r="I442" t="s">
        <v>136</v>
      </c>
      <c r="J442" t="s">
        <v>137</v>
      </c>
      <c r="K442" t="s">
        <v>138</v>
      </c>
      <c r="L442" t="s">
        <v>1483</v>
      </c>
      <c r="M442" t="s">
        <v>1484</v>
      </c>
      <c r="N442">
        <v>1.268888888</v>
      </c>
      <c r="O442">
        <v>0</v>
      </c>
      <c r="P442">
        <v>34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14.056479832220285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14.056479832220285</v>
      </c>
    </row>
    <row r="443" spans="1:31" x14ac:dyDescent="0.3">
      <c r="A443">
        <v>2449764</v>
      </c>
      <c r="B443">
        <v>1</v>
      </c>
      <c r="C443" t="s">
        <v>80</v>
      </c>
      <c r="D443" t="s">
        <v>96</v>
      </c>
      <c r="E443" t="s">
        <v>141</v>
      </c>
      <c r="F443" t="s">
        <v>1485</v>
      </c>
      <c r="G443" t="s">
        <v>200</v>
      </c>
      <c r="H443" t="s">
        <v>144</v>
      </c>
      <c r="I443" t="s">
        <v>136</v>
      </c>
      <c r="J443" t="s">
        <v>137</v>
      </c>
      <c r="K443" t="s">
        <v>138</v>
      </c>
      <c r="L443" t="s">
        <v>1486</v>
      </c>
      <c r="M443" t="s">
        <v>1487</v>
      </c>
      <c r="N443">
        <v>4.545555555</v>
      </c>
      <c r="O443">
        <v>0</v>
      </c>
      <c r="P443">
        <v>94</v>
      </c>
      <c r="Q443">
        <v>0</v>
      </c>
      <c r="R443">
        <v>0</v>
      </c>
      <c r="S443">
        <v>0</v>
      </c>
      <c r="T443">
        <v>12</v>
      </c>
      <c r="U443">
        <v>0</v>
      </c>
      <c r="V443">
        <v>0</v>
      </c>
      <c r="W443">
        <v>0</v>
      </c>
      <c r="X443">
        <v>104.08828204539284</v>
      </c>
      <c r="Y443">
        <v>0</v>
      </c>
      <c r="Z443">
        <v>0</v>
      </c>
      <c r="AA443">
        <v>0</v>
      </c>
      <c r="AB443">
        <v>41.577754381402279</v>
      </c>
      <c r="AC443">
        <v>0</v>
      </c>
      <c r="AD443">
        <v>0</v>
      </c>
      <c r="AE443">
        <v>145.66603642679513</v>
      </c>
    </row>
    <row r="444" spans="1:31" x14ac:dyDescent="0.3">
      <c r="A444">
        <v>2449996</v>
      </c>
      <c r="B444">
        <v>1</v>
      </c>
      <c r="C444" t="s">
        <v>80</v>
      </c>
      <c r="D444" t="s">
        <v>93</v>
      </c>
      <c r="E444" t="s">
        <v>141</v>
      </c>
      <c r="F444" t="s">
        <v>1488</v>
      </c>
      <c r="G444" t="s">
        <v>156</v>
      </c>
      <c r="H444" t="s">
        <v>144</v>
      </c>
      <c r="I444" t="s">
        <v>136</v>
      </c>
      <c r="J444" t="s">
        <v>137</v>
      </c>
      <c r="K444" t="s">
        <v>138</v>
      </c>
      <c r="L444" t="s">
        <v>1489</v>
      </c>
      <c r="M444" t="s">
        <v>1490</v>
      </c>
      <c r="N444">
        <v>0.91305555500000002</v>
      </c>
      <c r="O444">
        <v>0</v>
      </c>
      <c r="P444">
        <v>1</v>
      </c>
      <c r="Q444">
        <v>0</v>
      </c>
      <c r="R444">
        <v>5</v>
      </c>
      <c r="S444">
        <v>0</v>
      </c>
      <c r="T444">
        <v>4</v>
      </c>
      <c r="U444">
        <v>0</v>
      </c>
      <c r="V444">
        <v>0</v>
      </c>
      <c r="W444">
        <v>0</v>
      </c>
      <c r="X444">
        <v>0.27256674213060783</v>
      </c>
      <c r="Y444">
        <v>0</v>
      </c>
      <c r="Z444">
        <v>0.97085457982642165</v>
      </c>
      <c r="AA444">
        <v>0</v>
      </c>
      <c r="AB444">
        <v>1.3934105802922518</v>
      </c>
      <c r="AC444">
        <v>0</v>
      </c>
      <c r="AD444">
        <v>0</v>
      </c>
      <c r="AE444">
        <v>2.6368319022492814</v>
      </c>
    </row>
    <row r="445" spans="1:31" x14ac:dyDescent="0.3">
      <c r="A445">
        <v>2450019</v>
      </c>
      <c r="B445">
        <v>1</v>
      </c>
      <c r="C445" t="s">
        <v>80</v>
      </c>
      <c r="D445" t="s">
        <v>97</v>
      </c>
      <c r="E445" t="s">
        <v>173</v>
      </c>
      <c r="F445" t="s">
        <v>1491</v>
      </c>
      <c r="G445" t="s">
        <v>175</v>
      </c>
      <c r="H445" t="s">
        <v>144</v>
      </c>
      <c r="I445" t="s">
        <v>136</v>
      </c>
      <c r="J445" t="s">
        <v>137</v>
      </c>
      <c r="K445" t="s">
        <v>138</v>
      </c>
      <c r="L445" t="s">
        <v>1492</v>
      </c>
      <c r="M445" t="s">
        <v>1493</v>
      </c>
      <c r="N445">
        <v>7.3088888880000003</v>
      </c>
      <c r="O445">
        <v>0</v>
      </c>
      <c r="P445">
        <v>7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22.549560321685966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22.549560321685966</v>
      </c>
    </row>
    <row r="446" spans="1:31" x14ac:dyDescent="0.3">
      <c r="A446">
        <v>2449329</v>
      </c>
      <c r="B446">
        <v>1</v>
      </c>
      <c r="C446" t="s">
        <v>80</v>
      </c>
      <c r="D446" t="s">
        <v>94</v>
      </c>
      <c r="E446" t="s">
        <v>284</v>
      </c>
      <c r="F446" t="s">
        <v>923</v>
      </c>
      <c r="G446" t="s">
        <v>381</v>
      </c>
      <c r="H446" t="s">
        <v>135</v>
      </c>
      <c r="I446" t="s">
        <v>136</v>
      </c>
      <c r="J446" t="s">
        <v>137</v>
      </c>
      <c r="K446" t="s">
        <v>162</v>
      </c>
      <c r="L446" t="s">
        <v>1494</v>
      </c>
      <c r="M446" t="s">
        <v>1495</v>
      </c>
      <c r="N446">
        <v>0.42638888800000002</v>
      </c>
      <c r="O446">
        <v>6</v>
      </c>
      <c r="P446">
        <v>32</v>
      </c>
      <c r="Q446">
        <v>44</v>
      </c>
      <c r="R446">
        <v>147</v>
      </c>
      <c r="S446">
        <v>6</v>
      </c>
      <c r="T446">
        <v>50</v>
      </c>
      <c r="U446">
        <v>2</v>
      </c>
      <c r="V446">
        <v>0</v>
      </c>
      <c r="W446">
        <v>0.32061382057747906</v>
      </c>
      <c r="X446">
        <v>1.6363165354675253</v>
      </c>
      <c r="Y446">
        <v>5.0886531153278192</v>
      </c>
      <c r="Z446">
        <v>18.333396819785111</v>
      </c>
      <c r="AA446">
        <v>2.6199265632146238</v>
      </c>
      <c r="AB446">
        <v>8.9966726320704833</v>
      </c>
      <c r="AC446">
        <v>21.086634120376235</v>
      </c>
      <c r="AD446">
        <v>0</v>
      </c>
      <c r="AE446">
        <v>58.08221360681928</v>
      </c>
    </row>
    <row r="447" spans="1:31" x14ac:dyDescent="0.3">
      <c r="A447">
        <v>2449976</v>
      </c>
      <c r="B447">
        <v>1</v>
      </c>
      <c r="C447" t="s">
        <v>81</v>
      </c>
      <c r="D447" t="s">
        <v>116</v>
      </c>
      <c r="E447" t="s">
        <v>132</v>
      </c>
      <c r="F447" t="s">
        <v>1496</v>
      </c>
      <c r="G447" t="s">
        <v>149</v>
      </c>
      <c r="H447" t="s">
        <v>135</v>
      </c>
      <c r="I447" t="s">
        <v>136</v>
      </c>
      <c r="J447" t="s">
        <v>137</v>
      </c>
      <c r="K447" t="s">
        <v>138</v>
      </c>
      <c r="L447" t="s">
        <v>1497</v>
      </c>
      <c r="M447" t="s">
        <v>1498</v>
      </c>
      <c r="N447">
        <v>0.34972222200000003</v>
      </c>
      <c r="O447">
        <v>0</v>
      </c>
      <c r="P447">
        <v>900</v>
      </c>
      <c r="Q447">
        <v>8</v>
      </c>
      <c r="R447">
        <v>102</v>
      </c>
      <c r="S447">
        <v>8</v>
      </c>
      <c r="T447">
        <v>47</v>
      </c>
      <c r="U447">
        <v>0</v>
      </c>
      <c r="V447">
        <v>0</v>
      </c>
      <c r="W447">
        <v>0</v>
      </c>
      <c r="X447">
        <v>32.426133438457278</v>
      </c>
      <c r="Y447">
        <v>1.6013154992327274</v>
      </c>
      <c r="Z447">
        <v>4.2856802823960685</v>
      </c>
      <c r="AA447">
        <v>11.774977603190059</v>
      </c>
      <c r="AB447">
        <v>6.9546510880137387</v>
      </c>
      <c r="AC447">
        <v>0</v>
      </c>
      <c r="AD447">
        <v>0</v>
      </c>
      <c r="AE447">
        <v>57.042757911289868</v>
      </c>
    </row>
    <row r="448" spans="1:31" x14ac:dyDescent="0.3">
      <c r="A448">
        <v>2449478</v>
      </c>
      <c r="B448">
        <v>1</v>
      </c>
      <c r="C448" t="s">
        <v>80</v>
      </c>
      <c r="D448" t="s">
        <v>96</v>
      </c>
      <c r="E448" t="s">
        <v>147</v>
      </c>
      <c r="F448" t="s">
        <v>1499</v>
      </c>
      <c r="G448" t="s">
        <v>1500</v>
      </c>
      <c r="H448" t="s">
        <v>135</v>
      </c>
      <c r="I448" t="s">
        <v>136</v>
      </c>
      <c r="J448" t="s">
        <v>137</v>
      </c>
      <c r="K448" t="s">
        <v>138</v>
      </c>
      <c r="L448" t="s">
        <v>1501</v>
      </c>
      <c r="M448" t="s">
        <v>1502</v>
      </c>
      <c r="N448">
        <v>6.403888888</v>
      </c>
      <c r="O448">
        <v>0</v>
      </c>
      <c r="P448">
        <v>52</v>
      </c>
      <c r="Q448">
        <v>0</v>
      </c>
      <c r="R448">
        <v>0</v>
      </c>
      <c r="S448">
        <v>0</v>
      </c>
      <c r="T448">
        <v>47</v>
      </c>
      <c r="U448">
        <v>0</v>
      </c>
      <c r="V448">
        <v>0</v>
      </c>
      <c r="W448">
        <v>0</v>
      </c>
      <c r="X448">
        <v>149.39044126522762</v>
      </c>
      <c r="Y448">
        <v>0</v>
      </c>
      <c r="Z448">
        <v>0</v>
      </c>
      <c r="AA448">
        <v>0</v>
      </c>
      <c r="AB448">
        <v>557.15063188730358</v>
      </c>
      <c r="AC448">
        <v>0</v>
      </c>
      <c r="AD448">
        <v>0</v>
      </c>
      <c r="AE448">
        <v>706.54107315253123</v>
      </c>
    </row>
    <row r="449" spans="1:31" x14ac:dyDescent="0.3">
      <c r="A449">
        <v>2450119</v>
      </c>
      <c r="B449">
        <v>1</v>
      </c>
      <c r="C449" t="s">
        <v>81</v>
      </c>
      <c r="D449" t="s">
        <v>120</v>
      </c>
      <c r="E449" t="s">
        <v>173</v>
      </c>
      <c r="F449" t="s">
        <v>1503</v>
      </c>
      <c r="G449" t="s">
        <v>175</v>
      </c>
      <c r="H449" t="s">
        <v>144</v>
      </c>
      <c r="I449" t="s">
        <v>136</v>
      </c>
      <c r="J449" t="s">
        <v>137</v>
      </c>
      <c r="K449" t="s">
        <v>138</v>
      </c>
      <c r="L449" t="s">
        <v>1504</v>
      </c>
      <c r="M449" t="s">
        <v>1505</v>
      </c>
      <c r="N449">
        <v>2.0447222219999999</v>
      </c>
      <c r="O449">
        <v>0</v>
      </c>
      <c r="P449">
        <v>2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1.1428097609080694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1.1428097609080694</v>
      </c>
    </row>
    <row r="450" spans="1:31" x14ac:dyDescent="0.3">
      <c r="A450">
        <v>2450082</v>
      </c>
      <c r="B450">
        <v>1</v>
      </c>
      <c r="C450" t="s">
        <v>80</v>
      </c>
      <c r="D450" t="s">
        <v>94</v>
      </c>
      <c r="E450" t="s">
        <v>182</v>
      </c>
      <c r="F450" t="s">
        <v>467</v>
      </c>
      <c r="G450" t="s">
        <v>259</v>
      </c>
      <c r="H450" t="s">
        <v>144</v>
      </c>
      <c r="I450" t="s">
        <v>136</v>
      </c>
      <c r="J450" t="s">
        <v>137</v>
      </c>
      <c r="K450" t="s">
        <v>138</v>
      </c>
      <c r="L450" t="s">
        <v>1506</v>
      </c>
      <c r="M450" t="s">
        <v>1507</v>
      </c>
      <c r="N450">
        <v>0.46444444400000001</v>
      </c>
      <c r="O450">
        <v>0</v>
      </c>
      <c r="P450">
        <v>52</v>
      </c>
      <c r="Q450">
        <v>0</v>
      </c>
      <c r="R450">
        <v>0</v>
      </c>
      <c r="S450">
        <v>0</v>
      </c>
      <c r="T450">
        <v>11</v>
      </c>
      <c r="U450">
        <v>0</v>
      </c>
      <c r="V450">
        <v>0</v>
      </c>
      <c r="W450">
        <v>0</v>
      </c>
      <c r="X450">
        <v>10.313164628279088</v>
      </c>
      <c r="Y450">
        <v>0</v>
      </c>
      <c r="Z450">
        <v>0</v>
      </c>
      <c r="AA450">
        <v>0</v>
      </c>
      <c r="AB450">
        <v>11.805551219003256</v>
      </c>
      <c r="AC450">
        <v>0</v>
      </c>
      <c r="AD450">
        <v>0</v>
      </c>
      <c r="AE450">
        <v>22.118715847282346</v>
      </c>
    </row>
    <row r="451" spans="1:31" x14ac:dyDescent="0.3">
      <c r="A451">
        <v>2449933</v>
      </c>
      <c r="B451">
        <v>1</v>
      </c>
      <c r="C451" t="s">
        <v>80</v>
      </c>
      <c r="D451" t="s">
        <v>108</v>
      </c>
      <c r="E451" t="s">
        <v>141</v>
      </c>
      <c r="F451" t="s">
        <v>1508</v>
      </c>
      <c r="G451" t="s">
        <v>156</v>
      </c>
      <c r="H451" t="s">
        <v>144</v>
      </c>
      <c r="I451" t="s">
        <v>136</v>
      </c>
      <c r="J451" t="s">
        <v>137</v>
      </c>
      <c r="K451" t="s">
        <v>138</v>
      </c>
      <c r="L451" t="s">
        <v>1509</v>
      </c>
      <c r="M451" t="s">
        <v>1510</v>
      </c>
      <c r="N451">
        <v>0.99916666600000004</v>
      </c>
      <c r="O451">
        <v>0</v>
      </c>
      <c r="P451">
        <v>7</v>
      </c>
      <c r="Q451">
        <v>0</v>
      </c>
      <c r="R451">
        <v>0</v>
      </c>
      <c r="S451">
        <v>0</v>
      </c>
      <c r="T451">
        <v>2</v>
      </c>
      <c r="U451">
        <v>0</v>
      </c>
      <c r="V451">
        <v>0</v>
      </c>
      <c r="W451">
        <v>0</v>
      </c>
      <c r="X451">
        <v>1.506276499798221</v>
      </c>
      <c r="Y451">
        <v>0</v>
      </c>
      <c r="Z451">
        <v>0</v>
      </c>
      <c r="AA451">
        <v>0</v>
      </c>
      <c r="AB451">
        <v>0.3188470398926404</v>
      </c>
      <c r="AC451">
        <v>0</v>
      </c>
      <c r="AD451">
        <v>0</v>
      </c>
      <c r="AE451">
        <v>1.8251235396908614</v>
      </c>
    </row>
    <row r="452" spans="1:31" x14ac:dyDescent="0.3">
      <c r="A452">
        <v>2450182</v>
      </c>
      <c r="B452">
        <v>1</v>
      </c>
      <c r="C452" t="s">
        <v>80</v>
      </c>
      <c r="D452" t="s">
        <v>106</v>
      </c>
      <c r="E452" t="s">
        <v>132</v>
      </c>
      <c r="F452" t="s">
        <v>1511</v>
      </c>
      <c r="G452" t="s">
        <v>149</v>
      </c>
      <c r="H452" t="s">
        <v>135</v>
      </c>
      <c r="I452" t="s">
        <v>136</v>
      </c>
      <c r="J452" t="s">
        <v>137</v>
      </c>
      <c r="K452" t="s">
        <v>138</v>
      </c>
      <c r="L452" t="s">
        <v>1512</v>
      </c>
      <c r="M452" t="s">
        <v>1513</v>
      </c>
      <c r="N452">
        <v>3.5530555549999998</v>
      </c>
      <c r="O452">
        <v>1</v>
      </c>
      <c r="P452">
        <v>45</v>
      </c>
      <c r="Q452">
        <v>28</v>
      </c>
      <c r="R452">
        <v>9</v>
      </c>
      <c r="S452">
        <v>1</v>
      </c>
      <c r="T452">
        <v>10</v>
      </c>
      <c r="U452">
        <v>0</v>
      </c>
      <c r="V452">
        <v>0</v>
      </c>
      <c r="W452">
        <v>0.43485430001328873</v>
      </c>
      <c r="X452">
        <v>23.77708673788721</v>
      </c>
      <c r="Y452">
        <v>49.718654845186812</v>
      </c>
      <c r="Z452">
        <v>24.801382685132555</v>
      </c>
      <c r="AA452">
        <v>0.22427706046489226</v>
      </c>
      <c r="AB452">
        <v>17.756168055270194</v>
      </c>
      <c r="AC452">
        <v>0</v>
      </c>
      <c r="AD452">
        <v>0</v>
      </c>
      <c r="AE452">
        <v>116.71242368395494</v>
      </c>
    </row>
    <row r="453" spans="1:31" x14ac:dyDescent="0.3">
      <c r="A453">
        <v>2449913</v>
      </c>
      <c r="B453">
        <v>1</v>
      </c>
      <c r="C453" t="s">
        <v>81</v>
      </c>
      <c r="D453" t="s">
        <v>118</v>
      </c>
      <c r="E453" t="s">
        <v>159</v>
      </c>
      <c r="F453" t="s">
        <v>1514</v>
      </c>
      <c r="G453" t="s">
        <v>725</v>
      </c>
      <c r="H453" t="s">
        <v>144</v>
      </c>
      <c r="I453" t="s">
        <v>136</v>
      </c>
      <c r="J453" t="s">
        <v>137</v>
      </c>
      <c r="K453" t="s">
        <v>138</v>
      </c>
      <c r="L453" t="s">
        <v>1515</v>
      </c>
      <c r="M453" t="s">
        <v>1516</v>
      </c>
      <c r="N453">
        <v>8.8625000000000007</v>
      </c>
      <c r="O453">
        <v>0</v>
      </c>
      <c r="P453">
        <v>83</v>
      </c>
      <c r="Q453">
        <v>0</v>
      </c>
      <c r="R453">
        <v>14</v>
      </c>
      <c r="S453">
        <v>0</v>
      </c>
      <c r="T453">
        <v>8</v>
      </c>
      <c r="U453">
        <v>0</v>
      </c>
      <c r="V453">
        <v>0</v>
      </c>
      <c r="W453">
        <v>0</v>
      </c>
      <c r="X453">
        <v>81.584951136228952</v>
      </c>
      <c r="Y453">
        <v>0</v>
      </c>
      <c r="Z453">
        <v>28.255056257886064</v>
      </c>
      <c r="AA453">
        <v>0</v>
      </c>
      <c r="AB453">
        <v>16.98239810193067</v>
      </c>
      <c r="AC453">
        <v>0</v>
      </c>
      <c r="AD453">
        <v>0</v>
      </c>
      <c r="AE453">
        <v>126.82240549604569</v>
      </c>
    </row>
    <row r="454" spans="1:31" x14ac:dyDescent="0.3">
      <c r="A454">
        <v>2449389</v>
      </c>
      <c r="B454">
        <v>1</v>
      </c>
      <c r="C454" t="s">
        <v>81</v>
      </c>
      <c r="D454" t="s">
        <v>118</v>
      </c>
      <c r="E454" t="s">
        <v>147</v>
      </c>
      <c r="F454" t="s">
        <v>1517</v>
      </c>
      <c r="G454" t="s">
        <v>161</v>
      </c>
      <c r="H454" t="s">
        <v>135</v>
      </c>
      <c r="I454" t="s">
        <v>136</v>
      </c>
      <c r="J454" t="s">
        <v>137</v>
      </c>
      <c r="K454" t="s">
        <v>162</v>
      </c>
      <c r="L454" t="s">
        <v>1518</v>
      </c>
      <c r="M454" t="s">
        <v>1519</v>
      </c>
      <c r="N454">
        <v>9.2391666659999991</v>
      </c>
      <c r="O454">
        <v>0</v>
      </c>
      <c r="P454">
        <v>40</v>
      </c>
      <c r="Q454">
        <v>0</v>
      </c>
      <c r="R454">
        <v>8</v>
      </c>
      <c r="S454">
        <v>0</v>
      </c>
      <c r="T454">
        <v>1</v>
      </c>
      <c r="U454">
        <v>0</v>
      </c>
      <c r="V454">
        <v>0</v>
      </c>
      <c r="W454">
        <v>0</v>
      </c>
      <c r="X454">
        <v>39.192729784416407</v>
      </c>
      <c r="Y454">
        <v>0</v>
      </c>
      <c r="Z454">
        <v>7.2771714487563157</v>
      </c>
      <c r="AA454">
        <v>0</v>
      </c>
      <c r="AB454">
        <v>18.609607324350488</v>
      </c>
      <c r="AC454">
        <v>0</v>
      </c>
      <c r="AD454">
        <v>0</v>
      </c>
      <c r="AE454">
        <v>65.079508557523212</v>
      </c>
    </row>
    <row r="455" spans="1:31" x14ac:dyDescent="0.3">
      <c r="A455">
        <v>2449412</v>
      </c>
      <c r="B455">
        <v>1</v>
      </c>
      <c r="C455" t="s">
        <v>81</v>
      </c>
      <c r="D455" t="s">
        <v>120</v>
      </c>
      <c r="E455" t="s">
        <v>169</v>
      </c>
      <c r="F455" t="s">
        <v>1520</v>
      </c>
      <c r="G455" t="s">
        <v>149</v>
      </c>
      <c r="H455" t="s">
        <v>135</v>
      </c>
      <c r="I455" t="s">
        <v>136</v>
      </c>
      <c r="J455" t="s">
        <v>137</v>
      </c>
      <c r="K455" t="s">
        <v>138</v>
      </c>
      <c r="L455" t="s">
        <v>1521</v>
      </c>
      <c r="M455" t="s">
        <v>1522</v>
      </c>
      <c r="N455">
        <v>0.463888888</v>
      </c>
      <c r="O455">
        <v>0</v>
      </c>
      <c r="P455">
        <v>523</v>
      </c>
      <c r="Q455">
        <v>0</v>
      </c>
      <c r="R455">
        <v>8</v>
      </c>
      <c r="S455">
        <v>0</v>
      </c>
      <c r="T455">
        <v>61</v>
      </c>
      <c r="U455">
        <v>0</v>
      </c>
      <c r="V455">
        <v>1</v>
      </c>
      <c r="W455">
        <v>0</v>
      </c>
      <c r="X455">
        <v>55.249807065887154</v>
      </c>
      <c r="Y455">
        <v>0</v>
      </c>
      <c r="Z455">
        <v>0.50970706721299197</v>
      </c>
      <c r="AA455">
        <v>0</v>
      </c>
      <c r="AB455">
        <v>27.407562265021866</v>
      </c>
      <c r="AC455">
        <v>0</v>
      </c>
      <c r="AD455">
        <v>5.9234160962976423</v>
      </c>
      <c r="AE455">
        <v>89.090492494419664</v>
      </c>
    </row>
    <row r="456" spans="1:31" x14ac:dyDescent="0.3">
      <c r="A456">
        <v>2450076</v>
      </c>
      <c r="B456">
        <v>1</v>
      </c>
      <c r="C456" t="s">
        <v>80</v>
      </c>
      <c r="D456" t="s">
        <v>107</v>
      </c>
      <c r="E456" t="s">
        <v>147</v>
      </c>
      <c r="F456" t="s">
        <v>1523</v>
      </c>
      <c r="G456" t="s">
        <v>149</v>
      </c>
      <c r="H456" t="s">
        <v>135</v>
      </c>
      <c r="I456" t="s">
        <v>136</v>
      </c>
      <c r="J456" t="s">
        <v>137</v>
      </c>
      <c r="K456" t="s">
        <v>138</v>
      </c>
      <c r="L456" t="s">
        <v>1524</v>
      </c>
      <c r="M456" t="s">
        <v>1525</v>
      </c>
      <c r="N456">
        <v>0.63111111099999995</v>
      </c>
      <c r="O456">
        <v>0</v>
      </c>
      <c r="P456">
        <v>433</v>
      </c>
      <c r="Q456">
        <v>0</v>
      </c>
      <c r="R456">
        <v>0</v>
      </c>
      <c r="S456">
        <v>0</v>
      </c>
      <c r="T456">
        <v>13</v>
      </c>
      <c r="U456">
        <v>0</v>
      </c>
      <c r="V456">
        <v>0</v>
      </c>
      <c r="W456">
        <v>0</v>
      </c>
      <c r="X456">
        <v>69.302727106524202</v>
      </c>
      <c r="Y456">
        <v>0</v>
      </c>
      <c r="Z456">
        <v>0</v>
      </c>
      <c r="AA456">
        <v>0</v>
      </c>
      <c r="AB456">
        <v>7.8554996962102699</v>
      </c>
      <c r="AC456">
        <v>0</v>
      </c>
      <c r="AD456">
        <v>0</v>
      </c>
      <c r="AE456">
        <v>77.158226802734475</v>
      </c>
    </row>
    <row r="457" spans="1:31" x14ac:dyDescent="0.3">
      <c r="A457">
        <v>2449435</v>
      </c>
      <c r="B457">
        <v>1</v>
      </c>
      <c r="C457" t="s">
        <v>80</v>
      </c>
      <c r="D457" t="s">
        <v>100</v>
      </c>
      <c r="E457" t="s">
        <v>173</v>
      </c>
      <c r="F457" t="s">
        <v>1526</v>
      </c>
      <c r="G457" t="s">
        <v>461</v>
      </c>
      <c r="H457" t="s">
        <v>144</v>
      </c>
      <c r="I457" t="s">
        <v>136</v>
      </c>
      <c r="J457" t="s">
        <v>137</v>
      </c>
      <c r="K457" t="s">
        <v>138</v>
      </c>
      <c r="L457" t="s">
        <v>1527</v>
      </c>
      <c r="M457" t="s">
        <v>1528</v>
      </c>
      <c r="N457">
        <v>7.1513888879999996</v>
      </c>
      <c r="O457">
        <v>0</v>
      </c>
      <c r="P457">
        <v>1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0.12559763724730405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0.12559763724730405</v>
      </c>
    </row>
    <row r="458" spans="1:31" x14ac:dyDescent="0.3">
      <c r="A458">
        <v>2450099</v>
      </c>
      <c r="B458">
        <v>1</v>
      </c>
      <c r="C458" t="s">
        <v>80</v>
      </c>
      <c r="D458" t="s">
        <v>90</v>
      </c>
      <c r="E458" t="s">
        <v>173</v>
      </c>
      <c r="F458" t="s">
        <v>1529</v>
      </c>
      <c r="G458" t="s">
        <v>175</v>
      </c>
      <c r="H458" t="s">
        <v>144</v>
      </c>
      <c r="I458" t="s">
        <v>136</v>
      </c>
      <c r="J458" t="s">
        <v>137</v>
      </c>
      <c r="K458" t="s">
        <v>138</v>
      </c>
      <c r="L458" t="s">
        <v>1530</v>
      </c>
      <c r="M458" t="s">
        <v>1531</v>
      </c>
      <c r="N458">
        <v>4.4580555549999996</v>
      </c>
      <c r="O458">
        <v>0</v>
      </c>
      <c r="P458">
        <v>3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2.4841942671607136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2.4841942671607136</v>
      </c>
    </row>
    <row r="459" spans="1:31" x14ac:dyDescent="0.3">
      <c r="A459">
        <v>2449326</v>
      </c>
      <c r="B459">
        <v>1</v>
      </c>
      <c r="C459" t="s">
        <v>80</v>
      </c>
      <c r="D459" t="s">
        <v>84</v>
      </c>
      <c r="E459" t="s">
        <v>284</v>
      </c>
      <c r="F459" t="s">
        <v>1532</v>
      </c>
      <c r="G459" t="s">
        <v>381</v>
      </c>
      <c r="H459" t="s">
        <v>135</v>
      </c>
      <c r="I459" t="s">
        <v>136</v>
      </c>
      <c r="J459" t="s">
        <v>137</v>
      </c>
      <c r="K459" t="s">
        <v>138</v>
      </c>
      <c r="L459" t="s">
        <v>1533</v>
      </c>
      <c r="M459" t="s">
        <v>1534</v>
      </c>
      <c r="N459">
        <v>0.1</v>
      </c>
      <c r="O459">
        <v>0</v>
      </c>
      <c r="P459">
        <v>5320</v>
      </c>
      <c r="Q459">
        <v>0</v>
      </c>
      <c r="R459">
        <v>0</v>
      </c>
      <c r="S459">
        <v>2</v>
      </c>
      <c r="T459">
        <v>360</v>
      </c>
      <c r="U459">
        <v>0</v>
      </c>
      <c r="V459">
        <v>0</v>
      </c>
      <c r="W459">
        <v>0</v>
      </c>
      <c r="X459">
        <v>118.06557552376221</v>
      </c>
      <c r="Y459">
        <v>0</v>
      </c>
      <c r="Z459">
        <v>0</v>
      </c>
      <c r="AA459">
        <v>28.576684983606746</v>
      </c>
      <c r="AB459">
        <v>29.177395812846441</v>
      </c>
      <c r="AC459">
        <v>0</v>
      </c>
      <c r="AD459">
        <v>0</v>
      </c>
      <c r="AE459">
        <v>175.81965632021539</v>
      </c>
    </row>
    <row r="460" spans="1:31" x14ac:dyDescent="0.3">
      <c r="A460">
        <v>2449953</v>
      </c>
      <c r="B460">
        <v>1</v>
      </c>
      <c r="C460" t="s">
        <v>81</v>
      </c>
      <c r="D460" t="s">
        <v>113</v>
      </c>
      <c r="E460" t="s">
        <v>141</v>
      </c>
      <c r="F460" t="s">
        <v>1535</v>
      </c>
      <c r="G460" t="s">
        <v>1536</v>
      </c>
      <c r="H460" t="s">
        <v>144</v>
      </c>
      <c r="I460" t="s">
        <v>136</v>
      </c>
      <c r="J460" t="s">
        <v>137</v>
      </c>
      <c r="K460" t="s">
        <v>138</v>
      </c>
      <c r="L460" t="s">
        <v>1537</v>
      </c>
      <c r="M460" t="s">
        <v>1538</v>
      </c>
      <c r="N460">
        <v>4.3613888879999996</v>
      </c>
      <c r="O460">
        <v>0</v>
      </c>
      <c r="P460">
        <v>28</v>
      </c>
      <c r="Q460">
        <v>0</v>
      </c>
      <c r="R460">
        <v>1</v>
      </c>
      <c r="S460">
        <v>0</v>
      </c>
      <c r="T460">
        <v>3</v>
      </c>
      <c r="U460">
        <v>0</v>
      </c>
      <c r="V460">
        <v>0</v>
      </c>
      <c r="W460">
        <v>0</v>
      </c>
      <c r="X460">
        <v>14.959602078006174</v>
      </c>
      <c r="Y460">
        <v>0</v>
      </c>
      <c r="Z460">
        <v>0.1330148266855416</v>
      </c>
      <c r="AA460">
        <v>0</v>
      </c>
      <c r="AB460">
        <v>0.37637244291797933</v>
      </c>
      <c r="AC460">
        <v>0</v>
      </c>
      <c r="AD460">
        <v>0</v>
      </c>
      <c r="AE460">
        <v>15.468989347609696</v>
      </c>
    </row>
    <row r="461" spans="1:31" x14ac:dyDescent="0.3">
      <c r="A461">
        <v>2449472</v>
      </c>
      <c r="B461">
        <v>1</v>
      </c>
      <c r="C461" t="s">
        <v>80</v>
      </c>
      <c r="D461" t="s">
        <v>95</v>
      </c>
      <c r="E461" t="s">
        <v>141</v>
      </c>
      <c r="F461" t="s">
        <v>1539</v>
      </c>
      <c r="G461" t="s">
        <v>143</v>
      </c>
      <c r="H461" t="s">
        <v>144</v>
      </c>
      <c r="I461" t="s">
        <v>136</v>
      </c>
      <c r="J461" t="s">
        <v>137</v>
      </c>
      <c r="K461" t="s">
        <v>138</v>
      </c>
      <c r="L461" t="s">
        <v>1540</v>
      </c>
      <c r="M461" t="s">
        <v>1541</v>
      </c>
      <c r="N461">
        <v>0.81027777700000003</v>
      </c>
      <c r="O461">
        <v>0</v>
      </c>
      <c r="P461">
        <v>168</v>
      </c>
      <c r="Q461">
        <v>0</v>
      </c>
      <c r="R461">
        <v>0</v>
      </c>
      <c r="S461">
        <v>0</v>
      </c>
      <c r="T461">
        <v>5</v>
      </c>
      <c r="U461">
        <v>0</v>
      </c>
      <c r="V461">
        <v>0</v>
      </c>
      <c r="W461">
        <v>0</v>
      </c>
      <c r="X461">
        <v>37.347909870056434</v>
      </c>
      <c r="Y461">
        <v>0</v>
      </c>
      <c r="Z461">
        <v>0</v>
      </c>
      <c r="AA461">
        <v>0</v>
      </c>
      <c r="AB461">
        <v>3.9379982568268925</v>
      </c>
      <c r="AC461">
        <v>0</v>
      </c>
      <c r="AD461">
        <v>0</v>
      </c>
      <c r="AE461">
        <v>41.285908126883328</v>
      </c>
    </row>
    <row r="462" spans="1:31" x14ac:dyDescent="0.3">
      <c r="A462">
        <v>2449372</v>
      </c>
      <c r="B462">
        <v>1</v>
      </c>
      <c r="C462" t="s">
        <v>80</v>
      </c>
      <c r="D462" t="s">
        <v>110</v>
      </c>
      <c r="E462" t="s">
        <v>147</v>
      </c>
      <c r="F462" t="s">
        <v>1542</v>
      </c>
      <c r="G462" t="s">
        <v>149</v>
      </c>
      <c r="H462" t="s">
        <v>135</v>
      </c>
      <c r="I462" t="s">
        <v>136</v>
      </c>
      <c r="J462" t="s">
        <v>137</v>
      </c>
      <c r="K462" t="s">
        <v>138</v>
      </c>
      <c r="L462" t="s">
        <v>1543</v>
      </c>
      <c r="M462" t="s">
        <v>1544</v>
      </c>
      <c r="N462">
        <v>0.87944444399999999</v>
      </c>
      <c r="O462">
        <v>0</v>
      </c>
      <c r="P462">
        <v>1576</v>
      </c>
      <c r="Q462">
        <v>0</v>
      </c>
      <c r="R462">
        <v>0</v>
      </c>
      <c r="S462">
        <v>0</v>
      </c>
      <c r="T462">
        <v>120</v>
      </c>
      <c r="U462">
        <v>0</v>
      </c>
      <c r="V462">
        <v>0</v>
      </c>
      <c r="W462">
        <v>0</v>
      </c>
      <c r="X462">
        <v>627.38765655881673</v>
      </c>
      <c r="Y462">
        <v>0</v>
      </c>
      <c r="Z462">
        <v>0</v>
      </c>
      <c r="AA462">
        <v>0</v>
      </c>
      <c r="AB462">
        <v>83.035926868547563</v>
      </c>
      <c r="AC462">
        <v>0</v>
      </c>
      <c r="AD462">
        <v>0</v>
      </c>
      <c r="AE462">
        <v>710.42358342736429</v>
      </c>
    </row>
    <row r="463" spans="1:31" x14ac:dyDescent="0.3">
      <c r="A463">
        <v>2449518</v>
      </c>
      <c r="B463">
        <v>1</v>
      </c>
      <c r="C463" t="s">
        <v>80</v>
      </c>
      <c r="D463" t="s">
        <v>83</v>
      </c>
      <c r="E463" t="s">
        <v>159</v>
      </c>
      <c r="F463" t="s">
        <v>1545</v>
      </c>
      <c r="G463" t="s">
        <v>226</v>
      </c>
      <c r="H463" t="s">
        <v>144</v>
      </c>
      <c r="I463" t="s">
        <v>136</v>
      </c>
      <c r="J463" t="s">
        <v>137</v>
      </c>
      <c r="K463" t="s">
        <v>162</v>
      </c>
      <c r="L463" t="s">
        <v>1546</v>
      </c>
      <c r="M463" t="s">
        <v>1547</v>
      </c>
      <c r="N463">
        <v>0.84666666599999996</v>
      </c>
      <c r="O463">
        <v>0</v>
      </c>
      <c r="P463">
        <v>192</v>
      </c>
      <c r="Q463">
        <v>0</v>
      </c>
      <c r="R463">
        <v>0</v>
      </c>
      <c r="S463">
        <v>0</v>
      </c>
      <c r="T463">
        <v>47</v>
      </c>
      <c r="U463">
        <v>0</v>
      </c>
      <c r="V463">
        <v>0</v>
      </c>
      <c r="W463">
        <v>0</v>
      </c>
      <c r="X463">
        <v>61.026731589844424</v>
      </c>
      <c r="Y463">
        <v>0</v>
      </c>
      <c r="Z463">
        <v>0</v>
      </c>
      <c r="AA463">
        <v>0</v>
      </c>
      <c r="AB463">
        <v>38.489082497158293</v>
      </c>
      <c r="AC463">
        <v>0</v>
      </c>
      <c r="AD463">
        <v>0</v>
      </c>
      <c r="AE463">
        <v>99.515814087002724</v>
      </c>
    </row>
    <row r="464" spans="1:31" x14ac:dyDescent="0.3">
      <c r="A464">
        <v>2450059</v>
      </c>
      <c r="B464">
        <v>1</v>
      </c>
      <c r="C464" t="s">
        <v>80</v>
      </c>
      <c r="D464" t="s">
        <v>96</v>
      </c>
      <c r="E464" t="s">
        <v>141</v>
      </c>
      <c r="F464" t="s">
        <v>1548</v>
      </c>
      <c r="G464" t="s">
        <v>143</v>
      </c>
      <c r="H464" t="s">
        <v>144</v>
      </c>
      <c r="I464" t="s">
        <v>136</v>
      </c>
      <c r="J464" t="s">
        <v>137</v>
      </c>
      <c r="K464" t="s">
        <v>138</v>
      </c>
      <c r="L464" t="s">
        <v>1549</v>
      </c>
      <c r="M464" t="s">
        <v>1550</v>
      </c>
      <c r="N464">
        <v>3.440833333</v>
      </c>
      <c r="O464">
        <v>0</v>
      </c>
      <c r="P464">
        <v>60</v>
      </c>
      <c r="Q464">
        <v>0</v>
      </c>
      <c r="R464">
        <v>0</v>
      </c>
      <c r="S464">
        <v>0</v>
      </c>
      <c r="T464">
        <v>3</v>
      </c>
      <c r="U464">
        <v>0</v>
      </c>
      <c r="V464">
        <v>0</v>
      </c>
      <c r="W464">
        <v>0</v>
      </c>
      <c r="X464">
        <v>57.609297749877292</v>
      </c>
      <c r="Y464">
        <v>0</v>
      </c>
      <c r="Z464">
        <v>0</v>
      </c>
      <c r="AA464">
        <v>0</v>
      </c>
      <c r="AB464">
        <v>0.30207668115820158</v>
      </c>
      <c r="AC464">
        <v>0</v>
      </c>
      <c r="AD464">
        <v>0</v>
      </c>
      <c r="AE464">
        <v>57.911374431035497</v>
      </c>
    </row>
    <row r="465" spans="1:31" x14ac:dyDescent="0.3">
      <c r="A465">
        <v>2449830</v>
      </c>
      <c r="B465">
        <v>1</v>
      </c>
      <c r="C465" t="s">
        <v>80</v>
      </c>
      <c r="D465" t="s">
        <v>101</v>
      </c>
      <c r="E465" t="s">
        <v>141</v>
      </c>
      <c r="F465" t="s">
        <v>1551</v>
      </c>
      <c r="G465" t="s">
        <v>1552</v>
      </c>
      <c r="H465" t="s">
        <v>144</v>
      </c>
      <c r="I465" t="s">
        <v>136</v>
      </c>
      <c r="J465" t="s">
        <v>137</v>
      </c>
      <c r="K465" t="s">
        <v>138</v>
      </c>
      <c r="L465" t="s">
        <v>1553</v>
      </c>
      <c r="M465" t="s">
        <v>1554</v>
      </c>
      <c r="N465">
        <v>1.431944444</v>
      </c>
      <c r="O465">
        <v>0</v>
      </c>
      <c r="P465">
        <v>99</v>
      </c>
      <c r="Q465">
        <v>0</v>
      </c>
      <c r="R465">
        <v>0</v>
      </c>
      <c r="S465">
        <v>0</v>
      </c>
      <c r="T465">
        <v>22</v>
      </c>
      <c r="U465">
        <v>0</v>
      </c>
      <c r="V465">
        <v>0</v>
      </c>
      <c r="W465">
        <v>0</v>
      </c>
      <c r="X465">
        <v>36.56640117135656</v>
      </c>
      <c r="Y465">
        <v>0</v>
      </c>
      <c r="Z465">
        <v>0</v>
      </c>
      <c r="AA465">
        <v>0</v>
      </c>
      <c r="AB465">
        <v>16.274454072976905</v>
      </c>
      <c r="AC465">
        <v>0</v>
      </c>
      <c r="AD465">
        <v>0</v>
      </c>
      <c r="AE465">
        <v>52.840855244333468</v>
      </c>
    </row>
    <row r="466" spans="1:31" x14ac:dyDescent="0.3">
      <c r="A466">
        <v>2449664</v>
      </c>
      <c r="B466">
        <v>1</v>
      </c>
      <c r="C466" t="s">
        <v>81</v>
      </c>
      <c r="D466" t="s">
        <v>116</v>
      </c>
      <c r="E466" t="s">
        <v>147</v>
      </c>
      <c r="F466" t="s">
        <v>1555</v>
      </c>
      <c r="G466" t="s">
        <v>381</v>
      </c>
      <c r="H466" t="s">
        <v>135</v>
      </c>
      <c r="I466" t="s">
        <v>136</v>
      </c>
      <c r="J466" t="s">
        <v>137</v>
      </c>
      <c r="K466" t="s">
        <v>162</v>
      </c>
      <c r="L466" t="s">
        <v>1556</v>
      </c>
      <c r="M466" t="s">
        <v>1557</v>
      </c>
      <c r="N466">
        <v>0.22194444399999999</v>
      </c>
      <c r="O466">
        <v>0</v>
      </c>
      <c r="P466">
        <v>552</v>
      </c>
      <c r="Q466">
        <v>0</v>
      </c>
      <c r="R466">
        <v>0</v>
      </c>
      <c r="S466">
        <v>0</v>
      </c>
      <c r="T466">
        <v>57</v>
      </c>
      <c r="U466">
        <v>0</v>
      </c>
      <c r="V466">
        <v>0</v>
      </c>
      <c r="W466">
        <v>0</v>
      </c>
      <c r="X466">
        <v>29.514936874219789</v>
      </c>
      <c r="Y466">
        <v>0</v>
      </c>
      <c r="Z466">
        <v>0</v>
      </c>
      <c r="AA466">
        <v>0</v>
      </c>
      <c r="AB466">
        <v>20.065798839434329</v>
      </c>
      <c r="AC466">
        <v>0</v>
      </c>
      <c r="AD466">
        <v>0</v>
      </c>
      <c r="AE466">
        <v>49.580735713654121</v>
      </c>
    </row>
    <row r="467" spans="1:31" x14ac:dyDescent="0.3">
      <c r="A467">
        <v>2449332</v>
      </c>
      <c r="B467">
        <v>1</v>
      </c>
      <c r="C467" t="s">
        <v>80</v>
      </c>
      <c r="D467" t="s">
        <v>84</v>
      </c>
      <c r="E467" t="s">
        <v>169</v>
      </c>
      <c r="F467" t="s">
        <v>1558</v>
      </c>
      <c r="G467" t="s">
        <v>381</v>
      </c>
      <c r="H467" t="s">
        <v>135</v>
      </c>
      <c r="I467" t="s">
        <v>660</v>
      </c>
      <c r="J467" t="s">
        <v>137</v>
      </c>
      <c r="K467" t="s">
        <v>138</v>
      </c>
      <c r="L467" t="s">
        <v>1559</v>
      </c>
      <c r="M467" t="s">
        <v>1560</v>
      </c>
      <c r="N467">
        <v>3.3333333E-2</v>
      </c>
      <c r="O467">
        <v>0</v>
      </c>
      <c r="P467">
        <v>917</v>
      </c>
      <c r="Q467">
        <v>0</v>
      </c>
      <c r="R467">
        <v>0</v>
      </c>
      <c r="S467">
        <v>0</v>
      </c>
      <c r="T467">
        <v>108</v>
      </c>
      <c r="U467">
        <v>0</v>
      </c>
      <c r="V467">
        <v>0</v>
      </c>
      <c r="W467">
        <v>0</v>
      </c>
      <c r="X467">
        <v>8.3494797968244896</v>
      </c>
      <c r="Y467">
        <v>0</v>
      </c>
      <c r="Z467">
        <v>0</v>
      </c>
      <c r="AA467">
        <v>0</v>
      </c>
      <c r="AB467">
        <v>4.3726414913714677</v>
      </c>
      <c r="AC467">
        <v>0</v>
      </c>
      <c r="AD467">
        <v>0</v>
      </c>
      <c r="AE467">
        <v>12.722121288195957</v>
      </c>
    </row>
    <row r="468" spans="1:31" x14ac:dyDescent="0.3">
      <c r="A468">
        <v>2449687</v>
      </c>
      <c r="B468">
        <v>1</v>
      </c>
      <c r="C468" t="s">
        <v>81</v>
      </c>
      <c r="D468" t="s">
        <v>127</v>
      </c>
      <c r="E468" t="s">
        <v>159</v>
      </c>
      <c r="F468" t="s">
        <v>1561</v>
      </c>
      <c r="G468" t="s">
        <v>725</v>
      </c>
      <c r="H468" t="s">
        <v>144</v>
      </c>
      <c r="I468" t="s">
        <v>136</v>
      </c>
      <c r="J468" t="s">
        <v>137</v>
      </c>
      <c r="K468" t="s">
        <v>138</v>
      </c>
      <c r="L468" t="s">
        <v>1562</v>
      </c>
      <c r="M468" t="s">
        <v>1563</v>
      </c>
      <c r="N468">
        <v>7.4994444439999999</v>
      </c>
      <c r="O468">
        <v>0</v>
      </c>
      <c r="P468">
        <v>76</v>
      </c>
      <c r="Q468">
        <v>0</v>
      </c>
      <c r="R468">
        <v>23</v>
      </c>
      <c r="S468">
        <v>0</v>
      </c>
      <c r="T468">
        <v>13</v>
      </c>
      <c r="U468">
        <v>0</v>
      </c>
      <c r="V468">
        <v>1</v>
      </c>
      <c r="W468">
        <v>0</v>
      </c>
      <c r="X468">
        <v>126.14026163119878</v>
      </c>
      <c r="Y468">
        <v>0</v>
      </c>
      <c r="Z468">
        <v>79.309620142841098</v>
      </c>
      <c r="AA468">
        <v>0</v>
      </c>
      <c r="AB468">
        <v>50.466308483281416</v>
      </c>
      <c r="AC468">
        <v>0</v>
      </c>
      <c r="AD468">
        <v>13.673598724762041</v>
      </c>
      <c r="AE468">
        <v>269.58978898208335</v>
      </c>
    </row>
    <row r="469" spans="1:31" x14ac:dyDescent="0.3">
      <c r="A469">
        <v>2449452</v>
      </c>
      <c r="B469">
        <v>1</v>
      </c>
      <c r="C469" t="s">
        <v>81</v>
      </c>
      <c r="D469" t="s">
        <v>128</v>
      </c>
      <c r="E469" t="s">
        <v>141</v>
      </c>
      <c r="F469" t="s">
        <v>1564</v>
      </c>
      <c r="G469" t="s">
        <v>156</v>
      </c>
      <c r="H469" t="s">
        <v>144</v>
      </c>
      <c r="I469" t="s">
        <v>136</v>
      </c>
      <c r="J469" t="s">
        <v>137</v>
      </c>
      <c r="K469" t="s">
        <v>138</v>
      </c>
      <c r="L469" t="s">
        <v>1565</v>
      </c>
      <c r="M469" t="s">
        <v>1566</v>
      </c>
      <c r="N469">
        <v>3.0869444439999998</v>
      </c>
      <c r="O469">
        <v>0</v>
      </c>
      <c r="P469">
        <v>13</v>
      </c>
      <c r="Q469">
        <v>0</v>
      </c>
      <c r="R469">
        <v>1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4.9830623815742836</v>
      </c>
      <c r="Y469">
        <v>0</v>
      </c>
      <c r="Z469">
        <v>0.87792710101366256</v>
      </c>
      <c r="AA469">
        <v>0</v>
      </c>
      <c r="AB469">
        <v>0</v>
      </c>
      <c r="AC469">
        <v>0</v>
      </c>
      <c r="AD469">
        <v>0</v>
      </c>
      <c r="AE469">
        <v>5.8609894825879465</v>
      </c>
    </row>
    <row r="470" spans="1:31" x14ac:dyDescent="0.3">
      <c r="A470">
        <v>2449807</v>
      </c>
      <c r="B470">
        <v>1</v>
      </c>
      <c r="C470" t="s">
        <v>81</v>
      </c>
      <c r="D470" t="s">
        <v>127</v>
      </c>
      <c r="E470" t="s">
        <v>141</v>
      </c>
      <c r="F470" t="s">
        <v>1567</v>
      </c>
      <c r="G470" t="s">
        <v>156</v>
      </c>
      <c r="H470" t="s">
        <v>144</v>
      </c>
      <c r="I470" t="s">
        <v>136</v>
      </c>
      <c r="J470" t="s">
        <v>137</v>
      </c>
      <c r="K470" t="s">
        <v>138</v>
      </c>
      <c r="L470" t="s">
        <v>1568</v>
      </c>
      <c r="M470" t="s">
        <v>1569</v>
      </c>
      <c r="N470">
        <v>1.8816666660000001</v>
      </c>
      <c r="O470">
        <v>0</v>
      </c>
      <c r="P470">
        <v>52</v>
      </c>
      <c r="Q470">
        <v>0</v>
      </c>
      <c r="R470">
        <v>5</v>
      </c>
      <c r="S470">
        <v>0</v>
      </c>
      <c r="T470">
        <v>16</v>
      </c>
      <c r="U470">
        <v>0</v>
      </c>
      <c r="V470">
        <v>0</v>
      </c>
      <c r="W470">
        <v>0</v>
      </c>
      <c r="X470">
        <v>26.853880927050174</v>
      </c>
      <c r="Y470">
        <v>0</v>
      </c>
      <c r="Z470">
        <v>0.32140826876483308</v>
      </c>
      <c r="AA470">
        <v>0</v>
      </c>
      <c r="AB470">
        <v>15.32501704926268</v>
      </c>
      <c r="AC470">
        <v>0</v>
      </c>
      <c r="AD470">
        <v>0</v>
      </c>
      <c r="AE470">
        <v>42.500306245077688</v>
      </c>
    </row>
    <row r="471" spans="1:31" x14ac:dyDescent="0.3">
      <c r="A471">
        <v>2450165</v>
      </c>
      <c r="B471">
        <v>1</v>
      </c>
      <c r="C471" t="s">
        <v>81</v>
      </c>
      <c r="D471" t="s">
        <v>118</v>
      </c>
      <c r="E471" t="s">
        <v>159</v>
      </c>
      <c r="F471" t="s">
        <v>1570</v>
      </c>
      <c r="G471" t="s">
        <v>725</v>
      </c>
      <c r="H471" t="s">
        <v>144</v>
      </c>
      <c r="I471" t="s">
        <v>136</v>
      </c>
      <c r="J471" t="s">
        <v>137</v>
      </c>
      <c r="K471" t="s">
        <v>138</v>
      </c>
      <c r="L471" t="s">
        <v>1571</v>
      </c>
      <c r="M471" t="s">
        <v>1572</v>
      </c>
      <c r="N471">
        <v>0.4425</v>
      </c>
      <c r="O471">
        <v>0</v>
      </c>
      <c r="P471">
        <v>46</v>
      </c>
      <c r="Q471">
        <v>0</v>
      </c>
      <c r="R471">
        <v>8</v>
      </c>
      <c r="S471">
        <v>0</v>
      </c>
      <c r="T471">
        <v>7</v>
      </c>
      <c r="U471">
        <v>0</v>
      </c>
      <c r="V471">
        <v>0</v>
      </c>
      <c r="W471">
        <v>0</v>
      </c>
      <c r="X471">
        <v>3.2825510890340994</v>
      </c>
      <c r="Y471">
        <v>0</v>
      </c>
      <c r="Z471">
        <v>2.0920549124275998</v>
      </c>
      <c r="AA471">
        <v>0</v>
      </c>
      <c r="AB471">
        <v>1.2071571744620369</v>
      </c>
      <c r="AC471">
        <v>0</v>
      </c>
      <c r="AD471">
        <v>0</v>
      </c>
      <c r="AE471">
        <v>6.5817631759237365</v>
      </c>
    </row>
    <row r="472" spans="1:31" x14ac:dyDescent="0.3">
      <c r="A472">
        <v>2449993</v>
      </c>
      <c r="B472">
        <v>1</v>
      </c>
      <c r="C472" t="s">
        <v>80</v>
      </c>
      <c r="D472" t="s">
        <v>85</v>
      </c>
      <c r="E472" t="s">
        <v>173</v>
      </c>
      <c r="F472" t="s">
        <v>1573</v>
      </c>
      <c r="G472" t="s">
        <v>175</v>
      </c>
      <c r="H472" t="s">
        <v>144</v>
      </c>
      <c r="I472" t="s">
        <v>136</v>
      </c>
      <c r="J472" t="s">
        <v>137</v>
      </c>
      <c r="K472" t="s">
        <v>138</v>
      </c>
      <c r="L472" t="s">
        <v>1574</v>
      </c>
      <c r="M472" t="s">
        <v>1575</v>
      </c>
      <c r="N472">
        <v>1.9530555549999999</v>
      </c>
      <c r="O472">
        <v>0</v>
      </c>
      <c r="P472">
        <v>2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1.0531813482785901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1.0531813482785901</v>
      </c>
    </row>
    <row r="473" spans="1:31" x14ac:dyDescent="0.3">
      <c r="A473">
        <v>2449873</v>
      </c>
      <c r="B473">
        <v>1</v>
      </c>
      <c r="C473" t="s">
        <v>80</v>
      </c>
      <c r="D473" t="s">
        <v>94</v>
      </c>
      <c r="E473" t="s">
        <v>141</v>
      </c>
      <c r="F473" t="s">
        <v>1576</v>
      </c>
      <c r="G473" t="s">
        <v>156</v>
      </c>
      <c r="H473" t="s">
        <v>144</v>
      </c>
      <c r="I473" t="s">
        <v>136</v>
      </c>
      <c r="J473" t="s">
        <v>137</v>
      </c>
      <c r="K473" t="s">
        <v>138</v>
      </c>
      <c r="L473" t="s">
        <v>1577</v>
      </c>
      <c r="M473" t="s">
        <v>1578</v>
      </c>
      <c r="N473">
        <v>1.812777777</v>
      </c>
      <c r="O473">
        <v>0</v>
      </c>
      <c r="P473">
        <v>110</v>
      </c>
      <c r="Q473">
        <v>0</v>
      </c>
      <c r="R473">
        <v>0</v>
      </c>
      <c r="S473">
        <v>0</v>
      </c>
      <c r="T473">
        <v>29</v>
      </c>
      <c r="U473">
        <v>0</v>
      </c>
      <c r="V473">
        <v>0</v>
      </c>
      <c r="W473">
        <v>0</v>
      </c>
      <c r="X473">
        <v>68.153301917786919</v>
      </c>
      <c r="Y473">
        <v>0</v>
      </c>
      <c r="Z473">
        <v>0</v>
      </c>
      <c r="AA473">
        <v>0</v>
      </c>
      <c r="AB473">
        <v>101.77661237046941</v>
      </c>
      <c r="AC473">
        <v>0</v>
      </c>
      <c r="AD473">
        <v>0</v>
      </c>
      <c r="AE473">
        <v>169.92991428825633</v>
      </c>
    </row>
    <row r="474" spans="1:31" x14ac:dyDescent="0.3">
      <c r="A474">
        <v>2449850</v>
      </c>
      <c r="B474">
        <v>1</v>
      </c>
      <c r="C474" t="s">
        <v>80</v>
      </c>
      <c r="D474" t="s">
        <v>93</v>
      </c>
      <c r="E474" t="s">
        <v>159</v>
      </c>
      <c r="F474" t="s">
        <v>1579</v>
      </c>
      <c r="G474" t="s">
        <v>143</v>
      </c>
      <c r="H474" t="s">
        <v>144</v>
      </c>
      <c r="I474" t="s">
        <v>136</v>
      </c>
      <c r="J474" t="s">
        <v>137</v>
      </c>
      <c r="K474" t="s">
        <v>138</v>
      </c>
      <c r="L474" t="s">
        <v>1580</v>
      </c>
      <c r="M474" t="s">
        <v>1581</v>
      </c>
      <c r="N474">
        <v>0.79611111099999998</v>
      </c>
      <c r="O474">
        <v>0</v>
      </c>
      <c r="P474">
        <v>21</v>
      </c>
      <c r="Q474">
        <v>0</v>
      </c>
      <c r="R474">
        <v>4</v>
      </c>
      <c r="S474">
        <v>0</v>
      </c>
      <c r="T474">
        <v>14</v>
      </c>
      <c r="U474">
        <v>0</v>
      </c>
      <c r="V474">
        <v>0</v>
      </c>
      <c r="W474">
        <v>0</v>
      </c>
      <c r="X474">
        <v>1.4208843246619105</v>
      </c>
      <c r="Y474">
        <v>0</v>
      </c>
      <c r="Z474">
        <v>0.58399228859165653</v>
      </c>
      <c r="AA474">
        <v>0</v>
      </c>
      <c r="AB474">
        <v>5.7697684979454387</v>
      </c>
      <c r="AC474">
        <v>0</v>
      </c>
      <c r="AD474">
        <v>0</v>
      </c>
      <c r="AE474">
        <v>7.7746451111990051</v>
      </c>
    </row>
    <row r="475" spans="1:31" x14ac:dyDescent="0.3">
      <c r="A475">
        <v>2449432</v>
      </c>
      <c r="B475">
        <v>1</v>
      </c>
      <c r="C475" t="s">
        <v>80</v>
      </c>
      <c r="D475" t="s">
        <v>101</v>
      </c>
      <c r="E475" t="s">
        <v>132</v>
      </c>
      <c r="F475" t="s">
        <v>1582</v>
      </c>
      <c r="G475" t="s">
        <v>134</v>
      </c>
      <c r="H475" t="s">
        <v>135</v>
      </c>
      <c r="I475" t="s">
        <v>136</v>
      </c>
      <c r="J475" t="s">
        <v>137</v>
      </c>
      <c r="K475" t="s">
        <v>138</v>
      </c>
      <c r="L475" t="s">
        <v>1583</v>
      </c>
      <c r="M475" t="s">
        <v>1584</v>
      </c>
      <c r="N475">
        <v>2.2736111110000001</v>
      </c>
      <c r="O475">
        <v>7</v>
      </c>
      <c r="P475">
        <v>235</v>
      </c>
      <c r="Q475">
        <v>4</v>
      </c>
      <c r="R475">
        <v>62</v>
      </c>
      <c r="S475">
        <v>26</v>
      </c>
      <c r="T475">
        <v>54</v>
      </c>
      <c r="U475">
        <v>1</v>
      </c>
      <c r="V475">
        <v>1</v>
      </c>
      <c r="W475">
        <v>5.6367866184117466</v>
      </c>
      <c r="X475">
        <v>222.73664039903079</v>
      </c>
      <c r="Y475">
        <v>20.986243254102391</v>
      </c>
      <c r="Z475">
        <v>38.651853472854746</v>
      </c>
      <c r="AA475">
        <v>419.1812978606103</v>
      </c>
      <c r="AB475">
        <v>299.43532327386856</v>
      </c>
      <c r="AC475">
        <v>43.809222211131363</v>
      </c>
      <c r="AD475">
        <v>0</v>
      </c>
      <c r="AE475">
        <v>1050.43736709001</v>
      </c>
    </row>
    <row r="476" spans="1:31" x14ac:dyDescent="0.3">
      <c r="A476">
        <v>2449538</v>
      </c>
      <c r="B476">
        <v>1</v>
      </c>
      <c r="C476" t="s">
        <v>80</v>
      </c>
      <c r="D476" t="s">
        <v>96</v>
      </c>
      <c r="E476" t="s">
        <v>147</v>
      </c>
      <c r="F476" t="s">
        <v>1585</v>
      </c>
      <c r="G476" t="s">
        <v>143</v>
      </c>
      <c r="H476" t="s">
        <v>135</v>
      </c>
      <c r="I476" t="s">
        <v>136</v>
      </c>
      <c r="J476" t="s">
        <v>137</v>
      </c>
      <c r="K476" t="s">
        <v>138</v>
      </c>
      <c r="L476" t="s">
        <v>1586</v>
      </c>
      <c r="M476" t="s">
        <v>1587</v>
      </c>
      <c r="N476">
        <v>3.5444444439999998</v>
      </c>
      <c r="O476">
        <v>0</v>
      </c>
      <c r="P476">
        <v>194</v>
      </c>
      <c r="Q476">
        <v>0</v>
      </c>
      <c r="R476">
        <v>1</v>
      </c>
      <c r="S476">
        <v>0</v>
      </c>
      <c r="T476">
        <v>31</v>
      </c>
      <c r="U476">
        <v>0</v>
      </c>
      <c r="V476">
        <v>0</v>
      </c>
      <c r="W476">
        <v>0</v>
      </c>
      <c r="X476">
        <v>377.49975325841052</v>
      </c>
      <c r="Y476">
        <v>0</v>
      </c>
      <c r="Z476">
        <v>0</v>
      </c>
      <c r="AA476">
        <v>0</v>
      </c>
      <c r="AB476">
        <v>138.53349239853839</v>
      </c>
      <c r="AC476">
        <v>0</v>
      </c>
      <c r="AD476">
        <v>0</v>
      </c>
      <c r="AE476">
        <v>516.03324565694891</v>
      </c>
    </row>
    <row r="477" spans="1:31" x14ac:dyDescent="0.3">
      <c r="A477">
        <v>2449930</v>
      </c>
      <c r="B477">
        <v>1</v>
      </c>
      <c r="C477" t="s">
        <v>80</v>
      </c>
      <c r="D477" t="s">
        <v>99</v>
      </c>
      <c r="E477" t="s">
        <v>141</v>
      </c>
      <c r="F477" t="s">
        <v>1588</v>
      </c>
      <c r="G477" t="s">
        <v>200</v>
      </c>
      <c r="H477" t="s">
        <v>144</v>
      </c>
      <c r="I477" t="s">
        <v>136</v>
      </c>
      <c r="J477" t="s">
        <v>137</v>
      </c>
      <c r="K477" t="s">
        <v>138</v>
      </c>
      <c r="L477" t="s">
        <v>1589</v>
      </c>
      <c r="M477" t="s">
        <v>1590</v>
      </c>
      <c r="N477">
        <v>4.7866666660000003</v>
      </c>
      <c r="O477">
        <v>0</v>
      </c>
      <c r="P477">
        <v>48</v>
      </c>
      <c r="Q477">
        <v>0</v>
      </c>
      <c r="R477">
        <v>0</v>
      </c>
      <c r="S477">
        <v>0</v>
      </c>
      <c r="T477">
        <v>6</v>
      </c>
      <c r="U477">
        <v>0</v>
      </c>
      <c r="V477">
        <v>0</v>
      </c>
      <c r="W477">
        <v>0</v>
      </c>
      <c r="X477">
        <v>107.94368113016913</v>
      </c>
      <c r="Y477">
        <v>0</v>
      </c>
      <c r="Z477">
        <v>0</v>
      </c>
      <c r="AA477">
        <v>0</v>
      </c>
      <c r="AB477">
        <v>72.378973763781914</v>
      </c>
      <c r="AC477">
        <v>0</v>
      </c>
      <c r="AD477">
        <v>0</v>
      </c>
      <c r="AE477">
        <v>180.32265489395104</v>
      </c>
    </row>
    <row r="478" spans="1:31" x14ac:dyDescent="0.3">
      <c r="A478">
        <v>2449893</v>
      </c>
      <c r="B478">
        <v>1</v>
      </c>
      <c r="C478" t="s">
        <v>80</v>
      </c>
      <c r="D478" t="s">
        <v>101</v>
      </c>
      <c r="E478" t="s">
        <v>141</v>
      </c>
      <c r="F478" t="s">
        <v>1591</v>
      </c>
      <c r="G478" t="s">
        <v>156</v>
      </c>
      <c r="H478" t="s">
        <v>144</v>
      </c>
      <c r="I478" t="s">
        <v>136</v>
      </c>
      <c r="J478" t="s">
        <v>137</v>
      </c>
      <c r="K478" t="s">
        <v>138</v>
      </c>
      <c r="L478" t="s">
        <v>1592</v>
      </c>
      <c r="M478" t="s">
        <v>1593</v>
      </c>
      <c r="N478">
        <v>1.9011111110000001</v>
      </c>
      <c r="O478">
        <v>0</v>
      </c>
      <c r="P478">
        <v>9</v>
      </c>
      <c r="Q478">
        <v>0</v>
      </c>
      <c r="R478">
        <v>0</v>
      </c>
      <c r="S478">
        <v>0</v>
      </c>
      <c r="T478">
        <v>13</v>
      </c>
      <c r="U478">
        <v>0</v>
      </c>
      <c r="V478">
        <v>0</v>
      </c>
      <c r="W478">
        <v>0</v>
      </c>
      <c r="X478">
        <v>7.2343223266919772</v>
      </c>
      <c r="Y478">
        <v>0</v>
      </c>
      <c r="Z478">
        <v>0</v>
      </c>
      <c r="AA478">
        <v>0</v>
      </c>
      <c r="AB478">
        <v>30.308545412139523</v>
      </c>
      <c r="AC478">
        <v>0</v>
      </c>
      <c r="AD478">
        <v>0</v>
      </c>
      <c r="AE478">
        <v>37.542867738831504</v>
      </c>
    </row>
    <row r="479" spans="1:31" x14ac:dyDescent="0.3">
      <c r="A479">
        <v>2449744</v>
      </c>
      <c r="B479">
        <v>1</v>
      </c>
      <c r="C479" t="s">
        <v>80</v>
      </c>
      <c r="D479" t="s">
        <v>97</v>
      </c>
      <c r="E479" t="s">
        <v>147</v>
      </c>
      <c r="F479" t="s">
        <v>1594</v>
      </c>
      <c r="G479" t="s">
        <v>134</v>
      </c>
      <c r="H479" t="s">
        <v>135</v>
      </c>
      <c r="I479" t="s">
        <v>136</v>
      </c>
      <c r="J479" t="s">
        <v>137</v>
      </c>
      <c r="K479" t="s">
        <v>138</v>
      </c>
      <c r="L479" t="s">
        <v>1595</v>
      </c>
      <c r="M479" t="s">
        <v>1596</v>
      </c>
      <c r="N479">
        <v>7.5133333330000003</v>
      </c>
      <c r="O479">
        <v>0</v>
      </c>
      <c r="P479">
        <v>153</v>
      </c>
      <c r="Q479">
        <v>0</v>
      </c>
      <c r="R479">
        <v>14</v>
      </c>
      <c r="S479">
        <v>0</v>
      </c>
      <c r="T479">
        <v>13</v>
      </c>
      <c r="U479">
        <v>0</v>
      </c>
      <c r="V479">
        <v>0</v>
      </c>
      <c r="W479">
        <v>0</v>
      </c>
      <c r="X479">
        <v>239.37710878498922</v>
      </c>
      <c r="Y479">
        <v>0</v>
      </c>
      <c r="Z479">
        <v>20.767793892657579</v>
      </c>
      <c r="AA479">
        <v>0</v>
      </c>
      <c r="AB479">
        <v>21.770654126891571</v>
      </c>
      <c r="AC479">
        <v>0</v>
      </c>
      <c r="AD479">
        <v>0</v>
      </c>
      <c r="AE479">
        <v>281.91555680453837</v>
      </c>
    </row>
    <row r="480" spans="1:31" x14ac:dyDescent="0.3">
      <c r="A480">
        <v>2449644</v>
      </c>
      <c r="B480">
        <v>1</v>
      </c>
      <c r="C480" t="s">
        <v>80</v>
      </c>
      <c r="D480" t="s">
        <v>105</v>
      </c>
      <c r="E480" t="s">
        <v>284</v>
      </c>
      <c r="F480" t="s">
        <v>1597</v>
      </c>
      <c r="G480" t="s">
        <v>149</v>
      </c>
      <c r="H480" t="s">
        <v>135</v>
      </c>
      <c r="I480" t="s">
        <v>136</v>
      </c>
      <c r="J480" t="s">
        <v>137</v>
      </c>
      <c r="K480" t="s">
        <v>138</v>
      </c>
      <c r="L480" t="s">
        <v>1598</v>
      </c>
      <c r="M480" t="s">
        <v>1599</v>
      </c>
      <c r="N480">
        <v>0.60166666599999996</v>
      </c>
      <c r="O480">
        <v>36</v>
      </c>
      <c r="P480">
        <v>23260</v>
      </c>
      <c r="Q480">
        <v>39</v>
      </c>
      <c r="R480">
        <v>1092</v>
      </c>
      <c r="S480">
        <v>120</v>
      </c>
      <c r="T480">
        <v>2126</v>
      </c>
      <c r="U480">
        <v>23</v>
      </c>
      <c r="V480">
        <v>7</v>
      </c>
      <c r="W480">
        <v>16.084266093792881</v>
      </c>
      <c r="X480">
        <v>4139.7479828732075</v>
      </c>
      <c r="Y480">
        <v>112.94462648736878</v>
      </c>
      <c r="Z480">
        <v>79.6410825739584</v>
      </c>
      <c r="AA480">
        <v>2354.1159719913521</v>
      </c>
      <c r="AB480">
        <v>1642.2109574400158</v>
      </c>
      <c r="AC480">
        <v>1160.0757709601432</v>
      </c>
      <c r="AD480">
        <v>21.18396298623804</v>
      </c>
      <c r="AE480">
        <v>9526.0046214060785</v>
      </c>
    </row>
    <row r="481" spans="1:31" x14ac:dyDescent="0.3">
      <c r="A481">
        <v>2449638</v>
      </c>
      <c r="B481">
        <v>1</v>
      </c>
      <c r="C481" t="s">
        <v>80</v>
      </c>
      <c r="D481" t="s">
        <v>97</v>
      </c>
      <c r="E481" t="s">
        <v>141</v>
      </c>
      <c r="F481" t="s">
        <v>1600</v>
      </c>
      <c r="G481" t="s">
        <v>156</v>
      </c>
      <c r="H481" t="s">
        <v>144</v>
      </c>
      <c r="I481" t="s">
        <v>136</v>
      </c>
      <c r="J481" t="s">
        <v>137</v>
      </c>
      <c r="K481" t="s">
        <v>138</v>
      </c>
      <c r="L481" t="s">
        <v>1601</v>
      </c>
      <c r="M481" t="s">
        <v>1602</v>
      </c>
      <c r="N481">
        <v>4.8508333329999997</v>
      </c>
      <c r="O481">
        <v>0</v>
      </c>
      <c r="P481">
        <v>74</v>
      </c>
      <c r="Q481">
        <v>0</v>
      </c>
      <c r="R481">
        <v>6</v>
      </c>
      <c r="S481">
        <v>0</v>
      </c>
      <c r="T481">
        <v>6</v>
      </c>
      <c r="U481">
        <v>0</v>
      </c>
      <c r="V481">
        <v>0</v>
      </c>
      <c r="W481">
        <v>0</v>
      </c>
      <c r="X481">
        <v>256.24955037414333</v>
      </c>
      <c r="Y481">
        <v>0</v>
      </c>
      <c r="Z481">
        <v>23.885684631324981</v>
      </c>
      <c r="AA481">
        <v>0</v>
      </c>
      <c r="AB481">
        <v>66.022152028994952</v>
      </c>
      <c r="AC481">
        <v>0</v>
      </c>
      <c r="AD481">
        <v>0</v>
      </c>
      <c r="AE481">
        <v>346.15738703446323</v>
      </c>
    </row>
    <row r="482" spans="1:31" x14ac:dyDescent="0.3">
      <c r="A482">
        <v>2450036</v>
      </c>
      <c r="B482">
        <v>1</v>
      </c>
      <c r="C482" t="s">
        <v>80</v>
      </c>
      <c r="D482" t="s">
        <v>108</v>
      </c>
      <c r="E482" t="s">
        <v>132</v>
      </c>
      <c r="F482" t="s">
        <v>1603</v>
      </c>
      <c r="G482" t="s">
        <v>149</v>
      </c>
      <c r="H482" t="s">
        <v>135</v>
      </c>
      <c r="I482" t="s">
        <v>136</v>
      </c>
      <c r="J482" t="s">
        <v>137</v>
      </c>
      <c r="K482" t="s">
        <v>138</v>
      </c>
      <c r="L482" t="s">
        <v>1604</v>
      </c>
      <c r="M482" t="s">
        <v>1605</v>
      </c>
      <c r="N482">
        <v>2.3958333330000001</v>
      </c>
      <c r="O482">
        <v>0</v>
      </c>
      <c r="P482">
        <v>174</v>
      </c>
      <c r="Q482">
        <v>0</v>
      </c>
      <c r="R482">
        <v>61</v>
      </c>
      <c r="S482">
        <v>1</v>
      </c>
      <c r="T482">
        <v>27</v>
      </c>
      <c r="U482">
        <v>0</v>
      </c>
      <c r="V482">
        <v>0</v>
      </c>
      <c r="W482">
        <v>0</v>
      </c>
      <c r="X482">
        <v>51.184475692411567</v>
      </c>
      <c r="Y482">
        <v>0</v>
      </c>
      <c r="Z482">
        <v>13.50480555799275</v>
      </c>
      <c r="AA482">
        <v>9.791149523470116</v>
      </c>
      <c r="AB482">
        <v>10.238808553473572</v>
      </c>
      <c r="AC482">
        <v>0</v>
      </c>
      <c r="AD482">
        <v>0</v>
      </c>
      <c r="AE482">
        <v>84.719239327348006</v>
      </c>
    </row>
    <row r="483" spans="1:31" x14ac:dyDescent="0.3">
      <c r="A483">
        <v>2449787</v>
      </c>
      <c r="B483">
        <v>1</v>
      </c>
      <c r="C483" t="s">
        <v>80</v>
      </c>
      <c r="D483" t="s">
        <v>97</v>
      </c>
      <c r="E483" t="s">
        <v>173</v>
      </c>
      <c r="F483" t="s">
        <v>1606</v>
      </c>
      <c r="G483" t="s">
        <v>179</v>
      </c>
      <c r="H483" t="s">
        <v>144</v>
      </c>
      <c r="I483" t="s">
        <v>136</v>
      </c>
      <c r="J483" t="s">
        <v>137</v>
      </c>
      <c r="K483" t="s">
        <v>138</v>
      </c>
      <c r="L483" t="s">
        <v>1607</v>
      </c>
      <c r="M483" t="s">
        <v>1608</v>
      </c>
      <c r="N483">
        <v>5.5575000000000001</v>
      </c>
      <c r="O483">
        <v>0</v>
      </c>
      <c r="P483">
        <v>1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2.6294834024025437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2.6294834024025437</v>
      </c>
    </row>
    <row r="484" spans="1:31" x14ac:dyDescent="0.3">
      <c r="A484">
        <v>2449936</v>
      </c>
      <c r="B484">
        <v>1</v>
      </c>
      <c r="C484" t="s">
        <v>80</v>
      </c>
      <c r="D484" t="s">
        <v>99</v>
      </c>
      <c r="E484" t="s">
        <v>141</v>
      </c>
      <c r="F484" t="s">
        <v>1609</v>
      </c>
      <c r="G484" t="s">
        <v>200</v>
      </c>
      <c r="H484" t="s">
        <v>144</v>
      </c>
      <c r="I484" t="s">
        <v>136</v>
      </c>
      <c r="J484" t="s">
        <v>137</v>
      </c>
      <c r="K484" t="s">
        <v>138</v>
      </c>
      <c r="L484" t="s">
        <v>1610</v>
      </c>
      <c r="M484" t="s">
        <v>1611</v>
      </c>
      <c r="N484">
        <v>4.750555555</v>
      </c>
      <c r="O484">
        <v>0</v>
      </c>
      <c r="P484">
        <v>25</v>
      </c>
      <c r="Q484">
        <v>0</v>
      </c>
      <c r="R484">
        <v>1</v>
      </c>
      <c r="S484">
        <v>0</v>
      </c>
      <c r="T484">
        <v>8</v>
      </c>
      <c r="U484">
        <v>0</v>
      </c>
      <c r="V484">
        <v>0</v>
      </c>
      <c r="W484">
        <v>0</v>
      </c>
      <c r="X484">
        <v>79.345109633133958</v>
      </c>
      <c r="Y484">
        <v>0</v>
      </c>
      <c r="Z484">
        <v>1.1482013547272304E-3</v>
      </c>
      <c r="AA484">
        <v>0</v>
      </c>
      <c r="AB484">
        <v>6.7987188237231253</v>
      </c>
      <c r="AC484">
        <v>0</v>
      </c>
      <c r="AD484">
        <v>0</v>
      </c>
      <c r="AE484">
        <v>86.144976658211803</v>
      </c>
    </row>
    <row r="485" spans="1:31" x14ac:dyDescent="0.3">
      <c r="A485">
        <v>2449461</v>
      </c>
      <c r="B485">
        <v>1</v>
      </c>
      <c r="C485" t="s">
        <v>81</v>
      </c>
      <c r="D485" t="s">
        <v>120</v>
      </c>
      <c r="E485" t="s">
        <v>182</v>
      </c>
      <c r="F485" t="s">
        <v>1612</v>
      </c>
      <c r="G485" t="s">
        <v>599</v>
      </c>
      <c r="H485" t="s">
        <v>144</v>
      </c>
      <c r="I485" t="s">
        <v>136</v>
      </c>
      <c r="J485" t="s">
        <v>137</v>
      </c>
      <c r="K485" t="s">
        <v>138</v>
      </c>
      <c r="L485" t="s">
        <v>1613</v>
      </c>
      <c r="M485" t="s">
        <v>1614</v>
      </c>
      <c r="N485">
        <v>2.4275000000000002</v>
      </c>
      <c r="O485">
        <v>0</v>
      </c>
      <c r="P485">
        <v>51</v>
      </c>
      <c r="Q485">
        <v>0</v>
      </c>
      <c r="R485">
        <v>0</v>
      </c>
      <c r="S485">
        <v>0</v>
      </c>
      <c r="T485">
        <v>5</v>
      </c>
      <c r="U485">
        <v>0</v>
      </c>
      <c r="V485">
        <v>0</v>
      </c>
      <c r="W485">
        <v>0</v>
      </c>
      <c r="X485">
        <v>44.794518146232228</v>
      </c>
      <c r="Y485">
        <v>0</v>
      </c>
      <c r="Z485">
        <v>0</v>
      </c>
      <c r="AA485">
        <v>0</v>
      </c>
      <c r="AB485">
        <v>31.71769838549238</v>
      </c>
      <c r="AC485">
        <v>0</v>
      </c>
      <c r="AD485">
        <v>0</v>
      </c>
      <c r="AE485">
        <v>76.512216531724604</v>
      </c>
    </row>
    <row r="486" spans="1:31" x14ac:dyDescent="0.3">
      <c r="A486">
        <v>2449793</v>
      </c>
      <c r="B486">
        <v>1</v>
      </c>
      <c r="C486" t="s">
        <v>80</v>
      </c>
      <c r="D486" t="s">
        <v>110</v>
      </c>
      <c r="E486" t="s">
        <v>141</v>
      </c>
      <c r="F486" t="s">
        <v>1615</v>
      </c>
      <c r="G486" t="s">
        <v>143</v>
      </c>
      <c r="H486" t="s">
        <v>144</v>
      </c>
      <c r="I486" t="s">
        <v>136</v>
      </c>
      <c r="J486" t="s">
        <v>137</v>
      </c>
      <c r="K486" t="s">
        <v>138</v>
      </c>
      <c r="L486" t="s">
        <v>1616</v>
      </c>
      <c r="M486" t="s">
        <v>1617</v>
      </c>
      <c r="N486">
        <v>1.024444444</v>
      </c>
      <c r="O486">
        <v>0</v>
      </c>
      <c r="P486">
        <v>25</v>
      </c>
      <c r="Q486">
        <v>0</v>
      </c>
      <c r="R486">
        <v>0</v>
      </c>
      <c r="S486">
        <v>0</v>
      </c>
      <c r="T486">
        <v>2</v>
      </c>
      <c r="U486">
        <v>0</v>
      </c>
      <c r="V486">
        <v>0</v>
      </c>
      <c r="W486">
        <v>0</v>
      </c>
      <c r="X486">
        <v>9.4205286824057204</v>
      </c>
      <c r="Y486">
        <v>0</v>
      </c>
      <c r="Z486">
        <v>0</v>
      </c>
      <c r="AA486">
        <v>0</v>
      </c>
      <c r="AB486">
        <v>0.99515500793991896</v>
      </c>
      <c r="AC486">
        <v>0</v>
      </c>
      <c r="AD486">
        <v>0</v>
      </c>
      <c r="AE486">
        <v>10.41568369034564</v>
      </c>
    </row>
    <row r="487" spans="1:31" x14ac:dyDescent="0.3">
      <c r="A487">
        <v>2449438</v>
      </c>
      <c r="B487">
        <v>1</v>
      </c>
      <c r="C487" t="s">
        <v>81</v>
      </c>
      <c r="D487" t="s">
        <v>112</v>
      </c>
      <c r="E487" t="s">
        <v>132</v>
      </c>
      <c r="F487" t="s">
        <v>1618</v>
      </c>
      <c r="G487" t="s">
        <v>226</v>
      </c>
      <c r="H487" t="s">
        <v>135</v>
      </c>
      <c r="I487" t="s">
        <v>136</v>
      </c>
      <c r="J487" t="s">
        <v>137</v>
      </c>
      <c r="K487" t="s">
        <v>162</v>
      </c>
      <c r="L487" t="s">
        <v>1619</v>
      </c>
      <c r="M487" t="s">
        <v>1620</v>
      </c>
      <c r="N487">
        <v>3.7430555550000002</v>
      </c>
      <c r="O487">
        <v>0</v>
      </c>
      <c r="P487">
        <v>227</v>
      </c>
      <c r="Q487">
        <v>47</v>
      </c>
      <c r="R487">
        <v>16</v>
      </c>
      <c r="S487">
        <v>5</v>
      </c>
      <c r="T487">
        <v>14</v>
      </c>
      <c r="U487">
        <v>1</v>
      </c>
      <c r="V487">
        <v>0</v>
      </c>
      <c r="W487">
        <v>0</v>
      </c>
      <c r="X487">
        <v>122.75502516158812</v>
      </c>
      <c r="Y487">
        <v>138.57954380243112</v>
      </c>
      <c r="Z487">
        <v>10.961418852215964</v>
      </c>
      <c r="AA487">
        <v>99.755594117810034</v>
      </c>
      <c r="AB487">
        <v>28.070625587936433</v>
      </c>
      <c r="AC487">
        <v>142.33666460635808</v>
      </c>
      <c r="AD487">
        <v>0</v>
      </c>
      <c r="AE487">
        <v>542.45887212833975</v>
      </c>
    </row>
    <row r="488" spans="1:31" x14ac:dyDescent="0.3">
      <c r="A488">
        <v>2450171</v>
      </c>
      <c r="B488">
        <v>1</v>
      </c>
      <c r="C488" t="s">
        <v>80</v>
      </c>
      <c r="D488" t="s">
        <v>106</v>
      </c>
      <c r="E488" t="s">
        <v>159</v>
      </c>
      <c r="F488" t="s">
        <v>1621</v>
      </c>
      <c r="G488" t="s">
        <v>725</v>
      </c>
      <c r="H488" t="s">
        <v>144</v>
      </c>
      <c r="I488" t="s">
        <v>136</v>
      </c>
      <c r="J488" t="s">
        <v>137</v>
      </c>
      <c r="K488" t="s">
        <v>138</v>
      </c>
      <c r="L488" t="s">
        <v>1622</v>
      </c>
      <c r="M488" t="s">
        <v>1623</v>
      </c>
      <c r="N488">
        <v>1.320277777</v>
      </c>
      <c r="O488">
        <v>0</v>
      </c>
      <c r="P488">
        <v>67</v>
      </c>
      <c r="Q488">
        <v>0</v>
      </c>
      <c r="R488">
        <v>2</v>
      </c>
      <c r="S488">
        <v>0</v>
      </c>
      <c r="T488">
        <v>2</v>
      </c>
      <c r="U488">
        <v>0</v>
      </c>
      <c r="V488">
        <v>0</v>
      </c>
      <c r="W488">
        <v>0</v>
      </c>
      <c r="X488">
        <v>17.884485532057838</v>
      </c>
      <c r="Y488">
        <v>0</v>
      </c>
      <c r="Z488">
        <v>1.0381834758870952E-2</v>
      </c>
      <c r="AA488">
        <v>0</v>
      </c>
      <c r="AB488">
        <v>1.2639747675114565</v>
      </c>
      <c r="AC488">
        <v>0</v>
      </c>
      <c r="AD488">
        <v>0</v>
      </c>
      <c r="AE488">
        <v>19.158842134328165</v>
      </c>
    </row>
    <row r="489" spans="1:31" x14ac:dyDescent="0.3">
      <c r="A489">
        <v>2449584</v>
      </c>
      <c r="B489">
        <v>1</v>
      </c>
      <c r="C489" t="s">
        <v>81</v>
      </c>
      <c r="D489" t="s">
        <v>122</v>
      </c>
      <c r="E489" t="s">
        <v>132</v>
      </c>
      <c r="F489" t="s">
        <v>1624</v>
      </c>
      <c r="G489" t="s">
        <v>149</v>
      </c>
      <c r="H489" t="s">
        <v>135</v>
      </c>
      <c r="I489" t="s">
        <v>136</v>
      </c>
      <c r="J489" t="s">
        <v>137</v>
      </c>
      <c r="K489" t="s">
        <v>138</v>
      </c>
      <c r="L489" t="s">
        <v>1625</v>
      </c>
      <c r="M489" t="s">
        <v>1626</v>
      </c>
      <c r="N489">
        <v>0.30833333299999999</v>
      </c>
      <c r="O489">
        <v>1</v>
      </c>
      <c r="P489">
        <v>520</v>
      </c>
      <c r="Q489">
        <v>4</v>
      </c>
      <c r="R489">
        <v>0</v>
      </c>
      <c r="S489">
        <v>4</v>
      </c>
      <c r="T489">
        <v>23</v>
      </c>
      <c r="U489">
        <v>0</v>
      </c>
      <c r="V489">
        <v>0</v>
      </c>
      <c r="W489">
        <v>2.9395664740861978E-2</v>
      </c>
      <c r="X489">
        <v>14.503225342121393</v>
      </c>
      <c r="Y489">
        <v>0.41791972960250023</v>
      </c>
      <c r="Z489">
        <v>0</v>
      </c>
      <c r="AA489">
        <v>5.4706423210212076</v>
      </c>
      <c r="AB489">
        <v>3.6588053688048756</v>
      </c>
      <c r="AC489">
        <v>0</v>
      </c>
      <c r="AD489">
        <v>0</v>
      </c>
      <c r="AE489">
        <v>24.079988426290839</v>
      </c>
    </row>
    <row r="490" spans="1:31" x14ac:dyDescent="0.3">
      <c r="A490">
        <v>2449507</v>
      </c>
      <c r="B490">
        <v>1</v>
      </c>
      <c r="C490" t="s">
        <v>80</v>
      </c>
      <c r="D490" t="s">
        <v>93</v>
      </c>
      <c r="E490" t="s">
        <v>159</v>
      </c>
      <c r="F490" t="s">
        <v>1627</v>
      </c>
      <c r="G490" t="s">
        <v>143</v>
      </c>
      <c r="H490" t="s">
        <v>144</v>
      </c>
      <c r="I490" t="s">
        <v>136</v>
      </c>
      <c r="J490" t="s">
        <v>137</v>
      </c>
      <c r="K490" t="s">
        <v>138</v>
      </c>
      <c r="L490" t="s">
        <v>1628</v>
      </c>
      <c r="M490" t="s">
        <v>1629</v>
      </c>
      <c r="N490">
        <v>0.54388888800000001</v>
      </c>
      <c r="O490">
        <v>0</v>
      </c>
      <c r="P490">
        <v>21</v>
      </c>
      <c r="Q490">
        <v>0</v>
      </c>
      <c r="R490">
        <v>4</v>
      </c>
      <c r="S490">
        <v>0</v>
      </c>
      <c r="T490">
        <v>16</v>
      </c>
      <c r="U490">
        <v>0</v>
      </c>
      <c r="V490">
        <v>0</v>
      </c>
      <c r="W490">
        <v>0</v>
      </c>
      <c r="X490">
        <v>2.2017917438796832</v>
      </c>
      <c r="Y490">
        <v>0</v>
      </c>
      <c r="Z490">
        <v>5.4835239961233926</v>
      </c>
      <c r="AA490">
        <v>0</v>
      </c>
      <c r="AB490">
        <v>4.711814047878109</v>
      </c>
      <c r="AC490">
        <v>0</v>
      </c>
      <c r="AD490">
        <v>0</v>
      </c>
      <c r="AE490">
        <v>12.397129787881184</v>
      </c>
    </row>
    <row r="491" spans="1:31" x14ac:dyDescent="0.3">
      <c r="A491">
        <v>2450148</v>
      </c>
      <c r="B491">
        <v>1</v>
      </c>
      <c r="C491" t="s">
        <v>80</v>
      </c>
      <c r="D491" t="s">
        <v>106</v>
      </c>
      <c r="E491" t="s">
        <v>132</v>
      </c>
      <c r="F491" t="s">
        <v>1630</v>
      </c>
      <c r="G491" t="s">
        <v>149</v>
      </c>
      <c r="H491" t="s">
        <v>135</v>
      </c>
      <c r="I491" t="s">
        <v>136</v>
      </c>
      <c r="J491" t="s">
        <v>137</v>
      </c>
      <c r="K491" t="s">
        <v>138</v>
      </c>
      <c r="L491" t="s">
        <v>1631</v>
      </c>
      <c r="M491" t="s">
        <v>1632</v>
      </c>
      <c r="N491">
        <v>0.443611111</v>
      </c>
      <c r="O491">
        <v>0</v>
      </c>
      <c r="P491">
        <v>232</v>
      </c>
      <c r="Q491">
        <v>0</v>
      </c>
      <c r="R491">
        <v>15</v>
      </c>
      <c r="S491">
        <v>0</v>
      </c>
      <c r="T491">
        <v>29</v>
      </c>
      <c r="U491">
        <v>0</v>
      </c>
      <c r="V491">
        <v>0</v>
      </c>
      <c r="W491">
        <v>0</v>
      </c>
      <c r="X491">
        <v>26.15130422066748</v>
      </c>
      <c r="Y491">
        <v>0</v>
      </c>
      <c r="Z491">
        <v>1.0233047827943964</v>
      </c>
      <c r="AA491">
        <v>0</v>
      </c>
      <c r="AB491">
        <v>4.7389283303983465</v>
      </c>
      <c r="AC491">
        <v>0</v>
      </c>
      <c r="AD491">
        <v>0</v>
      </c>
      <c r="AE491">
        <v>31.913537333860226</v>
      </c>
    </row>
    <row r="492" spans="1:31" x14ac:dyDescent="0.3">
      <c r="A492">
        <v>2449607</v>
      </c>
      <c r="B492">
        <v>1</v>
      </c>
      <c r="C492" t="s">
        <v>80</v>
      </c>
      <c r="D492" t="s">
        <v>90</v>
      </c>
      <c r="E492" t="s">
        <v>141</v>
      </c>
      <c r="F492" t="s">
        <v>1459</v>
      </c>
      <c r="G492" t="s">
        <v>156</v>
      </c>
      <c r="H492" t="s">
        <v>144</v>
      </c>
      <c r="I492" t="s">
        <v>136</v>
      </c>
      <c r="J492" t="s">
        <v>137</v>
      </c>
      <c r="K492" t="s">
        <v>138</v>
      </c>
      <c r="L492" t="s">
        <v>1633</v>
      </c>
      <c r="M492" t="s">
        <v>1634</v>
      </c>
      <c r="N492">
        <v>0.758611111</v>
      </c>
      <c r="O492">
        <v>0</v>
      </c>
      <c r="P492">
        <v>298</v>
      </c>
      <c r="Q492">
        <v>0</v>
      </c>
      <c r="R492">
        <v>0</v>
      </c>
      <c r="S492">
        <v>0</v>
      </c>
      <c r="T492">
        <v>17</v>
      </c>
      <c r="U492">
        <v>0</v>
      </c>
      <c r="V492">
        <v>0</v>
      </c>
      <c r="W492">
        <v>0</v>
      </c>
      <c r="X492">
        <v>55.671789447765221</v>
      </c>
      <c r="Y492">
        <v>0</v>
      </c>
      <c r="Z492">
        <v>0</v>
      </c>
      <c r="AA492">
        <v>0</v>
      </c>
      <c r="AB492">
        <v>8.0197432859912219</v>
      </c>
      <c r="AC492">
        <v>0</v>
      </c>
      <c r="AD492">
        <v>0</v>
      </c>
      <c r="AE492">
        <v>63.691532733756446</v>
      </c>
    </row>
    <row r="493" spans="1:31" x14ac:dyDescent="0.3">
      <c r="A493">
        <v>2449484</v>
      </c>
      <c r="B493">
        <v>1</v>
      </c>
      <c r="C493" t="s">
        <v>80</v>
      </c>
      <c r="D493" t="s">
        <v>84</v>
      </c>
      <c r="E493" t="s">
        <v>141</v>
      </c>
      <c r="F493" t="s">
        <v>1635</v>
      </c>
      <c r="G493" t="s">
        <v>200</v>
      </c>
      <c r="H493" t="s">
        <v>144</v>
      </c>
      <c r="I493" t="s">
        <v>136</v>
      </c>
      <c r="J493" t="s">
        <v>137</v>
      </c>
      <c r="K493" t="s">
        <v>138</v>
      </c>
      <c r="L493" t="s">
        <v>1636</v>
      </c>
      <c r="M493" t="s">
        <v>1637</v>
      </c>
      <c r="N493">
        <v>2.4458333329999999</v>
      </c>
      <c r="O493">
        <v>0</v>
      </c>
      <c r="P493">
        <v>176</v>
      </c>
      <c r="Q493">
        <v>0</v>
      </c>
      <c r="R493">
        <v>0</v>
      </c>
      <c r="S493">
        <v>0</v>
      </c>
      <c r="T493">
        <v>17</v>
      </c>
      <c r="U493">
        <v>0</v>
      </c>
      <c r="V493">
        <v>0</v>
      </c>
      <c r="W493">
        <v>0</v>
      </c>
      <c r="X493">
        <v>110.53102337835116</v>
      </c>
      <c r="Y493">
        <v>0</v>
      </c>
      <c r="Z493">
        <v>0</v>
      </c>
      <c r="AA493">
        <v>0</v>
      </c>
      <c r="AB493">
        <v>18.448155410736415</v>
      </c>
      <c r="AC493">
        <v>0</v>
      </c>
      <c r="AD493">
        <v>0</v>
      </c>
      <c r="AE493">
        <v>128.97917878908757</v>
      </c>
    </row>
    <row r="494" spans="1:31" x14ac:dyDescent="0.3">
      <c r="A494">
        <v>2449799</v>
      </c>
      <c r="B494">
        <v>1</v>
      </c>
      <c r="C494" t="s">
        <v>80</v>
      </c>
      <c r="D494" t="s">
        <v>99</v>
      </c>
      <c r="E494" t="s">
        <v>169</v>
      </c>
      <c r="F494" t="s">
        <v>1638</v>
      </c>
      <c r="G494" t="s">
        <v>149</v>
      </c>
      <c r="H494" t="s">
        <v>135</v>
      </c>
      <c r="I494" t="s">
        <v>136</v>
      </c>
      <c r="J494" t="s">
        <v>137</v>
      </c>
      <c r="K494" t="s">
        <v>138</v>
      </c>
      <c r="L494" t="s">
        <v>1639</v>
      </c>
      <c r="M494" t="s">
        <v>1640</v>
      </c>
      <c r="N494">
        <v>0.22416666599999999</v>
      </c>
      <c r="O494">
        <v>4</v>
      </c>
      <c r="P494">
        <v>910</v>
      </c>
      <c r="Q494">
        <v>13</v>
      </c>
      <c r="R494">
        <v>131</v>
      </c>
      <c r="S494">
        <v>20</v>
      </c>
      <c r="T494">
        <v>78</v>
      </c>
      <c r="U494">
        <v>0</v>
      </c>
      <c r="V494">
        <v>4</v>
      </c>
      <c r="W494">
        <v>4.1430891775576937</v>
      </c>
      <c r="X494">
        <v>36.197089190570395</v>
      </c>
      <c r="Y494">
        <v>2.5415251270989065</v>
      </c>
      <c r="Z494">
        <v>8.4568765264975259</v>
      </c>
      <c r="AA494">
        <v>20.710354525863124</v>
      </c>
      <c r="AB494">
        <v>8.3550522987255675</v>
      </c>
      <c r="AC494">
        <v>0</v>
      </c>
      <c r="AD494">
        <v>2.6277331668846093</v>
      </c>
      <c r="AE494">
        <v>83.031720013197813</v>
      </c>
    </row>
    <row r="495" spans="1:31" x14ac:dyDescent="0.3">
      <c r="A495">
        <v>2450194</v>
      </c>
      <c r="B495">
        <v>1</v>
      </c>
      <c r="C495" t="s">
        <v>81</v>
      </c>
      <c r="D495" t="s">
        <v>123</v>
      </c>
      <c r="E495" t="s">
        <v>173</v>
      </c>
      <c r="F495" t="s">
        <v>1641</v>
      </c>
      <c r="G495" t="s">
        <v>461</v>
      </c>
      <c r="H495" t="s">
        <v>144</v>
      </c>
      <c r="I495" t="s">
        <v>136</v>
      </c>
      <c r="J495" t="s">
        <v>137</v>
      </c>
      <c r="K495" t="s">
        <v>138</v>
      </c>
      <c r="L495" t="s">
        <v>1642</v>
      </c>
      <c r="M495" t="s">
        <v>1643</v>
      </c>
      <c r="N495">
        <v>2.0550000000000002</v>
      </c>
      <c r="O495">
        <v>0</v>
      </c>
      <c r="P495">
        <v>29</v>
      </c>
      <c r="Q495">
        <v>0</v>
      </c>
      <c r="R495">
        <v>0</v>
      </c>
      <c r="S495">
        <v>0</v>
      </c>
      <c r="T495">
        <v>1</v>
      </c>
      <c r="U495">
        <v>0</v>
      </c>
      <c r="V495">
        <v>0</v>
      </c>
      <c r="W495">
        <v>0</v>
      </c>
      <c r="X495">
        <v>14.011373578064028</v>
      </c>
      <c r="Y495">
        <v>0</v>
      </c>
      <c r="Z495">
        <v>0</v>
      </c>
      <c r="AA495">
        <v>0</v>
      </c>
      <c r="AB495">
        <v>3.4864431865965528</v>
      </c>
      <c r="AC495">
        <v>0</v>
      </c>
      <c r="AD495">
        <v>0</v>
      </c>
      <c r="AE495">
        <v>17.49781676466058</v>
      </c>
    </row>
    <row r="496" spans="1:31" x14ac:dyDescent="0.3">
      <c r="A496">
        <v>2449776</v>
      </c>
      <c r="B496">
        <v>1</v>
      </c>
      <c r="C496" t="s">
        <v>80</v>
      </c>
      <c r="D496" t="s">
        <v>99</v>
      </c>
      <c r="E496" t="s">
        <v>169</v>
      </c>
      <c r="F496" t="s">
        <v>1644</v>
      </c>
      <c r="G496" t="s">
        <v>149</v>
      </c>
      <c r="H496" t="s">
        <v>135</v>
      </c>
      <c r="I496" t="s">
        <v>136</v>
      </c>
      <c r="J496" t="s">
        <v>137</v>
      </c>
      <c r="K496" t="s">
        <v>138</v>
      </c>
      <c r="L496" t="s">
        <v>1645</v>
      </c>
      <c r="M496" t="s">
        <v>1646</v>
      </c>
      <c r="N496">
        <v>1.2366666660000001</v>
      </c>
      <c r="O496">
        <v>4</v>
      </c>
      <c r="P496">
        <v>515</v>
      </c>
      <c r="Q496">
        <v>1</v>
      </c>
      <c r="R496">
        <v>39</v>
      </c>
      <c r="S496">
        <v>2</v>
      </c>
      <c r="T496">
        <v>70</v>
      </c>
      <c r="U496">
        <v>0</v>
      </c>
      <c r="V496">
        <v>0</v>
      </c>
      <c r="W496">
        <v>54.100935900326895</v>
      </c>
      <c r="X496">
        <v>144.69556151094037</v>
      </c>
      <c r="Y496">
        <v>0.48043832542117165</v>
      </c>
      <c r="Z496">
        <v>7.6876219451506724</v>
      </c>
      <c r="AA496">
        <v>64.187381922855948</v>
      </c>
      <c r="AB496">
        <v>66.096603204104156</v>
      </c>
      <c r="AC496">
        <v>0</v>
      </c>
      <c r="AD496">
        <v>0</v>
      </c>
      <c r="AE496">
        <v>337.24854280879924</v>
      </c>
    </row>
    <row r="497" spans="1:31" x14ac:dyDescent="0.3">
      <c r="A497">
        <v>2449421</v>
      </c>
      <c r="B497">
        <v>1</v>
      </c>
      <c r="C497" t="s">
        <v>80</v>
      </c>
      <c r="D497" t="s">
        <v>84</v>
      </c>
      <c r="E497" t="s">
        <v>147</v>
      </c>
      <c r="F497" t="s">
        <v>1647</v>
      </c>
      <c r="G497" t="s">
        <v>134</v>
      </c>
      <c r="H497" t="s">
        <v>135</v>
      </c>
      <c r="I497" t="s">
        <v>136</v>
      </c>
      <c r="J497" t="s">
        <v>137</v>
      </c>
      <c r="K497" t="s">
        <v>138</v>
      </c>
      <c r="L497" t="s">
        <v>1648</v>
      </c>
      <c r="M497" t="s">
        <v>1649</v>
      </c>
      <c r="N497">
        <v>3.4516666659999999</v>
      </c>
      <c r="O497">
        <v>8</v>
      </c>
      <c r="P497">
        <v>1508</v>
      </c>
      <c r="Q497">
        <v>13</v>
      </c>
      <c r="R497">
        <v>287</v>
      </c>
      <c r="S497">
        <v>25</v>
      </c>
      <c r="T497">
        <v>238</v>
      </c>
      <c r="U497">
        <v>1</v>
      </c>
      <c r="V497">
        <v>0</v>
      </c>
      <c r="W497">
        <v>19.002382723346123</v>
      </c>
      <c r="X497">
        <v>2122.6257339745398</v>
      </c>
      <c r="Y497">
        <v>62.390025754220062</v>
      </c>
      <c r="Z497">
        <v>413.73537257484975</v>
      </c>
      <c r="AA497">
        <v>254.26463758119039</v>
      </c>
      <c r="AB497">
        <v>1116.2951528658259</v>
      </c>
      <c r="AC497">
        <v>117.18484013382088</v>
      </c>
      <c r="AD497">
        <v>0</v>
      </c>
      <c r="AE497">
        <v>4105.498145607793</v>
      </c>
    </row>
    <row r="498" spans="1:31" x14ac:dyDescent="0.3">
      <c r="A498">
        <v>2449753</v>
      </c>
      <c r="B498">
        <v>1</v>
      </c>
      <c r="C498" t="s">
        <v>80</v>
      </c>
      <c r="D498" t="s">
        <v>106</v>
      </c>
      <c r="E498" t="s">
        <v>141</v>
      </c>
      <c r="F498" t="s">
        <v>1650</v>
      </c>
      <c r="G498" t="s">
        <v>156</v>
      </c>
      <c r="H498" t="s">
        <v>144</v>
      </c>
      <c r="I498" t="s">
        <v>136</v>
      </c>
      <c r="J498" t="s">
        <v>137</v>
      </c>
      <c r="K498" t="s">
        <v>138</v>
      </c>
      <c r="L498" t="s">
        <v>1651</v>
      </c>
      <c r="M498" t="s">
        <v>1652</v>
      </c>
      <c r="N498">
        <v>3.4272222220000002</v>
      </c>
      <c r="O498">
        <v>0</v>
      </c>
      <c r="P498">
        <v>31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20.994066018373413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20.994066018373413</v>
      </c>
    </row>
    <row r="499" spans="1:31" x14ac:dyDescent="0.3">
      <c r="A499">
        <v>2450062</v>
      </c>
      <c r="B499">
        <v>1</v>
      </c>
      <c r="C499" t="s">
        <v>80</v>
      </c>
      <c r="D499" t="s">
        <v>94</v>
      </c>
      <c r="E499" t="s">
        <v>141</v>
      </c>
      <c r="F499" t="s">
        <v>1653</v>
      </c>
      <c r="G499" t="s">
        <v>156</v>
      </c>
      <c r="H499" t="s">
        <v>144</v>
      </c>
      <c r="I499" t="s">
        <v>136</v>
      </c>
      <c r="J499" t="s">
        <v>137</v>
      </c>
      <c r="K499" t="s">
        <v>138</v>
      </c>
      <c r="L499" t="s">
        <v>1654</v>
      </c>
      <c r="M499" t="s">
        <v>1655</v>
      </c>
      <c r="N499">
        <v>2.6236111110000002</v>
      </c>
      <c r="O499">
        <v>0</v>
      </c>
      <c r="P499">
        <v>4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1.3142787354587042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1.3142787354587042</v>
      </c>
    </row>
    <row r="500" spans="1:31" x14ac:dyDescent="0.3">
      <c r="A500">
        <v>2449315</v>
      </c>
      <c r="B500">
        <v>1</v>
      </c>
      <c r="C500" t="s">
        <v>80</v>
      </c>
      <c r="D500" t="s">
        <v>110</v>
      </c>
      <c r="E500" t="s">
        <v>147</v>
      </c>
      <c r="F500" t="s">
        <v>1656</v>
      </c>
      <c r="G500" t="s">
        <v>134</v>
      </c>
      <c r="H500" t="s">
        <v>135</v>
      </c>
      <c r="I500" t="s">
        <v>136</v>
      </c>
      <c r="J500" t="s">
        <v>137</v>
      </c>
      <c r="K500" t="s">
        <v>138</v>
      </c>
      <c r="L500" t="s">
        <v>1657</v>
      </c>
      <c r="M500" t="s">
        <v>1658</v>
      </c>
      <c r="N500">
        <v>0.591388888</v>
      </c>
      <c r="O500">
        <v>0</v>
      </c>
      <c r="P500">
        <v>4413</v>
      </c>
      <c r="Q500">
        <v>0</v>
      </c>
      <c r="R500">
        <v>0</v>
      </c>
      <c r="S500">
        <v>1</v>
      </c>
      <c r="T500">
        <v>392</v>
      </c>
      <c r="U500">
        <v>0</v>
      </c>
      <c r="V500">
        <v>0</v>
      </c>
      <c r="W500">
        <v>0</v>
      </c>
      <c r="X500">
        <v>940.17156478121535</v>
      </c>
      <c r="Y500">
        <v>0</v>
      </c>
      <c r="Z500">
        <v>0</v>
      </c>
      <c r="AA500">
        <v>80.051550934724418</v>
      </c>
      <c r="AB500">
        <v>112.65330947191507</v>
      </c>
      <c r="AC500">
        <v>0</v>
      </c>
      <c r="AD500">
        <v>0</v>
      </c>
      <c r="AE500">
        <v>1132.8764251878549</v>
      </c>
    </row>
    <row r="501" spans="1:31" x14ac:dyDescent="0.3">
      <c r="A501">
        <v>2449816</v>
      </c>
      <c r="B501">
        <v>1</v>
      </c>
      <c r="C501" t="s">
        <v>80</v>
      </c>
      <c r="D501" t="s">
        <v>96</v>
      </c>
      <c r="E501" t="s">
        <v>173</v>
      </c>
      <c r="F501" t="s">
        <v>1659</v>
      </c>
      <c r="G501" t="s">
        <v>461</v>
      </c>
      <c r="H501" t="s">
        <v>144</v>
      </c>
      <c r="I501" t="s">
        <v>136</v>
      </c>
      <c r="J501" t="s">
        <v>137</v>
      </c>
      <c r="K501" t="s">
        <v>138</v>
      </c>
      <c r="L501" t="s">
        <v>1660</v>
      </c>
      <c r="M501" t="s">
        <v>1661</v>
      </c>
      <c r="N501">
        <v>6.6749999999999998</v>
      </c>
      <c r="O501">
        <v>0</v>
      </c>
      <c r="P501">
        <v>1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0.6057813998252406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0.6057813998252406</v>
      </c>
    </row>
    <row r="502" spans="1:31" x14ac:dyDescent="0.3">
      <c r="A502">
        <v>2449355</v>
      </c>
      <c r="B502">
        <v>1</v>
      </c>
      <c r="C502" t="s">
        <v>80</v>
      </c>
      <c r="D502" t="s">
        <v>100</v>
      </c>
      <c r="E502" t="s">
        <v>141</v>
      </c>
      <c r="F502" t="s">
        <v>1662</v>
      </c>
      <c r="G502" t="s">
        <v>219</v>
      </c>
      <c r="H502" t="s">
        <v>144</v>
      </c>
      <c r="I502" t="s">
        <v>136</v>
      </c>
      <c r="J502" t="s">
        <v>3</v>
      </c>
      <c r="K502" t="s">
        <v>138</v>
      </c>
      <c r="L502" t="s">
        <v>1663</v>
      </c>
      <c r="M502" t="s">
        <v>1664</v>
      </c>
      <c r="N502">
        <v>2.233333333</v>
      </c>
      <c r="O502">
        <v>0</v>
      </c>
      <c r="P502">
        <v>22</v>
      </c>
      <c r="Q502">
        <v>0</v>
      </c>
      <c r="R502">
        <v>0</v>
      </c>
      <c r="S502">
        <v>0</v>
      </c>
      <c r="T502">
        <v>4</v>
      </c>
      <c r="U502">
        <v>0</v>
      </c>
      <c r="V502">
        <v>0</v>
      </c>
      <c r="W502">
        <v>0</v>
      </c>
      <c r="X502">
        <v>13.622257043647155</v>
      </c>
      <c r="Y502">
        <v>0</v>
      </c>
      <c r="Z502">
        <v>0</v>
      </c>
      <c r="AA502">
        <v>0</v>
      </c>
      <c r="AB502">
        <v>38.720258013413641</v>
      </c>
      <c r="AC502">
        <v>0</v>
      </c>
      <c r="AD502">
        <v>0</v>
      </c>
      <c r="AE502">
        <v>52.342515057060794</v>
      </c>
    </row>
    <row r="503" spans="1:31" x14ac:dyDescent="0.3">
      <c r="A503">
        <v>2449521</v>
      </c>
      <c r="B503">
        <v>1</v>
      </c>
      <c r="C503" t="s">
        <v>81</v>
      </c>
      <c r="D503" t="s">
        <v>113</v>
      </c>
      <c r="E503" t="s">
        <v>173</v>
      </c>
      <c r="F503" t="s">
        <v>1665</v>
      </c>
      <c r="G503" t="s">
        <v>461</v>
      </c>
      <c r="H503" t="s">
        <v>144</v>
      </c>
      <c r="I503" t="s">
        <v>136</v>
      </c>
      <c r="J503" t="s">
        <v>137</v>
      </c>
      <c r="K503" t="s">
        <v>138</v>
      </c>
      <c r="L503" t="s">
        <v>1666</v>
      </c>
      <c r="M503" t="s">
        <v>1667</v>
      </c>
      <c r="N503">
        <v>3.1127777769999998</v>
      </c>
      <c r="O503">
        <v>0</v>
      </c>
      <c r="P503">
        <v>2</v>
      </c>
      <c r="Q503">
        <v>0</v>
      </c>
      <c r="R503">
        <v>0</v>
      </c>
      <c r="S503">
        <v>0</v>
      </c>
      <c r="T503">
        <v>1</v>
      </c>
      <c r="U503">
        <v>0</v>
      </c>
      <c r="V503">
        <v>0</v>
      </c>
      <c r="W503">
        <v>0</v>
      </c>
      <c r="X503">
        <v>4.2342230347520662</v>
      </c>
      <c r="Y503">
        <v>0</v>
      </c>
      <c r="Z503">
        <v>0</v>
      </c>
      <c r="AA503">
        <v>0</v>
      </c>
      <c r="AB503">
        <v>6.4533910444169091</v>
      </c>
      <c r="AC503">
        <v>0</v>
      </c>
      <c r="AD503">
        <v>0</v>
      </c>
      <c r="AE503">
        <v>10.687614079168975</v>
      </c>
    </row>
    <row r="504" spans="1:31" x14ac:dyDescent="0.3">
      <c r="A504">
        <v>2449570</v>
      </c>
      <c r="B504">
        <v>1</v>
      </c>
      <c r="C504" t="s">
        <v>80</v>
      </c>
      <c r="D504" t="s">
        <v>96</v>
      </c>
      <c r="E504" t="s">
        <v>141</v>
      </c>
      <c r="F504" t="s">
        <v>1668</v>
      </c>
      <c r="G504" t="s">
        <v>200</v>
      </c>
      <c r="H504" t="s">
        <v>144</v>
      </c>
      <c r="I504" t="s">
        <v>136</v>
      </c>
      <c r="J504" t="s">
        <v>137</v>
      </c>
      <c r="K504" t="s">
        <v>138</v>
      </c>
      <c r="L504" t="s">
        <v>1669</v>
      </c>
      <c r="M504" t="s">
        <v>1670</v>
      </c>
      <c r="N504">
        <v>6.2013888880000003</v>
      </c>
      <c r="O504">
        <v>0</v>
      </c>
      <c r="P504">
        <v>14</v>
      </c>
      <c r="Q504">
        <v>0</v>
      </c>
      <c r="R504">
        <v>0</v>
      </c>
      <c r="S504">
        <v>0</v>
      </c>
      <c r="T504">
        <v>8</v>
      </c>
      <c r="U504">
        <v>0</v>
      </c>
      <c r="V504">
        <v>0</v>
      </c>
      <c r="W504">
        <v>0</v>
      </c>
      <c r="X504">
        <v>43.573715627684962</v>
      </c>
      <c r="Y504">
        <v>0</v>
      </c>
      <c r="Z504">
        <v>0</v>
      </c>
      <c r="AA504">
        <v>0</v>
      </c>
      <c r="AB504">
        <v>213.33864161945465</v>
      </c>
      <c r="AC504">
        <v>0</v>
      </c>
      <c r="AD504">
        <v>0</v>
      </c>
      <c r="AE504">
        <v>256.9123572471396</v>
      </c>
    </row>
    <row r="505" spans="1:31" x14ac:dyDescent="0.3">
      <c r="A505">
        <v>2450068</v>
      </c>
      <c r="B505">
        <v>1</v>
      </c>
      <c r="C505" t="s">
        <v>80</v>
      </c>
      <c r="D505" t="s">
        <v>106</v>
      </c>
      <c r="E505" t="s">
        <v>159</v>
      </c>
      <c r="F505" t="s">
        <v>1671</v>
      </c>
      <c r="G505" t="s">
        <v>725</v>
      </c>
      <c r="H505" t="s">
        <v>144</v>
      </c>
      <c r="I505" t="s">
        <v>136</v>
      </c>
      <c r="J505" t="s">
        <v>137</v>
      </c>
      <c r="K505" t="s">
        <v>138</v>
      </c>
      <c r="L505" t="s">
        <v>1672</v>
      </c>
      <c r="M505" t="s">
        <v>1673</v>
      </c>
      <c r="N505">
        <v>1.25</v>
      </c>
      <c r="O505">
        <v>0</v>
      </c>
      <c r="P505">
        <v>28</v>
      </c>
      <c r="Q505">
        <v>0</v>
      </c>
      <c r="R505">
        <v>3</v>
      </c>
      <c r="S505">
        <v>0</v>
      </c>
      <c r="T505">
        <v>3</v>
      </c>
      <c r="U505">
        <v>0</v>
      </c>
      <c r="V505">
        <v>0</v>
      </c>
      <c r="W505">
        <v>0</v>
      </c>
      <c r="X505">
        <v>3.6073749324616347</v>
      </c>
      <c r="Y505">
        <v>0</v>
      </c>
      <c r="Z505">
        <v>1.1261651637370056</v>
      </c>
      <c r="AA505">
        <v>0</v>
      </c>
      <c r="AB505">
        <v>0.23534548982894499</v>
      </c>
      <c r="AC505">
        <v>0</v>
      </c>
      <c r="AD505">
        <v>0</v>
      </c>
      <c r="AE505">
        <v>4.9688855860275849</v>
      </c>
    </row>
    <row r="506" spans="1:31" x14ac:dyDescent="0.3">
      <c r="A506">
        <v>2449547</v>
      </c>
      <c r="B506">
        <v>1</v>
      </c>
      <c r="C506" t="s">
        <v>80</v>
      </c>
      <c r="D506" t="s">
        <v>106</v>
      </c>
      <c r="E506" t="s">
        <v>132</v>
      </c>
      <c r="F506" t="s">
        <v>1674</v>
      </c>
      <c r="G506" t="s">
        <v>149</v>
      </c>
      <c r="H506" t="s">
        <v>135</v>
      </c>
      <c r="I506" t="s">
        <v>136</v>
      </c>
      <c r="J506" t="s">
        <v>137</v>
      </c>
      <c r="K506" t="s">
        <v>138</v>
      </c>
      <c r="L506" t="s">
        <v>1675</v>
      </c>
      <c r="M506" t="s">
        <v>1676</v>
      </c>
      <c r="N506">
        <v>0.94555555499999999</v>
      </c>
      <c r="O506">
        <v>0</v>
      </c>
      <c r="P506">
        <v>491</v>
      </c>
      <c r="Q506">
        <v>35</v>
      </c>
      <c r="R506">
        <v>103</v>
      </c>
      <c r="S506">
        <v>13</v>
      </c>
      <c r="T506">
        <v>98</v>
      </c>
      <c r="U506">
        <v>1</v>
      </c>
      <c r="V506">
        <v>0</v>
      </c>
      <c r="W506">
        <v>0</v>
      </c>
      <c r="X506">
        <v>141.92253461579057</v>
      </c>
      <c r="Y506">
        <v>105.87955743944731</v>
      </c>
      <c r="Z506">
        <v>62.223756653574682</v>
      </c>
      <c r="AA506">
        <v>49.933068641126304</v>
      </c>
      <c r="AB506">
        <v>84.964675521513414</v>
      </c>
      <c r="AC506">
        <v>44.823647026077303</v>
      </c>
      <c r="AD506">
        <v>0</v>
      </c>
      <c r="AE506">
        <v>489.7472398975296</v>
      </c>
    </row>
    <row r="507" spans="1:31" x14ac:dyDescent="0.3">
      <c r="A507">
        <v>2449710</v>
      </c>
      <c r="B507">
        <v>1</v>
      </c>
      <c r="C507" t="s">
        <v>81</v>
      </c>
      <c r="D507" t="s">
        <v>119</v>
      </c>
      <c r="E507" t="s">
        <v>132</v>
      </c>
      <c r="F507" t="s">
        <v>1677</v>
      </c>
      <c r="G507" t="s">
        <v>149</v>
      </c>
      <c r="H507" t="s">
        <v>135</v>
      </c>
      <c r="I507" t="s">
        <v>136</v>
      </c>
      <c r="J507" t="s">
        <v>137</v>
      </c>
      <c r="K507" t="s">
        <v>138</v>
      </c>
      <c r="L507" t="s">
        <v>1678</v>
      </c>
      <c r="M507" t="s">
        <v>1679</v>
      </c>
      <c r="N507">
        <v>1.9</v>
      </c>
      <c r="O507">
        <v>1</v>
      </c>
      <c r="P507">
        <v>1371</v>
      </c>
      <c r="Q507">
        <v>124</v>
      </c>
      <c r="R507">
        <v>261</v>
      </c>
      <c r="S507">
        <v>4</v>
      </c>
      <c r="T507">
        <v>92</v>
      </c>
      <c r="U507">
        <v>0</v>
      </c>
      <c r="V507">
        <v>0</v>
      </c>
      <c r="W507">
        <v>8.3862874604948776E-2</v>
      </c>
      <c r="X507">
        <v>315.49309881703141</v>
      </c>
      <c r="Y507">
        <v>26.7391170536342</v>
      </c>
      <c r="Z507">
        <v>87.509571309021979</v>
      </c>
      <c r="AA507">
        <v>9.9982994400377834</v>
      </c>
      <c r="AB507">
        <v>92.870858993673949</v>
      </c>
      <c r="AC507">
        <v>0</v>
      </c>
      <c r="AD507">
        <v>0</v>
      </c>
      <c r="AE507">
        <v>532.69480848800424</v>
      </c>
    </row>
    <row r="508" spans="1:31" x14ac:dyDescent="0.3">
      <c r="A508">
        <v>2449378</v>
      </c>
      <c r="B508">
        <v>1</v>
      </c>
      <c r="C508" t="s">
        <v>81</v>
      </c>
      <c r="D508" t="s">
        <v>122</v>
      </c>
      <c r="E508" t="s">
        <v>147</v>
      </c>
      <c r="F508" t="s">
        <v>1680</v>
      </c>
      <c r="G508" t="s">
        <v>226</v>
      </c>
      <c r="H508" t="s">
        <v>135</v>
      </c>
      <c r="I508" t="s">
        <v>136</v>
      </c>
      <c r="J508" t="s">
        <v>137</v>
      </c>
      <c r="K508" t="s">
        <v>162</v>
      </c>
      <c r="L508" t="s">
        <v>1681</v>
      </c>
      <c r="M508" t="s">
        <v>1682</v>
      </c>
      <c r="N508">
        <v>0.41388888800000001</v>
      </c>
      <c r="O508">
        <v>0</v>
      </c>
      <c r="P508">
        <v>445</v>
      </c>
      <c r="Q508">
        <v>0</v>
      </c>
      <c r="R508">
        <v>0</v>
      </c>
      <c r="S508">
        <v>0</v>
      </c>
      <c r="T508">
        <v>4</v>
      </c>
      <c r="U508">
        <v>0</v>
      </c>
      <c r="V508">
        <v>0</v>
      </c>
      <c r="W508">
        <v>0</v>
      </c>
      <c r="X508">
        <v>43.525612117228228</v>
      </c>
      <c r="Y508">
        <v>0</v>
      </c>
      <c r="Z508">
        <v>0</v>
      </c>
      <c r="AA508">
        <v>0</v>
      </c>
      <c r="AB508">
        <v>1.9138488125752655</v>
      </c>
      <c r="AC508">
        <v>0</v>
      </c>
      <c r="AD508">
        <v>0</v>
      </c>
      <c r="AE508">
        <v>45.439460929803495</v>
      </c>
    </row>
    <row r="509" spans="1:31" x14ac:dyDescent="0.3">
      <c r="A509">
        <v>2450188</v>
      </c>
      <c r="B509">
        <v>1</v>
      </c>
      <c r="C509" t="s">
        <v>81</v>
      </c>
      <c r="D509" t="s">
        <v>113</v>
      </c>
      <c r="E509" t="s">
        <v>147</v>
      </c>
      <c r="F509" t="s">
        <v>1683</v>
      </c>
      <c r="G509" t="s">
        <v>149</v>
      </c>
      <c r="H509" t="s">
        <v>135</v>
      </c>
      <c r="I509" t="s">
        <v>660</v>
      </c>
      <c r="J509" t="s">
        <v>137</v>
      </c>
      <c r="K509" t="s">
        <v>138</v>
      </c>
      <c r="L509" t="s">
        <v>1684</v>
      </c>
      <c r="M509" t="s">
        <v>1685</v>
      </c>
      <c r="N509">
        <v>1.6666666E-2</v>
      </c>
      <c r="O509">
        <v>0</v>
      </c>
      <c r="P509">
        <v>868</v>
      </c>
      <c r="Q509">
        <v>2</v>
      </c>
      <c r="R509">
        <v>295</v>
      </c>
      <c r="S509">
        <v>3</v>
      </c>
      <c r="T509">
        <v>60</v>
      </c>
      <c r="U509">
        <v>0</v>
      </c>
      <c r="V509">
        <v>0</v>
      </c>
      <c r="W509">
        <v>0</v>
      </c>
      <c r="X509">
        <v>1.5229284294301175</v>
      </c>
      <c r="Y509">
        <v>1.0804787097196402E-2</v>
      </c>
      <c r="Z509">
        <v>0.25150432201270262</v>
      </c>
      <c r="AA509">
        <v>5.2757237926163505E-2</v>
      </c>
      <c r="AB509">
        <v>0.51012232180665495</v>
      </c>
      <c r="AC509">
        <v>0</v>
      </c>
      <c r="AD509">
        <v>0</v>
      </c>
      <c r="AE509">
        <v>2.348117098272835</v>
      </c>
    </row>
    <row r="510" spans="1:31" x14ac:dyDescent="0.3">
      <c r="A510">
        <v>2449335</v>
      </c>
      <c r="B510">
        <v>1</v>
      </c>
      <c r="C510" t="s">
        <v>80</v>
      </c>
      <c r="D510" t="s">
        <v>93</v>
      </c>
      <c r="E510" t="s">
        <v>169</v>
      </c>
      <c r="F510" t="s">
        <v>1686</v>
      </c>
      <c r="G510" t="s">
        <v>149</v>
      </c>
      <c r="H510" t="s">
        <v>135</v>
      </c>
      <c r="I510" t="s">
        <v>136</v>
      </c>
      <c r="J510" t="s">
        <v>137</v>
      </c>
      <c r="K510" t="s">
        <v>138</v>
      </c>
      <c r="L510" t="s">
        <v>1687</v>
      </c>
      <c r="M510" t="s">
        <v>1688</v>
      </c>
      <c r="N510">
        <v>1.7708333329999999</v>
      </c>
      <c r="O510">
        <v>0</v>
      </c>
      <c r="P510">
        <v>253</v>
      </c>
      <c r="Q510">
        <v>3</v>
      </c>
      <c r="R510">
        <v>51</v>
      </c>
      <c r="S510">
        <v>5</v>
      </c>
      <c r="T510">
        <v>46</v>
      </c>
      <c r="U510">
        <v>0</v>
      </c>
      <c r="V510">
        <v>0</v>
      </c>
      <c r="W510">
        <v>0</v>
      </c>
      <c r="X510">
        <v>78.734681539263818</v>
      </c>
      <c r="Y510">
        <v>1.4971536847971225</v>
      </c>
      <c r="Z510">
        <v>19.028116338083176</v>
      </c>
      <c r="AA510">
        <v>18.441376097571123</v>
      </c>
      <c r="AB510">
        <v>32.631571415904958</v>
      </c>
      <c r="AC510">
        <v>0</v>
      </c>
      <c r="AD510">
        <v>0</v>
      </c>
      <c r="AE510">
        <v>150.33289907562022</v>
      </c>
    </row>
    <row r="511" spans="1:31" x14ac:dyDescent="0.3">
      <c r="A511">
        <v>2450045</v>
      </c>
      <c r="B511">
        <v>1</v>
      </c>
      <c r="C511" t="s">
        <v>81</v>
      </c>
      <c r="D511" t="s">
        <v>118</v>
      </c>
      <c r="E511" t="s">
        <v>159</v>
      </c>
      <c r="F511" t="s">
        <v>1689</v>
      </c>
      <c r="G511" t="s">
        <v>1222</v>
      </c>
      <c r="H511" t="s">
        <v>144</v>
      </c>
      <c r="I511" t="s">
        <v>136</v>
      </c>
      <c r="J511" t="s">
        <v>137</v>
      </c>
      <c r="K511" t="s">
        <v>138</v>
      </c>
      <c r="L511" t="s">
        <v>1690</v>
      </c>
      <c r="M511" t="s">
        <v>1691</v>
      </c>
      <c r="N511">
        <v>0.85</v>
      </c>
      <c r="O511">
        <v>0</v>
      </c>
      <c r="P511">
        <v>300</v>
      </c>
      <c r="Q511">
        <v>0</v>
      </c>
      <c r="R511">
        <v>11</v>
      </c>
      <c r="S511">
        <v>0</v>
      </c>
      <c r="T511">
        <v>26</v>
      </c>
      <c r="U511">
        <v>0</v>
      </c>
      <c r="V511">
        <v>0</v>
      </c>
      <c r="W511">
        <v>0</v>
      </c>
      <c r="X511">
        <v>85.04580107705614</v>
      </c>
      <c r="Y511">
        <v>0</v>
      </c>
      <c r="Z511">
        <v>1.7328886320649677</v>
      </c>
      <c r="AA511">
        <v>0</v>
      </c>
      <c r="AB511">
        <v>14.361392581465388</v>
      </c>
      <c r="AC511">
        <v>0</v>
      </c>
      <c r="AD511">
        <v>0</v>
      </c>
      <c r="AE511">
        <v>101.14008229058649</v>
      </c>
    </row>
    <row r="512" spans="1:31" x14ac:dyDescent="0.3">
      <c r="A512">
        <v>2449876</v>
      </c>
      <c r="B512">
        <v>1</v>
      </c>
      <c r="C512" t="s">
        <v>80</v>
      </c>
      <c r="D512" t="s">
        <v>96</v>
      </c>
      <c r="E512" t="s">
        <v>141</v>
      </c>
      <c r="F512" t="s">
        <v>1692</v>
      </c>
      <c r="G512" t="s">
        <v>200</v>
      </c>
      <c r="H512" t="s">
        <v>144</v>
      </c>
      <c r="I512" t="s">
        <v>136</v>
      </c>
      <c r="J512" t="s">
        <v>137</v>
      </c>
      <c r="K512" t="s">
        <v>138</v>
      </c>
      <c r="L512" t="s">
        <v>1693</v>
      </c>
      <c r="M512" t="s">
        <v>1694</v>
      </c>
      <c r="N512">
        <v>8.943888888</v>
      </c>
      <c r="O512">
        <v>0</v>
      </c>
      <c r="P512">
        <v>84</v>
      </c>
      <c r="Q512">
        <v>0</v>
      </c>
      <c r="R512">
        <v>1</v>
      </c>
      <c r="S512">
        <v>0</v>
      </c>
      <c r="T512">
        <v>12</v>
      </c>
      <c r="U512">
        <v>0</v>
      </c>
      <c r="V512">
        <v>0</v>
      </c>
      <c r="W512">
        <v>0</v>
      </c>
      <c r="X512">
        <v>246.87934026869831</v>
      </c>
      <c r="Y512">
        <v>0</v>
      </c>
      <c r="Z512">
        <v>3.9915363708206062</v>
      </c>
      <c r="AA512">
        <v>0</v>
      </c>
      <c r="AB512">
        <v>93.14333864353037</v>
      </c>
      <c r="AC512">
        <v>0</v>
      </c>
      <c r="AD512">
        <v>0</v>
      </c>
      <c r="AE512">
        <v>344.01421528304928</v>
      </c>
    </row>
    <row r="513" spans="1:31" x14ac:dyDescent="0.3">
      <c r="A513">
        <v>2449398</v>
      </c>
      <c r="B513">
        <v>1</v>
      </c>
      <c r="C513" t="s">
        <v>80</v>
      </c>
      <c r="D513" t="s">
        <v>96</v>
      </c>
      <c r="E513" t="s">
        <v>173</v>
      </c>
      <c r="F513" t="s">
        <v>1695</v>
      </c>
      <c r="G513" t="s">
        <v>219</v>
      </c>
      <c r="H513" t="s">
        <v>144</v>
      </c>
      <c r="I513" t="s">
        <v>136</v>
      </c>
      <c r="J513" t="s">
        <v>3</v>
      </c>
      <c r="K513" t="s">
        <v>138</v>
      </c>
      <c r="L513" t="s">
        <v>1696</v>
      </c>
      <c r="M513" t="s">
        <v>1697</v>
      </c>
      <c r="N513">
        <v>3.6655555550000001</v>
      </c>
      <c r="O513">
        <v>0</v>
      </c>
      <c r="P513">
        <v>1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1.0476980883659609E-3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1.0476980883659609E-3</v>
      </c>
    </row>
    <row r="514" spans="1:31" x14ac:dyDescent="0.3">
      <c r="A514">
        <v>2449882</v>
      </c>
      <c r="B514">
        <v>1</v>
      </c>
      <c r="C514" t="s">
        <v>80</v>
      </c>
      <c r="D514" t="s">
        <v>92</v>
      </c>
      <c r="E514" t="s">
        <v>159</v>
      </c>
      <c r="F514" t="s">
        <v>1698</v>
      </c>
      <c r="G514" t="s">
        <v>725</v>
      </c>
      <c r="H514" t="s">
        <v>144</v>
      </c>
      <c r="I514" t="s">
        <v>136</v>
      </c>
      <c r="J514" t="s">
        <v>137</v>
      </c>
      <c r="K514" t="s">
        <v>138</v>
      </c>
      <c r="L514" t="s">
        <v>1699</v>
      </c>
      <c r="M514" t="s">
        <v>1700</v>
      </c>
      <c r="N514">
        <v>0.76388888799999999</v>
      </c>
      <c r="O514">
        <v>0</v>
      </c>
      <c r="P514">
        <v>29</v>
      </c>
      <c r="Q514">
        <v>0</v>
      </c>
      <c r="R514">
        <v>14</v>
      </c>
      <c r="S514">
        <v>0</v>
      </c>
      <c r="T514">
        <v>2</v>
      </c>
      <c r="U514">
        <v>0</v>
      </c>
      <c r="V514">
        <v>0</v>
      </c>
      <c r="W514">
        <v>0</v>
      </c>
      <c r="X514">
        <v>9.6412431050418625</v>
      </c>
      <c r="Y514">
        <v>0</v>
      </c>
      <c r="Z514">
        <v>3.5450457242788875</v>
      </c>
      <c r="AA514">
        <v>0</v>
      </c>
      <c r="AB514">
        <v>1.2601681746406144</v>
      </c>
      <c r="AC514">
        <v>0</v>
      </c>
      <c r="AD514">
        <v>0</v>
      </c>
      <c r="AE514">
        <v>14.446457003961365</v>
      </c>
    </row>
    <row r="515" spans="1:31" x14ac:dyDescent="0.3">
      <c r="A515">
        <v>2449341</v>
      </c>
      <c r="B515">
        <v>1</v>
      </c>
      <c r="C515" t="s">
        <v>80</v>
      </c>
      <c r="D515" t="s">
        <v>105</v>
      </c>
      <c r="E515" t="s">
        <v>173</v>
      </c>
      <c r="F515" t="s">
        <v>1701</v>
      </c>
      <c r="G515" t="s">
        <v>461</v>
      </c>
      <c r="H515" t="s">
        <v>144</v>
      </c>
      <c r="I515" t="s">
        <v>136</v>
      </c>
      <c r="J515" t="s">
        <v>137</v>
      </c>
      <c r="K515" t="s">
        <v>138</v>
      </c>
      <c r="L515" t="s">
        <v>1702</v>
      </c>
      <c r="M515" t="s">
        <v>1703</v>
      </c>
      <c r="N515">
        <v>1.473333333</v>
      </c>
      <c r="O515">
        <v>0</v>
      </c>
      <c r="P515">
        <v>16</v>
      </c>
      <c r="Q515">
        <v>0</v>
      </c>
      <c r="R515">
        <v>0</v>
      </c>
      <c r="S515">
        <v>0</v>
      </c>
      <c r="T515">
        <v>1</v>
      </c>
      <c r="U515">
        <v>0</v>
      </c>
      <c r="V515">
        <v>0</v>
      </c>
      <c r="W515">
        <v>0</v>
      </c>
      <c r="X515">
        <v>7.8075017310092036</v>
      </c>
      <c r="Y515">
        <v>0</v>
      </c>
      <c r="Z515">
        <v>0</v>
      </c>
      <c r="AA515">
        <v>0</v>
      </c>
      <c r="AB515">
        <v>2.6684491317277549E-2</v>
      </c>
      <c r="AC515">
        <v>0</v>
      </c>
      <c r="AD515">
        <v>0</v>
      </c>
      <c r="AE515">
        <v>7.8341862223264815</v>
      </c>
    </row>
    <row r="516" spans="1:31" x14ac:dyDescent="0.3">
      <c r="A516">
        <v>2449982</v>
      </c>
      <c r="B516">
        <v>1</v>
      </c>
      <c r="C516" t="s">
        <v>81</v>
      </c>
      <c r="D516" t="s">
        <v>117</v>
      </c>
      <c r="E516" t="s">
        <v>141</v>
      </c>
      <c r="F516" t="s">
        <v>1704</v>
      </c>
      <c r="G516" t="s">
        <v>156</v>
      </c>
      <c r="H516" t="s">
        <v>144</v>
      </c>
      <c r="I516" t="s">
        <v>136</v>
      </c>
      <c r="J516" t="s">
        <v>137</v>
      </c>
      <c r="K516" t="s">
        <v>138</v>
      </c>
      <c r="L516" t="s">
        <v>1705</v>
      </c>
      <c r="M516" t="s">
        <v>1706</v>
      </c>
      <c r="N516">
        <v>7.3230555549999998</v>
      </c>
      <c r="O516">
        <v>0</v>
      </c>
      <c r="P516">
        <v>6</v>
      </c>
      <c r="Q516">
        <v>0</v>
      </c>
      <c r="R516">
        <v>0</v>
      </c>
      <c r="S516">
        <v>0</v>
      </c>
      <c r="T516">
        <v>1</v>
      </c>
      <c r="U516">
        <v>0</v>
      </c>
      <c r="V516">
        <v>0</v>
      </c>
      <c r="W516">
        <v>0</v>
      </c>
      <c r="X516">
        <v>3.3884116748820441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3.3884116748820441</v>
      </c>
    </row>
    <row r="517" spans="1:31" x14ac:dyDescent="0.3">
      <c r="A517">
        <v>2450128</v>
      </c>
      <c r="B517">
        <v>1</v>
      </c>
      <c r="C517" t="s">
        <v>80</v>
      </c>
      <c r="D517" t="s">
        <v>106</v>
      </c>
      <c r="E517" t="s">
        <v>147</v>
      </c>
      <c r="F517" t="s">
        <v>1707</v>
      </c>
      <c r="G517" t="s">
        <v>595</v>
      </c>
      <c r="H517" t="s">
        <v>135</v>
      </c>
      <c r="I517" t="s">
        <v>136</v>
      </c>
      <c r="J517" t="s">
        <v>3</v>
      </c>
      <c r="K517" t="s">
        <v>138</v>
      </c>
      <c r="L517" t="s">
        <v>1708</v>
      </c>
      <c r="M517" t="s">
        <v>1709</v>
      </c>
      <c r="N517">
        <v>0.86777777700000003</v>
      </c>
      <c r="O517">
        <v>0</v>
      </c>
      <c r="P517">
        <v>5389</v>
      </c>
      <c r="Q517">
        <v>0</v>
      </c>
      <c r="R517">
        <v>19</v>
      </c>
      <c r="S517">
        <v>1</v>
      </c>
      <c r="T517">
        <v>712</v>
      </c>
      <c r="U517">
        <v>0</v>
      </c>
      <c r="V517">
        <v>6</v>
      </c>
      <c r="W517">
        <v>0</v>
      </c>
      <c r="X517">
        <v>1067.3417417392509</v>
      </c>
      <c r="Y517">
        <v>0</v>
      </c>
      <c r="Z517">
        <v>2.4799893976520506</v>
      </c>
      <c r="AA517">
        <v>1.0756121230579332</v>
      </c>
      <c r="AB517">
        <v>308.77654650399808</v>
      </c>
      <c r="AC517">
        <v>0</v>
      </c>
      <c r="AD517">
        <v>25.089610364634584</v>
      </c>
      <c r="AE517">
        <v>1404.7635001285937</v>
      </c>
    </row>
    <row r="518" spans="1:31" x14ac:dyDescent="0.3">
      <c r="A518">
        <v>2450151</v>
      </c>
      <c r="B518">
        <v>1</v>
      </c>
      <c r="C518" t="s">
        <v>80</v>
      </c>
      <c r="D518" t="s">
        <v>106</v>
      </c>
      <c r="E518" t="s">
        <v>169</v>
      </c>
      <c r="F518" t="s">
        <v>1710</v>
      </c>
      <c r="G518" t="s">
        <v>149</v>
      </c>
      <c r="H518" t="s">
        <v>135</v>
      </c>
      <c r="I518" t="s">
        <v>136</v>
      </c>
      <c r="J518" t="s">
        <v>137</v>
      </c>
      <c r="K518" t="s">
        <v>138</v>
      </c>
      <c r="L518" t="s">
        <v>1711</v>
      </c>
      <c r="M518" t="s">
        <v>1712</v>
      </c>
      <c r="N518">
        <v>0.34527777700000001</v>
      </c>
      <c r="O518">
        <v>0</v>
      </c>
      <c r="P518">
        <v>778</v>
      </c>
      <c r="Q518">
        <v>0</v>
      </c>
      <c r="R518">
        <v>21</v>
      </c>
      <c r="S518">
        <v>0</v>
      </c>
      <c r="T518">
        <v>120</v>
      </c>
      <c r="U518">
        <v>0</v>
      </c>
      <c r="V518">
        <v>0</v>
      </c>
      <c r="W518">
        <v>0</v>
      </c>
      <c r="X518">
        <v>68.051481401046956</v>
      </c>
      <c r="Y518">
        <v>0</v>
      </c>
      <c r="Z518">
        <v>2.0335882588851679</v>
      </c>
      <c r="AA518">
        <v>0</v>
      </c>
      <c r="AB518">
        <v>15.822924321449193</v>
      </c>
      <c r="AC518">
        <v>0</v>
      </c>
      <c r="AD518">
        <v>0</v>
      </c>
      <c r="AE518">
        <v>85.907993981381324</v>
      </c>
    </row>
    <row r="519" spans="1:31" x14ac:dyDescent="0.3">
      <c r="A519">
        <v>2449627</v>
      </c>
      <c r="B519">
        <v>1</v>
      </c>
      <c r="C519" t="s">
        <v>81</v>
      </c>
      <c r="D519" t="s">
        <v>122</v>
      </c>
      <c r="E519" t="s">
        <v>147</v>
      </c>
      <c r="F519" t="s">
        <v>1713</v>
      </c>
      <c r="G519" t="s">
        <v>149</v>
      </c>
      <c r="H519" t="s">
        <v>135</v>
      </c>
      <c r="I519" t="s">
        <v>136</v>
      </c>
      <c r="J519" t="s">
        <v>137</v>
      </c>
      <c r="K519" t="s">
        <v>138</v>
      </c>
      <c r="L519" t="s">
        <v>1714</v>
      </c>
      <c r="M519" t="s">
        <v>1715</v>
      </c>
      <c r="N519">
        <v>0.27305555500000001</v>
      </c>
      <c r="O519">
        <v>0</v>
      </c>
      <c r="P519">
        <v>144</v>
      </c>
      <c r="Q519">
        <v>0</v>
      </c>
      <c r="R519">
        <v>5</v>
      </c>
      <c r="S519">
        <v>0</v>
      </c>
      <c r="T519">
        <v>21</v>
      </c>
      <c r="U519">
        <v>0</v>
      </c>
      <c r="V519">
        <v>0</v>
      </c>
      <c r="W519">
        <v>0</v>
      </c>
      <c r="X519">
        <v>4.2189337967162848</v>
      </c>
      <c r="Y519">
        <v>0</v>
      </c>
      <c r="Z519">
        <v>0.45746414361759558</v>
      </c>
      <c r="AA519">
        <v>0</v>
      </c>
      <c r="AB519">
        <v>0.94278527274590096</v>
      </c>
      <c r="AC519">
        <v>0</v>
      </c>
      <c r="AD519">
        <v>0</v>
      </c>
      <c r="AE519">
        <v>5.6191832130797819</v>
      </c>
    </row>
    <row r="520" spans="1:31" x14ac:dyDescent="0.3">
      <c r="A520">
        <v>2449481</v>
      </c>
      <c r="B520">
        <v>1</v>
      </c>
      <c r="C520" t="s">
        <v>80</v>
      </c>
      <c r="D520" t="s">
        <v>90</v>
      </c>
      <c r="E520" t="s">
        <v>141</v>
      </c>
      <c r="F520" t="s">
        <v>1716</v>
      </c>
      <c r="G520" t="s">
        <v>200</v>
      </c>
      <c r="H520" t="s">
        <v>144</v>
      </c>
      <c r="I520" t="s">
        <v>136</v>
      </c>
      <c r="J520" t="s">
        <v>137</v>
      </c>
      <c r="K520" t="s">
        <v>138</v>
      </c>
      <c r="L520" t="s">
        <v>1717</v>
      </c>
      <c r="M520" t="s">
        <v>1718</v>
      </c>
      <c r="N520">
        <v>1.940833333</v>
      </c>
      <c r="O520">
        <v>0</v>
      </c>
      <c r="P520">
        <v>86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59.043653348567453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59.043653348567453</v>
      </c>
    </row>
    <row r="521" spans="1:31" x14ac:dyDescent="0.3">
      <c r="A521">
        <v>2449919</v>
      </c>
      <c r="B521">
        <v>1</v>
      </c>
      <c r="C521" t="s">
        <v>80</v>
      </c>
      <c r="D521" t="s">
        <v>87</v>
      </c>
      <c r="E521" t="s">
        <v>169</v>
      </c>
      <c r="F521" t="s">
        <v>1719</v>
      </c>
      <c r="G521" t="s">
        <v>149</v>
      </c>
      <c r="H521" t="s">
        <v>135</v>
      </c>
      <c r="I521" t="s">
        <v>136</v>
      </c>
      <c r="J521" t="s">
        <v>137</v>
      </c>
      <c r="K521" t="s">
        <v>138</v>
      </c>
      <c r="L521" t="s">
        <v>1720</v>
      </c>
      <c r="M521" t="s">
        <v>1721</v>
      </c>
      <c r="N521">
        <v>0.51472222199999995</v>
      </c>
      <c r="O521">
        <v>1</v>
      </c>
      <c r="P521">
        <v>819</v>
      </c>
      <c r="Q521">
        <v>2</v>
      </c>
      <c r="R521">
        <v>17</v>
      </c>
      <c r="S521">
        <v>23</v>
      </c>
      <c r="T521">
        <v>107</v>
      </c>
      <c r="U521">
        <v>9</v>
      </c>
      <c r="V521">
        <v>1</v>
      </c>
      <c r="W521">
        <v>0.18089430362371001</v>
      </c>
      <c r="X521">
        <v>173.32733754053976</v>
      </c>
      <c r="Y521">
        <v>1.2891282862063933</v>
      </c>
      <c r="Z521">
        <v>1.4759450231006761</v>
      </c>
      <c r="AA521">
        <v>177.38411534738623</v>
      </c>
      <c r="AB521">
        <v>97.077191200391127</v>
      </c>
      <c r="AC521">
        <v>95.709071240758149</v>
      </c>
      <c r="AD521">
        <v>20.642809046879929</v>
      </c>
      <c r="AE521">
        <v>567.086491988886</v>
      </c>
    </row>
    <row r="522" spans="1:31" x14ac:dyDescent="0.3">
      <c r="A522">
        <v>2450168</v>
      </c>
      <c r="B522">
        <v>1</v>
      </c>
      <c r="C522" t="s">
        <v>80</v>
      </c>
      <c r="D522" t="s">
        <v>82</v>
      </c>
      <c r="E522" t="s">
        <v>141</v>
      </c>
      <c r="F522" t="s">
        <v>1722</v>
      </c>
      <c r="G522" t="s">
        <v>156</v>
      </c>
      <c r="H522" t="s">
        <v>144</v>
      </c>
      <c r="I522" t="s">
        <v>136</v>
      </c>
      <c r="J522" t="s">
        <v>137</v>
      </c>
      <c r="K522" t="s">
        <v>138</v>
      </c>
      <c r="L522" t="s">
        <v>1723</v>
      </c>
      <c r="M522" t="s">
        <v>1724</v>
      </c>
      <c r="N522">
        <v>2.284166666</v>
      </c>
      <c r="O522">
        <v>0</v>
      </c>
      <c r="P522">
        <v>42</v>
      </c>
      <c r="Q522">
        <v>0</v>
      </c>
      <c r="R522">
        <v>0</v>
      </c>
      <c r="S522">
        <v>0</v>
      </c>
      <c r="T522">
        <v>4</v>
      </c>
      <c r="U522">
        <v>0</v>
      </c>
      <c r="V522">
        <v>0</v>
      </c>
      <c r="W522">
        <v>0</v>
      </c>
      <c r="X522">
        <v>76.884239722187161</v>
      </c>
      <c r="Y522">
        <v>0</v>
      </c>
      <c r="Z522">
        <v>0</v>
      </c>
      <c r="AA522">
        <v>0</v>
      </c>
      <c r="AB522">
        <v>1.1908000827080101</v>
      </c>
      <c r="AC522">
        <v>0</v>
      </c>
      <c r="AD522">
        <v>0</v>
      </c>
      <c r="AE522">
        <v>78.075039804895169</v>
      </c>
    </row>
    <row r="523" spans="1:31" x14ac:dyDescent="0.3">
      <c r="A523">
        <v>2449965</v>
      </c>
      <c r="B523">
        <v>1</v>
      </c>
      <c r="C523" t="s">
        <v>80</v>
      </c>
      <c r="D523" t="s">
        <v>100</v>
      </c>
      <c r="E523" t="s">
        <v>147</v>
      </c>
      <c r="F523" t="s">
        <v>1725</v>
      </c>
      <c r="G523" t="s">
        <v>149</v>
      </c>
      <c r="H523" t="s">
        <v>135</v>
      </c>
      <c r="I523" t="s">
        <v>136</v>
      </c>
      <c r="J523" t="s">
        <v>137</v>
      </c>
      <c r="K523" t="s">
        <v>138</v>
      </c>
      <c r="L523" t="s">
        <v>1726</v>
      </c>
      <c r="M523" t="s">
        <v>1727</v>
      </c>
      <c r="N523">
        <v>1.005833333</v>
      </c>
      <c r="O523">
        <v>0</v>
      </c>
      <c r="P523">
        <v>360</v>
      </c>
      <c r="Q523">
        <v>1</v>
      </c>
      <c r="R523">
        <v>10</v>
      </c>
      <c r="S523">
        <v>8</v>
      </c>
      <c r="T523">
        <v>52</v>
      </c>
      <c r="U523">
        <v>6</v>
      </c>
      <c r="V523">
        <v>1</v>
      </c>
      <c r="W523">
        <v>0</v>
      </c>
      <c r="X523">
        <v>139.75295265354347</v>
      </c>
      <c r="Y523">
        <v>0.50786220001989713</v>
      </c>
      <c r="Z523">
        <v>1.6534265220607012</v>
      </c>
      <c r="AA523">
        <v>34.579718266738332</v>
      </c>
      <c r="AB523">
        <v>48.803831767687271</v>
      </c>
      <c r="AC523">
        <v>139.75356105192128</v>
      </c>
      <c r="AD523">
        <v>36.201139234868542</v>
      </c>
      <c r="AE523">
        <v>401.25249169683951</v>
      </c>
    </row>
    <row r="524" spans="1:31" x14ac:dyDescent="0.3">
      <c r="A524">
        <v>2449424</v>
      </c>
      <c r="B524">
        <v>1</v>
      </c>
      <c r="C524" t="s">
        <v>80</v>
      </c>
      <c r="D524" t="s">
        <v>103</v>
      </c>
      <c r="E524" t="s">
        <v>169</v>
      </c>
      <c r="F524" t="s">
        <v>1728</v>
      </c>
      <c r="G524" t="s">
        <v>149</v>
      </c>
      <c r="H524" t="s">
        <v>135</v>
      </c>
      <c r="I524" t="s">
        <v>136</v>
      </c>
      <c r="J524" t="s">
        <v>137</v>
      </c>
      <c r="K524" t="s">
        <v>138</v>
      </c>
      <c r="L524" t="s">
        <v>1729</v>
      </c>
      <c r="M524" t="s">
        <v>1730</v>
      </c>
      <c r="N524">
        <v>0.33916666600000001</v>
      </c>
      <c r="O524">
        <v>0</v>
      </c>
      <c r="P524">
        <v>0</v>
      </c>
      <c r="Q524">
        <v>6</v>
      </c>
      <c r="R524">
        <v>6</v>
      </c>
      <c r="S524">
        <v>2</v>
      </c>
      <c r="T524">
        <v>6</v>
      </c>
      <c r="U524">
        <v>2</v>
      </c>
      <c r="V524">
        <v>0</v>
      </c>
      <c r="W524">
        <v>0</v>
      </c>
      <c r="X524">
        <v>0</v>
      </c>
      <c r="Y524">
        <v>11.005387920314758</v>
      </c>
      <c r="Z524">
        <v>3.2582014435987401</v>
      </c>
      <c r="AA524">
        <v>2.2031647314493883</v>
      </c>
      <c r="AB524">
        <v>8.7382647331165373</v>
      </c>
      <c r="AC524">
        <v>106.90541278236408</v>
      </c>
      <c r="AD524">
        <v>0</v>
      </c>
      <c r="AE524">
        <v>132.11043161084351</v>
      </c>
    </row>
    <row r="525" spans="1:31" x14ac:dyDescent="0.3">
      <c r="A525">
        <v>2450005</v>
      </c>
      <c r="B525">
        <v>1</v>
      </c>
      <c r="C525" t="s">
        <v>80</v>
      </c>
      <c r="D525" t="s">
        <v>106</v>
      </c>
      <c r="E525" t="s">
        <v>169</v>
      </c>
      <c r="F525" t="s">
        <v>1731</v>
      </c>
      <c r="G525" t="s">
        <v>149</v>
      </c>
      <c r="H525" t="s">
        <v>135</v>
      </c>
      <c r="I525" t="s">
        <v>136</v>
      </c>
      <c r="J525" t="s">
        <v>137</v>
      </c>
      <c r="K525" t="s">
        <v>138</v>
      </c>
      <c r="L525" t="s">
        <v>1732</v>
      </c>
      <c r="M525" t="s">
        <v>1733</v>
      </c>
      <c r="N525">
        <v>0.4</v>
      </c>
      <c r="O525">
        <v>0</v>
      </c>
      <c r="P525">
        <v>6069</v>
      </c>
      <c r="Q525">
        <v>0</v>
      </c>
      <c r="R525">
        <v>19</v>
      </c>
      <c r="S525">
        <v>2</v>
      </c>
      <c r="T525">
        <v>856</v>
      </c>
      <c r="U525">
        <v>0</v>
      </c>
      <c r="V525">
        <v>6</v>
      </c>
      <c r="W525">
        <v>0</v>
      </c>
      <c r="X525">
        <v>592.12855872155365</v>
      </c>
      <c r="Y525">
        <v>0</v>
      </c>
      <c r="Z525">
        <v>1.2404980908173455</v>
      </c>
      <c r="AA525">
        <v>3.4179668669563279</v>
      </c>
      <c r="AB525">
        <v>193.86238006635102</v>
      </c>
      <c r="AC525">
        <v>0</v>
      </c>
      <c r="AD525">
        <v>12.019408961048073</v>
      </c>
      <c r="AE525">
        <v>802.6688127067265</v>
      </c>
    </row>
    <row r="526" spans="1:31" x14ac:dyDescent="0.3">
      <c r="A526">
        <v>2450111</v>
      </c>
      <c r="B526">
        <v>1</v>
      </c>
      <c r="C526" t="s">
        <v>80</v>
      </c>
      <c r="D526" t="s">
        <v>85</v>
      </c>
      <c r="E526" t="s">
        <v>182</v>
      </c>
      <c r="F526" t="s">
        <v>1734</v>
      </c>
      <c r="G526" t="s">
        <v>156</v>
      </c>
      <c r="H526" t="s">
        <v>144</v>
      </c>
      <c r="I526" t="s">
        <v>136</v>
      </c>
      <c r="J526" t="s">
        <v>137</v>
      </c>
      <c r="K526" t="s">
        <v>138</v>
      </c>
      <c r="L526" t="s">
        <v>1735</v>
      </c>
      <c r="M526" t="s">
        <v>1736</v>
      </c>
      <c r="N526">
        <v>3.6897222219999999</v>
      </c>
      <c r="O526">
        <v>0</v>
      </c>
      <c r="P526">
        <v>8</v>
      </c>
      <c r="Q526">
        <v>0</v>
      </c>
      <c r="R526">
        <v>0</v>
      </c>
      <c r="S526">
        <v>0</v>
      </c>
      <c r="T526">
        <v>1</v>
      </c>
      <c r="U526">
        <v>0</v>
      </c>
      <c r="V526">
        <v>0</v>
      </c>
      <c r="W526">
        <v>0</v>
      </c>
      <c r="X526">
        <v>7.4659279407670205</v>
      </c>
      <c r="Y526">
        <v>0</v>
      </c>
      <c r="Z526">
        <v>0</v>
      </c>
      <c r="AA526">
        <v>0</v>
      </c>
      <c r="AB526">
        <v>0.75323646975848535</v>
      </c>
      <c r="AC526">
        <v>0</v>
      </c>
      <c r="AD526">
        <v>0</v>
      </c>
      <c r="AE526">
        <v>8.2191644105255062</v>
      </c>
    </row>
    <row r="527" spans="1:31" x14ac:dyDescent="0.3">
      <c r="A527">
        <v>2450105</v>
      </c>
      <c r="B527">
        <v>1</v>
      </c>
      <c r="C527" t="s">
        <v>80</v>
      </c>
      <c r="D527" t="s">
        <v>96</v>
      </c>
      <c r="E527" t="s">
        <v>159</v>
      </c>
      <c r="F527" t="s">
        <v>1737</v>
      </c>
      <c r="G527" t="s">
        <v>725</v>
      </c>
      <c r="H527" t="s">
        <v>144</v>
      </c>
      <c r="I527" t="s">
        <v>136</v>
      </c>
      <c r="J527" t="s">
        <v>137</v>
      </c>
      <c r="K527" t="s">
        <v>138</v>
      </c>
      <c r="L527" t="s">
        <v>1738</v>
      </c>
      <c r="M527" t="s">
        <v>1739</v>
      </c>
      <c r="N527">
        <v>2.3936111109999998</v>
      </c>
      <c r="O527">
        <v>0</v>
      </c>
      <c r="P527">
        <v>203</v>
      </c>
      <c r="Q527">
        <v>0</v>
      </c>
      <c r="R527">
        <v>0</v>
      </c>
      <c r="S527">
        <v>0</v>
      </c>
      <c r="T527">
        <v>22</v>
      </c>
      <c r="U527">
        <v>0</v>
      </c>
      <c r="V527">
        <v>0</v>
      </c>
      <c r="W527">
        <v>0</v>
      </c>
      <c r="X527">
        <v>273.30851814766959</v>
      </c>
      <c r="Y527">
        <v>0</v>
      </c>
      <c r="Z527">
        <v>0</v>
      </c>
      <c r="AA527">
        <v>0</v>
      </c>
      <c r="AB527">
        <v>26.044469541801025</v>
      </c>
      <c r="AC527">
        <v>0</v>
      </c>
      <c r="AD527">
        <v>0</v>
      </c>
      <c r="AE527">
        <v>299.35298768947064</v>
      </c>
    </row>
    <row r="528" spans="1:31" x14ac:dyDescent="0.3">
      <c r="A528">
        <v>2449713</v>
      </c>
      <c r="B528">
        <v>1</v>
      </c>
      <c r="C528" t="s">
        <v>81</v>
      </c>
      <c r="D528" t="s">
        <v>128</v>
      </c>
      <c r="E528" t="s">
        <v>159</v>
      </c>
      <c r="F528" t="s">
        <v>1740</v>
      </c>
      <c r="G528" t="s">
        <v>725</v>
      </c>
      <c r="H528" t="s">
        <v>144</v>
      </c>
      <c r="I528" t="s">
        <v>136</v>
      </c>
      <c r="J528" t="s">
        <v>137</v>
      </c>
      <c r="K528" t="s">
        <v>138</v>
      </c>
      <c r="L528" t="s">
        <v>1741</v>
      </c>
      <c r="M528" t="s">
        <v>1742</v>
      </c>
      <c r="N528">
        <v>8.7291666659999994</v>
      </c>
      <c r="O528">
        <v>0</v>
      </c>
      <c r="P528">
        <v>87</v>
      </c>
      <c r="Q528">
        <v>0</v>
      </c>
      <c r="R528">
        <v>0</v>
      </c>
      <c r="S528">
        <v>0</v>
      </c>
      <c r="T528">
        <v>12</v>
      </c>
      <c r="U528">
        <v>0</v>
      </c>
      <c r="V528">
        <v>0</v>
      </c>
      <c r="W528">
        <v>0</v>
      </c>
      <c r="X528">
        <v>110.19232258874412</v>
      </c>
      <c r="Y528">
        <v>0</v>
      </c>
      <c r="Z528">
        <v>0</v>
      </c>
      <c r="AA528">
        <v>0</v>
      </c>
      <c r="AB528">
        <v>4.4561268564560255</v>
      </c>
      <c r="AC528">
        <v>0</v>
      </c>
      <c r="AD528">
        <v>0</v>
      </c>
      <c r="AE528">
        <v>114.64844944520014</v>
      </c>
    </row>
    <row r="529" spans="1:31" x14ac:dyDescent="0.3">
      <c r="A529">
        <v>2449813</v>
      </c>
      <c r="B529">
        <v>1</v>
      </c>
      <c r="C529" t="s">
        <v>80</v>
      </c>
      <c r="D529" t="s">
        <v>82</v>
      </c>
      <c r="E529" t="s">
        <v>159</v>
      </c>
      <c r="F529" t="s">
        <v>1743</v>
      </c>
      <c r="G529" t="s">
        <v>143</v>
      </c>
      <c r="H529" t="s">
        <v>144</v>
      </c>
      <c r="I529" t="s">
        <v>136</v>
      </c>
      <c r="J529" t="s">
        <v>137</v>
      </c>
      <c r="K529" t="s">
        <v>138</v>
      </c>
      <c r="L529" t="s">
        <v>1744</v>
      </c>
      <c r="M529" t="s">
        <v>1745</v>
      </c>
      <c r="N529">
        <v>0.27194444400000001</v>
      </c>
      <c r="O529">
        <v>0</v>
      </c>
      <c r="P529">
        <v>120</v>
      </c>
      <c r="Q529">
        <v>0</v>
      </c>
      <c r="R529">
        <v>0</v>
      </c>
      <c r="S529">
        <v>0</v>
      </c>
      <c r="T529">
        <v>120</v>
      </c>
      <c r="U529">
        <v>0</v>
      </c>
      <c r="V529">
        <v>0</v>
      </c>
      <c r="W529">
        <v>0</v>
      </c>
      <c r="X529">
        <v>11.223244733662243</v>
      </c>
      <c r="Y529">
        <v>0</v>
      </c>
      <c r="Z529">
        <v>0</v>
      </c>
      <c r="AA529">
        <v>0</v>
      </c>
      <c r="AB529">
        <v>23.547895241593608</v>
      </c>
      <c r="AC529">
        <v>0</v>
      </c>
      <c r="AD529">
        <v>0</v>
      </c>
      <c r="AE529">
        <v>34.771139975255849</v>
      </c>
    </row>
    <row r="530" spans="1:31" x14ac:dyDescent="0.3">
      <c r="A530">
        <v>2449879</v>
      </c>
      <c r="B530">
        <v>1</v>
      </c>
      <c r="C530" t="s">
        <v>81</v>
      </c>
      <c r="D530" t="s">
        <v>128</v>
      </c>
      <c r="E530" t="s">
        <v>141</v>
      </c>
      <c r="F530" t="s">
        <v>1746</v>
      </c>
      <c r="G530" t="s">
        <v>200</v>
      </c>
      <c r="H530" t="s">
        <v>144</v>
      </c>
      <c r="I530" t="s">
        <v>136</v>
      </c>
      <c r="J530" t="s">
        <v>137</v>
      </c>
      <c r="K530" t="s">
        <v>138</v>
      </c>
      <c r="L530" t="s">
        <v>1747</v>
      </c>
      <c r="M530" t="s">
        <v>1748</v>
      </c>
      <c r="N530">
        <v>8.4541666660000008</v>
      </c>
      <c r="O530">
        <v>0</v>
      </c>
      <c r="P530">
        <v>223</v>
      </c>
      <c r="Q530">
        <v>0</v>
      </c>
      <c r="R530">
        <v>1</v>
      </c>
      <c r="S530">
        <v>0</v>
      </c>
      <c r="T530">
        <v>22</v>
      </c>
      <c r="U530">
        <v>0</v>
      </c>
      <c r="V530">
        <v>0</v>
      </c>
      <c r="W530">
        <v>0</v>
      </c>
      <c r="X530">
        <v>448.46898027453068</v>
      </c>
      <c r="Y530">
        <v>0</v>
      </c>
      <c r="Z530">
        <v>31.964475753141308</v>
      </c>
      <c r="AA530">
        <v>0</v>
      </c>
      <c r="AB530">
        <v>169.98845591652</v>
      </c>
      <c r="AC530">
        <v>0</v>
      </c>
      <c r="AD530">
        <v>0</v>
      </c>
      <c r="AE530">
        <v>650.42191194419195</v>
      </c>
    </row>
    <row r="531" spans="1:31" x14ac:dyDescent="0.3">
      <c r="A531">
        <v>2449401</v>
      </c>
      <c r="B531">
        <v>1</v>
      </c>
      <c r="C531" t="s">
        <v>80</v>
      </c>
      <c r="D531" t="s">
        <v>108</v>
      </c>
      <c r="E531" t="s">
        <v>159</v>
      </c>
      <c r="F531" t="s">
        <v>1749</v>
      </c>
      <c r="G531" t="s">
        <v>226</v>
      </c>
      <c r="H531" t="s">
        <v>144</v>
      </c>
      <c r="I531" t="s">
        <v>136</v>
      </c>
      <c r="J531" t="s">
        <v>137</v>
      </c>
      <c r="K531" t="s">
        <v>162</v>
      </c>
      <c r="L531" t="s">
        <v>1750</v>
      </c>
      <c r="M531" t="s">
        <v>1751</v>
      </c>
      <c r="N531">
        <v>7.8933333330000002</v>
      </c>
      <c r="O531">
        <v>0</v>
      </c>
      <c r="P531">
        <v>23</v>
      </c>
      <c r="Q531">
        <v>0</v>
      </c>
      <c r="R531">
        <v>2</v>
      </c>
      <c r="S531">
        <v>0</v>
      </c>
      <c r="T531">
        <v>3</v>
      </c>
      <c r="U531">
        <v>0</v>
      </c>
      <c r="V531">
        <v>0</v>
      </c>
      <c r="W531">
        <v>0</v>
      </c>
      <c r="X531">
        <v>19.876570483294874</v>
      </c>
      <c r="Y531">
        <v>0</v>
      </c>
      <c r="Z531">
        <v>1.0116060137320584</v>
      </c>
      <c r="AA531">
        <v>0</v>
      </c>
      <c r="AB531">
        <v>0.44181745529776062</v>
      </c>
      <c r="AC531">
        <v>0</v>
      </c>
      <c r="AD531">
        <v>0</v>
      </c>
      <c r="AE531">
        <v>21.329993952324692</v>
      </c>
    </row>
    <row r="532" spans="1:31" x14ac:dyDescent="0.3">
      <c r="A532">
        <v>2449524</v>
      </c>
      <c r="B532">
        <v>1</v>
      </c>
      <c r="C532" t="s">
        <v>80</v>
      </c>
      <c r="D532" t="s">
        <v>82</v>
      </c>
      <c r="E532" t="s">
        <v>141</v>
      </c>
      <c r="F532" t="s">
        <v>1752</v>
      </c>
      <c r="G532" t="s">
        <v>156</v>
      </c>
      <c r="H532" t="s">
        <v>144</v>
      </c>
      <c r="I532" t="s">
        <v>136</v>
      </c>
      <c r="J532" t="s">
        <v>137</v>
      </c>
      <c r="K532" t="s">
        <v>138</v>
      </c>
      <c r="L532" t="s">
        <v>1753</v>
      </c>
      <c r="M532" t="s">
        <v>1754</v>
      </c>
      <c r="N532">
        <v>1.4769444439999999</v>
      </c>
      <c r="O532">
        <v>0</v>
      </c>
      <c r="P532">
        <v>6</v>
      </c>
      <c r="Q532">
        <v>0</v>
      </c>
      <c r="R532">
        <v>0</v>
      </c>
      <c r="S532">
        <v>0</v>
      </c>
      <c r="T532">
        <v>87</v>
      </c>
      <c r="U532">
        <v>0</v>
      </c>
      <c r="V532">
        <v>1</v>
      </c>
      <c r="W532">
        <v>0</v>
      </c>
      <c r="X532">
        <v>3.9187467827492442</v>
      </c>
      <c r="Y532">
        <v>0</v>
      </c>
      <c r="Z532">
        <v>0</v>
      </c>
      <c r="AA532">
        <v>0</v>
      </c>
      <c r="AB532">
        <v>256.65524362230246</v>
      </c>
      <c r="AC532">
        <v>0</v>
      </c>
      <c r="AD532">
        <v>9.5582190521245298</v>
      </c>
      <c r="AE532">
        <v>270.1322094571762</v>
      </c>
    </row>
    <row r="533" spans="1:31" x14ac:dyDescent="0.3">
      <c r="A533">
        <v>2449856</v>
      </c>
      <c r="B533">
        <v>1</v>
      </c>
      <c r="C533" t="s">
        <v>80</v>
      </c>
      <c r="D533" t="s">
        <v>84</v>
      </c>
      <c r="E533" t="s">
        <v>147</v>
      </c>
      <c r="F533" t="s">
        <v>1755</v>
      </c>
      <c r="G533" t="s">
        <v>149</v>
      </c>
      <c r="H533" t="s">
        <v>135</v>
      </c>
      <c r="I533" t="s">
        <v>136</v>
      </c>
      <c r="J533" t="s">
        <v>137</v>
      </c>
      <c r="K533" t="s">
        <v>138</v>
      </c>
      <c r="L533" t="s">
        <v>1756</v>
      </c>
      <c r="M533" t="s">
        <v>1757</v>
      </c>
      <c r="N533">
        <v>1.2097222219999999</v>
      </c>
      <c r="O533">
        <v>1</v>
      </c>
      <c r="P533">
        <v>919</v>
      </c>
      <c r="Q533">
        <v>2</v>
      </c>
      <c r="R533">
        <v>52</v>
      </c>
      <c r="S533">
        <v>3</v>
      </c>
      <c r="T533">
        <v>122</v>
      </c>
      <c r="U533">
        <v>0</v>
      </c>
      <c r="V533">
        <v>0</v>
      </c>
      <c r="W533">
        <v>0.404387348278055</v>
      </c>
      <c r="X533">
        <v>324.72301716940359</v>
      </c>
      <c r="Y533">
        <v>0.58629600554301109</v>
      </c>
      <c r="Z533">
        <v>17.164109358245341</v>
      </c>
      <c r="AA533">
        <v>3.9227550326139649</v>
      </c>
      <c r="AB533">
        <v>123.63758934006491</v>
      </c>
      <c r="AC533">
        <v>0</v>
      </c>
      <c r="AD533">
        <v>0</v>
      </c>
      <c r="AE533">
        <v>470.43815425414891</v>
      </c>
    </row>
    <row r="534" spans="1:31" x14ac:dyDescent="0.3">
      <c r="A534">
        <v>2449756</v>
      </c>
      <c r="B534">
        <v>1</v>
      </c>
      <c r="C534" t="s">
        <v>80</v>
      </c>
      <c r="D534" t="s">
        <v>103</v>
      </c>
      <c r="E534" t="s">
        <v>159</v>
      </c>
      <c r="F534" t="s">
        <v>1758</v>
      </c>
      <c r="G534" t="s">
        <v>599</v>
      </c>
      <c r="H534" t="s">
        <v>144</v>
      </c>
      <c r="I534" t="s">
        <v>136</v>
      </c>
      <c r="J534" t="s">
        <v>137</v>
      </c>
      <c r="K534" t="s">
        <v>138</v>
      </c>
      <c r="L534" t="s">
        <v>1759</v>
      </c>
      <c r="M534" t="s">
        <v>1760</v>
      </c>
      <c r="N534">
        <v>1.7524999999999999</v>
      </c>
      <c r="O534">
        <v>0</v>
      </c>
      <c r="P534">
        <v>35</v>
      </c>
      <c r="Q534">
        <v>0</v>
      </c>
      <c r="R534">
        <v>34</v>
      </c>
      <c r="S534">
        <v>0</v>
      </c>
      <c r="T534">
        <v>21</v>
      </c>
      <c r="U534">
        <v>0</v>
      </c>
      <c r="V534">
        <v>0</v>
      </c>
      <c r="W534">
        <v>0</v>
      </c>
      <c r="X534">
        <v>28.023834941024489</v>
      </c>
      <c r="Y534">
        <v>0</v>
      </c>
      <c r="Z534">
        <v>4.0420639336487261</v>
      </c>
      <c r="AA534">
        <v>0</v>
      </c>
      <c r="AB534">
        <v>8.4387090947803465</v>
      </c>
      <c r="AC534">
        <v>0</v>
      </c>
      <c r="AD534">
        <v>0</v>
      </c>
      <c r="AE534">
        <v>40.504607969453559</v>
      </c>
    </row>
    <row r="535" spans="1:31" x14ac:dyDescent="0.3">
      <c r="A535">
        <v>2449501</v>
      </c>
      <c r="B535">
        <v>1</v>
      </c>
      <c r="C535" t="s">
        <v>80</v>
      </c>
      <c r="D535" t="s">
        <v>97</v>
      </c>
      <c r="E535" t="s">
        <v>141</v>
      </c>
      <c r="F535" t="s">
        <v>1761</v>
      </c>
      <c r="G535" t="s">
        <v>200</v>
      </c>
      <c r="H535" t="s">
        <v>144</v>
      </c>
      <c r="I535" t="s">
        <v>136</v>
      </c>
      <c r="J535" t="s">
        <v>137</v>
      </c>
      <c r="K535" t="s">
        <v>138</v>
      </c>
      <c r="L535" t="s">
        <v>1762</v>
      </c>
      <c r="M535" t="s">
        <v>1763</v>
      </c>
      <c r="N535">
        <v>1.7977777770000001</v>
      </c>
      <c r="O535">
        <v>0</v>
      </c>
      <c r="P535">
        <v>11</v>
      </c>
      <c r="Q535">
        <v>0</v>
      </c>
      <c r="R535">
        <v>22</v>
      </c>
      <c r="S535">
        <v>0</v>
      </c>
      <c r="T535">
        <v>22</v>
      </c>
      <c r="U535">
        <v>0</v>
      </c>
      <c r="V535">
        <v>0</v>
      </c>
      <c r="W535">
        <v>0</v>
      </c>
      <c r="X535">
        <v>11.062061742907652</v>
      </c>
      <c r="Y535">
        <v>0</v>
      </c>
      <c r="Z535">
        <v>11.221153151189249</v>
      </c>
      <c r="AA535">
        <v>0</v>
      </c>
      <c r="AB535">
        <v>23.947011965872974</v>
      </c>
      <c r="AC535">
        <v>0</v>
      </c>
      <c r="AD535">
        <v>0</v>
      </c>
      <c r="AE535">
        <v>46.230226859969875</v>
      </c>
    </row>
    <row r="536" spans="1:31" x14ac:dyDescent="0.3">
      <c r="A536">
        <v>2449922</v>
      </c>
      <c r="B536">
        <v>1</v>
      </c>
      <c r="C536" t="s">
        <v>80</v>
      </c>
      <c r="D536" t="s">
        <v>102</v>
      </c>
      <c r="E536" t="s">
        <v>141</v>
      </c>
      <c r="F536" t="s">
        <v>1764</v>
      </c>
      <c r="G536" t="s">
        <v>156</v>
      </c>
      <c r="H536" t="s">
        <v>144</v>
      </c>
      <c r="I536" t="s">
        <v>136</v>
      </c>
      <c r="J536" t="s">
        <v>137</v>
      </c>
      <c r="K536" t="s">
        <v>138</v>
      </c>
      <c r="L536" t="s">
        <v>1765</v>
      </c>
      <c r="M536" t="s">
        <v>1766</v>
      </c>
      <c r="N536">
        <v>1.8525</v>
      </c>
      <c r="O536">
        <v>0</v>
      </c>
      <c r="P536">
        <v>70</v>
      </c>
      <c r="Q536">
        <v>0</v>
      </c>
      <c r="R536">
        <v>0</v>
      </c>
      <c r="S536">
        <v>0</v>
      </c>
      <c r="T536">
        <v>5</v>
      </c>
      <c r="U536">
        <v>0</v>
      </c>
      <c r="V536">
        <v>0</v>
      </c>
      <c r="W536">
        <v>0</v>
      </c>
      <c r="X536">
        <v>29.32807540665155</v>
      </c>
      <c r="Y536">
        <v>0</v>
      </c>
      <c r="Z536">
        <v>0</v>
      </c>
      <c r="AA536">
        <v>0</v>
      </c>
      <c r="AB536">
        <v>1.0636867078070575</v>
      </c>
      <c r="AC536">
        <v>0</v>
      </c>
      <c r="AD536">
        <v>0</v>
      </c>
      <c r="AE536">
        <v>30.391762114458608</v>
      </c>
    </row>
    <row r="537" spans="1:31" x14ac:dyDescent="0.3">
      <c r="A537">
        <v>2449381</v>
      </c>
      <c r="B537">
        <v>1</v>
      </c>
      <c r="C537" t="s">
        <v>80</v>
      </c>
      <c r="D537" t="s">
        <v>105</v>
      </c>
      <c r="E537" t="s">
        <v>169</v>
      </c>
      <c r="F537" t="s">
        <v>1767</v>
      </c>
      <c r="G537" t="s">
        <v>149</v>
      </c>
      <c r="H537" t="s">
        <v>135</v>
      </c>
      <c r="I537" t="s">
        <v>136</v>
      </c>
      <c r="J537" t="s">
        <v>137</v>
      </c>
      <c r="K537" t="s">
        <v>138</v>
      </c>
      <c r="L537" t="s">
        <v>1768</v>
      </c>
      <c r="M537" t="s">
        <v>1769</v>
      </c>
      <c r="N537">
        <v>1.680833333</v>
      </c>
      <c r="O537">
        <v>0</v>
      </c>
      <c r="P537">
        <v>1093</v>
      </c>
      <c r="Q537">
        <v>0</v>
      </c>
      <c r="R537">
        <v>18</v>
      </c>
      <c r="S537">
        <v>3</v>
      </c>
      <c r="T537">
        <v>91</v>
      </c>
      <c r="U537">
        <v>1</v>
      </c>
      <c r="V537">
        <v>0</v>
      </c>
      <c r="W537">
        <v>0</v>
      </c>
      <c r="X537">
        <v>732.2518765541065</v>
      </c>
      <c r="Y537">
        <v>0</v>
      </c>
      <c r="Z537">
        <v>6.3272606656585948</v>
      </c>
      <c r="AA537">
        <v>117.43107307531976</v>
      </c>
      <c r="AB537">
        <v>264.55282566536664</v>
      </c>
      <c r="AC537">
        <v>276.37247474524617</v>
      </c>
      <c r="AD537">
        <v>0</v>
      </c>
      <c r="AE537">
        <v>1396.9355107056977</v>
      </c>
    </row>
    <row r="538" spans="1:31" x14ac:dyDescent="0.3">
      <c r="A538">
        <v>2449358</v>
      </c>
      <c r="B538">
        <v>1</v>
      </c>
      <c r="C538" t="s">
        <v>80</v>
      </c>
      <c r="D538" t="s">
        <v>91</v>
      </c>
      <c r="E538" t="s">
        <v>147</v>
      </c>
      <c r="F538" t="s">
        <v>1770</v>
      </c>
      <c r="G538" t="s">
        <v>134</v>
      </c>
      <c r="H538" t="s">
        <v>135</v>
      </c>
      <c r="I538" t="s">
        <v>136</v>
      </c>
      <c r="J538" t="s">
        <v>137</v>
      </c>
      <c r="K538" t="s">
        <v>138</v>
      </c>
      <c r="L538" t="s">
        <v>1771</v>
      </c>
      <c r="M538" t="s">
        <v>1772</v>
      </c>
      <c r="N538">
        <v>1.8911111110000001</v>
      </c>
      <c r="O538">
        <v>0</v>
      </c>
      <c r="P538">
        <v>3</v>
      </c>
      <c r="Q538">
        <v>0</v>
      </c>
      <c r="R538">
        <v>5</v>
      </c>
      <c r="S538">
        <v>0</v>
      </c>
      <c r="T538">
        <v>2</v>
      </c>
      <c r="U538">
        <v>0</v>
      </c>
      <c r="V538">
        <v>0</v>
      </c>
      <c r="W538">
        <v>0</v>
      </c>
      <c r="X538">
        <v>0.24707565255845221</v>
      </c>
      <c r="Y538">
        <v>0</v>
      </c>
      <c r="Z538">
        <v>2.7377162382154125</v>
      </c>
      <c r="AA538">
        <v>0</v>
      </c>
      <c r="AB538">
        <v>5.6192572330966778E-2</v>
      </c>
      <c r="AC538">
        <v>0</v>
      </c>
      <c r="AD538">
        <v>0</v>
      </c>
      <c r="AE538">
        <v>3.0409844631048317</v>
      </c>
    </row>
    <row r="539" spans="1:31" x14ac:dyDescent="0.3">
      <c r="A539">
        <v>2449899</v>
      </c>
      <c r="B539">
        <v>1</v>
      </c>
      <c r="C539" t="s">
        <v>80</v>
      </c>
      <c r="D539" t="s">
        <v>93</v>
      </c>
      <c r="E539" t="s">
        <v>141</v>
      </c>
      <c r="F539" t="s">
        <v>1773</v>
      </c>
      <c r="G539" t="s">
        <v>143</v>
      </c>
      <c r="H539" t="s">
        <v>144</v>
      </c>
      <c r="I539" t="s">
        <v>136</v>
      </c>
      <c r="J539" t="s">
        <v>137</v>
      </c>
      <c r="K539" t="s">
        <v>138</v>
      </c>
      <c r="L539" t="s">
        <v>1774</v>
      </c>
      <c r="M539" t="s">
        <v>1775</v>
      </c>
      <c r="N539">
        <v>0.53083333300000002</v>
      </c>
      <c r="O539">
        <v>0</v>
      </c>
      <c r="P539">
        <v>59</v>
      </c>
      <c r="Q539">
        <v>0</v>
      </c>
      <c r="R539">
        <v>0</v>
      </c>
      <c r="S539">
        <v>0</v>
      </c>
      <c r="T539">
        <v>8</v>
      </c>
      <c r="U539">
        <v>0</v>
      </c>
      <c r="V539">
        <v>0</v>
      </c>
      <c r="W539">
        <v>0</v>
      </c>
      <c r="X539">
        <v>7.6060484670320019</v>
      </c>
      <c r="Y539">
        <v>0</v>
      </c>
      <c r="Z539">
        <v>0</v>
      </c>
      <c r="AA539">
        <v>0</v>
      </c>
      <c r="AB539">
        <v>0.88675555869730871</v>
      </c>
      <c r="AC539">
        <v>0</v>
      </c>
      <c r="AD539">
        <v>0</v>
      </c>
      <c r="AE539">
        <v>8.4928040257293098</v>
      </c>
    </row>
    <row r="540" spans="1:31" x14ac:dyDescent="0.3">
      <c r="A540">
        <v>2449587</v>
      </c>
      <c r="B540">
        <v>1</v>
      </c>
      <c r="C540" t="s">
        <v>80</v>
      </c>
      <c r="D540" t="s">
        <v>108</v>
      </c>
      <c r="E540" t="s">
        <v>141</v>
      </c>
      <c r="F540" t="s">
        <v>1776</v>
      </c>
      <c r="G540" t="s">
        <v>143</v>
      </c>
      <c r="H540" t="s">
        <v>144</v>
      </c>
      <c r="I540" t="s">
        <v>136</v>
      </c>
      <c r="J540" t="s">
        <v>137</v>
      </c>
      <c r="K540" t="s">
        <v>138</v>
      </c>
      <c r="L540" t="s">
        <v>1777</v>
      </c>
      <c r="M540" t="s">
        <v>1778</v>
      </c>
      <c r="N540">
        <v>1.200555555</v>
      </c>
      <c r="O540">
        <v>0</v>
      </c>
      <c r="P540">
        <v>26</v>
      </c>
      <c r="Q540">
        <v>0</v>
      </c>
      <c r="R540">
        <v>1</v>
      </c>
      <c r="S540">
        <v>0</v>
      </c>
      <c r="T540">
        <v>2</v>
      </c>
      <c r="U540">
        <v>0</v>
      </c>
      <c r="V540">
        <v>0</v>
      </c>
      <c r="W540">
        <v>0</v>
      </c>
      <c r="X540">
        <v>5.9993568262141714</v>
      </c>
      <c r="Y540">
        <v>0</v>
      </c>
      <c r="Z540">
        <v>0</v>
      </c>
      <c r="AA540">
        <v>0</v>
      </c>
      <c r="AB540">
        <v>2.5744326160673752</v>
      </c>
      <c r="AC540">
        <v>0</v>
      </c>
      <c r="AD540">
        <v>0</v>
      </c>
      <c r="AE540">
        <v>8.5737894422815462</v>
      </c>
    </row>
    <row r="541" spans="1:31" x14ac:dyDescent="0.3">
      <c r="A541">
        <v>2449338</v>
      </c>
      <c r="B541">
        <v>1</v>
      </c>
      <c r="C541" t="s">
        <v>80</v>
      </c>
      <c r="D541" t="s">
        <v>105</v>
      </c>
      <c r="E541" t="s">
        <v>169</v>
      </c>
      <c r="F541" t="s">
        <v>1779</v>
      </c>
      <c r="G541" t="s">
        <v>149</v>
      </c>
      <c r="H541" t="s">
        <v>135</v>
      </c>
      <c r="I541" t="s">
        <v>136</v>
      </c>
      <c r="J541" t="s">
        <v>137</v>
      </c>
      <c r="K541" t="s">
        <v>138</v>
      </c>
      <c r="L541" t="s">
        <v>1780</v>
      </c>
      <c r="M541" t="s">
        <v>1781</v>
      </c>
      <c r="N541">
        <v>0.25555555499999999</v>
      </c>
      <c r="O541">
        <v>0</v>
      </c>
      <c r="P541">
        <v>5899</v>
      </c>
      <c r="Q541">
        <v>0</v>
      </c>
      <c r="R541">
        <v>12</v>
      </c>
      <c r="S541">
        <v>15</v>
      </c>
      <c r="T541">
        <v>375</v>
      </c>
      <c r="U541">
        <v>8</v>
      </c>
      <c r="V541">
        <v>10</v>
      </c>
      <c r="W541">
        <v>0</v>
      </c>
      <c r="X541">
        <v>382.30402691862992</v>
      </c>
      <c r="Y541">
        <v>0</v>
      </c>
      <c r="Z541">
        <v>0.73479766327058804</v>
      </c>
      <c r="AA541">
        <v>33.042942452066441</v>
      </c>
      <c r="AB541">
        <v>95.821509140445045</v>
      </c>
      <c r="AC541">
        <v>311.27307898007291</v>
      </c>
      <c r="AD541">
        <v>50.435789901996039</v>
      </c>
      <c r="AE541">
        <v>873.61214505648093</v>
      </c>
    </row>
    <row r="542" spans="1:31" x14ac:dyDescent="0.3">
      <c r="A542">
        <v>2449836</v>
      </c>
      <c r="B542">
        <v>1</v>
      </c>
      <c r="C542" t="s">
        <v>80</v>
      </c>
      <c r="D542" t="s">
        <v>110</v>
      </c>
      <c r="E542" t="s">
        <v>173</v>
      </c>
      <c r="F542" t="s">
        <v>1782</v>
      </c>
      <c r="G542" t="s">
        <v>175</v>
      </c>
      <c r="H542" t="s">
        <v>144</v>
      </c>
      <c r="I542" t="s">
        <v>136</v>
      </c>
      <c r="J542" t="s">
        <v>137</v>
      </c>
      <c r="K542" t="s">
        <v>138</v>
      </c>
      <c r="L542" t="s">
        <v>1783</v>
      </c>
      <c r="M542" t="s">
        <v>1784</v>
      </c>
      <c r="N542">
        <v>2.1769444440000001</v>
      </c>
      <c r="O542">
        <v>0</v>
      </c>
      <c r="P542">
        <v>1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0.8395578124355958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0.8395578124355958</v>
      </c>
    </row>
    <row r="543" spans="1:31" x14ac:dyDescent="0.3">
      <c r="A543">
        <v>2450191</v>
      </c>
      <c r="B543">
        <v>1</v>
      </c>
      <c r="C543" t="s">
        <v>80</v>
      </c>
      <c r="D543" t="s">
        <v>106</v>
      </c>
      <c r="E543" t="s">
        <v>141</v>
      </c>
      <c r="F543" t="s">
        <v>1785</v>
      </c>
      <c r="G543" t="s">
        <v>156</v>
      </c>
      <c r="H543" t="s">
        <v>144</v>
      </c>
      <c r="I543" t="s">
        <v>136</v>
      </c>
      <c r="J543" t="s">
        <v>137</v>
      </c>
      <c r="K543" t="s">
        <v>138</v>
      </c>
      <c r="L543" t="s">
        <v>1786</v>
      </c>
      <c r="M543" t="s">
        <v>1787</v>
      </c>
      <c r="N543">
        <v>1.8955555550000001</v>
      </c>
      <c r="O543">
        <v>0</v>
      </c>
      <c r="P543">
        <v>5</v>
      </c>
      <c r="Q543">
        <v>0</v>
      </c>
      <c r="R543">
        <v>3</v>
      </c>
      <c r="S543">
        <v>0</v>
      </c>
      <c r="T543">
        <v>3</v>
      </c>
      <c r="U543">
        <v>0</v>
      </c>
      <c r="V543">
        <v>0</v>
      </c>
      <c r="W543">
        <v>0</v>
      </c>
      <c r="X543">
        <v>4.2565982125023591</v>
      </c>
      <c r="Y543">
        <v>0</v>
      </c>
      <c r="Z543">
        <v>1.1705099195981419E-2</v>
      </c>
      <c r="AA543">
        <v>0</v>
      </c>
      <c r="AB543">
        <v>5.7052244075522271E-2</v>
      </c>
      <c r="AC543">
        <v>0</v>
      </c>
      <c r="AD543">
        <v>0</v>
      </c>
      <c r="AE543">
        <v>4.3253555557738625</v>
      </c>
    </row>
    <row r="544" spans="1:31" x14ac:dyDescent="0.3">
      <c r="A544">
        <v>2449942</v>
      </c>
      <c r="B544">
        <v>1</v>
      </c>
      <c r="C544" t="s">
        <v>80</v>
      </c>
      <c r="D544" t="s">
        <v>84</v>
      </c>
      <c r="E544" t="s">
        <v>141</v>
      </c>
      <c r="F544" t="s">
        <v>1788</v>
      </c>
      <c r="G544" t="s">
        <v>156</v>
      </c>
      <c r="H544" t="s">
        <v>144</v>
      </c>
      <c r="I544" t="s">
        <v>136</v>
      </c>
      <c r="J544" t="s">
        <v>137</v>
      </c>
      <c r="K544" t="s">
        <v>138</v>
      </c>
      <c r="L544" t="s">
        <v>1789</v>
      </c>
      <c r="M544" t="s">
        <v>1790</v>
      </c>
      <c r="N544">
        <v>1.9530555549999999</v>
      </c>
      <c r="O544">
        <v>0</v>
      </c>
      <c r="P544">
        <v>18</v>
      </c>
      <c r="Q544">
        <v>0</v>
      </c>
      <c r="R544">
        <v>0</v>
      </c>
      <c r="S544">
        <v>0</v>
      </c>
      <c r="T544">
        <v>2</v>
      </c>
      <c r="U544">
        <v>0</v>
      </c>
      <c r="V544">
        <v>0</v>
      </c>
      <c r="W544">
        <v>0</v>
      </c>
      <c r="X544">
        <v>10.231545907827748</v>
      </c>
      <c r="Y544">
        <v>0</v>
      </c>
      <c r="Z544">
        <v>0</v>
      </c>
      <c r="AA544">
        <v>0</v>
      </c>
      <c r="AB544">
        <v>7.6178272219204235</v>
      </c>
      <c r="AC544">
        <v>0</v>
      </c>
      <c r="AD544">
        <v>0</v>
      </c>
      <c r="AE544">
        <v>17.849373129748173</v>
      </c>
    </row>
    <row r="545" spans="1:31" x14ac:dyDescent="0.3">
      <c r="A545">
        <v>2450028</v>
      </c>
      <c r="B545">
        <v>1</v>
      </c>
      <c r="C545" t="s">
        <v>80</v>
      </c>
      <c r="D545" t="s">
        <v>96</v>
      </c>
      <c r="E545" t="s">
        <v>159</v>
      </c>
      <c r="F545" t="s">
        <v>1791</v>
      </c>
      <c r="G545" t="s">
        <v>366</v>
      </c>
      <c r="H545" t="s">
        <v>144</v>
      </c>
      <c r="I545" t="s">
        <v>136</v>
      </c>
      <c r="J545" t="s">
        <v>137</v>
      </c>
      <c r="K545" t="s">
        <v>138</v>
      </c>
      <c r="L545" t="s">
        <v>1792</v>
      </c>
      <c r="M545" t="s">
        <v>1793</v>
      </c>
      <c r="N545">
        <v>9.8972222219999999</v>
      </c>
      <c r="O545">
        <v>0</v>
      </c>
      <c r="P545">
        <v>24</v>
      </c>
      <c r="Q545">
        <v>0</v>
      </c>
      <c r="R545">
        <v>0</v>
      </c>
      <c r="S545">
        <v>0</v>
      </c>
      <c r="T545">
        <v>1</v>
      </c>
      <c r="U545">
        <v>0</v>
      </c>
      <c r="V545">
        <v>0</v>
      </c>
      <c r="W545">
        <v>0</v>
      </c>
      <c r="X545">
        <v>39.765772638112978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39.765772638112978</v>
      </c>
    </row>
    <row r="546" spans="1:31" x14ac:dyDescent="0.3">
      <c r="A546">
        <v>2449985</v>
      </c>
      <c r="B546">
        <v>1</v>
      </c>
      <c r="C546" t="s">
        <v>81</v>
      </c>
      <c r="D546" t="s">
        <v>112</v>
      </c>
      <c r="E546" t="s">
        <v>169</v>
      </c>
      <c r="F546" t="s">
        <v>1794</v>
      </c>
      <c r="G546" t="s">
        <v>149</v>
      </c>
      <c r="H546" t="s">
        <v>135</v>
      </c>
      <c r="I546" t="s">
        <v>136</v>
      </c>
      <c r="J546" t="s">
        <v>137</v>
      </c>
      <c r="K546" t="s">
        <v>138</v>
      </c>
      <c r="L546" t="s">
        <v>1795</v>
      </c>
      <c r="M546" t="s">
        <v>1796</v>
      </c>
      <c r="N546">
        <v>0.25027777699999998</v>
      </c>
      <c r="O546">
        <v>3</v>
      </c>
      <c r="P546">
        <v>252</v>
      </c>
      <c r="Q546">
        <v>123</v>
      </c>
      <c r="R546">
        <v>354</v>
      </c>
      <c r="S546">
        <v>10</v>
      </c>
      <c r="T546">
        <v>40</v>
      </c>
      <c r="U546">
        <v>4</v>
      </c>
      <c r="V546">
        <v>2</v>
      </c>
      <c r="W546">
        <v>9.786321473445854E-2</v>
      </c>
      <c r="X546">
        <v>12.305029979829992</v>
      </c>
      <c r="Y546">
        <v>6.3898689845637717</v>
      </c>
      <c r="Z546">
        <v>7.9985894426202195</v>
      </c>
      <c r="AA546">
        <v>13.293667496629542</v>
      </c>
      <c r="AB546">
        <v>10.097394741220713</v>
      </c>
      <c r="AC546">
        <v>77.739009076040489</v>
      </c>
      <c r="AD546">
        <v>19.552252180279346</v>
      </c>
      <c r="AE546">
        <v>147.47367511591852</v>
      </c>
    </row>
    <row r="547" spans="1:31" x14ac:dyDescent="0.3">
      <c r="A547">
        <v>2449344</v>
      </c>
      <c r="B547">
        <v>1</v>
      </c>
      <c r="C547" t="s">
        <v>80</v>
      </c>
      <c r="D547" t="s">
        <v>95</v>
      </c>
      <c r="E547" t="s">
        <v>284</v>
      </c>
      <c r="F547" t="s">
        <v>1797</v>
      </c>
      <c r="G547" t="s">
        <v>149</v>
      </c>
      <c r="H547" t="s">
        <v>135</v>
      </c>
      <c r="I547" t="s">
        <v>136</v>
      </c>
      <c r="J547" t="s">
        <v>137</v>
      </c>
      <c r="K547" t="s">
        <v>138</v>
      </c>
      <c r="L547" t="s">
        <v>1798</v>
      </c>
      <c r="M547" t="s">
        <v>1799</v>
      </c>
      <c r="N547">
        <v>0.438273888</v>
      </c>
      <c r="O547">
        <v>5</v>
      </c>
      <c r="P547">
        <v>401</v>
      </c>
      <c r="Q547">
        <v>8</v>
      </c>
      <c r="R547">
        <v>2</v>
      </c>
      <c r="S547">
        <v>44</v>
      </c>
      <c r="T547">
        <v>18</v>
      </c>
      <c r="U547">
        <v>4</v>
      </c>
      <c r="V547">
        <v>0</v>
      </c>
      <c r="W547">
        <v>0.54844822797757686</v>
      </c>
      <c r="X547">
        <v>53.02475596358984</v>
      </c>
      <c r="Y547">
        <v>53.932657325406872</v>
      </c>
      <c r="Z547">
        <v>0.58020027330063828</v>
      </c>
      <c r="AA547">
        <v>319.85301596909727</v>
      </c>
      <c r="AB547">
        <v>6.8536360711830024</v>
      </c>
      <c r="AC547">
        <v>248.90627378180588</v>
      </c>
      <c r="AD547">
        <v>0</v>
      </c>
      <c r="AE547">
        <v>683.69898761236107</v>
      </c>
    </row>
    <row r="548" spans="1:31" x14ac:dyDescent="0.3">
      <c r="A548">
        <v>2449676</v>
      </c>
      <c r="B548">
        <v>1</v>
      </c>
      <c r="C548" t="s">
        <v>80</v>
      </c>
      <c r="D548" t="s">
        <v>97</v>
      </c>
      <c r="E548" t="s">
        <v>141</v>
      </c>
      <c r="F548" t="s">
        <v>1800</v>
      </c>
      <c r="G548" t="s">
        <v>1552</v>
      </c>
      <c r="H548" t="s">
        <v>144</v>
      </c>
      <c r="I548" t="s">
        <v>136</v>
      </c>
      <c r="J548" t="s">
        <v>137</v>
      </c>
      <c r="K548" t="s">
        <v>138</v>
      </c>
      <c r="L548" t="s">
        <v>1801</v>
      </c>
      <c r="M548" t="s">
        <v>1802</v>
      </c>
      <c r="N548">
        <v>2.9922222220000001</v>
      </c>
      <c r="O548">
        <v>0</v>
      </c>
      <c r="P548">
        <v>20</v>
      </c>
      <c r="Q548">
        <v>0</v>
      </c>
      <c r="R548">
        <v>1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22.905621917156513</v>
      </c>
      <c r="Y548">
        <v>0</v>
      </c>
      <c r="Z548">
        <v>0.13291523897700719</v>
      </c>
      <c r="AA548">
        <v>0</v>
      </c>
      <c r="AB548">
        <v>0</v>
      </c>
      <c r="AC548">
        <v>0</v>
      </c>
      <c r="AD548">
        <v>0</v>
      </c>
      <c r="AE548">
        <v>23.038537156133518</v>
      </c>
    </row>
    <row r="549" spans="1:31" x14ac:dyDescent="0.3">
      <c r="A549">
        <v>2450031</v>
      </c>
      <c r="B549">
        <v>1</v>
      </c>
      <c r="C549" t="s">
        <v>80</v>
      </c>
      <c r="D549" t="s">
        <v>95</v>
      </c>
      <c r="E549" t="s">
        <v>284</v>
      </c>
      <c r="F549" t="s">
        <v>1803</v>
      </c>
      <c r="G549" t="s">
        <v>149</v>
      </c>
      <c r="H549" t="s">
        <v>135</v>
      </c>
      <c r="I549" t="s">
        <v>136</v>
      </c>
      <c r="J549" t="s">
        <v>137</v>
      </c>
      <c r="K549" t="s">
        <v>138</v>
      </c>
      <c r="L549" t="s">
        <v>1804</v>
      </c>
      <c r="M549" t="s">
        <v>1805</v>
      </c>
      <c r="N549">
        <v>0.53416666599999996</v>
      </c>
      <c r="O549">
        <v>0</v>
      </c>
      <c r="P549">
        <v>1937</v>
      </c>
      <c r="Q549">
        <v>0</v>
      </c>
      <c r="R549">
        <v>0</v>
      </c>
      <c r="S549">
        <v>50</v>
      </c>
      <c r="T549">
        <v>165</v>
      </c>
      <c r="U549">
        <v>6</v>
      </c>
      <c r="V549">
        <v>0</v>
      </c>
      <c r="W549">
        <v>0</v>
      </c>
      <c r="X549">
        <v>312.746130026944</v>
      </c>
      <c r="Y549">
        <v>0</v>
      </c>
      <c r="Z549">
        <v>0</v>
      </c>
      <c r="AA549">
        <v>254.01618563495379</v>
      </c>
      <c r="AB549">
        <v>121.99974437149294</v>
      </c>
      <c r="AC549">
        <v>172.46578184841016</v>
      </c>
      <c r="AD549">
        <v>0</v>
      </c>
      <c r="AE549">
        <v>861.22784188180094</v>
      </c>
    </row>
    <row r="550" spans="1:31" x14ac:dyDescent="0.3">
      <c r="A550">
        <v>2449722</v>
      </c>
      <c r="B550">
        <v>1</v>
      </c>
      <c r="C550" t="s">
        <v>80</v>
      </c>
      <c r="D550" t="s">
        <v>96</v>
      </c>
      <c r="E550" t="s">
        <v>141</v>
      </c>
      <c r="F550" t="s">
        <v>1806</v>
      </c>
      <c r="G550" t="s">
        <v>366</v>
      </c>
      <c r="H550" t="s">
        <v>144</v>
      </c>
      <c r="I550" t="s">
        <v>136</v>
      </c>
      <c r="J550" t="s">
        <v>137</v>
      </c>
      <c r="K550" t="s">
        <v>138</v>
      </c>
      <c r="L550" t="s">
        <v>1807</v>
      </c>
      <c r="M550" t="s">
        <v>1808</v>
      </c>
      <c r="N550">
        <v>3.293055555</v>
      </c>
      <c r="O550">
        <v>0</v>
      </c>
      <c r="P550">
        <v>23</v>
      </c>
      <c r="Q550">
        <v>0</v>
      </c>
      <c r="R550">
        <v>0</v>
      </c>
      <c r="S550">
        <v>0</v>
      </c>
      <c r="T550">
        <v>2</v>
      </c>
      <c r="U550">
        <v>0</v>
      </c>
      <c r="V550">
        <v>0</v>
      </c>
      <c r="W550">
        <v>0</v>
      </c>
      <c r="X550">
        <v>34.566826068125557</v>
      </c>
      <c r="Y550">
        <v>0</v>
      </c>
      <c r="Z550">
        <v>0</v>
      </c>
      <c r="AA550">
        <v>0</v>
      </c>
      <c r="AB550">
        <v>11.592629131370744</v>
      </c>
      <c r="AC550">
        <v>0</v>
      </c>
      <c r="AD550">
        <v>0</v>
      </c>
      <c r="AE550">
        <v>46.1594551994963</v>
      </c>
    </row>
    <row r="551" spans="1:31" x14ac:dyDescent="0.3">
      <c r="A551">
        <v>2450054</v>
      </c>
      <c r="B551">
        <v>1</v>
      </c>
      <c r="C551" t="s">
        <v>80</v>
      </c>
      <c r="D551" t="s">
        <v>106</v>
      </c>
      <c r="E551" t="s">
        <v>132</v>
      </c>
      <c r="F551" t="s">
        <v>1809</v>
      </c>
      <c r="G551" t="s">
        <v>149</v>
      </c>
      <c r="H551" t="s">
        <v>135</v>
      </c>
      <c r="I551" t="s">
        <v>136</v>
      </c>
      <c r="J551" t="s">
        <v>137</v>
      </c>
      <c r="K551" t="s">
        <v>138</v>
      </c>
      <c r="L551" t="s">
        <v>1810</v>
      </c>
      <c r="M551" t="s">
        <v>1811</v>
      </c>
      <c r="N551">
        <v>1.9436111110000001</v>
      </c>
      <c r="O551">
        <v>0</v>
      </c>
      <c r="P551">
        <v>34</v>
      </c>
      <c r="Q551">
        <v>18</v>
      </c>
      <c r="R551">
        <v>67</v>
      </c>
      <c r="S551">
        <v>6</v>
      </c>
      <c r="T551">
        <v>26</v>
      </c>
      <c r="U551">
        <v>0</v>
      </c>
      <c r="V551">
        <v>0</v>
      </c>
      <c r="W551">
        <v>0</v>
      </c>
      <c r="X551">
        <v>19.394790115869281</v>
      </c>
      <c r="Y551">
        <v>58.897730671049302</v>
      </c>
      <c r="Z551">
        <v>45.235006365160075</v>
      </c>
      <c r="AA551">
        <v>164.17206728005274</v>
      </c>
      <c r="AB551">
        <v>25.631664727259796</v>
      </c>
      <c r="AC551">
        <v>0</v>
      </c>
      <c r="AD551">
        <v>0</v>
      </c>
      <c r="AE551">
        <v>313.33125915939121</v>
      </c>
    </row>
    <row r="552" spans="1:31" x14ac:dyDescent="0.3">
      <c r="A552">
        <v>2450200</v>
      </c>
      <c r="B552">
        <v>1</v>
      </c>
      <c r="C552" t="s">
        <v>81</v>
      </c>
      <c r="D552" t="s">
        <v>120</v>
      </c>
      <c r="E552" t="s">
        <v>132</v>
      </c>
      <c r="F552" t="s">
        <v>1812</v>
      </c>
      <c r="G552" t="s">
        <v>149</v>
      </c>
      <c r="H552" t="s">
        <v>135</v>
      </c>
      <c r="I552" t="s">
        <v>136</v>
      </c>
      <c r="J552" t="s">
        <v>137</v>
      </c>
      <c r="K552" t="s">
        <v>138</v>
      </c>
      <c r="L552" t="s">
        <v>1813</v>
      </c>
      <c r="M552" t="s">
        <v>1814</v>
      </c>
      <c r="N552">
        <v>1.102222222</v>
      </c>
      <c r="O552">
        <v>0</v>
      </c>
      <c r="P552">
        <v>0</v>
      </c>
      <c r="Q552">
        <v>13</v>
      </c>
      <c r="R552">
        <v>0</v>
      </c>
      <c r="S552">
        <v>3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7.4781857389819377</v>
      </c>
      <c r="Z552">
        <v>0</v>
      </c>
      <c r="AA552">
        <v>0.7081457402621415</v>
      </c>
      <c r="AB552">
        <v>0</v>
      </c>
      <c r="AC552">
        <v>0</v>
      </c>
      <c r="AD552">
        <v>0</v>
      </c>
      <c r="AE552">
        <v>8.18633147924408</v>
      </c>
    </row>
    <row r="553" spans="1:31" x14ac:dyDescent="0.3">
      <c r="A553">
        <v>2449536</v>
      </c>
      <c r="B553">
        <v>1</v>
      </c>
      <c r="C553" t="s">
        <v>80</v>
      </c>
      <c r="D553" t="s">
        <v>93</v>
      </c>
      <c r="E553" t="s">
        <v>169</v>
      </c>
      <c r="F553" t="s">
        <v>1815</v>
      </c>
      <c r="G553" t="s">
        <v>149</v>
      </c>
      <c r="H553" t="s">
        <v>135</v>
      </c>
      <c r="I553" t="s">
        <v>136</v>
      </c>
      <c r="J553" t="s">
        <v>137</v>
      </c>
      <c r="K553" t="s">
        <v>138</v>
      </c>
      <c r="L553" t="s">
        <v>1816</v>
      </c>
      <c r="M553" t="s">
        <v>1817</v>
      </c>
      <c r="N553">
        <v>0.63166666599999999</v>
      </c>
      <c r="O553">
        <v>0</v>
      </c>
      <c r="P553">
        <v>4655</v>
      </c>
      <c r="Q553">
        <v>0</v>
      </c>
      <c r="R553">
        <v>6</v>
      </c>
      <c r="S553">
        <v>3</v>
      </c>
      <c r="T553">
        <v>308</v>
      </c>
      <c r="U553">
        <v>0</v>
      </c>
      <c r="V553">
        <v>0</v>
      </c>
      <c r="W553">
        <v>0</v>
      </c>
      <c r="X553">
        <v>815.07189123862236</v>
      </c>
      <c r="Y553">
        <v>0</v>
      </c>
      <c r="Z553">
        <v>1.7089924744576939</v>
      </c>
      <c r="AA553">
        <v>406.15099525118802</v>
      </c>
      <c r="AB553">
        <v>306.76825685896711</v>
      </c>
      <c r="AC553">
        <v>0</v>
      </c>
      <c r="AD553">
        <v>0</v>
      </c>
      <c r="AE553">
        <v>1529.7001358232351</v>
      </c>
    </row>
    <row r="554" spans="1:31" x14ac:dyDescent="0.3">
      <c r="A554">
        <v>2449553</v>
      </c>
      <c r="B554">
        <v>1</v>
      </c>
      <c r="C554" t="s">
        <v>80</v>
      </c>
      <c r="D554" t="s">
        <v>103</v>
      </c>
      <c r="E554" t="s">
        <v>173</v>
      </c>
      <c r="F554" t="s">
        <v>1818</v>
      </c>
      <c r="G554" t="s">
        <v>175</v>
      </c>
      <c r="H554" t="s">
        <v>144</v>
      </c>
      <c r="I554" t="s">
        <v>136</v>
      </c>
      <c r="J554" t="s">
        <v>137</v>
      </c>
      <c r="K554" t="s">
        <v>138</v>
      </c>
      <c r="L554" t="s">
        <v>1819</v>
      </c>
      <c r="M554" t="s">
        <v>1820</v>
      </c>
      <c r="N554">
        <v>1.9550000000000001</v>
      </c>
      <c r="O554">
        <v>0</v>
      </c>
      <c r="P554">
        <v>1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0.37653009291660899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0.37653009291660899</v>
      </c>
    </row>
    <row r="555" spans="1:31" x14ac:dyDescent="0.3">
      <c r="A555">
        <v>2449530</v>
      </c>
      <c r="B555">
        <v>1</v>
      </c>
      <c r="C555" t="s">
        <v>81</v>
      </c>
      <c r="D555" t="s">
        <v>118</v>
      </c>
      <c r="E555" t="s">
        <v>147</v>
      </c>
      <c r="F555" t="s">
        <v>1821</v>
      </c>
      <c r="G555" t="s">
        <v>134</v>
      </c>
      <c r="H555" t="s">
        <v>135</v>
      </c>
      <c r="I555" t="s">
        <v>136</v>
      </c>
      <c r="J555" t="s">
        <v>137</v>
      </c>
      <c r="K555" t="s">
        <v>138</v>
      </c>
      <c r="L555" t="s">
        <v>1822</v>
      </c>
      <c r="M555" t="s">
        <v>1823</v>
      </c>
      <c r="N555">
        <v>1.6786111109999999</v>
      </c>
      <c r="O555">
        <v>0</v>
      </c>
      <c r="P555">
        <v>0</v>
      </c>
      <c r="Q555">
        <v>1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11.137942820954134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11.137942820954134</v>
      </c>
    </row>
    <row r="556" spans="1:31" x14ac:dyDescent="0.3">
      <c r="A556">
        <v>2449576</v>
      </c>
      <c r="B556">
        <v>1</v>
      </c>
      <c r="C556" t="s">
        <v>81</v>
      </c>
      <c r="D556" t="s">
        <v>116</v>
      </c>
      <c r="E556" t="s">
        <v>147</v>
      </c>
      <c r="F556" t="s">
        <v>1824</v>
      </c>
      <c r="G556" t="s">
        <v>381</v>
      </c>
      <c r="H556" t="s">
        <v>135</v>
      </c>
      <c r="I556" t="s">
        <v>136</v>
      </c>
      <c r="J556" t="s">
        <v>137</v>
      </c>
      <c r="K556" t="s">
        <v>162</v>
      </c>
      <c r="L556" t="s">
        <v>1825</v>
      </c>
      <c r="M556" t="s">
        <v>1826</v>
      </c>
      <c r="N556">
        <v>0.22388888800000001</v>
      </c>
      <c r="O556">
        <v>0</v>
      </c>
      <c r="P556">
        <v>352</v>
      </c>
      <c r="Q556">
        <v>0</v>
      </c>
      <c r="R556">
        <v>0</v>
      </c>
      <c r="S556">
        <v>0</v>
      </c>
      <c r="T556">
        <v>66</v>
      </c>
      <c r="U556">
        <v>0</v>
      </c>
      <c r="V556">
        <v>0</v>
      </c>
      <c r="W556">
        <v>0</v>
      </c>
      <c r="X556">
        <v>18.529857954856244</v>
      </c>
      <c r="Y556">
        <v>0</v>
      </c>
      <c r="Z556">
        <v>0</v>
      </c>
      <c r="AA556">
        <v>0</v>
      </c>
      <c r="AB556">
        <v>10.091538430692832</v>
      </c>
      <c r="AC556">
        <v>0</v>
      </c>
      <c r="AD556">
        <v>0</v>
      </c>
      <c r="AE556">
        <v>28.621396385549076</v>
      </c>
    </row>
    <row r="557" spans="1:31" x14ac:dyDescent="0.3">
      <c r="A557">
        <v>2449968</v>
      </c>
      <c r="B557">
        <v>1</v>
      </c>
      <c r="C557" t="s">
        <v>80</v>
      </c>
      <c r="D557" t="s">
        <v>105</v>
      </c>
      <c r="E557" t="s">
        <v>141</v>
      </c>
      <c r="F557" t="s">
        <v>1827</v>
      </c>
      <c r="G557" t="s">
        <v>410</v>
      </c>
      <c r="H557" t="s">
        <v>144</v>
      </c>
      <c r="I557" t="s">
        <v>136</v>
      </c>
      <c r="J557" t="s">
        <v>137</v>
      </c>
      <c r="K557" t="s">
        <v>138</v>
      </c>
      <c r="L557" t="s">
        <v>1828</v>
      </c>
      <c r="M557" t="s">
        <v>1829</v>
      </c>
      <c r="N557">
        <v>1.8344444440000001</v>
      </c>
      <c r="O557">
        <v>0</v>
      </c>
      <c r="P557">
        <v>155</v>
      </c>
      <c r="Q557">
        <v>0</v>
      </c>
      <c r="R557">
        <v>1</v>
      </c>
      <c r="S557">
        <v>0</v>
      </c>
      <c r="T557">
        <v>8</v>
      </c>
      <c r="U557">
        <v>0</v>
      </c>
      <c r="V557">
        <v>0</v>
      </c>
      <c r="W557">
        <v>0</v>
      </c>
      <c r="X557">
        <v>85.462379612514482</v>
      </c>
      <c r="Y557">
        <v>0</v>
      </c>
      <c r="Z557">
        <v>8.3490155660264527E-3</v>
      </c>
      <c r="AA557">
        <v>0</v>
      </c>
      <c r="AB557">
        <v>14.867710566717012</v>
      </c>
      <c r="AC557">
        <v>0</v>
      </c>
      <c r="AD557">
        <v>0</v>
      </c>
      <c r="AE557">
        <v>100.33843919479752</v>
      </c>
    </row>
    <row r="558" spans="1:31" x14ac:dyDescent="0.3">
      <c r="A558">
        <v>2449513</v>
      </c>
      <c r="B558">
        <v>1</v>
      </c>
      <c r="C558" t="s">
        <v>80</v>
      </c>
      <c r="D558" t="s">
        <v>97</v>
      </c>
      <c r="E558" t="s">
        <v>147</v>
      </c>
      <c r="F558" t="s">
        <v>1830</v>
      </c>
      <c r="G558" t="s">
        <v>134</v>
      </c>
      <c r="H558" t="s">
        <v>135</v>
      </c>
      <c r="I558" t="s">
        <v>136</v>
      </c>
      <c r="J558" t="s">
        <v>137</v>
      </c>
      <c r="K558" t="s">
        <v>138</v>
      </c>
      <c r="L558" t="s">
        <v>1831</v>
      </c>
      <c r="M558" t="s">
        <v>1832</v>
      </c>
      <c r="N558">
        <v>6.3852777769999998</v>
      </c>
      <c r="O558">
        <v>0</v>
      </c>
      <c r="P558">
        <v>144</v>
      </c>
      <c r="Q558">
        <v>0</v>
      </c>
      <c r="R558">
        <v>0</v>
      </c>
      <c r="S558">
        <v>0</v>
      </c>
      <c r="T558">
        <v>2</v>
      </c>
      <c r="U558">
        <v>0</v>
      </c>
      <c r="V558">
        <v>0</v>
      </c>
      <c r="W558">
        <v>0</v>
      </c>
      <c r="X558">
        <v>154.10310971146751</v>
      </c>
      <c r="Y558">
        <v>0</v>
      </c>
      <c r="Z558">
        <v>0</v>
      </c>
      <c r="AA558">
        <v>0</v>
      </c>
      <c r="AB558">
        <v>23.223495547035213</v>
      </c>
      <c r="AC558">
        <v>0</v>
      </c>
      <c r="AD558">
        <v>0</v>
      </c>
      <c r="AE558">
        <v>177.32660525850272</v>
      </c>
    </row>
    <row r="559" spans="1:31" x14ac:dyDescent="0.3">
      <c r="A559">
        <v>2449762</v>
      </c>
      <c r="B559">
        <v>1</v>
      </c>
      <c r="C559" t="s">
        <v>80</v>
      </c>
      <c r="D559" t="s">
        <v>90</v>
      </c>
      <c r="E559" t="s">
        <v>159</v>
      </c>
      <c r="F559" t="s">
        <v>1833</v>
      </c>
      <c r="G559" t="s">
        <v>143</v>
      </c>
      <c r="H559" t="s">
        <v>144</v>
      </c>
      <c r="I559" t="s">
        <v>136</v>
      </c>
      <c r="J559" t="s">
        <v>137</v>
      </c>
      <c r="K559" t="s">
        <v>138</v>
      </c>
      <c r="L559" t="s">
        <v>1834</v>
      </c>
      <c r="M559" t="s">
        <v>1835</v>
      </c>
      <c r="N559">
        <v>0.568333333</v>
      </c>
      <c r="O559">
        <v>0</v>
      </c>
      <c r="P559">
        <v>717</v>
      </c>
      <c r="Q559">
        <v>0</v>
      </c>
      <c r="R559">
        <v>0</v>
      </c>
      <c r="S559">
        <v>0</v>
      </c>
      <c r="T559">
        <v>64</v>
      </c>
      <c r="U559">
        <v>0</v>
      </c>
      <c r="V559">
        <v>0</v>
      </c>
      <c r="W559">
        <v>0</v>
      </c>
      <c r="X559">
        <v>133.25351592548216</v>
      </c>
      <c r="Y559">
        <v>0</v>
      </c>
      <c r="Z559">
        <v>0</v>
      </c>
      <c r="AA559">
        <v>0</v>
      </c>
      <c r="AB559">
        <v>22.872061253594051</v>
      </c>
      <c r="AC559">
        <v>0</v>
      </c>
      <c r="AD559">
        <v>0</v>
      </c>
      <c r="AE559">
        <v>156.1255771790762</v>
      </c>
    </row>
    <row r="560" spans="1:31" x14ac:dyDescent="0.3">
      <c r="A560">
        <v>2449613</v>
      </c>
      <c r="B560">
        <v>1</v>
      </c>
      <c r="C560" t="s">
        <v>80</v>
      </c>
      <c r="D560" t="s">
        <v>96</v>
      </c>
      <c r="E560" t="s">
        <v>173</v>
      </c>
      <c r="F560" t="s">
        <v>1836</v>
      </c>
      <c r="G560" t="s">
        <v>219</v>
      </c>
      <c r="H560" t="s">
        <v>144</v>
      </c>
      <c r="I560" t="s">
        <v>136</v>
      </c>
      <c r="J560" t="s">
        <v>3</v>
      </c>
      <c r="K560" t="s">
        <v>138</v>
      </c>
      <c r="L560" t="s">
        <v>1837</v>
      </c>
      <c r="M560" t="s">
        <v>1838</v>
      </c>
      <c r="N560">
        <v>6.8363888880000001</v>
      </c>
      <c r="O560">
        <v>0</v>
      </c>
      <c r="P560">
        <v>2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11.480899289574539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11.480899289574539</v>
      </c>
    </row>
    <row r="561" spans="1:31" x14ac:dyDescent="0.3">
      <c r="A561">
        <v>2450154</v>
      </c>
      <c r="B561">
        <v>1</v>
      </c>
      <c r="C561" t="s">
        <v>81</v>
      </c>
      <c r="D561" t="s">
        <v>122</v>
      </c>
      <c r="E561" t="s">
        <v>173</v>
      </c>
      <c r="F561" t="s">
        <v>1839</v>
      </c>
      <c r="G561" t="s">
        <v>175</v>
      </c>
      <c r="H561" t="s">
        <v>144</v>
      </c>
      <c r="I561" t="s">
        <v>136</v>
      </c>
      <c r="J561" t="s">
        <v>137</v>
      </c>
      <c r="K561" t="s">
        <v>138</v>
      </c>
      <c r="L561" t="s">
        <v>1840</v>
      </c>
      <c r="M561" t="s">
        <v>1841</v>
      </c>
      <c r="N561">
        <v>2.6144444440000001</v>
      </c>
      <c r="O561">
        <v>0</v>
      </c>
      <c r="P561">
        <v>2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1.3826724740901799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1.3826724740901799</v>
      </c>
    </row>
    <row r="562" spans="1:31" x14ac:dyDescent="0.3">
      <c r="A562">
        <v>2449716</v>
      </c>
      <c r="B562">
        <v>1</v>
      </c>
      <c r="C562" t="s">
        <v>80</v>
      </c>
      <c r="D562" t="s">
        <v>93</v>
      </c>
      <c r="E562" t="s">
        <v>141</v>
      </c>
      <c r="F562" t="s">
        <v>1842</v>
      </c>
      <c r="G562" t="s">
        <v>366</v>
      </c>
      <c r="H562" t="s">
        <v>144</v>
      </c>
      <c r="I562" t="s">
        <v>136</v>
      </c>
      <c r="J562" t="s">
        <v>137</v>
      </c>
      <c r="K562" t="s">
        <v>138</v>
      </c>
      <c r="L562" t="s">
        <v>1843</v>
      </c>
      <c r="M562" t="s">
        <v>1844</v>
      </c>
      <c r="N562">
        <v>2.048333333</v>
      </c>
      <c r="O562">
        <v>0</v>
      </c>
      <c r="P562">
        <v>4</v>
      </c>
      <c r="Q562">
        <v>0</v>
      </c>
      <c r="R562">
        <v>7</v>
      </c>
      <c r="S562">
        <v>0</v>
      </c>
      <c r="T562">
        <v>2</v>
      </c>
      <c r="U562">
        <v>0</v>
      </c>
      <c r="V562">
        <v>0</v>
      </c>
      <c r="W562">
        <v>0</v>
      </c>
      <c r="X562">
        <v>3.2059990263027163</v>
      </c>
      <c r="Y562">
        <v>0</v>
      </c>
      <c r="Z562">
        <v>5.5360156748341058</v>
      </c>
      <c r="AA562">
        <v>0</v>
      </c>
      <c r="AB562">
        <v>0.11930633968045927</v>
      </c>
      <c r="AC562">
        <v>0</v>
      </c>
      <c r="AD562">
        <v>0</v>
      </c>
      <c r="AE562">
        <v>8.8613210408172822</v>
      </c>
    </row>
    <row r="563" spans="1:31" x14ac:dyDescent="0.3">
      <c r="A563">
        <v>2449427</v>
      </c>
      <c r="B563">
        <v>1</v>
      </c>
      <c r="C563" t="s">
        <v>80</v>
      </c>
      <c r="D563" t="s">
        <v>88</v>
      </c>
      <c r="E563" t="s">
        <v>159</v>
      </c>
      <c r="F563" t="s">
        <v>1845</v>
      </c>
      <c r="G563" t="s">
        <v>226</v>
      </c>
      <c r="H563" t="s">
        <v>144</v>
      </c>
      <c r="I563" t="s">
        <v>136</v>
      </c>
      <c r="J563" t="s">
        <v>137</v>
      </c>
      <c r="K563" t="s">
        <v>162</v>
      </c>
      <c r="L563" t="s">
        <v>1846</v>
      </c>
      <c r="M563" t="s">
        <v>1847</v>
      </c>
      <c r="N563">
        <v>3.4138888879999998</v>
      </c>
      <c r="O563">
        <v>0</v>
      </c>
      <c r="P563">
        <v>151</v>
      </c>
      <c r="Q563">
        <v>0</v>
      </c>
      <c r="R563">
        <v>0</v>
      </c>
      <c r="S563">
        <v>0</v>
      </c>
      <c r="T563">
        <v>66</v>
      </c>
      <c r="U563">
        <v>0</v>
      </c>
      <c r="V563">
        <v>0</v>
      </c>
      <c r="W563">
        <v>0</v>
      </c>
      <c r="X563">
        <v>272.53527469281119</v>
      </c>
      <c r="Y563">
        <v>0</v>
      </c>
      <c r="Z563">
        <v>0</v>
      </c>
      <c r="AA563">
        <v>0</v>
      </c>
      <c r="AB563">
        <v>308.30847587575664</v>
      </c>
      <c r="AC563">
        <v>0</v>
      </c>
      <c r="AD563">
        <v>0</v>
      </c>
      <c r="AE563">
        <v>580.84375056856788</v>
      </c>
    </row>
    <row r="564" spans="1:31" x14ac:dyDescent="0.3">
      <c r="A564">
        <v>2449759</v>
      </c>
      <c r="B564">
        <v>1</v>
      </c>
      <c r="C564" t="s">
        <v>80</v>
      </c>
      <c r="D564" t="s">
        <v>88</v>
      </c>
      <c r="E564" t="s">
        <v>173</v>
      </c>
      <c r="F564" t="s">
        <v>1848</v>
      </c>
      <c r="G564" t="s">
        <v>179</v>
      </c>
      <c r="H564" t="s">
        <v>144</v>
      </c>
      <c r="I564" t="s">
        <v>136</v>
      </c>
      <c r="J564" t="s">
        <v>137</v>
      </c>
      <c r="K564" t="s">
        <v>138</v>
      </c>
      <c r="L564" t="s">
        <v>1849</v>
      </c>
      <c r="M564" t="s">
        <v>1850</v>
      </c>
      <c r="N564">
        <v>0.84750000000000003</v>
      </c>
      <c r="O564">
        <v>0</v>
      </c>
      <c r="P564">
        <v>3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1.3539865015501866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1.3539865015501866</v>
      </c>
    </row>
    <row r="565" spans="1:31" x14ac:dyDescent="0.3">
      <c r="A565">
        <v>2450137</v>
      </c>
      <c r="B565">
        <v>1</v>
      </c>
      <c r="C565" t="s">
        <v>80</v>
      </c>
      <c r="D565" t="s">
        <v>100</v>
      </c>
      <c r="E565" t="s">
        <v>147</v>
      </c>
      <c r="F565" t="s">
        <v>1851</v>
      </c>
      <c r="G565" t="s">
        <v>166</v>
      </c>
      <c r="H565" t="s">
        <v>135</v>
      </c>
      <c r="I565" t="s">
        <v>136</v>
      </c>
      <c r="J565" t="s">
        <v>137</v>
      </c>
      <c r="K565" t="s">
        <v>138</v>
      </c>
      <c r="L565" t="s">
        <v>1852</v>
      </c>
      <c r="M565" t="s">
        <v>1853</v>
      </c>
      <c r="N565">
        <v>1.787222222</v>
      </c>
      <c r="O565">
        <v>0</v>
      </c>
      <c r="P565">
        <v>11</v>
      </c>
      <c r="Q565">
        <v>0</v>
      </c>
      <c r="R565">
        <v>32</v>
      </c>
      <c r="S565">
        <v>0</v>
      </c>
      <c r="T565">
        <v>6</v>
      </c>
      <c r="U565">
        <v>0</v>
      </c>
      <c r="V565">
        <v>0</v>
      </c>
      <c r="W565">
        <v>0</v>
      </c>
      <c r="X565">
        <v>10.34661000139802</v>
      </c>
      <c r="Y565">
        <v>0</v>
      </c>
      <c r="Z565">
        <v>24.551433935684145</v>
      </c>
      <c r="AA565">
        <v>0</v>
      </c>
      <c r="AB565">
        <v>5.7052860285625675</v>
      </c>
      <c r="AC565">
        <v>0</v>
      </c>
      <c r="AD565">
        <v>0</v>
      </c>
      <c r="AE565">
        <v>40.603329965644733</v>
      </c>
    </row>
    <row r="566" spans="1:31" x14ac:dyDescent="0.3">
      <c r="A566">
        <v>2449782</v>
      </c>
      <c r="B566">
        <v>1</v>
      </c>
      <c r="C566" t="s">
        <v>80</v>
      </c>
      <c r="D566" t="s">
        <v>105</v>
      </c>
      <c r="E566" t="s">
        <v>182</v>
      </c>
      <c r="F566" t="s">
        <v>1854</v>
      </c>
      <c r="G566" t="s">
        <v>200</v>
      </c>
      <c r="H566" t="s">
        <v>144</v>
      </c>
      <c r="I566" t="s">
        <v>136</v>
      </c>
      <c r="J566" t="s">
        <v>137</v>
      </c>
      <c r="K566" t="s">
        <v>138</v>
      </c>
      <c r="L566" t="s">
        <v>1855</v>
      </c>
      <c r="M566" t="s">
        <v>1856</v>
      </c>
      <c r="N566">
        <v>7.0563888879999999</v>
      </c>
      <c r="O566">
        <v>0</v>
      </c>
      <c r="P566">
        <v>92</v>
      </c>
      <c r="Q566">
        <v>0</v>
      </c>
      <c r="R566">
        <v>0</v>
      </c>
      <c r="S566">
        <v>0</v>
      </c>
      <c r="T566">
        <v>8</v>
      </c>
      <c r="U566">
        <v>0</v>
      </c>
      <c r="V566">
        <v>0</v>
      </c>
      <c r="W566">
        <v>0</v>
      </c>
      <c r="X566">
        <v>202.74808200023261</v>
      </c>
      <c r="Y566">
        <v>0</v>
      </c>
      <c r="Z566">
        <v>0</v>
      </c>
      <c r="AA566">
        <v>0</v>
      </c>
      <c r="AB566">
        <v>59.587093659652282</v>
      </c>
      <c r="AC566">
        <v>0</v>
      </c>
      <c r="AD566">
        <v>0</v>
      </c>
      <c r="AE566">
        <v>262.3351756598849</v>
      </c>
    </row>
    <row r="567" spans="1:31" x14ac:dyDescent="0.3">
      <c r="A567">
        <v>2449945</v>
      </c>
      <c r="B567">
        <v>1</v>
      </c>
      <c r="C567" t="s">
        <v>80</v>
      </c>
      <c r="D567" t="s">
        <v>94</v>
      </c>
      <c r="E567" t="s">
        <v>141</v>
      </c>
      <c r="F567" t="s">
        <v>1857</v>
      </c>
      <c r="G567" t="s">
        <v>156</v>
      </c>
      <c r="H567" t="s">
        <v>144</v>
      </c>
      <c r="I567" t="s">
        <v>136</v>
      </c>
      <c r="J567" t="s">
        <v>137</v>
      </c>
      <c r="K567" t="s">
        <v>138</v>
      </c>
      <c r="L567" t="s">
        <v>1858</v>
      </c>
      <c r="M567" t="s">
        <v>1859</v>
      </c>
      <c r="N567">
        <v>1.076944444</v>
      </c>
      <c r="O567">
        <v>0</v>
      </c>
      <c r="P567">
        <v>61</v>
      </c>
      <c r="Q567">
        <v>0</v>
      </c>
      <c r="R567">
        <v>0</v>
      </c>
      <c r="S567">
        <v>0</v>
      </c>
      <c r="T567">
        <v>1</v>
      </c>
      <c r="U567">
        <v>0</v>
      </c>
      <c r="V567">
        <v>0</v>
      </c>
      <c r="W567">
        <v>0</v>
      </c>
      <c r="X567">
        <v>12.304586413632864</v>
      </c>
      <c r="Y567">
        <v>0</v>
      </c>
      <c r="Z567">
        <v>0</v>
      </c>
      <c r="AA567">
        <v>0</v>
      </c>
      <c r="AB567">
        <v>0.49463490294104728</v>
      </c>
      <c r="AC567">
        <v>0</v>
      </c>
      <c r="AD567">
        <v>0</v>
      </c>
      <c r="AE567">
        <v>12.799221316573911</v>
      </c>
    </row>
    <row r="568" spans="1:31" x14ac:dyDescent="0.3">
      <c r="A568">
        <v>2450117</v>
      </c>
      <c r="B568">
        <v>1</v>
      </c>
      <c r="C568" t="s">
        <v>80</v>
      </c>
      <c r="D568" t="s">
        <v>95</v>
      </c>
      <c r="E568" t="s">
        <v>141</v>
      </c>
      <c r="F568" t="s">
        <v>1860</v>
      </c>
      <c r="G568" t="s">
        <v>143</v>
      </c>
      <c r="H568" t="s">
        <v>144</v>
      </c>
      <c r="I568" t="s">
        <v>136</v>
      </c>
      <c r="J568" t="s">
        <v>137</v>
      </c>
      <c r="K568" t="s">
        <v>138</v>
      </c>
      <c r="L568" t="s">
        <v>1861</v>
      </c>
      <c r="M568" t="s">
        <v>1862</v>
      </c>
      <c r="N568">
        <v>2.065555555</v>
      </c>
      <c r="O568">
        <v>0</v>
      </c>
      <c r="P568">
        <v>67</v>
      </c>
      <c r="Q568">
        <v>0</v>
      </c>
      <c r="R568">
        <v>0</v>
      </c>
      <c r="S568">
        <v>0</v>
      </c>
      <c r="T568">
        <v>5</v>
      </c>
      <c r="U568">
        <v>0</v>
      </c>
      <c r="V568">
        <v>0</v>
      </c>
      <c r="W568">
        <v>0</v>
      </c>
      <c r="X568">
        <v>15.718959298689496</v>
      </c>
      <c r="Y568">
        <v>0</v>
      </c>
      <c r="Z568">
        <v>0</v>
      </c>
      <c r="AA568">
        <v>0</v>
      </c>
      <c r="AB568">
        <v>1.4782894168962066</v>
      </c>
      <c r="AC568">
        <v>0</v>
      </c>
      <c r="AD568">
        <v>0</v>
      </c>
      <c r="AE568">
        <v>17.197248715585701</v>
      </c>
    </row>
    <row r="569" spans="1:31" x14ac:dyDescent="0.3">
      <c r="A569">
        <v>2449994</v>
      </c>
      <c r="B569">
        <v>1</v>
      </c>
      <c r="C569" t="s">
        <v>80</v>
      </c>
      <c r="D569" t="s">
        <v>93</v>
      </c>
      <c r="E569" t="s">
        <v>159</v>
      </c>
      <c r="F569" t="s">
        <v>1863</v>
      </c>
      <c r="G569" t="s">
        <v>143</v>
      </c>
      <c r="H569" t="s">
        <v>144</v>
      </c>
      <c r="I569" t="s">
        <v>136</v>
      </c>
      <c r="J569" t="s">
        <v>137</v>
      </c>
      <c r="K569" t="s">
        <v>138</v>
      </c>
      <c r="L569" t="s">
        <v>1864</v>
      </c>
      <c r="M569" t="s">
        <v>1865</v>
      </c>
      <c r="N569">
        <v>0.521666666</v>
      </c>
      <c r="O569">
        <v>0</v>
      </c>
      <c r="P569">
        <v>19</v>
      </c>
      <c r="Q569">
        <v>0</v>
      </c>
      <c r="R569">
        <v>15</v>
      </c>
      <c r="S569">
        <v>0</v>
      </c>
      <c r="T569">
        <v>6</v>
      </c>
      <c r="U569">
        <v>0</v>
      </c>
      <c r="V569">
        <v>0</v>
      </c>
      <c r="W569">
        <v>0</v>
      </c>
      <c r="X569">
        <v>2.5685188810277739</v>
      </c>
      <c r="Y569">
        <v>0</v>
      </c>
      <c r="Z569">
        <v>6.6964680007059245</v>
      </c>
      <c r="AA569">
        <v>0</v>
      </c>
      <c r="AB569">
        <v>0.29990568445055338</v>
      </c>
      <c r="AC569">
        <v>0</v>
      </c>
      <c r="AD569">
        <v>0</v>
      </c>
      <c r="AE569">
        <v>9.5648925661842519</v>
      </c>
    </row>
    <row r="570" spans="1:31" x14ac:dyDescent="0.3">
      <c r="A570">
        <v>2449951</v>
      </c>
      <c r="B570">
        <v>1</v>
      </c>
      <c r="C570" t="s">
        <v>80</v>
      </c>
      <c r="D570" t="s">
        <v>82</v>
      </c>
      <c r="E570" t="s">
        <v>173</v>
      </c>
      <c r="F570" t="s">
        <v>1866</v>
      </c>
      <c r="G570" t="s">
        <v>175</v>
      </c>
      <c r="H570" t="s">
        <v>144</v>
      </c>
      <c r="I570" t="s">
        <v>136</v>
      </c>
      <c r="J570" t="s">
        <v>137</v>
      </c>
      <c r="K570" t="s">
        <v>138</v>
      </c>
      <c r="L570" t="s">
        <v>1867</v>
      </c>
      <c r="M570" t="s">
        <v>1868</v>
      </c>
      <c r="N570">
        <v>0.95</v>
      </c>
      <c r="O570">
        <v>0</v>
      </c>
      <c r="P570">
        <v>1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1.1493411047973612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1.1493411047973612</v>
      </c>
    </row>
    <row r="571" spans="1:31" x14ac:dyDescent="0.3">
      <c r="A571">
        <v>2449384</v>
      </c>
      <c r="B571">
        <v>1</v>
      </c>
      <c r="C571" t="s">
        <v>80</v>
      </c>
      <c r="D571" t="s">
        <v>93</v>
      </c>
      <c r="E571" t="s">
        <v>159</v>
      </c>
      <c r="F571" t="s">
        <v>1869</v>
      </c>
      <c r="G571" t="s">
        <v>161</v>
      </c>
      <c r="H571" t="s">
        <v>144</v>
      </c>
      <c r="I571" t="s">
        <v>136</v>
      </c>
      <c r="J571" t="s">
        <v>137</v>
      </c>
      <c r="K571" t="s">
        <v>162</v>
      </c>
      <c r="L571" t="s">
        <v>1870</v>
      </c>
      <c r="M571" t="s">
        <v>1871</v>
      </c>
      <c r="N571">
        <v>5.4338888880000003</v>
      </c>
      <c r="O571">
        <v>0</v>
      </c>
      <c r="P571">
        <v>39</v>
      </c>
      <c r="Q571">
        <v>0</v>
      </c>
      <c r="R571">
        <v>3</v>
      </c>
      <c r="S571">
        <v>0</v>
      </c>
      <c r="T571">
        <v>11</v>
      </c>
      <c r="U571">
        <v>0</v>
      </c>
      <c r="V571">
        <v>0</v>
      </c>
      <c r="W571">
        <v>0</v>
      </c>
      <c r="X571">
        <v>31.473142910960007</v>
      </c>
      <c r="Y571">
        <v>0</v>
      </c>
      <c r="Z571">
        <v>13.008107941752652</v>
      </c>
      <c r="AA571">
        <v>0</v>
      </c>
      <c r="AB571">
        <v>34.029162995264862</v>
      </c>
      <c r="AC571">
        <v>0</v>
      </c>
      <c r="AD571">
        <v>0</v>
      </c>
      <c r="AE571">
        <v>78.510413847977532</v>
      </c>
    </row>
    <row r="572" spans="1:31" x14ac:dyDescent="0.3">
      <c r="A572">
        <v>2449825</v>
      </c>
      <c r="B572">
        <v>1</v>
      </c>
      <c r="C572" t="s">
        <v>80</v>
      </c>
      <c r="D572" t="s">
        <v>107</v>
      </c>
      <c r="E572" t="s">
        <v>132</v>
      </c>
      <c r="F572" t="s">
        <v>1872</v>
      </c>
      <c r="G572" t="s">
        <v>149</v>
      </c>
      <c r="H572" t="s">
        <v>135</v>
      </c>
      <c r="I572" t="s">
        <v>136</v>
      </c>
      <c r="J572" t="s">
        <v>137</v>
      </c>
      <c r="K572" t="s">
        <v>138</v>
      </c>
      <c r="L572" t="s">
        <v>1873</v>
      </c>
      <c r="M572" t="s">
        <v>1874</v>
      </c>
      <c r="N572">
        <v>2.474722222</v>
      </c>
      <c r="O572">
        <v>0</v>
      </c>
      <c r="P572">
        <v>162</v>
      </c>
      <c r="Q572">
        <v>0</v>
      </c>
      <c r="R572">
        <v>1</v>
      </c>
      <c r="S572">
        <v>0</v>
      </c>
      <c r="T572">
        <v>57</v>
      </c>
      <c r="U572">
        <v>0</v>
      </c>
      <c r="V572">
        <v>0</v>
      </c>
      <c r="W572">
        <v>0</v>
      </c>
      <c r="X572">
        <v>95.588339951321942</v>
      </c>
      <c r="Y572">
        <v>0</v>
      </c>
      <c r="Z572">
        <v>2.0063767221785849</v>
      </c>
      <c r="AA572">
        <v>0</v>
      </c>
      <c r="AB572">
        <v>132.99624270229359</v>
      </c>
      <c r="AC572">
        <v>0</v>
      </c>
      <c r="AD572">
        <v>0</v>
      </c>
      <c r="AE572">
        <v>230.59095937579411</v>
      </c>
    </row>
    <row r="573" spans="1:31" x14ac:dyDescent="0.3">
      <c r="A573">
        <v>2449633</v>
      </c>
      <c r="B573">
        <v>1</v>
      </c>
      <c r="C573" t="s">
        <v>80</v>
      </c>
      <c r="D573" t="s">
        <v>105</v>
      </c>
      <c r="E573" t="s">
        <v>147</v>
      </c>
      <c r="F573" t="s">
        <v>1875</v>
      </c>
      <c r="G573" t="s">
        <v>166</v>
      </c>
      <c r="H573" t="s">
        <v>135</v>
      </c>
      <c r="I573" t="s">
        <v>136</v>
      </c>
      <c r="J573" t="s">
        <v>137</v>
      </c>
      <c r="K573" t="s">
        <v>138</v>
      </c>
      <c r="L573" t="s">
        <v>1876</v>
      </c>
      <c r="M573" t="s">
        <v>1877</v>
      </c>
      <c r="N573">
        <v>3.6886111110000002</v>
      </c>
      <c r="O573">
        <v>0</v>
      </c>
      <c r="P573">
        <v>3913</v>
      </c>
      <c r="Q573">
        <v>0</v>
      </c>
      <c r="R573">
        <v>0</v>
      </c>
      <c r="S573">
        <v>0</v>
      </c>
      <c r="T573">
        <v>293</v>
      </c>
      <c r="U573">
        <v>0</v>
      </c>
      <c r="V573">
        <v>0</v>
      </c>
      <c r="W573">
        <v>0</v>
      </c>
      <c r="X573">
        <v>4967.5482722478364</v>
      </c>
      <c r="Y573">
        <v>0</v>
      </c>
      <c r="Z573">
        <v>0</v>
      </c>
      <c r="AA573">
        <v>0</v>
      </c>
      <c r="AB573">
        <v>1247.8825690866465</v>
      </c>
      <c r="AC573">
        <v>0</v>
      </c>
      <c r="AD573">
        <v>0</v>
      </c>
      <c r="AE573">
        <v>6215.4308413344825</v>
      </c>
    </row>
    <row r="574" spans="1:31" x14ac:dyDescent="0.3">
      <c r="A574">
        <v>2449696</v>
      </c>
      <c r="B574">
        <v>1</v>
      </c>
      <c r="C574" t="s">
        <v>81</v>
      </c>
      <c r="D574" t="s">
        <v>122</v>
      </c>
      <c r="E574" t="s">
        <v>159</v>
      </c>
      <c r="F574" t="s">
        <v>1878</v>
      </c>
      <c r="G574" t="s">
        <v>725</v>
      </c>
      <c r="H574" t="s">
        <v>144</v>
      </c>
      <c r="I574" t="s">
        <v>136</v>
      </c>
      <c r="J574" t="s">
        <v>137</v>
      </c>
      <c r="K574" t="s">
        <v>138</v>
      </c>
      <c r="L574" t="s">
        <v>1879</v>
      </c>
      <c r="M574" t="s">
        <v>1880</v>
      </c>
      <c r="N574">
        <v>0.96027777700000005</v>
      </c>
      <c r="O574">
        <v>0</v>
      </c>
      <c r="P574">
        <v>109</v>
      </c>
      <c r="Q574">
        <v>0</v>
      </c>
      <c r="R574">
        <v>0</v>
      </c>
      <c r="S574">
        <v>0</v>
      </c>
      <c r="T574">
        <v>3</v>
      </c>
      <c r="U574">
        <v>0</v>
      </c>
      <c r="V574">
        <v>0</v>
      </c>
      <c r="W574">
        <v>0</v>
      </c>
      <c r="X574">
        <v>9.2245181135417287</v>
      </c>
      <c r="Y574">
        <v>0</v>
      </c>
      <c r="Z574">
        <v>0</v>
      </c>
      <c r="AA574">
        <v>0</v>
      </c>
      <c r="AB574">
        <v>0.45117904822177562</v>
      </c>
      <c r="AC574">
        <v>0</v>
      </c>
      <c r="AD574">
        <v>0</v>
      </c>
      <c r="AE574">
        <v>9.6756971617635035</v>
      </c>
    </row>
    <row r="575" spans="1:31" x14ac:dyDescent="0.3">
      <c r="A575">
        <v>2449347</v>
      </c>
      <c r="B575">
        <v>1</v>
      </c>
      <c r="C575" t="s">
        <v>80</v>
      </c>
      <c r="D575" t="s">
        <v>95</v>
      </c>
      <c r="E575" t="s">
        <v>169</v>
      </c>
      <c r="F575" t="s">
        <v>1881</v>
      </c>
      <c r="G575" t="s">
        <v>149</v>
      </c>
      <c r="H575" t="s">
        <v>135</v>
      </c>
      <c r="I575" t="s">
        <v>136</v>
      </c>
      <c r="J575" t="s">
        <v>137</v>
      </c>
      <c r="K575" t="s">
        <v>138</v>
      </c>
      <c r="L575" t="s">
        <v>1882</v>
      </c>
      <c r="M575" t="s">
        <v>1883</v>
      </c>
      <c r="N575">
        <v>0.70666666600000005</v>
      </c>
      <c r="O575">
        <v>5</v>
      </c>
      <c r="P575">
        <v>401</v>
      </c>
      <c r="Q575">
        <v>8</v>
      </c>
      <c r="R575">
        <v>1</v>
      </c>
      <c r="S575">
        <v>39</v>
      </c>
      <c r="T575">
        <v>18</v>
      </c>
      <c r="U575">
        <v>4</v>
      </c>
      <c r="V575">
        <v>0</v>
      </c>
      <c r="W575">
        <v>0.89909660878665987</v>
      </c>
      <c r="X575">
        <v>86.539415008645491</v>
      </c>
      <c r="Y575">
        <v>87.772033199042767</v>
      </c>
      <c r="Z575">
        <v>0.95419493492614482</v>
      </c>
      <c r="AA575">
        <v>482.62104628156857</v>
      </c>
      <c r="AB575">
        <v>11.855119169401421</v>
      </c>
      <c r="AC575">
        <v>439.02932621370951</v>
      </c>
      <c r="AD575">
        <v>0</v>
      </c>
      <c r="AE575">
        <v>1109.6702314160805</v>
      </c>
    </row>
    <row r="576" spans="1:31" x14ac:dyDescent="0.3">
      <c r="A576">
        <v>2449596</v>
      </c>
      <c r="B576">
        <v>1</v>
      </c>
      <c r="C576" t="s">
        <v>80</v>
      </c>
      <c r="D576" t="s">
        <v>83</v>
      </c>
      <c r="E576" t="s">
        <v>173</v>
      </c>
      <c r="F576" t="s">
        <v>1884</v>
      </c>
      <c r="G576" t="s">
        <v>179</v>
      </c>
      <c r="H576" t="s">
        <v>144</v>
      </c>
      <c r="I576" t="s">
        <v>136</v>
      </c>
      <c r="J576" t="s">
        <v>137</v>
      </c>
      <c r="K576" t="s">
        <v>138</v>
      </c>
      <c r="L576" t="s">
        <v>1885</v>
      </c>
      <c r="M576" t="s">
        <v>1886</v>
      </c>
      <c r="N576">
        <v>0.90833333299999997</v>
      </c>
      <c r="O576">
        <v>0</v>
      </c>
      <c r="P576">
        <v>8</v>
      </c>
      <c r="Q576">
        <v>0</v>
      </c>
      <c r="R576">
        <v>0</v>
      </c>
      <c r="S576">
        <v>0</v>
      </c>
      <c r="T576">
        <v>2</v>
      </c>
      <c r="U576">
        <v>0</v>
      </c>
      <c r="V576">
        <v>0</v>
      </c>
      <c r="W576">
        <v>0</v>
      </c>
      <c r="X576">
        <v>2.884494478592869</v>
      </c>
      <c r="Y576">
        <v>0</v>
      </c>
      <c r="Z576">
        <v>0</v>
      </c>
      <c r="AA576">
        <v>0</v>
      </c>
      <c r="AB576">
        <v>5.3831595915544526</v>
      </c>
      <c r="AC576">
        <v>0</v>
      </c>
      <c r="AD576">
        <v>0</v>
      </c>
      <c r="AE576">
        <v>8.2676540701473211</v>
      </c>
    </row>
    <row r="577" spans="1:31" x14ac:dyDescent="0.3">
      <c r="A577">
        <v>2449447</v>
      </c>
      <c r="B577">
        <v>1</v>
      </c>
      <c r="C577" t="s">
        <v>80</v>
      </c>
      <c r="D577" t="s">
        <v>107</v>
      </c>
      <c r="E577" t="s">
        <v>147</v>
      </c>
      <c r="F577" t="s">
        <v>1887</v>
      </c>
      <c r="G577" t="s">
        <v>226</v>
      </c>
      <c r="H577" t="s">
        <v>135</v>
      </c>
      <c r="I577" t="s">
        <v>136</v>
      </c>
      <c r="J577" t="s">
        <v>137</v>
      </c>
      <c r="K577" t="s">
        <v>162</v>
      </c>
      <c r="L577" t="s">
        <v>1888</v>
      </c>
      <c r="M577" t="s">
        <v>1889</v>
      </c>
      <c r="N577">
        <v>2.2127777769999999</v>
      </c>
      <c r="O577">
        <v>0</v>
      </c>
      <c r="P577">
        <v>759</v>
      </c>
      <c r="Q577">
        <v>0</v>
      </c>
      <c r="R577">
        <v>1</v>
      </c>
      <c r="S577">
        <v>0</v>
      </c>
      <c r="T577">
        <v>30</v>
      </c>
      <c r="U577">
        <v>1</v>
      </c>
      <c r="V577">
        <v>1</v>
      </c>
      <c r="W577">
        <v>0</v>
      </c>
      <c r="X577">
        <v>454.06102399391398</v>
      </c>
      <c r="Y577">
        <v>0</v>
      </c>
      <c r="Z577">
        <v>0.204761185992891</v>
      </c>
      <c r="AA577">
        <v>0</v>
      </c>
      <c r="AB577">
        <v>107.74713692402244</v>
      </c>
      <c r="AC577">
        <v>126.91298543252279</v>
      </c>
      <c r="AD577">
        <v>0.12443518699872887</v>
      </c>
      <c r="AE577">
        <v>689.05034272345085</v>
      </c>
    </row>
    <row r="578" spans="1:31" x14ac:dyDescent="0.3">
      <c r="A578">
        <v>2446117</v>
      </c>
      <c r="B578">
        <v>1</v>
      </c>
      <c r="C578" t="s">
        <v>80</v>
      </c>
      <c r="D578" t="s">
        <v>96</v>
      </c>
      <c r="E578" t="s">
        <v>173</v>
      </c>
      <c r="F578" t="s">
        <v>1890</v>
      </c>
      <c r="G578" t="s">
        <v>219</v>
      </c>
      <c r="H578" t="s">
        <v>144</v>
      </c>
      <c r="I578" t="s">
        <v>136</v>
      </c>
      <c r="J578" t="s">
        <v>3</v>
      </c>
      <c r="K578" t="s">
        <v>138</v>
      </c>
      <c r="L578" t="s">
        <v>1891</v>
      </c>
      <c r="M578" t="s">
        <v>1892</v>
      </c>
      <c r="N578">
        <v>1.5974999999999999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0.22050002493305793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0.22050002493305793</v>
      </c>
    </row>
    <row r="579" spans="1:31" x14ac:dyDescent="0.3">
      <c r="A579">
        <v>2446280</v>
      </c>
      <c r="B579">
        <v>1</v>
      </c>
      <c r="C579" t="s">
        <v>80</v>
      </c>
      <c r="D579" t="s">
        <v>106</v>
      </c>
      <c r="E579" t="s">
        <v>147</v>
      </c>
      <c r="F579" t="s">
        <v>1893</v>
      </c>
      <c r="G579" t="s">
        <v>134</v>
      </c>
      <c r="H579" t="s">
        <v>135</v>
      </c>
      <c r="I579" t="s">
        <v>136</v>
      </c>
      <c r="J579" t="s">
        <v>137</v>
      </c>
      <c r="K579" t="s">
        <v>138</v>
      </c>
      <c r="L579" t="s">
        <v>1894</v>
      </c>
      <c r="M579" t="s">
        <v>1895</v>
      </c>
      <c r="N579">
        <v>2.4088888879999999</v>
      </c>
      <c r="O579">
        <v>0</v>
      </c>
      <c r="P579">
        <v>1</v>
      </c>
      <c r="Q579">
        <v>0</v>
      </c>
      <c r="R579">
        <v>4</v>
      </c>
      <c r="S579">
        <v>0</v>
      </c>
      <c r="T579">
        <v>6</v>
      </c>
      <c r="U579">
        <v>0</v>
      </c>
      <c r="V579">
        <v>0</v>
      </c>
      <c r="W579">
        <v>0</v>
      </c>
      <c r="X579">
        <v>5.2108808240962225E-5</v>
      </c>
      <c r="Y579">
        <v>0</v>
      </c>
      <c r="Z579">
        <v>2.4145056029187146</v>
      </c>
      <c r="AA579">
        <v>0</v>
      </c>
      <c r="AB579">
        <v>77.677098803540758</v>
      </c>
      <c r="AC579">
        <v>0</v>
      </c>
      <c r="AD579">
        <v>0</v>
      </c>
      <c r="AE579">
        <v>80.091656515267715</v>
      </c>
    </row>
    <row r="580" spans="1:31" x14ac:dyDescent="0.3">
      <c r="A580">
        <v>2446077</v>
      </c>
      <c r="B580">
        <v>1</v>
      </c>
      <c r="C580" t="s">
        <v>80</v>
      </c>
      <c r="D580" t="s">
        <v>105</v>
      </c>
      <c r="E580" t="s">
        <v>132</v>
      </c>
      <c r="F580" t="s">
        <v>1896</v>
      </c>
      <c r="G580" t="s">
        <v>149</v>
      </c>
      <c r="H580" t="s">
        <v>135</v>
      </c>
      <c r="I580" t="s">
        <v>136</v>
      </c>
      <c r="J580" t="s">
        <v>137</v>
      </c>
      <c r="K580" t="s">
        <v>138</v>
      </c>
      <c r="L580" t="s">
        <v>1897</v>
      </c>
      <c r="M580" t="s">
        <v>1898</v>
      </c>
      <c r="N580">
        <v>1.008611111</v>
      </c>
      <c r="O580">
        <v>1</v>
      </c>
      <c r="P580">
        <v>3</v>
      </c>
      <c r="Q580">
        <v>0</v>
      </c>
      <c r="R580">
        <v>2</v>
      </c>
      <c r="S580">
        <v>10</v>
      </c>
      <c r="T580">
        <v>11</v>
      </c>
      <c r="U580">
        <v>1</v>
      </c>
      <c r="V580">
        <v>0</v>
      </c>
      <c r="W580">
        <v>3.6696727808675962</v>
      </c>
      <c r="X580">
        <v>0.9656147639090108</v>
      </c>
      <c r="Y580">
        <v>0</v>
      </c>
      <c r="Z580">
        <v>1.045031369200655</v>
      </c>
      <c r="AA580">
        <v>51.654032191367556</v>
      </c>
      <c r="AB580">
        <v>26.593823437623882</v>
      </c>
      <c r="AC580">
        <v>690.71733339144907</v>
      </c>
      <c r="AD580">
        <v>0</v>
      </c>
      <c r="AE580">
        <v>774.64550793441776</v>
      </c>
    </row>
    <row r="581" spans="1:31" x14ac:dyDescent="0.3">
      <c r="A581">
        <v>2446409</v>
      </c>
      <c r="B581">
        <v>1</v>
      </c>
      <c r="C581" t="s">
        <v>80</v>
      </c>
      <c r="D581" t="s">
        <v>102</v>
      </c>
      <c r="E581" t="s">
        <v>141</v>
      </c>
      <c r="F581" t="s">
        <v>1899</v>
      </c>
      <c r="G581" t="s">
        <v>156</v>
      </c>
      <c r="H581" t="s">
        <v>144</v>
      </c>
      <c r="I581" t="s">
        <v>136</v>
      </c>
      <c r="J581" t="s">
        <v>137</v>
      </c>
      <c r="K581" t="s">
        <v>138</v>
      </c>
      <c r="L581" t="s">
        <v>1900</v>
      </c>
      <c r="M581" t="s">
        <v>1901</v>
      </c>
      <c r="N581">
        <v>0.814722222</v>
      </c>
      <c r="O581">
        <v>0</v>
      </c>
      <c r="P581">
        <v>57</v>
      </c>
      <c r="Q581">
        <v>0</v>
      </c>
      <c r="R581">
        <v>0</v>
      </c>
      <c r="S581">
        <v>0</v>
      </c>
      <c r="T581">
        <v>11</v>
      </c>
      <c r="U581">
        <v>0</v>
      </c>
      <c r="V581">
        <v>0</v>
      </c>
      <c r="W581">
        <v>0</v>
      </c>
      <c r="X581">
        <v>12.846244644687996</v>
      </c>
      <c r="Y581">
        <v>0</v>
      </c>
      <c r="Z581">
        <v>0</v>
      </c>
      <c r="AA581">
        <v>0</v>
      </c>
      <c r="AB581">
        <v>7.5457389359554865</v>
      </c>
      <c r="AC581">
        <v>0</v>
      </c>
      <c r="AD581">
        <v>0</v>
      </c>
      <c r="AE581">
        <v>20.391983580643483</v>
      </c>
    </row>
    <row r="582" spans="1:31" x14ac:dyDescent="0.3">
      <c r="A582">
        <v>2446031</v>
      </c>
      <c r="B582">
        <v>1</v>
      </c>
      <c r="C582" t="s">
        <v>80</v>
      </c>
      <c r="D582" t="s">
        <v>110</v>
      </c>
      <c r="E582" t="s">
        <v>182</v>
      </c>
      <c r="F582" t="s">
        <v>1902</v>
      </c>
      <c r="G582" t="s">
        <v>143</v>
      </c>
      <c r="H582" t="s">
        <v>144</v>
      </c>
      <c r="I582" t="s">
        <v>136</v>
      </c>
      <c r="J582" t="s">
        <v>137</v>
      </c>
      <c r="K582" t="s">
        <v>138</v>
      </c>
      <c r="L582" t="s">
        <v>1903</v>
      </c>
      <c r="M582" t="s">
        <v>1904</v>
      </c>
      <c r="N582">
        <v>1.021111111</v>
      </c>
      <c r="O582">
        <v>0</v>
      </c>
      <c r="P582">
        <v>49</v>
      </c>
      <c r="Q582">
        <v>0</v>
      </c>
      <c r="R582">
        <v>0</v>
      </c>
      <c r="S582">
        <v>0</v>
      </c>
      <c r="T582">
        <v>6</v>
      </c>
      <c r="U582">
        <v>0</v>
      </c>
      <c r="V582">
        <v>0</v>
      </c>
      <c r="W582">
        <v>0</v>
      </c>
      <c r="X582">
        <v>15.377404924236014</v>
      </c>
      <c r="Y582">
        <v>0</v>
      </c>
      <c r="Z582">
        <v>0</v>
      </c>
      <c r="AA582">
        <v>0</v>
      </c>
      <c r="AB582">
        <v>26.499475015362567</v>
      </c>
      <c r="AC582">
        <v>0</v>
      </c>
      <c r="AD582">
        <v>0</v>
      </c>
      <c r="AE582">
        <v>41.876879939598581</v>
      </c>
    </row>
    <row r="583" spans="1:31" x14ac:dyDescent="0.3">
      <c r="A583">
        <v>2446180</v>
      </c>
      <c r="B583">
        <v>1</v>
      </c>
      <c r="C583" t="s">
        <v>80</v>
      </c>
      <c r="D583" t="s">
        <v>85</v>
      </c>
      <c r="E583" t="s">
        <v>141</v>
      </c>
      <c r="F583" t="s">
        <v>1905</v>
      </c>
      <c r="G583" t="s">
        <v>226</v>
      </c>
      <c r="H583" t="s">
        <v>144</v>
      </c>
      <c r="I583" t="s">
        <v>136</v>
      </c>
      <c r="J583" t="s">
        <v>137</v>
      </c>
      <c r="K583" t="s">
        <v>162</v>
      </c>
      <c r="L583" t="s">
        <v>1906</v>
      </c>
      <c r="M583" t="s">
        <v>1907</v>
      </c>
      <c r="N583">
        <v>2.0525000000000002</v>
      </c>
      <c r="O583">
        <v>0</v>
      </c>
      <c r="P583">
        <v>94</v>
      </c>
      <c r="Q583">
        <v>0</v>
      </c>
      <c r="R583">
        <v>0</v>
      </c>
      <c r="S583">
        <v>0</v>
      </c>
      <c r="T583">
        <v>7</v>
      </c>
      <c r="U583">
        <v>0</v>
      </c>
      <c r="V583">
        <v>0</v>
      </c>
      <c r="W583">
        <v>0</v>
      </c>
      <c r="X583">
        <v>59.841045429392103</v>
      </c>
      <c r="Y583">
        <v>0</v>
      </c>
      <c r="Z583">
        <v>0</v>
      </c>
      <c r="AA583">
        <v>0</v>
      </c>
      <c r="AB583">
        <v>5.690819769687617</v>
      </c>
      <c r="AC583">
        <v>0</v>
      </c>
      <c r="AD583">
        <v>0</v>
      </c>
      <c r="AE583">
        <v>65.531865199079718</v>
      </c>
    </row>
    <row r="584" spans="1:31" x14ac:dyDescent="0.3">
      <c r="A584">
        <v>2446014</v>
      </c>
      <c r="B584">
        <v>1</v>
      </c>
      <c r="C584" t="s">
        <v>80</v>
      </c>
      <c r="D584" t="s">
        <v>101</v>
      </c>
      <c r="E584" t="s">
        <v>141</v>
      </c>
      <c r="F584" t="s">
        <v>1908</v>
      </c>
      <c r="G584" t="s">
        <v>226</v>
      </c>
      <c r="H584" t="s">
        <v>144</v>
      </c>
      <c r="I584" t="s">
        <v>136</v>
      </c>
      <c r="J584" t="s">
        <v>137</v>
      </c>
      <c r="K584" t="s">
        <v>162</v>
      </c>
      <c r="L584" t="s">
        <v>1909</v>
      </c>
      <c r="M584" t="s">
        <v>1910</v>
      </c>
      <c r="N584">
        <v>7.1055555549999996</v>
      </c>
      <c r="O584">
        <v>0</v>
      </c>
      <c r="P584">
        <v>3</v>
      </c>
      <c r="Q584">
        <v>0</v>
      </c>
      <c r="R584">
        <v>0</v>
      </c>
      <c r="S584">
        <v>0</v>
      </c>
      <c r="T584">
        <v>3</v>
      </c>
      <c r="U584">
        <v>0</v>
      </c>
      <c r="V584">
        <v>0</v>
      </c>
      <c r="W584">
        <v>0</v>
      </c>
      <c r="X584">
        <v>16.032232874750868</v>
      </c>
      <c r="Y584">
        <v>0</v>
      </c>
      <c r="Z584">
        <v>0</v>
      </c>
      <c r="AA584">
        <v>0</v>
      </c>
      <c r="AB584">
        <v>23.050312240284327</v>
      </c>
      <c r="AC584">
        <v>0</v>
      </c>
      <c r="AD584">
        <v>0</v>
      </c>
      <c r="AE584">
        <v>39.082545115035195</v>
      </c>
    </row>
    <row r="585" spans="1:31" x14ac:dyDescent="0.3">
      <c r="A585">
        <v>2446137</v>
      </c>
      <c r="B585">
        <v>1</v>
      </c>
      <c r="C585" t="s">
        <v>80</v>
      </c>
      <c r="D585" t="s">
        <v>96</v>
      </c>
      <c r="E585" t="s">
        <v>173</v>
      </c>
      <c r="F585" t="s">
        <v>1911</v>
      </c>
      <c r="G585" t="s">
        <v>175</v>
      </c>
      <c r="H585" t="s">
        <v>144</v>
      </c>
      <c r="I585" t="s">
        <v>136</v>
      </c>
      <c r="J585" t="s">
        <v>137</v>
      </c>
      <c r="K585" t="s">
        <v>138</v>
      </c>
      <c r="L585" t="s">
        <v>1912</v>
      </c>
      <c r="M585" t="s">
        <v>1913</v>
      </c>
      <c r="N585">
        <v>1.650833333</v>
      </c>
      <c r="O585">
        <v>0</v>
      </c>
      <c r="P585">
        <v>0</v>
      </c>
      <c r="Q585">
        <v>0</v>
      </c>
      <c r="R585">
        <v>1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0.15043352620124914</v>
      </c>
      <c r="AA585">
        <v>0</v>
      </c>
      <c r="AB585">
        <v>0</v>
      </c>
      <c r="AC585">
        <v>0</v>
      </c>
      <c r="AD585">
        <v>0</v>
      </c>
      <c r="AE585">
        <v>0.15043352620124914</v>
      </c>
    </row>
    <row r="586" spans="1:31" x14ac:dyDescent="0.3">
      <c r="A586">
        <v>2446349</v>
      </c>
      <c r="B586">
        <v>1</v>
      </c>
      <c r="C586" t="s">
        <v>81</v>
      </c>
      <c r="D586" t="s">
        <v>115</v>
      </c>
      <c r="E586" t="s">
        <v>169</v>
      </c>
      <c r="F586" t="s">
        <v>1914</v>
      </c>
      <c r="G586" t="s">
        <v>149</v>
      </c>
      <c r="H586" t="s">
        <v>135</v>
      </c>
      <c r="I586" t="s">
        <v>136</v>
      </c>
      <c r="J586" t="s">
        <v>137</v>
      </c>
      <c r="K586" t="s">
        <v>138</v>
      </c>
      <c r="L586" t="s">
        <v>1915</v>
      </c>
      <c r="M586" t="s">
        <v>1916</v>
      </c>
      <c r="N586">
        <v>0.205555555</v>
      </c>
      <c r="O586">
        <v>1</v>
      </c>
      <c r="P586">
        <v>704</v>
      </c>
      <c r="Q586">
        <v>4</v>
      </c>
      <c r="R586">
        <v>79</v>
      </c>
      <c r="S586">
        <v>3</v>
      </c>
      <c r="T586">
        <v>30</v>
      </c>
      <c r="U586">
        <v>0</v>
      </c>
      <c r="V586">
        <v>0</v>
      </c>
      <c r="W586">
        <v>5.6936756146399994E-2</v>
      </c>
      <c r="X586">
        <v>11.387664143785583</v>
      </c>
      <c r="Y586">
        <v>0.40035993479479848</v>
      </c>
      <c r="Z586">
        <v>2.2020336299224277</v>
      </c>
      <c r="AA586">
        <v>1.8728474163242699</v>
      </c>
      <c r="AB586">
        <v>3.4908526197145582</v>
      </c>
      <c r="AC586">
        <v>0</v>
      </c>
      <c r="AD586">
        <v>0</v>
      </c>
      <c r="AE586">
        <v>19.410694500688034</v>
      </c>
    </row>
    <row r="587" spans="1:31" x14ac:dyDescent="0.3">
      <c r="A587">
        <v>2445994</v>
      </c>
      <c r="B587">
        <v>1</v>
      </c>
      <c r="C587" t="s">
        <v>80</v>
      </c>
      <c r="D587" t="s">
        <v>87</v>
      </c>
      <c r="E587" t="s">
        <v>173</v>
      </c>
      <c r="F587" t="s">
        <v>1917</v>
      </c>
      <c r="G587" t="s">
        <v>175</v>
      </c>
      <c r="H587" t="s">
        <v>144</v>
      </c>
      <c r="I587" t="s">
        <v>136</v>
      </c>
      <c r="J587" t="s">
        <v>137</v>
      </c>
      <c r="K587" t="s">
        <v>138</v>
      </c>
      <c r="L587" t="s">
        <v>1918</v>
      </c>
      <c r="M587" t="s">
        <v>1919</v>
      </c>
      <c r="N587">
        <v>1.2594444440000001</v>
      </c>
      <c r="O587">
        <v>0</v>
      </c>
      <c r="P587">
        <v>2</v>
      </c>
      <c r="Q587">
        <v>0</v>
      </c>
      <c r="R587">
        <v>0</v>
      </c>
      <c r="S587">
        <v>0</v>
      </c>
      <c r="T587">
        <v>4</v>
      </c>
      <c r="U587">
        <v>0</v>
      </c>
      <c r="V587">
        <v>0</v>
      </c>
      <c r="W587">
        <v>0</v>
      </c>
      <c r="X587">
        <v>1.1354889801800775E-2</v>
      </c>
      <c r="Y587">
        <v>0</v>
      </c>
      <c r="Z587">
        <v>0</v>
      </c>
      <c r="AA587">
        <v>0</v>
      </c>
      <c r="AB587">
        <v>5.4338746104250928E-2</v>
      </c>
      <c r="AC587">
        <v>0</v>
      </c>
      <c r="AD587">
        <v>0</v>
      </c>
      <c r="AE587">
        <v>6.5693635906051706E-2</v>
      </c>
    </row>
    <row r="588" spans="1:31" x14ac:dyDescent="0.3">
      <c r="A588">
        <v>2446100</v>
      </c>
      <c r="B588">
        <v>1</v>
      </c>
      <c r="C588" t="s">
        <v>80</v>
      </c>
      <c r="D588" t="s">
        <v>96</v>
      </c>
      <c r="E588" t="s">
        <v>173</v>
      </c>
      <c r="F588" t="s">
        <v>1920</v>
      </c>
      <c r="G588" t="s">
        <v>461</v>
      </c>
      <c r="H588" t="s">
        <v>144</v>
      </c>
      <c r="I588" t="s">
        <v>136</v>
      </c>
      <c r="J588" t="s">
        <v>137</v>
      </c>
      <c r="K588" t="s">
        <v>138</v>
      </c>
      <c r="L588" t="s">
        <v>1921</v>
      </c>
      <c r="M588" t="s">
        <v>1922</v>
      </c>
      <c r="N588">
        <v>4.3319444440000003</v>
      </c>
      <c r="O588">
        <v>0</v>
      </c>
      <c r="P588">
        <v>2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0.99764351496155801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0.99764351496155801</v>
      </c>
    </row>
    <row r="589" spans="1:31" x14ac:dyDescent="0.3">
      <c r="A589">
        <v>2446460</v>
      </c>
      <c r="B589">
        <v>1</v>
      </c>
      <c r="C589" t="s">
        <v>81</v>
      </c>
      <c r="D589" t="s">
        <v>118</v>
      </c>
      <c r="E589" t="s">
        <v>173</v>
      </c>
      <c r="F589" t="s">
        <v>1923</v>
      </c>
      <c r="G589" t="s">
        <v>175</v>
      </c>
      <c r="H589" t="s">
        <v>144</v>
      </c>
      <c r="I589" t="s">
        <v>136</v>
      </c>
      <c r="J589" t="s">
        <v>137</v>
      </c>
      <c r="K589" t="s">
        <v>138</v>
      </c>
      <c r="L589" t="s">
        <v>1924</v>
      </c>
      <c r="M589" t="s">
        <v>1925</v>
      </c>
      <c r="N589">
        <v>2.0852777769999999</v>
      </c>
      <c r="O589">
        <v>0</v>
      </c>
      <c r="P589">
        <v>1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0.84095983877711722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0.84095983877711722</v>
      </c>
    </row>
    <row r="590" spans="1:31" x14ac:dyDescent="0.3">
      <c r="A590">
        <v>2446464</v>
      </c>
      <c r="B590">
        <v>1</v>
      </c>
      <c r="C590" t="s">
        <v>81</v>
      </c>
      <c r="D590" t="s">
        <v>113</v>
      </c>
      <c r="E590" t="s">
        <v>132</v>
      </c>
      <c r="F590" t="s">
        <v>1926</v>
      </c>
      <c r="G590" t="s">
        <v>149</v>
      </c>
      <c r="H590" t="s">
        <v>135</v>
      </c>
      <c r="I590" t="s">
        <v>660</v>
      </c>
      <c r="J590" t="s">
        <v>137</v>
      </c>
      <c r="K590" t="s">
        <v>138</v>
      </c>
      <c r="L590" t="s">
        <v>1927</v>
      </c>
      <c r="M590" t="s">
        <v>1928</v>
      </c>
      <c r="N590">
        <v>1.8055555000000001E-2</v>
      </c>
      <c r="O590">
        <v>3</v>
      </c>
      <c r="P590">
        <v>1208</v>
      </c>
      <c r="Q590">
        <v>19</v>
      </c>
      <c r="R590">
        <v>143</v>
      </c>
      <c r="S590">
        <v>2</v>
      </c>
      <c r="T590">
        <v>40</v>
      </c>
      <c r="U590">
        <v>0</v>
      </c>
      <c r="V590">
        <v>1</v>
      </c>
      <c r="W590">
        <v>1.3315802015099999E-2</v>
      </c>
      <c r="X590">
        <v>2.2390258154173215</v>
      </c>
      <c r="Y590">
        <v>0.13641011126625918</v>
      </c>
      <c r="Z590">
        <v>0.62222242570483166</v>
      </c>
      <c r="AA590">
        <v>4.1381864602866671E-2</v>
      </c>
      <c r="AB590">
        <v>0.29731835699814479</v>
      </c>
      <c r="AC590">
        <v>0</v>
      </c>
      <c r="AD590">
        <v>5.8783663157268025E-2</v>
      </c>
      <c r="AE590">
        <v>3.408458039161792</v>
      </c>
    </row>
    <row r="591" spans="1:31" x14ac:dyDescent="0.3">
      <c r="A591">
        <v>2446466</v>
      </c>
      <c r="B591">
        <v>1</v>
      </c>
      <c r="C591" t="s">
        <v>81</v>
      </c>
      <c r="D591" t="s">
        <v>113</v>
      </c>
      <c r="E591" t="s">
        <v>141</v>
      </c>
      <c r="F591" t="s">
        <v>1929</v>
      </c>
      <c r="G591" t="s">
        <v>156</v>
      </c>
      <c r="H591" t="s">
        <v>144</v>
      </c>
      <c r="I591" t="s">
        <v>136</v>
      </c>
      <c r="J591" t="s">
        <v>137</v>
      </c>
      <c r="K591" t="s">
        <v>138</v>
      </c>
      <c r="L591" t="s">
        <v>1930</v>
      </c>
      <c r="M591" t="s">
        <v>1931</v>
      </c>
      <c r="N591">
        <v>1.474722222</v>
      </c>
      <c r="O591">
        <v>0</v>
      </c>
      <c r="P591">
        <v>54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13.918014478204434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13.918014478204434</v>
      </c>
    </row>
    <row r="592" spans="1:31" x14ac:dyDescent="0.3">
      <c r="A592">
        <v>2446467</v>
      </c>
      <c r="B592">
        <v>1</v>
      </c>
      <c r="C592" t="s">
        <v>81</v>
      </c>
      <c r="D592" t="s">
        <v>120</v>
      </c>
      <c r="E592" t="s">
        <v>159</v>
      </c>
      <c r="F592" t="s">
        <v>1932</v>
      </c>
      <c r="G592" t="s">
        <v>725</v>
      </c>
      <c r="H592" t="s">
        <v>144</v>
      </c>
      <c r="I592" t="s">
        <v>136</v>
      </c>
      <c r="J592" t="s">
        <v>137</v>
      </c>
      <c r="K592" t="s">
        <v>138</v>
      </c>
      <c r="L592" t="s">
        <v>1933</v>
      </c>
      <c r="M592" t="s">
        <v>1934</v>
      </c>
      <c r="N592">
        <v>0.37138888799999997</v>
      </c>
      <c r="O592">
        <v>0</v>
      </c>
      <c r="P592">
        <v>422</v>
      </c>
      <c r="Q592">
        <v>0</v>
      </c>
      <c r="R592">
        <v>1</v>
      </c>
      <c r="S592">
        <v>0</v>
      </c>
      <c r="T592">
        <v>24</v>
      </c>
      <c r="U592">
        <v>0</v>
      </c>
      <c r="V592">
        <v>0</v>
      </c>
      <c r="W592">
        <v>0</v>
      </c>
      <c r="X592">
        <v>49.901850710198232</v>
      </c>
      <c r="Y592">
        <v>0</v>
      </c>
      <c r="Z592">
        <v>2.2760323584978509E-2</v>
      </c>
      <c r="AA592">
        <v>0</v>
      </c>
      <c r="AB592">
        <v>7.031596773189503</v>
      </c>
      <c r="AC592">
        <v>0</v>
      </c>
      <c r="AD592">
        <v>0</v>
      </c>
      <c r="AE592">
        <v>56.956207806972714</v>
      </c>
    </row>
    <row r="593" spans="1:31" x14ac:dyDescent="0.3">
      <c r="A593">
        <v>2446470</v>
      </c>
      <c r="B593">
        <v>1</v>
      </c>
      <c r="C593" t="s">
        <v>80</v>
      </c>
      <c r="D593" t="s">
        <v>101</v>
      </c>
      <c r="E593" t="s">
        <v>147</v>
      </c>
      <c r="F593" t="s">
        <v>1935</v>
      </c>
      <c r="G593" t="s">
        <v>143</v>
      </c>
      <c r="H593" t="s">
        <v>135</v>
      </c>
      <c r="I593" t="s">
        <v>136</v>
      </c>
      <c r="J593" t="s">
        <v>137</v>
      </c>
      <c r="K593" t="s">
        <v>138</v>
      </c>
      <c r="L593" t="s">
        <v>1936</v>
      </c>
      <c r="M593" t="s">
        <v>1937</v>
      </c>
      <c r="N593">
        <v>2.315833333</v>
      </c>
      <c r="O593">
        <v>0</v>
      </c>
      <c r="P593">
        <v>298</v>
      </c>
      <c r="Q593">
        <v>2</v>
      </c>
      <c r="R593">
        <v>12</v>
      </c>
      <c r="S593">
        <v>3</v>
      </c>
      <c r="T593">
        <v>59</v>
      </c>
      <c r="U593">
        <v>2</v>
      </c>
      <c r="V593">
        <v>0</v>
      </c>
      <c r="W593">
        <v>0</v>
      </c>
      <c r="X593">
        <v>264.40021466112734</v>
      </c>
      <c r="Y593">
        <v>2.4677560709293744</v>
      </c>
      <c r="Z593">
        <v>9.245849419629506</v>
      </c>
      <c r="AA593">
        <v>61.359255500164849</v>
      </c>
      <c r="AB593">
        <v>78.910055047903725</v>
      </c>
      <c r="AC593">
        <v>22.862982270397804</v>
      </c>
      <c r="AD593">
        <v>0</v>
      </c>
      <c r="AE593">
        <v>439.24611297015264</v>
      </c>
    </row>
    <row r="594" spans="1:31" x14ac:dyDescent="0.3">
      <c r="A594">
        <v>2446473</v>
      </c>
      <c r="B594">
        <v>1</v>
      </c>
      <c r="C594" t="s">
        <v>80</v>
      </c>
      <c r="D594" t="s">
        <v>90</v>
      </c>
      <c r="E594" t="s">
        <v>141</v>
      </c>
      <c r="F594" t="s">
        <v>1938</v>
      </c>
      <c r="G594" t="s">
        <v>410</v>
      </c>
      <c r="H594" t="s">
        <v>144</v>
      </c>
      <c r="I594" t="s">
        <v>136</v>
      </c>
      <c r="J594" t="s">
        <v>137</v>
      </c>
      <c r="K594" t="s">
        <v>138</v>
      </c>
      <c r="L594" t="s">
        <v>1939</v>
      </c>
      <c r="M594" t="s">
        <v>1940</v>
      </c>
      <c r="N594">
        <v>3.6161111109999999</v>
      </c>
      <c r="O594">
        <v>0</v>
      </c>
      <c r="P594">
        <v>149</v>
      </c>
      <c r="Q594">
        <v>0</v>
      </c>
      <c r="R594">
        <v>0</v>
      </c>
      <c r="S594">
        <v>0</v>
      </c>
      <c r="T594">
        <v>21</v>
      </c>
      <c r="U594">
        <v>0</v>
      </c>
      <c r="V594">
        <v>0</v>
      </c>
      <c r="W594">
        <v>0</v>
      </c>
      <c r="X594">
        <v>180.46127844128375</v>
      </c>
      <c r="Y594">
        <v>0</v>
      </c>
      <c r="Z594">
        <v>0</v>
      </c>
      <c r="AA594">
        <v>0</v>
      </c>
      <c r="AB594">
        <v>58.384516312153195</v>
      </c>
      <c r="AC594">
        <v>0</v>
      </c>
      <c r="AD594">
        <v>0</v>
      </c>
      <c r="AE594">
        <v>238.84579475343696</v>
      </c>
    </row>
    <row r="595" spans="1:31" x14ac:dyDescent="0.3">
      <c r="A595">
        <v>2446476</v>
      </c>
      <c r="B595">
        <v>1</v>
      </c>
      <c r="C595" t="s">
        <v>80</v>
      </c>
      <c r="D595" t="s">
        <v>111</v>
      </c>
      <c r="E595" t="s">
        <v>173</v>
      </c>
      <c r="F595" t="s">
        <v>1941</v>
      </c>
      <c r="G595" t="s">
        <v>179</v>
      </c>
      <c r="H595" t="s">
        <v>144</v>
      </c>
      <c r="I595" t="s">
        <v>136</v>
      </c>
      <c r="J595" t="s">
        <v>137</v>
      </c>
      <c r="K595" t="s">
        <v>138</v>
      </c>
      <c r="L595" t="s">
        <v>1942</v>
      </c>
      <c r="M595" t="s">
        <v>1943</v>
      </c>
      <c r="N595">
        <v>2.3152777769999999</v>
      </c>
      <c r="O595">
        <v>0</v>
      </c>
      <c r="P595">
        <v>5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3.0416284697416009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3.0416284697416009</v>
      </c>
    </row>
    <row r="596" spans="1:31" x14ac:dyDescent="0.3">
      <c r="A596">
        <v>2446477</v>
      </c>
      <c r="B596">
        <v>1</v>
      </c>
      <c r="C596" t="s">
        <v>80</v>
      </c>
      <c r="D596" t="s">
        <v>97</v>
      </c>
      <c r="E596" t="s">
        <v>141</v>
      </c>
      <c r="F596" t="s">
        <v>1944</v>
      </c>
      <c r="G596" t="s">
        <v>200</v>
      </c>
      <c r="H596" t="s">
        <v>144</v>
      </c>
      <c r="I596" t="s">
        <v>136</v>
      </c>
      <c r="J596" t="s">
        <v>137</v>
      </c>
      <c r="K596" t="s">
        <v>138</v>
      </c>
      <c r="L596" t="s">
        <v>1945</v>
      </c>
      <c r="M596" t="s">
        <v>1946</v>
      </c>
      <c r="N596">
        <v>1.6469444440000001</v>
      </c>
      <c r="O596">
        <v>0</v>
      </c>
      <c r="P596">
        <v>42</v>
      </c>
      <c r="Q596">
        <v>0</v>
      </c>
      <c r="R596">
        <v>0</v>
      </c>
      <c r="S596">
        <v>0</v>
      </c>
      <c r="T596">
        <v>21</v>
      </c>
      <c r="U596">
        <v>0</v>
      </c>
      <c r="V596">
        <v>0</v>
      </c>
      <c r="W596">
        <v>0</v>
      </c>
      <c r="X596">
        <v>29.019613588456689</v>
      </c>
      <c r="Y596">
        <v>0</v>
      </c>
      <c r="Z596">
        <v>0</v>
      </c>
      <c r="AA596">
        <v>0</v>
      </c>
      <c r="AB596">
        <v>60.101059420840109</v>
      </c>
      <c r="AC596">
        <v>0</v>
      </c>
      <c r="AD596">
        <v>0</v>
      </c>
      <c r="AE596">
        <v>89.120673009296794</v>
      </c>
    </row>
    <row r="597" spans="1:31" x14ac:dyDescent="0.3">
      <c r="A597">
        <v>2446479</v>
      </c>
      <c r="B597">
        <v>1</v>
      </c>
      <c r="C597" t="s">
        <v>80</v>
      </c>
      <c r="D597" t="s">
        <v>97</v>
      </c>
      <c r="E597" t="s">
        <v>147</v>
      </c>
      <c r="F597" t="s">
        <v>1947</v>
      </c>
      <c r="G597" t="s">
        <v>166</v>
      </c>
      <c r="H597" t="s">
        <v>135</v>
      </c>
      <c r="I597" t="s">
        <v>136</v>
      </c>
      <c r="J597" t="s">
        <v>137</v>
      </c>
      <c r="K597" t="s">
        <v>138</v>
      </c>
      <c r="L597" t="s">
        <v>1948</v>
      </c>
      <c r="M597" t="s">
        <v>1949</v>
      </c>
      <c r="N597">
        <v>1.3825000000000001</v>
      </c>
      <c r="O597">
        <v>0</v>
      </c>
      <c r="P597">
        <v>2350</v>
      </c>
      <c r="Q597">
        <v>0</v>
      </c>
      <c r="R597">
        <v>9</v>
      </c>
      <c r="S597">
        <v>1</v>
      </c>
      <c r="T597">
        <v>285</v>
      </c>
      <c r="U597">
        <v>0</v>
      </c>
      <c r="V597">
        <v>0</v>
      </c>
      <c r="W597">
        <v>0</v>
      </c>
      <c r="X597">
        <v>1213.3607160188185</v>
      </c>
      <c r="Y597">
        <v>0</v>
      </c>
      <c r="Z597">
        <v>2.2627340993438403</v>
      </c>
      <c r="AA597">
        <v>76.403302944611852</v>
      </c>
      <c r="AB597">
        <v>559.02068810128992</v>
      </c>
      <c r="AC597">
        <v>0</v>
      </c>
      <c r="AD597">
        <v>0</v>
      </c>
      <c r="AE597">
        <v>1851.0474411640639</v>
      </c>
    </row>
    <row r="598" spans="1:31" x14ac:dyDescent="0.3">
      <c r="A598">
        <v>2446481</v>
      </c>
      <c r="B598">
        <v>1</v>
      </c>
      <c r="C598" t="s">
        <v>80</v>
      </c>
      <c r="D598" t="s">
        <v>105</v>
      </c>
      <c r="E598" t="s">
        <v>173</v>
      </c>
      <c r="F598" t="s">
        <v>1950</v>
      </c>
      <c r="G598" t="s">
        <v>461</v>
      </c>
      <c r="H598" t="s">
        <v>144</v>
      </c>
      <c r="I598" t="s">
        <v>136</v>
      </c>
      <c r="J598" t="s">
        <v>137</v>
      </c>
      <c r="K598" t="s">
        <v>138</v>
      </c>
      <c r="L598" t="s">
        <v>1951</v>
      </c>
      <c r="M598" t="s">
        <v>1952</v>
      </c>
      <c r="N598">
        <v>9.8780555549999995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1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46.778693128020727</v>
      </c>
      <c r="AC598">
        <v>0</v>
      </c>
      <c r="AD598">
        <v>0</v>
      </c>
      <c r="AE598">
        <v>46.778693128020727</v>
      </c>
    </row>
    <row r="599" spans="1:31" x14ac:dyDescent="0.3">
      <c r="A599">
        <v>2446483</v>
      </c>
      <c r="B599">
        <v>1</v>
      </c>
      <c r="C599" t="s">
        <v>81</v>
      </c>
      <c r="D599" t="s">
        <v>120</v>
      </c>
      <c r="E599" t="s">
        <v>159</v>
      </c>
      <c r="F599" t="s">
        <v>1953</v>
      </c>
      <c r="G599" t="s">
        <v>1954</v>
      </c>
      <c r="H599" t="s">
        <v>144</v>
      </c>
      <c r="I599" t="s">
        <v>136</v>
      </c>
      <c r="J599" t="s">
        <v>137</v>
      </c>
      <c r="K599" t="s">
        <v>138</v>
      </c>
      <c r="L599" t="s">
        <v>1955</v>
      </c>
      <c r="M599" t="s">
        <v>1956</v>
      </c>
      <c r="N599">
        <v>4.0716666659999996</v>
      </c>
      <c r="O599">
        <v>0</v>
      </c>
      <c r="P599">
        <v>385</v>
      </c>
      <c r="Q599">
        <v>0</v>
      </c>
      <c r="R599">
        <v>1</v>
      </c>
      <c r="S599">
        <v>0</v>
      </c>
      <c r="T599">
        <v>44</v>
      </c>
      <c r="U599">
        <v>0</v>
      </c>
      <c r="V599">
        <v>0</v>
      </c>
      <c r="W599">
        <v>0</v>
      </c>
      <c r="X599">
        <v>589.54945814432403</v>
      </c>
      <c r="Y599">
        <v>0</v>
      </c>
      <c r="Z599">
        <v>4.8534412610474517E-2</v>
      </c>
      <c r="AA599">
        <v>0</v>
      </c>
      <c r="AB599">
        <v>480.62530275864918</v>
      </c>
      <c r="AC599">
        <v>0</v>
      </c>
      <c r="AD599">
        <v>0</v>
      </c>
      <c r="AE599">
        <v>1070.2232953155838</v>
      </c>
    </row>
    <row r="600" spans="1:31" x14ac:dyDescent="0.3">
      <c r="A600">
        <v>2446485</v>
      </c>
      <c r="B600">
        <v>1</v>
      </c>
      <c r="C600" t="s">
        <v>81</v>
      </c>
      <c r="D600" t="s">
        <v>120</v>
      </c>
      <c r="E600" t="s">
        <v>147</v>
      </c>
      <c r="F600" t="s">
        <v>1957</v>
      </c>
      <c r="G600" t="s">
        <v>143</v>
      </c>
      <c r="H600" t="s">
        <v>135</v>
      </c>
      <c r="I600" t="s">
        <v>136</v>
      </c>
      <c r="J600" t="s">
        <v>137</v>
      </c>
      <c r="K600" t="s">
        <v>138</v>
      </c>
      <c r="L600" t="s">
        <v>1958</v>
      </c>
      <c r="M600" t="s">
        <v>1959</v>
      </c>
      <c r="N600">
        <v>0.24305555500000001</v>
      </c>
      <c r="O600">
        <v>0</v>
      </c>
      <c r="P600">
        <v>3667</v>
      </c>
      <c r="Q600">
        <v>0</v>
      </c>
      <c r="R600">
        <v>13</v>
      </c>
      <c r="S600">
        <v>0</v>
      </c>
      <c r="T600">
        <v>756</v>
      </c>
      <c r="U600">
        <v>0</v>
      </c>
      <c r="V600">
        <v>0</v>
      </c>
      <c r="W600">
        <v>0</v>
      </c>
      <c r="X600">
        <v>229.74777095054961</v>
      </c>
      <c r="Y600">
        <v>0</v>
      </c>
      <c r="Z600">
        <v>0.63180106138107228</v>
      </c>
      <c r="AA600">
        <v>0</v>
      </c>
      <c r="AB600">
        <v>200.94202215496045</v>
      </c>
      <c r="AC600">
        <v>0</v>
      </c>
      <c r="AD600">
        <v>0</v>
      </c>
      <c r="AE600">
        <v>431.32159416689115</v>
      </c>
    </row>
    <row r="601" spans="1:31" x14ac:dyDescent="0.3">
      <c r="A601">
        <v>2446486</v>
      </c>
      <c r="B601">
        <v>1</v>
      </c>
      <c r="C601" t="s">
        <v>80</v>
      </c>
      <c r="D601" t="s">
        <v>97</v>
      </c>
      <c r="E601" t="s">
        <v>159</v>
      </c>
      <c r="F601" t="s">
        <v>1960</v>
      </c>
      <c r="G601" t="s">
        <v>263</v>
      </c>
      <c r="H601" t="s">
        <v>144</v>
      </c>
      <c r="I601" t="s">
        <v>136</v>
      </c>
      <c r="J601" t="s">
        <v>3</v>
      </c>
      <c r="K601" t="s">
        <v>138</v>
      </c>
      <c r="L601" t="s">
        <v>1961</v>
      </c>
      <c r="M601" t="s">
        <v>1962</v>
      </c>
      <c r="N601">
        <v>7.0963888879999999</v>
      </c>
      <c r="O601">
        <v>0</v>
      </c>
      <c r="P601">
        <v>8</v>
      </c>
      <c r="Q601">
        <v>0</v>
      </c>
      <c r="R601">
        <v>33</v>
      </c>
      <c r="S601">
        <v>0</v>
      </c>
      <c r="T601">
        <v>7</v>
      </c>
      <c r="U601">
        <v>0</v>
      </c>
      <c r="V601">
        <v>0</v>
      </c>
      <c r="W601">
        <v>0</v>
      </c>
      <c r="X601">
        <v>60.52882188714409</v>
      </c>
      <c r="Y601">
        <v>0</v>
      </c>
      <c r="Z601">
        <v>62.88049783566435</v>
      </c>
      <c r="AA601">
        <v>0</v>
      </c>
      <c r="AB601">
        <v>52.552916666022206</v>
      </c>
      <c r="AC601">
        <v>0</v>
      </c>
      <c r="AD601">
        <v>0</v>
      </c>
      <c r="AE601">
        <v>175.96223638883066</v>
      </c>
    </row>
    <row r="602" spans="1:31" x14ac:dyDescent="0.3">
      <c r="A602">
        <v>2446487</v>
      </c>
      <c r="B602">
        <v>1</v>
      </c>
      <c r="C602" t="s">
        <v>81</v>
      </c>
      <c r="D602" t="s">
        <v>112</v>
      </c>
      <c r="E602" t="s">
        <v>169</v>
      </c>
      <c r="F602" t="s">
        <v>1963</v>
      </c>
      <c r="G602" t="s">
        <v>134</v>
      </c>
      <c r="H602" t="s">
        <v>135</v>
      </c>
      <c r="I602" t="s">
        <v>136</v>
      </c>
      <c r="J602" t="s">
        <v>137</v>
      </c>
      <c r="K602" t="s">
        <v>138</v>
      </c>
      <c r="L602" t="s">
        <v>1964</v>
      </c>
      <c r="M602" t="s">
        <v>1965</v>
      </c>
      <c r="N602">
        <v>2.9516666659999999</v>
      </c>
      <c r="O602">
        <v>1</v>
      </c>
      <c r="P602">
        <v>486</v>
      </c>
      <c r="Q602">
        <v>26</v>
      </c>
      <c r="R602">
        <v>75</v>
      </c>
      <c r="S602">
        <v>13</v>
      </c>
      <c r="T602">
        <v>52</v>
      </c>
      <c r="U602">
        <v>1</v>
      </c>
      <c r="V602">
        <v>1</v>
      </c>
      <c r="W602">
        <v>6.4790138389786964</v>
      </c>
      <c r="X602">
        <v>268.16177925217096</v>
      </c>
      <c r="Y602">
        <v>37.110237390335797</v>
      </c>
      <c r="Z602">
        <v>73.261180611046939</v>
      </c>
      <c r="AA602">
        <v>456.85086999479535</v>
      </c>
      <c r="AB602">
        <v>129.1549261324374</v>
      </c>
      <c r="AC602">
        <v>213.56332207569204</v>
      </c>
      <c r="AD602">
        <v>9.9548241200681016</v>
      </c>
      <c r="AE602">
        <v>1194.5361534155252</v>
      </c>
    </row>
    <row r="603" spans="1:31" x14ac:dyDescent="0.3">
      <c r="A603">
        <v>2446490</v>
      </c>
      <c r="B603">
        <v>1</v>
      </c>
      <c r="C603" t="s">
        <v>80</v>
      </c>
      <c r="D603" t="s">
        <v>92</v>
      </c>
      <c r="E603" t="s">
        <v>141</v>
      </c>
      <c r="F603" t="s">
        <v>1966</v>
      </c>
      <c r="G603" t="s">
        <v>161</v>
      </c>
      <c r="H603" t="s">
        <v>144</v>
      </c>
      <c r="I603" t="s">
        <v>136</v>
      </c>
      <c r="J603" t="s">
        <v>137</v>
      </c>
      <c r="K603" t="s">
        <v>162</v>
      </c>
      <c r="L603" t="s">
        <v>1967</v>
      </c>
      <c r="M603" t="s">
        <v>1968</v>
      </c>
      <c r="N603">
        <v>3.8536111110000002</v>
      </c>
      <c r="O603">
        <v>0</v>
      </c>
      <c r="P603">
        <v>3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10.587316348521945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10.587316348521945</v>
      </c>
    </row>
    <row r="604" spans="1:31" x14ac:dyDescent="0.3">
      <c r="A604">
        <v>2446495</v>
      </c>
      <c r="B604">
        <v>1</v>
      </c>
      <c r="C604" t="s">
        <v>80</v>
      </c>
      <c r="D604" t="s">
        <v>97</v>
      </c>
      <c r="E604" t="s">
        <v>147</v>
      </c>
      <c r="F604" t="s">
        <v>1969</v>
      </c>
      <c r="G604" t="s">
        <v>161</v>
      </c>
      <c r="H604" t="s">
        <v>135</v>
      </c>
      <c r="I604" t="s">
        <v>136</v>
      </c>
      <c r="J604" t="s">
        <v>137</v>
      </c>
      <c r="K604" t="s">
        <v>162</v>
      </c>
      <c r="L604" t="s">
        <v>1970</v>
      </c>
      <c r="M604" t="s">
        <v>1971</v>
      </c>
      <c r="N604">
        <v>0.63861111100000001</v>
      </c>
      <c r="O604">
        <v>4</v>
      </c>
      <c r="P604">
        <v>962</v>
      </c>
      <c r="Q604">
        <v>3</v>
      </c>
      <c r="R604">
        <v>201</v>
      </c>
      <c r="S604">
        <v>11</v>
      </c>
      <c r="T604">
        <v>165</v>
      </c>
      <c r="U604">
        <v>0</v>
      </c>
      <c r="V604">
        <v>0</v>
      </c>
      <c r="W604">
        <v>105.48080523710284</v>
      </c>
      <c r="X604">
        <v>295.16847336761174</v>
      </c>
      <c r="Y604">
        <v>0.20770368374262796</v>
      </c>
      <c r="Z604">
        <v>57.465310409236459</v>
      </c>
      <c r="AA604">
        <v>178.01230085689264</v>
      </c>
      <c r="AB604">
        <v>126.32028807123793</v>
      </c>
      <c r="AC604">
        <v>0</v>
      </c>
      <c r="AD604">
        <v>0</v>
      </c>
      <c r="AE604">
        <v>762.65488162582415</v>
      </c>
    </row>
    <row r="605" spans="1:31" x14ac:dyDescent="0.3">
      <c r="A605">
        <v>2446499</v>
      </c>
      <c r="B605">
        <v>1</v>
      </c>
      <c r="C605" t="s">
        <v>80</v>
      </c>
      <c r="D605" t="s">
        <v>95</v>
      </c>
      <c r="E605" t="s">
        <v>141</v>
      </c>
      <c r="F605" t="s">
        <v>1972</v>
      </c>
      <c r="G605" t="s">
        <v>156</v>
      </c>
      <c r="H605" t="s">
        <v>144</v>
      </c>
      <c r="I605" t="s">
        <v>136</v>
      </c>
      <c r="J605" t="s">
        <v>137</v>
      </c>
      <c r="K605" t="s">
        <v>138</v>
      </c>
      <c r="L605" t="s">
        <v>1973</v>
      </c>
      <c r="M605" t="s">
        <v>1974</v>
      </c>
      <c r="N605">
        <v>1.2366666660000001</v>
      </c>
      <c r="O605">
        <v>0</v>
      </c>
      <c r="P605">
        <v>32</v>
      </c>
      <c r="Q605">
        <v>0</v>
      </c>
      <c r="R605">
        <v>0</v>
      </c>
      <c r="S605">
        <v>0</v>
      </c>
      <c r="T605">
        <v>2</v>
      </c>
      <c r="U605">
        <v>0</v>
      </c>
      <c r="V605">
        <v>0</v>
      </c>
      <c r="W605">
        <v>0</v>
      </c>
      <c r="X605">
        <v>5.730113036444048</v>
      </c>
      <c r="Y605">
        <v>0</v>
      </c>
      <c r="Z605">
        <v>0</v>
      </c>
      <c r="AA605">
        <v>0</v>
      </c>
      <c r="AB605">
        <v>3.4228932788183238E-2</v>
      </c>
      <c r="AC605">
        <v>0</v>
      </c>
      <c r="AD605">
        <v>0</v>
      </c>
      <c r="AE605">
        <v>5.7643419692322313</v>
      </c>
    </row>
    <row r="606" spans="1:31" x14ac:dyDescent="0.3">
      <c r="A606">
        <v>2446500</v>
      </c>
      <c r="B606">
        <v>1</v>
      </c>
      <c r="C606" t="s">
        <v>80</v>
      </c>
      <c r="D606" t="s">
        <v>110</v>
      </c>
      <c r="E606" t="s">
        <v>147</v>
      </c>
      <c r="F606" t="s">
        <v>1975</v>
      </c>
      <c r="G606" t="s">
        <v>226</v>
      </c>
      <c r="H606" t="s">
        <v>135</v>
      </c>
      <c r="I606" t="s">
        <v>136</v>
      </c>
      <c r="J606" t="s">
        <v>137</v>
      </c>
      <c r="K606" t="s">
        <v>162</v>
      </c>
      <c r="L606" t="s">
        <v>1976</v>
      </c>
      <c r="M606" t="s">
        <v>1977</v>
      </c>
      <c r="N606">
        <v>2.284166666</v>
      </c>
      <c r="O606">
        <v>0</v>
      </c>
      <c r="P606">
        <v>1512</v>
      </c>
      <c r="Q606">
        <v>0</v>
      </c>
      <c r="R606">
        <v>0</v>
      </c>
      <c r="S606">
        <v>0</v>
      </c>
      <c r="T606">
        <v>144</v>
      </c>
      <c r="U606">
        <v>0</v>
      </c>
      <c r="V606">
        <v>0</v>
      </c>
      <c r="W606">
        <v>0</v>
      </c>
      <c r="X606">
        <v>1210.8639575902082</v>
      </c>
      <c r="Y606">
        <v>0</v>
      </c>
      <c r="Z606">
        <v>0</v>
      </c>
      <c r="AA606">
        <v>0</v>
      </c>
      <c r="AB606">
        <v>380.66767194970657</v>
      </c>
      <c r="AC606">
        <v>0</v>
      </c>
      <c r="AD606">
        <v>0</v>
      </c>
      <c r="AE606">
        <v>1591.5316295399148</v>
      </c>
    </row>
    <row r="607" spans="1:31" x14ac:dyDescent="0.3">
      <c r="A607">
        <v>2446501</v>
      </c>
      <c r="B607">
        <v>1</v>
      </c>
      <c r="C607" t="s">
        <v>80</v>
      </c>
      <c r="D607" t="s">
        <v>92</v>
      </c>
      <c r="E607" t="s">
        <v>147</v>
      </c>
      <c r="F607" t="s">
        <v>1978</v>
      </c>
      <c r="G607" t="s">
        <v>161</v>
      </c>
      <c r="H607" t="s">
        <v>135</v>
      </c>
      <c r="I607" t="s">
        <v>136</v>
      </c>
      <c r="J607" t="s">
        <v>137</v>
      </c>
      <c r="K607" t="s">
        <v>162</v>
      </c>
      <c r="L607" t="s">
        <v>1979</v>
      </c>
      <c r="M607" t="s">
        <v>1980</v>
      </c>
      <c r="N607">
        <v>5.0447222219999999</v>
      </c>
      <c r="O607">
        <v>0</v>
      </c>
      <c r="P607">
        <v>58</v>
      </c>
      <c r="Q607">
        <v>0</v>
      </c>
      <c r="R607">
        <v>27</v>
      </c>
      <c r="S607">
        <v>0</v>
      </c>
      <c r="T607">
        <v>7</v>
      </c>
      <c r="U607">
        <v>0</v>
      </c>
      <c r="V607">
        <v>0</v>
      </c>
      <c r="W607">
        <v>0</v>
      </c>
      <c r="X607">
        <v>69.090155689513153</v>
      </c>
      <c r="Y607">
        <v>0</v>
      </c>
      <c r="Z607">
        <v>15.821863612787073</v>
      </c>
      <c r="AA607">
        <v>0</v>
      </c>
      <c r="AB607">
        <v>71.046958567152672</v>
      </c>
      <c r="AC607">
        <v>0</v>
      </c>
      <c r="AD607">
        <v>0</v>
      </c>
      <c r="AE607">
        <v>155.95897786945289</v>
      </c>
    </row>
    <row r="608" spans="1:31" x14ac:dyDescent="0.3">
      <c r="A608">
        <v>2446505</v>
      </c>
      <c r="B608">
        <v>1</v>
      </c>
      <c r="C608" t="s">
        <v>80</v>
      </c>
      <c r="D608" t="s">
        <v>108</v>
      </c>
      <c r="E608" t="s">
        <v>141</v>
      </c>
      <c r="F608" t="s">
        <v>1981</v>
      </c>
      <c r="G608" t="s">
        <v>156</v>
      </c>
      <c r="H608" t="s">
        <v>144</v>
      </c>
      <c r="I608" t="s">
        <v>136</v>
      </c>
      <c r="J608" t="s">
        <v>137</v>
      </c>
      <c r="K608" t="s">
        <v>138</v>
      </c>
      <c r="L608" t="s">
        <v>1982</v>
      </c>
      <c r="M608" t="s">
        <v>1983</v>
      </c>
      <c r="N608">
        <v>1.0133333330000001</v>
      </c>
      <c r="O608">
        <v>0</v>
      </c>
      <c r="P608">
        <v>1</v>
      </c>
      <c r="Q608">
        <v>0</v>
      </c>
      <c r="R608">
        <v>0</v>
      </c>
      <c r="S608">
        <v>0</v>
      </c>
      <c r="T608">
        <v>1</v>
      </c>
      <c r="U608">
        <v>0</v>
      </c>
      <c r="V608">
        <v>0</v>
      </c>
      <c r="W608">
        <v>0</v>
      </c>
      <c r="X608">
        <v>0.20021048415452067</v>
      </c>
      <c r="Y608">
        <v>0</v>
      </c>
      <c r="Z608">
        <v>0</v>
      </c>
      <c r="AA608">
        <v>0</v>
      </c>
      <c r="AB608">
        <v>2.2475614145555367</v>
      </c>
      <c r="AC608">
        <v>0</v>
      </c>
      <c r="AD608">
        <v>0</v>
      </c>
      <c r="AE608">
        <v>2.4477718987100574</v>
      </c>
    </row>
    <row r="609" spans="1:31" x14ac:dyDescent="0.3">
      <c r="A609">
        <v>2446510</v>
      </c>
      <c r="B609">
        <v>1</v>
      </c>
      <c r="C609" t="s">
        <v>80</v>
      </c>
      <c r="D609" t="s">
        <v>101</v>
      </c>
      <c r="E609" t="s">
        <v>147</v>
      </c>
      <c r="F609" t="s">
        <v>1935</v>
      </c>
      <c r="G609" t="s">
        <v>149</v>
      </c>
      <c r="H609" t="s">
        <v>135</v>
      </c>
      <c r="I609" t="s">
        <v>136</v>
      </c>
      <c r="J609" t="s">
        <v>137</v>
      </c>
      <c r="K609" t="s">
        <v>138</v>
      </c>
      <c r="L609" t="s">
        <v>1984</v>
      </c>
      <c r="M609" t="s">
        <v>1985</v>
      </c>
      <c r="N609">
        <v>0.81638888799999998</v>
      </c>
      <c r="O609">
        <v>0</v>
      </c>
      <c r="P609">
        <v>298</v>
      </c>
      <c r="Q609">
        <v>2</v>
      </c>
      <c r="R609">
        <v>12</v>
      </c>
      <c r="S609">
        <v>3</v>
      </c>
      <c r="T609">
        <v>59</v>
      </c>
      <c r="U609">
        <v>2</v>
      </c>
      <c r="V609">
        <v>0</v>
      </c>
      <c r="W609">
        <v>0</v>
      </c>
      <c r="X609">
        <v>116.58737660271271</v>
      </c>
      <c r="Y609">
        <v>1.0773229071366766</v>
      </c>
      <c r="Z609">
        <v>4.0347773560890845</v>
      </c>
      <c r="AA609">
        <v>39.672654641013743</v>
      </c>
      <c r="AB609">
        <v>65.048655538448429</v>
      </c>
      <c r="AC609">
        <v>24.76318036813214</v>
      </c>
      <c r="AD609">
        <v>0</v>
      </c>
      <c r="AE609">
        <v>251.18396741353277</v>
      </c>
    </row>
    <row r="610" spans="1:31" x14ac:dyDescent="0.3">
      <c r="A610">
        <v>2446511</v>
      </c>
      <c r="B610">
        <v>1</v>
      </c>
      <c r="C610" t="s">
        <v>80</v>
      </c>
      <c r="D610" t="s">
        <v>96</v>
      </c>
      <c r="E610" t="s">
        <v>147</v>
      </c>
      <c r="F610" t="s">
        <v>1986</v>
      </c>
      <c r="G610" t="s">
        <v>1987</v>
      </c>
      <c r="H610" t="s">
        <v>135</v>
      </c>
      <c r="I610" t="s">
        <v>136</v>
      </c>
      <c r="J610" t="s">
        <v>137</v>
      </c>
      <c r="K610" t="s">
        <v>138</v>
      </c>
      <c r="L610" t="s">
        <v>1988</v>
      </c>
      <c r="M610" t="s">
        <v>1989</v>
      </c>
      <c r="N610">
        <v>0.42749999999999999</v>
      </c>
      <c r="O610">
        <v>0</v>
      </c>
      <c r="P610">
        <v>271</v>
      </c>
      <c r="Q610">
        <v>0</v>
      </c>
      <c r="R610">
        <v>5</v>
      </c>
      <c r="S610">
        <v>0</v>
      </c>
      <c r="T610">
        <v>28</v>
      </c>
      <c r="U610">
        <v>0</v>
      </c>
      <c r="V610">
        <v>0</v>
      </c>
      <c r="W610">
        <v>0</v>
      </c>
      <c r="X610">
        <v>86.860861673561274</v>
      </c>
      <c r="Y610">
        <v>0</v>
      </c>
      <c r="Z610">
        <v>9.6712256747070704</v>
      </c>
      <c r="AA610">
        <v>0</v>
      </c>
      <c r="AB610">
        <v>21.851240079285841</v>
      </c>
      <c r="AC610">
        <v>0</v>
      </c>
      <c r="AD610">
        <v>0</v>
      </c>
      <c r="AE610">
        <v>118.38332742755419</v>
      </c>
    </row>
    <row r="611" spans="1:31" x14ac:dyDescent="0.3">
      <c r="A611">
        <v>2446516</v>
      </c>
      <c r="B611">
        <v>1</v>
      </c>
      <c r="C611" t="s">
        <v>80</v>
      </c>
      <c r="D611" t="s">
        <v>107</v>
      </c>
      <c r="E611" t="s">
        <v>169</v>
      </c>
      <c r="F611" t="s">
        <v>1990</v>
      </c>
      <c r="G611" t="s">
        <v>226</v>
      </c>
      <c r="H611" t="s">
        <v>135</v>
      </c>
      <c r="I611" t="s">
        <v>136</v>
      </c>
      <c r="J611" t="s">
        <v>137</v>
      </c>
      <c r="K611" t="s">
        <v>162</v>
      </c>
      <c r="L611" t="s">
        <v>1991</v>
      </c>
      <c r="M611" t="s">
        <v>1992</v>
      </c>
      <c r="N611">
        <v>8.1252777770000009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1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41011.823813628202</v>
      </c>
      <c r="AD611">
        <v>0</v>
      </c>
      <c r="AE611">
        <v>41011.823813628202</v>
      </c>
    </row>
    <row r="612" spans="1:31" x14ac:dyDescent="0.3">
      <c r="A612">
        <v>2446517</v>
      </c>
      <c r="B612">
        <v>1</v>
      </c>
      <c r="C612" t="s">
        <v>80</v>
      </c>
      <c r="D612" t="s">
        <v>107</v>
      </c>
      <c r="E612" t="s">
        <v>169</v>
      </c>
      <c r="F612" t="s">
        <v>1993</v>
      </c>
      <c r="G612" t="s">
        <v>226</v>
      </c>
      <c r="H612" t="s">
        <v>135</v>
      </c>
      <c r="I612" t="s">
        <v>136</v>
      </c>
      <c r="J612" t="s">
        <v>137</v>
      </c>
      <c r="K612" t="s">
        <v>162</v>
      </c>
      <c r="L612" t="s">
        <v>1994</v>
      </c>
      <c r="M612" t="s">
        <v>1995</v>
      </c>
      <c r="N612">
        <v>8.534444444</v>
      </c>
      <c r="O612">
        <v>15</v>
      </c>
      <c r="P612">
        <v>9199</v>
      </c>
      <c r="Q612">
        <v>21</v>
      </c>
      <c r="R612">
        <v>87</v>
      </c>
      <c r="S612">
        <v>30</v>
      </c>
      <c r="T612">
        <v>591</v>
      </c>
      <c r="U612">
        <v>0</v>
      </c>
      <c r="V612">
        <v>11</v>
      </c>
      <c r="W612">
        <v>800.68757772594086</v>
      </c>
      <c r="X612">
        <v>10220.172799972433</v>
      </c>
      <c r="Y612">
        <v>129.1920682772504</v>
      </c>
      <c r="Z612">
        <v>260.54320125753139</v>
      </c>
      <c r="AA612">
        <v>3331.0742598715296</v>
      </c>
      <c r="AB612">
        <v>5480.110705435377</v>
      </c>
      <c r="AC612">
        <v>0</v>
      </c>
      <c r="AD612">
        <v>174.06557571283273</v>
      </c>
      <c r="AE612">
        <v>20395.846188252897</v>
      </c>
    </row>
    <row r="613" spans="1:31" x14ac:dyDescent="0.3">
      <c r="A613">
        <v>2446520</v>
      </c>
      <c r="B613">
        <v>1</v>
      </c>
      <c r="C613" t="s">
        <v>80</v>
      </c>
      <c r="D613" t="s">
        <v>97</v>
      </c>
      <c r="E613" t="s">
        <v>159</v>
      </c>
      <c r="F613" t="s">
        <v>1996</v>
      </c>
      <c r="G613" t="s">
        <v>219</v>
      </c>
      <c r="H613" t="s">
        <v>144</v>
      </c>
      <c r="I613" t="s">
        <v>136</v>
      </c>
      <c r="J613" t="s">
        <v>137</v>
      </c>
      <c r="K613" t="s">
        <v>138</v>
      </c>
      <c r="L613" t="s">
        <v>1997</v>
      </c>
      <c r="M613" t="s">
        <v>1998</v>
      </c>
      <c r="N613">
        <v>2.014444444</v>
      </c>
      <c r="O613">
        <v>0</v>
      </c>
      <c r="P613">
        <v>189</v>
      </c>
      <c r="Q613">
        <v>0</v>
      </c>
      <c r="R613">
        <v>5</v>
      </c>
      <c r="S613">
        <v>0</v>
      </c>
      <c r="T613">
        <v>6</v>
      </c>
      <c r="U613">
        <v>0</v>
      </c>
      <c r="V613">
        <v>0</v>
      </c>
      <c r="W613">
        <v>0</v>
      </c>
      <c r="X613">
        <v>150.05461512339969</v>
      </c>
      <c r="Y613">
        <v>0</v>
      </c>
      <c r="Z613">
        <v>1.0555278425919363</v>
      </c>
      <c r="AA613">
        <v>0</v>
      </c>
      <c r="AB613">
        <v>32.578591027488415</v>
      </c>
      <c r="AC613">
        <v>0</v>
      </c>
      <c r="AD613">
        <v>0</v>
      </c>
      <c r="AE613">
        <v>183.68873399348004</v>
      </c>
    </row>
    <row r="614" spans="1:31" x14ac:dyDescent="0.3">
      <c r="A614">
        <v>2446523</v>
      </c>
      <c r="B614">
        <v>1</v>
      </c>
      <c r="C614" t="s">
        <v>80</v>
      </c>
      <c r="D614" t="s">
        <v>97</v>
      </c>
      <c r="E614" t="s">
        <v>147</v>
      </c>
      <c r="F614" t="s">
        <v>1999</v>
      </c>
      <c r="G614" t="s">
        <v>161</v>
      </c>
      <c r="H614" t="s">
        <v>135</v>
      </c>
      <c r="I614" t="s">
        <v>136</v>
      </c>
      <c r="J614" t="s">
        <v>137</v>
      </c>
      <c r="K614" t="s">
        <v>162</v>
      </c>
      <c r="L614" t="s">
        <v>2000</v>
      </c>
      <c r="M614" t="s">
        <v>2001</v>
      </c>
      <c r="N614">
        <v>8.1388888880000003</v>
      </c>
      <c r="O614">
        <v>0</v>
      </c>
      <c r="P614">
        <v>946</v>
      </c>
      <c r="Q614">
        <v>0</v>
      </c>
      <c r="R614">
        <v>56</v>
      </c>
      <c r="S614">
        <v>2</v>
      </c>
      <c r="T614">
        <v>119</v>
      </c>
      <c r="U614">
        <v>0</v>
      </c>
      <c r="V614">
        <v>0</v>
      </c>
      <c r="W614">
        <v>0</v>
      </c>
      <c r="X614">
        <v>3413.1146968304729</v>
      </c>
      <c r="Y614">
        <v>0</v>
      </c>
      <c r="Z614">
        <v>95.337704190637055</v>
      </c>
      <c r="AA614">
        <v>788.68586491907286</v>
      </c>
      <c r="AB614">
        <v>953.44703755650062</v>
      </c>
      <c r="AC614">
        <v>0</v>
      </c>
      <c r="AD614">
        <v>0</v>
      </c>
      <c r="AE614">
        <v>5250.5853034966831</v>
      </c>
    </row>
    <row r="615" spans="1:31" x14ac:dyDescent="0.3">
      <c r="A615">
        <v>2446526</v>
      </c>
      <c r="B615">
        <v>1</v>
      </c>
      <c r="C615" t="s">
        <v>80</v>
      </c>
      <c r="D615" t="s">
        <v>93</v>
      </c>
      <c r="E615" t="s">
        <v>147</v>
      </c>
      <c r="F615" t="s">
        <v>2002</v>
      </c>
      <c r="G615" t="s">
        <v>226</v>
      </c>
      <c r="H615" t="s">
        <v>135</v>
      </c>
      <c r="I615" t="s">
        <v>136</v>
      </c>
      <c r="J615" t="s">
        <v>137</v>
      </c>
      <c r="K615" t="s">
        <v>162</v>
      </c>
      <c r="L615" t="s">
        <v>2003</v>
      </c>
      <c r="M615" t="s">
        <v>2004</v>
      </c>
      <c r="N615">
        <v>8.5663888880000005</v>
      </c>
      <c r="O615">
        <v>0</v>
      </c>
      <c r="P615">
        <v>34</v>
      </c>
      <c r="Q615">
        <v>0</v>
      </c>
      <c r="R615">
        <v>29</v>
      </c>
      <c r="S615">
        <v>0</v>
      </c>
      <c r="T615">
        <v>9</v>
      </c>
      <c r="U615">
        <v>0</v>
      </c>
      <c r="V615">
        <v>0</v>
      </c>
      <c r="W615">
        <v>0</v>
      </c>
      <c r="X615">
        <v>75.564771477297228</v>
      </c>
      <c r="Y615">
        <v>0</v>
      </c>
      <c r="Z615">
        <v>132.64978948613643</v>
      </c>
      <c r="AA615">
        <v>0</v>
      </c>
      <c r="AB615">
        <v>40.229124208349667</v>
      </c>
      <c r="AC615">
        <v>0</v>
      </c>
      <c r="AD615">
        <v>0</v>
      </c>
      <c r="AE615">
        <v>248.44368517178333</v>
      </c>
    </row>
    <row r="616" spans="1:31" x14ac:dyDescent="0.3">
      <c r="A616">
        <v>2446529</v>
      </c>
      <c r="B616">
        <v>1</v>
      </c>
      <c r="C616" t="s">
        <v>80</v>
      </c>
      <c r="D616" t="s">
        <v>99</v>
      </c>
      <c r="E616" t="s">
        <v>147</v>
      </c>
      <c r="F616" t="s">
        <v>2005</v>
      </c>
      <c r="G616" t="s">
        <v>226</v>
      </c>
      <c r="H616" t="s">
        <v>135</v>
      </c>
      <c r="I616" t="s">
        <v>136</v>
      </c>
      <c r="J616" t="s">
        <v>137</v>
      </c>
      <c r="K616" t="s">
        <v>162</v>
      </c>
      <c r="L616" t="s">
        <v>2006</v>
      </c>
      <c r="M616" t="s">
        <v>2007</v>
      </c>
      <c r="N616">
        <v>2.4508333329999998</v>
      </c>
      <c r="O616">
        <v>0</v>
      </c>
      <c r="P616">
        <v>1389</v>
      </c>
      <c r="Q616">
        <v>0</v>
      </c>
      <c r="R616">
        <v>5</v>
      </c>
      <c r="S616">
        <v>0</v>
      </c>
      <c r="T616">
        <v>117</v>
      </c>
      <c r="U616">
        <v>0</v>
      </c>
      <c r="V616">
        <v>1</v>
      </c>
      <c r="W616">
        <v>0</v>
      </c>
      <c r="X616">
        <v>866.1555985660242</v>
      </c>
      <c r="Y616">
        <v>0</v>
      </c>
      <c r="Z616">
        <v>0.68834392510635667</v>
      </c>
      <c r="AA616">
        <v>0</v>
      </c>
      <c r="AB616">
        <v>629.98546098551446</v>
      </c>
      <c r="AC616">
        <v>0</v>
      </c>
      <c r="AD616">
        <v>0.14054380765591337</v>
      </c>
      <c r="AE616">
        <v>1496.9699472843008</v>
      </c>
    </row>
    <row r="617" spans="1:31" x14ac:dyDescent="0.3">
      <c r="A617">
        <v>2446531</v>
      </c>
      <c r="B617">
        <v>1</v>
      </c>
      <c r="C617" t="s">
        <v>80</v>
      </c>
      <c r="D617" t="s">
        <v>111</v>
      </c>
      <c r="E617" t="s">
        <v>173</v>
      </c>
      <c r="F617" t="s">
        <v>1941</v>
      </c>
      <c r="G617" t="s">
        <v>461</v>
      </c>
      <c r="H617" t="s">
        <v>144</v>
      </c>
      <c r="I617" t="s">
        <v>136</v>
      </c>
      <c r="J617" t="s">
        <v>137</v>
      </c>
      <c r="K617" t="s">
        <v>138</v>
      </c>
      <c r="L617" t="s">
        <v>2008</v>
      </c>
      <c r="M617" t="s">
        <v>2009</v>
      </c>
      <c r="N617">
        <v>3.3816666660000001</v>
      </c>
      <c r="O617">
        <v>0</v>
      </c>
      <c r="P617">
        <v>5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4.4762751501506477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4.4762751501506477</v>
      </c>
    </row>
    <row r="618" spans="1:31" x14ac:dyDescent="0.3">
      <c r="A618">
        <v>2446533</v>
      </c>
      <c r="B618">
        <v>1</v>
      </c>
      <c r="C618" t="s">
        <v>80</v>
      </c>
      <c r="D618" t="s">
        <v>100</v>
      </c>
      <c r="E618" t="s">
        <v>173</v>
      </c>
      <c r="F618" t="s">
        <v>2010</v>
      </c>
      <c r="G618" t="s">
        <v>175</v>
      </c>
      <c r="H618" t="s">
        <v>144</v>
      </c>
      <c r="I618" t="s">
        <v>136</v>
      </c>
      <c r="J618" t="s">
        <v>137</v>
      </c>
      <c r="K618" t="s">
        <v>138</v>
      </c>
      <c r="L618" t="s">
        <v>2011</v>
      </c>
      <c r="M618" t="s">
        <v>2012</v>
      </c>
      <c r="N618">
        <v>1.804166666</v>
      </c>
      <c r="O618">
        <v>0</v>
      </c>
      <c r="P618">
        <v>0</v>
      </c>
      <c r="Q618">
        <v>0</v>
      </c>
      <c r="R618">
        <v>1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</row>
    <row r="619" spans="1:31" x14ac:dyDescent="0.3">
      <c r="A619">
        <v>2446535</v>
      </c>
      <c r="B619">
        <v>1</v>
      </c>
      <c r="C619" t="s">
        <v>81</v>
      </c>
      <c r="D619" t="s">
        <v>116</v>
      </c>
      <c r="E619" t="s">
        <v>141</v>
      </c>
      <c r="F619" t="s">
        <v>2013</v>
      </c>
      <c r="G619" t="s">
        <v>156</v>
      </c>
      <c r="H619" t="s">
        <v>144</v>
      </c>
      <c r="I619" t="s">
        <v>136</v>
      </c>
      <c r="J619" t="s">
        <v>137</v>
      </c>
      <c r="K619" t="s">
        <v>138</v>
      </c>
      <c r="L619" t="s">
        <v>2014</v>
      </c>
      <c r="M619" t="s">
        <v>2015</v>
      </c>
      <c r="N619">
        <v>0.441111111</v>
      </c>
      <c r="O619">
        <v>0</v>
      </c>
      <c r="P619">
        <v>4</v>
      </c>
      <c r="Q619">
        <v>0</v>
      </c>
      <c r="R619">
        <v>5</v>
      </c>
      <c r="S619">
        <v>0</v>
      </c>
      <c r="T619">
        <v>1</v>
      </c>
      <c r="U619">
        <v>0</v>
      </c>
      <c r="V619">
        <v>0</v>
      </c>
      <c r="W619">
        <v>0</v>
      </c>
      <c r="X619">
        <v>0.20583345858711033</v>
      </c>
      <c r="Y619">
        <v>0</v>
      </c>
      <c r="Z619">
        <v>0.33725640057395206</v>
      </c>
      <c r="AA619">
        <v>0</v>
      </c>
      <c r="AB619">
        <v>0.17808120169261021</v>
      </c>
      <c r="AC619">
        <v>0</v>
      </c>
      <c r="AD619">
        <v>0</v>
      </c>
      <c r="AE619">
        <v>0.72117106085367266</v>
      </c>
    </row>
    <row r="620" spans="1:31" x14ac:dyDescent="0.3">
      <c r="A620">
        <v>2446536</v>
      </c>
      <c r="B620">
        <v>1</v>
      </c>
      <c r="C620" t="s">
        <v>80</v>
      </c>
      <c r="D620" t="s">
        <v>93</v>
      </c>
      <c r="E620" t="s">
        <v>169</v>
      </c>
      <c r="F620" t="s">
        <v>1049</v>
      </c>
      <c r="G620" t="s">
        <v>149</v>
      </c>
      <c r="H620" t="s">
        <v>135</v>
      </c>
      <c r="I620" t="s">
        <v>136</v>
      </c>
      <c r="J620" t="s">
        <v>137</v>
      </c>
      <c r="K620" t="s">
        <v>138</v>
      </c>
      <c r="L620" t="s">
        <v>2016</v>
      </c>
      <c r="M620" t="s">
        <v>2017</v>
      </c>
      <c r="N620">
        <v>0.386944444</v>
      </c>
      <c r="O620">
        <v>3</v>
      </c>
      <c r="P620">
        <v>4</v>
      </c>
      <c r="Q620">
        <v>38</v>
      </c>
      <c r="R620">
        <v>1</v>
      </c>
      <c r="S620">
        <v>11</v>
      </c>
      <c r="T620">
        <v>12</v>
      </c>
      <c r="U620">
        <v>1</v>
      </c>
      <c r="V620">
        <v>0</v>
      </c>
      <c r="W620">
        <v>1.2736915107700659</v>
      </c>
      <c r="X620">
        <v>0.76282588358017611</v>
      </c>
      <c r="Y620">
        <v>25.926191220891571</v>
      </c>
      <c r="Z620">
        <v>0.22568167921596557</v>
      </c>
      <c r="AA620">
        <v>12.762811167455061</v>
      </c>
      <c r="AB620">
        <v>4.6566311142632246</v>
      </c>
      <c r="AC620">
        <v>12.401961040694719</v>
      </c>
      <c r="AD620">
        <v>0</v>
      </c>
      <c r="AE620">
        <v>58.00979361687078</v>
      </c>
    </row>
    <row r="621" spans="1:31" x14ac:dyDescent="0.3">
      <c r="A621">
        <v>2446540</v>
      </c>
      <c r="B621">
        <v>1</v>
      </c>
      <c r="C621" t="s">
        <v>80</v>
      </c>
      <c r="D621" t="s">
        <v>97</v>
      </c>
      <c r="E621" t="s">
        <v>147</v>
      </c>
      <c r="F621" t="s">
        <v>2018</v>
      </c>
      <c r="G621" t="s">
        <v>134</v>
      </c>
      <c r="H621" t="s">
        <v>135</v>
      </c>
      <c r="I621" t="s">
        <v>136</v>
      </c>
      <c r="J621" t="s">
        <v>137</v>
      </c>
      <c r="K621" t="s">
        <v>138</v>
      </c>
      <c r="L621" t="s">
        <v>2019</v>
      </c>
      <c r="M621" t="s">
        <v>2020</v>
      </c>
      <c r="N621">
        <v>2.071111111</v>
      </c>
      <c r="O621">
        <v>0</v>
      </c>
      <c r="P621">
        <v>162</v>
      </c>
      <c r="Q621">
        <v>0</v>
      </c>
      <c r="R621">
        <v>1</v>
      </c>
      <c r="S621">
        <v>0</v>
      </c>
      <c r="T621">
        <v>15</v>
      </c>
      <c r="U621">
        <v>0</v>
      </c>
      <c r="V621">
        <v>0</v>
      </c>
      <c r="W621">
        <v>0</v>
      </c>
      <c r="X621">
        <v>121.8106909819077</v>
      </c>
      <c r="Y621">
        <v>0</v>
      </c>
      <c r="Z621">
        <v>0.46427401963466625</v>
      </c>
      <c r="AA621">
        <v>0</v>
      </c>
      <c r="AB621">
        <v>29.892874569262553</v>
      </c>
      <c r="AC621">
        <v>0</v>
      </c>
      <c r="AD621">
        <v>0</v>
      </c>
      <c r="AE621">
        <v>152.16783957080492</v>
      </c>
    </row>
    <row r="622" spans="1:31" x14ac:dyDescent="0.3">
      <c r="A622">
        <v>2446543</v>
      </c>
      <c r="B622">
        <v>1</v>
      </c>
      <c r="C622" t="s">
        <v>80</v>
      </c>
      <c r="D622" t="s">
        <v>101</v>
      </c>
      <c r="E622" t="s">
        <v>147</v>
      </c>
      <c r="F622" t="s">
        <v>2021</v>
      </c>
      <c r="G622" t="s">
        <v>134</v>
      </c>
      <c r="H622" t="s">
        <v>135</v>
      </c>
      <c r="I622" t="s">
        <v>136</v>
      </c>
      <c r="J622" t="s">
        <v>137</v>
      </c>
      <c r="K622" t="s">
        <v>138</v>
      </c>
      <c r="L622" t="s">
        <v>2022</v>
      </c>
      <c r="M622" t="s">
        <v>2023</v>
      </c>
      <c r="N622">
        <v>4.7</v>
      </c>
      <c r="O622">
        <v>0</v>
      </c>
      <c r="P622">
        <v>29</v>
      </c>
      <c r="Q622">
        <v>0</v>
      </c>
      <c r="R622">
        <v>2</v>
      </c>
      <c r="S622">
        <v>0</v>
      </c>
      <c r="T622">
        <v>3</v>
      </c>
      <c r="U622">
        <v>0</v>
      </c>
      <c r="V622">
        <v>0</v>
      </c>
      <c r="W622">
        <v>0</v>
      </c>
      <c r="X622">
        <v>101.46350581522175</v>
      </c>
      <c r="Y622">
        <v>0</v>
      </c>
      <c r="Z622">
        <v>4.6159891790932486</v>
      </c>
      <c r="AA622">
        <v>0</v>
      </c>
      <c r="AB622">
        <v>10.596045652307362</v>
      </c>
      <c r="AC622">
        <v>0</v>
      </c>
      <c r="AD622">
        <v>0</v>
      </c>
      <c r="AE622">
        <v>116.67554064662237</v>
      </c>
    </row>
    <row r="623" spans="1:31" x14ac:dyDescent="0.3">
      <c r="A623">
        <v>2446545</v>
      </c>
      <c r="B623">
        <v>1</v>
      </c>
      <c r="C623" t="s">
        <v>80</v>
      </c>
      <c r="D623" t="s">
        <v>92</v>
      </c>
      <c r="E623" t="s">
        <v>173</v>
      </c>
      <c r="F623" t="s">
        <v>2024</v>
      </c>
      <c r="G623" t="s">
        <v>175</v>
      </c>
      <c r="H623" t="s">
        <v>144</v>
      </c>
      <c r="I623" t="s">
        <v>136</v>
      </c>
      <c r="J623" t="s">
        <v>137</v>
      </c>
      <c r="K623" t="s">
        <v>138</v>
      </c>
      <c r="L623" t="s">
        <v>2025</v>
      </c>
      <c r="M623" t="s">
        <v>2026</v>
      </c>
      <c r="N623">
        <v>1.720277777</v>
      </c>
      <c r="O623">
        <v>0</v>
      </c>
      <c r="P623">
        <v>1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0.51586369428057943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0.51586369428057943</v>
      </c>
    </row>
    <row r="624" spans="1:31" x14ac:dyDescent="0.3">
      <c r="A624">
        <v>2446547</v>
      </c>
      <c r="B624">
        <v>1</v>
      </c>
      <c r="C624" t="s">
        <v>81</v>
      </c>
      <c r="D624" t="s">
        <v>116</v>
      </c>
      <c r="E624" t="s">
        <v>169</v>
      </c>
      <c r="F624" t="s">
        <v>2027</v>
      </c>
      <c r="G624" t="s">
        <v>149</v>
      </c>
      <c r="H624" t="s">
        <v>135</v>
      </c>
      <c r="I624" t="s">
        <v>136</v>
      </c>
      <c r="J624" t="s">
        <v>137</v>
      </c>
      <c r="K624" t="s">
        <v>138</v>
      </c>
      <c r="L624" t="s">
        <v>2028</v>
      </c>
      <c r="M624" t="s">
        <v>2029</v>
      </c>
      <c r="N624">
        <v>0.141944444</v>
      </c>
      <c r="O624">
        <v>3</v>
      </c>
      <c r="P624">
        <v>687</v>
      </c>
      <c r="Q624">
        <v>51</v>
      </c>
      <c r="R624">
        <v>78</v>
      </c>
      <c r="S624">
        <v>6</v>
      </c>
      <c r="T624">
        <v>55</v>
      </c>
      <c r="U624">
        <v>2</v>
      </c>
      <c r="V624">
        <v>0</v>
      </c>
      <c r="W624">
        <v>0.12016437871189502</v>
      </c>
      <c r="X624">
        <v>14.710399657632397</v>
      </c>
      <c r="Y624">
        <v>6.0556343129900618</v>
      </c>
      <c r="Z624">
        <v>3.5376510728997337</v>
      </c>
      <c r="AA624">
        <v>4.920145526037814</v>
      </c>
      <c r="AB624">
        <v>4.7963810217650158</v>
      </c>
      <c r="AC624">
        <v>27.622036749731311</v>
      </c>
      <c r="AD624">
        <v>0</v>
      </c>
      <c r="AE624">
        <v>61.762412719768236</v>
      </c>
    </row>
    <row r="625" spans="1:31" x14ac:dyDescent="0.3">
      <c r="A625">
        <v>2446548</v>
      </c>
      <c r="B625">
        <v>1</v>
      </c>
      <c r="C625" t="s">
        <v>80</v>
      </c>
      <c r="D625" t="s">
        <v>100</v>
      </c>
      <c r="E625" t="s">
        <v>159</v>
      </c>
      <c r="F625" t="s">
        <v>2030</v>
      </c>
      <c r="G625" t="s">
        <v>161</v>
      </c>
      <c r="H625" t="s">
        <v>144</v>
      </c>
      <c r="I625" t="s">
        <v>136</v>
      </c>
      <c r="J625" t="s">
        <v>137</v>
      </c>
      <c r="K625" t="s">
        <v>162</v>
      </c>
      <c r="L625" t="s">
        <v>2031</v>
      </c>
      <c r="M625" t="s">
        <v>2032</v>
      </c>
      <c r="N625">
        <v>1.6502777769999999</v>
      </c>
      <c r="O625">
        <v>0</v>
      </c>
      <c r="P625">
        <v>56</v>
      </c>
      <c r="Q625">
        <v>0</v>
      </c>
      <c r="R625">
        <v>22</v>
      </c>
      <c r="S625">
        <v>0</v>
      </c>
      <c r="T625">
        <v>21</v>
      </c>
      <c r="U625">
        <v>0</v>
      </c>
      <c r="V625">
        <v>0</v>
      </c>
      <c r="W625">
        <v>0</v>
      </c>
      <c r="X625">
        <v>29.156691022324626</v>
      </c>
      <c r="Y625">
        <v>0</v>
      </c>
      <c r="Z625">
        <v>17.507312181255472</v>
      </c>
      <c r="AA625">
        <v>0</v>
      </c>
      <c r="AB625">
        <v>19.587645017041392</v>
      </c>
      <c r="AC625">
        <v>0</v>
      </c>
      <c r="AD625">
        <v>0</v>
      </c>
      <c r="AE625">
        <v>66.25164822062149</v>
      </c>
    </row>
    <row r="626" spans="1:31" x14ac:dyDescent="0.3">
      <c r="A626">
        <v>2446552</v>
      </c>
      <c r="B626">
        <v>1</v>
      </c>
      <c r="C626" t="s">
        <v>80</v>
      </c>
      <c r="D626" t="s">
        <v>95</v>
      </c>
      <c r="E626" t="s">
        <v>159</v>
      </c>
      <c r="F626" t="s">
        <v>2033</v>
      </c>
      <c r="G626" t="s">
        <v>143</v>
      </c>
      <c r="H626" t="s">
        <v>144</v>
      </c>
      <c r="I626" t="s">
        <v>136</v>
      </c>
      <c r="J626" t="s">
        <v>137</v>
      </c>
      <c r="K626" t="s">
        <v>138</v>
      </c>
      <c r="L626" t="s">
        <v>2034</v>
      </c>
      <c r="M626" t="s">
        <v>2035</v>
      </c>
      <c r="N626">
        <v>0.83194444400000001</v>
      </c>
      <c r="O626">
        <v>0</v>
      </c>
      <c r="P626">
        <v>79</v>
      </c>
      <c r="Q626">
        <v>0</v>
      </c>
      <c r="R626">
        <v>0</v>
      </c>
      <c r="S626">
        <v>0</v>
      </c>
      <c r="T626">
        <v>4</v>
      </c>
      <c r="U626">
        <v>0</v>
      </c>
      <c r="V626">
        <v>0</v>
      </c>
      <c r="W626">
        <v>0</v>
      </c>
      <c r="X626">
        <v>18.453808002450025</v>
      </c>
      <c r="Y626">
        <v>0</v>
      </c>
      <c r="Z626">
        <v>0</v>
      </c>
      <c r="AA626">
        <v>0</v>
      </c>
      <c r="AB626">
        <v>2.0420993520067467</v>
      </c>
      <c r="AC626">
        <v>0</v>
      </c>
      <c r="AD626">
        <v>0</v>
      </c>
      <c r="AE626">
        <v>20.495907354456772</v>
      </c>
    </row>
    <row r="627" spans="1:31" x14ac:dyDescent="0.3">
      <c r="A627">
        <v>2446553</v>
      </c>
      <c r="B627">
        <v>1</v>
      </c>
      <c r="C627" t="s">
        <v>80</v>
      </c>
      <c r="D627" t="s">
        <v>84</v>
      </c>
      <c r="E627" t="s">
        <v>141</v>
      </c>
      <c r="F627" t="s">
        <v>1055</v>
      </c>
      <c r="G627" t="s">
        <v>156</v>
      </c>
      <c r="H627" t="s">
        <v>144</v>
      </c>
      <c r="I627" t="s">
        <v>136</v>
      </c>
      <c r="J627" t="s">
        <v>137</v>
      </c>
      <c r="K627" t="s">
        <v>138</v>
      </c>
      <c r="L627" t="s">
        <v>2036</v>
      </c>
      <c r="M627" t="s">
        <v>2037</v>
      </c>
      <c r="N627">
        <v>3.3308333330000002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3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9.5079282179768754</v>
      </c>
      <c r="AC627">
        <v>0</v>
      </c>
      <c r="AD627">
        <v>0</v>
      </c>
      <c r="AE627">
        <v>9.5079282179768754</v>
      </c>
    </row>
    <row r="628" spans="1:31" x14ac:dyDescent="0.3">
      <c r="A628">
        <v>2446559</v>
      </c>
      <c r="B628">
        <v>1</v>
      </c>
      <c r="C628" t="s">
        <v>80</v>
      </c>
      <c r="D628" t="s">
        <v>94</v>
      </c>
      <c r="E628" t="s">
        <v>141</v>
      </c>
      <c r="F628" t="s">
        <v>2038</v>
      </c>
      <c r="G628" t="s">
        <v>143</v>
      </c>
      <c r="H628" t="s">
        <v>144</v>
      </c>
      <c r="I628" t="s">
        <v>136</v>
      </c>
      <c r="J628" t="s">
        <v>137</v>
      </c>
      <c r="K628" t="s">
        <v>138</v>
      </c>
      <c r="L628" t="s">
        <v>2039</v>
      </c>
      <c r="M628" t="s">
        <v>2040</v>
      </c>
      <c r="N628">
        <v>0.56222222200000005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4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4.3228572891716546</v>
      </c>
      <c r="AC628">
        <v>0</v>
      </c>
      <c r="AD628">
        <v>0</v>
      </c>
      <c r="AE628">
        <v>4.3228572891716546</v>
      </c>
    </row>
    <row r="629" spans="1:31" x14ac:dyDescent="0.3">
      <c r="A629">
        <v>2446560</v>
      </c>
      <c r="B629">
        <v>1</v>
      </c>
      <c r="C629" t="s">
        <v>80</v>
      </c>
      <c r="D629" t="s">
        <v>104</v>
      </c>
      <c r="E629" t="s">
        <v>173</v>
      </c>
      <c r="F629" t="s">
        <v>2041</v>
      </c>
      <c r="G629" t="s">
        <v>175</v>
      </c>
      <c r="H629" t="s">
        <v>144</v>
      </c>
      <c r="I629" t="s">
        <v>136</v>
      </c>
      <c r="J629" t="s">
        <v>137</v>
      </c>
      <c r="K629" t="s">
        <v>138</v>
      </c>
      <c r="L629" t="s">
        <v>2042</v>
      </c>
      <c r="M629" t="s">
        <v>2043</v>
      </c>
      <c r="N629">
        <v>2.7552777769999999</v>
      </c>
      <c r="O629">
        <v>0</v>
      </c>
      <c r="P629">
        <v>1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0.37313725188854463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0.37313725188854463</v>
      </c>
    </row>
    <row r="630" spans="1:31" x14ac:dyDescent="0.3">
      <c r="A630">
        <v>2446561</v>
      </c>
      <c r="B630">
        <v>1</v>
      </c>
      <c r="C630" t="s">
        <v>80</v>
      </c>
      <c r="D630" t="s">
        <v>88</v>
      </c>
      <c r="E630" t="s">
        <v>173</v>
      </c>
      <c r="F630" t="s">
        <v>2044</v>
      </c>
      <c r="G630" t="s">
        <v>461</v>
      </c>
      <c r="H630" t="s">
        <v>144</v>
      </c>
      <c r="I630" t="s">
        <v>136</v>
      </c>
      <c r="J630" t="s">
        <v>137</v>
      </c>
      <c r="K630" t="s">
        <v>138</v>
      </c>
      <c r="L630" t="s">
        <v>2045</v>
      </c>
      <c r="M630" t="s">
        <v>2046</v>
      </c>
      <c r="N630">
        <v>1.2619444440000001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2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3.1030303395799717</v>
      </c>
      <c r="AC630">
        <v>0</v>
      </c>
      <c r="AD630">
        <v>0</v>
      </c>
      <c r="AE630">
        <v>3.1030303395799717</v>
      </c>
    </row>
    <row r="631" spans="1:31" x14ac:dyDescent="0.3">
      <c r="A631">
        <v>2446562</v>
      </c>
      <c r="B631">
        <v>1</v>
      </c>
      <c r="C631" t="s">
        <v>80</v>
      </c>
      <c r="D631" t="s">
        <v>101</v>
      </c>
      <c r="E631" t="s">
        <v>141</v>
      </c>
      <c r="F631" t="s">
        <v>2047</v>
      </c>
      <c r="G631" t="s">
        <v>143</v>
      </c>
      <c r="H631" t="s">
        <v>144</v>
      </c>
      <c r="I631" t="s">
        <v>136</v>
      </c>
      <c r="J631" t="s">
        <v>137</v>
      </c>
      <c r="K631" t="s">
        <v>138</v>
      </c>
      <c r="L631" t="s">
        <v>2048</v>
      </c>
      <c r="M631" t="s">
        <v>2049</v>
      </c>
      <c r="N631">
        <v>1.730555555</v>
      </c>
      <c r="O631">
        <v>0</v>
      </c>
      <c r="P631">
        <v>82</v>
      </c>
      <c r="Q631">
        <v>0</v>
      </c>
      <c r="R631">
        <v>0</v>
      </c>
      <c r="S631">
        <v>0</v>
      </c>
      <c r="T631">
        <v>2</v>
      </c>
      <c r="U631">
        <v>0</v>
      </c>
      <c r="V631">
        <v>0</v>
      </c>
      <c r="W631">
        <v>0</v>
      </c>
      <c r="X631">
        <v>32.906899146329515</v>
      </c>
      <c r="Y631">
        <v>0</v>
      </c>
      <c r="Z631">
        <v>0</v>
      </c>
      <c r="AA631">
        <v>0</v>
      </c>
      <c r="AB631">
        <v>4.0232667268037501</v>
      </c>
      <c r="AC631">
        <v>0</v>
      </c>
      <c r="AD631">
        <v>0</v>
      </c>
      <c r="AE631">
        <v>36.930165873133262</v>
      </c>
    </row>
    <row r="632" spans="1:31" x14ac:dyDescent="0.3">
      <c r="A632">
        <v>2446564</v>
      </c>
      <c r="B632">
        <v>1</v>
      </c>
      <c r="C632" t="s">
        <v>81</v>
      </c>
      <c r="D632" t="s">
        <v>122</v>
      </c>
      <c r="E632" t="s">
        <v>141</v>
      </c>
      <c r="F632" t="s">
        <v>2050</v>
      </c>
      <c r="G632" t="s">
        <v>143</v>
      </c>
      <c r="H632" t="s">
        <v>144</v>
      </c>
      <c r="I632" t="s">
        <v>136</v>
      </c>
      <c r="J632" t="s">
        <v>137</v>
      </c>
      <c r="K632" t="s">
        <v>138</v>
      </c>
      <c r="L632" t="s">
        <v>2051</v>
      </c>
      <c r="M632" t="s">
        <v>2052</v>
      </c>
      <c r="N632">
        <v>1.3266666659999999</v>
      </c>
      <c r="O632">
        <v>0</v>
      </c>
      <c r="P632">
        <v>179</v>
      </c>
      <c r="Q632">
        <v>0</v>
      </c>
      <c r="R632">
        <v>0</v>
      </c>
      <c r="S632">
        <v>0</v>
      </c>
      <c r="T632">
        <v>8</v>
      </c>
      <c r="U632">
        <v>0</v>
      </c>
      <c r="V632">
        <v>0</v>
      </c>
      <c r="W632">
        <v>0</v>
      </c>
      <c r="X632">
        <v>52.040535942367676</v>
      </c>
      <c r="Y632">
        <v>0</v>
      </c>
      <c r="Z632">
        <v>0</v>
      </c>
      <c r="AA632">
        <v>0</v>
      </c>
      <c r="AB632">
        <v>9.2803651223821539</v>
      </c>
      <c r="AC632">
        <v>0</v>
      </c>
      <c r="AD632">
        <v>0</v>
      </c>
      <c r="AE632">
        <v>61.320901064749833</v>
      </c>
    </row>
    <row r="633" spans="1:31" x14ac:dyDescent="0.3">
      <c r="A633">
        <v>2446565</v>
      </c>
      <c r="B633">
        <v>1</v>
      </c>
      <c r="C633" t="s">
        <v>80</v>
      </c>
      <c r="D633" t="s">
        <v>83</v>
      </c>
      <c r="E633" t="s">
        <v>173</v>
      </c>
      <c r="F633" t="s">
        <v>2053</v>
      </c>
      <c r="G633" t="s">
        <v>179</v>
      </c>
      <c r="H633" t="s">
        <v>144</v>
      </c>
      <c r="I633" t="s">
        <v>136</v>
      </c>
      <c r="J633" t="s">
        <v>137</v>
      </c>
      <c r="K633" t="s">
        <v>138</v>
      </c>
      <c r="L633" t="s">
        <v>2054</v>
      </c>
      <c r="M633" t="s">
        <v>2055</v>
      </c>
      <c r="N633">
        <v>2.1675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25</v>
      </c>
      <c r="U633">
        <v>0</v>
      </c>
      <c r="V633">
        <v>4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100.04879535836841</v>
      </c>
      <c r="AC633">
        <v>0</v>
      </c>
      <c r="AD633">
        <v>122.24149996230612</v>
      </c>
      <c r="AE633">
        <v>222.29029532067455</v>
      </c>
    </row>
    <row r="634" spans="1:31" x14ac:dyDescent="0.3">
      <c r="A634">
        <v>2446568</v>
      </c>
      <c r="B634">
        <v>1</v>
      </c>
      <c r="C634" t="s">
        <v>80</v>
      </c>
      <c r="D634" t="s">
        <v>85</v>
      </c>
      <c r="E634" t="s">
        <v>182</v>
      </c>
      <c r="F634" t="s">
        <v>2056</v>
      </c>
      <c r="G634" t="s">
        <v>410</v>
      </c>
      <c r="H634" t="s">
        <v>144</v>
      </c>
      <c r="I634" t="s">
        <v>136</v>
      </c>
      <c r="J634" t="s">
        <v>137</v>
      </c>
      <c r="K634" t="s">
        <v>138</v>
      </c>
      <c r="L634" t="s">
        <v>2057</v>
      </c>
      <c r="M634" t="s">
        <v>2058</v>
      </c>
      <c r="N634">
        <v>2.792777777</v>
      </c>
      <c r="O634">
        <v>0</v>
      </c>
      <c r="P634">
        <v>28</v>
      </c>
      <c r="Q634">
        <v>0</v>
      </c>
      <c r="R634">
        <v>0</v>
      </c>
      <c r="S634">
        <v>0</v>
      </c>
      <c r="T634">
        <v>3</v>
      </c>
      <c r="U634">
        <v>0</v>
      </c>
      <c r="V634">
        <v>0</v>
      </c>
      <c r="W634">
        <v>0</v>
      </c>
      <c r="X634">
        <v>23.78905869590135</v>
      </c>
      <c r="Y634">
        <v>0</v>
      </c>
      <c r="Z634">
        <v>0</v>
      </c>
      <c r="AA634">
        <v>0</v>
      </c>
      <c r="AB634">
        <v>8.3660520458962448</v>
      </c>
      <c r="AC634">
        <v>0</v>
      </c>
      <c r="AD634">
        <v>0</v>
      </c>
      <c r="AE634">
        <v>32.155110741797593</v>
      </c>
    </row>
    <row r="635" spans="1:31" x14ac:dyDescent="0.3">
      <c r="A635">
        <v>2446575</v>
      </c>
      <c r="B635">
        <v>1</v>
      </c>
      <c r="C635" t="s">
        <v>80</v>
      </c>
      <c r="D635" t="s">
        <v>96</v>
      </c>
      <c r="E635" t="s">
        <v>173</v>
      </c>
      <c r="F635" t="s">
        <v>2059</v>
      </c>
      <c r="G635" t="s">
        <v>175</v>
      </c>
      <c r="H635" t="s">
        <v>144</v>
      </c>
      <c r="I635" t="s">
        <v>136</v>
      </c>
      <c r="J635" t="s">
        <v>137</v>
      </c>
      <c r="K635" t="s">
        <v>138</v>
      </c>
      <c r="L635" t="s">
        <v>2060</v>
      </c>
      <c r="M635" t="s">
        <v>2061</v>
      </c>
      <c r="N635">
        <v>0.66722222200000003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1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8.4834305772006005</v>
      </c>
      <c r="AC635">
        <v>0</v>
      </c>
      <c r="AD635">
        <v>0</v>
      </c>
      <c r="AE635">
        <v>8.4834305772006005</v>
      </c>
    </row>
    <row r="636" spans="1:31" x14ac:dyDescent="0.3">
      <c r="A636">
        <v>2446578</v>
      </c>
      <c r="B636">
        <v>1</v>
      </c>
      <c r="C636" t="s">
        <v>80</v>
      </c>
      <c r="D636" t="s">
        <v>100</v>
      </c>
      <c r="E636" t="s">
        <v>173</v>
      </c>
      <c r="F636" t="s">
        <v>2062</v>
      </c>
      <c r="G636" t="s">
        <v>175</v>
      </c>
      <c r="H636" t="s">
        <v>144</v>
      </c>
      <c r="I636" t="s">
        <v>136</v>
      </c>
      <c r="J636" t="s">
        <v>137</v>
      </c>
      <c r="K636" t="s">
        <v>138</v>
      </c>
      <c r="L636" t="s">
        <v>2063</v>
      </c>
      <c r="M636" t="s">
        <v>2064</v>
      </c>
      <c r="N636">
        <v>3.6086111110000001</v>
      </c>
      <c r="O636">
        <v>0</v>
      </c>
      <c r="P636">
        <v>7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5.8963190822382057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5.8963190822382057</v>
      </c>
    </row>
    <row r="637" spans="1:31" x14ac:dyDescent="0.3">
      <c r="A637">
        <v>2446581</v>
      </c>
      <c r="B637">
        <v>1</v>
      </c>
      <c r="C637" t="s">
        <v>80</v>
      </c>
      <c r="D637" t="s">
        <v>110</v>
      </c>
      <c r="E637" t="s">
        <v>173</v>
      </c>
      <c r="F637" t="s">
        <v>2065</v>
      </c>
      <c r="G637" t="s">
        <v>179</v>
      </c>
      <c r="H637" t="s">
        <v>144</v>
      </c>
      <c r="I637" t="s">
        <v>136</v>
      </c>
      <c r="J637" t="s">
        <v>137</v>
      </c>
      <c r="K637" t="s">
        <v>138</v>
      </c>
      <c r="L637" t="s">
        <v>2066</v>
      </c>
      <c r="M637" t="s">
        <v>2067</v>
      </c>
      <c r="N637">
        <v>0.78</v>
      </c>
      <c r="O637">
        <v>0</v>
      </c>
      <c r="P637">
        <v>9</v>
      </c>
      <c r="Q637">
        <v>0</v>
      </c>
      <c r="R637">
        <v>0</v>
      </c>
      <c r="S637">
        <v>0</v>
      </c>
      <c r="T637">
        <v>5</v>
      </c>
      <c r="U637">
        <v>0</v>
      </c>
      <c r="V637">
        <v>0</v>
      </c>
      <c r="W637">
        <v>0</v>
      </c>
      <c r="X637">
        <v>1.7079899134225083</v>
      </c>
      <c r="Y637">
        <v>0</v>
      </c>
      <c r="Z637">
        <v>0</v>
      </c>
      <c r="AA637">
        <v>0</v>
      </c>
      <c r="AB637">
        <v>4.537537395338064</v>
      </c>
      <c r="AC637">
        <v>0</v>
      </c>
      <c r="AD637">
        <v>0</v>
      </c>
      <c r="AE637">
        <v>6.2455273087605718</v>
      </c>
    </row>
    <row r="638" spans="1:31" x14ac:dyDescent="0.3">
      <c r="A638">
        <v>2446582</v>
      </c>
      <c r="B638">
        <v>1</v>
      </c>
      <c r="C638" t="s">
        <v>80</v>
      </c>
      <c r="D638" t="s">
        <v>88</v>
      </c>
      <c r="E638" t="s">
        <v>147</v>
      </c>
      <c r="F638" t="s">
        <v>2068</v>
      </c>
      <c r="G638" t="s">
        <v>226</v>
      </c>
      <c r="H638" t="s">
        <v>135</v>
      </c>
      <c r="I638" t="s">
        <v>136</v>
      </c>
      <c r="J638" t="s">
        <v>137</v>
      </c>
      <c r="K638" t="s">
        <v>162</v>
      </c>
      <c r="L638" t="s">
        <v>2069</v>
      </c>
      <c r="M638" t="s">
        <v>2070</v>
      </c>
      <c r="N638">
        <v>1.363611111</v>
      </c>
      <c r="O638">
        <v>0</v>
      </c>
      <c r="P638">
        <v>775</v>
      </c>
      <c r="Q638">
        <v>0</v>
      </c>
      <c r="R638">
        <v>0</v>
      </c>
      <c r="S638">
        <v>0</v>
      </c>
      <c r="T638">
        <v>84</v>
      </c>
      <c r="U638">
        <v>0</v>
      </c>
      <c r="V638">
        <v>0</v>
      </c>
      <c r="W638">
        <v>0</v>
      </c>
      <c r="X638">
        <v>305.84041642337422</v>
      </c>
      <c r="Y638">
        <v>0</v>
      </c>
      <c r="Z638">
        <v>0</v>
      </c>
      <c r="AA638">
        <v>0</v>
      </c>
      <c r="AB638">
        <v>126.56110101613129</v>
      </c>
      <c r="AC638">
        <v>0</v>
      </c>
      <c r="AD638">
        <v>0</v>
      </c>
      <c r="AE638">
        <v>432.40151743950548</v>
      </c>
    </row>
    <row r="639" spans="1:31" x14ac:dyDescent="0.3">
      <c r="A639">
        <v>2446585</v>
      </c>
      <c r="B639">
        <v>1</v>
      </c>
      <c r="C639" t="s">
        <v>80</v>
      </c>
      <c r="D639" t="s">
        <v>96</v>
      </c>
      <c r="E639" t="s">
        <v>173</v>
      </c>
      <c r="F639" t="s">
        <v>2071</v>
      </c>
      <c r="G639" t="s">
        <v>219</v>
      </c>
      <c r="H639" t="s">
        <v>144</v>
      </c>
      <c r="I639" t="s">
        <v>136</v>
      </c>
      <c r="J639" t="s">
        <v>3</v>
      </c>
      <c r="K639" t="s">
        <v>138</v>
      </c>
      <c r="L639" t="s">
        <v>2072</v>
      </c>
      <c r="M639" t="s">
        <v>2073</v>
      </c>
      <c r="N639">
        <v>1.5633333330000001</v>
      </c>
      <c r="O639">
        <v>0</v>
      </c>
      <c r="P639">
        <v>1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0.45506012442627747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0.45506012442627747</v>
      </c>
    </row>
    <row r="640" spans="1:31" x14ac:dyDescent="0.3">
      <c r="A640">
        <v>2446586</v>
      </c>
      <c r="B640">
        <v>1</v>
      </c>
      <c r="C640" t="s">
        <v>80</v>
      </c>
      <c r="D640" t="s">
        <v>105</v>
      </c>
      <c r="E640" t="s">
        <v>141</v>
      </c>
      <c r="F640" t="s">
        <v>2074</v>
      </c>
      <c r="G640" t="s">
        <v>143</v>
      </c>
      <c r="H640" t="s">
        <v>144</v>
      </c>
      <c r="I640" t="s">
        <v>136</v>
      </c>
      <c r="J640" t="s">
        <v>137</v>
      </c>
      <c r="K640" t="s">
        <v>138</v>
      </c>
      <c r="L640" t="s">
        <v>2075</v>
      </c>
      <c r="M640" t="s">
        <v>2076</v>
      </c>
      <c r="N640">
        <v>1.304166666</v>
      </c>
      <c r="O640">
        <v>0</v>
      </c>
      <c r="P640">
        <v>271</v>
      </c>
      <c r="Q640">
        <v>0</v>
      </c>
      <c r="R640">
        <v>0</v>
      </c>
      <c r="S640">
        <v>0</v>
      </c>
      <c r="T640">
        <v>58</v>
      </c>
      <c r="U640">
        <v>0</v>
      </c>
      <c r="V640">
        <v>0</v>
      </c>
      <c r="W640">
        <v>0</v>
      </c>
      <c r="X640">
        <v>90.849036342686432</v>
      </c>
      <c r="Y640">
        <v>0</v>
      </c>
      <c r="Z640">
        <v>0</v>
      </c>
      <c r="AA640">
        <v>0</v>
      </c>
      <c r="AB640">
        <v>111.75851074810186</v>
      </c>
      <c r="AC640">
        <v>0</v>
      </c>
      <c r="AD640">
        <v>0</v>
      </c>
      <c r="AE640">
        <v>202.60754709078827</v>
      </c>
    </row>
    <row r="641" spans="1:31" x14ac:dyDescent="0.3">
      <c r="A641">
        <v>2446588</v>
      </c>
      <c r="B641">
        <v>1</v>
      </c>
      <c r="C641" t="s">
        <v>80</v>
      </c>
      <c r="D641" t="s">
        <v>93</v>
      </c>
      <c r="E641" t="s">
        <v>159</v>
      </c>
      <c r="F641" t="s">
        <v>2077</v>
      </c>
      <c r="G641" t="s">
        <v>143</v>
      </c>
      <c r="H641" t="s">
        <v>144</v>
      </c>
      <c r="I641" t="s">
        <v>136</v>
      </c>
      <c r="J641" t="s">
        <v>137</v>
      </c>
      <c r="K641" t="s">
        <v>138</v>
      </c>
      <c r="L641" t="s">
        <v>2078</v>
      </c>
      <c r="M641" t="s">
        <v>2079</v>
      </c>
      <c r="N641">
        <v>1.834166666</v>
      </c>
      <c r="O641">
        <v>0</v>
      </c>
      <c r="P641">
        <v>305</v>
      </c>
      <c r="Q641">
        <v>0</v>
      </c>
      <c r="R641">
        <v>0</v>
      </c>
      <c r="S641">
        <v>0</v>
      </c>
      <c r="T641">
        <v>27</v>
      </c>
      <c r="U641">
        <v>0</v>
      </c>
      <c r="V641">
        <v>0</v>
      </c>
      <c r="W641">
        <v>0</v>
      </c>
      <c r="X641">
        <v>156.6190808506623</v>
      </c>
      <c r="Y641">
        <v>0</v>
      </c>
      <c r="Z641">
        <v>0</v>
      </c>
      <c r="AA641">
        <v>0</v>
      </c>
      <c r="AB641">
        <v>39.041167811038775</v>
      </c>
      <c r="AC641">
        <v>0</v>
      </c>
      <c r="AD641">
        <v>0</v>
      </c>
      <c r="AE641">
        <v>195.66024866170108</v>
      </c>
    </row>
    <row r="642" spans="1:31" x14ac:dyDescent="0.3">
      <c r="A642">
        <v>2446599</v>
      </c>
      <c r="B642">
        <v>1</v>
      </c>
      <c r="C642" t="s">
        <v>81</v>
      </c>
      <c r="D642" t="s">
        <v>120</v>
      </c>
      <c r="E642" t="s">
        <v>141</v>
      </c>
      <c r="F642" t="s">
        <v>2080</v>
      </c>
      <c r="G642" t="s">
        <v>200</v>
      </c>
      <c r="H642" t="s">
        <v>144</v>
      </c>
      <c r="I642" t="s">
        <v>136</v>
      </c>
      <c r="J642" t="s">
        <v>137</v>
      </c>
      <c r="K642" t="s">
        <v>138</v>
      </c>
      <c r="L642" t="s">
        <v>2081</v>
      </c>
      <c r="M642" t="s">
        <v>2082</v>
      </c>
      <c r="N642">
        <v>5.2850000000000001</v>
      </c>
      <c r="O642">
        <v>0</v>
      </c>
      <c r="P642">
        <v>229</v>
      </c>
      <c r="Q642">
        <v>0</v>
      </c>
      <c r="R642">
        <v>0</v>
      </c>
      <c r="S642">
        <v>0</v>
      </c>
      <c r="T642">
        <v>10</v>
      </c>
      <c r="U642">
        <v>0</v>
      </c>
      <c r="V642">
        <v>0</v>
      </c>
      <c r="W642">
        <v>0</v>
      </c>
      <c r="X642">
        <v>461.25496956788442</v>
      </c>
      <c r="Y642">
        <v>0</v>
      </c>
      <c r="Z642">
        <v>0</v>
      </c>
      <c r="AA642">
        <v>0</v>
      </c>
      <c r="AB642">
        <v>91.541910415540229</v>
      </c>
      <c r="AC642">
        <v>0</v>
      </c>
      <c r="AD642">
        <v>0</v>
      </c>
      <c r="AE642">
        <v>552.79687998342467</v>
      </c>
    </row>
    <row r="643" spans="1:31" x14ac:dyDescent="0.3">
      <c r="A643">
        <v>2446602</v>
      </c>
      <c r="B643">
        <v>1</v>
      </c>
      <c r="C643" t="s">
        <v>80</v>
      </c>
      <c r="D643" t="s">
        <v>90</v>
      </c>
      <c r="E643" t="s">
        <v>141</v>
      </c>
      <c r="F643" t="s">
        <v>2083</v>
      </c>
      <c r="G643" t="s">
        <v>143</v>
      </c>
      <c r="H643" t="s">
        <v>144</v>
      </c>
      <c r="I643" t="s">
        <v>136</v>
      </c>
      <c r="J643" t="s">
        <v>137</v>
      </c>
      <c r="K643" t="s">
        <v>138</v>
      </c>
      <c r="L643" t="s">
        <v>2084</v>
      </c>
      <c r="M643" t="s">
        <v>2085</v>
      </c>
      <c r="N643">
        <v>0.61027777699999997</v>
      </c>
      <c r="O643">
        <v>0</v>
      </c>
      <c r="P643">
        <v>104</v>
      </c>
      <c r="Q643">
        <v>0</v>
      </c>
      <c r="R643">
        <v>0</v>
      </c>
      <c r="S643">
        <v>0</v>
      </c>
      <c r="T643">
        <v>36</v>
      </c>
      <c r="U643">
        <v>0</v>
      </c>
      <c r="V643">
        <v>0</v>
      </c>
      <c r="W643">
        <v>0</v>
      </c>
      <c r="X643">
        <v>22.06985639663765</v>
      </c>
      <c r="Y643">
        <v>0</v>
      </c>
      <c r="Z643">
        <v>0</v>
      </c>
      <c r="AA643">
        <v>0</v>
      </c>
      <c r="AB643">
        <v>30.18238548035589</v>
      </c>
      <c r="AC643">
        <v>0</v>
      </c>
      <c r="AD643">
        <v>0</v>
      </c>
      <c r="AE643">
        <v>52.252241876993537</v>
      </c>
    </row>
    <row r="644" spans="1:31" x14ac:dyDescent="0.3">
      <c r="A644">
        <v>2446615</v>
      </c>
      <c r="B644">
        <v>1</v>
      </c>
      <c r="C644" t="s">
        <v>80</v>
      </c>
      <c r="D644" t="s">
        <v>102</v>
      </c>
      <c r="E644" t="s">
        <v>141</v>
      </c>
      <c r="F644" t="s">
        <v>2086</v>
      </c>
      <c r="G644" t="s">
        <v>156</v>
      </c>
      <c r="H644" t="s">
        <v>144</v>
      </c>
      <c r="I644" t="s">
        <v>136</v>
      </c>
      <c r="J644" t="s">
        <v>137</v>
      </c>
      <c r="K644" t="s">
        <v>138</v>
      </c>
      <c r="L644" t="s">
        <v>2087</v>
      </c>
      <c r="M644" t="s">
        <v>2088</v>
      </c>
      <c r="N644">
        <v>0.61777777700000003</v>
      </c>
      <c r="O644">
        <v>0</v>
      </c>
      <c r="P644">
        <v>0</v>
      </c>
      <c r="Q644">
        <v>0</v>
      </c>
      <c r="R644">
        <v>3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5.094564237394085E-2</v>
      </c>
      <c r="AA644">
        <v>0</v>
      </c>
      <c r="AB644">
        <v>0</v>
      </c>
      <c r="AC644">
        <v>0</v>
      </c>
      <c r="AD644">
        <v>0</v>
      </c>
      <c r="AE644">
        <v>5.094564237394085E-2</v>
      </c>
    </row>
    <row r="645" spans="1:31" x14ac:dyDescent="0.3">
      <c r="A645">
        <v>2446616</v>
      </c>
      <c r="B645">
        <v>1</v>
      </c>
      <c r="C645" t="s">
        <v>80</v>
      </c>
      <c r="D645" t="s">
        <v>104</v>
      </c>
      <c r="E645" t="s">
        <v>132</v>
      </c>
      <c r="F645" t="s">
        <v>537</v>
      </c>
      <c r="G645" t="s">
        <v>149</v>
      </c>
      <c r="H645" t="s">
        <v>135</v>
      </c>
      <c r="I645" t="s">
        <v>136</v>
      </c>
      <c r="J645" t="s">
        <v>137</v>
      </c>
      <c r="K645" t="s">
        <v>138</v>
      </c>
      <c r="L645" t="s">
        <v>2089</v>
      </c>
      <c r="M645" t="s">
        <v>2090</v>
      </c>
      <c r="N645">
        <v>1.0069444439999999</v>
      </c>
      <c r="O645">
        <v>13</v>
      </c>
      <c r="P645">
        <v>220</v>
      </c>
      <c r="Q645">
        <v>38</v>
      </c>
      <c r="R645">
        <v>16</v>
      </c>
      <c r="S645">
        <v>50</v>
      </c>
      <c r="T645">
        <v>41</v>
      </c>
      <c r="U645">
        <v>12</v>
      </c>
      <c r="V645">
        <v>0</v>
      </c>
      <c r="W645">
        <v>5.3336393930110466</v>
      </c>
      <c r="X645">
        <v>94.387637396818775</v>
      </c>
      <c r="Y645">
        <v>43.355943386384467</v>
      </c>
      <c r="Z645">
        <v>9.2712690928589989</v>
      </c>
      <c r="AA645">
        <v>501.68330474888847</v>
      </c>
      <c r="AB645">
        <v>57.54362938622949</v>
      </c>
      <c r="AC645">
        <v>2974.0489179743004</v>
      </c>
      <c r="AD645">
        <v>0</v>
      </c>
      <c r="AE645">
        <v>3685.6243413784914</v>
      </c>
    </row>
    <row r="646" spans="1:31" x14ac:dyDescent="0.3">
      <c r="A646">
        <v>2446617</v>
      </c>
      <c r="B646">
        <v>1</v>
      </c>
      <c r="C646" t="s">
        <v>80</v>
      </c>
      <c r="D646" t="s">
        <v>96</v>
      </c>
      <c r="E646" t="s">
        <v>169</v>
      </c>
      <c r="F646" t="s">
        <v>2091</v>
      </c>
      <c r="G646" t="s">
        <v>2092</v>
      </c>
      <c r="H646" t="s">
        <v>135</v>
      </c>
      <c r="I646" t="s">
        <v>136</v>
      </c>
      <c r="J646" t="s">
        <v>137</v>
      </c>
      <c r="K646" t="s">
        <v>138</v>
      </c>
      <c r="L646" t="s">
        <v>2093</v>
      </c>
      <c r="M646" t="s">
        <v>2094</v>
      </c>
      <c r="N646">
        <v>0.95722222199999996</v>
      </c>
      <c r="O646">
        <v>2</v>
      </c>
      <c r="P646">
        <v>41</v>
      </c>
      <c r="Q646">
        <v>14</v>
      </c>
      <c r="R646">
        <v>6</v>
      </c>
      <c r="S646">
        <v>5</v>
      </c>
      <c r="T646">
        <v>4</v>
      </c>
      <c r="U646">
        <v>0</v>
      </c>
      <c r="V646">
        <v>0</v>
      </c>
      <c r="W646">
        <v>0.81971346696123137</v>
      </c>
      <c r="X646">
        <v>3.0078480014382389</v>
      </c>
      <c r="Y646">
        <v>12.026177265253825</v>
      </c>
      <c r="Z646">
        <v>2.2790160108977315</v>
      </c>
      <c r="AA646">
        <v>17.366299937299956</v>
      </c>
      <c r="AB646">
        <v>10.301363464912832</v>
      </c>
      <c r="AC646">
        <v>0</v>
      </c>
      <c r="AD646">
        <v>0</v>
      </c>
      <c r="AE646">
        <v>45.800418146763811</v>
      </c>
    </row>
    <row r="647" spans="1:31" x14ac:dyDescent="0.3">
      <c r="A647">
        <v>2446619</v>
      </c>
      <c r="B647">
        <v>1</v>
      </c>
      <c r="C647" t="s">
        <v>80</v>
      </c>
      <c r="D647" t="s">
        <v>94</v>
      </c>
      <c r="E647" t="s">
        <v>159</v>
      </c>
      <c r="F647" t="s">
        <v>2095</v>
      </c>
      <c r="G647" t="s">
        <v>143</v>
      </c>
      <c r="H647" t="s">
        <v>144</v>
      </c>
      <c r="I647" t="s">
        <v>136</v>
      </c>
      <c r="J647" t="s">
        <v>137</v>
      </c>
      <c r="K647" t="s">
        <v>138</v>
      </c>
      <c r="L647" t="s">
        <v>2096</v>
      </c>
      <c r="M647" t="s">
        <v>2097</v>
      </c>
      <c r="N647">
        <v>1.189444444</v>
      </c>
      <c r="O647">
        <v>0</v>
      </c>
      <c r="P647">
        <v>22</v>
      </c>
      <c r="Q647">
        <v>0</v>
      </c>
      <c r="R647">
        <v>53</v>
      </c>
      <c r="S647">
        <v>0</v>
      </c>
      <c r="T647">
        <v>9</v>
      </c>
      <c r="U647">
        <v>0</v>
      </c>
      <c r="V647">
        <v>0</v>
      </c>
      <c r="W647">
        <v>0</v>
      </c>
      <c r="X647">
        <v>5.8964374564602116</v>
      </c>
      <c r="Y647">
        <v>0</v>
      </c>
      <c r="Z647">
        <v>13.182579978299144</v>
      </c>
      <c r="AA647">
        <v>0</v>
      </c>
      <c r="AB647">
        <v>15.099032467483939</v>
      </c>
      <c r="AC647">
        <v>0</v>
      </c>
      <c r="AD647">
        <v>0</v>
      </c>
      <c r="AE647">
        <v>34.178049902243295</v>
      </c>
    </row>
    <row r="648" spans="1:31" x14ac:dyDescent="0.3">
      <c r="A648">
        <v>2446622</v>
      </c>
      <c r="B648">
        <v>1</v>
      </c>
      <c r="C648" t="s">
        <v>81</v>
      </c>
      <c r="D648" t="s">
        <v>118</v>
      </c>
      <c r="E648" t="s">
        <v>159</v>
      </c>
      <c r="F648" t="s">
        <v>2098</v>
      </c>
      <c r="G648" t="s">
        <v>310</v>
      </c>
      <c r="H648" t="s">
        <v>144</v>
      </c>
      <c r="I648" t="s">
        <v>136</v>
      </c>
      <c r="J648" t="s">
        <v>137</v>
      </c>
      <c r="K648" t="s">
        <v>138</v>
      </c>
      <c r="L648" t="s">
        <v>2099</v>
      </c>
      <c r="M648" t="s">
        <v>2100</v>
      </c>
      <c r="N648">
        <v>0.52444444400000001</v>
      </c>
      <c r="O648">
        <v>0</v>
      </c>
      <c r="P648">
        <v>4</v>
      </c>
      <c r="Q648">
        <v>0</v>
      </c>
      <c r="R648">
        <v>0</v>
      </c>
      <c r="S648">
        <v>0</v>
      </c>
      <c r="T648">
        <v>3</v>
      </c>
      <c r="U648">
        <v>0</v>
      </c>
      <c r="V648">
        <v>0</v>
      </c>
      <c r="W648">
        <v>0</v>
      </c>
      <c r="X648">
        <v>0.70085686790394552</v>
      </c>
      <c r="Y648">
        <v>0</v>
      </c>
      <c r="Z648">
        <v>0</v>
      </c>
      <c r="AA648">
        <v>0</v>
      </c>
      <c r="AB648">
        <v>1.7232042538831891</v>
      </c>
      <c r="AC648">
        <v>0</v>
      </c>
      <c r="AD648">
        <v>0</v>
      </c>
      <c r="AE648">
        <v>2.4240611217871346</v>
      </c>
    </row>
    <row r="649" spans="1:31" x14ac:dyDescent="0.3">
      <c r="A649">
        <v>2446632</v>
      </c>
      <c r="B649">
        <v>1</v>
      </c>
      <c r="C649" t="s">
        <v>80</v>
      </c>
      <c r="D649" t="s">
        <v>96</v>
      </c>
      <c r="E649" t="s">
        <v>169</v>
      </c>
      <c r="F649" t="s">
        <v>2101</v>
      </c>
      <c r="G649" t="s">
        <v>149</v>
      </c>
      <c r="H649" t="s">
        <v>135</v>
      </c>
      <c r="I649" t="s">
        <v>136</v>
      </c>
      <c r="J649" t="s">
        <v>137</v>
      </c>
      <c r="K649" t="s">
        <v>138</v>
      </c>
      <c r="L649" t="s">
        <v>2102</v>
      </c>
      <c r="M649" t="s">
        <v>2103</v>
      </c>
      <c r="N649">
        <v>0.72777777700000001</v>
      </c>
      <c r="O649">
        <v>3</v>
      </c>
      <c r="P649">
        <v>953</v>
      </c>
      <c r="Q649">
        <v>1</v>
      </c>
      <c r="R649">
        <v>0</v>
      </c>
      <c r="S649">
        <v>3</v>
      </c>
      <c r="T649">
        <v>48</v>
      </c>
      <c r="U649">
        <v>0</v>
      </c>
      <c r="V649">
        <v>0</v>
      </c>
      <c r="W649">
        <v>12.36988674893812</v>
      </c>
      <c r="X649">
        <v>196.06236203945298</v>
      </c>
      <c r="Y649">
        <v>0</v>
      </c>
      <c r="Z649">
        <v>0</v>
      </c>
      <c r="AA649">
        <v>17.764332236990146</v>
      </c>
      <c r="AB649">
        <v>64.803226019188259</v>
      </c>
      <c r="AC649">
        <v>0</v>
      </c>
      <c r="AD649">
        <v>0</v>
      </c>
      <c r="AE649">
        <v>290.99980704456948</v>
      </c>
    </row>
    <row r="650" spans="1:31" x14ac:dyDescent="0.3">
      <c r="A650">
        <v>2446638</v>
      </c>
      <c r="B650">
        <v>1</v>
      </c>
      <c r="C650" t="s">
        <v>80</v>
      </c>
      <c r="D650" t="s">
        <v>93</v>
      </c>
      <c r="E650" t="s">
        <v>159</v>
      </c>
      <c r="F650" t="s">
        <v>2104</v>
      </c>
      <c r="G650" t="s">
        <v>143</v>
      </c>
      <c r="H650" t="s">
        <v>144</v>
      </c>
      <c r="I650" t="s">
        <v>136</v>
      </c>
      <c r="J650" t="s">
        <v>137</v>
      </c>
      <c r="K650" t="s">
        <v>138</v>
      </c>
      <c r="L650" t="s">
        <v>2105</v>
      </c>
      <c r="M650" t="s">
        <v>2106</v>
      </c>
      <c r="N650">
        <v>0.59833333300000002</v>
      </c>
      <c r="O650">
        <v>0</v>
      </c>
      <c r="P650">
        <v>46</v>
      </c>
      <c r="Q650">
        <v>0</v>
      </c>
      <c r="R650">
        <v>24</v>
      </c>
      <c r="S650">
        <v>0</v>
      </c>
      <c r="T650">
        <v>11</v>
      </c>
      <c r="U650">
        <v>0</v>
      </c>
      <c r="V650">
        <v>0</v>
      </c>
      <c r="W650">
        <v>0</v>
      </c>
      <c r="X650">
        <v>2.1771719232219158</v>
      </c>
      <c r="Y650">
        <v>0</v>
      </c>
      <c r="Z650">
        <v>1.2229441712827909</v>
      </c>
      <c r="AA650">
        <v>0</v>
      </c>
      <c r="AB650">
        <v>5.2602037649795914</v>
      </c>
      <c r="AC650">
        <v>0</v>
      </c>
      <c r="AD650">
        <v>0</v>
      </c>
      <c r="AE650">
        <v>8.6603198594842983</v>
      </c>
    </row>
    <row r="651" spans="1:31" x14ac:dyDescent="0.3">
      <c r="A651">
        <v>2446639</v>
      </c>
      <c r="B651">
        <v>1</v>
      </c>
      <c r="C651" t="s">
        <v>80</v>
      </c>
      <c r="D651" t="s">
        <v>97</v>
      </c>
      <c r="E651" t="s">
        <v>147</v>
      </c>
      <c r="F651" t="s">
        <v>2107</v>
      </c>
      <c r="G651" t="s">
        <v>143</v>
      </c>
      <c r="H651" t="s">
        <v>135</v>
      </c>
      <c r="I651" t="s">
        <v>136</v>
      </c>
      <c r="J651" t="s">
        <v>137</v>
      </c>
      <c r="K651" t="s">
        <v>138</v>
      </c>
      <c r="L651" t="s">
        <v>2108</v>
      </c>
      <c r="M651" t="s">
        <v>2109</v>
      </c>
      <c r="N651">
        <v>0.37166666599999998</v>
      </c>
      <c r="O651">
        <v>1</v>
      </c>
      <c r="P651">
        <v>173</v>
      </c>
      <c r="Q651">
        <v>0</v>
      </c>
      <c r="R651">
        <v>13</v>
      </c>
      <c r="S651">
        <v>2</v>
      </c>
      <c r="T651">
        <v>27</v>
      </c>
      <c r="U651">
        <v>0</v>
      </c>
      <c r="V651">
        <v>0</v>
      </c>
      <c r="W651">
        <v>0.10250250111774001</v>
      </c>
      <c r="X651">
        <v>22.822631219939407</v>
      </c>
      <c r="Y651">
        <v>0</v>
      </c>
      <c r="Z651">
        <v>1.1069772499554411</v>
      </c>
      <c r="AA651">
        <v>6.6142739808191955</v>
      </c>
      <c r="AB651">
        <v>10.242872107649259</v>
      </c>
      <c r="AC651">
        <v>0</v>
      </c>
      <c r="AD651">
        <v>0</v>
      </c>
      <c r="AE651">
        <v>40.889257059481039</v>
      </c>
    </row>
    <row r="652" spans="1:31" x14ac:dyDescent="0.3">
      <c r="A652">
        <v>2446642</v>
      </c>
      <c r="B652">
        <v>1</v>
      </c>
      <c r="C652" t="s">
        <v>80</v>
      </c>
      <c r="D652" t="s">
        <v>93</v>
      </c>
      <c r="E652" t="s">
        <v>169</v>
      </c>
      <c r="F652" t="s">
        <v>2110</v>
      </c>
      <c r="G652" t="s">
        <v>149</v>
      </c>
      <c r="H652" t="s">
        <v>135</v>
      </c>
      <c r="I652" t="s">
        <v>136</v>
      </c>
      <c r="J652" t="s">
        <v>137</v>
      </c>
      <c r="K652" t="s">
        <v>138</v>
      </c>
      <c r="L652" t="s">
        <v>2111</v>
      </c>
      <c r="M652" t="s">
        <v>2112</v>
      </c>
      <c r="N652">
        <v>0.155</v>
      </c>
      <c r="O652">
        <v>3</v>
      </c>
      <c r="P652">
        <v>4</v>
      </c>
      <c r="Q652">
        <v>38</v>
      </c>
      <c r="R652">
        <v>1</v>
      </c>
      <c r="S652">
        <v>11</v>
      </c>
      <c r="T652">
        <v>12</v>
      </c>
      <c r="U652">
        <v>1</v>
      </c>
      <c r="V652">
        <v>0</v>
      </c>
      <c r="W652">
        <v>0.49136898819665653</v>
      </c>
      <c r="X652">
        <v>0.30031638218755441</v>
      </c>
      <c r="Y652">
        <v>9.6607673052221656</v>
      </c>
      <c r="Z652">
        <v>8.7412864562910003E-2</v>
      </c>
      <c r="AA652">
        <v>4.7781641849136722</v>
      </c>
      <c r="AB652">
        <v>1.8115043191434261</v>
      </c>
      <c r="AC652">
        <v>4.2345592157868381</v>
      </c>
      <c r="AD652">
        <v>0</v>
      </c>
      <c r="AE652">
        <v>21.364093260013224</v>
      </c>
    </row>
    <row r="653" spans="1:31" x14ac:dyDescent="0.3">
      <c r="A653">
        <v>2446647</v>
      </c>
      <c r="B653">
        <v>1</v>
      </c>
      <c r="C653" t="s">
        <v>80</v>
      </c>
      <c r="D653" t="s">
        <v>96</v>
      </c>
      <c r="E653" t="s">
        <v>141</v>
      </c>
      <c r="F653" t="s">
        <v>2113</v>
      </c>
      <c r="G653" t="s">
        <v>143</v>
      </c>
      <c r="H653" t="s">
        <v>144</v>
      </c>
      <c r="I653" t="s">
        <v>136</v>
      </c>
      <c r="J653" t="s">
        <v>137</v>
      </c>
      <c r="K653" t="s">
        <v>138</v>
      </c>
      <c r="L653" t="s">
        <v>2114</v>
      </c>
      <c r="M653" t="s">
        <v>2115</v>
      </c>
      <c r="N653">
        <v>0.568333333</v>
      </c>
      <c r="O653">
        <v>0</v>
      </c>
      <c r="P653">
        <v>121</v>
      </c>
      <c r="Q653">
        <v>0</v>
      </c>
      <c r="R653">
        <v>0</v>
      </c>
      <c r="S653">
        <v>0</v>
      </c>
      <c r="T653">
        <v>1</v>
      </c>
      <c r="U653">
        <v>0</v>
      </c>
      <c r="V653">
        <v>0</v>
      </c>
      <c r="W653">
        <v>0</v>
      </c>
      <c r="X653">
        <v>25.806326434268513</v>
      </c>
      <c r="Y653">
        <v>0</v>
      </c>
      <c r="Z653">
        <v>0</v>
      </c>
      <c r="AA653">
        <v>0</v>
      </c>
      <c r="AB653">
        <v>2.8762697170465353E-3</v>
      </c>
      <c r="AC653">
        <v>0</v>
      </c>
      <c r="AD653">
        <v>0</v>
      </c>
      <c r="AE653">
        <v>25.809202703985559</v>
      </c>
    </row>
    <row r="654" spans="1:31" x14ac:dyDescent="0.3">
      <c r="A654">
        <v>2446648</v>
      </c>
      <c r="B654">
        <v>1</v>
      </c>
      <c r="C654" t="s">
        <v>80</v>
      </c>
      <c r="D654" t="s">
        <v>93</v>
      </c>
      <c r="E654" t="s">
        <v>141</v>
      </c>
      <c r="F654" t="s">
        <v>2116</v>
      </c>
      <c r="G654" t="s">
        <v>156</v>
      </c>
      <c r="H654" t="s">
        <v>144</v>
      </c>
      <c r="I654" t="s">
        <v>136</v>
      </c>
      <c r="J654" t="s">
        <v>137</v>
      </c>
      <c r="K654" t="s">
        <v>138</v>
      </c>
      <c r="L654" t="s">
        <v>2117</v>
      </c>
      <c r="M654" t="s">
        <v>2118</v>
      </c>
      <c r="N654">
        <v>1.64</v>
      </c>
      <c r="O654">
        <v>0</v>
      </c>
      <c r="P654">
        <v>0</v>
      </c>
      <c r="Q654">
        <v>0</v>
      </c>
      <c r="R654">
        <v>6</v>
      </c>
      <c r="S654">
        <v>0</v>
      </c>
      <c r="T654">
        <v>3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1.9837918036301092</v>
      </c>
      <c r="AA654">
        <v>0</v>
      </c>
      <c r="AB654">
        <v>1.8347725014818037</v>
      </c>
      <c r="AC654">
        <v>0</v>
      </c>
      <c r="AD654">
        <v>0</v>
      </c>
      <c r="AE654">
        <v>3.8185643051119129</v>
      </c>
    </row>
    <row r="655" spans="1:31" x14ac:dyDescent="0.3">
      <c r="A655">
        <v>2446655</v>
      </c>
      <c r="B655">
        <v>1</v>
      </c>
      <c r="C655" t="s">
        <v>80</v>
      </c>
      <c r="D655" t="s">
        <v>91</v>
      </c>
      <c r="E655" t="s">
        <v>169</v>
      </c>
      <c r="F655" t="s">
        <v>2119</v>
      </c>
      <c r="G655" t="s">
        <v>381</v>
      </c>
      <c r="H655" t="s">
        <v>135</v>
      </c>
      <c r="I655" t="s">
        <v>136</v>
      </c>
      <c r="J655" t="s">
        <v>137</v>
      </c>
      <c r="K655" t="s">
        <v>138</v>
      </c>
      <c r="L655" t="s">
        <v>2120</v>
      </c>
      <c r="M655" t="s">
        <v>2094</v>
      </c>
      <c r="N655">
        <v>0.19055555499999999</v>
      </c>
      <c r="O655">
        <v>2</v>
      </c>
      <c r="P655">
        <v>0</v>
      </c>
      <c r="Q655">
        <v>16</v>
      </c>
      <c r="R655">
        <v>23</v>
      </c>
      <c r="S655">
        <v>10</v>
      </c>
      <c r="T655">
        <v>4</v>
      </c>
      <c r="U655">
        <v>0</v>
      </c>
      <c r="V655">
        <v>0</v>
      </c>
      <c r="W655">
        <v>0.39170042987665799</v>
      </c>
      <c r="X655">
        <v>0</v>
      </c>
      <c r="Y655">
        <v>4.8893139522005953</v>
      </c>
      <c r="Z655">
        <v>0.9573396993846599</v>
      </c>
      <c r="AA655">
        <v>31.757989250388242</v>
      </c>
      <c r="AB655">
        <v>3.2400172488549184</v>
      </c>
      <c r="AC655">
        <v>0</v>
      </c>
      <c r="AD655">
        <v>0</v>
      </c>
      <c r="AE655">
        <v>41.236360580705075</v>
      </c>
    </row>
    <row r="656" spans="1:31" x14ac:dyDescent="0.3">
      <c r="A656">
        <v>2446656</v>
      </c>
      <c r="B656">
        <v>1</v>
      </c>
      <c r="C656" t="s">
        <v>80</v>
      </c>
      <c r="D656" t="s">
        <v>100</v>
      </c>
      <c r="E656" t="s">
        <v>173</v>
      </c>
      <c r="F656" t="s">
        <v>2121</v>
      </c>
      <c r="G656" t="s">
        <v>175</v>
      </c>
      <c r="H656" t="s">
        <v>144</v>
      </c>
      <c r="I656" t="s">
        <v>136</v>
      </c>
      <c r="J656" t="s">
        <v>137</v>
      </c>
      <c r="K656" t="s">
        <v>138</v>
      </c>
      <c r="L656" t="s">
        <v>2122</v>
      </c>
      <c r="M656" t="s">
        <v>2123</v>
      </c>
      <c r="N656">
        <v>2.4252777769999998</v>
      </c>
      <c r="O656">
        <v>0</v>
      </c>
      <c r="P656">
        <v>1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1.0212960509308406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1.0212960509308406</v>
      </c>
    </row>
    <row r="657" spans="1:31" x14ac:dyDescent="0.3">
      <c r="A657">
        <v>2446657</v>
      </c>
      <c r="B657">
        <v>1</v>
      </c>
      <c r="C657" t="s">
        <v>81</v>
      </c>
      <c r="D657" t="s">
        <v>122</v>
      </c>
      <c r="E657" t="s">
        <v>141</v>
      </c>
      <c r="F657" t="s">
        <v>2124</v>
      </c>
      <c r="G657" t="s">
        <v>156</v>
      </c>
      <c r="H657" t="s">
        <v>144</v>
      </c>
      <c r="I657" t="s">
        <v>136</v>
      </c>
      <c r="J657" t="s">
        <v>137</v>
      </c>
      <c r="K657" t="s">
        <v>138</v>
      </c>
      <c r="L657" t="s">
        <v>2125</v>
      </c>
      <c r="M657" t="s">
        <v>2126</v>
      </c>
      <c r="N657">
        <v>0.66166666600000001</v>
      </c>
      <c r="O657">
        <v>0</v>
      </c>
      <c r="P657">
        <v>89</v>
      </c>
      <c r="Q657">
        <v>0</v>
      </c>
      <c r="R657">
        <v>0</v>
      </c>
      <c r="S657">
        <v>0</v>
      </c>
      <c r="T657">
        <v>4</v>
      </c>
      <c r="U657">
        <v>0</v>
      </c>
      <c r="V657">
        <v>0</v>
      </c>
      <c r="W657">
        <v>0</v>
      </c>
      <c r="X657">
        <v>12.725717847146431</v>
      </c>
      <c r="Y657">
        <v>0</v>
      </c>
      <c r="Z657">
        <v>0</v>
      </c>
      <c r="AA657">
        <v>0</v>
      </c>
      <c r="AB657">
        <v>3.5831728712657305</v>
      </c>
      <c r="AC657">
        <v>0</v>
      </c>
      <c r="AD657">
        <v>0</v>
      </c>
      <c r="AE657">
        <v>16.308890718412162</v>
      </c>
    </row>
    <row r="658" spans="1:31" x14ac:dyDescent="0.3">
      <c r="A658">
        <v>2446660</v>
      </c>
      <c r="B658">
        <v>1</v>
      </c>
      <c r="C658" t="s">
        <v>80</v>
      </c>
      <c r="D658" t="s">
        <v>96</v>
      </c>
      <c r="E658" t="s">
        <v>173</v>
      </c>
      <c r="F658" t="s">
        <v>2127</v>
      </c>
      <c r="G658" t="s">
        <v>175</v>
      </c>
      <c r="H658" t="s">
        <v>144</v>
      </c>
      <c r="I658" t="s">
        <v>136</v>
      </c>
      <c r="J658" t="s">
        <v>137</v>
      </c>
      <c r="K658" t="s">
        <v>138</v>
      </c>
      <c r="L658" t="s">
        <v>2128</v>
      </c>
      <c r="M658" t="s">
        <v>2129</v>
      </c>
      <c r="N658">
        <v>1.788333333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1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11.960892468726328</v>
      </c>
      <c r="AC658">
        <v>0</v>
      </c>
      <c r="AD658">
        <v>0</v>
      </c>
      <c r="AE658">
        <v>11.960892468726328</v>
      </c>
    </row>
    <row r="659" spans="1:31" x14ac:dyDescent="0.3">
      <c r="A659">
        <v>2446661</v>
      </c>
      <c r="B659">
        <v>1</v>
      </c>
      <c r="C659" t="s">
        <v>81</v>
      </c>
      <c r="D659" t="s">
        <v>128</v>
      </c>
      <c r="E659" t="s">
        <v>141</v>
      </c>
      <c r="F659" t="s">
        <v>2130</v>
      </c>
      <c r="G659" t="s">
        <v>156</v>
      </c>
      <c r="H659" t="s">
        <v>144</v>
      </c>
      <c r="I659" t="s">
        <v>136</v>
      </c>
      <c r="J659" t="s">
        <v>137</v>
      </c>
      <c r="K659" t="s">
        <v>138</v>
      </c>
      <c r="L659" t="s">
        <v>2131</v>
      </c>
      <c r="M659" t="s">
        <v>2132</v>
      </c>
      <c r="N659">
        <v>1.146666666</v>
      </c>
      <c r="O659">
        <v>0</v>
      </c>
      <c r="P659">
        <v>330</v>
      </c>
      <c r="Q659">
        <v>0</v>
      </c>
      <c r="R659">
        <v>0</v>
      </c>
      <c r="S659">
        <v>0</v>
      </c>
      <c r="T659">
        <v>44</v>
      </c>
      <c r="U659">
        <v>0</v>
      </c>
      <c r="V659">
        <v>0</v>
      </c>
      <c r="W659">
        <v>0</v>
      </c>
      <c r="X659">
        <v>89.626232643191699</v>
      </c>
      <c r="Y659">
        <v>0</v>
      </c>
      <c r="Z659">
        <v>0</v>
      </c>
      <c r="AA659">
        <v>0</v>
      </c>
      <c r="AB659">
        <v>44.41520346902503</v>
      </c>
      <c r="AC659">
        <v>0</v>
      </c>
      <c r="AD659">
        <v>0</v>
      </c>
      <c r="AE659">
        <v>134.04143611221673</v>
      </c>
    </row>
    <row r="660" spans="1:31" x14ac:dyDescent="0.3">
      <c r="A660">
        <v>2446662</v>
      </c>
      <c r="B660">
        <v>1</v>
      </c>
      <c r="C660" t="s">
        <v>80</v>
      </c>
      <c r="D660" t="s">
        <v>83</v>
      </c>
      <c r="E660" t="s">
        <v>147</v>
      </c>
      <c r="F660" t="s">
        <v>2133</v>
      </c>
      <c r="G660" t="s">
        <v>149</v>
      </c>
      <c r="H660" t="s">
        <v>135</v>
      </c>
      <c r="I660" t="s">
        <v>136</v>
      </c>
      <c r="J660" t="s">
        <v>137</v>
      </c>
      <c r="K660" t="s">
        <v>138</v>
      </c>
      <c r="L660" t="s">
        <v>2134</v>
      </c>
      <c r="M660" t="s">
        <v>2135</v>
      </c>
      <c r="N660">
        <v>1.0463888880000001</v>
      </c>
      <c r="O660">
        <v>0</v>
      </c>
      <c r="P660">
        <v>169</v>
      </c>
      <c r="Q660">
        <v>0</v>
      </c>
      <c r="R660">
        <v>0</v>
      </c>
      <c r="S660">
        <v>4</v>
      </c>
      <c r="T660">
        <v>53</v>
      </c>
      <c r="U660">
        <v>1</v>
      </c>
      <c r="V660">
        <v>1</v>
      </c>
      <c r="W660">
        <v>0</v>
      </c>
      <c r="X660">
        <v>102.63804151412174</v>
      </c>
      <c r="Y660">
        <v>0</v>
      </c>
      <c r="Z660">
        <v>0</v>
      </c>
      <c r="AA660">
        <v>568.50134460822369</v>
      </c>
      <c r="AB660">
        <v>65.923731778557752</v>
      </c>
      <c r="AC660">
        <v>31.285818760099708</v>
      </c>
      <c r="AD660">
        <v>48.603714345662866</v>
      </c>
      <c r="AE660">
        <v>816.95265100666575</v>
      </c>
    </row>
    <row r="661" spans="1:31" x14ac:dyDescent="0.3">
      <c r="A661">
        <v>2446665</v>
      </c>
      <c r="B661">
        <v>1</v>
      </c>
      <c r="C661" t="s">
        <v>81</v>
      </c>
      <c r="D661" t="s">
        <v>121</v>
      </c>
      <c r="E661" t="s">
        <v>147</v>
      </c>
      <c r="F661" t="s">
        <v>2136</v>
      </c>
      <c r="G661" t="s">
        <v>149</v>
      </c>
      <c r="H661" t="s">
        <v>135</v>
      </c>
      <c r="I661" t="s">
        <v>136</v>
      </c>
      <c r="J661" t="s">
        <v>137</v>
      </c>
      <c r="K661" t="s">
        <v>138</v>
      </c>
      <c r="L661" t="s">
        <v>2137</v>
      </c>
      <c r="M661" t="s">
        <v>2138</v>
      </c>
      <c r="N661">
        <v>0.34083333300000002</v>
      </c>
      <c r="O661">
        <v>1</v>
      </c>
      <c r="P661">
        <v>365</v>
      </c>
      <c r="Q661">
        <v>0</v>
      </c>
      <c r="R661">
        <v>14</v>
      </c>
      <c r="S661">
        <v>3</v>
      </c>
      <c r="T661">
        <v>117</v>
      </c>
      <c r="U661">
        <v>0</v>
      </c>
      <c r="V661">
        <v>0</v>
      </c>
      <c r="W661">
        <v>9.2113235208044986E-2</v>
      </c>
      <c r="X661">
        <v>19.076127567781132</v>
      </c>
      <c r="Y661">
        <v>0</v>
      </c>
      <c r="Z661">
        <v>0.49326362893086639</v>
      </c>
      <c r="AA661">
        <v>9.0558333030170495</v>
      </c>
      <c r="AB661">
        <v>16.924379368186763</v>
      </c>
      <c r="AC661">
        <v>0</v>
      </c>
      <c r="AD661">
        <v>0</v>
      </c>
      <c r="AE661">
        <v>45.641717103123852</v>
      </c>
    </row>
    <row r="662" spans="1:31" x14ac:dyDescent="0.3">
      <c r="A662">
        <v>2446668</v>
      </c>
      <c r="B662">
        <v>1</v>
      </c>
      <c r="C662" t="s">
        <v>80</v>
      </c>
      <c r="D662" t="s">
        <v>99</v>
      </c>
      <c r="E662" t="s">
        <v>141</v>
      </c>
      <c r="F662" t="s">
        <v>2139</v>
      </c>
      <c r="G662" t="s">
        <v>156</v>
      </c>
      <c r="H662" t="s">
        <v>144</v>
      </c>
      <c r="I662" t="s">
        <v>136</v>
      </c>
      <c r="J662" t="s">
        <v>137</v>
      </c>
      <c r="K662" t="s">
        <v>138</v>
      </c>
      <c r="L662" t="s">
        <v>2140</v>
      </c>
      <c r="M662" t="s">
        <v>2141</v>
      </c>
      <c r="N662">
        <v>1.5533333330000001</v>
      </c>
      <c r="O662">
        <v>0</v>
      </c>
      <c r="P662">
        <v>16</v>
      </c>
      <c r="Q662">
        <v>0</v>
      </c>
      <c r="R662">
        <v>1</v>
      </c>
      <c r="S662">
        <v>0</v>
      </c>
      <c r="T662">
        <v>1</v>
      </c>
      <c r="U662">
        <v>0</v>
      </c>
      <c r="V662">
        <v>0</v>
      </c>
      <c r="W662">
        <v>0</v>
      </c>
      <c r="X662">
        <v>5.0471440105546854</v>
      </c>
      <c r="Y662">
        <v>0</v>
      </c>
      <c r="Z662">
        <v>0.15525969132490638</v>
      </c>
      <c r="AA662">
        <v>0</v>
      </c>
      <c r="AB662">
        <v>0</v>
      </c>
      <c r="AC662">
        <v>0</v>
      </c>
      <c r="AD662">
        <v>0</v>
      </c>
      <c r="AE662">
        <v>5.2024037018795921</v>
      </c>
    </row>
    <row r="663" spans="1:31" x14ac:dyDescent="0.3">
      <c r="A663">
        <v>2446669</v>
      </c>
      <c r="B663">
        <v>1</v>
      </c>
      <c r="C663" t="s">
        <v>81</v>
      </c>
      <c r="D663" t="s">
        <v>127</v>
      </c>
      <c r="E663" t="s">
        <v>132</v>
      </c>
      <c r="F663" t="s">
        <v>2142</v>
      </c>
      <c r="G663" t="s">
        <v>149</v>
      </c>
      <c r="H663" t="s">
        <v>135</v>
      </c>
      <c r="I663" t="s">
        <v>136</v>
      </c>
      <c r="J663" t="s">
        <v>137</v>
      </c>
      <c r="K663" t="s">
        <v>138</v>
      </c>
      <c r="L663" t="s">
        <v>2143</v>
      </c>
      <c r="M663" t="s">
        <v>2144</v>
      </c>
      <c r="N663">
        <v>1.7022222220000001</v>
      </c>
      <c r="O663">
        <v>9</v>
      </c>
      <c r="P663">
        <v>3</v>
      </c>
      <c r="Q663">
        <v>284</v>
      </c>
      <c r="R663">
        <v>43</v>
      </c>
      <c r="S663">
        <v>17</v>
      </c>
      <c r="T663">
        <v>2</v>
      </c>
      <c r="U663">
        <v>0</v>
      </c>
      <c r="V663">
        <v>0</v>
      </c>
      <c r="W663">
        <v>2.9349467487542649</v>
      </c>
      <c r="X663">
        <v>5.932026627569214</v>
      </c>
      <c r="Y663">
        <v>368.5924014008591</v>
      </c>
      <c r="Z663">
        <v>117.55971432175842</v>
      </c>
      <c r="AA663">
        <v>88.045485544164023</v>
      </c>
      <c r="AB663">
        <v>6.4510006939796121</v>
      </c>
      <c r="AC663">
        <v>0</v>
      </c>
      <c r="AD663">
        <v>0</v>
      </c>
      <c r="AE663">
        <v>589.51557533708467</v>
      </c>
    </row>
    <row r="664" spans="1:31" x14ac:dyDescent="0.3">
      <c r="A664">
        <v>2446673</v>
      </c>
      <c r="B664">
        <v>1</v>
      </c>
      <c r="C664" t="s">
        <v>81</v>
      </c>
      <c r="D664" t="s">
        <v>127</v>
      </c>
      <c r="E664" t="s">
        <v>169</v>
      </c>
      <c r="F664" t="s">
        <v>1249</v>
      </c>
      <c r="G664" t="s">
        <v>149</v>
      </c>
      <c r="H664" t="s">
        <v>135</v>
      </c>
      <c r="I664" t="s">
        <v>136</v>
      </c>
      <c r="J664" t="s">
        <v>137</v>
      </c>
      <c r="K664" t="s">
        <v>138</v>
      </c>
      <c r="L664" t="s">
        <v>2145</v>
      </c>
      <c r="M664" t="s">
        <v>2146</v>
      </c>
      <c r="N664">
        <v>0.36305555499999997</v>
      </c>
      <c r="O664">
        <v>0</v>
      </c>
      <c r="P664">
        <v>0</v>
      </c>
      <c r="Q664">
        <v>0</v>
      </c>
      <c r="R664">
        <v>0</v>
      </c>
      <c r="S664">
        <v>2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1104.7389893941167</v>
      </c>
      <c r="AB664">
        <v>0</v>
      </c>
      <c r="AC664">
        <v>0</v>
      </c>
      <c r="AD664">
        <v>0</v>
      </c>
      <c r="AE664">
        <v>1104.7389893941167</v>
      </c>
    </row>
    <row r="665" spans="1:31" x14ac:dyDescent="0.3">
      <c r="A665">
        <v>2446678</v>
      </c>
      <c r="B665">
        <v>1</v>
      </c>
      <c r="C665" t="s">
        <v>80</v>
      </c>
      <c r="D665" t="s">
        <v>90</v>
      </c>
      <c r="E665" t="s">
        <v>173</v>
      </c>
      <c r="F665" t="s">
        <v>2147</v>
      </c>
      <c r="G665" t="s">
        <v>175</v>
      </c>
      <c r="H665" t="s">
        <v>144</v>
      </c>
      <c r="I665" t="s">
        <v>136</v>
      </c>
      <c r="J665" t="s">
        <v>137</v>
      </c>
      <c r="K665" t="s">
        <v>138</v>
      </c>
      <c r="L665" t="s">
        <v>2148</v>
      </c>
      <c r="M665" t="s">
        <v>2149</v>
      </c>
      <c r="N665">
        <v>0.79222222200000003</v>
      </c>
      <c r="O665">
        <v>0</v>
      </c>
      <c r="P665">
        <v>3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0.85841968336843022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0.85841968336843022</v>
      </c>
    </row>
    <row r="666" spans="1:31" x14ac:dyDescent="0.3">
      <c r="A666">
        <v>2446681</v>
      </c>
      <c r="B666">
        <v>1</v>
      </c>
      <c r="C666" t="s">
        <v>80</v>
      </c>
      <c r="D666" t="s">
        <v>87</v>
      </c>
      <c r="E666" t="s">
        <v>159</v>
      </c>
      <c r="F666" t="s">
        <v>2150</v>
      </c>
      <c r="G666" t="s">
        <v>143</v>
      </c>
      <c r="H666" t="s">
        <v>144</v>
      </c>
      <c r="I666" t="s">
        <v>136</v>
      </c>
      <c r="J666" t="s">
        <v>137</v>
      </c>
      <c r="K666" t="s">
        <v>138</v>
      </c>
      <c r="L666" t="s">
        <v>2151</v>
      </c>
      <c r="M666" t="s">
        <v>2152</v>
      </c>
      <c r="N666">
        <v>1.8180555549999999</v>
      </c>
      <c r="O666">
        <v>0</v>
      </c>
      <c r="P666">
        <v>204</v>
      </c>
      <c r="Q666">
        <v>0</v>
      </c>
      <c r="R666">
        <v>0</v>
      </c>
      <c r="S666">
        <v>0</v>
      </c>
      <c r="T666">
        <v>74</v>
      </c>
      <c r="U666">
        <v>0</v>
      </c>
      <c r="V666">
        <v>0</v>
      </c>
      <c r="W666">
        <v>0</v>
      </c>
      <c r="X666">
        <v>99.994248735773212</v>
      </c>
      <c r="Y666">
        <v>0</v>
      </c>
      <c r="Z666">
        <v>0</v>
      </c>
      <c r="AA666">
        <v>0</v>
      </c>
      <c r="AB666">
        <v>395.46829466119095</v>
      </c>
      <c r="AC666">
        <v>0</v>
      </c>
      <c r="AD666">
        <v>0</v>
      </c>
      <c r="AE666">
        <v>495.46254339696418</v>
      </c>
    </row>
    <row r="667" spans="1:31" x14ac:dyDescent="0.3">
      <c r="A667">
        <v>2446683</v>
      </c>
      <c r="B667">
        <v>1</v>
      </c>
      <c r="C667" t="s">
        <v>80</v>
      </c>
      <c r="D667" t="s">
        <v>85</v>
      </c>
      <c r="E667" t="s">
        <v>147</v>
      </c>
      <c r="F667" t="s">
        <v>2153</v>
      </c>
      <c r="G667" t="s">
        <v>226</v>
      </c>
      <c r="H667" t="s">
        <v>135</v>
      </c>
      <c r="I667" t="s">
        <v>136</v>
      </c>
      <c r="J667" t="s">
        <v>137</v>
      </c>
      <c r="K667" t="s">
        <v>162</v>
      </c>
      <c r="L667" t="s">
        <v>2154</v>
      </c>
      <c r="M667" t="s">
        <v>2155</v>
      </c>
      <c r="N667">
        <v>1.7975000000000001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1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23.507552170609848</v>
      </c>
      <c r="AC667">
        <v>0</v>
      </c>
      <c r="AD667">
        <v>0</v>
      </c>
      <c r="AE667">
        <v>23.507552170609848</v>
      </c>
    </row>
    <row r="668" spans="1:31" x14ac:dyDescent="0.3">
      <c r="A668">
        <v>2446686</v>
      </c>
      <c r="B668">
        <v>1</v>
      </c>
      <c r="C668" t="s">
        <v>80</v>
      </c>
      <c r="D668" t="s">
        <v>96</v>
      </c>
      <c r="E668" t="s">
        <v>141</v>
      </c>
      <c r="F668" t="s">
        <v>2156</v>
      </c>
      <c r="G668" t="s">
        <v>143</v>
      </c>
      <c r="H668" t="s">
        <v>144</v>
      </c>
      <c r="I668" t="s">
        <v>136</v>
      </c>
      <c r="J668" t="s">
        <v>137</v>
      </c>
      <c r="K668" t="s">
        <v>138</v>
      </c>
      <c r="L668" t="s">
        <v>2157</v>
      </c>
      <c r="M668" t="s">
        <v>2158</v>
      </c>
      <c r="N668">
        <v>0.53083333300000002</v>
      </c>
      <c r="O668">
        <v>0</v>
      </c>
      <c r="P668">
        <v>32</v>
      </c>
      <c r="Q668">
        <v>0</v>
      </c>
      <c r="R668">
        <v>8</v>
      </c>
      <c r="S668">
        <v>0</v>
      </c>
      <c r="T668">
        <v>5</v>
      </c>
      <c r="U668">
        <v>0</v>
      </c>
      <c r="V668">
        <v>0</v>
      </c>
      <c r="W668">
        <v>0</v>
      </c>
      <c r="X668">
        <v>10.750080006375239</v>
      </c>
      <c r="Y668">
        <v>0</v>
      </c>
      <c r="Z668">
        <v>0.8112571294063744</v>
      </c>
      <c r="AA668">
        <v>0</v>
      </c>
      <c r="AB668">
        <v>4.4060905231587171</v>
      </c>
      <c r="AC668">
        <v>0</v>
      </c>
      <c r="AD668">
        <v>0</v>
      </c>
      <c r="AE668">
        <v>15.967427658940331</v>
      </c>
    </row>
    <row r="669" spans="1:31" x14ac:dyDescent="0.3">
      <c r="A669">
        <v>2446687</v>
      </c>
      <c r="B669">
        <v>1</v>
      </c>
      <c r="C669" t="s">
        <v>81</v>
      </c>
      <c r="D669" t="s">
        <v>128</v>
      </c>
      <c r="E669" t="s">
        <v>141</v>
      </c>
      <c r="F669" t="s">
        <v>2159</v>
      </c>
      <c r="G669" t="s">
        <v>200</v>
      </c>
      <c r="H669" t="s">
        <v>144</v>
      </c>
      <c r="I669" t="s">
        <v>136</v>
      </c>
      <c r="J669" t="s">
        <v>137</v>
      </c>
      <c r="K669" t="s">
        <v>138</v>
      </c>
      <c r="L669" t="s">
        <v>2160</v>
      </c>
      <c r="M669" t="s">
        <v>2161</v>
      </c>
      <c r="N669">
        <v>2.9222222219999998</v>
      </c>
      <c r="O669">
        <v>0</v>
      </c>
      <c r="P669">
        <v>121</v>
      </c>
      <c r="Q669">
        <v>0</v>
      </c>
      <c r="R669">
        <v>0</v>
      </c>
      <c r="S669">
        <v>0</v>
      </c>
      <c r="T669">
        <v>7</v>
      </c>
      <c r="U669">
        <v>0</v>
      </c>
      <c r="V669">
        <v>0</v>
      </c>
      <c r="W669">
        <v>0</v>
      </c>
      <c r="X669">
        <v>73.859095295779071</v>
      </c>
      <c r="Y669">
        <v>0</v>
      </c>
      <c r="Z669">
        <v>0</v>
      </c>
      <c r="AA669">
        <v>0</v>
      </c>
      <c r="AB669">
        <v>34.350437350717847</v>
      </c>
      <c r="AC669">
        <v>0</v>
      </c>
      <c r="AD669">
        <v>0</v>
      </c>
      <c r="AE669">
        <v>108.20953264649691</v>
      </c>
    </row>
    <row r="670" spans="1:31" x14ac:dyDescent="0.3">
      <c r="A670">
        <v>2446688</v>
      </c>
      <c r="B670">
        <v>1</v>
      </c>
      <c r="C670" t="s">
        <v>80</v>
      </c>
      <c r="D670" t="s">
        <v>99</v>
      </c>
      <c r="E670" t="s">
        <v>147</v>
      </c>
      <c r="F670" t="s">
        <v>2162</v>
      </c>
      <c r="G670" t="s">
        <v>226</v>
      </c>
      <c r="H670" t="s">
        <v>135</v>
      </c>
      <c r="I670" t="s">
        <v>136</v>
      </c>
      <c r="J670" t="s">
        <v>137</v>
      </c>
      <c r="K670" t="s">
        <v>162</v>
      </c>
      <c r="L670" t="s">
        <v>2163</v>
      </c>
      <c r="M670" t="s">
        <v>2164</v>
      </c>
      <c r="N670">
        <v>1.9975000000000001</v>
      </c>
      <c r="O670">
        <v>0</v>
      </c>
      <c r="P670">
        <v>354</v>
      </c>
      <c r="Q670">
        <v>0</v>
      </c>
      <c r="R670">
        <v>0</v>
      </c>
      <c r="S670">
        <v>1</v>
      </c>
      <c r="T670">
        <v>93</v>
      </c>
      <c r="U670">
        <v>0</v>
      </c>
      <c r="V670">
        <v>0</v>
      </c>
      <c r="W670">
        <v>0</v>
      </c>
      <c r="X670">
        <v>158.03593546393208</v>
      </c>
      <c r="Y670">
        <v>0</v>
      </c>
      <c r="Z670">
        <v>0</v>
      </c>
      <c r="AA670">
        <v>1.2561965914567392</v>
      </c>
      <c r="AB670">
        <v>231.46938316190915</v>
      </c>
      <c r="AC670">
        <v>0</v>
      </c>
      <c r="AD670">
        <v>0</v>
      </c>
      <c r="AE670">
        <v>390.76151521729798</v>
      </c>
    </row>
    <row r="671" spans="1:31" x14ac:dyDescent="0.3">
      <c r="A671">
        <v>2446689</v>
      </c>
      <c r="B671">
        <v>1</v>
      </c>
      <c r="C671" t="s">
        <v>80</v>
      </c>
      <c r="D671" t="s">
        <v>93</v>
      </c>
      <c r="E671" t="s">
        <v>141</v>
      </c>
      <c r="F671" t="s">
        <v>2165</v>
      </c>
      <c r="G671" t="s">
        <v>143</v>
      </c>
      <c r="H671" t="s">
        <v>144</v>
      </c>
      <c r="I671" t="s">
        <v>136</v>
      </c>
      <c r="J671" t="s">
        <v>137</v>
      </c>
      <c r="K671" t="s">
        <v>138</v>
      </c>
      <c r="L671" t="s">
        <v>2166</v>
      </c>
      <c r="M671" t="s">
        <v>2167</v>
      </c>
      <c r="N671">
        <v>0.86138888800000002</v>
      </c>
      <c r="O671">
        <v>0</v>
      </c>
      <c r="P671">
        <v>7</v>
      </c>
      <c r="Q671">
        <v>0</v>
      </c>
      <c r="R671">
        <v>13</v>
      </c>
      <c r="S671">
        <v>0</v>
      </c>
      <c r="T671">
        <v>1</v>
      </c>
      <c r="U671">
        <v>0</v>
      </c>
      <c r="V671">
        <v>0</v>
      </c>
      <c r="W671">
        <v>0</v>
      </c>
      <c r="X671">
        <v>1.2971578738160749</v>
      </c>
      <c r="Y671">
        <v>0</v>
      </c>
      <c r="Z671">
        <v>4.0812745179621022</v>
      </c>
      <c r="AA671">
        <v>0</v>
      </c>
      <c r="AB671">
        <v>0.26280000628718486</v>
      </c>
      <c r="AC671">
        <v>0</v>
      </c>
      <c r="AD671">
        <v>0</v>
      </c>
      <c r="AE671">
        <v>5.6412323980653616</v>
      </c>
    </row>
    <row r="672" spans="1:31" x14ac:dyDescent="0.3">
      <c r="A672">
        <v>2446690</v>
      </c>
      <c r="B672">
        <v>1</v>
      </c>
      <c r="C672" t="s">
        <v>80</v>
      </c>
      <c r="D672" t="s">
        <v>82</v>
      </c>
      <c r="E672" t="s">
        <v>173</v>
      </c>
      <c r="F672" t="s">
        <v>2168</v>
      </c>
      <c r="G672" t="s">
        <v>179</v>
      </c>
      <c r="H672" t="s">
        <v>144</v>
      </c>
      <c r="I672" t="s">
        <v>136</v>
      </c>
      <c r="J672" t="s">
        <v>137</v>
      </c>
      <c r="K672" t="s">
        <v>138</v>
      </c>
      <c r="L672" t="s">
        <v>2169</v>
      </c>
      <c r="M672" t="s">
        <v>2170</v>
      </c>
      <c r="N672">
        <v>1.2527777769999999</v>
      </c>
      <c r="O672">
        <v>0</v>
      </c>
      <c r="P672">
        <v>13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6.3405356663197443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6.3405356663197443</v>
      </c>
    </row>
    <row r="673" spans="1:31" x14ac:dyDescent="0.3">
      <c r="A673">
        <v>2446691</v>
      </c>
      <c r="B673">
        <v>1</v>
      </c>
      <c r="C673" t="s">
        <v>80</v>
      </c>
      <c r="D673" t="s">
        <v>99</v>
      </c>
      <c r="E673" t="s">
        <v>141</v>
      </c>
      <c r="F673" t="s">
        <v>2171</v>
      </c>
      <c r="G673" t="s">
        <v>226</v>
      </c>
      <c r="H673" t="s">
        <v>144</v>
      </c>
      <c r="I673" t="s">
        <v>136</v>
      </c>
      <c r="J673" t="s">
        <v>137</v>
      </c>
      <c r="K673" t="s">
        <v>162</v>
      </c>
      <c r="L673" t="s">
        <v>2172</v>
      </c>
      <c r="M673" t="s">
        <v>2173</v>
      </c>
      <c r="N673">
        <v>1.849722222</v>
      </c>
      <c r="O673">
        <v>0</v>
      </c>
      <c r="P673">
        <v>85</v>
      </c>
      <c r="Q673">
        <v>0</v>
      </c>
      <c r="R673">
        <v>0</v>
      </c>
      <c r="S673">
        <v>0</v>
      </c>
      <c r="T673">
        <v>1</v>
      </c>
      <c r="U673">
        <v>0</v>
      </c>
      <c r="V673">
        <v>0</v>
      </c>
      <c r="W673">
        <v>0</v>
      </c>
      <c r="X673">
        <v>38.255182065220993</v>
      </c>
      <c r="Y673">
        <v>0</v>
      </c>
      <c r="Z673">
        <v>0</v>
      </c>
      <c r="AA673">
        <v>0</v>
      </c>
      <c r="AB673">
        <v>3.8173081687806314</v>
      </c>
      <c r="AC673">
        <v>0</v>
      </c>
      <c r="AD673">
        <v>0</v>
      </c>
      <c r="AE673">
        <v>42.072490234001627</v>
      </c>
    </row>
    <row r="674" spans="1:31" x14ac:dyDescent="0.3">
      <c r="A674">
        <v>2446693</v>
      </c>
      <c r="B674">
        <v>1</v>
      </c>
      <c r="C674" t="s">
        <v>80</v>
      </c>
      <c r="D674" t="s">
        <v>101</v>
      </c>
      <c r="E674" t="s">
        <v>141</v>
      </c>
      <c r="F674" t="s">
        <v>2174</v>
      </c>
      <c r="G674" t="s">
        <v>599</v>
      </c>
      <c r="H674" t="s">
        <v>144</v>
      </c>
      <c r="I674" t="s">
        <v>136</v>
      </c>
      <c r="J674" t="s">
        <v>137</v>
      </c>
      <c r="K674" t="s">
        <v>138</v>
      </c>
      <c r="L674" t="s">
        <v>2175</v>
      </c>
      <c r="M674" t="s">
        <v>2176</v>
      </c>
      <c r="N674">
        <v>0.93</v>
      </c>
      <c r="O674">
        <v>0</v>
      </c>
      <c r="P674">
        <v>66</v>
      </c>
      <c r="Q674">
        <v>0</v>
      </c>
      <c r="R674">
        <v>0</v>
      </c>
      <c r="S674">
        <v>0</v>
      </c>
      <c r="T674">
        <v>1</v>
      </c>
      <c r="U674">
        <v>0</v>
      </c>
      <c r="V674">
        <v>0</v>
      </c>
      <c r="W674">
        <v>0</v>
      </c>
      <c r="X674">
        <v>18.784748195105745</v>
      </c>
      <c r="Y674">
        <v>0</v>
      </c>
      <c r="Z674">
        <v>0</v>
      </c>
      <c r="AA674">
        <v>0</v>
      </c>
      <c r="AB674">
        <v>0.24432033809910078</v>
      </c>
      <c r="AC674">
        <v>0</v>
      </c>
      <c r="AD674">
        <v>0</v>
      </c>
      <c r="AE674">
        <v>19.029068533204846</v>
      </c>
    </row>
    <row r="675" spans="1:31" x14ac:dyDescent="0.3">
      <c r="A675">
        <v>2446695</v>
      </c>
      <c r="B675">
        <v>1</v>
      </c>
      <c r="C675" t="s">
        <v>81</v>
      </c>
      <c r="D675" t="s">
        <v>120</v>
      </c>
      <c r="E675" t="s">
        <v>141</v>
      </c>
      <c r="F675" t="s">
        <v>2177</v>
      </c>
      <c r="G675" t="s">
        <v>599</v>
      </c>
      <c r="H675" t="s">
        <v>144</v>
      </c>
      <c r="I675" t="s">
        <v>136</v>
      </c>
      <c r="J675" t="s">
        <v>137</v>
      </c>
      <c r="K675" t="s">
        <v>138</v>
      </c>
      <c r="L675" t="s">
        <v>2178</v>
      </c>
      <c r="M675" t="s">
        <v>2179</v>
      </c>
      <c r="N675">
        <v>5.9805555549999996</v>
      </c>
      <c r="O675">
        <v>0</v>
      </c>
      <c r="P675">
        <v>89</v>
      </c>
      <c r="Q675">
        <v>0</v>
      </c>
      <c r="R675">
        <v>0</v>
      </c>
      <c r="S675">
        <v>0</v>
      </c>
      <c r="T675">
        <v>13</v>
      </c>
      <c r="U675">
        <v>0</v>
      </c>
      <c r="V675">
        <v>0</v>
      </c>
      <c r="W675">
        <v>0</v>
      </c>
      <c r="X675">
        <v>143.56144042104964</v>
      </c>
      <c r="Y675">
        <v>0</v>
      </c>
      <c r="Z675">
        <v>0</v>
      </c>
      <c r="AA675">
        <v>0</v>
      </c>
      <c r="AB675">
        <v>26.204982095103119</v>
      </c>
      <c r="AC675">
        <v>0</v>
      </c>
      <c r="AD675">
        <v>0</v>
      </c>
      <c r="AE675">
        <v>169.76642251615277</v>
      </c>
    </row>
    <row r="676" spans="1:31" x14ac:dyDescent="0.3">
      <c r="A676">
        <v>2446700</v>
      </c>
      <c r="B676">
        <v>1</v>
      </c>
      <c r="C676" t="s">
        <v>81</v>
      </c>
      <c r="D676" t="s">
        <v>121</v>
      </c>
      <c r="E676" t="s">
        <v>132</v>
      </c>
      <c r="F676" t="s">
        <v>2180</v>
      </c>
      <c r="G676" t="s">
        <v>149</v>
      </c>
      <c r="H676" t="s">
        <v>135</v>
      </c>
      <c r="I676" t="s">
        <v>136</v>
      </c>
      <c r="J676" t="s">
        <v>137</v>
      </c>
      <c r="K676" t="s">
        <v>138</v>
      </c>
      <c r="L676" t="s">
        <v>2181</v>
      </c>
      <c r="M676" t="s">
        <v>2182</v>
      </c>
      <c r="N676">
        <v>0.20972222200000001</v>
      </c>
      <c r="O676">
        <v>3</v>
      </c>
      <c r="P676">
        <v>283</v>
      </c>
      <c r="Q676">
        <v>4</v>
      </c>
      <c r="R676">
        <v>37</v>
      </c>
      <c r="S676">
        <v>3</v>
      </c>
      <c r="T676">
        <v>16</v>
      </c>
      <c r="U676">
        <v>0</v>
      </c>
      <c r="V676">
        <v>0</v>
      </c>
      <c r="W676">
        <v>0.164628753201705</v>
      </c>
      <c r="X676">
        <v>7.6131397634409934</v>
      </c>
      <c r="Y676">
        <v>0.4170353768865066</v>
      </c>
      <c r="Z676">
        <v>1.9551482312205462</v>
      </c>
      <c r="AA676">
        <v>5.2309274470652856</v>
      </c>
      <c r="AB676">
        <v>3.9117734475577559</v>
      </c>
      <c r="AC676">
        <v>0</v>
      </c>
      <c r="AD676">
        <v>0</v>
      </c>
      <c r="AE676">
        <v>19.292653019372793</v>
      </c>
    </row>
    <row r="677" spans="1:31" x14ac:dyDescent="0.3">
      <c r="A677">
        <v>2446703</v>
      </c>
      <c r="B677">
        <v>1</v>
      </c>
      <c r="C677" t="s">
        <v>80</v>
      </c>
      <c r="D677" t="s">
        <v>94</v>
      </c>
      <c r="E677" t="s">
        <v>159</v>
      </c>
      <c r="F677" t="s">
        <v>2183</v>
      </c>
      <c r="G677" t="s">
        <v>143</v>
      </c>
      <c r="H677" t="s">
        <v>144</v>
      </c>
      <c r="I677" t="s">
        <v>136</v>
      </c>
      <c r="J677" t="s">
        <v>137</v>
      </c>
      <c r="K677" t="s">
        <v>138</v>
      </c>
      <c r="L677" t="s">
        <v>2184</v>
      </c>
      <c r="M677" t="s">
        <v>2185</v>
      </c>
      <c r="N677">
        <v>0.53833333299999997</v>
      </c>
      <c r="O677">
        <v>0</v>
      </c>
      <c r="P677">
        <v>76</v>
      </c>
      <c r="Q677">
        <v>0</v>
      </c>
      <c r="R677">
        <v>1</v>
      </c>
      <c r="S677">
        <v>0</v>
      </c>
      <c r="T677">
        <v>17</v>
      </c>
      <c r="U677">
        <v>0</v>
      </c>
      <c r="V677">
        <v>0</v>
      </c>
      <c r="W677">
        <v>0</v>
      </c>
      <c r="X677">
        <v>5.0668722244694937</v>
      </c>
      <c r="Y677">
        <v>0</v>
      </c>
      <c r="Z677">
        <v>0.16576717270987423</v>
      </c>
      <c r="AA677">
        <v>0</v>
      </c>
      <c r="AB677">
        <v>3.9182225199071299</v>
      </c>
      <c r="AC677">
        <v>0</v>
      </c>
      <c r="AD677">
        <v>0</v>
      </c>
      <c r="AE677">
        <v>9.1508619170864982</v>
      </c>
    </row>
    <row r="678" spans="1:31" x14ac:dyDescent="0.3">
      <c r="A678">
        <v>2446704</v>
      </c>
      <c r="B678">
        <v>1</v>
      </c>
      <c r="C678" t="s">
        <v>80</v>
      </c>
      <c r="D678" t="s">
        <v>90</v>
      </c>
      <c r="E678" t="s">
        <v>173</v>
      </c>
      <c r="F678" t="s">
        <v>2186</v>
      </c>
      <c r="G678" t="s">
        <v>175</v>
      </c>
      <c r="H678" t="s">
        <v>144</v>
      </c>
      <c r="I678" t="s">
        <v>136</v>
      </c>
      <c r="J678" t="s">
        <v>137</v>
      </c>
      <c r="K678" t="s">
        <v>138</v>
      </c>
      <c r="L678" t="s">
        <v>2187</v>
      </c>
      <c r="M678" t="s">
        <v>2188</v>
      </c>
      <c r="N678">
        <v>0.86388888799999997</v>
      </c>
      <c r="O678">
        <v>0</v>
      </c>
      <c r="P678">
        <v>2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0.62819902120274607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0.62819902120274607</v>
      </c>
    </row>
    <row r="679" spans="1:31" x14ac:dyDescent="0.3">
      <c r="A679">
        <v>2446707</v>
      </c>
      <c r="B679">
        <v>1</v>
      </c>
      <c r="C679" t="s">
        <v>80</v>
      </c>
      <c r="D679" t="s">
        <v>98</v>
      </c>
      <c r="E679" t="s">
        <v>141</v>
      </c>
      <c r="F679" t="s">
        <v>2189</v>
      </c>
      <c r="G679" t="s">
        <v>156</v>
      </c>
      <c r="H679" t="s">
        <v>144</v>
      </c>
      <c r="I679" t="s">
        <v>136</v>
      </c>
      <c r="J679" t="s">
        <v>137</v>
      </c>
      <c r="K679" t="s">
        <v>138</v>
      </c>
      <c r="L679" t="s">
        <v>2190</v>
      </c>
      <c r="M679" t="s">
        <v>2191</v>
      </c>
      <c r="N679">
        <v>0.99944444399999999</v>
      </c>
      <c r="O679">
        <v>0</v>
      </c>
      <c r="P679">
        <v>129</v>
      </c>
      <c r="Q679">
        <v>0</v>
      </c>
      <c r="R679">
        <v>0</v>
      </c>
      <c r="S679">
        <v>0</v>
      </c>
      <c r="T679">
        <v>2</v>
      </c>
      <c r="U679">
        <v>0</v>
      </c>
      <c r="V679">
        <v>0</v>
      </c>
      <c r="W679">
        <v>0</v>
      </c>
      <c r="X679">
        <v>28.946053048430386</v>
      </c>
      <c r="Y679">
        <v>0</v>
      </c>
      <c r="Z679">
        <v>0</v>
      </c>
      <c r="AA679">
        <v>0</v>
      </c>
      <c r="AB679">
        <v>11.610751117350482</v>
      </c>
      <c r="AC679">
        <v>0</v>
      </c>
      <c r="AD679">
        <v>0</v>
      </c>
      <c r="AE679">
        <v>40.556804165780868</v>
      </c>
    </row>
    <row r="680" spans="1:31" x14ac:dyDescent="0.3">
      <c r="A680">
        <v>2446709</v>
      </c>
      <c r="B680">
        <v>1</v>
      </c>
      <c r="C680" t="s">
        <v>81</v>
      </c>
      <c r="D680" t="s">
        <v>122</v>
      </c>
      <c r="E680" t="s">
        <v>132</v>
      </c>
      <c r="F680" t="s">
        <v>2192</v>
      </c>
      <c r="G680" t="s">
        <v>149</v>
      </c>
      <c r="H680" t="s">
        <v>135</v>
      </c>
      <c r="I680" t="s">
        <v>136</v>
      </c>
      <c r="J680" t="s">
        <v>137</v>
      </c>
      <c r="K680" t="s">
        <v>138</v>
      </c>
      <c r="L680" t="s">
        <v>2193</v>
      </c>
      <c r="M680" t="s">
        <v>2194</v>
      </c>
      <c r="N680">
        <v>0.196111111</v>
      </c>
      <c r="O680">
        <v>1</v>
      </c>
      <c r="P680">
        <v>368</v>
      </c>
      <c r="Q680">
        <v>46</v>
      </c>
      <c r="R680">
        <v>19</v>
      </c>
      <c r="S680">
        <v>1</v>
      </c>
      <c r="T680">
        <v>48</v>
      </c>
      <c r="U680">
        <v>0</v>
      </c>
      <c r="V680">
        <v>0</v>
      </c>
      <c r="W680">
        <v>8.8104399964795375E-3</v>
      </c>
      <c r="X680">
        <v>9.941790890391319</v>
      </c>
      <c r="Y680">
        <v>18.043978223431068</v>
      </c>
      <c r="Z680">
        <v>0.49650921699584022</v>
      </c>
      <c r="AA680">
        <v>0.37335929041668664</v>
      </c>
      <c r="AB680">
        <v>9.9091826514608208</v>
      </c>
      <c r="AC680">
        <v>0</v>
      </c>
      <c r="AD680">
        <v>0</v>
      </c>
      <c r="AE680">
        <v>38.77363071269221</v>
      </c>
    </row>
    <row r="681" spans="1:31" x14ac:dyDescent="0.3">
      <c r="A681">
        <v>2446710</v>
      </c>
      <c r="B681">
        <v>1</v>
      </c>
      <c r="C681" t="s">
        <v>81</v>
      </c>
      <c r="D681" t="s">
        <v>120</v>
      </c>
      <c r="E681" t="s">
        <v>141</v>
      </c>
      <c r="F681" t="s">
        <v>2195</v>
      </c>
      <c r="G681" t="s">
        <v>156</v>
      </c>
      <c r="H681" t="s">
        <v>144</v>
      </c>
      <c r="I681" t="s">
        <v>136</v>
      </c>
      <c r="J681" t="s">
        <v>137</v>
      </c>
      <c r="K681" t="s">
        <v>138</v>
      </c>
      <c r="L681" t="s">
        <v>2196</v>
      </c>
      <c r="M681" t="s">
        <v>2197</v>
      </c>
      <c r="N681">
        <v>2.9477777770000002</v>
      </c>
      <c r="O681">
        <v>0</v>
      </c>
      <c r="P681">
        <v>68</v>
      </c>
      <c r="Q681">
        <v>0</v>
      </c>
      <c r="R681">
        <v>0</v>
      </c>
      <c r="S681">
        <v>0</v>
      </c>
      <c r="T681">
        <v>9</v>
      </c>
      <c r="U681">
        <v>0</v>
      </c>
      <c r="V681">
        <v>0</v>
      </c>
      <c r="W681">
        <v>0</v>
      </c>
      <c r="X681">
        <v>70.519467945538182</v>
      </c>
      <c r="Y681">
        <v>0</v>
      </c>
      <c r="Z681">
        <v>0</v>
      </c>
      <c r="AA681">
        <v>0</v>
      </c>
      <c r="AB681">
        <v>24.823291550945552</v>
      </c>
      <c r="AC681">
        <v>0</v>
      </c>
      <c r="AD681">
        <v>0</v>
      </c>
      <c r="AE681">
        <v>95.342759496483737</v>
      </c>
    </row>
    <row r="682" spans="1:31" x14ac:dyDescent="0.3">
      <c r="A682">
        <v>2446714</v>
      </c>
      <c r="B682">
        <v>1</v>
      </c>
      <c r="C682" t="s">
        <v>80</v>
      </c>
      <c r="D682" t="s">
        <v>84</v>
      </c>
      <c r="E682" t="s">
        <v>141</v>
      </c>
      <c r="F682" t="s">
        <v>2198</v>
      </c>
      <c r="G682" t="s">
        <v>219</v>
      </c>
      <c r="H682" t="s">
        <v>144</v>
      </c>
      <c r="I682" t="s">
        <v>136</v>
      </c>
      <c r="J682" t="s">
        <v>3</v>
      </c>
      <c r="K682" t="s">
        <v>138</v>
      </c>
      <c r="L682" t="s">
        <v>2199</v>
      </c>
      <c r="M682" t="s">
        <v>2200</v>
      </c>
      <c r="N682">
        <v>7.3702777770000001</v>
      </c>
      <c r="O682">
        <v>0</v>
      </c>
      <c r="P682">
        <v>15</v>
      </c>
      <c r="Q682">
        <v>0</v>
      </c>
      <c r="R682">
        <v>0</v>
      </c>
      <c r="S682">
        <v>0</v>
      </c>
      <c r="T682">
        <v>22</v>
      </c>
      <c r="U682">
        <v>0</v>
      </c>
      <c r="V682">
        <v>0</v>
      </c>
      <c r="W682">
        <v>0</v>
      </c>
      <c r="X682">
        <v>70.069576979775604</v>
      </c>
      <c r="Y682">
        <v>0</v>
      </c>
      <c r="Z682">
        <v>0</v>
      </c>
      <c r="AA682">
        <v>0</v>
      </c>
      <c r="AB682">
        <v>274.66097282584769</v>
      </c>
      <c r="AC682">
        <v>0</v>
      </c>
      <c r="AD682">
        <v>0</v>
      </c>
      <c r="AE682">
        <v>344.7305498056233</v>
      </c>
    </row>
    <row r="683" spans="1:31" x14ac:dyDescent="0.3">
      <c r="A683">
        <v>2446718</v>
      </c>
      <c r="B683">
        <v>1</v>
      </c>
      <c r="C683" t="s">
        <v>80</v>
      </c>
      <c r="D683" t="s">
        <v>87</v>
      </c>
      <c r="E683" t="s">
        <v>182</v>
      </c>
      <c r="F683" t="s">
        <v>2201</v>
      </c>
      <c r="G683" t="s">
        <v>219</v>
      </c>
      <c r="H683" t="s">
        <v>144</v>
      </c>
      <c r="I683" t="s">
        <v>136</v>
      </c>
      <c r="J683" t="s">
        <v>3</v>
      </c>
      <c r="K683" t="s">
        <v>138</v>
      </c>
      <c r="L683" t="s">
        <v>2202</v>
      </c>
      <c r="M683" t="s">
        <v>2203</v>
      </c>
      <c r="N683">
        <v>6.7686111110000002</v>
      </c>
      <c r="O683">
        <v>0</v>
      </c>
      <c r="P683">
        <v>19</v>
      </c>
      <c r="Q683">
        <v>0</v>
      </c>
      <c r="R683">
        <v>0</v>
      </c>
      <c r="S683">
        <v>0</v>
      </c>
      <c r="T683">
        <v>23</v>
      </c>
      <c r="U683">
        <v>0</v>
      </c>
      <c r="V683">
        <v>0</v>
      </c>
      <c r="W683">
        <v>0</v>
      </c>
      <c r="X683">
        <v>25.656464104617623</v>
      </c>
      <c r="Y683">
        <v>0</v>
      </c>
      <c r="Z683">
        <v>0</v>
      </c>
      <c r="AA683">
        <v>0</v>
      </c>
      <c r="AB683">
        <v>180.03292492082574</v>
      </c>
      <c r="AC683">
        <v>0</v>
      </c>
      <c r="AD683">
        <v>0</v>
      </c>
      <c r="AE683">
        <v>205.68938902544335</v>
      </c>
    </row>
    <row r="684" spans="1:31" x14ac:dyDescent="0.3">
      <c r="A684">
        <v>2446719</v>
      </c>
      <c r="B684">
        <v>1</v>
      </c>
      <c r="C684" t="s">
        <v>80</v>
      </c>
      <c r="D684" t="s">
        <v>84</v>
      </c>
      <c r="E684" t="s">
        <v>173</v>
      </c>
      <c r="F684" t="s">
        <v>2204</v>
      </c>
      <c r="G684" t="s">
        <v>175</v>
      </c>
      <c r="H684" t="s">
        <v>144</v>
      </c>
      <c r="I684" t="s">
        <v>136</v>
      </c>
      <c r="J684" t="s">
        <v>137</v>
      </c>
      <c r="K684" t="s">
        <v>138</v>
      </c>
      <c r="L684" t="s">
        <v>2205</v>
      </c>
      <c r="M684" t="s">
        <v>2206</v>
      </c>
      <c r="N684">
        <v>3.014444444</v>
      </c>
      <c r="O684">
        <v>0</v>
      </c>
      <c r="P684">
        <v>6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8.8844247956822606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8.8844247956822606</v>
      </c>
    </row>
    <row r="685" spans="1:31" x14ac:dyDescent="0.3">
      <c r="A685">
        <v>2446720</v>
      </c>
      <c r="B685">
        <v>1</v>
      </c>
      <c r="C685" t="s">
        <v>81</v>
      </c>
      <c r="D685" t="s">
        <v>112</v>
      </c>
      <c r="E685" t="s">
        <v>141</v>
      </c>
      <c r="F685" t="s">
        <v>2207</v>
      </c>
      <c r="G685" t="s">
        <v>226</v>
      </c>
      <c r="H685" t="s">
        <v>144</v>
      </c>
      <c r="I685" t="s">
        <v>136</v>
      </c>
      <c r="J685" t="s">
        <v>137</v>
      </c>
      <c r="K685" t="s">
        <v>162</v>
      </c>
      <c r="L685" t="s">
        <v>2208</v>
      </c>
      <c r="M685" t="s">
        <v>2209</v>
      </c>
      <c r="N685">
        <v>8.869722222</v>
      </c>
      <c r="O685">
        <v>0</v>
      </c>
      <c r="P685">
        <v>17</v>
      </c>
      <c r="Q685">
        <v>0</v>
      </c>
      <c r="R685">
        <v>5</v>
      </c>
      <c r="S685">
        <v>0</v>
      </c>
      <c r="T685">
        <v>3</v>
      </c>
      <c r="U685">
        <v>0</v>
      </c>
      <c r="V685">
        <v>0</v>
      </c>
      <c r="W685">
        <v>0</v>
      </c>
      <c r="X685">
        <v>23.137676668195414</v>
      </c>
      <c r="Y685">
        <v>0</v>
      </c>
      <c r="Z685">
        <v>1.3800952104315001</v>
      </c>
      <c r="AA685">
        <v>0</v>
      </c>
      <c r="AB685">
        <v>21.48315549168332</v>
      </c>
      <c r="AC685">
        <v>0</v>
      </c>
      <c r="AD685">
        <v>0</v>
      </c>
      <c r="AE685">
        <v>46.000927370310237</v>
      </c>
    </row>
    <row r="686" spans="1:31" x14ac:dyDescent="0.3">
      <c r="A686">
        <v>2446721</v>
      </c>
      <c r="B686">
        <v>1</v>
      </c>
      <c r="C686" t="s">
        <v>80</v>
      </c>
      <c r="D686" t="s">
        <v>84</v>
      </c>
      <c r="E686" t="s">
        <v>141</v>
      </c>
      <c r="F686" t="s">
        <v>2210</v>
      </c>
      <c r="G686" t="s">
        <v>219</v>
      </c>
      <c r="H686" t="s">
        <v>144</v>
      </c>
      <c r="I686" t="s">
        <v>136</v>
      </c>
      <c r="J686" t="s">
        <v>3</v>
      </c>
      <c r="K686" t="s">
        <v>138</v>
      </c>
      <c r="L686" t="s">
        <v>2211</v>
      </c>
      <c r="M686" t="s">
        <v>2212</v>
      </c>
      <c r="N686">
        <v>2.4247222220000002</v>
      </c>
      <c r="O686">
        <v>0</v>
      </c>
      <c r="P686">
        <v>209</v>
      </c>
      <c r="Q686">
        <v>0</v>
      </c>
      <c r="R686">
        <v>0</v>
      </c>
      <c r="S686">
        <v>0</v>
      </c>
      <c r="T686">
        <v>5</v>
      </c>
      <c r="U686">
        <v>0</v>
      </c>
      <c r="V686">
        <v>0</v>
      </c>
      <c r="W686">
        <v>0</v>
      </c>
      <c r="X686">
        <v>121.35019889552139</v>
      </c>
      <c r="Y686">
        <v>0</v>
      </c>
      <c r="Z686">
        <v>0</v>
      </c>
      <c r="AA686">
        <v>0</v>
      </c>
      <c r="AB686">
        <v>6.4421467317491929</v>
      </c>
      <c r="AC686">
        <v>0</v>
      </c>
      <c r="AD686">
        <v>0</v>
      </c>
      <c r="AE686">
        <v>127.79234562727058</v>
      </c>
    </row>
    <row r="687" spans="1:31" x14ac:dyDescent="0.3">
      <c r="A687">
        <v>2446731</v>
      </c>
      <c r="B687">
        <v>1</v>
      </c>
      <c r="C687" t="s">
        <v>80</v>
      </c>
      <c r="D687" t="s">
        <v>92</v>
      </c>
      <c r="E687" t="s">
        <v>173</v>
      </c>
      <c r="F687" t="s">
        <v>2213</v>
      </c>
      <c r="G687" t="s">
        <v>461</v>
      </c>
      <c r="H687" t="s">
        <v>144</v>
      </c>
      <c r="I687" t="s">
        <v>136</v>
      </c>
      <c r="J687" t="s">
        <v>137</v>
      </c>
      <c r="K687" t="s">
        <v>138</v>
      </c>
      <c r="L687" t="s">
        <v>2214</v>
      </c>
      <c r="M687" t="s">
        <v>2215</v>
      </c>
      <c r="N687">
        <v>1.2511111109999999</v>
      </c>
      <c r="O687">
        <v>0</v>
      </c>
      <c r="P687">
        <v>6</v>
      </c>
      <c r="Q687">
        <v>0</v>
      </c>
      <c r="R687">
        <v>0</v>
      </c>
      <c r="S687">
        <v>0</v>
      </c>
      <c r="T687">
        <v>1</v>
      </c>
      <c r="U687">
        <v>0</v>
      </c>
      <c r="V687">
        <v>0</v>
      </c>
      <c r="W687">
        <v>0</v>
      </c>
      <c r="X687">
        <v>2.5411772535160724</v>
      </c>
      <c r="Y687">
        <v>0</v>
      </c>
      <c r="Z687">
        <v>0</v>
      </c>
      <c r="AA687">
        <v>0</v>
      </c>
      <c r="AB687">
        <v>0.69029221872799795</v>
      </c>
      <c r="AC687">
        <v>0</v>
      </c>
      <c r="AD687">
        <v>0</v>
      </c>
      <c r="AE687">
        <v>3.2314694722440702</v>
      </c>
    </row>
    <row r="688" spans="1:31" x14ac:dyDescent="0.3">
      <c r="A688">
        <v>2446736</v>
      </c>
      <c r="B688">
        <v>1</v>
      </c>
      <c r="C688" t="s">
        <v>80</v>
      </c>
      <c r="D688" t="s">
        <v>87</v>
      </c>
      <c r="E688" t="s">
        <v>182</v>
      </c>
      <c r="F688" t="s">
        <v>2216</v>
      </c>
      <c r="G688" t="s">
        <v>219</v>
      </c>
      <c r="H688" t="s">
        <v>144</v>
      </c>
      <c r="I688" t="s">
        <v>136</v>
      </c>
      <c r="J688" t="s">
        <v>3</v>
      </c>
      <c r="K688" t="s">
        <v>138</v>
      </c>
      <c r="L688" t="s">
        <v>2217</v>
      </c>
      <c r="M688" t="s">
        <v>2218</v>
      </c>
      <c r="N688">
        <v>2.9836111110000001</v>
      </c>
      <c r="O688">
        <v>0</v>
      </c>
      <c r="P688">
        <v>49</v>
      </c>
      <c r="Q688">
        <v>0</v>
      </c>
      <c r="R688">
        <v>0</v>
      </c>
      <c r="S688">
        <v>0</v>
      </c>
      <c r="T688">
        <v>4</v>
      </c>
      <c r="U688">
        <v>0</v>
      </c>
      <c r="V688">
        <v>0</v>
      </c>
      <c r="W688">
        <v>0</v>
      </c>
      <c r="X688">
        <v>39.90780578164172</v>
      </c>
      <c r="Y688">
        <v>0</v>
      </c>
      <c r="Z688">
        <v>0</v>
      </c>
      <c r="AA688">
        <v>0</v>
      </c>
      <c r="AB688">
        <v>6.8167074338976059</v>
      </c>
      <c r="AC688">
        <v>0</v>
      </c>
      <c r="AD688">
        <v>0</v>
      </c>
      <c r="AE688">
        <v>46.724513215539325</v>
      </c>
    </row>
    <row r="689" spans="1:31" x14ac:dyDescent="0.3">
      <c r="A689">
        <v>2446737</v>
      </c>
      <c r="B689">
        <v>1</v>
      </c>
      <c r="C689" t="s">
        <v>80</v>
      </c>
      <c r="D689" t="s">
        <v>86</v>
      </c>
      <c r="E689" t="s">
        <v>173</v>
      </c>
      <c r="F689" t="s">
        <v>2219</v>
      </c>
      <c r="G689" t="s">
        <v>461</v>
      </c>
      <c r="H689" t="s">
        <v>144</v>
      </c>
      <c r="I689" t="s">
        <v>136</v>
      </c>
      <c r="J689" t="s">
        <v>137</v>
      </c>
      <c r="K689" t="s">
        <v>138</v>
      </c>
      <c r="L689" t="s">
        <v>2220</v>
      </c>
      <c r="M689" t="s">
        <v>2221</v>
      </c>
      <c r="N689">
        <v>3.3341666659999998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2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30.32920416998024</v>
      </c>
      <c r="AC689">
        <v>0</v>
      </c>
      <c r="AD689">
        <v>0</v>
      </c>
      <c r="AE689">
        <v>30.32920416998024</v>
      </c>
    </row>
    <row r="690" spans="1:31" x14ac:dyDescent="0.3">
      <c r="A690">
        <v>2446738</v>
      </c>
      <c r="B690">
        <v>1</v>
      </c>
      <c r="C690" t="s">
        <v>81</v>
      </c>
      <c r="D690" t="s">
        <v>113</v>
      </c>
      <c r="E690" t="s">
        <v>169</v>
      </c>
      <c r="F690" t="s">
        <v>2222</v>
      </c>
      <c r="G690" t="s">
        <v>149</v>
      </c>
      <c r="H690" t="s">
        <v>135</v>
      </c>
      <c r="I690" t="s">
        <v>660</v>
      </c>
      <c r="J690" t="s">
        <v>137</v>
      </c>
      <c r="K690" t="s">
        <v>138</v>
      </c>
      <c r="L690" t="s">
        <v>2223</v>
      </c>
      <c r="M690" t="s">
        <v>2224</v>
      </c>
      <c r="N690">
        <v>1.3888888E-2</v>
      </c>
      <c r="O690">
        <v>18</v>
      </c>
      <c r="P690">
        <v>371</v>
      </c>
      <c r="Q690">
        <v>151</v>
      </c>
      <c r="R690">
        <v>181</v>
      </c>
      <c r="S690">
        <v>18</v>
      </c>
      <c r="T690">
        <v>36</v>
      </c>
      <c r="U690">
        <v>1</v>
      </c>
      <c r="V690">
        <v>0</v>
      </c>
      <c r="W690">
        <v>3.2089491024727246E-2</v>
      </c>
      <c r="X690">
        <v>1.2132814760804025</v>
      </c>
      <c r="Y690">
        <v>0.87322078686879823</v>
      </c>
      <c r="Z690">
        <v>0.54414227204716714</v>
      </c>
      <c r="AA690">
        <v>0.69769075978209694</v>
      </c>
      <c r="AB690">
        <v>0.27632402847848042</v>
      </c>
      <c r="AC690">
        <v>2.4115051951604998</v>
      </c>
      <c r="AD690">
        <v>0</v>
      </c>
      <c r="AE690">
        <v>6.0482540094421715</v>
      </c>
    </row>
    <row r="691" spans="1:31" x14ac:dyDescent="0.3">
      <c r="A691">
        <v>2446739</v>
      </c>
      <c r="B691">
        <v>1</v>
      </c>
      <c r="C691" t="s">
        <v>81</v>
      </c>
      <c r="D691" t="s">
        <v>118</v>
      </c>
      <c r="E691" t="s">
        <v>182</v>
      </c>
      <c r="F691" t="s">
        <v>2225</v>
      </c>
      <c r="G691" t="s">
        <v>156</v>
      </c>
      <c r="H691" t="s">
        <v>144</v>
      </c>
      <c r="I691" t="s">
        <v>136</v>
      </c>
      <c r="J691" t="s">
        <v>137</v>
      </c>
      <c r="K691" t="s">
        <v>138</v>
      </c>
      <c r="L691" t="s">
        <v>2226</v>
      </c>
      <c r="M691" t="s">
        <v>2227</v>
      </c>
      <c r="N691">
        <v>1.1475</v>
      </c>
      <c r="O691">
        <v>0</v>
      </c>
      <c r="P691">
        <v>225</v>
      </c>
      <c r="Q691">
        <v>0</v>
      </c>
      <c r="R691">
        <v>0</v>
      </c>
      <c r="S691">
        <v>0</v>
      </c>
      <c r="T691">
        <v>11</v>
      </c>
      <c r="U691">
        <v>0</v>
      </c>
      <c r="V691">
        <v>0</v>
      </c>
      <c r="W691">
        <v>0</v>
      </c>
      <c r="X691">
        <v>77.434561756721337</v>
      </c>
      <c r="Y691">
        <v>0</v>
      </c>
      <c r="Z691">
        <v>0</v>
      </c>
      <c r="AA691">
        <v>0</v>
      </c>
      <c r="AB691">
        <v>23.157086896281733</v>
      </c>
      <c r="AC691">
        <v>0</v>
      </c>
      <c r="AD691">
        <v>0</v>
      </c>
      <c r="AE691">
        <v>100.59164865300306</v>
      </c>
    </row>
    <row r="692" spans="1:31" x14ac:dyDescent="0.3">
      <c r="A692">
        <v>2446740</v>
      </c>
      <c r="B692">
        <v>1</v>
      </c>
      <c r="C692" t="s">
        <v>80</v>
      </c>
      <c r="D692" t="s">
        <v>85</v>
      </c>
      <c r="E692" t="s">
        <v>147</v>
      </c>
      <c r="F692" t="s">
        <v>2228</v>
      </c>
      <c r="G692" t="s">
        <v>226</v>
      </c>
      <c r="H692" t="s">
        <v>135</v>
      </c>
      <c r="I692" t="s">
        <v>136</v>
      </c>
      <c r="J692" t="s">
        <v>137</v>
      </c>
      <c r="K692" t="s">
        <v>162</v>
      </c>
      <c r="L692" t="s">
        <v>2229</v>
      </c>
      <c r="M692" t="s">
        <v>2230</v>
      </c>
      <c r="N692">
        <v>1.548888888</v>
      </c>
      <c r="O692">
        <v>0</v>
      </c>
      <c r="P692">
        <v>350</v>
      </c>
      <c r="Q692">
        <v>0</v>
      </c>
      <c r="R692">
        <v>0</v>
      </c>
      <c r="S692">
        <v>0</v>
      </c>
      <c r="T692">
        <v>1</v>
      </c>
      <c r="U692">
        <v>0</v>
      </c>
      <c r="V692">
        <v>0</v>
      </c>
      <c r="W692">
        <v>0</v>
      </c>
      <c r="X692">
        <v>191.7032042763993</v>
      </c>
      <c r="Y692">
        <v>0</v>
      </c>
      <c r="Z692">
        <v>0</v>
      </c>
      <c r="AA692">
        <v>0</v>
      </c>
      <c r="AB692">
        <v>6.2118714753643491</v>
      </c>
      <c r="AC692">
        <v>0</v>
      </c>
      <c r="AD692">
        <v>0</v>
      </c>
      <c r="AE692">
        <v>197.91507575176365</v>
      </c>
    </row>
    <row r="693" spans="1:31" x14ac:dyDescent="0.3">
      <c r="A693">
        <v>2446742</v>
      </c>
      <c r="B693">
        <v>1</v>
      </c>
      <c r="C693" t="s">
        <v>80</v>
      </c>
      <c r="D693" t="s">
        <v>83</v>
      </c>
      <c r="E693" t="s">
        <v>141</v>
      </c>
      <c r="F693" t="s">
        <v>905</v>
      </c>
      <c r="G693" t="s">
        <v>156</v>
      </c>
      <c r="H693" t="s">
        <v>144</v>
      </c>
      <c r="I693" t="s">
        <v>136</v>
      </c>
      <c r="J693" t="s">
        <v>137</v>
      </c>
      <c r="K693" t="s">
        <v>138</v>
      </c>
      <c r="L693" t="s">
        <v>2231</v>
      </c>
      <c r="M693" t="s">
        <v>2232</v>
      </c>
      <c r="N693">
        <v>2.6263888880000001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4</v>
      </c>
      <c r="U693">
        <v>0</v>
      </c>
      <c r="V693">
        <v>1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8.421495479339967</v>
      </c>
      <c r="AC693">
        <v>0</v>
      </c>
      <c r="AD693">
        <v>71.119096697855198</v>
      </c>
      <c r="AE693">
        <v>79.540592177195165</v>
      </c>
    </row>
    <row r="694" spans="1:31" x14ac:dyDescent="0.3">
      <c r="A694">
        <v>2446744</v>
      </c>
      <c r="B694">
        <v>1</v>
      </c>
      <c r="C694" t="s">
        <v>80</v>
      </c>
      <c r="D694" t="s">
        <v>103</v>
      </c>
      <c r="E694" t="s">
        <v>141</v>
      </c>
      <c r="F694" t="s">
        <v>2233</v>
      </c>
      <c r="G694" t="s">
        <v>143</v>
      </c>
      <c r="H694" t="s">
        <v>144</v>
      </c>
      <c r="I694" t="s">
        <v>136</v>
      </c>
      <c r="J694" t="s">
        <v>137</v>
      </c>
      <c r="K694" t="s">
        <v>138</v>
      </c>
      <c r="L694" t="s">
        <v>2234</v>
      </c>
      <c r="M694" t="s">
        <v>2235</v>
      </c>
      <c r="N694">
        <v>0.30361111099999999</v>
      </c>
      <c r="O694">
        <v>0</v>
      </c>
      <c r="P694">
        <v>1</v>
      </c>
      <c r="Q694">
        <v>0</v>
      </c>
      <c r="R694">
        <v>3</v>
      </c>
      <c r="S694">
        <v>0</v>
      </c>
      <c r="T694">
        <v>3</v>
      </c>
      <c r="U694">
        <v>0</v>
      </c>
      <c r="V694">
        <v>0</v>
      </c>
      <c r="W694">
        <v>0</v>
      </c>
      <c r="X694">
        <v>9.9372072814636545E-2</v>
      </c>
      <c r="Y694">
        <v>0</v>
      </c>
      <c r="Z694">
        <v>0.3052271857527884</v>
      </c>
      <c r="AA694">
        <v>0</v>
      </c>
      <c r="AB694">
        <v>0.46036424746445015</v>
      </c>
      <c r="AC694">
        <v>0</v>
      </c>
      <c r="AD694">
        <v>0</v>
      </c>
      <c r="AE694">
        <v>0.86496350603187511</v>
      </c>
    </row>
    <row r="695" spans="1:31" x14ac:dyDescent="0.3">
      <c r="A695">
        <v>2446746</v>
      </c>
      <c r="B695">
        <v>1</v>
      </c>
      <c r="C695" t="s">
        <v>80</v>
      </c>
      <c r="D695" t="s">
        <v>107</v>
      </c>
      <c r="E695" t="s">
        <v>173</v>
      </c>
      <c r="F695" t="s">
        <v>2236</v>
      </c>
      <c r="G695" t="s">
        <v>461</v>
      </c>
      <c r="H695" t="s">
        <v>144</v>
      </c>
      <c r="I695" t="s">
        <v>136</v>
      </c>
      <c r="J695" t="s">
        <v>137</v>
      </c>
      <c r="K695" t="s">
        <v>138</v>
      </c>
      <c r="L695" t="s">
        <v>2237</v>
      </c>
      <c r="M695" t="s">
        <v>2238</v>
      </c>
      <c r="N695">
        <v>2.5375000000000001</v>
      </c>
      <c r="O695">
        <v>0</v>
      </c>
      <c r="P695">
        <v>2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0.46962482297216734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0.46962482297216734</v>
      </c>
    </row>
    <row r="696" spans="1:31" x14ac:dyDescent="0.3">
      <c r="A696">
        <v>2446747</v>
      </c>
      <c r="B696">
        <v>1</v>
      </c>
      <c r="C696" t="s">
        <v>80</v>
      </c>
      <c r="D696" t="s">
        <v>85</v>
      </c>
      <c r="E696" t="s">
        <v>173</v>
      </c>
      <c r="F696" t="s">
        <v>2239</v>
      </c>
      <c r="G696" t="s">
        <v>175</v>
      </c>
      <c r="H696" t="s">
        <v>144</v>
      </c>
      <c r="I696" t="s">
        <v>136</v>
      </c>
      <c r="J696" t="s">
        <v>137</v>
      </c>
      <c r="K696" t="s">
        <v>138</v>
      </c>
      <c r="L696" t="s">
        <v>2240</v>
      </c>
      <c r="M696" t="s">
        <v>2241</v>
      </c>
      <c r="N696">
        <v>1.069722222</v>
      </c>
      <c r="O696">
        <v>0</v>
      </c>
      <c r="P696">
        <v>15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4.8943039839717857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4.8943039839717857</v>
      </c>
    </row>
    <row r="697" spans="1:31" x14ac:dyDescent="0.3">
      <c r="A697">
        <v>2446749</v>
      </c>
      <c r="B697">
        <v>1</v>
      </c>
      <c r="C697" t="s">
        <v>80</v>
      </c>
      <c r="D697" t="s">
        <v>104</v>
      </c>
      <c r="E697" t="s">
        <v>173</v>
      </c>
      <c r="F697" t="s">
        <v>2242</v>
      </c>
      <c r="G697" t="s">
        <v>219</v>
      </c>
      <c r="H697" t="s">
        <v>144</v>
      </c>
      <c r="I697" t="s">
        <v>136</v>
      </c>
      <c r="J697" t="s">
        <v>3</v>
      </c>
      <c r="K697" t="s">
        <v>138</v>
      </c>
      <c r="L697" t="s">
        <v>2243</v>
      </c>
      <c r="M697" t="s">
        <v>2244</v>
      </c>
      <c r="N697">
        <v>2.8686111109999999</v>
      </c>
      <c r="O697">
        <v>0</v>
      </c>
      <c r="P697">
        <v>3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0.82252107632536686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0.82252107632536686</v>
      </c>
    </row>
    <row r="698" spans="1:31" x14ac:dyDescent="0.3">
      <c r="A698">
        <v>2446750</v>
      </c>
      <c r="B698">
        <v>1</v>
      </c>
      <c r="C698" t="s">
        <v>80</v>
      </c>
      <c r="D698" t="s">
        <v>105</v>
      </c>
      <c r="E698" t="s">
        <v>173</v>
      </c>
      <c r="F698" t="s">
        <v>2245</v>
      </c>
      <c r="G698" t="s">
        <v>461</v>
      </c>
      <c r="H698" t="s">
        <v>144</v>
      </c>
      <c r="I698" t="s">
        <v>136</v>
      </c>
      <c r="J698" t="s">
        <v>137</v>
      </c>
      <c r="K698" t="s">
        <v>138</v>
      </c>
      <c r="L698" t="s">
        <v>2246</v>
      </c>
      <c r="M698" t="s">
        <v>2247</v>
      </c>
      <c r="N698">
        <v>4.5694444440000002</v>
      </c>
      <c r="O698">
        <v>0</v>
      </c>
      <c r="P698">
        <v>7</v>
      </c>
      <c r="Q698">
        <v>0</v>
      </c>
      <c r="R698">
        <v>0</v>
      </c>
      <c r="S698">
        <v>0</v>
      </c>
      <c r="T698">
        <v>1</v>
      </c>
      <c r="U698">
        <v>0</v>
      </c>
      <c r="V698">
        <v>0</v>
      </c>
      <c r="W698">
        <v>0</v>
      </c>
      <c r="X698">
        <v>10.303204526057435</v>
      </c>
      <c r="Y698">
        <v>0</v>
      </c>
      <c r="Z698">
        <v>0</v>
      </c>
      <c r="AA698">
        <v>0</v>
      </c>
      <c r="AB698">
        <v>1.4056088256534038</v>
      </c>
      <c r="AC698">
        <v>0</v>
      </c>
      <c r="AD698">
        <v>0</v>
      </c>
      <c r="AE698">
        <v>11.708813351710839</v>
      </c>
    </row>
    <row r="699" spans="1:31" x14ac:dyDescent="0.3">
      <c r="A699">
        <v>2446752</v>
      </c>
      <c r="B699">
        <v>1</v>
      </c>
      <c r="C699" t="s">
        <v>80</v>
      </c>
      <c r="D699" t="s">
        <v>92</v>
      </c>
      <c r="E699" t="s">
        <v>173</v>
      </c>
      <c r="F699" t="s">
        <v>2248</v>
      </c>
      <c r="G699" t="s">
        <v>175</v>
      </c>
      <c r="H699" t="s">
        <v>144</v>
      </c>
      <c r="I699" t="s">
        <v>136</v>
      </c>
      <c r="J699" t="s">
        <v>137</v>
      </c>
      <c r="K699" t="s">
        <v>138</v>
      </c>
      <c r="L699" t="s">
        <v>2249</v>
      </c>
      <c r="M699" t="s">
        <v>2250</v>
      </c>
      <c r="N699">
        <v>0.45750000000000002</v>
      </c>
      <c r="O699">
        <v>0</v>
      </c>
      <c r="P699">
        <v>1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1.0818589490349686E-2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1.0818589490349686E-2</v>
      </c>
    </row>
    <row r="700" spans="1:31" x14ac:dyDescent="0.3">
      <c r="A700">
        <v>2446755</v>
      </c>
      <c r="B700">
        <v>1</v>
      </c>
      <c r="C700" t="s">
        <v>80</v>
      </c>
      <c r="D700" t="s">
        <v>110</v>
      </c>
      <c r="E700" t="s">
        <v>147</v>
      </c>
      <c r="F700" t="s">
        <v>2251</v>
      </c>
      <c r="G700" t="s">
        <v>226</v>
      </c>
      <c r="H700" t="s">
        <v>135</v>
      </c>
      <c r="I700" t="s">
        <v>136</v>
      </c>
      <c r="J700" t="s">
        <v>137</v>
      </c>
      <c r="K700" t="s">
        <v>162</v>
      </c>
      <c r="L700" t="s">
        <v>2252</v>
      </c>
      <c r="M700" t="s">
        <v>2253</v>
      </c>
      <c r="N700">
        <v>1.2722222219999999</v>
      </c>
      <c r="O700">
        <v>0</v>
      </c>
      <c r="P700">
        <v>343</v>
      </c>
      <c r="Q700">
        <v>0</v>
      </c>
      <c r="R700">
        <v>0</v>
      </c>
      <c r="S700">
        <v>0</v>
      </c>
      <c r="T700">
        <v>17</v>
      </c>
      <c r="U700">
        <v>0</v>
      </c>
      <c r="V700">
        <v>0</v>
      </c>
      <c r="W700">
        <v>0</v>
      </c>
      <c r="X700">
        <v>152.76099102111971</v>
      </c>
      <c r="Y700">
        <v>0</v>
      </c>
      <c r="Z700">
        <v>0</v>
      </c>
      <c r="AA700">
        <v>0</v>
      </c>
      <c r="AB700">
        <v>34.92130439382143</v>
      </c>
      <c r="AC700">
        <v>0</v>
      </c>
      <c r="AD700">
        <v>0</v>
      </c>
      <c r="AE700">
        <v>187.68229541494114</v>
      </c>
    </row>
    <row r="701" spans="1:31" x14ac:dyDescent="0.3">
      <c r="A701">
        <v>2446756</v>
      </c>
      <c r="B701">
        <v>1</v>
      </c>
      <c r="C701" t="s">
        <v>80</v>
      </c>
      <c r="D701" t="s">
        <v>85</v>
      </c>
      <c r="E701" t="s">
        <v>173</v>
      </c>
      <c r="F701" t="s">
        <v>1370</v>
      </c>
      <c r="G701" t="s">
        <v>461</v>
      </c>
      <c r="H701" t="s">
        <v>144</v>
      </c>
      <c r="I701" t="s">
        <v>136</v>
      </c>
      <c r="J701" t="s">
        <v>137</v>
      </c>
      <c r="K701" t="s">
        <v>138</v>
      </c>
      <c r="L701" t="s">
        <v>2254</v>
      </c>
      <c r="M701" t="s">
        <v>2255</v>
      </c>
      <c r="N701">
        <v>3.6286111110000001</v>
      </c>
      <c r="O701">
        <v>0</v>
      </c>
      <c r="P701">
        <v>16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17.71358773057645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17.71358773057645</v>
      </c>
    </row>
    <row r="702" spans="1:31" x14ac:dyDescent="0.3">
      <c r="A702">
        <v>2446761</v>
      </c>
      <c r="B702">
        <v>1</v>
      </c>
      <c r="C702" t="s">
        <v>80</v>
      </c>
      <c r="D702" t="s">
        <v>82</v>
      </c>
      <c r="E702" t="s">
        <v>159</v>
      </c>
      <c r="F702" t="s">
        <v>2256</v>
      </c>
      <c r="G702" t="s">
        <v>2257</v>
      </c>
      <c r="H702" t="s">
        <v>144</v>
      </c>
      <c r="I702" t="s">
        <v>136</v>
      </c>
      <c r="J702" t="s">
        <v>137</v>
      </c>
      <c r="K702" t="s">
        <v>138</v>
      </c>
      <c r="L702" t="s">
        <v>2258</v>
      </c>
      <c r="M702" t="s">
        <v>2259</v>
      </c>
      <c r="N702">
        <v>1.018333333</v>
      </c>
      <c r="O702">
        <v>0</v>
      </c>
      <c r="P702">
        <v>514</v>
      </c>
      <c r="Q702">
        <v>0</v>
      </c>
      <c r="R702">
        <v>0</v>
      </c>
      <c r="S702">
        <v>0</v>
      </c>
      <c r="T702">
        <v>11</v>
      </c>
      <c r="U702">
        <v>0</v>
      </c>
      <c r="V702">
        <v>0</v>
      </c>
      <c r="W702">
        <v>0</v>
      </c>
      <c r="X702">
        <v>165.57374306095917</v>
      </c>
      <c r="Y702">
        <v>0</v>
      </c>
      <c r="Z702">
        <v>0</v>
      </c>
      <c r="AA702">
        <v>0</v>
      </c>
      <c r="AB702">
        <v>4.2547423246860587</v>
      </c>
      <c r="AC702">
        <v>0</v>
      </c>
      <c r="AD702">
        <v>0</v>
      </c>
      <c r="AE702">
        <v>169.82848538564522</v>
      </c>
    </row>
    <row r="703" spans="1:31" x14ac:dyDescent="0.3">
      <c r="A703">
        <v>2446762</v>
      </c>
      <c r="B703">
        <v>1</v>
      </c>
      <c r="C703" t="s">
        <v>81</v>
      </c>
      <c r="D703" t="s">
        <v>121</v>
      </c>
      <c r="E703" t="s">
        <v>173</v>
      </c>
      <c r="F703" t="s">
        <v>2260</v>
      </c>
      <c r="G703" t="s">
        <v>219</v>
      </c>
      <c r="H703" t="s">
        <v>144</v>
      </c>
      <c r="I703" t="s">
        <v>136</v>
      </c>
      <c r="J703" t="s">
        <v>3</v>
      </c>
      <c r="K703" t="s">
        <v>138</v>
      </c>
      <c r="L703" t="s">
        <v>2261</v>
      </c>
      <c r="M703" t="s">
        <v>2262</v>
      </c>
      <c r="N703">
        <v>3.4883333329999999</v>
      </c>
      <c r="O703">
        <v>0</v>
      </c>
      <c r="P703">
        <v>2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0.88625242652023761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0.88625242652023761</v>
      </c>
    </row>
    <row r="704" spans="1:31" x14ac:dyDescent="0.3">
      <c r="A704">
        <v>2446763</v>
      </c>
      <c r="B704">
        <v>1</v>
      </c>
      <c r="C704" t="s">
        <v>80</v>
      </c>
      <c r="D704" t="s">
        <v>103</v>
      </c>
      <c r="E704" t="s">
        <v>173</v>
      </c>
      <c r="F704" t="s">
        <v>2263</v>
      </c>
      <c r="G704" t="s">
        <v>175</v>
      </c>
      <c r="H704" t="s">
        <v>144</v>
      </c>
      <c r="I704" t="s">
        <v>136</v>
      </c>
      <c r="J704" t="s">
        <v>137</v>
      </c>
      <c r="K704" t="s">
        <v>138</v>
      </c>
      <c r="L704" t="s">
        <v>2264</v>
      </c>
      <c r="M704" t="s">
        <v>2265</v>
      </c>
      <c r="N704">
        <v>1.099444444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1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2.0134958501504618</v>
      </c>
      <c r="AC704">
        <v>0</v>
      </c>
      <c r="AD704">
        <v>0</v>
      </c>
      <c r="AE704">
        <v>2.0134958501504618</v>
      </c>
    </row>
    <row r="705" spans="1:31" x14ac:dyDescent="0.3">
      <c r="A705">
        <v>2446764</v>
      </c>
      <c r="B705">
        <v>1</v>
      </c>
      <c r="C705" t="s">
        <v>81</v>
      </c>
      <c r="D705" t="s">
        <v>112</v>
      </c>
      <c r="E705" t="s">
        <v>182</v>
      </c>
      <c r="F705" t="s">
        <v>2266</v>
      </c>
      <c r="G705" t="s">
        <v>259</v>
      </c>
      <c r="H705" t="s">
        <v>144</v>
      </c>
      <c r="I705" t="s">
        <v>136</v>
      </c>
      <c r="J705" t="s">
        <v>137</v>
      </c>
      <c r="K705" t="s">
        <v>138</v>
      </c>
      <c r="L705" t="s">
        <v>2267</v>
      </c>
      <c r="M705" t="s">
        <v>2268</v>
      </c>
      <c r="N705">
        <v>0.66055555499999996</v>
      </c>
      <c r="O705">
        <v>0</v>
      </c>
      <c r="P705">
        <v>21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2.2249285907521688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2.2249285907521688</v>
      </c>
    </row>
    <row r="706" spans="1:31" x14ac:dyDescent="0.3">
      <c r="A706">
        <v>2446766</v>
      </c>
      <c r="B706">
        <v>1</v>
      </c>
      <c r="C706" t="s">
        <v>80</v>
      </c>
      <c r="D706" t="s">
        <v>87</v>
      </c>
      <c r="E706" t="s">
        <v>173</v>
      </c>
      <c r="F706" t="s">
        <v>2269</v>
      </c>
      <c r="G706" t="s">
        <v>175</v>
      </c>
      <c r="H706" t="s">
        <v>144</v>
      </c>
      <c r="I706" t="s">
        <v>136</v>
      </c>
      <c r="J706" t="s">
        <v>137</v>
      </c>
      <c r="K706" t="s">
        <v>138</v>
      </c>
      <c r="L706" t="s">
        <v>2270</v>
      </c>
      <c r="M706" t="s">
        <v>2271</v>
      </c>
      <c r="N706">
        <v>4.4227777770000003</v>
      </c>
      <c r="O706">
        <v>0</v>
      </c>
      <c r="P706">
        <v>2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4.7528501562016903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4.7528501562016903</v>
      </c>
    </row>
    <row r="707" spans="1:31" x14ac:dyDescent="0.3">
      <c r="A707">
        <v>2446771</v>
      </c>
      <c r="B707">
        <v>1</v>
      </c>
      <c r="C707" t="s">
        <v>80</v>
      </c>
      <c r="D707" t="s">
        <v>85</v>
      </c>
      <c r="E707" t="s">
        <v>173</v>
      </c>
      <c r="F707" t="s">
        <v>2272</v>
      </c>
      <c r="G707" t="s">
        <v>179</v>
      </c>
      <c r="H707" t="s">
        <v>144</v>
      </c>
      <c r="I707" t="s">
        <v>136</v>
      </c>
      <c r="J707" t="s">
        <v>137</v>
      </c>
      <c r="K707" t="s">
        <v>138</v>
      </c>
      <c r="L707" t="s">
        <v>2273</v>
      </c>
      <c r="M707" t="s">
        <v>2274</v>
      </c>
      <c r="N707">
        <v>3.9913888879999999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1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6.4091534453392249</v>
      </c>
      <c r="AC707">
        <v>0</v>
      </c>
      <c r="AD707">
        <v>0</v>
      </c>
      <c r="AE707">
        <v>6.4091534453392249</v>
      </c>
    </row>
    <row r="708" spans="1:31" x14ac:dyDescent="0.3">
      <c r="A708">
        <v>2446773</v>
      </c>
      <c r="B708">
        <v>1</v>
      </c>
      <c r="C708" t="s">
        <v>80</v>
      </c>
      <c r="D708" t="s">
        <v>110</v>
      </c>
      <c r="E708" t="s">
        <v>173</v>
      </c>
      <c r="F708" t="s">
        <v>2275</v>
      </c>
      <c r="G708" t="s">
        <v>179</v>
      </c>
      <c r="H708" t="s">
        <v>144</v>
      </c>
      <c r="I708" t="s">
        <v>136</v>
      </c>
      <c r="J708" t="s">
        <v>137</v>
      </c>
      <c r="K708" t="s">
        <v>138</v>
      </c>
      <c r="L708" t="s">
        <v>2276</v>
      </c>
      <c r="M708" t="s">
        <v>2277</v>
      </c>
      <c r="N708">
        <v>1.180833333</v>
      </c>
      <c r="O708">
        <v>0</v>
      </c>
      <c r="P708">
        <v>6</v>
      </c>
      <c r="Q708">
        <v>0</v>
      </c>
      <c r="R708">
        <v>0</v>
      </c>
      <c r="S708">
        <v>0</v>
      </c>
      <c r="T708">
        <v>1</v>
      </c>
      <c r="U708">
        <v>0</v>
      </c>
      <c r="V708">
        <v>0</v>
      </c>
      <c r="W708">
        <v>0</v>
      </c>
      <c r="X708">
        <v>1.6567526652949189</v>
      </c>
      <c r="Y708">
        <v>0</v>
      </c>
      <c r="Z708">
        <v>0</v>
      </c>
      <c r="AA708">
        <v>0</v>
      </c>
      <c r="AB708">
        <v>0.16056687869567682</v>
      </c>
      <c r="AC708">
        <v>0</v>
      </c>
      <c r="AD708">
        <v>0</v>
      </c>
      <c r="AE708">
        <v>1.8173195439905958</v>
      </c>
    </row>
    <row r="709" spans="1:31" x14ac:dyDescent="0.3">
      <c r="A709">
        <v>2446791</v>
      </c>
      <c r="B709">
        <v>1</v>
      </c>
      <c r="C709" t="s">
        <v>81</v>
      </c>
      <c r="D709" t="s">
        <v>118</v>
      </c>
      <c r="E709" t="s">
        <v>173</v>
      </c>
      <c r="F709" t="s">
        <v>2278</v>
      </c>
      <c r="G709" t="s">
        <v>239</v>
      </c>
      <c r="H709" t="s">
        <v>144</v>
      </c>
      <c r="I709" t="s">
        <v>136</v>
      </c>
      <c r="J709" t="s">
        <v>137</v>
      </c>
      <c r="K709" t="s">
        <v>138</v>
      </c>
      <c r="L709" t="s">
        <v>2279</v>
      </c>
      <c r="M709" t="s">
        <v>2280</v>
      </c>
      <c r="N709">
        <v>2.1922222219999998</v>
      </c>
      <c r="O709">
        <v>0</v>
      </c>
      <c r="P709">
        <v>1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0.12181760095969717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0.12181760095969717</v>
      </c>
    </row>
    <row r="710" spans="1:31" x14ac:dyDescent="0.3">
      <c r="A710">
        <v>2446798</v>
      </c>
      <c r="B710">
        <v>1</v>
      </c>
      <c r="C710" t="s">
        <v>80</v>
      </c>
      <c r="D710" t="s">
        <v>104</v>
      </c>
      <c r="E710" t="s">
        <v>159</v>
      </c>
      <c r="F710" t="s">
        <v>2281</v>
      </c>
      <c r="G710" t="s">
        <v>143</v>
      </c>
      <c r="H710" t="s">
        <v>144</v>
      </c>
      <c r="I710" t="s">
        <v>136</v>
      </c>
      <c r="J710" t="s">
        <v>137</v>
      </c>
      <c r="K710" t="s">
        <v>138</v>
      </c>
      <c r="L710" t="s">
        <v>2282</v>
      </c>
      <c r="M710" t="s">
        <v>2283</v>
      </c>
      <c r="N710">
        <v>0.92611111099999999</v>
      </c>
      <c r="O710">
        <v>0</v>
      </c>
      <c r="P710">
        <v>51</v>
      </c>
      <c r="Q710">
        <v>0</v>
      </c>
      <c r="R710">
        <v>4</v>
      </c>
      <c r="S710">
        <v>0</v>
      </c>
      <c r="T710">
        <v>13</v>
      </c>
      <c r="U710">
        <v>0</v>
      </c>
      <c r="V710">
        <v>0</v>
      </c>
      <c r="W710">
        <v>0</v>
      </c>
      <c r="X710">
        <v>18.736439153999701</v>
      </c>
      <c r="Y710">
        <v>0</v>
      </c>
      <c r="Z710">
        <v>0.91126696079478275</v>
      </c>
      <c r="AA710">
        <v>0</v>
      </c>
      <c r="AB710">
        <v>20.320445278318044</v>
      </c>
      <c r="AC710">
        <v>0</v>
      </c>
      <c r="AD710">
        <v>0</v>
      </c>
      <c r="AE710">
        <v>39.968151393112528</v>
      </c>
    </row>
    <row r="711" spans="1:31" x14ac:dyDescent="0.3">
      <c r="A711">
        <v>2446800</v>
      </c>
      <c r="B711">
        <v>1</v>
      </c>
      <c r="C711" t="s">
        <v>80</v>
      </c>
      <c r="D711" t="s">
        <v>103</v>
      </c>
      <c r="E711" t="s">
        <v>284</v>
      </c>
      <c r="F711" t="s">
        <v>2284</v>
      </c>
      <c r="G711" t="s">
        <v>149</v>
      </c>
      <c r="H711" t="s">
        <v>135</v>
      </c>
      <c r="I711" t="s">
        <v>136</v>
      </c>
      <c r="J711" t="s">
        <v>137</v>
      </c>
      <c r="K711" t="s">
        <v>138</v>
      </c>
      <c r="L711" t="s">
        <v>2285</v>
      </c>
      <c r="M711" t="s">
        <v>2286</v>
      </c>
      <c r="N711">
        <v>9.2777777000000006E-2</v>
      </c>
      <c r="O711">
        <v>0</v>
      </c>
      <c r="P711">
        <v>8</v>
      </c>
      <c r="Q711">
        <v>43</v>
      </c>
      <c r="R711">
        <v>72</v>
      </c>
      <c r="S711">
        <v>17</v>
      </c>
      <c r="T711">
        <v>18</v>
      </c>
      <c r="U711">
        <v>5</v>
      </c>
      <c r="V711">
        <v>0</v>
      </c>
      <c r="W711">
        <v>0</v>
      </c>
      <c r="X711">
        <v>0.16705564622801972</v>
      </c>
      <c r="Y711">
        <v>1.4583006344433909</v>
      </c>
      <c r="Z711">
        <v>4.0809591946167352</v>
      </c>
      <c r="AA711">
        <v>19.808469402838316</v>
      </c>
      <c r="AB711">
        <v>7.7677441096685289</v>
      </c>
      <c r="AC711">
        <v>69.565804088874216</v>
      </c>
      <c r="AD711">
        <v>0</v>
      </c>
      <c r="AE711">
        <v>102.84833307666921</v>
      </c>
    </row>
    <row r="712" spans="1:31" x14ac:dyDescent="0.3">
      <c r="A712">
        <v>2446802</v>
      </c>
      <c r="B712">
        <v>1</v>
      </c>
      <c r="C712" t="s">
        <v>80</v>
      </c>
      <c r="D712" t="s">
        <v>100</v>
      </c>
      <c r="E712" t="s">
        <v>173</v>
      </c>
      <c r="F712" t="s">
        <v>2287</v>
      </c>
      <c r="G712" t="s">
        <v>179</v>
      </c>
      <c r="H712" t="s">
        <v>144</v>
      </c>
      <c r="I712" t="s">
        <v>136</v>
      </c>
      <c r="J712" t="s">
        <v>137</v>
      </c>
      <c r="K712" t="s">
        <v>138</v>
      </c>
      <c r="L712" t="s">
        <v>2288</v>
      </c>
      <c r="M712" t="s">
        <v>2289</v>
      </c>
      <c r="N712">
        <v>1.4524999999999999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1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2.36134046864266</v>
      </c>
      <c r="AC712">
        <v>0</v>
      </c>
      <c r="AD712">
        <v>0</v>
      </c>
      <c r="AE712">
        <v>2.36134046864266</v>
      </c>
    </row>
    <row r="713" spans="1:31" x14ac:dyDescent="0.3">
      <c r="A713">
        <v>2446804</v>
      </c>
      <c r="B713">
        <v>1</v>
      </c>
      <c r="C713" t="s">
        <v>80</v>
      </c>
      <c r="D713" t="s">
        <v>97</v>
      </c>
      <c r="E713" t="s">
        <v>173</v>
      </c>
      <c r="F713" t="s">
        <v>2290</v>
      </c>
      <c r="G713" t="s">
        <v>461</v>
      </c>
      <c r="H713" t="s">
        <v>144</v>
      </c>
      <c r="I713" t="s">
        <v>136</v>
      </c>
      <c r="J713" t="s">
        <v>137</v>
      </c>
      <c r="K713" t="s">
        <v>138</v>
      </c>
      <c r="L713" t="s">
        <v>2291</v>
      </c>
      <c r="M713" t="s">
        <v>2292</v>
      </c>
      <c r="N713">
        <v>1.062777777</v>
      </c>
      <c r="O713">
        <v>0</v>
      </c>
      <c r="P713">
        <v>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0.75998091996419204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0.75998091996419204</v>
      </c>
    </row>
    <row r="714" spans="1:31" x14ac:dyDescent="0.3">
      <c r="A714">
        <v>2446806</v>
      </c>
      <c r="B714">
        <v>1</v>
      </c>
      <c r="C714" t="s">
        <v>80</v>
      </c>
      <c r="D714" t="s">
        <v>97</v>
      </c>
      <c r="E714" t="s">
        <v>147</v>
      </c>
      <c r="F714" t="s">
        <v>2293</v>
      </c>
      <c r="G714" t="s">
        <v>381</v>
      </c>
      <c r="H714" t="s">
        <v>135</v>
      </c>
      <c r="I714" t="s">
        <v>136</v>
      </c>
      <c r="J714" t="s">
        <v>137</v>
      </c>
      <c r="K714" t="s">
        <v>162</v>
      </c>
      <c r="L714" t="s">
        <v>2294</v>
      </c>
      <c r="M714" t="s">
        <v>2295</v>
      </c>
      <c r="N714">
        <v>0.30111111099999999</v>
      </c>
      <c r="O714">
        <v>4</v>
      </c>
      <c r="P714">
        <v>1908</v>
      </c>
      <c r="Q714">
        <v>3</v>
      </c>
      <c r="R714">
        <v>257</v>
      </c>
      <c r="S714">
        <v>13</v>
      </c>
      <c r="T714">
        <v>284</v>
      </c>
      <c r="U714">
        <v>0</v>
      </c>
      <c r="V714">
        <v>0</v>
      </c>
      <c r="W714">
        <v>55.9928068074233</v>
      </c>
      <c r="X714">
        <v>284.96268884994555</v>
      </c>
      <c r="Y714">
        <v>8.9246546431662133E-2</v>
      </c>
      <c r="Z714">
        <v>34.142677709572162</v>
      </c>
      <c r="AA714">
        <v>83.784412011950636</v>
      </c>
      <c r="AB714">
        <v>76.466330813034361</v>
      </c>
      <c r="AC714">
        <v>0</v>
      </c>
      <c r="AD714">
        <v>0</v>
      </c>
      <c r="AE714">
        <v>535.43816273835762</v>
      </c>
    </row>
    <row r="715" spans="1:31" x14ac:dyDescent="0.3">
      <c r="A715">
        <v>2446807</v>
      </c>
      <c r="B715">
        <v>1</v>
      </c>
      <c r="C715" t="s">
        <v>80</v>
      </c>
      <c r="D715" t="s">
        <v>87</v>
      </c>
      <c r="E715" t="s">
        <v>173</v>
      </c>
      <c r="F715" t="s">
        <v>2296</v>
      </c>
      <c r="G715" t="s">
        <v>461</v>
      </c>
      <c r="H715" t="s">
        <v>144</v>
      </c>
      <c r="I715" t="s">
        <v>136</v>
      </c>
      <c r="J715" t="s">
        <v>137</v>
      </c>
      <c r="K715" t="s">
        <v>138</v>
      </c>
      <c r="L715" t="s">
        <v>2297</v>
      </c>
      <c r="M715" t="s">
        <v>2298</v>
      </c>
      <c r="N715">
        <v>2.3880555550000002</v>
      </c>
      <c r="O715">
        <v>0</v>
      </c>
      <c r="P715">
        <v>11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8.2245533344519242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8.2245533344519242</v>
      </c>
    </row>
    <row r="716" spans="1:31" x14ac:dyDescent="0.3">
      <c r="A716">
        <v>2446808</v>
      </c>
      <c r="B716">
        <v>1</v>
      </c>
      <c r="C716" t="s">
        <v>81</v>
      </c>
      <c r="D716" t="s">
        <v>128</v>
      </c>
      <c r="E716" t="s">
        <v>173</v>
      </c>
      <c r="F716" t="s">
        <v>2299</v>
      </c>
      <c r="G716" t="s">
        <v>179</v>
      </c>
      <c r="H716" t="s">
        <v>144</v>
      </c>
      <c r="I716" t="s">
        <v>136</v>
      </c>
      <c r="J716" t="s">
        <v>137</v>
      </c>
      <c r="K716" t="s">
        <v>138</v>
      </c>
      <c r="L716" t="s">
        <v>2300</v>
      </c>
      <c r="M716" t="s">
        <v>2301</v>
      </c>
      <c r="N716">
        <v>1.3930555549999999</v>
      </c>
      <c r="O716">
        <v>0</v>
      </c>
      <c r="P716">
        <v>3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0.86938197643118897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0.86938197643118897</v>
      </c>
    </row>
    <row r="717" spans="1:31" x14ac:dyDescent="0.3">
      <c r="A717">
        <v>2446810</v>
      </c>
      <c r="B717">
        <v>1</v>
      </c>
      <c r="C717" t="s">
        <v>80</v>
      </c>
      <c r="D717" t="s">
        <v>94</v>
      </c>
      <c r="E717" t="s">
        <v>141</v>
      </c>
      <c r="F717" t="s">
        <v>2302</v>
      </c>
      <c r="G717" t="s">
        <v>143</v>
      </c>
      <c r="H717" t="s">
        <v>144</v>
      </c>
      <c r="I717" t="s">
        <v>136</v>
      </c>
      <c r="J717" t="s">
        <v>137</v>
      </c>
      <c r="K717" t="s">
        <v>138</v>
      </c>
      <c r="L717" t="s">
        <v>2303</v>
      </c>
      <c r="M717" t="s">
        <v>2304</v>
      </c>
      <c r="N717">
        <v>0.322222222</v>
      </c>
      <c r="O717">
        <v>0</v>
      </c>
      <c r="P717">
        <v>90</v>
      </c>
      <c r="Q717">
        <v>0</v>
      </c>
      <c r="R717">
        <v>0</v>
      </c>
      <c r="S717">
        <v>0</v>
      </c>
      <c r="T717">
        <v>5</v>
      </c>
      <c r="U717">
        <v>0</v>
      </c>
      <c r="V717">
        <v>0</v>
      </c>
      <c r="W717">
        <v>0</v>
      </c>
      <c r="X717">
        <v>9.027821804065491</v>
      </c>
      <c r="Y717">
        <v>0</v>
      </c>
      <c r="Z717">
        <v>0</v>
      </c>
      <c r="AA717">
        <v>0</v>
      </c>
      <c r="AB717">
        <v>1.1252661272648852</v>
      </c>
      <c r="AC717">
        <v>0</v>
      </c>
      <c r="AD717">
        <v>0</v>
      </c>
      <c r="AE717">
        <v>10.153087931330376</v>
      </c>
    </row>
    <row r="718" spans="1:31" x14ac:dyDescent="0.3">
      <c r="A718">
        <v>2446811</v>
      </c>
      <c r="B718">
        <v>1</v>
      </c>
      <c r="C718" t="s">
        <v>81</v>
      </c>
      <c r="D718" t="s">
        <v>112</v>
      </c>
      <c r="E718" t="s">
        <v>147</v>
      </c>
      <c r="F718" t="s">
        <v>2305</v>
      </c>
      <c r="G718" t="s">
        <v>134</v>
      </c>
      <c r="H718" t="s">
        <v>135</v>
      </c>
      <c r="I718" t="s">
        <v>136</v>
      </c>
      <c r="J718" t="s">
        <v>137</v>
      </c>
      <c r="K718" t="s">
        <v>138</v>
      </c>
      <c r="L718" t="s">
        <v>2306</v>
      </c>
      <c r="M718" t="s">
        <v>2307</v>
      </c>
      <c r="N718">
        <v>1.159166666</v>
      </c>
      <c r="O718">
        <v>0</v>
      </c>
      <c r="P718">
        <v>85</v>
      </c>
      <c r="Q718">
        <v>0</v>
      </c>
      <c r="R718">
        <v>4</v>
      </c>
      <c r="S718">
        <v>0</v>
      </c>
      <c r="T718">
        <v>13</v>
      </c>
      <c r="U718">
        <v>0</v>
      </c>
      <c r="V718">
        <v>0</v>
      </c>
      <c r="W718">
        <v>0</v>
      </c>
      <c r="X718">
        <v>16.565792173451033</v>
      </c>
      <c r="Y718">
        <v>0</v>
      </c>
      <c r="Z718">
        <v>2.8873682834586085</v>
      </c>
      <c r="AA718">
        <v>0</v>
      </c>
      <c r="AB718">
        <v>3.3305060221647018</v>
      </c>
      <c r="AC718">
        <v>0</v>
      </c>
      <c r="AD718">
        <v>0</v>
      </c>
      <c r="AE718">
        <v>22.783666479074345</v>
      </c>
    </row>
    <row r="719" spans="1:31" x14ac:dyDescent="0.3">
      <c r="A719">
        <v>2446814</v>
      </c>
      <c r="B719">
        <v>1</v>
      </c>
      <c r="C719" t="s">
        <v>81</v>
      </c>
      <c r="D719" t="s">
        <v>120</v>
      </c>
      <c r="E719" t="s">
        <v>159</v>
      </c>
      <c r="F719" t="s">
        <v>1932</v>
      </c>
      <c r="G719" t="s">
        <v>725</v>
      </c>
      <c r="H719" t="s">
        <v>144</v>
      </c>
      <c r="I719" t="s">
        <v>136</v>
      </c>
      <c r="J719" t="s">
        <v>137</v>
      </c>
      <c r="K719" t="s">
        <v>138</v>
      </c>
      <c r="L719" t="s">
        <v>2308</v>
      </c>
      <c r="M719" t="s">
        <v>2309</v>
      </c>
      <c r="N719">
        <v>1.497777777</v>
      </c>
      <c r="O719">
        <v>0</v>
      </c>
      <c r="P719">
        <v>423</v>
      </c>
      <c r="Q719">
        <v>0</v>
      </c>
      <c r="R719">
        <v>1</v>
      </c>
      <c r="S719">
        <v>0</v>
      </c>
      <c r="T719">
        <v>25</v>
      </c>
      <c r="U719">
        <v>0</v>
      </c>
      <c r="V719">
        <v>0</v>
      </c>
      <c r="W719">
        <v>0</v>
      </c>
      <c r="X719">
        <v>271.83900084578977</v>
      </c>
      <c r="Y719">
        <v>0</v>
      </c>
      <c r="Z719">
        <v>0.15067475118256329</v>
      </c>
      <c r="AA719">
        <v>0</v>
      </c>
      <c r="AB719">
        <v>53.75512042381159</v>
      </c>
      <c r="AC719">
        <v>0</v>
      </c>
      <c r="AD719">
        <v>0</v>
      </c>
      <c r="AE719">
        <v>325.74479602078395</v>
      </c>
    </row>
    <row r="720" spans="1:31" x14ac:dyDescent="0.3">
      <c r="A720">
        <v>2446820</v>
      </c>
      <c r="B720">
        <v>1</v>
      </c>
      <c r="C720" t="s">
        <v>80</v>
      </c>
      <c r="D720" t="s">
        <v>107</v>
      </c>
      <c r="E720" t="s">
        <v>141</v>
      </c>
      <c r="F720" t="s">
        <v>2310</v>
      </c>
      <c r="G720" t="s">
        <v>259</v>
      </c>
      <c r="H720" t="s">
        <v>144</v>
      </c>
      <c r="I720" t="s">
        <v>136</v>
      </c>
      <c r="J720" t="s">
        <v>137</v>
      </c>
      <c r="K720" t="s">
        <v>138</v>
      </c>
      <c r="L720" t="s">
        <v>2311</v>
      </c>
      <c r="M720" t="s">
        <v>2312</v>
      </c>
      <c r="N720">
        <v>4.6775000000000002</v>
      </c>
      <c r="O720">
        <v>0</v>
      </c>
      <c r="P720">
        <v>44</v>
      </c>
      <c r="Q720">
        <v>0</v>
      </c>
      <c r="R720">
        <v>0</v>
      </c>
      <c r="S720">
        <v>0</v>
      </c>
      <c r="T720">
        <v>3</v>
      </c>
      <c r="U720">
        <v>0</v>
      </c>
      <c r="V720">
        <v>0</v>
      </c>
      <c r="W720">
        <v>0</v>
      </c>
      <c r="X720">
        <v>31.578121998414321</v>
      </c>
      <c r="Y720">
        <v>0</v>
      </c>
      <c r="Z720">
        <v>0</v>
      </c>
      <c r="AA720">
        <v>0</v>
      </c>
      <c r="AB720">
        <v>19.02933739579824</v>
      </c>
      <c r="AC720">
        <v>0</v>
      </c>
      <c r="AD720">
        <v>0</v>
      </c>
      <c r="AE720">
        <v>50.607459394212562</v>
      </c>
    </row>
    <row r="721" spans="1:31" x14ac:dyDescent="0.3">
      <c r="A721">
        <v>2446821</v>
      </c>
      <c r="B721">
        <v>1</v>
      </c>
      <c r="C721" t="s">
        <v>81</v>
      </c>
      <c r="D721" t="s">
        <v>123</v>
      </c>
      <c r="E721" t="s">
        <v>141</v>
      </c>
      <c r="F721" t="s">
        <v>2313</v>
      </c>
      <c r="G721" t="s">
        <v>156</v>
      </c>
      <c r="H721" t="s">
        <v>144</v>
      </c>
      <c r="I721" t="s">
        <v>136</v>
      </c>
      <c r="J721" t="s">
        <v>137</v>
      </c>
      <c r="K721" t="s">
        <v>138</v>
      </c>
      <c r="L721" t="s">
        <v>2314</v>
      </c>
      <c r="M721" t="s">
        <v>2315</v>
      </c>
      <c r="N721">
        <v>0.38138888799999998</v>
      </c>
      <c r="O721">
        <v>0</v>
      </c>
      <c r="P721">
        <v>52</v>
      </c>
      <c r="Q721">
        <v>0</v>
      </c>
      <c r="R721">
        <v>0</v>
      </c>
      <c r="S721">
        <v>0</v>
      </c>
      <c r="T721">
        <v>1</v>
      </c>
      <c r="U721">
        <v>0</v>
      </c>
      <c r="V721">
        <v>0</v>
      </c>
      <c r="W721">
        <v>0</v>
      </c>
      <c r="X721">
        <v>4.7932916089960624</v>
      </c>
      <c r="Y721">
        <v>0</v>
      </c>
      <c r="Z721">
        <v>0</v>
      </c>
      <c r="AA721">
        <v>0</v>
      </c>
      <c r="AB721">
        <v>2.3268054133650455E-2</v>
      </c>
      <c r="AC721">
        <v>0</v>
      </c>
      <c r="AD721">
        <v>0</v>
      </c>
      <c r="AE721">
        <v>4.8165596631297127</v>
      </c>
    </row>
    <row r="722" spans="1:31" x14ac:dyDescent="0.3">
      <c r="A722">
        <v>2446823</v>
      </c>
      <c r="B722">
        <v>1</v>
      </c>
      <c r="C722" t="s">
        <v>80</v>
      </c>
      <c r="D722" t="s">
        <v>99</v>
      </c>
      <c r="E722" t="s">
        <v>141</v>
      </c>
      <c r="F722" t="s">
        <v>2316</v>
      </c>
      <c r="G722" t="s">
        <v>156</v>
      </c>
      <c r="H722" t="s">
        <v>144</v>
      </c>
      <c r="I722" t="s">
        <v>136</v>
      </c>
      <c r="J722" t="s">
        <v>137</v>
      </c>
      <c r="K722" t="s">
        <v>138</v>
      </c>
      <c r="L722" t="s">
        <v>2317</v>
      </c>
      <c r="M722" t="s">
        <v>2318</v>
      </c>
      <c r="N722">
        <v>3.2052777770000001</v>
      </c>
      <c r="O722">
        <v>0</v>
      </c>
      <c r="P722">
        <v>35</v>
      </c>
      <c r="Q722">
        <v>0</v>
      </c>
      <c r="R722">
        <v>0</v>
      </c>
      <c r="S722">
        <v>0</v>
      </c>
      <c r="T722">
        <v>2</v>
      </c>
      <c r="U722">
        <v>0</v>
      </c>
      <c r="V722">
        <v>0</v>
      </c>
      <c r="W722">
        <v>0</v>
      </c>
      <c r="X722">
        <v>7.8247637106994592</v>
      </c>
      <c r="Y722">
        <v>0</v>
      </c>
      <c r="Z722">
        <v>0</v>
      </c>
      <c r="AA722">
        <v>0</v>
      </c>
      <c r="AB722">
        <v>5.652071401515574</v>
      </c>
      <c r="AC722">
        <v>0</v>
      </c>
      <c r="AD722">
        <v>0</v>
      </c>
      <c r="AE722">
        <v>13.476835112215033</v>
      </c>
    </row>
    <row r="723" spans="1:31" x14ac:dyDescent="0.3">
      <c r="A723">
        <v>2446824</v>
      </c>
      <c r="B723">
        <v>1</v>
      </c>
      <c r="C723" t="s">
        <v>80</v>
      </c>
      <c r="D723" t="s">
        <v>101</v>
      </c>
      <c r="E723" t="s">
        <v>141</v>
      </c>
      <c r="F723" t="s">
        <v>2319</v>
      </c>
      <c r="G723" t="s">
        <v>143</v>
      </c>
      <c r="H723" t="s">
        <v>144</v>
      </c>
      <c r="I723" t="s">
        <v>136</v>
      </c>
      <c r="J723" t="s">
        <v>137</v>
      </c>
      <c r="K723" t="s">
        <v>138</v>
      </c>
      <c r="L723" t="s">
        <v>2320</v>
      </c>
      <c r="M723" t="s">
        <v>2321</v>
      </c>
      <c r="N723">
        <v>3.523055555</v>
      </c>
      <c r="O723">
        <v>0</v>
      </c>
      <c r="P723">
        <v>140</v>
      </c>
      <c r="Q723">
        <v>0</v>
      </c>
      <c r="R723">
        <v>0</v>
      </c>
      <c r="S723">
        <v>0</v>
      </c>
      <c r="T723">
        <v>5</v>
      </c>
      <c r="U723">
        <v>0</v>
      </c>
      <c r="V723">
        <v>0</v>
      </c>
      <c r="W723">
        <v>0</v>
      </c>
      <c r="X723">
        <v>80.453597014316657</v>
      </c>
      <c r="Y723">
        <v>0</v>
      </c>
      <c r="Z723">
        <v>0</v>
      </c>
      <c r="AA723">
        <v>0</v>
      </c>
      <c r="AB723">
        <v>2.0305079537350976</v>
      </c>
      <c r="AC723">
        <v>0</v>
      </c>
      <c r="AD723">
        <v>0</v>
      </c>
      <c r="AE723">
        <v>82.484104968051753</v>
      </c>
    </row>
    <row r="724" spans="1:31" x14ac:dyDescent="0.3">
      <c r="A724">
        <v>2446828</v>
      </c>
      <c r="B724">
        <v>1</v>
      </c>
      <c r="C724" t="s">
        <v>80</v>
      </c>
      <c r="D724" t="s">
        <v>89</v>
      </c>
      <c r="E724" t="s">
        <v>141</v>
      </c>
      <c r="F724" t="s">
        <v>2322</v>
      </c>
      <c r="G724" t="s">
        <v>156</v>
      </c>
      <c r="H724" t="s">
        <v>144</v>
      </c>
      <c r="I724" t="s">
        <v>136</v>
      </c>
      <c r="J724" t="s">
        <v>137</v>
      </c>
      <c r="K724" t="s">
        <v>138</v>
      </c>
      <c r="L724" t="s">
        <v>2323</v>
      </c>
      <c r="M724" t="s">
        <v>2324</v>
      </c>
      <c r="N724">
        <v>0.46972222200000002</v>
      </c>
      <c r="O724">
        <v>0</v>
      </c>
      <c r="P724">
        <v>275</v>
      </c>
      <c r="Q724">
        <v>0</v>
      </c>
      <c r="R724">
        <v>1</v>
      </c>
      <c r="S724">
        <v>0</v>
      </c>
      <c r="T724">
        <v>10</v>
      </c>
      <c r="U724">
        <v>0</v>
      </c>
      <c r="V724">
        <v>0</v>
      </c>
      <c r="W724">
        <v>0</v>
      </c>
      <c r="X724">
        <v>58.573363437242357</v>
      </c>
      <c r="Y724">
        <v>0</v>
      </c>
      <c r="Z724">
        <v>0.29407348525866944</v>
      </c>
      <c r="AA724">
        <v>0</v>
      </c>
      <c r="AB724">
        <v>7.3467799320490172</v>
      </c>
      <c r="AC724">
        <v>0</v>
      </c>
      <c r="AD724">
        <v>0</v>
      </c>
      <c r="AE724">
        <v>66.214216854550045</v>
      </c>
    </row>
    <row r="725" spans="1:31" x14ac:dyDescent="0.3">
      <c r="A725">
        <v>2446833</v>
      </c>
      <c r="B725">
        <v>1</v>
      </c>
      <c r="C725" t="s">
        <v>80</v>
      </c>
      <c r="D725" t="s">
        <v>87</v>
      </c>
      <c r="E725" t="s">
        <v>173</v>
      </c>
      <c r="F725" t="s">
        <v>2325</v>
      </c>
      <c r="G725" t="s">
        <v>179</v>
      </c>
      <c r="H725" t="s">
        <v>144</v>
      </c>
      <c r="I725" t="s">
        <v>136</v>
      </c>
      <c r="J725" t="s">
        <v>137</v>
      </c>
      <c r="K725" t="s">
        <v>138</v>
      </c>
      <c r="L725" t="s">
        <v>2326</v>
      </c>
      <c r="M725" t="s">
        <v>2327</v>
      </c>
      <c r="N725">
        <v>1.4413888880000001</v>
      </c>
      <c r="O725">
        <v>0</v>
      </c>
      <c r="P725">
        <v>7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2.9545275051153639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2.9545275051153639</v>
      </c>
    </row>
    <row r="726" spans="1:31" x14ac:dyDescent="0.3">
      <c r="A726">
        <v>2446835</v>
      </c>
      <c r="B726">
        <v>1</v>
      </c>
      <c r="C726" t="s">
        <v>81</v>
      </c>
      <c r="D726" t="s">
        <v>122</v>
      </c>
      <c r="E726" t="s">
        <v>141</v>
      </c>
      <c r="F726" t="s">
        <v>2328</v>
      </c>
      <c r="G726" t="s">
        <v>156</v>
      </c>
      <c r="H726" t="s">
        <v>144</v>
      </c>
      <c r="I726" t="s">
        <v>136</v>
      </c>
      <c r="J726" t="s">
        <v>137</v>
      </c>
      <c r="K726" t="s">
        <v>138</v>
      </c>
      <c r="L726" t="s">
        <v>2329</v>
      </c>
      <c r="M726" t="s">
        <v>2330</v>
      </c>
      <c r="N726">
        <v>1.1444444439999999</v>
      </c>
      <c r="O726">
        <v>0</v>
      </c>
      <c r="P726">
        <v>235</v>
      </c>
      <c r="Q726">
        <v>0</v>
      </c>
      <c r="R726">
        <v>0</v>
      </c>
      <c r="S726">
        <v>0</v>
      </c>
      <c r="T726">
        <v>6</v>
      </c>
      <c r="U726">
        <v>0</v>
      </c>
      <c r="V726">
        <v>0</v>
      </c>
      <c r="W726">
        <v>0</v>
      </c>
      <c r="X726">
        <v>77.529189654275967</v>
      </c>
      <c r="Y726">
        <v>0</v>
      </c>
      <c r="Z726">
        <v>0</v>
      </c>
      <c r="AA726">
        <v>0</v>
      </c>
      <c r="AB726">
        <v>8.3347566582903401</v>
      </c>
      <c r="AC726">
        <v>0</v>
      </c>
      <c r="AD726">
        <v>0</v>
      </c>
      <c r="AE726">
        <v>85.863946312566313</v>
      </c>
    </row>
    <row r="727" spans="1:31" x14ac:dyDescent="0.3">
      <c r="A727">
        <v>2446841</v>
      </c>
      <c r="B727">
        <v>1</v>
      </c>
      <c r="C727" t="s">
        <v>80</v>
      </c>
      <c r="D727" t="s">
        <v>90</v>
      </c>
      <c r="E727" t="s">
        <v>141</v>
      </c>
      <c r="F727" t="s">
        <v>2331</v>
      </c>
      <c r="G727" t="s">
        <v>156</v>
      </c>
      <c r="H727" t="s">
        <v>144</v>
      </c>
      <c r="I727" t="s">
        <v>136</v>
      </c>
      <c r="J727" t="s">
        <v>137</v>
      </c>
      <c r="K727" t="s">
        <v>138</v>
      </c>
      <c r="L727" t="s">
        <v>2332</v>
      </c>
      <c r="M727" t="s">
        <v>2333</v>
      </c>
      <c r="N727">
        <v>1.454722222</v>
      </c>
      <c r="O727">
        <v>0</v>
      </c>
      <c r="P727">
        <v>75</v>
      </c>
      <c r="Q727">
        <v>0</v>
      </c>
      <c r="R727">
        <v>0</v>
      </c>
      <c r="S727">
        <v>0</v>
      </c>
      <c r="T727">
        <v>4</v>
      </c>
      <c r="U727">
        <v>0</v>
      </c>
      <c r="V727">
        <v>0</v>
      </c>
      <c r="W727">
        <v>0</v>
      </c>
      <c r="X727">
        <v>65.934485006081658</v>
      </c>
      <c r="Y727">
        <v>0</v>
      </c>
      <c r="Z727">
        <v>0</v>
      </c>
      <c r="AA727">
        <v>0</v>
      </c>
      <c r="AB727">
        <v>0.84281277962049417</v>
      </c>
      <c r="AC727">
        <v>0</v>
      </c>
      <c r="AD727">
        <v>0</v>
      </c>
      <c r="AE727">
        <v>66.777297785702146</v>
      </c>
    </row>
    <row r="728" spans="1:31" x14ac:dyDescent="0.3">
      <c r="A728">
        <v>2446842</v>
      </c>
      <c r="B728">
        <v>1</v>
      </c>
      <c r="C728" t="s">
        <v>80</v>
      </c>
      <c r="D728" t="s">
        <v>96</v>
      </c>
      <c r="E728" t="s">
        <v>182</v>
      </c>
      <c r="F728" t="s">
        <v>2334</v>
      </c>
      <c r="G728" t="s">
        <v>259</v>
      </c>
      <c r="H728" t="s">
        <v>144</v>
      </c>
      <c r="I728" t="s">
        <v>136</v>
      </c>
      <c r="J728" t="s">
        <v>137</v>
      </c>
      <c r="K728" t="s">
        <v>138</v>
      </c>
      <c r="L728" t="s">
        <v>2335</v>
      </c>
      <c r="M728" t="s">
        <v>2336</v>
      </c>
      <c r="N728">
        <v>1.8486111110000001</v>
      </c>
      <c r="O728">
        <v>0</v>
      </c>
      <c r="P728">
        <v>5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16.788332071428762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16.788332071428762</v>
      </c>
    </row>
    <row r="729" spans="1:31" x14ac:dyDescent="0.3">
      <c r="A729">
        <v>2446847</v>
      </c>
      <c r="B729">
        <v>1</v>
      </c>
      <c r="C729" t="s">
        <v>80</v>
      </c>
      <c r="D729" t="s">
        <v>95</v>
      </c>
      <c r="E729" t="s">
        <v>141</v>
      </c>
      <c r="F729" t="s">
        <v>2337</v>
      </c>
      <c r="G729" t="s">
        <v>143</v>
      </c>
      <c r="H729" t="s">
        <v>144</v>
      </c>
      <c r="I729" t="s">
        <v>136</v>
      </c>
      <c r="J729" t="s">
        <v>137</v>
      </c>
      <c r="K729" t="s">
        <v>138</v>
      </c>
      <c r="L729" t="s">
        <v>2338</v>
      </c>
      <c r="M729" t="s">
        <v>2339</v>
      </c>
      <c r="N729">
        <v>0.88638888800000004</v>
      </c>
      <c r="O729">
        <v>0</v>
      </c>
      <c r="P729">
        <v>36</v>
      </c>
      <c r="Q729">
        <v>0</v>
      </c>
      <c r="R729">
        <v>1</v>
      </c>
      <c r="S729">
        <v>0</v>
      </c>
      <c r="T729">
        <v>7</v>
      </c>
      <c r="U729">
        <v>0</v>
      </c>
      <c r="V729">
        <v>0</v>
      </c>
      <c r="W729">
        <v>0</v>
      </c>
      <c r="X729">
        <v>10.598611373385545</v>
      </c>
      <c r="Y729">
        <v>0</v>
      </c>
      <c r="Z729">
        <v>2.1097152944034175E-2</v>
      </c>
      <c r="AA729">
        <v>0</v>
      </c>
      <c r="AB729">
        <v>5.4426940888745756</v>
      </c>
      <c r="AC729">
        <v>0</v>
      </c>
      <c r="AD729">
        <v>0</v>
      </c>
      <c r="AE729">
        <v>16.062402615204153</v>
      </c>
    </row>
    <row r="730" spans="1:31" x14ac:dyDescent="0.3">
      <c r="A730">
        <v>2446848</v>
      </c>
      <c r="B730">
        <v>1</v>
      </c>
      <c r="C730" t="s">
        <v>81</v>
      </c>
      <c r="D730" t="s">
        <v>120</v>
      </c>
      <c r="E730" t="s">
        <v>141</v>
      </c>
      <c r="F730" t="s">
        <v>2340</v>
      </c>
      <c r="G730" t="s">
        <v>725</v>
      </c>
      <c r="H730" t="s">
        <v>144</v>
      </c>
      <c r="I730" t="s">
        <v>136</v>
      </c>
      <c r="J730" t="s">
        <v>137</v>
      </c>
      <c r="K730" t="s">
        <v>138</v>
      </c>
      <c r="L730" t="s">
        <v>2341</v>
      </c>
      <c r="M730" t="s">
        <v>2342</v>
      </c>
      <c r="N730">
        <v>1.031666666</v>
      </c>
      <c r="O730">
        <v>0</v>
      </c>
      <c r="P730">
        <v>173</v>
      </c>
      <c r="Q730">
        <v>0</v>
      </c>
      <c r="R730">
        <v>1</v>
      </c>
      <c r="S730">
        <v>0</v>
      </c>
      <c r="T730">
        <v>16</v>
      </c>
      <c r="U730">
        <v>0</v>
      </c>
      <c r="V730">
        <v>0</v>
      </c>
      <c r="W730">
        <v>0</v>
      </c>
      <c r="X730">
        <v>65.598566872802579</v>
      </c>
      <c r="Y730">
        <v>0</v>
      </c>
      <c r="Z730">
        <v>0</v>
      </c>
      <c r="AA730">
        <v>0</v>
      </c>
      <c r="AB730">
        <v>8.2806405980134095</v>
      </c>
      <c r="AC730">
        <v>0</v>
      </c>
      <c r="AD730">
        <v>0</v>
      </c>
      <c r="AE730">
        <v>73.879207470815984</v>
      </c>
    </row>
    <row r="731" spans="1:31" x14ac:dyDescent="0.3">
      <c r="A731">
        <v>2446850</v>
      </c>
      <c r="B731">
        <v>1</v>
      </c>
      <c r="C731" t="s">
        <v>80</v>
      </c>
      <c r="D731" t="s">
        <v>88</v>
      </c>
      <c r="E731" t="s">
        <v>173</v>
      </c>
      <c r="F731" t="s">
        <v>2343</v>
      </c>
      <c r="G731" t="s">
        <v>179</v>
      </c>
      <c r="H731" t="s">
        <v>144</v>
      </c>
      <c r="I731" t="s">
        <v>136</v>
      </c>
      <c r="J731" t="s">
        <v>137</v>
      </c>
      <c r="K731" t="s">
        <v>138</v>
      </c>
      <c r="L731" t="s">
        <v>2344</v>
      </c>
      <c r="M731" t="s">
        <v>2345</v>
      </c>
      <c r="N731">
        <v>2.0263888880000001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1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23.243197348919203</v>
      </c>
      <c r="AC731">
        <v>0</v>
      </c>
      <c r="AD731">
        <v>0</v>
      </c>
      <c r="AE731">
        <v>23.243197348919203</v>
      </c>
    </row>
    <row r="732" spans="1:31" x14ac:dyDescent="0.3">
      <c r="A732">
        <v>2446851</v>
      </c>
      <c r="B732">
        <v>1</v>
      </c>
      <c r="C732" t="s">
        <v>80</v>
      </c>
      <c r="D732" t="s">
        <v>96</v>
      </c>
      <c r="E732" t="s">
        <v>141</v>
      </c>
      <c r="F732" t="s">
        <v>2346</v>
      </c>
      <c r="G732" t="s">
        <v>143</v>
      </c>
      <c r="H732" t="s">
        <v>144</v>
      </c>
      <c r="I732" t="s">
        <v>136</v>
      </c>
      <c r="J732" t="s">
        <v>137</v>
      </c>
      <c r="K732" t="s">
        <v>138</v>
      </c>
      <c r="L732" t="s">
        <v>2347</v>
      </c>
      <c r="M732" t="s">
        <v>2348</v>
      </c>
      <c r="N732">
        <v>0.43944444399999999</v>
      </c>
      <c r="O732">
        <v>0</v>
      </c>
      <c r="P732">
        <v>17</v>
      </c>
      <c r="Q732">
        <v>0</v>
      </c>
      <c r="R732">
        <v>0</v>
      </c>
      <c r="S732">
        <v>0</v>
      </c>
      <c r="T732">
        <v>9</v>
      </c>
      <c r="U732">
        <v>0</v>
      </c>
      <c r="V732">
        <v>0</v>
      </c>
      <c r="W732">
        <v>0</v>
      </c>
      <c r="X732">
        <v>2.805710260930125</v>
      </c>
      <c r="Y732">
        <v>0</v>
      </c>
      <c r="Z732">
        <v>0</v>
      </c>
      <c r="AA732">
        <v>0</v>
      </c>
      <c r="AB732">
        <v>4.6395112253701782</v>
      </c>
      <c r="AC732">
        <v>0</v>
      </c>
      <c r="AD732">
        <v>0</v>
      </c>
      <c r="AE732">
        <v>7.4452214863003032</v>
      </c>
    </row>
    <row r="733" spans="1:31" x14ac:dyDescent="0.3">
      <c r="A733">
        <v>2446852</v>
      </c>
      <c r="B733">
        <v>1</v>
      </c>
      <c r="C733" t="s">
        <v>80</v>
      </c>
      <c r="D733" t="s">
        <v>110</v>
      </c>
      <c r="E733" t="s">
        <v>141</v>
      </c>
      <c r="F733" t="s">
        <v>2349</v>
      </c>
      <c r="G733" t="s">
        <v>156</v>
      </c>
      <c r="H733" t="s">
        <v>144</v>
      </c>
      <c r="I733" t="s">
        <v>136</v>
      </c>
      <c r="J733" t="s">
        <v>137</v>
      </c>
      <c r="K733" t="s">
        <v>138</v>
      </c>
      <c r="L733" t="s">
        <v>2350</v>
      </c>
      <c r="M733" t="s">
        <v>2351</v>
      </c>
      <c r="N733">
        <v>1.2852777769999999</v>
      </c>
      <c r="O733">
        <v>0</v>
      </c>
      <c r="P733">
        <v>136</v>
      </c>
      <c r="Q733">
        <v>0</v>
      </c>
      <c r="R733">
        <v>0</v>
      </c>
      <c r="S733">
        <v>0</v>
      </c>
      <c r="T733">
        <v>1</v>
      </c>
      <c r="U733">
        <v>0</v>
      </c>
      <c r="V733">
        <v>0</v>
      </c>
      <c r="W733">
        <v>0</v>
      </c>
      <c r="X733">
        <v>90.556822308215729</v>
      </c>
      <c r="Y733">
        <v>0</v>
      </c>
      <c r="Z733">
        <v>0</v>
      </c>
      <c r="AA733">
        <v>0</v>
      </c>
      <c r="AB733">
        <v>0.16255904384585856</v>
      </c>
      <c r="AC733">
        <v>0</v>
      </c>
      <c r="AD733">
        <v>0</v>
      </c>
      <c r="AE733">
        <v>90.719381352061589</v>
      </c>
    </row>
    <row r="734" spans="1:31" x14ac:dyDescent="0.3">
      <c r="A734">
        <v>2446853</v>
      </c>
      <c r="B734">
        <v>1</v>
      </c>
      <c r="C734" t="s">
        <v>81</v>
      </c>
      <c r="D734" t="s">
        <v>118</v>
      </c>
      <c r="E734" t="s">
        <v>169</v>
      </c>
      <c r="F734" t="s">
        <v>2352</v>
      </c>
      <c r="G734" t="s">
        <v>219</v>
      </c>
      <c r="H734" t="s">
        <v>135</v>
      </c>
      <c r="I734" t="s">
        <v>136</v>
      </c>
      <c r="J734" t="s">
        <v>3</v>
      </c>
      <c r="K734" t="s">
        <v>138</v>
      </c>
      <c r="L734" t="s">
        <v>2353</v>
      </c>
      <c r="M734" t="s">
        <v>2354</v>
      </c>
      <c r="N734">
        <v>1.211944444</v>
      </c>
      <c r="O734">
        <v>3</v>
      </c>
      <c r="P734">
        <v>1341</v>
      </c>
      <c r="Q734">
        <v>153</v>
      </c>
      <c r="R734">
        <v>134</v>
      </c>
      <c r="S734">
        <v>30</v>
      </c>
      <c r="T734">
        <v>137</v>
      </c>
      <c r="U734">
        <v>1</v>
      </c>
      <c r="V734">
        <v>1</v>
      </c>
      <c r="W734">
        <v>1.0127676982252898</v>
      </c>
      <c r="X734">
        <v>488.86534911102552</v>
      </c>
      <c r="Y734">
        <v>372.41438847000228</v>
      </c>
      <c r="Z734">
        <v>49.144041655555675</v>
      </c>
      <c r="AA734">
        <v>640.67124791306742</v>
      </c>
      <c r="AB734">
        <v>83.41891200370749</v>
      </c>
      <c r="AC734">
        <v>90.066106542480867</v>
      </c>
      <c r="AD734">
        <v>0.15207468415352554</v>
      </c>
      <c r="AE734">
        <v>1725.7448880782181</v>
      </c>
    </row>
    <row r="735" spans="1:31" x14ac:dyDescent="0.3">
      <c r="A735">
        <v>2446856</v>
      </c>
      <c r="B735">
        <v>1</v>
      </c>
      <c r="C735" t="s">
        <v>80</v>
      </c>
      <c r="D735" t="s">
        <v>82</v>
      </c>
      <c r="E735" t="s">
        <v>141</v>
      </c>
      <c r="F735" t="s">
        <v>2355</v>
      </c>
      <c r="G735" t="s">
        <v>156</v>
      </c>
      <c r="H735" t="s">
        <v>144</v>
      </c>
      <c r="I735" t="s">
        <v>136</v>
      </c>
      <c r="J735" t="s">
        <v>137</v>
      </c>
      <c r="K735" t="s">
        <v>138</v>
      </c>
      <c r="L735" t="s">
        <v>2356</v>
      </c>
      <c r="M735" t="s">
        <v>2357</v>
      </c>
      <c r="N735">
        <v>2.1780555549999998</v>
      </c>
      <c r="O735">
        <v>0</v>
      </c>
      <c r="P735">
        <v>63</v>
      </c>
      <c r="Q735">
        <v>0</v>
      </c>
      <c r="R735">
        <v>0</v>
      </c>
      <c r="S735">
        <v>0</v>
      </c>
      <c r="T735">
        <v>5</v>
      </c>
      <c r="U735">
        <v>0</v>
      </c>
      <c r="V735">
        <v>0</v>
      </c>
      <c r="W735">
        <v>0</v>
      </c>
      <c r="X735">
        <v>99.01061728818101</v>
      </c>
      <c r="Y735">
        <v>0</v>
      </c>
      <c r="Z735">
        <v>0</v>
      </c>
      <c r="AA735">
        <v>0</v>
      </c>
      <c r="AB735">
        <v>4.9345502050829744</v>
      </c>
      <c r="AC735">
        <v>0</v>
      </c>
      <c r="AD735">
        <v>0</v>
      </c>
      <c r="AE735">
        <v>103.94516749326398</v>
      </c>
    </row>
    <row r="736" spans="1:31" x14ac:dyDescent="0.3">
      <c r="A736">
        <v>2446857</v>
      </c>
      <c r="B736">
        <v>1</v>
      </c>
      <c r="C736" t="s">
        <v>80</v>
      </c>
      <c r="D736" t="s">
        <v>93</v>
      </c>
      <c r="E736" t="s">
        <v>141</v>
      </c>
      <c r="F736" t="s">
        <v>2358</v>
      </c>
      <c r="G736" t="s">
        <v>156</v>
      </c>
      <c r="H736" t="s">
        <v>144</v>
      </c>
      <c r="I736" t="s">
        <v>136</v>
      </c>
      <c r="J736" t="s">
        <v>137</v>
      </c>
      <c r="K736" t="s">
        <v>138</v>
      </c>
      <c r="L736" t="s">
        <v>2359</v>
      </c>
      <c r="M736" t="s">
        <v>2360</v>
      </c>
      <c r="N736">
        <v>0.72499999999999998</v>
      </c>
      <c r="O736">
        <v>0</v>
      </c>
      <c r="P736">
        <v>86</v>
      </c>
      <c r="Q736">
        <v>0</v>
      </c>
      <c r="R736">
        <v>0</v>
      </c>
      <c r="S736">
        <v>0</v>
      </c>
      <c r="T736">
        <v>48</v>
      </c>
      <c r="U736">
        <v>0</v>
      </c>
      <c r="V736">
        <v>0</v>
      </c>
      <c r="W736">
        <v>0</v>
      </c>
      <c r="X736">
        <v>23.125530022944687</v>
      </c>
      <c r="Y736">
        <v>0</v>
      </c>
      <c r="Z736">
        <v>0</v>
      </c>
      <c r="AA736">
        <v>0</v>
      </c>
      <c r="AB736">
        <v>19.085623248637319</v>
      </c>
      <c r="AC736">
        <v>0</v>
      </c>
      <c r="AD736">
        <v>0</v>
      </c>
      <c r="AE736">
        <v>42.211153271582006</v>
      </c>
    </row>
    <row r="737" spans="1:31" x14ac:dyDescent="0.3">
      <c r="A737">
        <v>2446858</v>
      </c>
      <c r="B737">
        <v>1</v>
      </c>
      <c r="C737" t="s">
        <v>81</v>
      </c>
      <c r="D737" t="s">
        <v>120</v>
      </c>
      <c r="E737" t="s">
        <v>159</v>
      </c>
      <c r="F737" t="s">
        <v>1932</v>
      </c>
      <c r="G737" t="s">
        <v>725</v>
      </c>
      <c r="H737" t="s">
        <v>144</v>
      </c>
      <c r="I737" t="s">
        <v>136</v>
      </c>
      <c r="J737" t="s">
        <v>137</v>
      </c>
      <c r="K737" t="s">
        <v>138</v>
      </c>
      <c r="L737" t="s">
        <v>2361</v>
      </c>
      <c r="M737" t="s">
        <v>2362</v>
      </c>
      <c r="N737">
        <v>1.0625</v>
      </c>
      <c r="O737">
        <v>0</v>
      </c>
      <c r="P737">
        <v>423</v>
      </c>
      <c r="Q737">
        <v>0</v>
      </c>
      <c r="R737">
        <v>1</v>
      </c>
      <c r="S737">
        <v>0</v>
      </c>
      <c r="T737">
        <v>25</v>
      </c>
      <c r="U737">
        <v>0</v>
      </c>
      <c r="V737">
        <v>0</v>
      </c>
      <c r="W737">
        <v>0</v>
      </c>
      <c r="X737">
        <v>185.96981577973199</v>
      </c>
      <c r="Y737">
        <v>0</v>
      </c>
      <c r="Z737">
        <v>8.6760738458531175E-2</v>
      </c>
      <c r="AA737">
        <v>0</v>
      </c>
      <c r="AB737">
        <v>30.732501087377205</v>
      </c>
      <c r="AC737">
        <v>0</v>
      </c>
      <c r="AD737">
        <v>0</v>
      </c>
      <c r="AE737">
        <v>216.78907760556774</v>
      </c>
    </row>
    <row r="738" spans="1:31" x14ac:dyDescent="0.3">
      <c r="A738">
        <v>2446859</v>
      </c>
      <c r="B738">
        <v>1</v>
      </c>
      <c r="C738" t="s">
        <v>81</v>
      </c>
      <c r="D738" t="s">
        <v>114</v>
      </c>
      <c r="E738" t="s">
        <v>141</v>
      </c>
      <c r="F738" t="s">
        <v>2363</v>
      </c>
      <c r="G738" t="s">
        <v>2364</v>
      </c>
      <c r="H738" t="s">
        <v>144</v>
      </c>
      <c r="I738" t="s">
        <v>136</v>
      </c>
      <c r="J738" t="s">
        <v>137</v>
      </c>
      <c r="K738" t="s">
        <v>138</v>
      </c>
      <c r="L738" t="s">
        <v>2365</v>
      </c>
      <c r="M738" t="s">
        <v>2366</v>
      </c>
      <c r="N738">
        <v>1.0958333330000001</v>
      </c>
      <c r="O738">
        <v>0</v>
      </c>
      <c r="P738">
        <v>37</v>
      </c>
      <c r="Q738">
        <v>0</v>
      </c>
      <c r="R738">
        <v>0</v>
      </c>
      <c r="S738">
        <v>0</v>
      </c>
      <c r="T738">
        <v>8</v>
      </c>
      <c r="U738">
        <v>0</v>
      </c>
      <c r="V738">
        <v>0</v>
      </c>
      <c r="W738">
        <v>0</v>
      </c>
      <c r="X738">
        <v>5.8469743534550549</v>
      </c>
      <c r="Y738">
        <v>0</v>
      </c>
      <c r="Z738">
        <v>0</v>
      </c>
      <c r="AA738">
        <v>0</v>
      </c>
      <c r="AB738">
        <v>2.0559290467026803</v>
      </c>
      <c r="AC738">
        <v>0</v>
      </c>
      <c r="AD738">
        <v>0</v>
      </c>
      <c r="AE738">
        <v>7.9029034001577347</v>
      </c>
    </row>
    <row r="739" spans="1:31" x14ac:dyDescent="0.3">
      <c r="A739">
        <v>2446862</v>
      </c>
      <c r="B739">
        <v>1</v>
      </c>
      <c r="C739" t="s">
        <v>81</v>
      </c>
      <c r="D739" t="s">
        <v>120</v>
      </c>
      <c r="E739" t="s">
        <v>159</v>
      </c>
      <c r="F739" t="s">
        <v>2367</v>
      </c>
      <c r="G739" t="s">
        <v>725</v>
      </c>
      <c r="H739" t="s">
        <v>144</v>
      </c>
      <c r="I739" t="s">
        <v>136</v>
      </c>
      <c r="J739" t="s">
        <v>137</v>
      </c>
      <c r="K739" t="s">
        <v>138</v>
      </c>
      <c r="L739" t="s">
        <v>2368</v>
      </c>
      <c r="M739" t="s">
        <v>2369</v>
      </c>
      <c r="N739">
        <v>1.2016666659999999</v>
      </c>
      <c r="O739">
        <v>0</v>
      </c>
      <c r="P739">
        <v>247</v>
      </c>
      <c r="Q739">
        <v>0</v>
      </c>
      <c r="R739">
        <v>1</v>
      </c>
      <c r="S739">
        <v>0</v>
      </c>
      <c r="T739">
        <v>35</v>
      </c>
      <c r="U739">
        <v>0</v>
      </c>
      <c r="V739">
        <v>0</v>
      </c>
      <c r="W739">
        <v>0</v>
      </c>
      <c r="X739">
        <v>111.62332628198357</v>
      </c>
      <c r="Y739">
        <v>0</v>
      </c>
      <c r="Z739">
        <v>0</v>
      </c>
      <c r="AA739">
        <v>0</v>
      </c>
      <c r="AB739">
        <v>25.194604731049331</v>
      </c>
      <c r="AC739">
        <v>0</v>
      </c>
      <c r="AD739">
        <v>0</v>
      </c>
      <c r="AE739">
        <v>136.8179310130329</v>
      </c>
    </row>
    <row r="740" spans="1:31" x14ac:dyDescent="0.3">
      <c r="A740">
        <v>2446864</v>
      </c>
      <c r="B740">
        <v>1</v>
      </c>
      <c r="C740" t="s">
        <v>80</v>
      </c>
      <c r="D740" t="s">
        <v>101</v>
      </c>
      <c r="E740" t="s">
        <v>141</v>
      </c>
      <c r="F740" t="s">
        <v>2370</v>
      </c>
      <c r="G740" t="s">
        <v>143</v>
      </c>
      <c r="H740" t="s">
        <v>144</v>
      </c>
      <c r="I740" t="s">
        <v>136</v>
      </c>
      <c r="J740" t="s">
        <v>137</v>
      </c>
      <c r="K740" t="s">
        <v>138</v>
      </c>
      <c r="L740" t="s">
        <v>2371</v>
      </c>
      <c r="M740" t="s">
        <v>2372</v>
      </c>
      <c r="N740">
        <v>0.60388888799999996</v>
      </c>
      <c r="O740">
        <v>0</v>
      </c>
      <c r="P740">
        <v>26</v>
      </c>
      <c r="Q740">
        <v>0</v>
      </c>
      <c r="R740">
        <v>12</v>
      </c>
      <c r="S740">
        <v>0</v>
      </c>
      <c r="T740">
        <v>6</v>
      </c>
      <c r="U740">
        <v>0</v>
      </c>
      <c r="V740">
        <v>0</v>
      </c>
      <c r="W740">
        <v>0</v>
      </c>
      <c r="X740">
        <v>5.346689824482417</v>
      </c>
      <c r="Y740">
        <v>0</v>
      </c>
      <c r="Z740">
        <v>1.1202744252158101</v>
      </c>
      <c r="AA740">
        <v>0</v>
      </c>
      <c r="AB740">
        <v>1.1187024782139321</v>
      </c>
      <c r="AC740">
        <v>0</v>
      </c>
      <c r="AD740">
        <v>0</v>
      </c>
      <c r="AE740">
        <v>7.5856667279121597</v>
      </c>
    </row>
    <row r="741" spans="1:31" x14ac:dyDescent="0.3">
      <c r="A741">
        <v>2446865</v>
      </c>
      <c r="B741">
        <v>1</v>
      </c>
      <c r="C741" t="s">
        <v>81</v>
      </c>
      <c r="D741" t="s">
        <v>113</v>
      </c>
      <c r="E741" t="s">
        <v>159</v>
      </c>
      <c r="F741" t="s">
        <v>620</v>
      </c>
      <c r="G741" t="s">
        <v>725</v>
      </c>
      <c r="H741" t="s">
        <v>144</v>
      </c>
      <c r="I741" t="s">
        <v>136</v>
      </c>
      <c r="J741" t="s">
        <v>137</v>
      </c>
      <c r="K741" t="s">
        <v>138</v>
      </c>
      <c r="L741" t="s">
        <v>2373</v>
      </c>
      <c r="M741" t="s">
        <v>2374</v>
      </c>
      <c r="N741">
        <v>0.59166666599999995</v>
      </c>
      <c r="O741">
        <v>0</v>
      </c>
      <c r="P741">
        <v>363</v>
      </c>
      <c r="Q741">
        <v>0</v>
      </c>
      <c r="R741">
        <v>0</v>
      </c>
      <c r="S741">
        <v>0</v>
      </c>
      <c r="T741">
        <v>20</v>
      </c>
      <c r="U741">
        <v>0</v>
      </c>
      <c r="V741">
        <v>0</v>
      </c>
      <c r="W741">
        <v>0</v>
      </c>
      <c r="X741">
        <v>66.968532517780162</v>
      </c>
      <c r="Y741">
        <v>0</v>
      </c>
      <c r="Z741">
        <v>0</v>
      </c>
      <c r="AA741">
        <v>0</v>
      </c>
      <c r="AB741">
        <v>8.8313607004891459</v>
      </c>
      <c r="AC741">
        <v>0</v>
      </c>
      <c r="AD741">
        <v>0</v>
      </c>
      <c r="AE741">
        <v>75.799893218269304</v>
      </c>
    </row>
    <row r="742" spans="1:31" x14ac:dyDescent="0.3">
      <c r="A742">
        <v>2446867</v>
      </c>
      <c r="B742">
        <v>1</v>
      </c>
      <c r="C742" t="s">
        <v>80</v>
      </c>
      <c r="D742" t="s">
        <v>96</v>
      </c>
      <c r="E742" t="s">
        <v>141</v>
      </c>
      <c r="F742" t="s">
        <v>2375</v>
      </c>
      <c r="G742" t="s">
        <v>156</v>
      </c>
      <c r="H742" t="s">
        <v>144</v>
      </c>
      <c r="I742" t="s">
        <v>136</v>
      </c>
      <c r="J742" t="s">
        <v>137</v>
      </c>
      <c r="K742" t="s">
        <v>138</v>
      </c>
      <c r="L742" t="s">
        <v>2376</v>
      </c>
      <c r="M742" t="s">
        <v>2377</v>
      </c>
      <c r="N742">
        <v>0.54916666599999997</v>
      </c>
      <c r="O742">
        <v>0</v>
      </c>
      <c r="P742">
        <v>209</v>
      </c>
      <c r="Q742">
        <v>0</v>
      </c>
      <c r="R742">
        <v>0</v>
      </c>
      <c r="S742">
        <v>0</v>
      </c>
      <c r="T742">
        <v>25</v>
      </c>
      <c r="U742">
        <v>0</v>
      </c>
      <c r="V742">
        <v>0</v>
      </c>
      <c r="W742">
        <v>0</v>
      </c>
      <c r="X742">
        <v>49.114457528326632</v>
      </c>
      <c r="Y742">
        <v>0</v>
      </c>
      <c r="Z742">
        <v>0</v>
      </c>
      <c r="AA742">
        <v>0</v>
      </c>
      <c r="AB742">
        <v>9.1234388549372607</v>
      </c>
      <c r="AC742">
        <v>0</v>
      </c>
      <c r="AD742">
        <v>0</v>
      </c>
      <c r="AE742">
        <v>58.237896383263895</v>
      </c>
    </row>
    <row r="743" spans="1:31" x14ac:dyDescent="0.3">
      <c r="A743">
        <v>2446869</v>
      </c>
      <c r="B743">
        <v>1</v>
      </c>
      <c r="C743" t="s">
        <v>81</v>
      </c>
      <c r="D743" t="s">
        <v>118</v>
      </c>
      <c r="E743" t="s">
        <v>132</v>
      </c>
      <c r="F743" t="s">
        <v>2378</v>
      </c>
      <c r="G743" t="s">
        <v>219</v>
      </c>
      <c r="H743" t="s">
        <v>135</v>
      </c>
      <c r="I743" t="s">
        <v>136</v>
      </c>
      <c r="J743" t="s">
        <v>3</v>
      </c>
      <c r="K743" t="s">
        <v>138</v>
      </c>
      <c r="L743" t="s">
        <v>2379</v>
      </c>
      <c r="M743" t="s">
        <v>2380</v>
      </c>
      <c r="N743">
        <v>3.6372222220000001</v>
      </c>
      <c r="O743">
        <v>1</v>
      </c>
      <c r="P743">
        <v>271</v>
      </c>
      <c r="Q743">
        <v>67</v>
      </c>
      <c r="R743">
        <v>24</v>
      </c>
      <c r="S743">
        <v>5</v>
      </c>
      <c r="T743">
        <v>26</v>
      </c>
      <c r="U743">
        <v>0</v>
      </c>
      <c r="V743">
        <v>0</v>
      </c>
      <c r="W743">
        <v>2.5569574788778375</v>
      </c>
      <c r="X743">
        <v>172.64678369766204</v>
      </c>
      <c r="Y743">
        <v>66.434663745584047</v>
      </c>
      <c r="Z743">
        <v>29.922612440818011</v>
      </c>
      <c r="AA743">
        <v>7.1769923340307962</v>
      </c>
      <c r="AB743">
        <v>32.221588812042576</v>
      </c>
      <c r="AC743">
        <v>0</v>
      </c>
      <c r="AD743">
        <v>0</v>
      </c>
      <c r="AE743">
        <v>310.95959850901528</v>
      </c>
    </row>
    <row r="744" spans="1:31" x14ac:dyDescent="0.3">
      <c r="A744">
        <v>2446870</v>
      </c>
      <c r="B744">
        <v>1</v>
      </c>
      <c r="C744" t="s">
        <v>80</v>
      </c>
      <c r="D744" t="s">
        <v>86</v>
      </c>
      <c r="E744" t="s">
        <v>173</v>
      </c>
      <c r="F744" t="s">
        <v>2381</v>
      </c>
      <c r="G744" t="s">
        <v>461</v>
      </c>
      <c r="H744" t="s">
        <v>144</v>
      </c>
      <c r="I744" t="s">
        <v>136</v>
      </c>
      <c r="J744" t="s">
        <v>137</v>
      </c>
      <c r="K744" t="s">
        <v>138</v>
      </c>
      <c r="L744" t="s">
        <v>2382</v>
      </c>
      <c r="M744" t="s">
        <v>2383</v>
      </c>
      <c r="N744">
        <v>1.2549999999999999</v>
      </c>
      <c r="O744">
        <v>0</v>
      </c>
      <c r="P744">
        <v>1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9.8091252208077281E-2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9.8091252208077281E-2</v>
      </c>
    </row>
    <row r="745" spans="1:31" x14ac:dyDescent="0.3">
      <c r="A745">
        <v>2446871</v>
      </c>
      <c r="B745">
        <v>1</v>
      </c>
      <c r="C745" t="s">
        <v>80</v>
      </c>
      <c r="D745" t="s">
        <v>94</v>
      </c>
      <c r="E745" t="s">
        <v>173</v>
      </c>
      <c r="F745" t="s">
        <v>2384</v>
      </c>
      <c r="G745" t="s">
        <v>175</v>
      </c>
      <c r="H745" t="s">
        <v>144</v>
      </c>
      <c r="I745" t="s">
        <v>136</v>
      </c>
      <c r="J745" t="s">
        <v>137</v>
      </c>
      <c r="K745" t="s">
        <v>138</v>
      </c>
      <c r="L745" t="s">
        <v>2385</v>
      </c>
      <c r="M745" t="s">
        <v>2386</v>
      </c>
      <c r="N745">
        <v>2.156111111</v>
      </c>
      <c r="O745">
        <v>0</v>
      </c>
      <c r="P745">
        <v>1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</row>
    <row r="746" spans="1:31" x14ac:dyDescent="0.3">
      <c r="A746">
        <v>2446873</v>
      </c>
      <c r="B746">
        <v>1</v>
      </c>
      <c r="C746" t="s">
        <v>80</v>
      </c>
      <c r="D746" t="s">
        <v>83</v>
      </c>
      <c r="E746" t="s">
        <v>141</v>
      </c>
      <c r="F746" t="s">
        <v>2387</v>
      </c>
      <c r="G746" t="s">
        <v>410</v>
      </c>
      <c r="H746" t="s">
        <v>144</v>
      </c>
      <c r="I746" t="s">
        <v>136</v>
      </c>
      <c r="J746" t="s">
        <v>137</v>
      </c>
      <c r="K746" t="s">
        <v>138</v>
      </c>
      <c r="L746" t="s">
        <v>2388</v>
      </c>
      <c r="M746" t="s">
        <v>2389</v>
      </c>
      <c r="N746">
        <v>4.795555555</v>
      </c>
      <c r="O746">
        <v>0</v>
      </c>
      <c r="P746">
        <v>150</v>
      </c>
      <c r="Q746">
        <v>0</v>
      </c>
      <c r="R746">
        <v>0</v>
      </c>
      <c r="S746">
        <v>0</v>
      </c>
      <c r="T746">
        <v>14</v>
      </c>
      <c r="U746">
        <v>0</v>
      </c>
      <c r="V746">
        <v>0</v>
      </c>
      <c r="W746">
        <v>0</v>
      </c>
      <c r="X746">
        <v>250.19004668939314</v>
      </c>
      <c r="Y746">
        <v>0</v>
      </c>
      <c r="Z746">
        <v>0</v>
      </c>
      <c r="AA746">
        <v>0</v>
      </c>
      <c r="AB746">
        <v>10.972025977782771</v>
      </c>
      <c r="AC746">
        <v>0</v>
      </c>
      <c r="AD746">
        <v>0</v>
      </c>
      <c r="AE746">
        <v>261.16207266717589</v>
      </c>
    </row>
    <row r="747" spans="1:31" x14ac:dyDescent="0.3">
      <c r="A747">
        <v>2446874</v>
      </c>
      <c r="B747">
        <v>1</v>
      </c>
      <c r="C747" t="s">
        <v>81</v>
      </c>
      <c r="D747" t="s">
        <v>128</v>
      </c>
      <c r="E747" t="s">
        <v>173</v>
      </c>
      <c r="F747" t="s">
        <v>2390</v>
      </c>
      <c r="G747" t="s">
        <v>175</v>
      </c>
      <c r="H747" t="s">
        <v>144</v>
      </c>
      <c r="I747" t="s">
        <v>136</v>
      </c>
      <c r="J747" t="s">
        <v>137</v>
      </c>
      <c r="K747" t="s">
        <v>138</v>
      </c>
      <c r="L747" t="s">
        <v>2391</v>
      </c>
      <c r="M747" t="s">
        <v>2392</v>
      </c>
      <c r="N747">
        <v>1.1516666659999999</v>
      </c>
      <c r="O747">
        <v>0</v>
      </c>
      <c r="P747">
        <v>1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0.22656652367001079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0.22656652367001079</v>
      </c>
    </row>
    <row r="748" spans="1:31" x14ac:dyDescent="0.3">
      <c r="A748">
        <v>2446875</v>
      </c>
      <c r="B748">
        <v>1</v>
      </c>
      <c r="C748" t="s">
        <v>81</v>
      </c>
      <c r="D748" t="s">
        <v>128</v>
      </c>
      <c r="E748" t="s">
        <v>173</v>
      </c>
      <c r="F748" t="s">
        <v>2393</v>
      </c>
      <c r="G748" t="s">
        <v>461</v>
      </c>
      <c r="H748" t="s">
        <v>144</v>
      </c>
      <c r="I748" t="s">
        <v>136</v>
      </c>
      <c r="J748" t="s">
        <v>137</v>
      </c>
      <c r="K748" t="s">
        <v>138</v>
      </c>
      <c r="L748" t="s">
        <v>2394</v>
      </c>
      <c r="M748" t="s">
        <v>2395</v>
      </c>
      <c r="N748">
        <v>2.3975</v>
      </c>
      <c r="O748">
        <v>0</v>
      </c>
      <c r="P748">
        <v>3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2.0590820284545979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2.0590820284545979</v>
      </c>
    </row>
    <row r="749" spans="1:31" x14ac:dyDescent="0.3">
      <c r="A749">
        <v>2446876</v>
      </c>
      <c r="B749">
        <v>1</v>
      </c>
      <c r="C749" t="s">
        <v>80</v>
      </c>
      <c r="D749" t="s">
        <v>85</v>
      </c>
      <c r="E749" t="s">
        <v>173</v>
      </c>
      <c r="F749" t="s">
        <v>2396</v>
      </c>
      <c r="G749" t="s">
        <v>179</v>
      </c>
      <c r="H749" t="s">
        <v>144</v>
      </c>
      <c r="I749" t="s">
        <v>136</v>
      </c>
      <c r="J749" t="s">
        <v>137</v>
      </c>
      <c r="K749" t="s">
        <v>138</v>
      </c>
      <c r="L749" t="s">
        <v>2397</v>
      </c>
      <c r="M749" t="s">
        <v>2398</v>
      </c>
      <c r="N749">
        <v>0.92111111099999998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1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1.0508560606724333</v>
      </c>
      <c r="AC749">
        <v>0</v>
      </c>
      <c r="AD749">
        <v>0</v>
      </c>
      <c r="AE749">
        <v>1.0508560606724333</v>
      </c>
    </row>
    <row r="750" spans="1:31" x14ac:dyDescent="0.3">
      <c r="A750">
        <v>2446877</v>
      </c>
      <c r="B750">
        <v>1</v>
      </c>
      <c r="C750" t="s">
        <v>80</v>
      </c>
      <c r="D750" t="s">
        <v>107</v>
      </c>
      <c r="E750" t="s">
        <v>132</v>
      </c>
      <c r="F750" t="s">
        <v>2399</v>
      </c>
      <c r="G750" t="s">
        <v>149</v>
      </c>
      <c r="H750" t="s">
        <v>135</v>
      </c>
      <c r="I750" t="s">
        <v>136</v>
      </c>
      <c r="J750" t="s">
        <v>137</v>
      </c>
      <c r="K750" t="s">
        <v>138</v>
      </c>
      <c r="L750" t="s">
        <v>2400</v>
      </c>
      <c r="M750" t="s">
        <v>2401</v>
      </c>
      <c r="N750">
        <v>0.316111111</v>
      </c>
      <c r="O750">
        <v>0</v>
      </c>
      <c r="P750">
        <v>205</v>
      </c>
      <c r="Q750">
        <v>14</v>
      </c>
      <c r="R750">
        <v>15</v>
      </c>
      <c r="S750">
        <v>10</v>
      </c>
      <c r="T750">
        <v>19</v>
      </c>
      <c r="U750">
        <v>0</v>
      </c>
      <c r="V750">
        <v>0</v>
      </c>
      <c r="W750">
        <v>0</v>
      </c>
      <c r="X750">
        <v>9.226213485374636</v>
      </c>
      <c r="Y750">
        <v>105.91144476474972</v>
      </c>
      <c r="Z750">
        <v>0.86907667669650124</v>
      </c>
      <c r="AA750">
        <v>67.599261037648674</v>
      </c>
      <c r="AB750">
        <v>1.9764565785008616</v>
      </c>
      <c r="AC750">
        <v>0</v>
      </c>
      <c r="AD750">
        <v>0</v>
      </c>
      <c r="AE750">
        <v>185.58245254297037</v>
      </c>
    </row>
    <row r="751" spans="1:31" x14ac:dyDescent="0.3">
      <c r="A751">
        <v>2446878</v>
      </c>
      <c r="B751">
        <v>1</v>
      </c>
      <c r="C751" t="s">
        <v>80</v>
      </c>
      <c r="D751" t="s">
        <v>97</v>
      </c>
      <c r="E751" t="s">
        <v>173</v>
      </c>
      <c r="F751" t="s">
        <v>2402</v>
      </c>
      <c r="G751" t="s">
        <v>175</v>
      </c>
      <c r="H751" t="s">
        <v>144</v>
      </c>
      <c r="I751" t="s">
        <v>136</v>
      </c>
      <c r="J751" t="s">
        <v>137</v>
      </c>
      <c r="K751" t="s">
        <v>138</v>
      </c>
      <c r="L751" t="s">
        <v>2403</v>
      </c>
      <c r="M751" t="s">
        <v>2404</v>
      </c>
      <c r="N751">
        <v>1.2833333330000001</v>
      </c>
      <c r="O751">
        <v>0</v>
      </c>
      <c r="P751">
        <v>2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3.8268397798606539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3.8268397798606539</v>
      </c>
    </row>
    <row r="752" spans="1:31" x14ac:dyDescent="0.3">
      <c r="A752">
        <v>2446879</v>
      </c>
      <c r="B752">
        <v>1</v>
      </c>
      <c r="C752" t="s">
        <v>80</v>
      </c>
      <c r="D752" t="s">
        <v>110</v>
      </c>
      <c r="E752" t="s">
        <v>141</v>
      </c>
      <c r="F752" t="s">
        <v>2405</v>
      </c>
      <c r="G752" t="s">
        <v>156</v>
      </c>
      <c r="H752" t="s">
        <v>144</v>
      </c>
      <c r="I752" t="s">
        <v>136</v>
      </c>
      <c r="J752" t="s">
        <v>137</v>
      </c>
      <c r="K752" t="s">
        <v>138</v>
      </c>
      <c r="L752" t="s">
        <v>2406</v>
      </c>
      <c r="M752" t="s">
        <v>2407</v>
      </c>
      <c r="N752">
        <v>1.632777777</v>
      </c>
      <c r="O752">
        <v>0</v>
      </c>
      <c r="P752">
        <v>164</v>
      </c>
      <c r="Q752">
        <v>0</v>
      </c>
      <c r="R752">
        <v>0</v>
      </c>
      <c r="S752">
        <v>0</v>
      </c>
      <c r="T752">
        <v>6</v>
      </c>
      <c r="U752">
        <v>0</v>
      </c>
      <c r="V752">
        <v>0</v>
      </c>
      <c r="W752">
        <v>0</v>
      </c>
      <c r="X752">
        <v>114.70677704224968</v>
      </c>
      <c r="Y752">
        <v>0</v>
      </c>
      <c r="Z752">
        <v>0</v>
      </c>
      <c r="AA752">
        <v>0</v>
      </c>
      <c r="AB752">
        <v>10.950470997780187</v>
      </c>
      <c r="AC752">
        <v>0</v>
      </c>
      <c r="AD752">
        <v>0</v>
      </c>
      <c r="AE752">
        <v>125.65724804002987</v>
      </c>
    </row>
    <row r="753" spans="1:31" x14ac:dyDescent="0.3">
      <c r="A753">
        <v>2446883</v>
      </c>
      <c r="B753">
        <v>1</v>
      </c>
      <c r="C753" t="s">
        <v>80</v>
      </c>
      <c r="D753" t="s">
        <v>99</v>
      </c>
      <c r="E753" t="s">
        <v>147</v>
      </c>
      <c r="F753" t="s">
        <v>2408</v>
      </c>
      <c r="G753" t="s">
        <v>2409</v>
      </c>
      <c r="H753" t="s">
        <v>135</v>
      </c>
      <c r="I753" t="s">
        <v>136</v>
      </c>
      <c r="J753" t="s">
        <v>137</v>
      </c>
      <c r="K753" t="s">
        <v>138</v>
      </c>
      <c r="L753" t="s">
        <v>2410</v>
      </c>
      <c r="M753" t="s">
        <v>2411</v>
      </c>
      <c r="N753">
        <v>4.7155555549999999</v>
      </c>
      <c r="O753">
        <v>0</v>
      </c>
      <c r="P753">
        <v>28</v>
      </c>
      <c r="Q753">
        <v>0</v>
      </c>
      <c r="R753">
        <v>14</v>
      </c>
      <c r="S753">
        <v>0</v>
      </c>
      <c r="T753">
        <v>7</v>
      </c>
      <c r="U753">
        <v>0</v>
      </c>
      <c r="V753">
        <v>0</v>
      </c>
      <c r="W753">
        <v>0</v>
      </c>
      <c r="X753">
        <v>20.347841680861677</v>
      </c>
      <c r="Y753">
        <v>0</v>
      </c>
      <c r="Z753">
        <v>5.4389529274988027</v>
      </c>
      <c r="AA753">
        <v>0</v>
      </c>
      <c r="AB753">
        <v>2.0341097007143709</v>
      </c>
      <c r="AC753">
        <v>0</v>
      </c>
      <c r="AD753">
        <v>0</v>
      </c>
      <c r="AE753">
        <v>27.820904309074852</v>
      </c>
    </row>
    <row r="754" spans="1:31" x14ac:dyDescent="0.3">
      <c r="A754">
        <v>2446887</v>
      </c>
      <c r="B754">
        <v>1</v>
      </c>
      <c r="C754" t="s">
        <v>80</v>
      </c>
      <c r="D754" t="s">
        <v>90</v>
      </c>
      <c r="E754" t="s">
        <v>141</v>
      </c>
      <c r="F754" t="s">
        <v>2412</v>
      </c>
      <c r="G754" t="s">
        <v>156</v>
      </c>
      <c r="H754" t="s">
        <v>144</v>
      </c>
      <c r="I754" t="s">
        <v>136</v>
      </c>
      <c r="J754" t="s">
        <v>137</v>
      </c>
      <c r="K754" t="s">
        <v>138</v>
      </c>
      <c r="L754" t="s">
        <v>2413</v>
      </c>
      <c r="M754" t="s">
        <v>2414</v>
      </c>
      <c r="N754">
        <v>0.60722222199999998</v>
      </c>
      <c r="O754">
        <v>0</v>
      </c>
      <c r="P754">
        <v>236</v>
      </c>
      <c r="Q754">
        <v>0</v>
      </c>
      <c r="R754">
        <v>0</v>
      </c>
      <c r="S754">
        <v>0</v>
      </c>
      <c r="T754">
        <v>26</v>
      </c>
      <c r="U754">
        <v>0</v>
      </c>
      <c r="V754">
        <v>0</v>
      </c>
      <c r="W754">
        <v>0</v>
      </c>
      <c r="X754">
        <v>44.135273306994513</v>
      </c>
      <c r="Y754">
        <v>0</v>
      </c>
      <c r="Z754">
        <v>0</v>
      </c>
      <c r="AA754">
        <v>0</v>
      </c>
      <c r="AB754">
        <v>6.1286414965017721</v>
      </c>
      <c r="AC754">
        <v>0</v>
      </c>
      <c r="AD754">
        <v>0</v>
      </c>
      <c r="AE754">
        <v>50.263914803496284</v>
      </c>
    </row>
    <row r="755" spans="1:31" x14ac:dyDescent="0.3">
      <c r="A755">
        <v>2446891</v>
      </c>
      <c r="B755">
        <v>1</v>
      </c>
      <c r="C755" t="s">
        <v>80</v>
      </c>
      <c r="D755" t="s">
        <v>82</v>
      </c>
      <c r="E755" t="s">
        <v>141</v>
      </c>
      <c r="F755" t="s">
        <v>2415</v>
      </c>
      <c r="G755" t="s">
        <v>156</v>
      </c>
      <c r="H755" t="s">
        <v>144</v>
      </c>
      <c r="I755" t="s">
        <v>136</v>
      </c>
      <c r="J755" t="s">
        <v>137</v>
      </c>
      <c r="K755" t="s">
        <v>138</v>
      </c>
      <c r="L755" t="s">
        <v>2416</v>
      </c>
      <c r="M755" t="s">
        <v>2417</v>
      </c>
      <c r="N755">
        <v>2.4816666660000002</v>
      </c>
      <c r="O755">
        <v>0</v>
      </c>
      <c r="P755">
        <v>46</v>
      </c>
      <c r="Q755">
        <v>0</v>
      </c>
      <c r="R755">
        <v>0</v>
      </c>
      <c r="S755">
        <v>0</v>
      </c>
      <c r="T755">
        <v>9</v>
      </c>
      <c r="U755">
        <v>0</v>
      </c>
      <c r="V755">
        <v>0</v>
      </c>
      <c r="W755">
        <v>0</v>
      </c>
      <c r="X755">
        <v>17.001683127760707</v>
      </c>
      <c r="Y755">
        <v>0</v>
      </c>
      <c r="Z755">
        <v>0</v>
      </c>
      <c r="AA755">
        <v>0</v>
      </c>
      <c r="AB755">
        <v>4.048312092383604</v>
      </c>
      <c r="AC755">
        <v>0</v>
      </c>
      <c r="AD755">
        <v>0</v>
      </c>
      <c r="AE755">
        <v>21.049995220144311</v>
      </c>
    </row>
    <row r="756" spans="1:31" x14ac:dyDescent="0.3">
      <c r="A756">
        <v>2446898</v>
      </c>
      <c r="B756">
        <v>1</v>
      </c>
      <c r="C756" t="s">
        <v>80</v>
      </c>
      <c r="D756" t="s">
        <v>84</v>
      </c>
      <c r="E756" t="s">
        <v>173</v>
      </c>
      <c r="F756" t="s">
        <v>2418</v>
      </c>
      <c r="G756" t="s">
        <v>175</v>
      </c>
      <c r="H756" t="s">
        <v>144</v>
      </c>
      <c r="I756" t="s">
        <v>136</v>
      </c>
      <c r="J756" t="s">
        <v>137</v>
      </c>
      <c r="K756" t="s">
        <v>138</v>
      </c>
      <c r="L756" t="s">
        <v>2419</v>
      </c>
      <c r="M756" t="s">
        <v>2420</v>
      </c>
      <c r="N756">
        <v>2.6658333330000001</v>
      </c>
      <c r="O756">
        <v>0</v>
      </c>
      <c r="P756">
        <v>1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0.91218336803236288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0.91218336803236288</v>
      </c>
    </row>
    <row r="757" spans="1:31" x14ac:dyDescent="0.3">
      <c r="A757">
        <v>2446899</v>
      </c>
      <c r="B757">
        <v>1</v>
      </c>
      <c r="C757" t="s">
        <v>81</v>
      </c>
      <c r="D757" t="s">
        <v>120</v>
      </c>
      <c r="E757" t="s">
        <v>159</v>
      </c>
      <c r="F757" t="s">
        <v>2367</v>
      </c>
      <c r="G757" t="s">
        <v>143</v>
      </c>
      <c r="H757" t="s">
        <v>144</v>
      </c>
      <c r="I757" t="s">
        <v>136</v>
      </c>
      <c r="J757" t="s">
        <v>137</v>
      </c>
      <c r="K757" t="s">
        <v>138</v>
      </c>
      <c r="L757" t="s">
        <v>2421</v>
      </c>
      <c r="M757" t="s">
        <v>2422</v>
      </c>
      <c r="N757">
        <v>0.19888888800000001</v>
      </c>
      <c r="O757">
        <v>0</v>
      </c>
      <c r="P757">
        <v>247</v>
      </c>
      <c r="Q757">
        <v>0</v>
      </c>
      <c r="R757">
        <v>1</v>
      </c>
      <c r="S757">
        <v>0</v>
      </c>
      <c r="T757">
        <v>35</v>
      </c>
      <c r="U757">
        <v>0</v>
      </c>
      <c r="V757">
        <v>0</v>
      </c>
      <c r="W757">
        <v>0</v>
      </c>
      <c r="X757">
        <v>15.976347852591251</v>
      </c>
      <c r="Y757">
        <v>0</v>
      </c>
      <c r="Z757">
        <v>0</v>
      </c>
      <c r="AA757">
        <v>0</v>
      </c>
      <c r="AB757">
        <v>3.2118821547790057</v>
      </c>
      <c r="AC757">
        <v>0</v>
      </c>
      <c r="AD757">
        <v>0</v>
      </c>
      <c r="AE757">
        <v>19.188230007370258</v>
      </c>
    </row>
    <row r="758" spans="1:31" x14ac:dyDescent="0.3">
      <c r="A758">
        <v>2446900</v>
      </c>
      <c r="B758">
        <v>1</v>
      </c>
      <c r="C758" t="s">
        <v>80</v>
      </c>
      <c r="D758" t="s">
        <v>110</v>
      </c>
      <c r="E758" t="s">
        <v>147</v>
      </c>
      <c r="F758" t="s">
        <v>2423</v>
      </c>
      <c r="G758" t="s">
        <v>381</v>
      </c>
      <c r="H758" t="s">
        <v>135</v>
      </c>
      <c r="I758" t="s">
        <v>136</v>
      </c>
      <c r="J758" t="s">
        <v>137</v>
      </c>
      <c r="K758" t="s">
        <v>162</v>
      </c>
      <c r="L758" t="s">
        <v>2424</v>
      </c>
      <c r="M758" t="s">
        <v>2425</v>
      </c>
      <c r="N758">
        <v>0.108888888</v>
      </c>
      <c r="O758">
        <v>0</v>
      </c>
      <c r="P758">
        <v>5702</v>
      </c>
      <c r="Q758">
        <v>0</v>
      </c>
      <c r="R758">
        <v>0</v>
      </c>
      <c r="S758">
        <v>0</v>
      </c>
      <c r="T758">
        <v>287</v>
      </c>
      <c r="U758">
        <v>0</v>
      </c>
      <c r="V758">
        <v>1</v>
      </c>
      <c r="W758">
        <v>0</v>
      </c>
      <c r="X758">
        <v>175.33475433910954</v>
      </c>
      <c r="Y758">
        <v>0</v>
      </c>
      <c r="Z758">
        <v>0</v>
      </c>
      <c r="AA758">
        <v>0</v>
      </c>
      <c r="AB758">
        <v>29.088969216204802</v>
      </c>
      <c r="AC758">
        <v>0</v>
      </c>
      <c r="AD758">
        <v>2.2071227648744276E-2</v>
      </c>
      <c r="AE758">
        <v>204.44579478296308</v>
      </c>
    </row>
    <row r="759" spans="1:31" x14ac:dyDescent="0.3">
      <c r="A759">
        <v>2458927</v>
      </c>
      <c r="B759">
        <v>1</v>
      </c>
      <c r="C759" t="s">
        <v>80</v>
      </c>
      <c r="D759" t="s">
        <v>95</v>
      </c>
      <c r="E759" t="s">
        <v>147</v>
      </c>
      <c r="F759" t="s">
        <v>2426</v>
      </c>
      <c r="G759" t="s">
        <v>679</v>
      </c>
      <c r="H759" t="s">
        <v>135</v>
      </c>
      <c r="I759" t="s">
        <v>136</v>
      </c>
      <c r="J759" t="s">
        <v>137</v>
      </c>
      <c r="K759" t="s">
        <v>138</v>
      </c>
      <c r="L759" t="s">
        <v>2427</v>
      </c>
      <c r="M759" t="s">
        <v>2428</v>
      </c>
      <c r="N759">
        <v>5.1561111110000004</v>
      </c>
      <c r="O759">
        <v>0</v>
      </c>
      <c r="P759">
        <v>0</v>
      </c>
      <c r="Q759">
        <v>0</v>
      </c>
      <c r="R759">
        <v>0</v>
      </c>
      <c r="S759">
        <v>1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426.61025575243264</v>
      </c>
      <c r="AB759">
        <v>0</v>
      </c>
      <c r="AC759">
        <v>0</v>
      </c>
      <c r="AD759">
        <v>0</v>
      </c>
      <c r="AE759">
        <v>426.61025575243264</v>
      </c>
    </row>
    <row r="760" spans="1:31" x14ac:dyDescent="0.3">
      <c r="A760">
        <v>2446906</v>
      </c>
      <c r="B760">
        <v>1</v>
      </c>
      <c r="C760" t="s">
        <v>80</v>
      </c>
      <c r="D760" t="s">
        <v>87</v>
      </c>
      <c r="E760" t="s">
        <v>173</v>
      </c>
      <c r="F760" t="s">
        <v>2429</v>
      </c>
      <c r="G760" t="s">
        <v>179</v>
      </c>
      <c r="H760" t="s">
        <v>144</v>
      </c>
      <c r="I760" t="s">
        <v>136</v>
      </c>
      <c r="J760" t="s">
        <v>137</v>
      </c>
      <c r="K760" t="s">
        <v>138</v>
      </c>
      <c r="L760" t="s">
        <v>2430</v>
      </c>
      <c r="M760" t="s">
        <v>2431</v>
      </c>
      <c r="N760">
        <v>1.991944444</v>
      </c>
      <c r="O760">
        <v>0</v>
      </c>
      <c r="P760">
        <v>2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2.2548626138021293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2.2548626138021293</v>
      </c>
    </row>
    <row r="761" spans="1:31" x14ac:dyDescent="0.3">
      <c r="A761">
        <v>2446907</v>
      </c>
      <c r="B761">
        <v>1</v>
      </c>
      <c r="C761" t="s">
        <v>80</v>
      </c>
      <c r="D761" t="s">
        <v>84</v>
      </c>
      <c r="E761" t="s">
        <v>147</v>
      </c>
      <c r="F761" t="s">
        <v>2432</v>
      </c>
      <c r="G761" t="s">
        <v>381</v>
      </c>
      <c r="H761" t="s">
        <v>135</v>
      </c>
      <c r="I761" t="s">
        <v>136</v>
      </c>
      <c r="J761" t="s">
        <v>137</v>
      </c>
      <c r="K761" t="s">
        <v>138</v>
      </c>
      <c r="L761" t="s">
        <v>2433</v>
      </c>
      <c r="M761" t="s">
        <v>2434</v>
      </c>
      <c r="N761">
        <v>0.42499999999999999</v>
      </c>
      <c r="O761">
        <v>0</v>
      </c>
      <c r="P761">
        <v>833</v>
      </c>
      <c r="Q761">
        <v>0</v>
      </c>
      <c r="R761">
        <v>0</v>
      </c>
      <c r="S761">
        <v>0</v>
      </c>
      <c r="T761">
        <v>36</v>
      </c>
      <c r="U761">
        <v>0</v>
      </c>
      <c r="V761">
        <v>2</v>
      </c>
      <c r="W761">
        <v>0</v>
      </c>
      <c r="X761">
        <v>74.75624689954175</v>
      </c>
      <c r="Y761">
        <v>0</v>
      </c>
      <c r="Z761">
        <v>0</v>
      </c>
      <c r="AA761">
        <v>0</v>
      </c>
      <c r="AB761">
        <v>21.840018195513483</v>
      </c>
      <c r="AC761">
        <v>0</v>
      </c>
      <c r="AD761">
        <v>2.4202350560963244</v>
      </c>
      <c r="AE761">
        <v>99.016500151151561</v>
      </c>
    </row>
    <row r="762" spans="1:31" x14ac:dyDescent="0.3">
      <c r="A762">
        <v>2446912</v>
      </c>
      <c r="B762">
        <v>1</v>
      </c>
      <c r="C762" t="s">
        <v>81</v>
      </c>
      <c r="D762" t="s">
        <v>112</v>
      </c>
      <c r="E762" t="s">
        <v>141</v>
      </c>
      <c r="F762" t="s">
        <v>2435</v>
      </c>
      <c r="G762" t="s">
        <v>156</v>
      </c>
      <c r="H762" t="s">
        <v>144</v>
      </c>
      <c r="I762" t="s">
        <v>136</v>
      </c>
      <c r="J762" t="s">
        <v>137</v>
      </c>
      <c r="K762" t="s">
        <v>138</v>
      </c>
      <c r="L762" t="s">
        <v>2436</v>
      </c>
      <c r="M762" t="s">
        <v>2437</v>
      </c>
      <c r="N762">
        <v>1.365277777</v>
      </c>
      <c r="O762">
        <v>0</v>
      </c>
      <c r="P762">
        <v>182</v>
      </c>
      <c r="Q762">
        <v>0</v>
      </c>
      <c r="R762">
        <v>0</v>
      </c>
      <c r="S762">
        <v>0</v>
      </c>
      <c r="T762">
        <v>26</v>
      </c>
      <c r="U762">
        <v>0</v>
      </c>
      <c r="V762">
        <v>0</v>
      </c>
      <c r="W762">
        <v>0</v>
      </c>
      <c r="X762">
        <v>44.015801030287335</v>
      </c>
      <c r="Y762">
        <v>0</v>
      </c>
      <c r="Z762">
        <v>0</v>
      </c>
      <c r="AA762">
        <v>0</v>
      </c>
      <c r="AB762">
        <v>14.792689579162348</v>
      </c>
      <c r="AC762">
        <v>0</v>
      </c>
      <c r="AD762">
        <v>0</v>
      </c>
      <c r="AE762">
        <v>58.808490609449684</v>
      </c>
    </row>
    <row r="763" spans="1:31" x14ac:dyDescent="0.3">
      <c r="A763">
        <v>2446915</v>
      </c>
      <c r="B763">
        <v>1</v>
      </c>
      <c r="C763" t="s">
        <v>80</v>
      </c>
      <c r="D763" t="s">
        <v>83</v>
      </c>
      <c r="E763" t="s">
        <v>147</v>
      </c>
      <c r="F763" t="s">
        <v>2438</v>
      </c>
      <c r="G763" t="s">
        <v>226</v>
      </c>
      <c r="H763" t="s">
        <v>135</v>
      </c>
      <c r="I763" t="s">
        <v>136</v>
      </c>
      <c r="J763" t="s">
        <v>137</v>
      </c>
      <c r="K763" t="s">
        <v>162</v>
      </c>
      <c r="L763" t="s">
        <v>2439</v>
      </c>
      <c r="M763" t="s">
        <v>2440</v>
      </c>
      <c r="N763">
        <v>0.41722222199999998</v>
      </c>
      <c r="O763">
        <v>0</v>
      </c>
      <c r="P763">
        <v>449</v>
      </c>
      <c r="Q763">
        <v>0</v>
      </c>
      <c r="R763">
        <v>5</v>
      </c>
      <c r="S763">
        <v>0</v>
      </c>
      <c r="T763">
        <v>76</v>
      </c>
      <c r="U763">
        <v>0</v>
      </c>
      <c r="V763">
        <v>1</v>
      </c>
      <c r="W763">
        <v>0</v>
      </c>
      <c r="X763">
        <v>53.215229643904735</v>
      </c>
      <c r="Y763">
        <v>0</v>
      </c>
      <c r="Z763">
        <v>3.7790472294171558</v>
      </c>
      <c r="AA763">
        <v>0</v>
      </c>
      <c r="AB763">
        <v>31.522261170900929</v>
      </c>
      <c r="AC763">
        <v>0</v>
      </c>
      <c r="AD763">
        <v>8.8514064317149881</v>
      </c>
      <c r="AE763">
        <v>97.367944475937819</v>
      </c>
    </row>
    <row r="764" spans="1:31" x14ac:dyDescent="0.3">
      <c r="A764">
        <v>2446916</v>
      </c>
      <c r="B764">
        <v>1</v>
      </c>
      <c r="C764" t="s">
        <v>80</v>
      </c>
      <c r="D764" t="s">
        <v>82</v>
      </c>
      <c r="E764" t="s">
        <v>284</v>
      </c>
      <c r="F764" t="s">
        <v>2441</v>
      </c>
      <c r="G764" t="s">
        <v>219</v>
      </c>
      <c r="H764" t="s">
        <v>135</v>
      </c>
      <c r="I764" t="s">
        <v>136</v>
      </c>
      <c r="J764" t="s">
        <v>3</v>
      </c>
      <c r="K764" t="s">
        <v>138</v>
      </c>
      <c r="L764" t="s">
        <v>2442</v>
      </c>
      <c r="M764" t="s">
        <v>2443</v>
      </c>
      <c r="N764">
        <v>0.62611111100000005</v>
      </c>
      <c r="O764">
        <v>0</v>
      </c>
      <c r="P764">
        <v>289</v>
      </c>
      <c r="Q764">
        <v>0</v>
      </c>
      <c r="R764">
        <v>0</v>
      </c>
      <c r="S764">
        <v>1</v>
      </c>
      <c r="T764">
        <v>1578</v>
      </c>
      <c r="U764">
        <v>0</v>
      </c>
      <c r="V764">
        <v>15</v>
      </c>
      <c r="W764">
        <v>0</v>
      </c>
      <c r="X764">
        <v>34.451014811387907</v>
      </c>
      <c r="Y764">
        <v>0</v>
      </c>
      <c r="Z764">
        <v>0</v>
      </c>
      <c r="AA764">
        <v>151.39878919811503</v>
      </c>
      <c r="AB764">
        <v>451.53343006612266</v>
      </c>
      <c r="AC764">
        <v>0</v>
      </c>
      <c r="AD764">
        <v>77.145837289814068</v>
      </c>
      <c r="AE764">
        <v>714.52907136543956</v>
      </c>
    </row>
    <row r="765" spans="1:31" x14ac:dyDescent="0.3">
      <c r="A765">
        <v>2446917</v>
      </c>
      <c r="B765">
        <v>1</v>
      </c>
      <c r="C765" t="s">
        <v>81</v>
      </c>
      <c r="D765" t="s">
        <v>126</v>
      </c>
      <c r="E765" t="s">
        <v>132</v>
      </c>
      <c r="F765" t="s">
        <v>2444</v>
      </c>
      <c r="G765" t="s">
        <v>149</v>
      </c>
      <c r="H765" t="s">
        <v>135</v>
      </c>
      <c r="I765" t="s">
        <v>136</v>
      </c>
      <c r="J765" t="s">
        <v>137</v>
      </c>
      <c r="K765" t="s">
        <v>138</v>
      </c>
      <c r="L765" t="s">
        <v>2445</v>
      </c>
      <c r="M765" t="s">
        <v>2446</v>
      </c>
      <c r="N765">
        <v>0.89638888800000005</v>
      </c>
      <c r="O765">
        <v>6</v>
      </c>
      <c r="P765">
        <v>289</v>
      </c>
      <c r="Q765">
        <v>36</v>
      </c>
      <c r="R765">
        <v>127</v>
      </c>
      <c r="S765">
        <v>6</v>
      </c>
      <c r="T765">
        <v>25</v>
      </c>
      <c r="U765">
        <v>0</v>
      </c>
      <c r="V765">
        <v>0</v>
      </c>
      <c r="W765">
        <v>2.5216254516112384</v>
      </c>
      <c r="X765">
        <v>26.571456526753334</v>
      </c>
      <c r="Y765">
        <v>51.870485134115391</v>
      </c>
      <c r="Z765">
        <v>13.796368336213318</v>
      </c>
      <c r="AA765">
        <v>12.898822793155416</v>
      </c>
      <c r="AB765">
        <v>17.32402810612076</v>
      </c>
      <c r="AC765">
        <v>0</v>
      </c>
      <c r="AD765">
        <v>0</v>
      </c>
      <c r="AE765">
        <v>124.98278634796947</v>
      </c>
    </row>
    <row r="766" spans="1:31" x14ac:dyDescent="0.3">
      <c r="A766">
        <v>2446918</v>
      </c>
      <c r="B766">
        <v>1</v>
      </c>
      <c r="C766" t="s">
        <v>80</v>
      </c>
      <c r="D766" t="s">
        <v>82</v>
      </c>
      <c r="E766" t="s">
        <v>147</v>
      </c>
      <c r="F766" t="s">
        <v>2447</v>
      </c>
      <c r="G766" t="s">
        <v>219</v>
      </c>
      <c r="H766" t="s">
        <v>135</v>
      </c>
      <c r="I766" t="s">
        <v>136</v>
      </c>
      <c r="J766" t="s">
        <v>3</v>
      </c>
      <c r="K766" t="s">
        <v>138</v>
      </c>
      <c r="L766" t="s">
        <v>2448</v>
      </c>
      <c r="M766" t="s">
        <v>2449</v>
      </c>
      <c r="N766">
        <v>0.36638888800000002</v>
      </c>
      <c r="O766">
        <v>0</v>
      </c>
      <c r="P766">
        <v>3</v>
      </c>
      <c r="Q766">
        <v>0</v>
      </c>
      <c r="R766">
        <v>0</v>
      </c>
      <c r="S766">
        <v>0</v>
      </c>
      <c r="T766">
        <v>1121</v>
      </c>
      <c r="U766">
        <v>0</v>
      </c>
      <c r="V766">
        <v>8</v>
      </c>
      <c r="W766">
        <v>0</v>
      </c>
      <c r="X766">
        <v>0.9203263981727311</v>
      </c>
      <c r="Y766">
        <v>0</v>
      </c>
      <c r="Z766">
        <v>0</v>
      </c>
      <c r="AA766">
        <v>0</v>
      </c>
      <c r="AB766">
        <v>178.72774062125725</v>
      </c>
      <c r="AC766">
        <v>0</v>
      </c>
      <c r="AD766">
        <v>40.756765968724721</v>
      </c>
      <c r="AE766">
        <v>220.40483298815471</v>
      </c>
    </row>
    <row r="767" spans="1:31" x14ac:dyDescent="0.3">
      <c r="A767">
        <v>2446919</v>
      </c>
      <c r="B767">
        <v>1</v>
      </c>
      <c r="C767" t="s">
        <v>80</v>
      </c>
      <c r="D767" t="s">
        <v>82</v>
      </c>
      <c r="E767" t="s">
        <v>159</v>
      </c>
      <c r="F767" t="s">
        <v>2450</v>
      </c>
      <c r="G767" t="s">
        <v>263</v>
      </c>
      <c r="H767" t="s">
        <v>144</v>
      </c>
      <c r="I767" t="s">
        <v>136</v>
      </c>
      <c r="J767" t="s">
        <v>3</v>
      </c>
      <c r="K767" t="s">
        <v>138</v>
      </c>
      <c r="L767" t="s">
        <v>2451</v>
      </c>
      <c r="M767" t="s">
        <v>2452</v>
      </c>
      <c r="N767">
        <v>0.81527777700000004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17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27.983007604644296</v>
      </c>
      <c r="AC767">
        <v>0</v>
      </c>
      <c r="AD767">
        <v>0</v>
      </c>
      <c r="AE767">
        <v>27.983007604644296</v>
      </c>
    </row>
    <row r="768" spans="1:31" x14ac:dyDescent="0.3">
      <c r="A768">
        <v>2446921</v>
      </c>
      <c r="B768">
        <v>1</v>
      </c>
      <c r="C768" t="s">
        <v>80</v>
      </c>
      <c r="D768" t="s">
        <v>87</v>
      </c>
      <c r="E768" t="s">
        <v>141</v>
      </c>
      <c r="F768" t="s">
        <v>2453</v>
      </c>
      <c r="G768" t="s">
        <v>156</v>
      </c>
      <c r="H768" t="s">
        <v>144</v>
      </c>
      <c r="I768" t="s">
        <v>136</v>
      </c>
      <c r="J768" t="s">
        <v>137</v>
      </c>
      <c r="K768" t="s">
        <v>138</v>
      </c>
      <c r="L768" t="s">
        <v>2454</v>
      </c>
      <c r="M768" t="s">
        <v>2455</v>
      </c>
      <c r="N768">
        <v>1.2280555550000001</v>
      </c>
      <c r="O768">
        <v>0</v>
      </c>
      <c r="P768">
        <v>207</v>
      </c>
      <c r="Q768">
        <v>0</v>
      </c>
      <c r="R768">
        <v>0</v>
      </c>
      <c r="S768">
        <v>0</v>
      </c>
      <c r="T768">
        <v>18</v>
      </c>
      <c r="U768">
        <v>0</v>
      </c>
      <c r="V768">
        <v>0</v>
      </c>
      <c r="W768">
        <v>0</v>
      </c>
      <c r="X768">
        <v>81.672806655106712</v>
      </c>
      <c r="Y768">
        <v>0</v>
      </c>
      <c r="Z768">
        <v>0</v>
      </c>
      <c r="AA768">
        <v>0</v>
      </c>
      <c r="AB768">
        <v>13.455940276393301</v>
      </c>
      <c r="AC768">
        <v>0</v>
      </c>
      <c r="AD768">
        <v>0</v>
      </c>
      <c r="AE768">
        <v>95.128746931500018</v>
      </c>
    </row>
    <row r="769" spans="1:31" x14ac:dyDescent="0.3">
      <c r="A769">
        <v>2446923</v>
      </c>
      <c r="B769">
        <v>1</v>
      </c>
      <c r="C769" t="s">
        <v>80</v>
      </c>
      <c r="D769" t="s">
        <v>111</v>
      </c>
      <c r="E769" t="s">
        <v>141</v>
      </c>
      <c r="F769" t="s">
        <v>2456</v>
      </c>
      <c r="G769" t="s">
        <v>263</v>
      </c>
      <c r="H769" t="s">
        <v>144</v>
      </c>
      <c r="I769" t="s">
        <v>136</v>
      </c>
      <c r="J769" t="s">
        <v>3</v>
      </c>
      <c r="K769" t="s">
        <v>138</v>
      </c>
      <c r="L769" t="s">
        <v>2457</v>
      </c>
      <c r="M769" t="s">
        <v>2458</v>
      </c>
      <c r="N769">
        <v>5.7347222220000003</v>
      </c>
      <c r="O769">
        <v>0</v>
      </c>
      <c r="P769">
        <v>6</v>
      </c>
      <c r="Q769">
        <v>0</v>
      </c>
      <c r="R769">
        <v>6</v>
      </c>
      <c r="S769">
        <v>0</v>
      </c>
      <c r="T769">
        <v>4</v>
      </c>
      <c r="U769">
        <v>0</v>
      </c>
      <c r="V769">
        <v>0</v>
      </c>
      <c r="W769">
        <v>0</v>
      </c>
      <c r="X769">
        <v>10.402929914569544</v>
      </c>
      <c r="Y769">
        <v>0</v>
      </c>
      <c r="Z769">
        <v>12.109556325442682</v>
      </c>
      <c r="AA769">
        <v>0</v>
      </c>
      <c r="AB769">
        <v>52.755757659286225</v>
      </c>
      <c r="AC769">
        <v>0</v>
      </c>
      <c r="AD769">
        <v>0</v>
      </c>
      <c r="AE769">
        <v>75.268243899298454</v>
      </c>
    </row>
    <row r="770" spans="1:31" x14ac:dyDescent="0.3">
      <c r="A770">
        <v>2446924</v>
      </c>
      <c r="B770">
        <v>1</v>
      </c>
      <c r="C770" t="s">
        <v>81</v>
      </c>
      <c r="D770" t="s">
        <v>112</v>
      </c>
      <c r="E770" t="s">
        <v>182</v>
      </c>
      <c r="F770" t="s">
        <v>2459</v>
      </c>
      <c r="G770" t="s">
        <v>410</v>
      </c>
      <c r="H770" t="s">
        <v>144</v>
      </c>
      <c r="I770" t="s">
        <v>136</v>
      </c>
      <c r="J770" t="s">
        <v>137</v>
      </c>
      <c r="K770" t="s">
        <v>138</v>
      </c>
      <c r="L770" t="s">
        <v>2460</v>
      </c>
      <c r="M770" t="s">
        <v>2461</v>
      </c>
      <c r="N770">
        <v>8.9061111109999995</v>
      </c>
      <c r="O770">
        <v>0</v>
      </c>
      <c r="P770">
        <v>119</v>
      </c>
      <c r="Q770">
        <v>0</v>
      </c>
      <c r="R770">
        <v>0</v>
      </c>
      <c r="S770">
        <v>0</v>
      </c>
      <c r="T770">
        <v>11</v>
      </c>
      <c r="U770">
        <v>0</v>
      </c>
      <c r="V770">
        <v>0</v>
      </c>
      <c r="W770">
        <v>0</v>
      </c>
      <c r="X770">
        <v>218.63099984107225</v>
      </c>
      <c r="Y770">
        <v>0</v>
      </c>
      <c r="Z770">
        <v>0</v>
      </c>
      <c r="AA770">
        <v>0</v>
      </c>
      <c r="AB770">
        <v>38.835187010417584</v>
      </c>
      <c r="AC770">
        <v>0</v>
      </c>
      <c r="AD770">
        <v>0</v>
      </c>
      <c r="AE770">
        <v>257.46618685148985</v>
      </c>
    </row>
    <row r="771" spans="1:31" x14ac:dyDescent="0.3">
      <c r="A771">
        <v>2446928</v>
      </c>
      <c r="B771">
        <v>1</v>
      </c>
      <c r="C771" t="s">
        <v>80</v>
      </c>
      <c r="D771" t="s">
        <v>87</v>
      </c>
      <c r="E771" t="s">
        <v>182</v>
      </c>
      <c r="F771" t="s">
        <v>2462</v>
      </c>
      <c r="G771" t="s">
        <v>410</v>
      </c>
      <c r="H771" t="s">
        <v>144</v>
      </c>
      <c r="I771" t="s">
        <v>136</v>
      </c>
      <c r="J771" t="s">
        <v>137</v>
      </c>
      <c r="K771" t="s">
        <v>138</v>
      </c>
      <c r="L771" t="s">
        <v>2463</v>
      </c>
      <c r="M771" t="s">
        <v>2464</v>
      </c>
      <c r="N771">
        <v>6.3494444440000004</v>
      </c>
      <c r="O771">
        <v>0</v>
      </c>
      <c r="P771">
        <v>58</v>
      </c>
      <c r="Q771">
        <v>0</v>
      </c>
      <c r="R771">
        <v>0</v>
      </c>
      <c r="S771">
        <v>0</v>
      </c>
      <c r="T771">
        <v>9</v>
      </c>
      <c r="U771">
        <v>0</v>
      </c>
      <c r="V771">
        <v>0</v>
      </c>
      <c r="W771">
        <v>0</v>
      </c>
      <c r="X771">
        <v>141.96831557800382</v>
      </c>
      <c r="Y771">
        <v>0</v>
      </c>
      <c r="Z771">
        <v>0</v>
      </c>
      <c r="AA771">
        <v>0</v>
      </c>
      <c r="AB771">
        <v>35.302900833053322</v>
      </c>
      <c r="AC771">
        <v>0</v>
      </c>
      <c r="AD771">
        <v>0</v>
      </c>
      <c r="AE771">
        <v>177.27121641105714</v>
      </c>
    </row>
    <row r="772" spans="1:31" x14ac:dyDescent="0.3">
      <c r="A772">
        <v>2446929</v>
      </c>
      <c r="B772">
        <v>1</v>
      </c>
      <c r="C772" t="s">
        <v>80</v>
      </c>
      <c r="D772" t="s">
        <v>85</v>
      </c>
      <c r="E772" t="s">
        <v>284</v>
      </c>
      <c r="F772" t="s">
        <v>866</v>
      </c>
      <c r="G772" t="s">
        <v>679</v>
      </c>
      <c r="H772" t="s">
        <v>135</v>
      </c>
      <c r="I772" t="s">
        <v>136</v>
      </c>
      <c r="J772" t="s">
        <v>137</v>
      </c>
      <c r="K772" t="s">
        <v>138</v>
      </c>
      <c r="L772" t="s">
        <v>2465</v>
      </c>
      <c r="M772" t="s">
        <v>2466</v>
      </c>
      <c r="N772">
        <v>0.73166666599999997</v>
      </c>
      <c r="O772">
        <v>0</v>
      </c>
      <c r="P772">
        <v>338</v>
      </c>
      <c r="Q772">
        <v>0</v>
      </c>
      <c r="R772">
        <v>0</v>
      </c>
      <c r="S772">
        <v>0</v>
      </c>
      <c r="T772">
        <v>33</v>
      </c>
      <c r="U772">
        <v>0</v>
      </c>
      <c r="V772">
        <v>0</v>
      </c>
      <c r="W772">
        <v>0</v>
      </c>
      <c r="X772">
        <v>83.087530336280963</v>
      </c>
      <c r="Y772">
        <v>0</v>
      </c>
      <c r="Z772">
        <v>0</v>
      </c>
      <c r="AA772">
        <v>0</v>
      </c>
      <c r="AB772">
        <v>25.976186356144421</v>
      </c>
      <c r="AC772">
        <v>0</v>
      </c>
      <c r="AD772">
        <v>0</v>
      </c>
      <c r="AE772">
        <v>109.06371669242539</v>
      </c>
    </row>
    <row r="773" spans="1:31" x14ac:dyDescent="0.3">
      <c r="A773">
        <v>2446950</v>
      </c>
      <c r="B773">
        <v>1</v>
      </c>
      <c r="C773" t="s">
        <v>80</v>
      </c>
      <c r="D773" t="s">
        <v>85</v>
      </c>
      <c r="E773" t="s">
        <v>147</v>
      </c>
      <c r="F773" t="s">
        <v>2467</v>
      </c>
      <c r="G773" t="s">
        <v>149</v>
      </c>
      <c r="H773" t="s">
        <v>135</v>
      </c>
      <c r="I773" t="s">
        <v>136</v>
      </c>
      <c r="J773" t="s">
        <v>137</v>
      </c>
      <c r="K773" t="s">
        <v>138</v>
      </c>
      <c r="L773" t="s">
        <v>2468</v>
      </c>
      <c r="M773" t="s">
        <v>2469</v>
      </c>
      <c r="N773">
        <v>0.78444444400000002</v>
      </c>
      <c r="O773">
        <v>0</v>
      </c>
      <c r="P773">
        <v>338</v>
      </c>
      <c r="Q773">
        <v>0</v>
      </c>
      <c r="R773">
        <v>0</v>
      </c>
      <c r="S773">
        <v>0</v>
      </c>
      <c r="T773">
        <v>33</v>
      </c>
      <c r="U773">
        <v>0</v>
      </c>
      <c r="V773">
        <v>0</v>
      </c>
      <c r="W773">
        <v>0</v>
      </c>
      <c r="X773">
        <v>91.327989803461307</v>
      </c>
      <c r="Y773">
        <v>0</v>
      </c>
      <c r="Z773">
        <v>0</v>
      </c>
      <c r="AA773">
        <v>0</v>
      </c>
      <c r="AB773">
        <v>31.286649964914435</v>
      </c>
      <c r="AC773">
        <v>0</v>
      </c>
      <c r="AD773">
        <v>0</v>
      </c>
      <c r="AE773">
        <v>122.61463976837574</v>
      </c>
    </row>
    <row r="774" spans="1:31" x14ac:dyDescent="0.3">
      <c r="A774">
        <v>2446951</v>
      </c>
      <c r="B774">
        <v>1</v>
      </c>
      <c r="C774" t="s">
        <v>80</v>
      </c>
      <c r="D774" t="s">
        <v>109</v>
      </c>
      <c r="E774" t="s">
        <v>141</v>
      </c>
      <c r="F774" t="s">
        <v>2470</v>
      </c>
      <c r="G774" t="s">
        <v>156</v>
      </c>
      <c r="H774" t="s">
        <v>144</v>
      </c>
      <c r="I774" t="s">
        <v>136</v>
      </c>
      <c r="J774" t="s">
        <v>137</v>
      </c>
      <c r="K774" t="s">
        <v>138</v>
      </c>
      <c r="L774" t="s">
        <v>2471</v>
      </c>
      <c r="M774" t="s">
        <v>2472</v>
      </c>
      <c r="N774">
        <v>1.156111111</v>
      </c>
      <c r="O774">
        <v>0</v>
      </c>
      <c r="P774">
        <v>34</v>
      </c>
      <c r="Q774">
        <v>0</v>
      </c>
      <c r="R774">
        <v>0</v>
      </c>
      <c r="S774">
        <v>0</v>
      </c>
      <c r="T774">
        <v>5</v>
      </c>
      <c r="U774">
        <v>0</v>
      </c>
      <c r="V774">
        <v>0</v>
      </c>
      <c r="W774">
        <v>0</v>
      </c>
      <c r="X774">
        <v>7.6541487218771653</v>
      </c>
      <c r="Y774">
        <v>0</v>
      </c>
      <c r="Z774">
        <v>0</v>
      </c>
      <c r="AA774">
        <v>0</v>
      </c>
      <c r="AB774">
        <v>1.8896348428998044</v>
      </c>
      <c r="AC774">
        <v>0</v>
      </c>
      <c r="AD774">
        <v>0</v>
      </c>
      <c r="AE774">
        <v>9.5437835647769695</v>
      </c>
    </row>
    <row r="775" spans="1:31" x14ac:dyDescent="0.3">
      <c r="A775">
        <v>2446954</v>
      </c>
      <c r="B775">
        <v>1</v>
      </c>
      <c r="C775" t="s">
        <v>80</v>
      </c>
      <c r="D775" t="s">
        <v>95</v>
      </c>
      <c r="E775" t="s">
        <v>147</v>
      </c>
      <c r="F775" t="s">
        <v>2473</v>
      </c>
      <c r="G775" t="s">
        <v>134</v>
      </c>
      <c r="H775" t="s">
        <v>135</v>
      </c>
      <c r="I775" t="s">
        <v>136</v>
      </c>
      <c r="J775" t="s">
        <v>137</v>
      </c>
      <c r="K775" t="s">
        <v>138</v>
      </c>
      <c r="L775" t="s">
        <v>2474</v>
      </c>
      <c r="M775" t="s">
        <v>2475</v>
      </c>
      <c r="N775">
        <v>0.81916666599999999</v>
      </c>
      <c r="O775">
        <v>0</v>
      </c>
      <c r="P775">
        <v>126</v>
      </c>
      <c r="Q775">
        <v>0</v>
      </c>
      <c r="R775">
        <v>0</v>
      </c>
      <c r="S775">
        <v>0</v>
      </c>
      <c r="T775">
        <v>14</v>
      </c>
      <c r="U775">
        <v>0</v>
      </c>
      <c r="V775">
        <v>0</v>
      </c>
      <c r="W775">
        <v>0</v>
      </c>
      <c r="X775">
        <v>27.008432065219903</v>
      </c>
      <c r="Y775">
        <v>0</v>
      </c>
      <c r="Z775">
        <v>0</v>
      </c>
      <c r="AA775">
        <v>0</v>
      </c>
      <c r="AB775">
        <v>10.816539282114439</v>
      </c>
      <c r="AC775">
        <v>0</v>
      </c>
      <c r="AD775">
        <v>0</v>
      </c>
      <c r="AE775">
        <v>37.824971347334341</v>
      </c>
    </row>
    <row r="776" spans="1:31" x14ac:dyDescent="0.3">
      <c r="A776">
        <v>2446974</v>
      </c>
      <c r="B776">
        <v>1</v>
      </c>
      <c r="C776" t="s">
        <v>80</v>
      </c>
      <c r="D776" t="s">
        <v>91</v>
      </c>
      <c r="E776" t="s">
        <v>169</v>
      </c>
      <c r="F776" t="s">
        <v>2476</v>
      </c>
      <c r="G776" t="s">
        <v>226</v>
      </c>
      <c r="H776" t="s">
        <v>135</v>
      </c>
      <c r="I776" t="s">
        <v>136</v>
      </c>
      <c r="J776" t="s">
        <v>137</v>
      </c>
      <c r="K776" t="s">
        <v>162</v>
      </c>
      <c r="L776" t="s">
        <v>2477</v>
      </c>
      <c r="M776" t="s">
        <v>2478</v>
      </c>
      <c r="N776">
        <v>3.6461111110000002</v>
      </c>
      <c r="O776">
        <v>2</v>
      </c>
      <c r="P776">
        <v>817</v>
      </c>
      <c r="Q776">
        <v>52</v>
      </c>
      <c r="R776">
        <v>46</v>
      </c>
      <c r="S776">
        <v>33</v>
      </c>
      <c r="T776">
        <v>137</v>
      </c>
      <c r="U776">
        <v>2</v>
      </c>
      <c r="V776">
        <v>0</v>
      </c>
      <c r="W776">
        <v>9.1876723185386382</v>
      </c>
      <c r="X776">
        <v>819.13116970958845</v>
      </c>
      <c r="Y776">
        <v>291.98440461874719</v>
      </c>
      <c r="Z776">
        <v>57.180480447625897</v>
      </c>
      <c r="AA776">
        <v>1045.2594928482961</v>
      </c>
      <c r="AB776">
        <v>418.8988331552361</v>
      </c>
      <c r="AC776">
        <v>5.007591667518783</v>
      </c>
      <c r="AD776">
        <v>0</v>
      </c>
      <c r="AE776">
        <v>2646.6496447655509</v>
      </c>
    </row>
    <row r="777" spans="1:31" x14ac:dyDescent="0.3">
      <c r="A777">
        <v>2446976</v>
      </c>
      <c r="B777">
        <v>1</v>
      </c>
      <c r="C777" t="s">
        <v>81</v>
      </c>
      <c r="D777" t="s">
        <v>112</v>
      </c>
      <c r="E777" t="s">
        <v>147</v>
      </c>
      <c r="F777" t="s">
        <v>2479</v>
      </c>
      <c r="G777" t="s">
        <v>226</v>
      </c>
      <c r="H777" t="s">
        <v>135</v>
      </c>
      <c r="I777" t="s">
        <v>136</v>
      </c>
      <c r="J777" t="s">
        <v>137</v>
      </c>
      <c r="K777" t="s">
        <v>162</v>
      </c>
      <c r="L777" t="s">
        <v>2480</v>
      </c>
      <c r="M777" t="s">
        <v>2481</v>
      </c>
      <c r="N777">
        <v>8.2355555549999995</v>
      </c>
      <c r="O777">
        <v>0</v>
      </c>
      <c r="P777">
        <v>164</v>
      </c>
      <c r="Q777">
        <v>0</v>
      </c>
      <c r="R777">
        <v>57</v>
      </c>
      <c r="S777">
        <v>0</v>
      </c>
      <c r="T777">
        <v>31</v>
      </c>
      <c r="U777">
        <v>0</v>
      </c>
      <c r="V777">
        <v>0</v>
      </c>
      <c r="W777">
        <v>0</v>
      </c>
      <c r="X777">
        <v>258.04814447373718</v>
      </c>
      <c r="Y777">
        <v>0</v>
      </c>
      <c r="Z777">
        <v>17.66014067270028</v>
      </c>
      <c r="AA777">
        <v>0</v>
      </c>
      <c r="AB777">
        <v>129.97509275578676</v>
      </c>
      <c r="AC777">
        <v>0</v>
      </c>
      <c r="AD777">
        <v>0</v>
      </c>
      <c r="AE777">
        <v>405.68337790222421</v>
      </c>
    </row>
    <row r="778" spans="1:31" x14ac:dyDescent="0.3">
      <c r="A778">
        <v>2446978</v>
      </c>
      <c r="B778">
        <v>1</v>
      </c>
      <c r="C778" t="s">
        <v>80</v>
      </c>
      <c r="D778" t="s">
        <v>101</v>
      </c>
      <c r="E778" t="s">
        <v>141</v>
      </c>
      <c r="F778" t="s">
        <v>2482</v>
      </c>
      <c r="G778" t="s">
        <v>226</v>
      </c>
      <c r="H778" t="s">
        <v>144</v>
      </c>
      <c r="I778" t="s">
        <v>136</v>
      </c>
      <c r="J778" t="s">
        <v>137</v>
      </c>
      <c r="K778" t="s">
        <v>162</v>
      </c>
      <c r="L778" t="s">
        <v>2483</v>
      </c>
      <c r="M778" t="s">
        <v>2484</v>
      </c>
      <c r="N778">
        <v>2.9297222220000001</v>
      </c>
      <c r="O778">
        <v>0</v>
      </c>
      <c r="P778">
        <v>244</v>
      </c>
      <c r="Q778">
        <v>0</v>
      </c>
      <c r="R778">
        <v>0</v>
      </c>
      <c r="S778">
        <v>0</v>
      </c>
      <c r="T778">
        <v>3</v>
      </c>
      <c r="U778">
        <v>0</v>
      </c>
      <c r="V778">
        <v>0</v>
      </c>
      <c r="W778">
        <v>0</v>
      </c>
      <c r="X778">
        <v>300.78475888056983</v>
      </c>
      <c r="Y778">
        <v>0</v>
      </c>
      <c r="Z778">
        <v>0</v>
      </c>
      <c r="AA778">
        <v>0</v>
      </c>
      <c r="AB778">
        <v>13.516544385972047</v>
      </c>
      <c r="AC778">
        <v>0</v>
      </c>
      <c r="AD778">
        <v>0</v>
      </c>
      <c r="AE778">
        <v>314.30130326654188</v>
      </c>
    </row>
    <row r="779" spans="1:31" x14ac:dyDescent="0.3">
      <c r="A779">
        <v>2446980</v>
      </c>
      <c r="B779">
        <v>1</v>
      </c>
      <c r="C779" t="s">
        <v>80</v>
      </c>
      <c r="D779" t="s">
        <v>83</v>
      </c>
      <c r="E779" t="s">
        <v>147</v>
      </c>
      <c r="F779" t="s">
        <v>2485</v>
      </c>
      <c r="G779" t="s">
        <v>226</v>
      </c>
      <c r="H779" t="s">
        <v>135</v>
      </c>
      <c r="I779" t="s">
        <v>136</v>
      </c>
      <c r="J779" t="s">
        <v>137</v>
      </c>
      <c r="K779" t="s">
        <v>162</v>
      </c>
      <c r="L779" t="s">
        <v>2486</v>
      </c>
      <c r="M779" t="s">
        <v>2487</v>
      </c>
      <c r="N779">
        <v>2.156666666</v>
      </c>
      <c r="O779">
        <v>0</v>
      </c>
      <c r="P779">
        <v>1525</v>
      </c>
      <c r="Q779">
        <v>0</v>
      </c>
      <c r="R779">
        <v>0</v>
      </c>
      <c r="S779">
        <v>0</v>
      </c>
      <c r="T779">
        <v>269</v>
      </c>
      <c r="U779">
        <v>0</v>
      </c>
      <c r="V779">
        <v>1</v>
      </c>
      <c r="W779">
        <v>0</v>
      </c>
      <c r="X779">
        <v>1049.8468346046532</v>
      </c>
      <c r="Y779">
        <v>0</v>
      </c>
      <c r="Z779">
        <v>0</v>
      </c>
      <c r="AA779">
        <v>0</v>
      </c>
      <c r="AB779">
        <v>1964.5545403915892</v>
      </c>
      <c r="AC779">
        <v>0</v>
      </c>
      <c r="AD779">
        <v>0</v>
      </c>
      <c r="AE779">
        <v>3014.4013749962423</v>
      </c>
    </row>
    <row r="780" spans="1:31" x14ac:dyDescent="0.3">
      <c r="A780">
        <v>2446981</v>
      </c>
      <c r="B780">
        <v>1</v>
      </c>
      <c r="C780" t="s">
        <v>81</v>
      </c>
      <c r="D780" t="s">
        <v>128</v>
      </c>
      <c r="E780" t="s">
        <v>169</v>
      </c>
      <c r="F780" t="s">
        <v>2488</v>
      </c>
      <c r="G780" t="s">
        <v>161</v>
      </c>
      <c r="H780" t="s">
        <v>135</v>
      </c>
      <c r="I780" t="s">
        <v>136</v>
      </c>
      <c r="J780" t="s">
        <v>137</v>
      </c>
      <c r="K780" t="s">
        <v>162</v>
      </c>
      <c r="L780" t="s">
        <v>2489</v>
      </c>
      <c r="M780" t="s">
        <v>2490</v>
      </c>
      <c r="N780">
        <v>4.5077777770000003</v>
      </c>
      <c r="O780">
        <v>0</v>
      </c>
      <c r="P780">
        <v>1342</v>
      </c>
      <c r="Q780">
        <v>0</v>
      </c>
      <c r="R780">
        <v>0</v>
      </c>
      <c r="S780">
        <v>1</v>
      </c>
      <c r="T780">
        <v>49</v>
      </c>
      <c r="U780">
        <v>0</v>
      </c>
      <c r="V780">
        <v>0</v>
      </c>
      <c r="W780">
        <v>0</v>
      </c>
      <c r="X780">
        <v>2734.0087860707167</v>
      </c>
      <c r="Y780">
        <v>0</v>
      </c>
      <c r="Z780">
        <v>0</v>
      </c>
      <c r="AA780">
        <v>200.81677120734176</v>
      </c>
      <c r="AB780">
        <v>243.58527901824363</v>
      </c>
      <c r="AC780">
        <v>0</v>
      </c>
      <c r="AD780">
        <v>0</v>
      </c>
      <c r="AE780">
        <v>3178.410836296302</v>
      </c>
    </row>
    <row r="781" spans="1:31" x14ac:dyDescent="0.3">
      <c r="A781">
        <v>2446983</v>
      </c>
      <c r="B781">
        <v>1</v>
      </c>
      <c r="C781" t="s">
        <v>80</v>
      </c>
      <c r="D781" t="s">
        <v>102</v>
      </c>
      <c r="E781" t="s">
        <v>141</v>
      </c>
      <c r="F781" t="s">
        <v>2491</v>
      </c>
      <c r="G781" t="s">
        <v>226</v>
      </c>
      <c r="H781" t="s">
        <v>144</v>
      </c>
      <c r="I781" t="s">
        <v>136</v>
      </c>
      <c r="J781" t="s">
        <v>137</v>
      </c>
      <c r="K781" t="s">
        <v>162</v>
      </c>
      <c r="L781" t="s">
        <v>2492</v>
      </c>
      <c r="M781" t="s">
        <v>2493</v>
      </c>
      <c r="N781">
        <v>8.31</v>
      </c>
      <c r="O781">
        <v>0</v>
      </c>
      <c r="P781">
        <v>2</v>
      </c>
      <c r="Q781">
        <v>0</v>
      </c>
      <c r="R781">
        <v>6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0.23452837871999183</v>
      </c>
      <c r="Y781">
        <v>0</v>
      </c>
      <c r="Z781">
        <v>30.732047131940888</v>
      </c>
      <c r="AA781">
        <v>0</v>
      </c>
      <c r="AB781">
        <v>0</v>
      </c>
      <c r="AC781">
        <v>0</v>
      </c>
      <c r="AD781">
        <v>0</v>
      </c>
      <c r="AE781">
        <v>30.966575510660881</v>
      </c>
    </row>
    <row r="782" spans="1:31" x14ac:dyDescent="0.3">
      <c r="A782">
        <v>2446985</v>
      </c>
      <c r="B782">
        <v>1</v>
      </c>
      <c r="C782" t="s">
        <v>80</v>
      </c>
      <c r="D782" t="s">
        <v>84</v>
      </c>
      <c r="E782" t="s">
        <v>284</v>
      </c>
      <c r="F782" t="s">
        <v>2494</v>
      </c>
      <c r="G782" t="s">
        <v>219</v>
      </c>
      <c r="H782" t="s">
        <v>135</v>
      </c>
      <c r="I782" t="s">
        <v>136</v>
      </c>
      <c r="J782" t="s">
        <v>3</v>
      </c>
      <c r="K782" t="s">
        <v>138</v>
      </c>
      <c r="L782" t="s">
        <v>2495</v>
      </c>
      <c r="M782" t="s">
        <v>2496</v>
      </c>
      <c r="N782">
        <v>1.005130555</v>
      </c>
      <c r="O782">
        <v>0</v>
      </c>
      <c r="P782">
        <v>5268</v>
      </c>
      <c r="Q782">
        <v>0</v>
      </c>
      <c r="R782">
        <v>0</v>
      </c>
      <c r="S782">
        <v>3</v>
      </c>
      <c r="T782">
        <v>240</v>
      </c>
      <c r="U782">
        <v>0</v>
      </c>
      <c r="V782">
        <v>0</v>
      </c>
      <c r="W782">
        <v>0</v>
      </c>
      <c r="X782">
        <v>1419.9183037723756</v>
      </c>
      <c r="Y782">
        <v>0</v>
      </c>
      <c r="Z782">
        <v>0</v>
      </c>
      <c r="AA782">
        <v>204.98936417176918</v>
      </c>
      <c r="AB782">
        <v>437.53641636649303</v>
      </c>
      <c r="AC782">
        <v>0</v>
      </c>
      <c r="AD782">
        <v>0</v>
      </c>
      <c r="AE782">
        <v>2062.4440843106377</v>
      </c>
    </row>
    <row r="783" spans="1:31" x14ac:dyDescent="0.3">
      <c r="A783">
        <v>2446986</v>
      </c>
      <c r="B783">
        <v>1</v>
      </c>
      <c r="C783" t="s">
        <v>80</v>
      </c>
      <c r="D783" t="s">
        <v>102</v>
      </c>
      <c r="E783" t="s">
        <v>169</v>
      </c>
      <c r="F783" t="s">
        <v>2497</v>
      </c>
      <c r="G783" t="s">
        <v>149</v>
      </c>
      <c r="H783" t="s">
        <v>135</v>
      </c>
      <c r="I783" t="s">
        <v>136</v>
      </c>
      <c r="J783" t="s">
        <v>137</v>
      </c>
      <c r="K783" t="s">
        <v>138</v>
      </c>
      <c r="L783" t="s">
        <v>2498</v>
      </c>
      <c r="M783" t="s">
        <v>2499</v>
      </c>
      <c r="N783">
        <v>0.20722222200000001</v>
      </c>
      <c r="O783">
        <v>0</v>
      </c>
      <c r="P783">
        <v>660</v>
      </c>
      <c r="Q783">
        <v>39</v>
      </c>
      <c r="R783">
        <v>128</v>
      </c>
      <c r="S783">
        <v>17</v>
      </c>
      <c r="T783">
        <v>78</v>
      </c>
      <c r="U783">
        <v>0</v>
      </c>
      <c r="V783">
        <v>0</v>
      </c>
      <c r="W783">
        <v>0</v>
      </c>
      <c r="X783">
        <v>32.606347044457145</v>
      </c>
      <c r="Y783">
        <v>17.096816015307152</v>
      </c>
      <c r="Z783">
        <v>5.6973616396683164</v>
      </c>
      <c r="AA783">
        <v>16.912483512032715</v>
      </c>
      <c r="AB783">
        <v>18.677993762434781</v>
      </c>
      <c r="AC783">
        <v>0</v>
      </c>
      <c r="AD783">
        <v>0</v>
      </c>
      <c r="AE783">
        <v>90.991001973900111</v>
      </c>
    </row>
    <row r="784" spans="1:31" x14ac:dyDescent="0.3">
      <c r="A784">
        <v>2446987</v>
      </c>
      <c r="B784">
        <v>1</v>
      </c>
      <c r="C784" t="s">
        <v>81</v>
      </c>
      <c r="D784" t="s">
        <v>118</v>
      </c>
      <c r="E784" t="s">
        <v>147</v>
      </c>
      <c r="F784" t="s">
        <v>2500</v>
      </c>
      <c r="G784" t="s">
        <v>161</v>
      </c>
      <c r="H784" t="s">
        <v>135</v>
      </c>
      <c r="I784" t="s">
        <v>136</v>
      </c>
      <c r="J784" t="s">
        <v>137</v>
      </c>
      <c r="K784" t="s">
        <v>162</v>
      </c>
      <c r="L784" t="s">
        <v>2501</v>
      </c>
      <c r="M784" t="s">
        <v>2502</v>
      </c>
      <c r="N784">
        <v>9.818888888</v>
      </c>
      <c r="O784">
        <v>0</v>
      </c>
      <c r="P784">
        <v>5076</v>
      </c>
      <c r="Q784">
        <v>1</v>
      </c>
      <c r="R784">
        <v>73</v>
      </c>
      <c r="S784">
        <v>61</v>
      </c>
      <c r="T784">
        <v>256</v>
      </c>
      <c r="U784">
        <v>1</v>
      </c>
      <c r="V784">
        <v>1</v>
      </c>
      <c r="W784">
        <v>0</v>
      </c>
      <c r="X784">
        <v>14908.742486595251</v>
      </c>
      <c r="Y784">
        <v>0</v>
      </c>
      <c r="Z784">
        <v>198.18398945396882</v>
      </c>
      <c r="AA784">
        <v>25246.817029329475</v>
      </c>
      <c r="AB784">
        <v>4982.4314195651041</v>
      </c>
      <c r="AC784">
        <v>545.47893902293765</v>
      </c>
      <c r="AD784">
        <v>14.081878253438166</v>
      </c>
      <c r="AE784">
        <v>45895.735742220168</v>
      </c>
    </row>
    <row r="785" spans="1:31" x14ac:dyDescent="0.3">
      <c r="A785">
        <v>2446992</v>
      </c>
      <c r="B785">
        <v>1</v>
      </c>
      <c r="C785" t="s">
        <v>80</v>
      </c>
      <c r="D785" t="s">
        <v>93</v>
      </c>
      <c r="E785" t="s">
        <v>147</v>
      </c>
      <c r="F785" t="s">
        <v>2503</v>
      </c>
      <c r="G785" t="s">
        <v>161</v>
      </c>
      <c r="H785" t="s">
        <v>135</v>
      </c>
      <c r="I785" t="s">
        <v>136</v>
      </c>
      <c r="J785" t="s">
        <v>137</v>
      </c>
      <c r="K785" t="s">
        <v>162</v>
      </c>
      <c r="L785" t="s">
        <v>2504</v>
      </c>
      <c r="M785" t="s">
        <v>2505</v>
      </c>
      <c r="N785">
        <v>7.9649999999999999</v>
      </c>
      <c r="O785">
        <v>0</v>
      </c>
      <c r="P785">
        <v>17</v>
      </c>
      <c r="Q785">
        <v>0</v>
      </c>
      <c r="R785">
        <v>14</v>
      </c>
      <c r="S785">
        <v>0</v>
      </c>
      <c r="T785">
        <v>28</v>
      </c>
      <c r="U785">
        <v>0</v>
      </c>
      <c r="V785">
        <v>1</v>
      </c>
      <c r="W785">
        <v>0</v>
      </c>
      <c r="X785">
        <v>30.809379873537882</v>
      </c>
      <c r="Y785">
        <v>0</v>
      </c>
      <c r="Z785">
        <v>144.38882711964098</v>
      </c>
      <c r="AA785">
        <v>0</v>
      </c>
      <c r="AB785">
        <v>248.11100576104513</v>
      </c>
      <c r="AC785">
        <v>0</v>
      </c>
      <c r="AD785">
        <v>224.24970572975494</v>
      </c>
      <c r="AE785">
        <v>647.55891848397891</v>
      </c>
    </row>
    <row r="786" spans="1:31" x14ac:dyDescent="0.3">
      <c r="A786">
        <v>2446993</v>
      </c>
      <c r="B786">
        <v>1</v>
      </c>
      <c r="C786" t="s">
        <v>80</v>
      </c>
      <c r="D786" t="s">
        <v>100</v>
      </c>
      <c r="E786" t="s">
        <v>159</v>
      </c>
      <c r="F786" t="s">
        <v>2506</v>
      </c>
      <c r="G786" t="s">
        <v>161</v>
      </c>
      <c r="H786" t="s">
        <v>144</v>
      </c>
      <c r="I786" t="s">
        <v>136</v>
      </c>
      <c r="J786" t="s">
        <v>137</v>
      </c>
      <c r="K786" t="s">
        <v>162</v>
      </c>
      <c r="L786" t="s">
        <v>2507</v>
      </c>
      <c r="M786" t="s">
        <v>2508</v>
      </c>
      <c r="N786">
        <v>8.5011111110000002</v>
      </c>
      <c r="O786">
        <v>0</v>
      </c>
      <c r="P786">
        <v>129</v>
      </c>
      <c r="Q786">
        <v>0</v>
      </c>
      <c r="R786">
        <v>4</v>
      </c>
      <c r="S786">
        <v>0</v>
      </c>
      <c r="T786">
        <v>10</v>
      </c>
      <c r="U786">
        <v>0</v>
      </c>
      <c r="V786">
        <v>0</v>
      </c>
      <c r="W786">
        <v>0</v>
      </c>
      <c r="X786">
        <v>500.38940924622182</v>
      </c>
      <c r="Y786">
        <v>0</v>
      </c>
      <c r="Z786">
        <v>0.62759826500089855</v>
      </c>
      <c r="AA786">
        <v>0</v>
      </c>
      <c r="AB786">
        <v>63.300220354474746</v>
      </c>
      <c r="AC786">
        <v>0</v>
      </c>
      <c r="AD786">
        <v>0</v>
      </c>
      <c r="AE786">
        <v>564.31722786569753</v>
      </c>
    </row>
    <row r="787" spans="1:31" x14ac:dyDescent="0.3">
      <c r="A787">
        <v>2446995</v>
      </c>
      <c r="B787">
        <v>1</v>
      </c>
      <c r="C787" t="s">
        <v>80</v>
      </c>
      <c r="D787" t="s">
        <v>93</v>
      </c>
      <c r="E787" t="s">
        <v>159</v>
      </c>
      <c r="F787" t="s">
        <v>2509</v>
      </c>
      <c r="G787" t="s">
        <v>226</v>
      </c>
      <c r="H787" t="s">
        <v>144</v>
      </c>
      <c r="I787" t="s">
        <v>136</v>
      </c>
      <c r="J787" t="s">
        <v>137</v>
      </c>
      <c r="K787" t="s">
        <v>162</v>
      </c>
      <c r="L787" t="s">
        <v>2510</v>
      </c>
      <c r="M787" t="s">
        <v>2511</v>
      </c>
      <c r="N787">
        <v>8.5172222219999991</v>
      </c>
      <c r="O787">
        <v>0</v>
      </c>
      <c r="P787">
        <v>6</v>
      </c>
      <c r="Q787">
        <v>0</v>
      </c>
      <c r="R787">
        <v>17</v>
      </c>
      <c r="S787">
        <v>0</v>
      </c>
      <c r="T787">
        <v>3</v>
      </c>
      <c r="U787">
        <v>0</v>
      </c>
      <c r="V787">
        <v>0</v>
      </c>
      <c r="W787">
        <v>0</v>
      </c>
      <c r="X787">
        <v>17.340011791834826</v>
      </c>
      <c r="Y787">
        <v>0</v>
      </c>
      <c r="Z787">
        <v>102.51551356104848</v>
      </c>
      <c r="AA787">
        <v>0</v>
      </c>
      <c r="AB787">
        <v>0.9949444881187266</v>
      </c>
      <c r="AC787">
        <v>0</v>
      </c>
      <c r="AD787">
        <v>0</v>
      </c>
      <c r="AE787">
        <v>120.85046984100204</v>
      </c>
    </row>
    <row r="788" spans="1:31" x14ac:dyDescent="0.3">
      <c r="A788">
        <v>2446996</v>
      </c>
      <c r="B788">
        <v>1</v>
      </c>
      <c r="C788" t="s">
        <v>81</v>
      </c>
      <c r="D788" t="s">
        <v>121</v>
      </c>
      <c r="E788" t="s">
        <v>182</v>
      </c>
      <c r="F788" t="s">
        <v>2512</v>
      </c>
      <c r="G788" t="s">
        <v>219</v>
      </c>
      <c r="H788" t="s">
        <v>144</v>
      </c>
      <c r="I788" t="s">
        <v>136</v>
      </c>
      <c r="J788" t="s">
        <v>3</v>
      </c>
      <c r="K788" t="s">
        <v>138</v>
      </c>
      <c r="L788" t="s">
        <v>2513</v>
      </c>
      <c r="M788" t="s">
        <v>2514</v>
      </c>
      <c r="N788">
        <v>4.182222222</v>
      </c>
      <c r="O788">
        <v>0</v>
      </c>
      <c r="P788">
        <v>77</v>
      </c>
      <c r="Q788">
        <v>0</v>
      </c>
      <c r="R788">
        <v>5</v>
      </c>
      <c r="S788">
        <v>0</v>
      </c>
      <c r="T788">
        <v>14</v>
      </c>
      <c r="U788">
        <v>0</v>
      </c>
      <c r="V788">
        <v>0</v>
      </c>
      <c r="W788">
        <v>0</v>
      </c>
      <c r="X788">
        <v>60.817302191415379</v>
      </c>
      <c r="Y788">
        <v>0</v>
      </c>
      <c r="Z788">
        <v>1.8755807833204972</v>
      </c>
      <c r="AA788">
        <v>0</v>
      </c>
      <c r="AB788">
        <v>25.83873777093115</v>
      </c>
      <c r="AC788">
        <v>0</v>
      </c>
      <c r="AD788">
        <v>0</v>
      </c>
      <c r="AE788">
        <v>88.531620745667027</v>
      </c>
    </row>
    <row r="789" spans="1:31" x14ac:dyDescent="0.3">
      <c r="A789">
        <v>2446997</v>
      </c>
      <c r="B789">
        <v>1</v>
      </c>
      <c r="C789" t="s">
        <v>80</v>
      </c>
      <c r="D789" t="s">
        <v>85</v>
      </c>
      <c r="E789" t="s">
        <v>141</v>
      </c>
      <c r="F789" t="s">
        <v>2515</v>
      </c>
      <c r="G789" t="s">
        <v>219</v>
      </c>
      <c r="H789" t="s">
        <v>144</v>
      </c>
      <c r="I789" t="s">
        <v>136</v>
      </c>
      <c r="J789" t="s">
        <v>3</v>
      </c>
      <c r="K789" t="s">
        <v>138</v>
      </c>
      <c r="L789" t="s">
        <v>2516</v>
      </c>
      <c r="M789" t="s">
        <v>2517</v>
      </c>
      <c r="N789">
        <v>1.8519444439999999</v>
      </c>
      <c r="O789">
        <v>0</v>
      </c>
      <c r="P789">
        <v>268</v>
      </c>
      <c r="Q789">
        <v>0</v>
      </c>
      <c r="R789">
        <v>0</v>
      </c>
      <c r="S789">
        <v>0</v>
      </c>
      <c r="T789">
        <v>7</v>
      </c>
      <c r="U789">
        <v>0</v>
      </c>
      <c r="V789">
        <v>0</v>
      </c>
      <c r="W789">
        <v>0</v>
      </c>
      <c r="X789">
        <v>124.16399498193348</v>
      </c>
      <c r="Y789">
        <v>0</v>
      </c>
      <c r="Z789">
        <v>0</v>
      </c>
      <c r="AA789">
        <v>0</v>
      </c>
      <c r="AB789">
        <v>4.7461806913832527</v>
      </c>
      <c r="AC789">
        <v>0</v>
      </c>
      <c r="AD789">
        <v>0</v>
      </c>
      <c r="AE789">
        <v>128.91017567331673</v>
      </c>
    </row>
    <row r="790" spans="1:31" x14ac:dyDescent="0.3">
      <c r="A790">
        <v>2447000</v>
      </c>
      <c r="B790">
        <v>1</v>
      </c>
      <c r="C790" t="s">
        <v>80</v>
      </c>
      <c r="D790" t="s">
        <v>103</v>
      </c>
      <c r="E790" t="s">
        <v>169</v>
      </c>
      <c r="F790" t="s">
        <v>2518</v>
      </c>
      <c r="G790" t="s">
        <v>226</v>
      </c>
      <c r="H790" t="s">
        <v>135</v>
      </c>
      <c r="I790" t="s">
        <v>136</v>
      </c>
      <c r="J790" t="s">
        <v>137</v>
      </c>
      <c r="K790" t="s">
        <v>162</v>
      </c>
      <c r="L790" t="s">
        <v>2519</v>
      </c>
      <c r="M790" t="s">
        <v>2520</v>
      </c>
      <c r="N790">
        <v>1.997222222</v>
      </c>
      <c r="O790">
        <v>1</v>
      </c>
      <c r="P790">
        <v>292</v>
      </c>
      <c r="Q790">
        <v>18</v>
      </c>
      <c r="R790">
        <v>106</v>
      </c>
      <c r="S790">
        <v>10</v>
      </c>
      <c r="T790">
        <v>49</v>
      </c>
      <c r="U790">
        <v>4</v>
      </c>
      <c r="V790">
        <v>0</v>
      </c>
      <c r="W790">
        <v>7.2503487739497867</v>
      </c>
      <c r="X790">
        <v>164.56011258713818</v>
      </c>
      <c r="Y790">
        <v>402.46009455855017</v>
      </c>
      <c r="Z790">
        <v>183.94407611682473</v>
      </c>
      <c r="AA790">
        <v>732.11628124530898</v>
      </c>
      <c r="AB790">
        <v>92.534492215796206</v>
      </c>
      <c r="AC790">
        <v>482.63660433016508</v>
      </c>
      <c r="AD790">
        <v>0</v>
      </c>
      <c r="AE790">
        <v>2065.5020098277332</v>
      </c>
    </row>
    <row r="791" spans="1:31" x14ac:dyDescent="0.3">
      <c r="A791">
        <v>2447001</v>
      </c>
      <c r="B791">
        <v>1</v>
      </c>
      <c r="C791" t="s">
        <v>81</v>
      </c>
      <c r="D791" t="s">
        <v>114</v>
      </c>
      <c r="E791" t="s">
        <v>141</v>
      </c>
      <c r="F791" t="s">
        <v>2521</v>
      </c>
      <c r="G791" t="s">
        <v>156</v>
      </c>
      <c r="H791" t="s">
        <v>144</v>
      </c>
      <c r="I791" t="s">
        <v>136</v>
      </c>
      <c r="J791" t="s">
        <v>137</v>
      </c>
      <c r="K791" t="s">
        <v>138</v>
      </c>
      <c r="L791" t="s">
        <v>2522</v>
      </c>
      <c r="M791" t="s">
        <v>2523</v>
      </c>
      <c r="N791">
        <v>1.0758333330000001</v>
      </c>
      <c r="O791">
        <v>0</v>
      </c>
      <c r="P791">
        <v>18</v>
      </c>
      <c r="Q791">
        <v>0</v>
      </c>
      <c r="R791">
        <v>0</v>
      </c>
      <c r="S791">
        <v>0</v>
      </c>
      <c r="T791">
        <v>3</v>
      </c>
      <c r="U791">
        <v>0</v>
      </c>
      <c r="V791">
        <v>0</v>
      </c>
      <c r="W791">
        <v>0</v>
      </c>
      <c r="X791">
        <v>3.1724721616674696</v>
      </c>
      <c r="Y791">
        <v>0</v>
      </c>
      <c r="Z791">
        <v>0</v>
      </c>
      <c r="AA791">
        <v>0</v>
      </c>
      <c r="AB791">
        <v>0.61311082417357232</v>
      </c>
      <c r="AC791">
        <v>0</v>
      </c>
      <c r="AD791">
        <v>0</v>
      </c>
      <c r="AE791">
        <v>3.7855829858410419</v>
      </c>
    </row>
    <row r="792" spans="1:31" x14ac:dyDescent="0.3">
      <c r="A792">
        <v>2447004</v>
      </c>
      <c r="B792">
        <v>1</v>
      </c>
      <c r="C792" t="s">
        <v>80</v>
      </c>
      <c r="D792" t="s">
        <v>105</v>
      </c>
      <c r="E792" t="s">
        <v>141</v>
      </c>
      <c r="F792" t="s">
        <v>2524</v>
      </c>
      <c r="G792" t="s">
        <v>1222</v>
      </c>
      <c r="H792" t="s">
        <v>144</v>
      </c>
      <c r="I792" t="s">
        <v>136</v>
      </c>
      <c r="J792" t="s">
        <v>137</v>
      </c>
      <c r="K792" t="s">
        <v>138</v>
      </c>
      <c r="L792" t="s">
        <v>2525</v>
      </c>
      <c r="M792" t="s">
        <v>2526</v>
      </c>
      <c r="N792">
        <v>3.1430555550000001</v>
      </c>
      <c r="O792">
        <v>0</v>
      </c>
      <c r="P792">
        <v>10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12.475125169620215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12.475125169620215</v>
      </c>
    </row>
    <row r="793" spans="1:31" x14ac:dyDescent="0.3">
      <c r="A793">
        <v>2447005</v>
      </c>
      <c r="B793">
        <v>1</v>
      </c>
      <c r="C793" t="s">
        <v>81</v>
      </c>
      <c r="D793" t="s">
        <v>128</v>
      </c>
      <c r="E793" t="s">
        <v>132</v>
      </c>
      <c r="F793" t="s">
        <v>454</v>
      </c>
      <c r="G793" t="s">
        <v>226</v>
      </c>
      <c r="H793" t="s">
        <v>135</v>
      </c>
      <c r="I793" t="s">
        <v>136</v>
      </c>
      <c r="J793" t="s">
        <v>137</v>
      </c>
      <c r="K793" t="s">
        <v>162</v>
      </c>
      <c r="L793" t="s">
        <v>2527</v>
      </c>
      <c r="M793" t="s">
        <v>2528</v>
      </c>
      <c r="N793">
        <v>3.2686111109999998</v>
      </c>
      <c r="O793">
        <v>8</v>
      </c>
      <c r="P793">
        <v>1246</v>
      </c>
      <c r="Q793">
        <v>4</v>
      </c>
      <c r="R793">
        <v>2</v>
      </c>
      <c r="S793">
        <v>3</v>
      </c>
      <c r="T793">
        <v>86</v>
      </c>
      <c r="U793">
        <v>0</v>
      </c>
      <c r="V793">
        <v>0</v>
      </c>
      <c r="W793">
        <v>7.4861459244870368</v>
      </c>
      <c r="X793">
        <v>460.08964264251836</v>
      </c>
      <c r="Y793">
        <v>7.818583334270679</v>
      </c>
      <c r="Z793">
        <v>2.1720077725661875E-2</v>
      </c>
      <c r="AA793">
        <v>82.371786625533616</v>
      </c>
      <c r="AB793">
        <v>86.812039932942497</v>
      </c>
      <c r="AC793">
        <v>0</v>
      </c>
      <c r="AD793">
        <v>0</v>
      </c>
      <c r="AE793">
        <v>644.59991853747783</v>
      </c>
    </row>
    <row r="794" spans="1:31" x14ac:dyDescent="0.3">
      <c r="A794">
        <v>2447008</v>
      </c>
      <c r="B794">
        <v>1</v>
      </c>
      <c r="C794" t="s">
        <v>80</v>
      </c>
      <c r="D794" t="s">
        <v>108</v>
      </c>
      <c r="E794" t="s">
        <v>141</v>
      </c>
      <c r="F794" t="s">
        <v>2529</v>
      </c>
      <c r="G794" t="s">
        <v>226</v>
      </c>
      <c r="H794" t="s">
        <v>144</v>
      </c>
      <c r="I794" t="s">
        <v>136</v>
      </c>
      <c r="J794" t="s">
        <v>137</v>
      </c>
      <c r="K794" t="s">
        <v>162</v>
      </c>
      <c r="L794" t="s">
        <v>2530</v>
      </c>
      <c r="M794" t="s">
        <v>2531</v>
      </c>
      <c r="N794">
        <v>8.4972222219999995</v>
      </c>
      <c r="O794">
        <v>0</v>
      </c>
      <c r="P794">
        <v>8</v>
      </c>
      <c r="Q794">
        <v>0</v>
      </c>
      <c r="R794">
        <v>14</v>
      </c>
      <c r="S794">
        <v>0</v>
      </c>
      <c r="T794">
        <v>5</v>
      </c>
      <c r="U794">
        <v>0</v>
      </c>
      <c r="V794">
        <v>0</v>
      </c>
      <c r="W794">
        <v>0</v>
      </c>
      <c r="X794">
        <v>12.264124817562772</v>
      </c>
      <c r="Y794">
        <v>0</v>
      </c>
      <c r="Z794">
        <v>12.462320427318087</v>
      </c>
      <c r="AA794">
        <v>0</v>
      </c>
      <c r="AB794">
        <v>11.321501418136759</v>
      </c>
      <c r="AC794">
        <v>0</v>
      </c>
      <c r="AD794">
        <v>0</v>
      </c>
      <c r="AE794">
        <v>36.047946663017612</v>
      </c>
    </row>
    <row r="795" spans="1:31" x14ac:dyDescent="0.3">
      <c r="A795">
        <v>2447010</v>
      </c>
      <c r="B795">
        <v>1</v>
      </c>
      <c r="C795" t="s">
        <v>80</v>
      </c>
      <c r="D795" t="s">
        <v>92</v>
      </c>
      <c r="E795" t="s">
        <v>141</v>
      </c>
      <c r="F795" t="s">
        <v>2532</v>
      </c>
      <c r="G795" t="s">
        <v>143</v>
      </c>
      <c r="H795" t="s">
        <v>144</v>
      </c>
      <c r="I795" t="s">
        <v>136</v>
      </c>
      <c r="J795" t="s">
        <v>137</v>
      </c>
      <c r="K795" t="s">
        <v>138</v>
      </c>
      <c r="L795" t="s">
        <v>2533</v>
      </c>
      <c r="M795" t="s">
        <v>2534</v>
      </c>
      <c r="N795">
        <v>3.8975</v>
      </c>
      <c r="O795">
        <v>0</v>
      </c>
      <c r="P795">
        <v>6</v>
      </c>
      <c r="Q795">
        <v>0</v>
      </c>
      <c r="R795">
        <v>6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10.817031802803408</v>
      </c>
      <c r="Y795">
        <v>0</v>
      </c>
      <c r="Z795">
        <v>1.6085489502665369</v>
      </c>
      <c r="AA795">
        <v>0</v>
      </c>
      <c r="AB795">
        <v>0</v>
      </c>
      <c r="AC795">
        <v>0</v>
      </c>
      <c r="AD795">
        <v>0</v>
      </c>
      <c r="AE795">
        <v>12.425580753069944</v>
      </c>
    </row>
    <row r="796" spans="1:31" x14ac:dyDescent="0.3">
      <c r="A796">
        <v>2447020</v>
      </c>
      <c r="B796">
        <v>1</v>
      </c>
      <c r="C796" t="s">
        <v>80</v>
      </c>
      <c r="D796" t="s">
        <v>93</v>
      </c>
      <c r="E796" t="s">
        <v>159</v>
      </c>
      <c r="F796" t="s">
        <v>2535</v>
      </c>
      <c r="G796" t="s">
        <v>161</v>
      </c>
      <c r="H796" t="s">
        <v>144</v>
      </c>
      <c r="I796" t="s">
        <v>136</v>
      </c>
      <c r="J796" t="s">
        <v>137</v>
      </c>
      <c r="K796" t="s">
        <v>162</v>
      </c>
      <c r="L796" t="s">
        <v>2536</v>
      </c>
      <c r="M796" t="s">
        <v>2537</v>
      </c>
      <c r="N796">
        <v>7.9963888880000003</v>
      </c>
      <c r="O796">
        <v>0</v>
      </c>
      <c r="P796">
        <v>36</v>
      </c>
      <c r="Q796">
        <v>0</v>
      </c>
      <c r="R796">
        <v>57</v>
      </c>
      <c r="S796">
        <v>0</v>
      </c>
      <c r="T796">
        <v>13</v>
      </c>
      <c r="U796">
        <v>0</v>
      </c>
      <c r="V796">
        <v>0</v>
      </c>
      <c r="W796">
        <v>0</v>
      </c>
      <c r="X796">
        <v>70.957409911598376</v>
      </c>
      <c r="Y796">
        <v>0</v>
      </c>
      <c r="Z796">
        <v>139.64724838069992</v>
      </c>
      <c r="AA796">
        <v>0</v>
      </c>
      <c r="AB796">
        <v>38.773025809317041</v>
      </c>
      <c r="AC796">
        <v>0</v>
      </c>
      <c r="AD796">
        <v>0</v>
      </c>
      <c r="AE796">
        <v>249.37768410161533</v>
      </c>
    </row>
    <row r="797" spans="1:31" x14ac:dyDescent="0.3">
      <c r="A797">
        <v>2447021</v>
      </c>
      <c r="B797">
        <v>1</v>
      </c>
      <c r="C797" t="s">
        <v>80</v>
      </c>
      <c r="D797" t="s">
        <v>108</v>
      </c>
      <c r="E797" t="s">
        <v>141</v>
      </c>
      <c r="F797" t="s">
        <v>2538</v>
      </c>
      <c r="G797" t="s">
        <v>226</v>
      </c>
      <c r="H797" t="s">
        <v>144</v>
      </c>
      <c r="I797" t="s">
        <v>136</v>
      </c>
      <c r="J797" t="s">
        <v>137</v>
      </c>
      <c r="K797" t="s">
        <v>162</v>
      </c>
      <c r="L797" t="s">
        <v>2539</v>
      </c>
      <c r="M797" t="s">
        <v>2540</v>
      </c>
      <c r="N797">
        <v>8.1488888880000001</v>
      </c>
      <c r="O797">
        <v>0</v>
      </c>
      <c r="P797">
        <v>22</v>
      </c>
      <c r="Q797">
        <v>0</v>
      </c>
      <c r="R797">
        <v>7</v>
      </c>
      <c r="S797">
        <v>0</v>
      </c>
      <c r="T797">
        <v>1</v>
      </c>
      <c r="U797">
        <v>0</v>
      </c>
      <c r="V797">
        <v>0</v>
      </c>
      <c r="W797">
        <v>0</v>
      </c>
      <c r="X797">
        <v>27.565777199481907</v>
      </c>
      <c r="Y797">
        <v>0</v>
      </c>
      <c r="Z797">
        <v>2.7577333003017293</v>
      </c>
      <c r="AA797">
        <v>0</v>
      </c>
      <c r="AB797">
        <v>16.806597076697862</v>
      </c>
      <c r="AC797">
        <v>0</v>
      </c>
      <c r="AD797">
        <v>0</v>
      </c>
      <c r="AE797">
        <v>47.1301075764815</v>
      </c>
    </row>
    <row r="798" spans="1:31" x14ac:dyDescent="0.3">
      <c r="A798">
        <v>2447023</v>
      </c>
      <c r="B798">
        <v>1</v>
      </c>
      <c r="C798" t="s">
        <v>80</v>
      </c>
      <c r="D798" t="s">
        <v>100</v>
      </c>
      <c r="E798" t="s">
        <v>169</v>
      </c>
      <c r="F798" t="s">
        <v>2541</v>
      </c>
      <c r="G798" t="s">
        <v>161</v>
      </c>
      <c r="H798" t="s">
        <v>135</v>
      </c>
      <c r="I798" t="s">
        <v>136</v>
      </c>
      <c r="J798" t="s">
        <v>137</v>
      </c>
      <c r="K798" t="s">
        <v>162</v>
      </c>
      <c r="L798" t="s">
        <v>2542</v>
      </c>
      <c r="M798" t="s">
        <v>2543</v>
      </c>
      <c r="N798">
        <v>2.318333333</v>
      </c>
      <c r="O798">
        <v>1</v>
      </c>
      <c r="P798">
        <v>456</v>
      </c>
      <c r="Q798">
        <v>28</v>
      </c>
      <c r="R798">
        <v>129</v>
      </c>
      <c r="S798">
        <v>12</v>
      </c>
      <c r="T798">
        <v>100</v>
      </c>
      <c r="U798">
        <v>0</v>
      </c>
      <c r="V798">
        <v>0</v>
      </c>
      <c r="W798">
        <v>3.5294099728386796</v>
      </c>
      <c r="X798">
        <v>294.6967883666602</v>
      </c>
      <c r="Y798">
        <v>258.30167124810583</v>
      </c>
      <c r="Z798">
        <v>172.98835092527901</v>
      </c>
      <c r="AA798">
        <v>147.22650356313699</v>
      </c>
      <c r="AB798">
        <v>164.82198559006292</v>
      </c>
      <c r="AC798">
        <v>0</v>
      </c>
      <c r="AD798">
        <v>0</v>
      </c>
      <c r="AE798">
        <v>1041.5647096660837</v>
      </c>
    </row>
    <row r="799" spans="1:31" x14ac:dyDescent="0.3">
      <c r="A799">
        <v>2447025</v>
      </c>
      <c r="B799">
        <v>1</v>
      </c>
      <c r="C799" t="s">
        <v>80</v>
      </c>
      <c r="D799" t="s">
        <v>106</v>
      </c>
      <c r="E799" t="s">
        <v>132</v>
      </c>
      <c r="F799" t="s">
        <v>2544</v>
      </c>
      <c r="G799" t="s">
        <v>226</v>
      </c>
      <c r="H799" t="s">
        <v>135</v>
      </c>
      <c r="I799" t="s">
        <v>136</v>
      </c>
      <c r="J799" t="s">
        <v>137</v>
      </c>
      <c r="K799" t="s">
        <v>162</v>
      </c>
      <c r="L799" t="s">
        <v>2545</v>
      </c>
      <c r="M799" t="s">
        <v>2546</v>
      </c>
      <c r="N799">
        <v>1.2891666660000001</v>
      </c>
      <c r="O799">
        <v>1</v>
      </c>
      <c r="P799">
        <v>191</v>
      </c>
      <c r="Q799">
        <v>15</v>
      </c>
      <c r="R799">
        <v>80</v>
      </c>
      <c r="S799">
        <v>4</v>
      </c>
      <c r="T799">
        <v>33</v>
      </c>
      <c r="U799">
        <v>0</v>
      </c>
      <c r="V799">
        <v>0</v>
      </c>
      <c r="W799">
        <v>0.96998315325450457</v>
      </c>
      <c r="X799">
        <v>58.689160184529889</v>
      </c>
      <c r="Y799">
        <v>15.619333247453017</v>
      </c>
      <c r="Z799">
        <v>33.458232151462475</v>
      </c>
      <c r="AA799">
        <v>39.087953922536272</v>
      </c>
      <c r="AB799">
        <v>42.595402338727908</v>
      </c>
      <c r="AC799">
        <v>0</v>
      </c>
      <c r="AD799">
        <v>0</v>
      </c>
      <c r="AE799">
        <v>190.42006499796406</v>
      </c>
    </row>
    <row r="800" spans="1:31" x14ac:dyDescent="0.3">
      <c r="A800">
        <v>2447039</v>
      </c>
      <c r="B800">
        <v>1</v>
      </c>
      <c r="C800" t="s">
        <v>80</v>
      </c>
      <c r="D800" t="s">
        <v>82</v>
      </c>
      <c r="E800" t="s">
        <v>141</v>
      </c>
      <c r="F800" t="s">
        <v>2547</v>
      </c>
      <c r="G800" t="s">
        <v>263</v>
      </c>
      <c r="H800" t="s">
        <v>144</v>
      </c>
      <c r="I800" t="s">
        <v>136</v>
      </c>
      <c r="J800" t="s">
        <v>3</v>
      </c>
      <c r="K800" t="s">
        <v>138</v>
      </c>
      <c r="L800" t="s">
        <v>2548</v>
      </c>
      <c r="M800" t="s">
        <v>2549</v>
      </c>
      <c r="N800">
        <v>3.8650000000000002</v>
      </c>
      <c r="O800">
        <v>0</v>
      </c>
      <c r="P800">
        <v>89</v>
      </c>
      <c r="Q800">
        <v>0</v>
      </c>
      <c r="R800">
        <v>0</v>
      </c>
      <c r="S800">
        <v>0</v>
      </c>
      <c r="T800">
        <v>1</v>
      </c>
      <c r="U800">
        <v>0</v>
      </c>
      <c r="V800">
        <v>0</v>
      </c>
      <c r="W800">
        <v>0</v>
      </c>
      <c r="X800">
        <v>46.659512371572681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46.659512371572681</v>
      </c>
    </row>
    <row r="801" spans="1:31" x14ac:dyDescent="0.3">
      <c r="A801">
        <v>2447041</v>
      </c>
      <c r="B801">
        <v>1</v>
      </c>
      <c r="C801" t="s">
        <v>80</v>
      </c>
      <c r="D801" t="s">
        <v>100</v>
      </c>
      <c r="E801" t="s">
        <v>147</v>
      </c>
      <c r="F801" t="s">
        <v>2550</v>
      </c>
      <c r="G801" t="s">
        <v>149</v>
      </c>
      <c r="H801" t="s">
        <v>135</v>
      </c>
      <c r="I801" t="s">
        <v>136</v>
      </c>
      <c r="J801" t="s">
        <v>137</v>
      </c>
      <c r="K801" t="s">
        <v>138</v>
      </c>
      <c r="L801" t="s">
        <v>2551</v>
      </c>
      <c r="M801" t="s">
        <v>2552</v>
      </c>
      <c r="N801">
        <v>0.74472222200000004</v>
      </c>
      <c r="O801">
        <v>0</v>
      </c>
      <c r="P801">
        <v>998</v>
      </c>
      <c r="Q801">
        <v>0</v>
      </c>
      <c r="R801">
        <v>126</v>
      </c>
      <c r="S801">
        <v>0</v>
      </c>
      <c r="T801">
        <v>112</v>
      </c>
      <c r="U801">
        <v>0</v>
      </c>
      <c r="V801">
        <v>0</v>
      </c>
      <c r="W801">
        <v>0</v>
      </c>
      <c r="X801">
        <v>319.16405490483993</v>
      </c>
      <c r="Y801">
        <v>0</v>
      </c>
      <c r="Z801">
        <v>71.054425559159867</v>
      </c>
      <c r="AA801">
        <v>0</v>
      </c>
      <c r="AB801">
        <v>83.94732801516777</v>
      </c>
      <c r="AC801">
        <v>0</v>
      </c>
      <c r="AD801">
        <v>0</v>
      </c>
      <c r="AE801">
        <v>474.16580847916759</v>
      </c>
    </row>
    <row r="802" spans="1:31" x14ac:dyDescent="0.3">
      <c r="A802">
        <v>2447045</v>
      </c>
      <c r="B802">
        <v>1</v>
      </c>
      <c r="C802" t="s">
        <v>80</v>
      </c>
      <c r="D802" t="s">
        <v>105</v>
      </c>
      <c r="E802" t="s">
        <v>182</v>
      </c>
      <c r="F802" t="s">
        <v>2553</v>
      </c>
      <c r="G802" t="s">
        <v>2554</v>
      </c>
      <c r="H802" t="s">
        <v>144</v>
      </c>
      <c r="I802" t="s">
        <v>136</v>
      </c>
      <c r="J802" t="s">
        <v>137</v>
      </c>
      <c r="K802" t="s">
        <v>138</v>
      </c>
      <c r="L802" t="s">
        <v>2555</v>
      </c>
      <c r="M802" t="s">
        <v>2556</v>
      </c>
      <c r="N802">
        <v>1.9283333330000001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1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4.6861970733521821</v>
      </c>
      <c r="AC802">
        <v>0</v>
      </c>
      <c r="AD802">
        <v>0</v>
      </c>
      <c r="AE802">
        <v>4.6861970733521821</v>
      </c>
    </row>
    <row r="803" spans="1:31" x14ac:dyDescent="0.3">
      <c r="A803">
        <v>2447053</v>
      </c>
      <c r="B803">
        <v>1</v>
      </c>
      <c r="C803" t="s">
        <v>80</v>
      </c>
      <c r="D803" t="s">
        <v>92</v>
      </c>
      <c r="E803" t="s">
        <v>159</v>
      </c>
      <c r="F803" t="s">
        <v>2557</v>
      </c>
      <c r="G803" t="s">
        <v>143</v>
      </c>
      <c r="H803" t="s">
        <v>144</v>
      </c>
      <c r="I803" t="s">
        <v>136</v>
      </c>
      <c r="J803" t="s">
        <v>137</v>
      </c>
      <c r="K803" t="s">
        <v>138</v>
      </c>
      <c r="L803" t="s">
        <v>2558</v>
      </c>
      <c r="M803" t="s">
        <v>2559</v>
      </c>
      <c r="N803">
        <v>0.91333333299999997</v>
      </c>
      <c r="O803">
        <v>0</v>
      </c>
      <c r="P803">
        <v>345</v>
      </c>
      <c r="Q803">
        <v>0</v>
      </c>
      <c r="R803">
        <v>1</v>
      </c>
      <c r="S803">
        <v>0</v>
      </c>
      <c r="T803">
        <v>26</v>
      </c>
      <c r="U803">
        <v>0</v>
      </c>
      <c r="V803">
        <v>0</v>
      </c>
      <c r="W803">
        <v>0</v>
      </c>
      <c r="X803">
        <v>65.484130930060218</v>
      </c>
      <c r="Y803">
        <v>0</v>
      </c>
      <c r="Z803">
        <v>1.2800659733361917E-2</v>
      </c>
      <c r="AA803">
        <v>0</v>
      </c>
      <c r="AB803">
        <v>14.271823569102702</v>
      </c>
      <c r="AC803">
        <v>0</v>
      </c>
      <c r="AD803">
        <v>0</v>
      </c>
      <c r="AE803">
        <v>79.768755158896283</v>
      </c>
    </row>
    <row r="804" spans="1:31" x14ac:dyDescent="0.3">
      <c r="A804">
        <v>2447057</v>
      </c>
      <c r="B804">
        <v>1</v>
      </c>
      <c r="C804" t="s">
        <v>80</v>
      </c>
      <c r="D804" t="s">
        <v>107</v>
      </c>
      <c r="E804" t="s">
        <v>141</v>
      </c>
      <c r="F804" t="s">
        <v>2560</v>
      </c>
      <c r="G804" t="s">
        <v>143</v>
      </c>
      <c r="H804" t="s">
        <v>144</v>
      </c>
      <c r="I804" t="s">
        <v>136</v>
      </c>
      <c r="J804" t="s">
        <v>137</v>
      </c>
      <c r="K804" t="s">
        <v>138</v>
      </c>
      <c r="L804" t="s">
        <v>2561</v>
      </c>
      <c r="M804" t="s">
        <v>2562</v>
      </c>
      <c r="N804">
        <v>0.67111111099999998</v>
      </c>
      <c r="O804">
        <v>0</v>
      </c>
      <c r="P804">
        <v>219</v>
      </c>
      <c r="Q804">
        <v>0</v>
      </c>
      <c r="R804">
        <v>0</v>
      </c>
      <c r="S804">
        <v>0</v>
      </c>
      <c r="T804">
        <v>8</v>
      </c>
      <c r="U804">
        <v>0</v>
      </c>
      <c r="V804">
        <v>0</v>
      </c>
      <c r="W804">
        <v>0</v>
      </c>
      <c r="X804">
        <v>38.27065397641617</v>
      </c>
      <c r="Y804">
        <v>0</v>
      </c>
      <c r="Z804">
        <v>0</v>
      </c>
      <c r="AA804">
        <v>0</v>
      </c>
      <c r="AB804">
        <v>8.0107656651806316</v>
      </c>
      <c r="AC804">
        <v>0</v>
      </c>
      <c r="AD804">
        <v>0</v>
      </c>
      <c r="AE804">
        <v>46.281419641596798</v>
      </c>
    </row>
    <row r="805" spans="1:31" x14ac:dyDescent="0.3">
      <c r="A805">
        <v>2447060</v>
      </c>
      <c r="B805">
        <v>1</v>
      </c>
      <c r="C805" t="s">
        <v>81</v>
      </c>
      <c r="D805" t="s">
        <v>112</v>
      </c>
      <c r="E805" t="s">
        <v>173</v>
      </c>
      <c r="F805" t="s">
        <v>2563</v>
      </c>
      <c r="G805" t="s">
        <v>175</v>
      </c>
      <c r="H805" t="s">
        <v>144</v>
      </c>
      <c r="I805" t="s">
        <v>136</v>
      </c>
      <c r="J805" t="s">
        <v>137</v>
      </c>
      <c r="K805" t="s">
        <v>138</v>
      </c>
      <c r="L805" t="s">
        <v>2564</v>
      </c>
      <c r="M805" t="s">
        <v>2565</v>
      </c>
      <c r="N805">
        <v>7.7336111110000001</v>
      </c>
      <c r="O805">
        <v>0</v>
      </c>
      <c r="P805">
        <v>1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1.1005798399156115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1.1005798399156115</v>
      </c>
    </row>
    <row r="806" spans="1:31" x14ac:dyDescent="0.3">
      <c r="A806">
        <v>2447063</v>
      </c>
      <c r="B806">
        <v>1</v>
      </c>
      <c r="C806" t="s">
        <v>80</v>
      </c>
      <c r="D806" t="s">
        <v>88</v>
      </c>
      <c r="E806" t="s">
        <v>141</v>
      </c>
      <c r="F806" t="s">
        <v>2566</v>
      </c>
      <c r="G806" t="s">
        <v>161</v>
      </c>
      <c r="H806" t="s">
        <v>144</v>
      </c>
      <c r="I806" t="s">
        <v>136</v>
      </c>
      <c r="J806" t="s">
        <v>137</v>
      </c>
      <c r="K806" t="s">
        <v>162</v>
      </c>
      <c r="L806" t="s">
        <v>2567</v>
      </c>
      <c r="M806" t="s">
        <v>2568</v>
      </c>
      <c r="N806">
        <v>4.0552777769999997</v>
      </c>
      <c r="O806">
        <v>0</v>
      </c>
      <c r="P806">
        <v>83</v>
      </c>
      <c r="Q806">
        <v>0</v>
      </c>
      <c r="R806">
        <v>0</v>
      </c>
      <c r="S806">
        <v>0</v>
      </c>
      <c r="T806">
        <v>3</v>
      </c>
      <c r="U806">
        <v>0</v>
      </c>
      <c r="V806">
        <v>0</v>
      </c>
      <c r="W806">
        <v>0</v>
      </c>
      <c r="X806">
        <v>87.27317611623171</v>
      </c>
      <c r="Y806">
        <v>0</v>
      </c>
      <c r="Z806">
        <v>0</v>
      </c>
      <c r="AA806">
        <v>0</v>
      </c>
      <c r="AB806">
        <v>1.0480624253388402</v>
      </c>
      <c r="AC806">
        <v>0</v>
      </c>
      <c r="AD806">
        <v>0</v>
      </c>
      <c r="AE806">
        <v>88.321238541570551</v>
      </c>
    </row>
    <row r="807" spans="1:31" x14ac:dyDescent="0.3">
      <c r="A807">
        <v>2447067</v>
      </c>
      <c r="B807">
        <v>1</v>
      </c>
      <c r="C807" t="s">
        <v>80</v>
      </c>
      <c r="D807" t="s">
        <v>84</v>
      </c>
      <c r="E807" t="s">
        <v>141</v>
      </c>
      <c r="F807" t="s">
        <v>2569</v>
      </c>
      <c r="G807" t="s">
        <v>200</v>
      </c>
      <c r="H807" t="s">
        <v>144</v>
      </c>
      <c r="I807" t="s">
        <v>136</v>
      </c>
      <c r="J807" t="s">
        <v>137</v>
      </c>
      <c r="K807" t="s">
        <v>138</v>
      </c>
      <c r="L807" t="s">
        <v>2570</v>
      </c>
      <c r="M807" t="s">
        <v>2571</v>
      </c>
      <c r="N807">
        <v>4.2441666659999999</v>
      </c>
      <c r="O807">
        <v>0</v>
      </c>
      <c r="P807">
        <v>127</v>
      </c>
      <c r="Q807">
        <v>0</v>
      </c>
      <c r="R807">
        <v>0</v>
      </c>
      <c r="S807">
        <v>0</v>
      </c>
      <c r="T807">
        <v>15</v>
      </c>
      <c r="U807">
        <v>0</v>
      </c>
      <c r="V807">
        <v>0</v>
      </c>
      <c r="W807">
        <v>0</v>
      </c>
      <c r="X807">
        <v>139.03491682528841</v>
      </c>
      <c r="Y807">
        <v>0</v>
      </c>
      <c r="Z807">
        <v>0</v>
      </c>
      <c r="AA807">
        <v>0</v>
      </c>
      <c r="AB807">
        <v>85.494138810429391</v>
      </c>
      <c r="AC807">
        <v>0</v>
      </c>
      <c r="AD807">
        <v>0</v>
      </c>
      <c r="AE807">
        <v>224.52905563571778</v>
      </c>
    </row>
    <row r="808" spans="1:31" x14ac:dyDescent="0.3">
      <c r="A808">
        <v>2447071</v>
      </c>
      <c r="B808">
        <v>1</v>
      </c>
      <c r="C808" t="s">
        <v>80</v>
      </c>
      <c r="D808" t="s">
        <v>107</v>
      </c>
      <c r="E808" t="s">
        <v>147</v>
      </c>
      <c r="F808" t="s">
        <v>2572</v>
      </c>
      <c r="G808" t="s">
        <v>226</v>
      </c>
      <c r="H808" t="s">
        <v>135</v>
      </c>
      <c r="I808" t="s">
        <v>136</v>
      </c>
      <c r="J808" t="s">
        <v>137</v>
      </c>
      <c r="K808" t="s">
        <v>162</v>
      </c>
      <c r="L808" t="s">
        <v>2573</v>
      </c>
      <c r="M808" t="s">
        <v>2574</v>
      </c>
      <c r="N808">
        <v>6.3624999999999998</v>
      </c>
      <c r="O808">
        <v>0</v>
      </c>
      <c r="P808">
        <v>64</v>
      </c>
      <c r="Q808">
        <v>0</v>
      </c>
      <c r="R808">
        <v>9</v>
      </c>
      <c r="S808">
        <v>0</v>
      </c>
      <c r="T808">
        <v>4</v>
      </c>
      <c r="U808">
        <v>0</v>
      </c>
      <c r="V808">
        <v>0</v>
      </c>
      <c r="W808">
        <v>0</v>
      </c>
      <c r="X808">
        <v>107.009090592116</v>
      </c>
      <c r="Y808">
        <v>0</v>
      </c>
      <c r="Z808">
        <v>9.949545941472369</v>
      </c>
      <c r="AA808">
        <v>0</v>
      </c>
      <c r="AB808">
        <v>41.324634756819123</v>
      </c>
      <c r="AC808">
        <v>0</v>
      </c>
      <c r="AD808">
        <v>0</v>
      </c>
      <c r="AE808">
        <v>158.28327129040747</v>
      </c>
    </row>
    <row r="809" spans="1:31" x14ac:dyDescent="0.3">
      <c r="A809">
        <v>2447073</v>
      </c>
      <c r="B809">
        <v>1</v>
      </c>
      <c r="C809" t="s">
        <v>80</v>
      </c>
      <c r="D809" t="s">
        <v>110</v>
      </c>
      <c r="E809" t="s">
        <v>141</v>
      </c>
      <c r="F809" t="s">
        <v>2575</v>
      </c>
      <c r="G809" t="s">
        <v>366</v>
      </c>
      <c r="H809" t="s">
        <v>144</v>
      </c>
      <c r="I809" t="s">
        <v>136</v>
      </c>
      <c r="J809" t="s">
        <v>137</v>
      </c>
      <c r="K809" t="s">
        <v>138</v>
      </c>
      <c r="L809" t="s">
        <v>2576</v>
      </c>
      <c r="M809" t="s">
        <v>2577</v>
      </c>
      <c r="N809">
        <v>7.2913888880000002</v>
      </c>
      <c r="O809">
        <v>0</v>
      </c>
      <c r="P809">
        <v>12</v>
      </c>
      <c r="Q809">
        <v>0</v>
      </c>
      <c r="R809">
        <v>0</v>
      </c>
      <c r="S809">
        <v>0</v>
      </c>
      <c r="T809">
        <v>13</v>
      </c>
      <c r="U809">
        <v>0</v>
      </c>
      <c r="V809">
        <v>0</v>
      </c>
      <c r="W809">
        <v>0</v>
      </c>
      <c r="X809">
        <v>16.868328051452924</v>
      </c>
      <c r="Y809">
        <v>0</v>
      </c>
      <c r="Z809">
        <v>0</v>
      </c>
      <c r="AA809">
        <v>0</v>
      </c>
      <c r="AB809">
        <v>409.79917631656571</v>
      </c>
      <c r="AC809">
        <v>0</v>
      </c>
      <c r="AD809">
        <v>0</v>
      </c>
      <c r="AE809">
        <v>426.66750436801863</v>
      </c>
    </row>
    <row r="810" spans="1:31" x14ac:dyDescent="0.3">
      <c r="A810">
        <v>2447074</v>
      </c>
      <c r="B810">
        <v>1</v>
      </c>
      <c r="C810" t="s">
        <v>80</v>
      </c>
      <c r="D810" t="s">
        <v>93</v>
      </c>
      <c r="E810" t="s">
        <v>141</v>
      </c>
      <c r="F810" t="s">
        <v>2578</v>
      </c>
      <c r="G810" t="s">
        <v>143</v>
      </c>
      <c r="H810" t="s">
        <v>144</v>
      </c>
      <c r="I810" t="s">
        <v>136</v>
      </c>
      <c r="J810" t="s">
        <v>137</v>
      </c>
      <c r="K810" t="s">
        <v>138</v>
      </c>
      <c r="L810" t="s">
        <v>2579</v>
      </c>
      <c r="M810" t="s">
        <v>2580</v>
      </c>
      <c r="N810">
        <v>2.8616666660000001</v>
      </c>
      <c r="O810">
        <v>0</v>
      </c>
      <c r="P810">
        <v>33</v>
      </c>
      <c r="Q810">
        <v>0</v>
      </c>
      <c r="R810">
        <v>6</v>
      </c>
      <c r="S810">
        <v>0</v>
      </c>
      <c r="T810">
        <v>6</v>
      </c>
      <c r="U810">
        <v>0</v>
      </c>
      <c r="V810">
        <v>0</v>
      </c>
      <c r="W810">
        <v>0</v>
      </c>
      <c r="X810">
        <v>6.227395298138843</v>
      </c>
      <c r="Y810">
        <v>0</v>
      </c>
      <c r="Z810">
        <v>0.34334508064836911</v>
      </c>
      <c r="AA810">
        <v>0</v>
      </c>
      <c r="AB810">
        <v>33.620354401410616</v>
      </c>
      <c r="AC810">
        <v>0</v>
      </c>
      <c r="AD810">
        <v>0</v>
      </c>
      <c r="AE810">
        <v>40.19109478019783</v>
      </c>
    </row>
    <row r="811" spans="1:31" x14ac:dyDescent="0.3">
      <c r="A811">
        <v>2447077</v>
      </c>
      <c r="B811">
        <v>1</v>
      </c>
      <c r="C811" t="s">
        <v>80</v>
      </c>
      <c r="D811" t="s">
        <v>103</v>
      </c>
      <c r="E811" t="s">
        <v>141</v>
      </c>
      <c r="F811" t="s">
        <v>2581</v>
      </c>
      <c r="G811" t="s">
        <v>156</v>
      </c>
      <c r="H811" t="s">
        <v>144</v>
      </c>
      <c r="I811" t="s">
        <v>136</v>
      </c>
      <c r="J811" t="s">
        <v>137</v>
      </c>
      <c r="K811" t="s">
        <v>138</v>
      </c>
      <c r="L811" t="s">
        <v>2582</v>
      </c>
      <c r="M811" t="s">
        <v>2583</v>
      </c>
      <c r="N811">
        <v>0.63777777700000005</v>
      </c>
      <c r="O811">
        <v>0</v>
      </c>
      <c r="P811">
        <v>45</v>
      </c>
      <c r="Q811">
        <v>0</v>
      </c>
      <c r="R811">
        <v>0</v>
      </c>
      <c r="S811">
        <v>0</v>
      </c>
      <c r="T811">
        <v>2</v>
      </c>
      <c r="U811">
        <v>0</v>
      </c>
      <c r="V811">
        <v>0</v>
      </c>
      <c r="W811">
        <v>0</v>
      </c>
      <c r="X811">
        <v>8.4375526751601715</v>
      </c>
      <c r="Y811">
        <v>0</v>
      </c>
      <c r="Z811">
        <v>0</v>
      </c>
      <c r="AA811">
        <v>0</v>
      </c>
      <c r="AB811">
        <v>1.4471337854778423</v>
      </c>
      <c r="AC811">
        <v>0</v>
      </c>
      <c r="AD811">
        <v>0</v>
      </c>
      <c r="AE811">
        <v>9.8846864606380134</v>
      </c>
    </row>
    <row r="812" spans="1:31" x14ac:dyDescent="0.3">
      <c r="A812">
        <v>2447078</v>
      </c>
      <c r="B812">
        <v>1</v>
      </c>
      <c r="C812" t="s">
        <v>80</v>
      </c>
      <c r="D812" t="s">
        <v>82</v>
      </c>
      <c r="E812" t="s">
        <v>159</v>
      </c>
      <c r="F812" t="s">
        <v>2584</v>
      </c>
      <c r="G812" t="s">
        <v>143</v>
      </c>
      <c r="H812" t="s">
        <v>144</v>
      </c>
      <c r="I812" t="s">
        <v>136</v>
      </c>
      <c r="J812" t="s">
        <v>137</v>
      </c>
      <c r="K812" t="s">
        <v>138</v>
      </c>
      <c r="L812" t="s">
        <v>2585</v>
      </c>
      <c r="M812" t="s">
        <v>2586</v>
      </c>
      <c r="N812">
        <v>3.1363888879999999</v>
      </c>
      <c r="O812">
        <v>0</v>
      </c>
      <c r="P812">
        <v>298</v>
      </c>
      <c r="Q812">
        <v>0</v>
      </c>
      <c r="R812">
        <v>0</v>
      </c>
      <c r="S812">
        <v>0</v>
      </c>
      <c r="T812">
        <v>21</v>
      </c>
      <c r="U812">
        <v>0</v>
      </c>
      <c r="V812">
        <v>0</v>
      </c>
      <c r="W812">
        <v>0</v>
      </c>
      <c r="X812">
        <v>132.10646996120681</v>
      </c>
      <c r="Y812">
        <v>0</v>
      </c>
      <c r="Z812">
        <v>0</v>
      </c>
      <c r="AA812">
        <v>0</v>
      </c>
      <c r="AB812">
        <v>86.796508347910873</v>
      </c>
      <c r="AC812">
        <v>0</v>
      </c>
      <c r="AD812">
        <v>0</v>
      </c>
      <c r="AE812">
        <v>218.90297830911769</v>
      </c>
    </row>
    <row r="813" spans="1:31" x14ac:dyDescent="0.3">
      <c r="A813">
        <v>2447081</v>
      </c>
      <c r="B813">
        <v>1</v>
      </c>
      <c r="C813" t="s">
        <v>80</v>
      </c>
      <c r="D813" t="s">
        <v>94</v>
      </c>
      <c r="E813" t="s">
        <v>159</v>
      </c>
      <c r="F813" t="s">
        <v>2587</v>
      </c>
      <c r="G813" t="s">
        <v>143</v>
      </c>
      <c r="H813" t="s">
        <v>144</v>
      </c>
      <c r="I813" t="s">
        <v>136</v>
      </c>
      <c r="J813" t="s">
        <v>137</v>
      </c>
      <c r="K813" t="s">
        <v>138</v>
      </c>
      <c r="L813" t="s">
        <v>2588</v>
      </c>
      <c r="M813" t="s">
        <v>2589</v>
      </c>
      <c r="N813">
        <v>0.34555555500000001</v>
      </c>
      <c r="O813">
        <v>0</v>
      </c>
      <c r="P813">
        <v>144</v>
      </c>
      <c r="Q813">
        <v>0</v>
      </c>
      <c r="R813">
        <v>0</v>
      </c>
      <c r="S813">
        <v>0</v>
      </c>
      <c r="T813">
        <v>4</v>
      </c>
      <c r="U813">
        <v>0</v>
      </c>
      <c r="V813">
        <v>0</v>
      </c>
      <c r="W813">
        <v>0</v>
      </c>
      <c r="X813">
        <v>3.5246492357247003</v>
      </c>
      <c r="Y813">
        <v>0</v>
      </c>
      <c r="Z813">
        <v>0</v>
      </c>
      <c r="AA813">
        <v>0</v>
      </c>
      <c r="AB813">
        <v>0.84436419212885672</v>
      </c>
      <c r="AC813">
        <v>0</v>
      </c>
      <c r="AD813">
        <v>0</v>
      </c>
      <c r="AE813">
        <v>4.3690134278535568</v>
      </c>
    </row>
    <row r="814" spans="1:31" x14ac:dyDescent="0.3">
      <c r="A814">
        <v>2447082</v>
      </c>
      <c r="B814">
        <v>1</v>
      </c>
      <c r="C814" t="s">
        <v>80</v>
      </c>
      <c r="D814" t="s">
        <v>109</v>
      </c>
      <c r="E814" t="s">
        <v>159</v>
      </c>
      <c r="F814" t="s">
        <v>2590</v>
      </c>
      <c r="G814" t="s">
        <v>599</v>
      </c>
      <c r="H814" t="s">
        <v>144</v>
      </c>
      <c r="I814" t="s">
        <v>136</v>
      </c>
      <c r="J814" t="s">
        <v>137</v>
      </c>
      <c r="K814" t="s">
        <v>138</v>
      </c>
      <c r="L814" t="s">
        <v>2591</v>
      </c>
      <c r="M814" t="s">
        <v>2592</v>
      </c>
      <c r="N814">
        <v>3.13</v>
      </c>
      <c r="O814">
        <v>0</v>
      </c>
      <c r="P814">
        <v>38</v>
      </c>
      <c r="Q814">
        <v>0</v>
      </c>
      <c r="R814">
        <v>28</v>
      </c>
      <c r="S814">
        <v>0</v>
      </c>
      <c r="T814">
        <v>7</v>
      </c>
      <c r="U814">
        <v>0</v>
      </c>
      <c r="V814">
        <v>0</v>
      </c>
      <c r="W814">
        <v>0</v>
      </c>
      <c r="X814">
        <v>5.164692303162207</v>
      </c>
      <c r="Y814">
        <v>0</v>
      </c>
      <c r="Z814">
        <v>5.854696671454894</v>
      </c>
      <c r="AA814">
        <v>0</v>
      </c>
      <c r="AB814">
        <v>52.187001928280232</v>
      </c>
      <c r="AC814">
        <v>0</v>
      </c>
      <c r="AD814">
        <v>0</v>
      </c>
      <c r="AE814">
        <v>63.206390902897333</v>
      </c>
    </row>
    <row r="815" spans="1:31" x14ac:dyDescent="0.3">
      <c r="A815">
        <v>2447084</v>
      </c>
      <c r="B815">
        <v>1</v>
      </c>
      <c r="C815" t="s">
        <v>80</v>
      </c>
      <c r="D815" t="s">
        <v>105</v>
      </c>
      <c r="E815" t="s">
        <v>173</v>
      </c>
      <c r="F815" t="s">
        <v>2593</v>
      </c>
      <c r="G815" t="s">
        <v>179</v>
      </c>
      <c r="H815" t="s">
        <v>144</v>
      </c>
      <c r="I815" t="s">
        <v>136</v>
      </c>
      <c r="J815" t="s">
        <v>137</v>
      </c>
      <c r="K815" t="s">
        <v>138</v>
      </c>
      <c r="L815" t="s">
        <v>2594</v>
      </c>
      <c r="M815" t="s">
        <v>2595</v>
      </c>
      <c r="N815">
        <v>0.94444444400000005</v>
      </c>
      <c r="O815">
        <v>0</v>
      </c>
      <c r="P815">
        <v>13</v>
      </c>
      <c r="Q815">
        <v>0</v>
      </c>
      <c r="R815">
        <v>0</v>
      </c>
      <c r="S815">
        <v>0</v>
      </c>
      <c r="T815">
        <v>2</v>
      </c>
      <c r="U815">
        <v>0</v>
      </c>
      <c r="V815">
        <v>0</v>
      </c>
      <c r="W815">
        <v>0</v>
      </c>
      <c r="X815">
        <v>3.6056985778971113</v>
      </c>
      <c r="Y815">
        <v>0</v>
      </c>
      <c r="Z815">
        <v>0</v>
      </c>
      <c r="AA815">
        <v>0</v>
      </c>
      <c r="AB815">
        <v>3.0262446168575048</v>
      </c>
      <c r="AC815">
        <v>0</v>
      </c>
      <c r="AD815">
        <v>0</v>
      </c>
      <c r="AE815">
        <v>6.6319431947546157</v>
      </c>
    </row>
    <row r="816" spans="1:31" x14ac:dyDescent="0.3">
      <c r="A816">
        <v>2447086</v>
      </c>
      <c r="B816">
        <v>1</v>
      </c>
      <c r="C816" t="s">
        <v>80</v>
      </c>
      <c r="D816" t="s">
        <v>103</v>
      </c>
      <c r="E816" t="s">
        <v>159</v>
      </c>
      <c r="F816" t="s">
        <v>2596</v>
      </c>
      <c r="G816" t="s">
        <v>143</v>
      </c>
      <c r="H816" t="s">
        <v>144</v>
      </c>
      <c r="I816" t="s">
        <v>136</v>
      </c>
      <c r="J816" t="s">
        <v>137</v>
      </c>
      <c r="K816" t="s">
        <v>138</v>
      </c>
      <c r="L816" t="s">
        <v>2597</v>
      </c>
      <c r="M816" t="s">
        <v>2598</v>
      </c>
      <c r="N816">
        <v>0.203055555</v>
      </c>
      <c r="O816">
        <v>0</v>
      </c>
      <c r="P816">
        <v>584</v>
      </c>
      <c r="Q816">
        <v>0</v>
      </c>
      <c r="R816">
        <v>0</v>
      </c>
      <c r="S816">
        <v>0</v>
      </c>
      <c r="T816">
        <v>91</v>
      </c>
      <c r="U816">
        <v>0</v>
      </c>
      <c r="V816">
        <v>0</v>
      </c>
      <c r="W816">
        <v>0</v>
      </c>
      <c r="X816">
        <v>37.2244754589791</v>
      </c>
      <c r="Y816">
        <v>0</v>
      </c>
      <c r="Z816">
        <v>0</v>
      </c>
      <c r="AA816">
        <v>0</v>
      </c>
      <c r="AB816">
        <v>25.036661280801564</v>
      </c>
      <c r="AC816">
        <v>0</v>
      </c>
      <c r="AD816">
        <v>0</v>
      </c>
      <c r="AE816">
        <v>62.261136739780667</v>
      </c>
    </row>
    <row r="817" spans="1:31" x14ac:dyDescent="0.3">
      <c r="A817">
        <v>2447087</v>
      </c>
      <c r="B817">
        <v>1</v>
      </c>
      <c r="C817" t="s">
        <v>80</v>
      </c>
      <c r="D817" t="s">
        <v>89</v>
      </c>
      <c r="E817" t="s">
        <v>159</v>
      </c>
      <c r="F817" t="s">
        <v>2599</v>
      </c>
      <c r="G817" t="s">
        <v>143</v>
      </c>
      <c r="H817" t="s">
        <v>144</v>
      </c>
      <c r="I817" t="s">
        <v>136</v>
      </c>
      <c r="J817" t="s">
        <v>137</v>
      </c>
      <c r="K817" t="s">
        <v>138</v>
      </c>
      <c r="L817" t="s">
        <v>2600</v>
      </c>
      <c r="M817" t="s">
        <v>2601</v>
      </c>
      <c r="N817">
        <v>1.7294444440000001</v>
      </c>
      <c r="O817">
        <v>0</v>
      </c>
      <c r="P817">
        <v>29</v>
      </c>
      <c r="Q817">
        <v>0</v>
      </c>
      <c r="R817">
        <v>1</v>
      </c>
      <c r="S817">
        <v>0</v>
      </c>
      <c r="T817">
        <v>118</v>
      </c>
      <c r="U817">
        <v>0</v>
      </c>
      <c r="V817">
        <v>0</v>
      </c>
      <c r="W817">
        <v>0</v>
      </c>
      <c r="X817">
        <v>101.5064603207872</v>
      </c>
      <c r="Y817">
        <v>0</v>
      </c>
      <c r="Z817">
        <v>0</v>
      </c>
      <c r="AA817">
        <v>0</v>
      </c>
      <c r="AB817">
        <v>163.29221648679402</v>
      </c>
      <c r="AC817">
        <v>0</v>
      </c>
      <c r="AD817">
        <v>0</v>
      </c>
      <c r="AE817">
        <v>264.79867680758122</v>
      </c>
    </row>
    <row r="818" spans="1:31" x14ac:dyDescent="0.3">
      <c r="A818">
        <v>2447088</v>
      </c>
      <c r="B818">
        <v>1</v>
      </c>
      <c r="C818" t="s">
        <v>80</v>
      </c>
      <c r="D818" t="s">
        <v>103</v>
      </c>
      <c r="E818" t="s">
        <v>173</v>
      </c>
      <c r="F818" t="s">
        <v>2602</v>
      </c>
      <c r="G818" t="s">
        <v>175</v>
      </c>
      <c r="H818" t="s">
        <v>144</v>
      </c>
      <c r="I818" t="s">
        <v>136</v>
      </c>
      <c r="J818" t="s">
        <v>137</v>
      </c>
      <c r="K818" t="s">
        <v>138</v>
      </c>
      <c r="L818" t="s">
        <v>2603</v>
      </c>
      <c r="M818" t="s">
        <v>2604</v>
      </c>
      <c r="N818">
        <v>2.125277777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1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0.70856486448290257</v>
      </c>
      <c r="AC818">
        <v>0</v>
      </c>
      <c r="AD818">
        <v>0</v>
      </c>
      <c r="AE818">
        <v>0.70856486448290257</v>
      </c>
    </row>
    <row r="819" spans="1:31" x14ac:dyDescent="0.3">
      <c r="A819">
        <v>2447090</v>
      </c>
      <c r="B819">
        <v>1</v>
      </c>
      <c r="C819" t="s">
        <v>80</v>
      </c>
      <c r="D819" t="s">
        <v>108</v>
      </c>
      <c r="E819" t="s">
        <v>147</v>
      </c>
      <c r="F819" t="s">
        <v>2605</v>
      </c>
      <c r="G819" t="s">
        <v>226</v>
      </c>
      <c r="H819" t="s">
        <v>135</v>
      </c>
      <c r="I819" t="s">
        <v>136</v>
      </c>
      <c r="J819" t="s">
        <v>137</v>
      </c>
      <c r="K819" t="s">
        <v>162</v>
      </c>
      <c r="L819" t="s">
        <v>2606</v>
      </c>
      <c r="M819" t="s">
        <v>2607</v>
      </c>
      <c r="N819">
        <v>3.406111111</v>
      </c>
      <c r="O819">
        <v>0</v>
      </c>
      <c r="P819">
        <v>38</v>
      </c>
      <c r="Q819">
        <v>0</v>
      </c>
      <c r="R819">
        <v>6</v>
      </c>
      <c r="S819">
        <v>0</v>
      </c>
      <c r="T819">
        <v>7</v>
      </c>
      <c r="U819">
        <v>0</v>
      </c>
      <c r="V819">
        <v>0</v>
      </c>
      <c r="W819">
        <v>0</v>
      </c>
      <c r="X819">
        <v>18.445686628375508</v>
      </c>
      <c r="Y819">
        <v>0</v>
      </c>
      <c r="Z819">
        <v>4.9318719092269063</v>
      </c>
      <c r="AA819">
        <v>0</v>
      </c>
      <c r="AB819">
        <v>10.360081997604622</v>
      </c>
      <c r="AC819">
        <v>0</v>
      </c>
      <c r="AD819">
        <v>0</v>
      </c>
      <c r="AE819">
        <v>33.737640535207035</v>
      </c>
    </row>
    <row r="820" spans="1:31" x14ac:dyDescent="0.3">
      <c r="A820">
        <v>2447095</v>
      </c>
      <c r="B820">
        <v>1</v>
      </c>
      <c r="C820" t="s">
        <v>81</v>
      </c>
      <c r="D820" t="s">
        <v>127</v>
      </c>
      <c r="E820" t="s">
        <v>147</v>
      </c>
      <c r="F820" t="s">
        <v>2608</v>
      </c>
      <c r="G820" t="s">
        <v>226</v>
      </c>
      <c r="H820" t="s">
        <v>135</v>
      </c>
      <c r="I820" t="s">
        <v>136</v>
      </c>
      <c r="J820" t="s">
        <v>137</v>
      </c>
      <c r="K820" t="s">
        <v>162</v>
      </c>
      <c r="L820" t="s">
        <v>2609</v>
      </c>
      <c r="M820" t="s">
        <v>2610</v>
      </c>
      <c r="N820">
        <v>6.1236111109999998</v>
      </c>
      <c r="O820">
        <v>0</v>
      </c>
      <c r="P820">
        <v>333</v>
      </c>
      <c r="Q820">
        <v>0</v>
      </c>
      <c r="R820">
        <v>9</v>
      </c>
      <c r="S820">
        <v>0</v>
      </c>
      <c r="T820">
        <v>42</v>
      </c>
      <c r="U820">
        <v>0</v>
      </c>
      <c r="V820">
        <v>0</v>
      </c>
      <c r="W820">
        <v>0</v>
      </c>
      <c r="X820">
        <v>560.78060014354207</v>
      </c>
      <c r="Y820">
        <v>0</v>
      </c>
      <c r="Z820">
        <v>2.3035258834973034</v>
      </c>
      <c r="AA820">
        <v>0</v>
      </c>
      <c r="AB820">
        <v>263.8833357399339</v>
      </c>
      <c r="AC820">
        <v>0</v>
      </c>
      <c r="AD820">
        <v>0</v>
      </c>
      <c r="AE820">
        <v>826.9674617669732</v>
      </c>
    </row>
    <row r="821" spans="1:31" x14ac:dyDescent="0.3">
      <c r="A821">
        <v>2447096</v>
      </c>
      <c r="B821">
        <v>1</v>
      </c>
      <c r="C821" t="s">
        <v>81</v>
      </c>
      <c r="D821" t="s">
        <v>112</v>
      </c>
      <c r="E821" t="s">
        <v>147</v>
      </c>
      <c r="F821" t="s">
        <v>2611</v>
      </c>
      <c r="G821" t="s">
        <v>149</v>
      </c>
      <c r="H821" t="s">
        <v>135</v>
      </c>
      <c r="I821" t="s">
        <v>136</v>
      </c>
      <c r="J821" t="s">
        <v>137</v>
      </c>
      <c r="K821" t="s">
        <v>138</v>
      </c>
      <c r="L821" t="s">
        <v>2612</v>
      </c>
      <c r="M821" t="s">
        <v>2613</v>
      </c>
      <c r="N821">
        <v>0.58333333300000001</v>
      </c>
      <c r="O821">
        <v>0</v>
      </c>
      <c r="P821">
        <v>4245</v>
      </c>
      <c r="Q821">
        <v>0</v>
      </c>
      <c r="R821">
        <v>111</v>
      </c>
      <c r="S821">
        <v>2</v>
      </c>
      <c r="T821">
        <v>253</v>
      </c>
      <c r="U821">
        <v>2</v>
      </c>
      <c r="V821">
        <v>5</v>
      </c>
      <c r="W821">
        <v>0</v>
      </c>
      <c r="X821">
        <v>579.36264096705258</v>
      </c>
      <c r="Y821">
        <v>0</v>
      </c>
      <c r="Z821">
        <v>6.3382884935470027</v>
      </c>
      <c r="AA821">
        <v>13.324525893981779</v>
      </c>
      <c r="AB821">
        <v>242.42545347296661</v>
      </c>
      <c r="AC821">
        <v>270.73145838053085</v>
      </c>
      <c r="AD821">
        <v>50.966614264396497</v>
      </c>
      <c r="AE821">
        <v>1163.1489814724753</v>
      </c>
    </row>
    <row r="822" spans="1:31" x14ac:dyDescent="0.3">
      <c r="A822">
        <v>2447098</v>
      </c>
      <c r="B822">
        <v>1</v>
      </c>
      <c r="C822" t="s">
        <v>81</v>
      </c>
      <c r="D822" t="s">
        <v>115</v>
      </c>
      <c r="E822" t="s">
        <v>147</v>
      </c>
      <c r="F822" t="s">
        <v>2614</v>
      </c>
      <c r="G822" t="s">
        <v>226</v>
      </c>
      <c r="H822" t="s">
        <v>135</v>
      </c>
      <c r="I822" t="s">
        <v>136</v>
      </c>
      <c r="J822" t="s">
        <v>137</v>
      </c>
      <c r="K822" t="s">
        <v>162</v>
      </c>
      <c r="L822" t="s">
        <v>2615</v>
      </c>
      <c r="M822" t="s">
        <v>2616</v>
      </c>
      <c r="N822">
        <v>0.97305555499999996</v>
      </c>
      <c r="O822">
        <v>0</v>
      </c>
      <c r="P822">
        <v>456</v>
      </c>
      <c r="Q822">
        <v>0</v>
      </c>
      <c r="R822">
        <v>0</v>
      </c>
      <c r="S822">
        <v>0</v>
      </c>
      <c r="T822">
        <v>333</v>
      </c>
      <c r="U822">
        <v>0</v>
      </c>
      <c r="V822">
        <v>2</v>
      </c>
      <c r="W822">
        <v>0</v>
      </c>
      <c r="X822">
        <v>78.624296420318956</v>
      </c>
      <c r="Y822">
        <v>0</v>
      </c>
      <c r="Z822">
        <v>0</v>
      </c>
      <c r="AA822">
        <v>0</v>
      </c>
      <c r="AB822">
        <v>203.09982692211267</v>
      </c>
      <c r="AC822">
        <v>0</v>
      </c>
      <c r="AD822">
        <v>2.351857404012069</v>
      </c>
      <c r="AE822">
        <v>284.07598074644375</v>
      </c>
    </row>
    <row r="823" spans="1:31" x14ac:dyDescent="0.3">
      <c r="A823">
        <v>2447102</v>
      </c>
      <c r="B823">
        <v>1</v>
      </c>
      <c r="C823" t="s">
        <v>81</v>
      </c>
      <c r="D823" t="s">
        <v>120</v>
      </c>
      <c r="E823" t="s">
        <v>159</v>
      </c>
      <c r="F823" t="s">
        <v>2367</v>
      </c>
      <c r="G823" t="s">
        <v>725</v>
      </c>
      <c r="H823" t="s">
        <v>144</v>
      </c>
      <c r="I823" t="s">
        <v>136</v>
      </c>
      <c r="J823" t="s">
        <v>137</v>
      </c>
      <c r="K823" t="s">
        <v>138</v>
      </c>
      <c r="L823" t="s">
        <v>2617</v>
      </c>
      <c r="M823" t="s">
        <v>2618</v>
      </c>
      <c r="N823">
        <v>0.53611111099999997</v>
      </c>
      <c r="O823">
        <v>0</v>
      </c>
      <c r="P823">
        <v>247</v>
      </c>
      <c r="Q823">
        <v>0</v>
      </c>
      <c r="R823">
        <v>1</v>
      </c>
      <c r="S823">
        <v>0</v>
      </c>
      <c r="T823">
        <v>35</v>
      </c>
      <c r="U823">
        <v>0</v>
      </c>
      <c r="V823">
        <v>0</v>
      </c>
      <c r="W823">
        <v>0</v>
      </c>
      <c r="X823">
        <v>48.42487866404575</v>
      </c>
      <c r="Y823">
        <v>0</v>
      </c>
      <c r="Z823">
        <v>0</v>
      </c>
      <c r="AA823">
        <v>0</v>
      </c>
      <c r="AB823">
        <v>19.594106925390072</v>
      </c>
      <c r="AC823">
        <v>0</v>
      </c>
      <c r="AD823">
        <v>0</v>
      </c>
      <c r="AE823">
        <v>68.018985589435829</v>
      </c>
    </row>
    <row r="824" spans="1:31" x14ac:dyDescent="0.3">
      <c r="A824">
        <v>2447105</v>
      </c>
      <c r="B824">
        <v>1</v>
      </c>
      <c r="C824" t="s">
        <v>80</v>
      </c>
      <c r="D824" t="s">
        <v>83</v>
      </c>
      <c r="E824" t="s">
        <v>147</v>
      </c>
      <c r="F824" t="s">
        <v>2619</v>
      </c>
      <c r="G824" t="s">
        <v>226</v>
      </c>
      <c r="H824" t="s">
        <v>135</v>
      </c>
      <c r="I824" t="s">
        <v>136</v>
      </c>
      <c r="J824" t="s">
        <v>137</v>
      </c>
      <c r="K824" t="s">
        <v>162</v>
      </c>
      <c r="L824" t="s">
        <v>2620</v>
      </c>
      <c r="M824" t="s">
        <v>2621</v>
      </c>
      <c r="N824">
        <v>2.0008333330000001</v>
      </c>
      <c r="O824">
        <v>0</v>
      </c>
      <c r="P824">
        <v>13</v>
      </c>
      <c r="Q824">
        <v>0</v>
      </c>
      <c r="R824">
        <v>0</v>
      </c>
      <c r="S824">
        <v>4</v>
      </c>
      <c r="T824">
        <v>104</v>
      </c>
      <c r="U824">
        <v>2</v>
      </c>
      <c r="V824">
        <v>1</v>
      </c>
      <c r="W824">
        <v>0</v>
      </c>
      <c r="X824">
        <v>12.282882817827714</v>
      </c>
      <c r="Y824">
        <v>0</v>
      </c>
      <c r="Z824">
        <v>0</v>
      </c>
      <c r="AA824">
        <v>394.31244517644723</v>
      </c>
      <c r="AB824">
        <v>887.61514880839491</v>
      </c>
      <c r="AC824">
        <v>519.03138311331838</v>
      </c>
      <c r="AD824">
        <v>166.65161122476462</v>
      </c>
      <c r="AE824">
        <v>1979.8934711407528</v>
      </c>
    </row>
    <row r="825" spans="1:31" x14ac:dyDescent="0.3">
      <c r="A825">
        <v>2447110</v>
      </c>
      <c r="B825">
        <v>1</v>
      </c>
      <c r="C825" t="s">
        <v>80</v>
      </c>
      <c r="D825" t="s">
        <v>103</v>
      </c>
      <c r="E825" t="s">
        <v>141</v>
      </c>
      <c r="F825" t="s">
        <v>2622</v>
      </c>
      <c r="G825" t="s">
        <v>143</v>
      </c>
      <c r="H825" t="s">
        <v>144</v>
      </c>
      <c r="I825" t="s">
        <v>136</v>
      </c>
      <c r="J825" t="s">
        <v>137</v>
      </c>
      <c r="K825" t="s">
        <v>138</v>
      </c>
      <c r="L825" t="s">
        <v>2623</v>
      </c>
      <c r="M825" t="s">
        <v>2624</v>
      </c>
      <c r="N825">
        <v>0.90222222200000002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64</v>
      </c>
      <c r="U825">
        <v>0</v>
      </c>
      <c r="V825">
        <v>2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93.670359632244867</v>
      </c>
      <c r="AC825">
        <v>0</v>
      </c>
      <c r="AD825">
        <v>164.27800592476984</v>
      </c>
      <c r="AE825">
        <v>257.94836555701471</v>
      </c>
    </row>
    <row r="826" spans="1:31" x14ac:dyDescent="0.3">
      <c r="A826">
        <v>2447114</v>
      </c>
      <c r="B826">
        <v>1</v>
      </c>
      <c r="C826" t="s">
        <v>80</v>
      </c>
      <c r="D826" t="s">
        <v>105</v>
      </c>
      <c r="E826" t="s">
        <v>173</v>
      </c>
      <c r="F826" t="s">
        <v>2625</v>
      </c>
      <c r="G826" t="s">
        <v>461</v>
      </c>
      <c r="H826" t="s">
        <v>144</v>
      </c>
      <c r="I826" t="s">
        <v>136</v>
      </c>
      <c r="J826" t="s">
        <v>137</v>
      </c>
      <c r="K826" t="s">
        <v>138</v>
      </c>
      <c r="L826" t="s">
        <v>2626</v>
      </c>
      <c r="M826" t="s">
        <v>2627</v>
      </c>
      <c r="N826">
        <v>2.6127777769999998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1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5.5685665764426808</v>
      </c>
      <c r="AC826">
        <v>0</v>
      </c>
      <c r="AD826">
        <v>0</v>
      </c>
      <c r="AE826">
        <v>5.5685665764426808</v>
      </c>
    </row>
    <row r="827" spans="1:31" x14ac:dyDescent="0.3">
      <c r="A827">
        <v>2447115</v>
      </c>
      <c r="B827">
        <v>1</v>
      </c>
      <c r="C827" t="s">
        <v>80</v>
      </c>
      <c r="D827" t="s">
        <v>97</v>
      </c>
      <c r="E827" t="s">
        <v>173</v>
      </c>
      <c r="F827" t="s">
        <v>2628</v>
      </c>
      <c r="G827" t="s">
        <v>175</v>
      </c>
      <c r="H827" t="s">
        <v>144</v>
      </c>
      <c r="I827" t="s">
        <v>136</v>
      </c>
      <c r="J827" t="s">
        <v>137</v>
      </c>
      <c r="K827" t="s">
        <v>138</v>
      </c>
      <c r="L827" t="s">
        <v>2629</v>
      </c>
      <c r="M827" t="s">
        <v>2630</v>
      </c>
      <c r="N827">
        <v>0.64416666600000005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1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9.5540834130269828E-2</v>
      </c>
      <c r="AC827">
        <v>0</v>
      </c>
      <c r="AD827">
        <v>0</v>
      </c>
      <c r="AE827">
        <v>9.5540834130269828E-2</v>
      </c>
    </row>
    <row r="828" spans="1:31" x14ac:dyDescent="0.3">
      <c r="A828">
        <v>2447116</v>
      </c>
      <c r="B828">
        <v>1</v>
      </c>
      <c r="C828" t="s">
        <v>80</v>
      </c>
      <c r="D828" t="s">
        <v>105</v>
      </c>
      <c r="E828" t="s">
        <v>141</v>
      </c>
      <c r="F828" t="s">
        <v>2631</v>
      </c>
      <c r="G828" t="s">
        <v>156</v>
      </c>
      <c r="H828" t="s">
        <v>144</v>
      </c>
      <c r="I828" t="s">
        <v>136</v>
      </c>
      <c r="J828" t="s">
        <v>137</v>
      </c>
      <c r="K828" t="s">
        <v>138</v>
      </c>
      <c r="L828" t="s">
        <v>2632</v>
      </c>
      <c r="M828" t="s">
        <v>2633</v>
      </c>
      <c r="N828">
        <v>1.551388888</v>
      </c>
      <c r="O828">
        <v>0</v>
      </c>
      <c r="P828">
        <v>62</v>
      </c>
      <c r="Q828">
        <v>0</v>
      </c>
      <c r="R828">
        <v>0</v>
      </c>
      <c r="S828">
        <v>0</v>
      </c>
      <c r="T828">
        <v>3</v>
      </c>
      <c r="U828">
        <v>0</v>
      </c>
      <c r="V828">
        <v>0</v>
      </c>
      <c r="W828">
        <v>0</v>
      </c>
      <c r="X828">
        <v>31.099667044357641</v>
      </c>
      <c r="Y828">
        <v>0</v>
      </c>
      <c r="Z828">
        <v>0</v>
      </c>
      <c r="AA828">
        <v>0</v>
      </c>
      <c r="AB828">
        <v>3.3792051164439378</v>
      </c>
      <c r="AC828">
        <v>0</v>
      </c>
      <c r="AD828">
        <v>0</v>
      </c>
      <c r="AE828">
        <v>34.478872160801579</v>
      </c>
    </row>
    <row r="829" spans="1:31" x14ac:dyDescent="0.3">
      <c r="A829">
        <v>2447117</v>
      </c>
      <c r="B829">
        <v>1</v>
      </c>
      <c r="C829" t="s">
        <v>80</v>
      </c>
      <c r="D829" t="s">
        <v>100</v>
      </c>
      <c r="E829" t="s">
        <v>159</v>
      </c>
      <c r="F829" t="s">
        <v>2634</v>
      </c>
      <c r="G829" t="s">
        <v>161</v>
      </c>
      <c r="H829" t="s">
        <v>144</v>
      </c>
      <c r="I829" t="s">
        <v>136</v>
      </c>
      <c r="J829" t="s">
        <v>137</v>
      </c>
      <c r="K829" t="s">
        <v>162</v>
      </c>
      <c r="L829" t="s">
        <v>2635</v>
      </c>
      <c r="M829" t="s">
        <v>2636</v>
      </c>
      <c r="N829">
        <v>7.7522222220000003</v>
      </c>
      <c r="O829">
        <v>0</v>
      </c>
      <c r="P829">
        <v>23</v>
      </c>
      <c r="Q829">
        <v>0</v>
      </c>
      <c r="R829">
        <v>2</v>
      </c>
      <c r="S829">
        <v>0</v>
      </c>
      <c r="T829">
        <v>1</v>
      </c>
      <c r="U829">
        <v>0</v>
      </c>
      <c r="V829">
        <v>0</v>
      </c>
      <c r="W829">
        <v>0</v>
      </c>
      <c r="X829">
        <v>59.596080556719485</v>
      </c>
      <c r="Y829">
        <v>0</v>
      </c>
      <c r="Z829">
        <v>8.0839254958323838</v>
      </c>
      <c r="AA829">
        <v>0</v>
      </c>
      <c r="AB829">
        <v>14.938729784137166</v>
      </c>
      <c r="AC829">
        <v>0</v>
      </c>
      <c r="AD829">
        <v>0</v>
      </c>
      <c r="AE829">
        <v>82.618735836689041</v>
      </c>
    </row>
    <row r="830" spans="1:31" x14ac:dyDescent="0.3">
      <c r="A830">
        <v>2447118</v>
      </c>
      <c r="B830">
        <v>1</v>
      </c>
      <c r="C830" t="s">
        <v>80</v>
      </c>
      <c r="D830" t="s">
        <v>100</v>
      </c>
      <c r="E830" t="s">
        <v>132</v>
      </c>
      <c r="F830" t="s">
        <v>2637</v>
      </c>
      <c r="G830" t="s">
        <v>161</v>
      </c>
      <c r="H830" t="s">
        <v>135</v>
      </c>
      <c r="I830" t="s">
        <v>136</v>
      </c>
      <c r="J830" t="s">
        <v>137</v>
      </c>
      <c r="K830" t="s">
        <v>162</v>
      </c>
      <c r="L830" t="s">
        <v>2638</v>
      </c>
      <c r="M830" t="s">
        <v>2639</v>
      </c>
      <c r="N830">
        <v>7.4</v>
      </c>
      <c r="O830">
        <v>1</v>
      </c>
      <c r="P830">
        <v>553</v>
      </c>
      <c r="Q830">
        <v>1</v>
      </c>
      <c r="R830">
        <v>16</v>
      </c>
      <c r="S830">
        <v>2</v>
      </c>
      <c r="T830">
        <v>37</v>
      </c>
      <c r="U830">
        <v>0</v>
      </c>
      <c r="V830">
        <v>0</v>
      </c>
      <c r="W830">
        <v>16.277344337333105</v>
      </c>
      <c r="X830">
        <v>1855.7401109704733</v>
      </c>
      <c r="Y830">
        <v>0</v>
      </c>
      <c r="Z830">
        <v>77.119157170490482</v>
      </c>
      <c r="AA830">
        <v>84.910220510821318</v>
      </c>
      <c r="AB830">
        <v>298.06473705481102</v>
      </c>
      <c r="AC830">
        <v>0</v>
      </c>
      <c r="AD830">
        <v>0</v>
      </c>
      <c r="AE830">
        <v>2332.1115700439291</v>
      </c>
    </row>
    <row r="831" spans="1:31" x14ac:dyDescent="0.3">
      <c r="A831">
        <v>2447120</v>
      </c>
      <c r="B831">
        <v>1</v>
      </c>
      <c r="C831" t="s">
        <v>80</v>
      </c>
      <c r="D831" t="s">
        <v>97</v>
      </c>
      <c r="E831" t="s">
        <v>173</v>
      </c>
      <c r="F831" t="s">
        <v>2640</v>
      </c>
      <c r="G831" t="s">
        <v>461</v>
      </c>
      <c r="H831" t="s">
        <v>144</v>
      </c>
      <c r="I831" t="s">
        <v>136</v>
      </c>
      <c r="J831" t="s">
        <v>137</v>
      </c>
      <c r="K831" t="s">
        <v>138</v>
      </c>
      <c r="L831" t="s">
        <v>2641</v>
      </c>
      <c r="M831" t="s">
        <v>2642</v>
      </c>
      <c r="N831">
        <v>2.605277777</v>
      </c>
      <c r="O831">
        <v>0</v>
      </c>
      <c r="P831">
        <v>3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3.1347992034325975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3.1347992034325975</v>
      </c>
    </row>
    <row r="832" spans="1:31" x14ac:dyDescent="0.3">
      <c r="A832">
        <v>2447123</v>
      </c>
      <c r="B832">
        <v>1</v>
      </c>
      <c r="C832" t="s">
        <v>80</v>
      </c>
      <c r="D832" t="s">
        <v>92</v>
      </c>
      <c r="E832" t="s">
        <v>159</v>
      </c>
      <c r="F832" t="s">
        <v>1698</v>
      </c>
      <c r="G832" t="s">
        <v>725</v>
      </c>
      <c r="H832" t="s">
        <v>144</v>
      </c>
      <c r="I832" t="s">
        <v>136</v>
      </c>
      <c r="J832" t="s">
        <v>137</v>
      </c>
      <c r="K832" t="s">
        <v>138</v>
      </c>
      <c r="L832" t="s">
        <v>2643</v>
      </c>
      <c r="M832" t="s">
        <v>2644</v>
      </c>
      <c r="N832">
        <v>0.54555555499999997</v>
      </c>
      <c r="O832">
        <v>0</v>
      </c>
      <c r="P832">
        <v>29</v>
      </c>
      <c r="Q832">
        <v>0</v>
      </c>
      <c r="R832">
        <v>14</v>
      </c>
      <c r="S832">
        <v>0</v>
      </c>
      <c r="T832">
        <v>2</v>
      </c>
      <c r="U832">
        <v>0</v>
      </c>
      <c r="V832">
        <v>0</v>
      </c>
      <c r="W832">
        <v>0</v>
      </c>
      <c r="X832">
        <v>6.3071811771769379</v>
      </c>
      <c r="Y832">
        <v>0</v>
      </c>
      <c r="Z832">
        <v>2.3167345961360368</v>
      </c>
      <c r="AA832">
        <v>0</v>
      </c>
      <c r="AB832">
        <v>1.187238858576295</v>
      </c>
      <c r="AC832">
        <v>0</v>
      </c>
      <c r="AD832">
        <v>0</v>
      </c>
      <c r="AE832">
        <v>9.81115463188927</v>
      </c>
    </row>
    <row r="833" spans="1:31" x14ac:dyDescent="0.3">
      <c r="A833">
        <v>2447124</v>
      </c>
      <c r="B833">
        <v>1</v>
      </c>
      <c r="C833" t="s">
        <v>80</v>
      </c>
      <c r="D833" t="s">
        <v>97</v>
      </c>
      <c r="E833" t="s">
        <v>173</v>
      </c>
      <c r="F833" t="s">
        <v>2645</v>
      </c>
      <c r="G833" t="s">
        <v>461</v>
      </c>
      <c r="H833" t="s">
        <v>144</v>
      </c>
      <c r="I833" t="s">
        <v>136</v>
      </c>
      <c r="J833" t="s">
        <v>137</v>
      </c>
      <c r="K833" t="s">
        <v>138</v>
      </c>
      <c r="L833" t="s">
        <v>2646</v>
      </c>
      <c r="M833" t="s">
        <v>2647</v>
      </c>
      <c r="N833">
        <v>1.0280555549999999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2.0497429025133587E-2</v>
      </c>
      <c r="AC833">
        <v>0</v>
      </c>
      <c r="AD833">
        <v>0</v>
      </c>
      <c r="AE833">
        <v>2.0497429025133587E-2</v>
      </c>
    </row>
    <row r="834" spans="1:31" x14ac:dyDescent="0.3">
      <c r="A834">
        <v>2447126</v>
      </c>
      <c r="B834">
        <v>1</v>
      </c>
      <c r="C834" t="s">
        <v>80</v>
      </c>
      <c r="D834" t="s">
        <v>92</v>
      </c>
      <c r="E834" t="s">
        <v>173</v>
      </c>
      <c r="F834" t="s">
        <v>2648</v>
      </c>
      <c r="G834" t="s">
        <v>179</v>
      </c>
      <c r="H834" t="s">
        <v>144</v>
      </c>
      <c r="I834" t="s">
        <v>136</v>
      </c>
      <c r="J834" t="s">
        <v>137</v>
      </c>
      <c r="K834" t="s">
        <v>138</v>
      </c>
      <c r="L834" t="s">
        <v>2649</v>
      </c>
      <c r="M834" t="s">
        <v>2650</v>
      </c>
      <c r="N834">
        <v>0.72083333299999997</v>
      </c>
      <c r="O834">
        <v>0</v>
      </c>
      <c r="P834">
        <v>10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3.1327100151612619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3.1327100151612619</v>
      </c>
    </row>
    <row r="835" spans="1:31" x14ac:dyDescent="0.3">
      <c r="A835">
        <v>2447128</v>
      </c>
      <c r="B835">
        <v>1</v>
      </c>
      <c r="C835" t="s">
        <v>81</v>
      </c>
      <c r="D835" t="s">
        <v>122</v>
      </c>
      <c r="E835" t="s">
        <v>147</v>
      </c>
      <c r="F835" t="s">
        <v>2651</v>
      </c>
      <c r="G835" t="s">
        <v>595</v>
      </c>
      <c r="H835" t="s">
        <v>135</v>
      </c>
      <c r="I835" t="s">
        <v>136</v>
      </c>
      <c r="J835" t="s">
        <v>3</v>
      </c>
      <c r="K835" t="s">
        <v>138</v>
      </c>
      <c r="L835" t="s">
        <v>2652</v>
      </c>
      <c r="M835" t="s">
        <v>2653</v>
      </c>
      <c r="N835">
        <v>0.73333333300000003</v>
      </c>
      <c r="O835">
        <v>0</v>
      </c>
      <c r="P835">
        <v>822</v>
      </c>
      <c r="Q835">
        <v>0</v>
      </c>
      <c r="R835">
        <v>0</v>
      </c>
      <c r="S835">
        <v>0</v>
      </c>
      <c r="T835">
        <v>279</v>
      </c>
      <c r="U835">
        <v>0</v>
      </c>
      <c r="V835">
        <v>0</v>
      </c>
      <c r="W835">
        <v>0</v>
      </c>
      <c r="X835">
        <v>132.21059905492822</v>
      </c>
      <c r="Y835">
        <v>0</v>
      </c>
      <c r="Z835">
        <v>0</v>
      </c>
      <c r="AA835">
        <v>0</v>
      </c>
      <c r="AB835">
        <v>184.61662910654121</v>
      </c>
      <c r="AC835">
        <v>0</v>
      </c>
      <c r="AD835">
        <v>0</v>
      </c>
      <c r="AE835">
        <v>316.82722816146941</v>
      </c>
    </row>
    <row r="836" spans="1:31" x14ac:dyDescent="0.3">
      <c r="A836">
        <v>2447133</v>
      </c>
      <c r="B836">
        <v>1</v>
      </c>
      <c r="C836" t="s">
        <v>80</v>
      </c>
      <c r="D836" t="s">
        <v>97</v>
      </c>
      <c r="E836" t="s">
        <v>141</v>
      </c>
      <c r="F836" t="s">
        <v>2654</v>
      </c>
      <c r="G836" t="s">
        <v>156</v>
      </c>
      <c r="H836" t="s">
        <v>144</v>
      </c>
      <c r="I836" t="s">
        <v>136</v>
      </c>
      <c r="J836" t="s">
        <v>137</v>
      </c>
      <c r="K836" t="s">
        <v>138</v>
      </c>
      <c r="L836" t="s">
        <v>2655</v>
      </c>
      <c r="M836" t="s">
        <v>2656</v>
      </c>
      <c r="N836">
        <v>1.6516666659999999</v>
      </c>
      <c r="O836">
        <v>0</v>
      </c>
      <c r="P836">
        <v>333</v>
      </c>
      <c r="Q836">
        <v>0</v>
      </c>
      <c r="R836">
        <v>4</v>
      </c>
      <c r="S836">
        <v>0</v>
      </c>
      <c r="T836">
        <v>29</v>
      </c>
      <c r="U836">
        <v>0</v>
      </c>
      <c r="V836">
        <v>0</v>
      </c>
      <c r="W836">
        <v>0</v>
      </c>
      <c r="X836">
        <v>210.69976230447386</v>
      </c>
      <c r="Y836">
        <v>0</v>
      </c>
      <c r="Z836">
        <v>1.4465335923037077</v>
      </c>
      <c r="AA836">
        <v>0</v>
      </c>
      <c r="AB836">
        <v>51.470905015346275</v>
      </c>
      <c r="AC836">
        <v>0</v>
      </c>
      <c r="AD836">
        <v>0</v>
      </c>
      <c r="AE836">
        <v>263.61720091212385</v>
      </c>
    </row>
    <row r="837" spans="1:31" x14ac:dyDescent="0.3">
      <c r="A837">
        <v>2447136</v>
      </c>
      <c r="B837">
        <v>1</v>
      </c>
      <c r="C837" t="s">
        <v>80</v>
      </c>
      <c r="D837" t="s">
        <v>101</v>
      </c>
      <c r="E837" t="s">
        <v>159</v>
      </c>
      <c r="F837" t="s">
        <v>2657</v>
      </c>
      <c r="G837" t="s">
        <v>310</v>
      </c>
      <c r="H837" t="s">
        <v>144</v>
      </c>
      <c r="I837" t="s">
        <v>136</v>
      </c>
      <c r="J837" t="s">
        <v>137</v>
      </c>
      <c r="K837" t="s">
        <v>138</v>
      </c>
      <c r="L837" t="s">
        <v>2658</v>
      </c>
      <c r="M837" t="s">
        <v>2659</v>
      </c>
      <c r="N837">
        <v>1.0525</v>
      </c>
      <c r="O837">
        <v>0</v>
      </c>
      <c r="P837">
        <v>53</v>
      </c>
      <c r="Q837">
        <v>0</v>
      </c>
      <c r="R837">
        <v>15</v>
      </c>
      <c r="S837">
        <v>0</v>
      </c>
      <c r="T837">
        <v>13</v>
      </c>
      <c r="U837">
        <v>0</v>
      </c>
      <c r="V837">
        <v>0</v>
      </c>
      <c r="W837">
        <v>0</v>
      </c>
      <c r="X837">
        <v>16.954414113963725</v>
      </c>
      <c r="Y837">
        <v>0</v>
      </c>
      <c r="Z837">
        <v>3.6984321130245172</v>
      </c>
      <c r="AA837">
        <v>0</v>
      </c>
      <c r="AB837">
        <v>13.309515979959167</v>
      </c>
      <c r="AC837">
        <v>0</v>
      </c>
      <c r="AD837">
        <v>0</v>
      </c>
      <c r="AE837">
        <v>33.962362206947411</v>
      </c>
    </row>
    <row r="838" spans="1:31" x14ac:dyDescent="0.3">
      <c r="A838">
        <v>2447138</v>
      </c>
      <c r="B838">
        <v>1</v>
      </c>
      <c r="C838" t="s">
        <v>80</v>
      </c>
      <c r="D838" t="s">
        <v>84</v>
      </c>
      <c r="E838" t="s">
        <v>173</v>
      </c>
      <c r="F838" t="s">
        <v>2660</v>
      </c>
      <c r="G838" t="s">
        <v>219</v>
      </c>
      <c r="H838" t="s">
        <v>144</v>
      </c>
      <c r="I838" t="s">
        <v>136</v>
      </c>
      <c r="J838" t="s">
        <v>3</v>
      </c>
      <c r="K838" t="s">
        <v>138</v>
      </c>
      <c r="L838" t="s">
        <v>2661</v>
      </c>
      <c r="M838" t="s">
        <v>2662</v>
      </c>
      <c r="N838">
        <v>2.1008333330000002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3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1.6918786325358872</v>
      </c>
      <c r="AC838">
        <v>0</v>
      </c>
      <c r="AD838">
        <v>0</v>
      </c>
      <c r="AE838">
        <v>1.6918786325358872</v>
      </c>
    </row>
    <row r="839" spans="1:31" x14ac:dyDescent="0.3">
      <c r="A839">
        <v>2447140</v>
      </c>
      <c r="B839">
        <v>1</v>
      </c>
      <c r="C839" t="s">
        <v>80</v>
      </c>
      <c r="D839" t="s">
        <v>84</v>
      </c>
      <c r="E839" t="s">
        <v>141</v>
      </c>
      <c r="F839" t="s">
        <v>2663</v>
      </c>
      <c r="G839" t="s">
        <v>156</v>
      </c>
      <c r="H839" t="s">
        <v>144</v>
      </c>
      <c r="I839" t="s">
        <v>136</v>
      </c>
      <c r="J839" t="s">
        <v>137</v>
      </c>
      <c r="K839" t="s">
        <v>138</v>
      </c>
      <c r="L839" t="s">
        <v>2664</v>
      </c>
      <c r="M839" t="s">
        <v>2665</v>
      </c>
      <c r="N839">
        <v>5.4008333329999996</v>
      </c>
      <c r="O839">
        <v>0</v>
      </c>
      <c r="P839">
        <v>67</v>
      </c>
      <c r="Q839">
        <v>0</v>
      </c>
      <c r="R839">
        <v>1</v>
      </c>
      <c r="S839">
        <v>0</v>
      </c>
      <c r="T839">
        <v>1</v>
      </c>
      <c r="U839">
        <v>0</v>
      </c>
      <c r="V839">
        <v>0</v>
      </c>
      <c r="W839">
        <v>0</v>
      </c>
      <c r="X839">
        <v>102.39498794635659</v>
      </c>
      <c r="Y839">
        <v>0</v>
      </c>
      <c r="Z839">
        <v>1.1345785244841287</v>
      </c>
      <c r="AA839">
        <v>0</v>
      </c>
      <c r="AB839">
        <v>10.647056309505979</v>
      </c>
      <c r="AC839">
        <v>0</v>
      </c>
      <c r="AD839">
        <v>0</v>
      </c>
      <c r="AE839">
        <v>114.1766227803467</v>
      </c>
    </row>
    <row r="840" spans="1:31" x14ac:dyDescent="0.3">
      <c r="A840">
        <v>2447150</v>
      </c>
      <c r="B840">
        <v>1</v>
      </c>
      <c r="C840" t="s">
        <v>80</v>
      </c>
      <c r="D840" t="s">
        <v>96</v>
      </c>
      <c r="E840" t="s">
        <v>173</v>
      </c>
      <c r="F840" t="s">
        <v>2666</v>
      </c>
      <c r="G840" t="s">
        <v>461</v>
      </c>
      <c r="H840" t="s">
        <v>144</v>
      </c>
      <c r="I840" t="s">
        <v>136</v>
      </c>
      <c r="J840" t="s">
        <v>137</v>
      </c>
      <c r="K840" t="s">
        <v>138</v>
      </c>
      <c r="L840" t="s">
        <v>2667</v>
      </c>
      <c r="M840" t="s">
        <v>2668</v>
      </c>
      <c r="N840">
        <v>0.91638888799999996</v>
      </c>
      <c r="O840">
        <v>0</v>
      </c>
      <c r="P840">
        <v>1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0.19501416948589834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0.19501416948589834</v>
      </c>
    </row>
    <row r="841" spans="1:31" x14ac:dyDescent="0.3">
      <c r="A841">
        <v>2447152</v>
      </c>
      <c r="B841">
        <v>1</v>
      </c>
      <c r="C841" t="s">
        <v>81</v>
      </c>
      <c r="D841" t="s">
        <v>112</v>
      </c>
      <c r="E841" t="s">
        <v>169</v>
      </c>
      <c r="F841" t="s">
        <v>1328</v>
      </c>
      <c r="G841" t="s">
        <v>149</v>
      </c>
      <c r="H841" t="s">
        <v>135</v>
      </c>
      <c r="I841" t="s">
        <v>136</v>
      </c>
      <c r="J841" t="s">
        <v>137</v>
      </c>
      <c r="K841" t="s">
        <v>138</v>
      </c>
      <c r="L841" t="s">
        <v>2669</v>
      </c>
      <c r="M841" t="s">
        <v>2670</v>
      </c>
      <c r="N841">
        <v>0.15166666600000001</v>
      </c>
      <c r="O841">
        <v>0</v>
      </c>
      <c r="P841">
        <v>0</v>
      </c>
      <c r="Q841">
        <v>6</v>
      </c>
      <c r="R841">
        <v>69</v>
      </c>
      <c r="S841">
        <v>4</v>
      </c>
      <c r="T841">
        <v>1</v>
      </c>
      <c r="U841">
        <v>0</v>
      </c>
      <c r="V841">
        <v>0</v>
      </c>
      <c r="W841">
        <v>0</v>
      </c>
      <c r="X841">
        <v>0</v>
      </c>
      <c r="Y841">
        <v>2.5274270419205633</v>
      </c>
      <c r="Z841">
        <v>10.276442142061697</v>
      </c>
      <c r="AA841">
        <v>0.5373747690184375</v>
      </c>
      <c r="AB841">
        <v>0.32486636915224831</v>
      </c>
      <c r="AC841">
        <v>0</v>
      </c>
      <c r="AD841">
        <v>0</v>
      </c>
      <c r="AE841">
        <v>13.666110322152948</v>
      </c>
    </row>
    <row r="842" spans="1:31" x14ac:dyDescent="0.3">
      <c r="A842">
        <v>2447154</v>
      </c>
      <c r="B842">
        <v>1</v>
      </c>
      <c r="C842" t="s">
        <v>80</v>
      </c>
      <c r="D842" t="s">
        <v>83</v>
      </c>
      <c r="E842" t="s">
        <v>173</v>
      </c>
      <c r="F842" t="s">
        <v>2671</v>
      </c>
      <c r="G842" t="s">
        <v>175</v>
      </c>
      <c r="H842" t="s">
        <v>144</v>
      </c>
      <c r="I842" t="s">
        <v>136</v>
      </c>
      <c r="J842" t="s">
        <v>137</v>
      </c>
      <c r="K842" t="s">
        <v>138</v>
      </c>
      <c r="L842" t="s">
        <v>2672</v>
      </c>
      <c r="M842" t="s">
        <v>2673</v>
      </c>
      <c r="N842">
        <v>6.1130555549999999</v>
      </c>
      <c r="O842">
        <v>0</v>
      </c>
      <c r="P842">
        <v>3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6.3357057944628945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6.3357057944628945</v>
      </c>
    </row>
    <row r="843" spans="1:31" x14ac:dyDescent="0.3">
      <c r="A843">
        <v>2447155</v>
      </c>
      <c r="B843">
        <v>1</v>
      </c>
      <c r="C843" t="s">
        <v>80</v>
      </c>
      <c r="D843" t="s">
        <v>97</v>
      </c>
      <c r="E843" t="s">
        <v>173</v>
      </c>
      <c r="F843" t="s">
        <v>2674</v>
      </c>
      <c r="G843" t="s">
        <v>175</v>
      </c>
      <c r="H843" t="s">
        <v>144</v>
      </c>
      <c r="I843" t="s">
        <v>136</v>
      </c>
      <c r="J843" t="s">
        <v>137</v>
      </c>
      <c r="K843" t="s">
        <v>138</v>
      </c>
      <c r="L843" t="s">
        <v>2675</v>
      </c>
      <c r="M843" t="s">
        <v>2676</v>
      </c>
      <c r="N843">
        <v>2.3483333329999998</v>
      </c>
      <c r="O843">
        <v>0</v>
      </c>
      <c r="P843">
        <v>2</v>
      </c>
      <c r="Q843">
        <v>0</v>
      </c>
      <c r="R843">
        <v>0</v>
      </c>
      <c r="S843">
        <v>0</v>
      </c>
      <c r="T843">
        <v>1</v>
      </c>
      <c r="U843">
        <v>0</v>
      </c>
      <c r="V843">
        <v>0</v>
      </c>
      <c r="W843">
        <v>0</v>
      </c>
      <c r="X843">
        <v>0.27438223709932219</v>
      </c>
      <c r="Y843">
        <v>0</v>
      </c>
      <c r="Z843">
        <v>0</v>
      </c>
      <c r="AA843">
        <v>0</v>
      </c>
      <c r="AB843">
        <v>0.14258488336851721</v>
      </c>
      <c r="AC843">
        <v>0</v>
      </c>
      <c r="AD843">
        <v>0</v>
      </c>
      <c r="AE843">
        <v>0.4169671204678394</v>
      </c>
    </row>
    <row r="844" spans="1:31" x14ac:dyDescent="0.3">
      <c r="A844">
        <v>2447157</v>
      </c>
      <c r="B844">
        <v>1</v>
      </c>
      <c r="C844" t="s">
        <v>80</v>
      </c>
      <c r="D844" t="s">
        <v>93</v>
      </c>
      <c r="E844" t="s">
        <v>147</v>
      </c>
      <c r="F844" t="s">
        <v>2677</v>
      </c>
      <c r="G844" t="s">
        <v>149</v>
      </c>
      <c r="H844" t="s">
        <v>135</v>
      </c>
      <c r="I844" t="s">
        <v>136</v>
      </c>
      <c r="J844" t="s">
        <v>137</v>
      </c>
      <c r="K844" t="s">
        <v>138</v>
      </c>
      <c r="L844" t="s">
        <v>2678</v>
      </c>
      <c r="M844" t="s">
        <v>2679</v>
      </c>
      <c r="N844">
        <v>1.757222222</v>
      </c>
      <c r="O844">
        <v>0</v>
      </c>
      <c r="P844">
        <v>1052</v>
      </c>
      <c r="Q844">
        <v>0</v>
      </c>
      <c r="R844">
        <v>39</v>
      </c>
      <c r="S844">
        <v>5</v>
      </c>
      <c r="T844">
        <v>75</v>
      </c>
      <c r="U844">
        <v>0</v>
      </c>
      <c r="V844">
        <v>0</v>
      </c>
      <c r="W844">
        <v>0</v>
      </c>
      <c r="X844">
        <v>497.51338558049349</v>
      </c>
      <c r="Y844">
        <v>0</v>
      </c>
      <c r="Z844">
        <v>57.356060122099279</v>
      </c>
      <c r="AA844">
        <v>18.317355907381888</v>
      </c>
      <c r="AB844">
        <v>77.353454110674278</v>
      </c>
      <c r="AC844">
        <v>0</v>
      </c>
      <c r="AD844">
        <v>0</v>
      </c>
      <c r="AE844">
        <v>650.54025572064893</v>
      </c>
    </row>
    <row r="845" spans="1:31" x14ac:dyDescent="0.3">
      <c r="A845">
        <v>2447158</v>
      </c>
      <c r="B845">
        <v>1</v>
      </c>
      <c r="C845" t="s">
        <v>80</v>
      </c>
      <c r="D845" t="s">
        <v>82</v>
      </c>
      <c r="E845" t="s">
        <v>141</v>
      </c>
      <c r="F845" t="s">
        <v>2680</v>
      </c>
      <c r="G845" t="s">
        <v>156</v>
      </c>
      <c r="H845" t="s">
        <v>144</v>
      </c>
      <c r="I845" t="s">
        <v>136</v>
      </c>
      <c r="J845" t="s">
        <v>137</v>
      </c>
      <c r="K845" t="s">
        <v>138</v>
      </c>
      <c r="L845" t="s">
        <v>2681</v>
      </c>
      <c r="M845" t="s">
        <v>2682</v>
      </c>
      <c r="N845">
        <v>0.43444444399999999</v>
      </c>
      <c r="O845">
        <v>0</v>
      </c>
      <c r="P845">
        <v>221</v>
      </c>
      <c r="Q845">
        <v>0</v>
      </c>
      <c r="R845">
        <v>0</v>
      </c>
      <c r="S845">
        <v>0</v>
      </c>
      <c r="T845">
        <v>8</v>
      </c>
      <c r="U845">
        <v>0</v>
      </c>
      <c r="V845">
        <v>0</v>
      </c>
      <c r="W845">
        <v>0</v>
      </c>
      <c r="X845">
        <v>24.118645310567395</v>
      </c>
      <c r="Y845">
        <v>0</v>
      </c>
      <c r="Z845">
        <v>0</v>
      </c>
      <c r="AA845">
        <v>0</v>
      </c>
      <c r="AB845">
        <v>2.4190341761367602</v>
      </c>
      <c r="AC845">
        <v>0</v>
      </c>
      <c r="AD845">
        <v>0</v>
      </c>
      <c r="AE845">
        <v>26.537679486704157</v>
      </c>
    </row>
    <row r="846" spans="1:31" x14ac:dyDescent="0.3">
      <c r="A846">
        <v>2447160</v>
      </c>
      <c r="B846">
        <v>1</v>
      </c>
      <c r="C846" t="s">
        <v>80</v>
      </c>
      <c r="D846" t="s">
        <v>85</v>
      </c>
      <c r="E846" t="s">
        <v>182</v>
      </c>
      <c r="F846" t="s">
        <v>2683</v>
      </c>
      <c r="G846" t="s">
        <v>156</v>
      </c>
      <c r="H846" t="s">
        <v>144</v>
      </c>
      <c r="I846" t="s">
        <v>136</v>
      </c>
      <c r="J846" t="s">
        <v>137</v>
      </c>
      <c r="K846" t="s">
        <v>138</v>
      </c>
      <c r="L846" t="s">
        <v>2684</v>
      </c>
      <c r="M846" t="s">
        <v>2685</v>
      </c>
      <c r="N846">
        <v>5.6694444439999998</v>
      </c>
      <c r="O846">
        <v>0</v>
      </c>
      <c r="P846">
        <v>31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45.792364081823898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45.792364081823898</v>
      </c>
    </row>
    <row r="847" spans="1:31" x14ac:dyDescent="0.3">
      <c r="A847">
        <v>2447171</v>
      </c>
      <c r="B847">
        <v>1</v>
      </c>
      <c r="C847" t="s">
        <v>80</v>
      </c>
      <c r="D847" t="s">
        <v>95</v>
      </c>
      <c r="E847" t="s">
        <v>147</v>
      </c>
      <c r="F847" t="s">
        <v>2686</v>
      </c>
      <c r="G847" t="s">
        <v>134</v>
      </c>
      <c r="H847" t="s">
        <v>135</v>
      </c>
      <c r="I847" t="s">
        <v>136</v>
      </c>
      <c r="J847" t="s">
        <v>137</v>
      </c>
      <c r="K847" t="s">
        <v>138</v>
      </c>
      <c r="L847" t="s">
        <v>2687</v>
      </c>
      <c r="M847" t="s">
        <v>2688</v>
      </c>
      <c r="N847">
        <v>1.931944444</v>
      </c>
      <c r="O847">
        <v>0</v>
      </c>
      <c r="P847">
        <v>0</v>
      </c>
      <c r="Q847">
        <v>0</v>
      </c>
      <c r="R847">
        <v>0</v>
      </c>
      <c r="S847">
        <v>2</v>
      </c>
      <c r="T847">
        <v>0</v>
      </c>
      <c r="U847">
        <v>1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45.701633310166898</v>
      </c>
      <c r="AB847">
        <v>0</v>
      </c>
      <c r="AC847">
        <v>199.32056329643649</v>
      </c>
      <c r="AD847">
        <v>0</v>
      </c>
      <c r="AE847">
        <v>245.02219660660339</v>
      </c>
    </row>
    <row r="848" spans="1:31" x14ac:dyDescent="0.3">
      <c r="A848">
        <v>2447172</v>
      </c>
      <c r="B848">
        <v>1</v>
      </c>
      <c r="C848" t="s">
        <v>80</v>
      </c>
      <c r="D848" t="s">
        <v>92</v>
      </c>
      <c r="E848" t="s">
        <v>141</v>
      </c>
      <c r="F848" t="s">
        <v>2689</v>
      </c>
      <c r="G848" t="s">
        <v>200</v>
      </c>
      <c r="H848" t="s">
        <v>144</v>
      </c>
      <c r="I848" t="s">
        <v>136</v>
      </c>
      <c r="J848" t="s">
        <v>137</v>
      </c>
      <c r="K848" t="s">
        <v>138</v>
      </c>
      <c r="L848" t="s">
        <v>2690</v>
      </c>
      <c r="M848" t="s">
        <v>2691</v>
      </c>
      <c r="N848">
        <v>4.2208333329999999</v>
      </c>
      <c r="O848">
        <v>0</v>
      </c>
      <c r="P848">
        <v>15</v>
      </c>
      <c r="Q848">
        <v>0</v>
      </c>
      <c r="R848">
        <v>11</v>
      </c>
      <c r="S848">
        <v>0</v>
      </c>
      <c r="T848">
        <v>3</v>
      </c>
      <c r="U848">
        <v>0</v>
      </c>
      <c r="V848">
        <v>0</v>
      </c>
      <c r="W848">
        <v>0</v>
      </c>
      <c r="X848">
        <v>14.757516698278984</v>
      </c>
      <c r="Y848">
        <v>0</v>
      </c>
      <c r="Z848">
        <v>4.4169815742063534</v>
      </c>
      <c r="AA848">
        <v>0</v>
      </c>
      <c r="AB848">
        <v>19.007029026203945</v>
      </c>
      <c r="AC848">
        <v>0</v>
      </c>
      <c r="AD848">
        <v>0</v>
      </c>
      <c r="AE848">
        <v>38.181527298689282</v>
      </c>
    </row>
    <row r="849" spans="1:31" x14ac:dyDescent="0.3">
      <c r="A849">
        <v>2447174</v>
      </c>
      <c r="B849">
        <v>1</v>
      </c>
      <c r="C849" t="s">
        <v>80</v>
      </c>
      <c r="D849" t="s">
        <v>94</v>
      </c>
      <c r="E849" t="s">
        <v>132</v>
      </c>
      <c r="F849" t="s">
        <v>2692</v>
      </c>
      <c r="G849" t="s">
        <v>226</v>
      </c>
      <c r="H849" t="s">
        <v>135</v>
      </c>
      <c r="I849" t="s">
        <v>136</v>
      </c>
      <c r="J849" t="s">
        <v>137</v>
      </c>
      <c r="K849" t="s">
        <v>162</v>
      </c>
      <c r="L849" t="s">
        <v>2693</v>
      </c>
      <c r="M849" t="s">
        <v>2694</v>
      </c>
      <c r="N849">
        <v>2.5055555549999999</v>
      </c>
      <c r="O849">
        <v>0</v>
      </c>
      <c r="P849">
        <v>237</v>
      </c>
      <c r="Q849">
        <v>0</v>
      </c>
      <c r="R849">
        <v>17</v>
      </c>
      <c r="S849">
        <v>6</v>
      </c>
      <c r="T849">
        <v>38</v>
      </c>
      <c r="U849">
        <v>1</v>
      </c>
      <c r="V849">
        <v>0</v>
      </c>
      <c r="W849">
        <v>0</v>
      </c>
      <c r="X849">
        <v>80.5808327712341</v>
      </c>
      <c r="Y849">
        <v>0</v>
      </c>
      <c r="Z849">
        <v>3.180519273874638</v>
      </c>
      <c r="AA849">
        <v>74.595858425061436</v>
      </c>
      <c r="AB849">
        <v>88.764387263522636</v>
      </c>
      <c r="AC849">
        <v>975.22609215709144</v>
      </c>
      <c r="AD849">
        <v>0</v>
      </c>
      <c r="AE849">
        <v>1222.3476898907843</v>
      </c>
    </row>
    <row r="850" spans="1:31" x14ac:dyDescent="0.3">
      <c r="A850">
        <v>2447175</v>
      </c>
      <c r="B850">
        <v>1</v>
      </c>
      <c r="C850" t="s">
        <v>80</v>
      </c>
      <c r="D850" t="s">
        <v>90</v>
      </c>
      <c r="E850" t="s">
        <v>147</v>
      </c>
      <c r="F850" t="s">
        <v>2695</v>
      </c>
      <c r="G850" t="s">
        <v>226</v>
      </c>
      <c r="H850" t="s">
        <v>135</v>
      </c>
      <c r="I850" t="s">
        <v>136</v>
      </c>
      <c r="J850" t="s">
        <v>137</v>
      </c>
      <c r="K850" t="s">
        <v>162</v>
      </c>
      <c r="L850" t="s">
        <v>2696</v>
      </c>
      <c r="M850" t="s">
        <v>2697</v>
      </c>
      <c r="N850">
        <v>1.26</v>
      </c>
      <c r="O850">
        <v>0</v>
      </c>
      <c r="P850">
        <v>1381</v>
      </c>
      <c r="Q850">
        <v>0</v>
      </c>
      <c r="R850">
        <v>0</v>
      </c>
      <c r="S850">
        <v>0</v>
      </c>
      <c r="T850">
        <v>269</v>
      </c>
      <c r="U850">
        <v>0</v>
      </c>
      <c r="V850">
        <v>0</v>
      </c>
      <c r="W850">
        <v>0</v>
      </c>
      <c r="X850">
        <v>531.6478153519422</v>
      </c>
      <c r="Y850">
        <v>0</v>
      </c>
      <c r="Z850">
        <v>0</v>
      </c>
      <c r="AA850">
        <v>0</v>
      </c>
      <c r="AB850">
        <v>529.96377469194044</v>
      </c>
      <c r="AC850">
        <v>0</v>
      </c>
      <c r="AD850">
        <v>0</v>
      </c>
      <c r="AE850">
        <v>1061.6115900438826</v>
      </c>
    </row>
    <row r="851" spans="1:31" x14ac:dyDescent="0.3">
      <c r="A851">
        <v>2447177</v>
      </c>
      <c r="B851">
        <v>1</v>
      </c>
      <c r="C851" t="s">
        <v>80</v>
      </c>
      <c r="D851" t="s">
        <v>86</v>
      </c>
      <c r="E851" t="s">
        <v>182</v>
      </c>
      <c r="F851" t="s">
        <v>2698</v>
      </c>
      <c r="G851" t="s">
        <v>1222</v>
      </c>
      <c r="H851" t="s">
        <v>144</v>
      </c>
      <c r="I851" t="s">
        <v>136</v>
      </c>
      <c r="J851" t="s">
        <v>137</v>
      </c>
      <c r="K851" t="s">
        <v>138</v>
      </c>
      <c r="L851" t="s">
        <v>2699</v>
      </c>
      <c r="M851" t="s">
        <v>2700</v>
      </c>
      <c r="N851">
        <v>0.56083333300000004</v>
      </c>
      <c r="O851">
        <v>0</v>
      </c>
      <c r="P851">
        <v>184</v>
      </c>
      <c r="Q851">
        <v>0</v>
      </c>
      <c r="R851">
        <v>0</v>
      </c>
      <c r="S851">
        <v>0</v>
      </c>
      <c r="T851">
        <v>1</v>
      </c>
      <c r="U851">
        <v>0</v>
      </c>
      <c r="V851">
        <v>0</v>
      </c>
      <c r="W851">
        <v>0</v>
      </c>
      <c r="X851">
        <v>34.182947887848727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34.182947887848727</v>
      </c>
    </row>
    <row r="852" spans="1:31" x14ac:dyDescent="0.3">
      <c r="A852">
        <v>2447178</v>
      </c>
      <c r="B852">
        <v>1</v>
      </c>
      <c r="C852" t="s">
        <v>80</v>
      </c>
      <c r="D852" t="s">
        <v>96</v>
      </c>
      <c r="E852" t="s">
        <v>173</v>
      </c>
      <c r="F852" t="s">
        <v>2701</v>
      </c>
      <c r="G852" t="s">
        <v>461</v>
      </c>
      <c r="H852" t="s">
        <v>144</v>
      </c>
      <c r="I852" t="s">
        <v>136</v>
      </c>
      <c r="J852" t="s">
        <v>137</v>
      </c>
      <c r="K852" t="s">
        <v>138</v>
      </c>
      <c r="L852" t="s">
        <v>2702</v>
      </c>
      <c r="M852" t="s">
        <v>2703</v>
      </c>
      <c r="N852">
        <v>1.976388888</v>
      </c>
      <c r="O852">
        <v>0</v>
      </c>
      <c r="P852">
        <v>2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0.4209205012562775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0.4209205012562775</v>
      </c>
    </row>
    <row r="853" spans="1:31" x14ac:dyDescent="0.3">
      <c r="A853">
        <v>2447179</v>
      </c>
      <c r="B853">
        <v>1</v>
      </c>
      <c r="C853" t="s">
        <v>80</v>
      </c>
      <c r="D853" t="s">
        <v>97</v>
      </c>
      <c r="E853" t="s">
        <v>173</v>
      </c>
      <c r="F853" t="s">
        <v>2704</v>
      </c>
      <c r="G853" t="s">
        <v>461</v>
      </c>
      <c r="H853" t="s">
        <v>144</v>
      </c>
      <c r="I853" t="s">
        <v>136</v>
      </c>
      <c r="J853" t="s">
        <v>137</v>
      </c>
      <c r="K853" t="s">
        <v>138</v>
      </c>
      <c r="L853" t="s">
        <v>2705</v>
      </c>
      <c r="M853" t="s">
        <v>2706</v>
      </c>
      <c r="N853">
        <v>3.6369444440000001</v>
      </c>
      <c r="O853">
        <v>0</v>
      </c>
      <c r="P853">
        <v>1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4.3714606736301924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4.3714606736301924</v>
      </c>
    </row>
    <row r="854" spans="1:31" x14ac:dyDescent="0.3">
      <c r="A854">
        <v>2447181</v>
      </c>
      <c r="B854">
        <v>1</v>
      </c>
      <c r="C854" t="s">
        <v>81</v>
      </c>
      <c r="D854" t="s">
        <v>121</v>
      </c>
      <c r="E854" t="s">
        <v>173</v>
      </c>
      <c r="F854" t="s">
        <v>2707</v>
      </c>
      <c r="G854" t="s">
        <v>219</v>
      </c>
      <c r="H854" t="s">
        <v>144</v>
      </c>
      <c r="I854" t="s">
        <v>136</v>
      </c>
      <c r="J854" t="s">
        <v>3</v>
      </c>
      <c r="K854" t="s">
        <v>138</v>
      </c>
      <c r="L854" t="s">
        <v>2708</v>
      </c>
      <c r="M854" t="s">
        <v>2709</v>
      </c>
      <c r="N854">
        <v>1.1000000000000001</v>
      </c>
      <c r="O854">
        <v>0</v>
      </c>
      <c r="P854">
        <v>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0.15150801270477862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0.15150801270477862</v>
      </c>
    </row>
    <row r="855" spans="1:31" x14ac:dyDescent="0.3">
      <c r="A855">
        <v>2447184</v>
      </c>
      <c r="B855">
        <v>1</v>
      </c>
      <c r="C855" t="s">
        <v>80</v>
      </c>
      <c r="D855" t="s">
        <v>88</v>
      </c>
      <c r="E855" t="s">
        <v>173</v>
      </c>
      <c r="F855" t="s">
        <v>2710</v>
      </c>
      <c r="G855" t="s">
        <v>175</v>
      </c>
      <c r="H855" t="s">
        <v>144</v>
      </c>
      <c r="I855" t="s">
        <v>136</v>
      </c>
      <c r="J855" t="s">
        <v>137</v>
      </c>
      <c r="K855" t="s">
        <v>138</v>
      </c>
      <c r="L855" t="s">
        <v>2711</v>
      </c>
      <c r="M855" t="s">
        <v>2712</v>
      </c>
      <c r="N855">
        <v>4.0199999999999996</v>
      </c>
      <c r="O855">
        <v>0</v>
      </c>
      <c r="P855">
        <v>2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2.6589109831184663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2.6589109831184663</v>
      </c>
    </row>
    <row r="856" spans="1:31" x14ac:dyDescent="0.3">
      <c r="A856">
        <v>2447186</v>
      </c>
      <c r="B856">
        <v>1</v>
      </c>
      <c r="C856" t="s">
        <v>80</v>
      </c>
      <c r="D856" t="s">
        <v>96</v>
      </c>
      <c r="E856" t="s">
        <v>141</v>
      </c>
      <c r="F856" t="s">
        <v>2113</v>
      </c>
      <c r="G856" t="s">
        <v>143</v>
      </c>
      <c r="H856" t="s">
        <v>144</v>
      </c>
      <c r="I856" t="s">
        <v>136</v>
      </c>
      <c r="J856" t="s">
        <v>137</v>
      </c>
      <c r="K856" t="s">
        <v>138</v>
      </c>
      <c r="L856" t="s">
        <v>2713</v>
      </c>
      <c r="M856" t="s">
        <v>2714</v>
      </c>
      <c r="N856">
        <v>2.3713888879999998</v>
      </c>
      <c r="O856">
        <v>0</v>
      </c>
      <c r="P856">
        <v>121</v>
      </c>
      <c r="Q856">
        <v>0</v>
      </c>
      <c r="R856">
        <v>0</v>
      </c>
      <c r="S856">
        <v>0</v>
      </c>
      <c r="T856">
        <v>1</v>
      </c>
      <c r="U856">
        <v>0</v>
      </c>
      <c r="V856">
        <v>0</v>
      </c>
      <c r="W856">
        <v>0</v>
      </c>
      <c r="X856">
        <v>109.24887771362283</v>
      </c>
      <c r="Y856">
        <v>0</v>
      </c>
      <c r="Z856">
        <v>0</v>
      </c>
      <c r="AA856">
        <v>0</v>
      </c>
      <c r="AB856">
        <v>1.1304014772079188E-2</v>
      </c>
      <c r="AC856">
        <v>0</v>
      </c>
      <c r="AD856">
        <v>0</v>
      </c>
      <c r="AE856">
        <v>109.26018172839491</v>
      </c>
    </row>
    <row r="857" spans="1:31" x14ac:dyDescent="0.3">
      <c r="A857">
        <v>2447188</v>
      </c>
      <c r="B857">
        <v>1</v>
      </c>
      <c r="C857" t="s">
        <v>81</v>
      </c>
      <c r="D857" t="s">
        <v>127</v>
      </c>
      <c r="E857" t="s">
        <v>173</v>
      </c>
      <c r="F857" t="s">
        <v>2715</v>
      </c>
      <c r="G857" t="s">
        <v>175</v>
      </c>
      <c r="H857" t="s">
        <v>144</v>
      </c>
      <c r="I857" t="s">
        <v>136</v>
      </c>
      <c r="J857" t="s">
        <v>137</v>
      </c>
      <c r="K857" t="s">
        <v>138</v>
      </c>
      <c r="L857" t="s">
        <v>2716</v>
      </c>
      <c r="M857" t="s">
        <v>2717</v>
      </c>
      <c r="N857">
        <v>4.4494444440000001</v>
      </c>
      <c r="O857">
        <v>0</v>
      </c>
      <c r="P857">
        <v>1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1.0910129938059283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1.0910129938059283</v>
      </c>
    </row>
    <row r="858" spans="1:31" x14ac:dyDescent="0.3">
      <c r="A858">
        <v>2447190</v>
      </c>
      <c r="B858">
        <v>1</v>
      </c>
      <c r="C858" t="s">
        <v>80</v>
      </c>
      <c r="D858" t="s">
        <v>109</v>
      </c>
      <c r="E858" t="s">
        <v>173</v>
      </c>
      <c r="F858" t="s">
        <v>2718</v>
      </c>
      <c r="G858" t="s">
        <v>179</v>
      </c>
      <c r="H858" t="s">
        <v>144</v>
      </c>
      <c r="I858" t="s">
        <v>136</v>
      </c>
      <c r="J858" t="s">
        <v>137</v>
      </c>
      <c r="K858" t="s">
        <v>138</v>
      </c>
      <c r="L858" t="s">
        <v>2719</v>
      </c>
      <c r="M858" t="s">
        <v>2720</v>
      </c>
      <c r="N858">
        <v>1.4922222220000001</v>
      </c>
      <c r="O858">
        <v>0</v>
      </c>
      <c r="P858">
        <v>1</v>
      </c>
      <c r="Q858">
        <v>0</v>
      </c>
      <c r="R858">
        <v>0</v>
      </c>
      <c r="S858">
        <v>0</v>
      </c>
      <c r="T858">
        <v>1</v>
      </c>
      <c r="U858">
        <v>0</v>
      </c>
      <c r="V858">
        <v>0</v>
      </c>
      <c r="W858">
        <v>0</v>
      </c>
      <c r="X858">
        <v>7.9321251247116212E-2</v>
      </c>
      <c r="Y858">
        <v>0</v>
      </c>
      <c r="Z858">
        <v>0</v>
      </c>
      <c r="AA858">
        <v>0</v>
      </c>
      <c r="AB858">
        <v>0.13344323435049826</v>
      </c>
      <c r="AC858">
        <v>0</v>
      </c>
      <c r="AD858">
        <v>0</v>
      </c>
      <c r="AE858">
        <v>0.21276448559761446</v>
      </c>
    </row>
    <row r="859" spans="1:31" x14ac:dyDescent="0.3">
      <c r="A859">
        <v>2447191</v>
      </c>
      <c r="B859">
        <v>1</v>
      </c>
      <c r="C859" t="s">
        <v>80</v>
      </c>
      <c r="D859" t="s">
        <v>93</v>
      </c>
      <c r="E859" t="s">
        <v>159</v>
      </c>
      <c r="F859" t="s">
        <v>2721</v>
      </c>
      <c r="G859" t="s">
        <v>725</v>
      </c>
      <c r="H859" t="s">
        <v>144</v>
      </c>
      <c r="I859" t="s">
        <v>136</v>
      </c>
      <c r="J859" t="s">
        <v>137</v>
      </c>
      <c r="K859" t="s">
        <v>138</v>
      </c>
      <c r="L859" t="s">
        <v>2722</v>
      </c>
      <c r="M859" t="s">
        <v>2723</v>
      </c>
      <c r="N859">
        <v>1.831111111</v>
      </c>
      <c r="O859">
        <v>0</v>
      </c>
      <c r="P859">
        <v>0</v>
      </c>
      <c r="Q859">
        <v>0</v>
      </c>
      <c r="R859">
        <v>20</v>
      </c>
      <c r="S859">
        <v>0</v>
      </c>
      <c r="T859">
        <v>7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13.153687023144526</v>
      </c>
      <c r="AA859">
        <v>0</v>
      </c>
      <c r="AB859">
        <v>9.9208594831201093</v>
      </c>
      <c r="AC859">
        <v>0</v>
      </c>
      <c r="AD859">
        <v>0</v>
      </c>
      <c r="AE859">
        <v>23.074546506264635</v>
      </c>
    </row>
    <row r="860" spans="1:31" x14ac:dyDescent="0.3">
      <c r="A860">
        <v>2447197</v>
      </c>
      <c r="B860">
        <v>1</v>
      </c>
      <c r="C860" t="s">
        <v>80</v>
      </c>
      <c r="D860" t="s">
        <v>94</v>
      </c>
      <c r="E860" t="s">
        <v>159</v>
      </c>
      <c r="F860" t="s">
        <v>2587</v>
      </c>
      <c r="G860" t="s">
        <v>143</v>
      </c>
      <c r="H860" t="s">
        <v>144</v>
      </c>
      <c r="I860" t="s">
        <v>136</v>
      </c>
      <c r="J860" t="s">
        <v>137</v>
      </c>
      <c r="K860" t="s">
        <v>138</v>
      </c>
      <c r="L860" t="s">
        <v>2724</v>
      </c>
      <c r="M860" t="s">
        <v>2725</v>
      </c>
      <c r="N860">
        <v>0.438611111</v>
      </c>
      <c r="O860">
        <v>0</v>
      </c>
      <c r="P860">
        <v>144</v>
      </c>
      <c r="Q860">
        <v>0</v>
      </c>
      <c r="R860">
        <v>0</v>
      </c>
      <c r="S860">
        <v>0</v>
      </c>
      <c r="T860">
        <v>4</v>
      </c>
      <c r="U860">
        <v>0</v>
      </c>
      <c r="V860">
        <v>0</v>
      </c>
      <c r="W860">
        <v>0</v>
      </c>
      <c r="X860">
        <v>4.3019813569012211</v>
      </c>
      <c r="Y860">
        <v>0</v>
      </c>
      <c r="Z860">
        <v>0</v>
      </c>
      <c r="AA860">
        <v>0</v>
      </c>
      <c r="AB860">
        <v>1.0016568645779385</v>
      </c>
      <c r="AC860">
        <v>0</v>
      </c>
      <c r="AD860">
        <v>0</v>
      </c>
      <c r="AE860">
        <v>5.3036382214791598</v>
      </c>
    </row>
    <row r="861" spans="1:31" x14ac:dyDescent="0.3">
      <c r="A861">
        <v>2447198</v>
      </c>
      <c r="B861">
        <v>1</v>
      </c>
      <c r="C861" t="s">
        <v>81</v>
      </c>
      <c r="D861" t="s">
        <v>118</v>
      </c>
      <c r="E861" t="s">
        <v>173</v>
      </c>
      <c r="F861" t="s">
        <v>2726</v>
      </c>
      <c r="G861" t="s">
        <v>175</v>
      </c>
      <c r="H861" t="s">
        <v>144</v>
      </c>
      <c r="I861" t="s">
        <v>136</v>
      </c>
      <c r="J861" t="s">
        <v>137</v>
      </c>
      <c r="K861" t="s">
        <v>138</v>
      </c>
      <c r="L861" t="s">
        <v>2727</v>
      </c>
      <c r="M861" t="s">
        <v>2728</v>
      </c>
      <c r="N861">
        <v>3.1183333329999998</v>
      </c>
      <c r="O861">
        <v>0</v>
      </c>
      <c r="P861">
        <v>9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6.5099631833596687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6.5099631833596687</v>
      </c>
    </row>
    <row r="862" spans="1:31" x14ac:dyDescent="0.3">
      <c r="A862">
        <v>2447201</v>
      </c>
      <c r="B862">
        <v>1</v>
      </c>
      <c r="C862" t="s">
        <v>80</v>
      </c>
      <c r="D862" t="s">
        <v>82</v>
      </c>
      <c r="E862" t="s">
        <v>141</v>
      </c>
      <c r="F862" t="s">
        <v>2729</v>
      </c>
      <c r="G862" t="s">
        <v>200</v>
      </c>
      <c r="H862" t="s">
        <v>144</v>
      </c>
      <c r="I862" t="s">
        <v>136</v>
      </c>
      <c r="J862" t="s">
        <v>137</v>
      </c>
      <c r="K862" t="s">
        <v>138</v>
      </c>
      <c r="L862" t="s">
        <v>2730</v>
      </c>
      <c r="M862" t="s">
        <v>2731</v>
      </c>
      <c r="N862">
        <v>7.0391666659999999</v>
      </c>
      <c r="O862">
        <v>0</v>
      </c>
      <c r="P862">
        <v>134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359.56362268000771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359.56362268000771</v>
      </c>
    </row>
    <row r="863" spans="1:31" x14ac:dyDescent="0.3">
      <c r="A863">
        <v>2447213</v>
      </c>
      <c r="B863">
        <v>1</v>
      </c>
      <c r="C863" t="s">
        <v>81</v>
      </c>
      <c r="D863" t="s">
        <v>112</v>
      </c>
      <c r="E863" t="s">
        <v>173</v>
      </c>
      <c r="F863" t="s">
        <v>2732</v>
      </c>
      <c r="G863" t="s">
        <v>175</v>
      </c>
      <c r="H863" t="s">
        <v>144</v>
      </c>
      <c r="I863" t="s">
        <v>136</v>
      </c>
      <c r="J863" t="s">
        <v>137</v>
      </c>
      <c r="K863" t="s">
        <v>138</v>
      </c>
      <c r="L863" t="s">
        <v>2733</v>
      </c>
      <c r="M863" t="s">
        <v>2734</v>
      </c>
      <c r="N863">
        <v>2.4808333330000001</v>
      </c>
      <c r="O863">
        <v>0</v>
      </c>
      <c r="P863">
        <v>1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0.73694018308736253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0.73694018308736253</v>
      </c>
    </row>
    <row r="864" spans="1:31" x14ac:dyDescent="0.3">
      <c r="A864">
        <v>2447214</v>
      </c>
      <c r="B864">
        <v>1</v>
      </c>
      <c r="C864" t="s">
        <v>80</v>
      </c>
      <c r="D864" t="s">
        <v>96</v>
      </c>
      <c r="E864" t="s">
        <v>173</v>
      </c>
      <c r="F864" t="s">
        <v>2735</v>
      </c>
      <c r="G864" t="s">
        <v>175</v>
      </c>
      <c r="H864" t="s">
        <v>144</v>
      </c>
      <c r="I864" t="s">
        <v>136</v>
      </c>
      <c r="J864" t="s">
        <v>137</v>
      </c>
      <c r="K864" t="s">
        <v>138</v>
      </c>
      <c r="L864" t="s">
        <v>2736</v>
      </c>
      <c r="M864" t="s">
        <v>2737</v>
      </c>
      <c r="N864">
        <v>2.5419444439999999</v>
      </c>
      <c r="O864">
        <v>0</v>
      </c>
      <c r="P864">
        <v>1</v>
      </c>
      <c r="Q864">
        <v>0</v>
      </c>
      <c r="R864">
        <v>0</v>
      </c>
      <c r="S864">
        <v>0</v>
      </c>
      <c r="T864">
        <v>1</v>
      </c>
      <c r="U864">
        <v>0</v>
      </c>
      <c r="V864">
        <v>0</v>
      </c>
      <c r="W864">
        <v>0</v>
      </c>
      <c r="X864">
        <v>0.73357281984754108</v>
      </c>
      <c r="Y864">
        <v>0</v>
      </c>
      <c r="Z864">
        <v>0</v>
      </c>
      <c r="AA864">
        <v>0</v>
      </c>
      <c r="AB864">
        <v>6.1018498790147238</v>
      </c>
      <c r="AC864">
        <v>0</v>
      </c>
      <c r="AD864">
        <v>0</v>
      </c>
      <c r="AE864">
        <v>6.8354226988622653</v>
      </c>
    </row>
    <row r="865" spans="1:31" x14ac:dyDescent="0.3">
      <c r="A865">
        <v>2447215</v>
      </c>
      <c r="B865">
        <v>1</v>
      </c>
      <c r="C865" t="s">
        <v>80</v>
      </c>
      <c r="D865" t="s">
        <v>83</v>
      </c>
      <c r="E865" t="s">
        <v>147</v>
      </c>
      <c r="F865" t="s">
        <v>2738</v>
      </c>
      <c r="G865" t="s">
        <v>226</v>
      </c>
      <c r="H865" t="s">
        <v>135</v>
      </c>
      <c r="I865" t="s">
        <v>136</v>
      </c>
      <c r="J865" t="s">
        <v>137</v>
      </c>
      <c r="K865" t="s">
        <v>162</v>
      </c>
      <c r="L865" t="s">
        <v>2739</v>
      </c>
      <c r="M865" t="s">
        <v>2740</v>
      </c>
      <c r="N865">
        <v>1.0375000000000001</v>
      </c>
      <c r="O865">
        <v>0</v>
      </c>
      <c r="P865">
        <v>1021</v>
      </c>
      <c r="Q865">
        <v>0</v>
      </c>
      <c r="R865">
        <v>0</v>
      </c>
      <c r="S865">
        <v>0</v>
      </c>
      <c r="T865">
        <v>55</v>
      </c>
      <c r="U865">
        <v>0</v>
      </c>
      <c r="V865">
        <v>0</v>
      </c>
      <c r="W865">
        <v>0</v>
      </c>
      <c r="X865">
        <v>360.88354546959368</v>
      </c>
      <c r="Y865">
        <v>0</v>
      </c>
      <c r="Z865">
        <v>0</v>
      </c>
      <c r="AA865">
        <v>0</v>
      </c>
      <c r="AB865">
        <v>31.157698101528005</v>
      </c>
      <c r="AC865">
        <v>0</v>
      </c>
      <c r="AD865">
        <v>0</v>
      </c>
      <c r="AE865">
        <v>392.0412435711217</v>
      </c>
    </row>
    <row r="866" spans="1:31" x14ac:dyDescent="0.3">
      <c r="A866">
        <v>2447217</v>
      </c>
      <c r="B866">
        <v>1</v>
      </c>
      <c r="C866" t="s">
        <v>80</v>
      </c>
      <c r="D866" t="s">
        <v>99</v>
      </c>
      <c r="E866" t="s">
        <v>173</v>
      </c>
      <c r="F866" t="s">
        <v>2741</v>
      </c>
      <c r="G866" t="s">
        <v>461</v>
      </c>
      <c r="H866" t="s">
        <v>144</v>
      </c>
      <c r="I866" t="s">
        <v>136</v>
      </c>
      <c r="J866" t="s">
        <v>137</v>
      </c>
      <c r="K866" t="s">
        <v>138</v>
      </c>
      <c r="L866" t="s">
        <v>2742</v>
      </c>
      <c r="M866" t="s">
        <v>2743</v>
      </c>
      <c r="N866">
        <v>3.9902777770000002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1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0.43142577808612975</v>
      </c>
      <c r="AC866">
        <v>0</v>
      </c>
      <c r="AD866">
        <v>0</v>
      </c>
      <c r="AE866">
        <v>0.43142577808612975</v>
      </c>
    </row>
    <row r="867" spans="1:31" x14ac:dyDescent="0.3">
      <c r="A867">
        <v>2447221</v>
      </c>
      <c r="B867">
        <v>1</v>
      </c>
      <c r="C867" t="s">
        <v>80</v>
      </c>
      <c r="D867" t="s">
        <v>97</v>
      </c>
      <c r="E867" t="s">
        <v>159</v>
      </c>
      <c r="F867" t="s">
        <v>2744</v>
      </c>
      <c r="G867" t="s">
        <v>200</v>
      </c>
      <c r="H867" t="s">
        <v>144</v>
      </c>
      <c r="I867" t="s">
        <v>136</v>
      </c>
      <c r="J867" t="s">
        <v>137</v>
      </c>
      <c r="K867" t="s">
        <v>138</v>
      </c>
      <c r="L867" t="s">
        <v>2745</v>
      </c>
      <c r="M867" t="s">
        <v>2746</v>
      </c>
      <c r="N867">
        <v>0.56333333299999999</v>
      </c>
      <c r="O867">
        <v>0</v>
      </c>
      <c r="P867">
        <v>241</v>
      </c>
      <c r="Q867">
        <v>0</v>
      </c>
      <c r="R867">
        <v>24</v>
      </c>
      <c r="S867">
        <v>0</v>
      </c>
      <c r="T867">
        <v>36</v>
      </c>
      <c r="U867">
        <v>0</v>
      </c>
      <c r="V867">
        <v>0</v>
      </c>
      <c r="W867">
        <v>0</v>
      </c>
      <c r="X867">
        <v>53.178997929244332</v>
      </c>
      <c r="Y867">
        <v>0</v>
      </c>
      <c r="Z867">
        <v>1.1365960055743594</v>
      </c>
      <c r="AA867">
        <v>0</v>
      </c>
      <c r="AB867">
        <v>24.904304747845032</v>
      </c>
      <c r="AC867">
        <v>0</v>
      </c>
      <c r="AD867">
        <v>0</v>
      </c>
      <c r="AE867">
        <v>79.219898682663725</v>
      </c>
    </row>
    <row r="868" spans="1:31" x14ac:dyDescent="0.3">
      <c r="A868">
        <v>2447223</v>
      </c>
      <c r="B868">
        <v>1</v>
      </c>
      <c r="C868" t="s">
        <v>81</v>
      </c>
      <c r="D868" t="s">
        <v>112</v>
      </c>
      <c r="E868" t="s">
        <v>169</v>
      </c>
      <c r="F868" t="s">
        <v>387</v>
      </c>
      <c r="G868" t="s">
        <v>149</v>
      </c>
      <c r="H868" t="s">
        <v>135</v>
      </c>
      <c r="I868" t="s">
        <v>136</v>
      </c>
      <c r="J868" t="s">
        <v>137</v>
      </c>
      <c r="K868" t="s">
        <v>138</v>
      </c>
      <c r="L868" t="s">
        <v>2747</v>
      </c>
      <c r="M868" t="s">
        <v>2748</v>
      </c>
      <c r="N868">
        <v>0.140833333</v>
      </c>
      <c r="O868">
        <v>0</v>
      </c>
      <c r="P868">
        <v>3</v>
      </c>
      <c r="Q868">
        <v>13</v>
      </c>
      <c r="R868">
        <v>66</v>
      </c>
      <c r="S868">
        <v>6</v>
      </c>
      <c r="T868">
        <v>7</v>
      </c>
      <c r="U868">
        <v>0</v>
      </c>
      <c r="V868">
        <v>0</v>
      </c>
      <c r="W868">
        <v>0</v>
      </c>
      <c r="X868">
        <v>0.15118535648694986</v>
      </c>
      <c r="Y868">
        <v>42.739592696281427</v>
      </c>
      <c r="Z868">
        <v>5.0879744986752655</v>
      </c>
      <c r="AA868">
        <v>2.5696560853586541</v>
      </c>
      <c r="AB868">
        <v>1.3348931324724496</v>
      </c>
      <c r="AC868">
        <v>0</v>
      </c>
      <c r="AD868">
        <v>0</v>
      </c>
      <c r="AE868">
        <v>51.883301769274745</v>
      </c>
    </row>
    <row r="869" spans="1:31" x14ac:dyDescent="0.3">
      <c r="A869">
        <v>2447228</v>
      </c>
      <c r="B869">
        <v>1</v>
      </c>
      <c r="C869" t="s">
        <v>80</v>
      </c>
      <c r="D869" t="s">
        <v>103</v>
      </c>
      <c r="E869" t="s">
        <v>132</v>
      </c>
      <c r="F869" t="s">
        <v>2749</v>
      </c>
      <c r="G869" t="s">
        <v>149</v>
      </c>
      <c r="H869" t="s">
        <v>135</v>
      </c>
      <c r="I869" t="s">
        <v>136</v>
      </c>
      <c r="J869" t="s">
        <v>137</v>
      </c>
      <c r="K869" t="s">
        <v>138</v>
      </c>
      <c r="L869" t="s">
        <v>2750</v>
      </c>
      <c r="M869" t="s">
        <v>2751</v>
      </c>
      <c r="N869">
        <v>0.523888888</v>
      </c>
      <c r="O869">
        <v>0</v>
      </c>
      <c r="P869">
        <v>556</v>
      </c>
      <c r="Q869">
        <v>20</v>
      </c>
      <c r="R869">
        <v>2</v>
      </c>
      <c r="S869">
        <v>3</v>
      </c>
      <c r="T869">
        <v>66</v>
      </c>
      <c r="U869">
        <v>1</v>
      </c>
      <c r="V869">
        <v>1</v>
      </c>
      <c r="W869">
        <v>0</v>
      </c>
      <c r="X869">
        <v>117.83209358135736</v>
      </c>
      <c r="Y869">
        <v>1.3016424255114427</v>
      </c>
      <c r="Z869">
        <v>0.68040164378003065</v>
      </c>
      <c r="AA869">
        <v>44.241795164952393</v>
      </c>
      <c r="AB869">
        <v>31.612895301314083</v>
      </c>
      <c r="AC869">
        <v>104.46508155970812</v>
      </c>
      <c r="AD869">
        <v>58.381883007742829</v>
      </c>
      <c r="AE869">
        <v>358.51579268436632</v>
      </c>
    </row>
    <row r="870" spans="1:31" x14ac:dyDescent="0.3">
      <c r="A870">
        <v>2447229</v>
      </c>
      <c r="B870">
        <v>1</v>
      </c>
      <c r="C870" t="s">
        <v>81</v>
      </c>
      <c r="D870" t="s">
        <v>128</v>
      </c>
      <c r="E870" t="s">
        <v>147</v>
      </c>
      <c r="F870" t="s">
        <v>2752</v>
      </c>
      <c r="G870" t="s">
        <v>134</v>
      </c>
      <c r="H870" t="s">
        <v>135</v>
      </c>
      <c r="I870" t="s">
        <v>136</v>
      </c>
      <c r="J870" t="s">
        <v>137</v>
      </c>
      <c r="K870" t="s">
        <v>138</v>
      </c>
      <c r="L870" t="s">
        <v>2753</v>
      </c>
      <c r="M870" t="s">
        <v>2754</v>
      </c>
      <c r="N870">
        <v>4.6302777769999999</v>
      </c>
      <c r="O870">
        <v>1</v>
      </c>
      <c r="P870">
        <v>553</v>
      </c>
      <c r="Q870">
        <v>2</v>
      </c>
      <c r="R870">
        <v>28</v>
      </c>
      <c r="S870">
        <v>1</v>
      </c>
      <c r="T870">
        <v>69</v>
      </c>
      <c r="U870">
        <v>0</v>
      </c>
      <c r="V870">
        <v>0</v>
      </c>
      <c r="W870">
        <v>1.5273527039987274</v>
      </c>
      <c r="X870">
        <v>537.72535520779945</v>
      </c>
      <c r="Y870">
        <v>7.1765631396023108</v>
      </c>
      <c r="Z870">
        <v>24.075848632345668</v>
      </c>
      <c r="AA870">
        <v>1.1220472517317772</v>
      </c>
      <c r="AB870">
        <v>175.41270423074403</v>
      </c>
      <c r="AC870">
        <v>0</v>
      </c>
      <c r="AD870">
        <v>0</v>
      </c>
      <c r="AE870">
        <v>747.03987116622204</v>
      </c>
    </row>
    <row r="871" spans="1:31" x14ac:dyDescent="0.3">
      <c r="A871">
        <v>2447230</v>
      </c>
      <c r="B871">
        <v>1</v>
      </c>
      <c r="C871" t="s">
        <v>80</v>
      </c>
      <c r="D871" t="s">
        <v>84</v>
      </c>
      <c r="E871" t="s">
        <v>173</v>
      </c>
      <c r="F871" t="s">
        <v>2755</v>
      </c>
      <c r="G871" t="s">
        <v>175</v>
      </c>
      <c r="H871" t="s">
        <v>144</v>
      </c>
      <c r="I871" t="s">
        <v>136</v>
      </c>
      <c r="J871" t="s">
        <v>137</v>
      </c>
      <c r="K871" t="s">
        <v>138</v>
      </c>
      <c r="L871" t="s">
        <v>2756</v>
      </c>
      <c r="M871" t="s">
        <v>2757</v>
      </c>
      <c r="N871">
        <v>1.573611111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1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2.8843104424463815</v>
      </c>
      <c r="AC871">
        <v>0</v>
      </c>
      <c r="AD871">
        <v>0</v>
      </c>
      <c r="AE871">
        <v>2.8843104424463815</v>
      </c>
    </row>
    <row r="872" spans="1:31" x14ac:dyDescent="0.3">
      <c r="A872">
        <v>2447238</v>
      </c>
      <c r="B872">
        <v>1</v>
      </c>
      <c r="C872" t="s">
        <v>80</v>
      </c>
      <c r="D872" t="s">
        <v>94</v>
      </c>
      <c r="E872" t="s">
        <v>173</v>
      </c>
      <c r="F872" t="s">
        <v>2758</v>
      </c>
      <c r="G872" t="s">
        <v>219</v>
      </c>
      <c r="H872" t="s">
        <v>144</v>
      </c>
      <c r="I872" t="s">
        <v>136</v>
      </c>
      <c r="J872" t="s">
        <v>3</v>
      </c>
      <c r="K872" t="s">
        <v>138</v>
      </c>
      <c r="L872" t="s">
        <v>2759</v>
      </c>
      <c r="M872" t="s">
        <v>2760</v>
      </c>
      <c r="N872">
        <v>8.5833333330000006</v>
      </c>
      <c r="O872">
        <v>0</v>
      </c>
      <c r="P872">
        <v>1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2.4215080646683425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2.4215080646683425</v>
      </c>
    </row>
    <row r="873" spans="1:31" x14ac:dyDescent="0.3">
      <c r="A873">
        <v>2447240</v>
      </c>
      <c r="B873">
        <v>1</v>
      </c>
      <c r="C873" t="s">
        <v>81</v>
      </c>
      <c r="D873" t="s">
        <v>127</v>
      </c>
      <c r="E873" t="s">
        <v>132</v>
      </c>
      <c r="F873" t="s">
        <v>133</v>
      </c>
      <c r="G873" t="s">
        <v>149</v>
      </c>
      <c r="H873" t="s">
        <v>135</v>
      </c>
      <c r="I873" t="s">
        <v>136</v>
      </c>
      <c r="J873" t="s">
        <v>137</v>
      </c>
      <c r="K873" t="s">
        <v>138</v>
      </c>
      <c r="L873" t="s">
        <v>2761</v>
      </c>
      <c r="M873" t="s">
        <v>2762</v>
      </c>
      <c r="N873">
        <v>1.4275</v>
      </c>
      <c r="O873">
        <v>4</v>
      </c>
      <c r="P873">
        <v>80</v>
      </c>
      <c r="Q873">
        <v>100</v>
      </c>
      <c r="R873">
        <v>95</v>
      </c>
      <c r="S873">
        <v>2</v>
      </c>
      <c r="T873">
        <v>8</v>
      </c>
      <c r="U873">
        <v>0</v>
      </c>
      <c r="V873">
        <v>0</v>
      </c>
      <c r="W873">
        <v>1.0847675547874838</v>
      </c>
      <c r="X873">
        <v>21.489529390101875</v>
      </c>
      <c r="Y873">
        <v>49.302562808188043</v>
      </c>
      <c r="Z873">
        <v>47.83503819169114</v>
      </c>
      <c r="AA873">
        <v>2.4012505088853544</v>
      </c>
      <c r="AB873">
        <v>7.1307322774464348</v>
      </c>
      <c r="AC873">
        <v>0</v>
      </c>
      <c r="AD873">
        <v>0</v>
      </c>
      <c r="AE873">
        <v>129.24388073110032</v>
      </c>
    </row>
    <row r="874" spans="1:31" x14ac:dyDescent="0.3">
      <c r="A874">
        <v>2447242</v>
      </c>
      <c r="B874">
        <v>1</v>
      </c>
      <c r="C874" t="s">
        <v>80</v>
      </c>
      <c r="D874" t="s">
        <v>83</v>
      </c>
      <c r="E874" t="s">
        <v>141</v>
      </c>
      <c r="F874" t="s">
        <v>2763</v>
      </c>
      <c r="G874" t="s">
        <v>410</v>
      </c>
      <c r="H874" t="s">
        <v>144</v>
      </c>
      <c r="I874" t="s">
        <v>136</v>
      </c>
      <c r="J874" t="s">
        <v>137</v>
      </c>
      <c r="K874" t="s">
        <v>138</v>
      </c>
      <c r="L874" t="s">
        <v>2764</v>
      </c>
      <c r="M874" t="s">
        <v>2765</v>
      </c>
      <c r="N874">
        <v>4.0694444440000002</v>
      </c>
      <c r="O874">
        <v>0</v>
      </c>
      <c r="P874">
        <v>70</v>
      </c>
      <c r="Q874">
        <v>0</v>
      </c>
      <c r="R874">
        <v>0</v>
      </c>
      <c r="S874">
        <v>0</v>
      </c>
      <c r="T874">
        <v>1</v>
      </c>
      <c r="U874">
        <v>0</v>
      </c>
      <c r="V874">
        <v>0</v>
      </c>
      <c r="W874">
        <v>0</v>
      </c>
      <c r="X874">
        <v>70.840447153069135</v>
      </c>
      <c r="Y874">
        <v>0</v>
      </c>
      <c r="Z874">
        <v>0</v>
      </c>
      <c r="AA874">
        <v>0</v>
      </c>
      <c r="AB874">
        <v>5.2564464351096092</v>
      </c>
      <c r="AC874">
        <v>0</v>
      </c>
      <c r="AD874">
        <v>0</v>
      </c>
      <c r="AE874">
        <v>76.096893588178744</v>
      </c>
    </row>
    <row r="875" spans="1:31" x14ac:dyDescent="0.3">
      <c r="A875">
        <v>2447243</v>
      </c>
      <c r="B875">
        <v>1</v>
      </c>
      <c r="C875" t="s">
        <v>81</v>
      </c>
      <c r="D875" t="s">
        <v>127</v>
      </c>
      <c r="E875" t="s">
        <v>169</v>
      </c>
      <c r="F875" t="s">
        <v>2766</v>
      </c>
      <c r="G875" t="s">
        <v>149</v>
      </c>
      <c r="H875" t="s">
        <v>135</v>
      </c>
      <c r="I875" t="s">
        <v>136</v>
      </c>
      <c r="J875" t="s">
        <v>137</v>
      </c>
      <c r="K875" t="s">
        <v>138</v>
      </c>
      <c r="L875" t="s">
        <v>2767</v>
      </c>
      <c r="M875" t="s">
        <v>2768</v>
      </c>
      <c r="N875">
        <v>0.384444444</v>
      </c>
      <c r="O875">
        <v>0</v>
      </c>
      <c r="P875">
        <v>0</v>
      </c>
      <c r="Q875">
        <v>0</v>
      </c>
      <c r="R875">
        <v>0</v>
      </c>
      <c r="S875">
        <v>2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971.62454090485551</v>
      </c>
      <c r="AB875">
        <v>0</v>
      </c>
      <c r="AC875">
        <v>0</v>
      </c>
      <c r="AD875">
        <v>0</v>
      </c>
      <c r="AE875">
        <v>971.62454090485551</v>
      </c>
    </row>
    <row r="876" spans="1:31" x14ac:dyDescent="0.3">
      <c r="A876">
        <v>2447248</v>
      </c>
      <c r="B876">
        <v>1</v>
      </c>
      <c r="C876" t="s">
        <v>80</v>
      </c>
      <c r="D876" t="s">
        <v>87</v>
      </c>
      <c r="E876" t="s">
        <v>141</v>
      </c>
      <c r="F876" t="s">
        <v>2769</v>
      </c>
      <c r="G876" t="s">
        <v>410</v>
      </c>
      <c r="H876" t="s">
        <v>144</v>
      </c>
      <c r="I876" t="s">
        <v>136</v>
      </c>
      <c r="J876" t="s">
        <v>137</v>
      </c>
      <c r="K876" t="s">
        <v>138</v>
      </c>
      <c r="L876" t="s">
        <v>2770</v>
      </c>
      <c r="M876" t="s">
        <v>2771</v>
      </c>
      <c r="N876">
        <v>0.92416666599999997</v>
      </c>
      <c r="O876">
        <v>0</v>
      </c>
      <c r="P876">
        <v>33</v>
      </c>
      <c r="Q876">
        <v>0</v>
      </c>
      <c r="R876">
        <v>0</v>
      </c>
      <c r="S876">
        <v>0</v>
      </c>
      <c r="T876">
        <v>3</v>
      </c>
      <c r="U876">
        <v>0</v>
      </c>
      <c r="V876">
        <v>0</v>
      </c>
      <c r="W876">
        <v>0</v>
      </c>
      <c r="X876">
        <v>8.699204627859153</v>
      </c>
      <c r="Y876">
        <v>0</v>
      </c>
      <c r="Z876">
        <v>0</v>
      </c>
      <c r="AA876">
        <v>0</v>
      </c>
      <c r="AB876">
        <v>4.3633764341330963</v>
      </c>
      <c r="AC876">
        <v>0</v>
      </c>
      <c r="AD876">
        <v>0</v>
      </c>
      <c r="AE876">
        <v>13.062581061992249</v>
      </c>
    </row>
    <row r="877" spans="1:31" x14ac:dyDescent="0.3">
      <c r="A877">
        <v>2447254</v>
      </c>
      <c r="B877">
        <v>1</v>
      </c>
      <c r="C877" t="s">
        <v>80</v>
      </c>
      <c r="D877" t="s">
        <v>83</v>
      </c>
      <c r="E877" t="s">
        <v>141</v>
      </c>
      <c r="F877" t="s">
        <v>905</v>
      </c>
      <c r="G877" t="s">
        <v>156</v>
      </c>
      <c r="H877" t="s">
        <v>144</v>
      </c>
      <c r="I877" t="s">
        <v>136</v>
      </c>
      <c r="J877" t="s">
        <v>137</v>
      </c>
      <c r="K877" t="s">
        <v>138</v>
      </c>
      <c r="L877" t="s">
        <v>2772</v>
      </c>
      <c r="M877" t="s">
        <v>2773</v>
      </c>
      <c r="N877">
        <v>1.1174999999999999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4</v>
      </c>
      <c r="U877">
        <v>0</v>
      </c>
      <c r="V877">
        <v>1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3.4502717238752023</v>
      </c>
      <c r="AC877">
        <v>0</v>
      </c>
      <c r="AD877">
        <v>29.238063593057692</v>
      </c>
      <c r="AE877">
        <v>32.688335316932893</v>
      </c>
    </row>
    <row r="878" spans="1:31" x14ac:dyDescent="0.3">
      <c r="A878">
        <v>2447269</v>
      </c>
      <c r="B878">
        <v>1</v>
      </c>
      <c r="C878" t="s">
        <v>80</v>
      </c>
      <c r="D878" t="s">
        <v>103</v>
      </c>
      <c r="E878" t="s">
        <v>169</v>
      </c>
      <c r="F878" t="s">
        <v>2774</v>
      </c>
      <c r="G878" t="s">
        <v>149</v>
      </c>
      <c r="H878" t="s">
        <v>135</v>
      </c>
      <c r="I878" t="s">
        <v>660</v>
      </c>
      <c r="J878" t="s">
        <v>137</v>
      </c>
      <c r="K878" t="s">
        <v>138</v>
      </c>
      <c r="L878" t="s">
        <v>2775</v>
      </c>
      <c r="M878" t="s">
        <v>2776</v>
      </c>
      <c r="N878">
        <v>2.6944444000000001E-2</v>
      </c>
      <c r="O878">
        <v>0</v>
      </c>
      <c r="P878">
        <v>1329</v>
      </c>
      <c r="Q878">
        <v>0</v>
      </c>
      <c r="R878">
        <v>14</v>
      </c>
      <c r="S878">
        <v>1</v>
      </c>
      <c r="T878">
        <v>145</v>
      </c>
      <c r="U878">
        <v>0</v>
      </c>
      <c r="V878">
        <v>0</v>
      </c>
      <c r="W878">
        <v>0</v>
      </c>
      <c r="X878">
        <v>12.321318210440097</v>
      </c>
      <c r="Y878">
        <v>0</v>
      </c>
      <c r="Z878">
        <v>0.13886684050670467</v>
      </c>
      <c r="AA878">
        <v>0</v>
      </c>
      <c r="AB878">
        <v>3.1885741768007598</v>
      </c>
      <c r="AC878">
        <v>0</v>
      </c>
      <c r="AD878">
        <v>0</v>
      </c>
      <c r="AE878">
        <v>15.648759227747561</v>
      </c>
    </row>
    <row r="879" spans="1:31" x14ac:dyDescent="0.3">
      <c r="A879">
        <v>2447271</v>
      </c>
      <c r="B879">
        <v>1</v>
      </c>
      <c r="C879" t="s">
        <v>80</v>
      </c>
      <c r="D879" t="s">
        <v>103</v>
      </c>
      <c r="E879" t="s">
        <v>147</v>
      </c>
      <c r="F879" t="s">
        <v>2777</v>
      </c>
      <c r="G879" t="s">
        <v>134</v>
      </c>
      <c r="H879" t="s">
        <v>135</v>
      </c>
      <c r="I879" t="s">
        <v>136</v>
      </c>
      <c r="J879" t="s">
        <v>137</v>
      </c>
      <c r="K879" t="s">
        <v>138</v>
      </c>
      <c r="L879" t="s">
        <v>2778</v>
      </c>
      <c r="M879" t="s">
        <v>2779</v>
      </c>
      <c r="N879">
        <v>1.4269444440000001</v>
      </c>
      <c r="O879">
        <v>0</v>
      </c>
      <c r="P879">
        <v>0</v>
      </c>
      <c r="Q879">
        <v>0</v>
      </c>
      <c r="R879">
        <v>0</v>
      </c>
      <c r="S879">
        <v>1</v>
      </c>
      <c r="T879">
        <v>1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7.6216725336584821</v>
      </c>
      <c r="AB879">
        <v>36.522014469929609</v>
      </c>
      <c r="AC879">
        <v>0</v>
      </c>
      <c r="AD879">
        <v>0</v>
      </c>
      <c r="AE879">
        <v>44.143687003588091</v>
      </c>
    </row>
    <row r="880" spans="1:31" x14ac:dyDescent="0.3">
      <c r="A880">
        <v>2447278</v>
      </c>
      <c r="B880">
        <v>1</v>
      </c>
      <c r="C880" t="s">
        <v>81</v>
      </c>
      <c r="D880" t="s">
        <v>123</v>
      </c>
      <c r="E880" t="s">
        <v>284</v>
      </c>
      <c r="F880" t="s">
        <v>2780</v>
      </c>
      <c r="G880" t="s">
        <v>149</v>
      </c>
      <c r="H880" t="s">
        <v>135</v>
      </c>
      <c r="I880" t="s">
        <v>136</v>
      </c>
      <c r="J880" t="s">
        <v>137</v>
      </c>
      <c r="K880" t="s">
        <v>138</v>
      </c>
      <c r="L880" t="s">
        <v>2781</v>
      </c>
      <c r="M880" t="s">
        <v>2782</v>
      </c>
      <c r="N880">
        <v>1.279722222</v>
      </c>
      <c r="O880">
        <v>2</v>
      </c>
      <c r="P880">
        <v>1546</v>
      </c>
      <c r="Q880">
        <v>99</v>
      </c>
      <c r="R880">
        <v>87</v>
      </c>
      <c r="S880">
        <v>6</v>
      </c>
      <c r="T880">
        <v>237</v>
      </c>
      <c r="U880">
        <v>1</v>
      </c>
      <c r="V880">
        <v>1</v>
      </c>
      <c r="W880">
        <v>0.54509782077787383</v>
      </c>
      <c r="X880">
        <v>445.4738920813125</v>
      </c>
      <c r="Y880">
        <v>50.150525998396695</v>
      </c>
      <c r="Z880">
        <v>18.655718663438744</v>
      </c>
      <c r="AA880">
        <v>4.047638575272333</v>
      </c>
      <c r="AB880">
        <v>175.7714747663874</v>
      </c>
      <c r="AC880">
        <v>106.88154418600905</v>
      </c>
      <c r="AD880">
        <v>0.90149639043070917</v>
      </c>
      <c r="AE880">
        <v>802.42738848202532</v>
      </c>
    </row>
    <row r="881" spans="1:31" x14ac:dyDescent="0.3">
      <c r="A881">
        <v>2447280</v>
      </c>
      <c r="B881">
        <v>1</v>
      </c>
      <c r="C881" t="s">
        <v>80</v>
      </c>
      <c r="D881" t="s">
        <v>84</v>
      </c>
      <c r="E881" t="s">
        <v>132</v>
      </c>
      <c r="F881" t="s">
        <v>2783</v>
      </c>
      <c r="G881" t="s">
        <v>149</v>
      </c>
      <c r="H881" t="s">
        <v>135</v>
      </c>
      <c r="I881" t="s">
        <v>136</v>
      </c>
      <c r="J881" t="s">
        <v>137</v>
      </c>
      <c r="K881" t="s">
        <v>138</v>
      </c>
      <c r="L881" t="s">
        <v>2784</v>
      </c>
      <c r="M881" t="s">
        <v>2785</v>
      </c>
      <c r="N881">
        <v>0.92083333300000003</v>
      </c>
      <c r="O881">
        <v>8</v>
      </c>
      <c r="P881">
        <v>1527</v>
      </c>
      <c r="Q881">
        <v>13</v>
      </c>
      <c r="R881">
        <v>297</v>
      </c>
      <c r="S881">
        <v>33</v>
      </c>
      <c r="T881">
        <v>269</v>
      </c>
      <c r="U881">
        <v>1</v>
      </c>
      <c r="V881">
        <v>0</v>
      </c>
      <c r="W881">
        <v>5.6784271982985999</v>
      </c>
      <c r="X881">
        <v>594.51013191705067</v>
      </c>
      <c r="Y881">
        <v>15.643550685687458</v>
      </c>
      <c r="Z881">
        <v>111.97871298107827</v>
      </c>
      <c r="AA881">
        <v>138.93063319237169</v>
      </c>
      <c r="AB881">
        <v>281.8679583300538</v>
      </c>
      <c r="AC881">
        <v>22.283915287714485</v>
      </c>
      <c r="AD881">
        <v>0</v>
      </c>
      <c r="AE881">
        <v>1170.893329592255</v>
      </c>
    </row>
    <row r="882" spans="1:31" x14ac:dyDescent="0.3">
      <c r="A882">
        <v>2447293</v>
      </c>
      <c r="B882">
        <v>1</v>
      </c>
      <c r="C882" t="s">
        <v>80</v>
      </c>
      <c r="D882" t="s">
        <v>101</v>
      </c>
      <c r="E882" t="s">
        <v>141</v>
      </c>
      <c r="F882" t="s">
        <v>2786</v>
      </c>
      <c r="G882" t="s">
        <v>156</v>
      </c>
      <c r="H882" t="s">
        <v>144</v>
      </c>
      <c r="I882" t="s">
        <v>136</v>
      </c>
      <c r="J882" t="s">
        <v>137</v>
      </c>
      <c r="K882" t="s">
        <v>138</v>
      </c>
      <c r="L882" t="s">
        <v>2787</v>
      </c>
      <c r="M882" t="s">
        <v>2788</v>
      </c>
      <c r="N882">
        <v>1.100833333</v>
      </c>
      <c r="O882">
        <v>0</v>
      </c>
      <c r="P882">
        <v>3</v>
      </c>
      <c r="Q882">
        <v>0</v>
      </c>
      <c r="R882">
        <v>0</v>
      </c>
      <c r="S882">
        <v>0</v>
      </c>
      <c r="T882">
        <v>4</v>
      </c>
      <c r="U882">
        <v>0</v>
      </c>
      <c r="V882">
        <v>0</v>
      </c>
      <c r="W882">
        <v>0</v>
      </c>
      <c r="X882">
        <v>0.82764585344179886</v>
      </c>
      <c r="Y882">
        <v>0</v>
      </c>
      <c r="Z882">
        <v>0</v>
      </c>
      <c r="AA882">
        <v>0</v>
      </c>
      <c r="AB882">
        <v>5.7657487850489373</v>
      </c>
      <c r="AC882">
        <v>0</v>
      </c>
      <c r="AD882">
        <v>0</v>
      </c>
      <c r="AE882">
        <v>6.5933946384907358</v>
      </c>
    </row>
    <row r="883" spans="1:31" x14ac:dyDescent="0.3">
      <c r="A883">
        <v>2447297</v>
      </c>
      <c r="B883">
        <v>1</v>
      </c>
      <c r="C883" t="s">
        <v>80</v>
      </c>
      <c r="D883" t="s">
        <v>94</v>
      </c>
      <c r="E883" t="s">
        <v>147</v>
      </c>
      <c r="F883" t="s">
        <v>2789</v>
      </c>
      <c r="G883" t="s">
        <v>149</v>
      </c>
      <c r="H883" t="s">
        <v>135</v>
      </c>
      <c r="I883" t="s">
        <v>136</v>
      </c>
      <c r="J883" t="s">
        <v>137</v>
      </c>
      <c r="K883" t="s">
        <v>138</v>
      </c>
      <c r="L883" t="s">
        <v>2790</v>
      </c>
      <c r="M883" t="s">
        <v>2791</v>
      </c>
      <c r="N883">
        <v>2.511111111</v>
      </c>
      <c r="O883">
        <v>0</v>
      </c>
      <c r="P883">
        <v>11</v>
      </c>
      <c r="Q883">
        <v>0</v>
      </c>
      <c r="R883">
        <v>4</v>
      </c>
      <c r="S883">
        <v>0</v>
      </c>
      <c r="T883">
        <v>1</v>
      </c>
      <c r="U883">
        <v>0</v>
      </c>
      <c r="V883">
        <v>0</v>
      </c>
      <c r="W883">
        <v>0</v>
      </c>
      <c r="X883">
        <v>2.5888118373636839</v>
      </c>
      <c r="Y883">
        <v>0</v>
      </c>
      <c r="Z883">
        <v>3.1095911597967971</v>
      </c>
      <c r="AA883">
        <v>0</v>
      </c>
      <c r="AB883">
        <v>4.1735042628413428</v>
      </c>
      <c r="AC883">
        <v>0</v>
      </c>
      <c r="AD883">
        <v>0</v>
      </c>
      <c r="AE883">
        <v>9.8719072600018229</v>
      </c>
    </row>
    <row r="884" spans="1:31" x14ac:dyDescent="0.3">
      <c r="A884">
        <v>2447303</v>
      </c>
      <c r="B884">
        <v>1</v>
      </c>
      <c r="C884" t="s">
        <v>80</v>
      </c>
      <c r="D884" t="s">
        <v>84</v>
      </c>
      <c r="E884" t="s">
        <v>182</v>
      </c>
      <c r="F884" t="s">
        <v>2792</v>
      </c>
      <c r="G884" t="s">
        <v>156</v>
      </c>
      <c r="H884" t="s">
        <v>144</v>
      </c>
      <c r="I884" t="s">
        <v>136</v>
      </c>
      <c r="J884" t="s">
        <v>137</v>
      </c>
      <c r="K884" t="s">
        <v>138</v>
      </c>
      <c r="L884" t="s">
        <v>2793</v>
      </c>
      <c r="M884" t="s">
        <v>2794</v>
      </c>
      <c r="N884">
        <v>2.1444444439999999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1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26.767013532311452</v>
      </c>
      <c r="AC884">
        <v>0</v>
      </c>
      <c r="AD884">
        <v>0</v>
      </c>
      <c r="AE884">
        <v>26.767013532311452</v>
      </c>
    </row>
    <row r="885" spans="1:31" x14ac:dyDescent="0.3">
      <c r="A885">
        <v>2447308</v>
      </c>
      <c r="B885">
        <v>1</v>
      </c>
      <c r="C885" t="s">
        <v>80</v>
      </c>
      <c r="D885" t="s">
        <v>111</v>
      </c>
      <c r="E885" t="s">
        <v>141</v>
      </c>
      <c r="F885" t="s">
        <v>2795</v>
      </c>
      <c r="G885" t="s">
        <v>156</v>
      </c>
      <c r="H885" t="s">
        <v>144</v>
      </c>
      <c r="I885" t="s">
        <v>136</v>
      </c>
      <c r="J885" t="s">
        <v>137</v>
      </c>
      <c r="K885" t="s">
        <v>138</v>
      </c>
      <c r="L885" t="s">
        <v>2796</v>
      </c>
      <c r="M885" t="s">
        <v>2797</v>
      </c>
      <c r="N885">
        <v>2.9761111109999998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23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591.49415815986538</v>
      </c>
      <c r="AC885">
        <v>0</v>
      </c>
      <c r="AD885">
        <v>0</v>
      </c>
      <c r="AE885">
        <v>591.49415815986538</v>
      </c>
    </row>
    <row r="886" spans="1:31" x14ac:dyDescent="0.3">
      <c r="A886">
        <v>2447311</v>
      </c>
      <c r="B886">
        <v>1</v>
      </c>
      <c r="C886" t="s">
        <v>80</v>
      </c>
      <c r="D886" t="s">
        <v>105</v>
      </c>
      <c r="E886" t="s">
        <v>173</v>
      </c>
      <c r="F886" t="s">
        <v>2798</v>
      </c>
      <c r="G886" t="s">
        <v>461</v>
      </c>
      <c r="H886" t="s">
        <v>144</v>
      </c>
      <c r="I886" t="s">
        <v>136</v>
      </c>
      <c r="J886" t="s">
        <v>137</v>
      </c>
      <c r="K886" t="s">
        <v>138</v>
      </c>
      <c r="L886" t="s">
        <v>2799</v>
      </c>
      <c r="M886" t="s">
        <v>2800</v>
      </c>
      <c r="N886">
        <v>0.62166666599999998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2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2.1349120936842598</v>
      </c>
      <c r="AC886">
        <v>0</v>
      </c>
      <c r="AD886">
        <v>0</v>
      </c>
      <c r="AE886">
        <v>2.1349120936842598</v>
      </c>
    </row>
    <row r="887" spans="1:31" x14ac:dyDescent="0.3">
      <c r="A887">
        <v>2447312</v>
      </c>
      <c r="B887">
        <v>1</v>
      </c>
      <c r="C887" t="s">
        <v>80</v>
      </c>
      <c r="D887" t="s">
        <v>107</v>
      </c>
      <c r="E887" t="s">
        <v>173</v>
      </c>
      <c r="F887" t="s">
        <v>2801</v>
      </c>
      <c r="G887" t="s">
        <v>461</v>
      </c>
      <c r="H887" t="s">
        <v>144</v>
      </c>
      <c r="I887" t="s">
        <v>136</v>
      </c>
      <c r="J887" t="s">
        <v>137</v>
      </c>
      <c r="K887" t="s">
        <v>138</v>
      </c>
      <c r="L887" t="s">
        <v>2802</v>
      </c>
      <c r="M887" t="s">
        <v>2803</v>
      </c>
      <c r="N887">
        <v>1.9358333329999999</v>
      </c>
      <c r="O887">
        <v>0</v>
      </c>
      <c r="P887">
        <v>1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1.0850238966539651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1.0850238966539651</v>
      </c>
    </row>
    <row r="888" spans="1:31" x14ac:dyDescent="0.3">
      <c r="A888">
        <v>2447313</v>
      </c>
      <c r="B888">
        <v>1</v>
      </c>
      <c r="C888" t="s">
        <v>80</v>
      </c>
      <c r="D888" t="s">
        <v>87</v>
      </c>
      <c r="E888" t="s">
        <v>159</v>
      </c>
      <c r="F888" t="s">
        <v>2804</v>
      </c>
      <c r="G888" t="s">
        <v>143</v>
      </c>
      <c r="H888" t="s">
        <v>144</v>
      </c>
      <c r="I888" t="s">
        <v>136</v>
      </c>
      <c r="J888" t="s">
        <v>137</v>
      </c>
      <c r="K888" t="s">
        <v>138</v>
      </c>
      <c r="L888" t="s">
        <v>2805</v>
      </c>
      <c r="M888" t="s">
        <v>2806</v>
      </c>
      <c r="N888">
        <v>0.12777777700000001</v>
      </c>
      <c r="O888">
        <v>0</v>
      </c>
      <c r="P888">
        <v>171</v>
      </c>
      <c r="Q888">
        <v>0</v>
      </c>
      <c r="R888">
        <v>0</v>
      </c>
      <c r="S888">
        <v>0</v>
      </c>
      <c r="T888">
        <v>7</v>
      </c>
      <c r="U888">
        <v>0</v>
      </c>
      <c r="V888">
        <v>0</v>
      </c>
      <c r="W888">
        <v>0</v>
      </c>
      <c r="X888">
        <v>7.1693087688719004</v>
      </c>
      <c r="Y888">
        <v>0</v>
      </c>
      <c r="Z888">
        <v>0</v>
      </c>
      <c r="AA888">
        <v>0</v>
      </c>
      <c r="AB888">
        <v>1.3151419739275616</v>
      </c>
      <c r="AC888">
        <v>0</v>
      </c>
      <c r="AD888">
        <v>0</v>
      </c>
      <c r="AE888">
        <v>8.4844507427994618</v>
      </c>
    </row>
    <row r="889" spans="1:31" x14ac:dyDescent="0.3">
      <c r="A889">
        <v>2447320</v>
      </c>
      <c r="B889">
        <v>1</v>
      </c>
      <c r="C889" t="s">
        <v>80</v>
      </c>
      <c r="D889" t="s">
        <v>85</v>
      </c>
      <c r="E889" t="s">
        <v>182</v>
      </c>
      <c r="F889" t="s">
        <v>2807</v>
      </c>
      <c r="G889" t="s">
        <v>219</v>
      </c>
      <c r="H889" t="s">
        <v>144</v>
      </c>
      <c r="I889" t="s">
        <v>136</v>
      </c>
      <c r="J889" t="s">
        <v>3</v>
      </c>
      <c r="K889" t="s">
        <v>138</v>
      </c>
      <c r="L889" t="s">
        <v>2808</v>
      </c>
      <c r="M889" t="s">
        <v>2809</v>
      </c>
      <c r="N889">
        <v>8.6047222219999995</v>
      </c>
      <c r="O889">
        <v>0</v>
      </c>
      <c r="P889">
        <v>24</v>
      </c>
      <c r="Q889">
        <v>0</v>
      </c>
      <c r="R889">
        <v>0</v>
      </c>
      <c r="S889">
        <v>0</v>
      </c>
      <c r="T889">
        <v>30</v>
      </c>
      <c r="U889">
        <v>0</v>
      </c>
      <c r="V889">
        <v>0</v>
      </c>
      <c r="W889">
        <v>0</v>
      </c>
      <c r="X889">
        <v>73.825289114545868</v>
      </c>
      <c r="Y889">
        <v>0</v>
      </c>
      <c r="Z889">
        <v>0</v>
      </c>
      <c r="AA889">
        <v>0</v>
      </c>
      <c r="AB889">
        <v>137.53663130280802</v>
      </c>
      <c r="AC889">
        <v>0</v>
      </c>
      <c r="AD889">
        <v>0</v>
      </c>
      <c r="AE889">
        <v>211.36192041735387</v>
      </c>
    </row>
    <row r="890" spans="1:31" x14ac:dyDescent="0.3">
      <c r="A890">
        <v>2447322</v>
      </c>
      <c r="B890">
        <v>1</v>
      </c>
      <c r="C890" t="s">
        <v>80</v>
      </c>
      <c r="D890" t="s">
        <v>92</v>
      </c>
      <c r="E890" t="s">
        <v>173</v>
      </c>
      <c r="F890" t="s">
        <v>2810</v>
      </c>
      <c r="G890" t="s">
        <v>461</v>
      </c>
      <c r="H890" t="s">
        <v>144</v>
      </c>
      <c r="I890" t="s">
        <v>136</v>
      </c>
      <c r="J890" t="s">
        <v>137</v>
      </c>
      <c r="K890" t="s">
        <v>138</v>
      </c>
      <c r="L890" t="s">
        <v>2811</v>
      </c>
      <c r="M890" t="s">
        <v>2812</v>
      </c>
      <c r="N890">
        <v>1.1997222219999999</v>
      </c>
      <c r="O890">
        <v>0</v>
      </c>
      <c r="P890">
        <v>1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8.3366185683864114E-2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8.3366185683864114E-2</v>
      </c>
    </row>
    <row r="891" spans="1:31" x14ac:dyDescent="0.3">
      <c r="A891">
        <v>2447324</v>
      </c>
      <c r="B891">
        <v>1</v>
      </c>
      <c r="C891" t="s">
        <v>80</v>
      </c>
      <c r="D891" t="s">
        <v>98</v>
      </c>
      <c r="E891" t="s">
        <v>169</v>
      </c>
      <c r="F891" t="s">
        <v>2813</v>
      </c>
      <c r="G891" t="s">
        <v>143</v>
      </c>
      <c r="H891" t="s">
        <v>135</v>
      </c>
      <c r="I891" t="s">
        <v>136</v>
      </c>
      <c r="J891" t="s">
        <v>137</v>
      </c>
      <c r="K891" t="s">
        <v>138</v>
      </c>
      <c r="L891" t="s">
        <v>2814</v>
      </c>
      <c r="M891" t="s">
        <v>2815</v>
      </c>
      <c r="N891">
        <v>1.5227777769999999</v>
      </c>
      <c r="O891">
        <v>0</v>
      </c>
      <c r="P891">
        <v>0</v>
      </c>
      <c r="Q891">
        <v>9</v>
      </c>
      <c r="R891">
        <v>93</v>
      </c>
      <c r="S891">
        <v>4</v>
      </c>
      <c r="T891">
        <v>25</v>
      </c>
      <c r="U891">
        <v>1</v>
      </c>
      <c r="V891">
        <v>0</v>
      </c>
      <c r="W891">
        <v>0</v>
      </c>
      <c r="X891">
        <v>0</v>
      </c>
      <c r="Y891">
        <v>101.17206581735813</v>
      </c>
      <c r="Z891">
        <v>128.69737419805895</v>
      </c>
      <c r="AA891">
        <v>5.1068737295808013</v>
      </c>
      <c r="AB891">
        <v>66.561330411776851</v>
      </c>
      <c r="AC891">
        <v>69.970587927325568</v>
      </c>
      <c r="AD891">
        <v>0</v>
      </c>
      <c r="AE891">
        <v>371.50823208410031</v>
      </c>
    </row>
    <row r="892" spans="1:31" x14ac:dyDescent="0.3">
      <c r="A892">
        <v>2447328</v>
      </c>
      <c r="B892">
        <v>1</v>
      </c>
      <c r="C892" t="s">
        <v>80</v>
      </c>
      <c r="D892" t="s">
        <v>100</v>
      </c>
      <c r="E892" t="s">
        <v>132</v>
      </c>
      <c r="F892" t="s">
        <v>2816</v>
      </c>
      <c r="G892" t="s">
        <v>149</v>
      </c>
      <c r="H892" t="s">
        <v>135</v>
      </c>
      <c r="I892" t="s">
        <v>136</v>
      </c>
      <c r="J892" t="s">
        <v>137</v>
      </c>
      <c r="K892" t="s">
        <v>138</v>
      </c>
      <c r="L892" t="s">
        <v>2817</v>
      </c>
      <c r="M892" t="s">
        <v>2818</v>
      </c>
      <c r="N892">
        <v>0.25055555499999999</v>
      </c>
      <c r="O892">
        <v>0</v>
      </c>
      <c r="P892">
        <v>3</v>
      </c>
      <c r="Q892">
        <v>59</v>
      </c>
      <c r="R892">
        <v>72</v>
      </c>
      <c r="S892">
        <v>3</v>
      </c>
      <c r="T892">
        <v>5</v>
      </c>
      <c r="U892">
        <v>0</v>
      </c>
      <c r="V892">
        <v>0</v>
      </c>
      <c r="W892">
        <v>0</v>
      </c>
      <c r="X892">
        <v>0.74874887208335594</v>
      </c>
      <c r="Y892">
        <v>8.9447143938259313</v>
      </c>
      <c r="Z892">
        <v>28.683626729773472</v>
      </c>
      <c r="AA892">
        <v>14.587080854442892</v>
      </c>
      <c r="AB892">
        <v>0.13147900922248032</v>
      </c>
      <c r="AC892">
        <v>0</v>
      </c>
      <c r="AD892">
        <v>0</v>
      </c>
      <c r="AE892">
        <v>53.095649859348136</v>
      </c>
    </row>
    <row r="893" spans="1:31" x14ac:dyDescent="0.3">
      <c r="A893">
        <v>2447330</v>
      </c>
      <c r="B893">
        <v>1</v>
      </c>
      <c r="C893" t="s">
        <v>81</v>
      </c>
      <c r="D893" t="s">
        <v>120</v>
      </c>
      <c r="E893" t="s">
        <v>159</v>
      </c>
      <c r="F893" t="s">
        <v>1932</v>
      </c>
      <c r="G893" t="s">
        <v>725</v>
      </c>
      <c r="H893" t="s">
        <v>144</v>
      </c>
      <c r="I893" t="s">
        <v>136</v>
      </c>
      <c r="J893" t="s">
        <v>137</v>
      </c>
      <c r="K893" t="s">
        <v>138</v>
      </c>
      <c r="L893" t="s">
        <v>2819</v>
      </c>
      <c r="M893" t="s">
        <v>2820</v>
      </c>
      <c r="N893">
        <v>2.8741666659999998</v>
      </c>
      <c r="O893">
        <v>0</v>
      </c>
      <c r="P893">
        <v>424</v>
      </c>
      <c r="Q893">
        <v>0</v>
      </c>
      <c r="R893">
        <v>1</v>
      </c>
      <c r="S893">
        <v>0</v>
      </c>
      <c r="T893">
        <v>25</v>
      </c>
      <c r="U893">
        <v>0</v>
      </c>
      <c r="V893">
        <v>0</v>
      </c>
      <c r="W893">
        <v>0</v>
      </c>
      <c r="X893">
        <v>519.57780099713477</v>
      </c>
      <c r="Y893">
        <v>0</v>
      </c>
      <c r="Z893">
        <v>0.2439022081627642</v>
      </c>
      <c r="AA893">
        <v>0</v>
      </c>
      <c r="AB893">
        <v>95.225834055599989</v>
      </c>
      <c r="AC893">
        <v>0</v>
      </c>
      <c r="AD893">
        <v>0</v>
      </c>
      <c r="AE893">
        <v>615.04753726089757</v>
      </c>
    </row>
    <row r="894" spans="1:31" x14ac:dyDescent="0.3">
      <c r="A894">
        <v>2447334</v>
      </c>
      <c r="B894">
        <v>1</v>
      </c>
      <c r="C894" t="s">
        <v>81</v>
      </c>
      <c r="D894" t="s">
        <v>112</v>
      </c>
      <c r="E894" t="s">
        <v>182</v>
      </c>
      <c r="F894" t="s">
        <v>2821</v>
      </c>
      <c r="G894" t="s">
        <v>143</v>
      </c>
      <c r="H894" t="s">
        <v>144</v>
      </c>
      <c r="I894" t="s">
        <v>136</v>
      </c>
      <c r="J894" t="s">
        <v>137</v>
      </c>
      <c r="K894" t="s">
        <v>138</v>
      </c>
      <c r="L894" t="s">
        <v>2822</v>
      </c>
      <c r="M894" t="s">
        <v>2823</v>
      </c>
      <c r="N894">
        <v>0.32055555499999999</v>
      </c>
      <c r="O894">
        <v>0</v>
      </c>
      <c r="P894">
        <v>21</v>
      </c>
      <c r="Q894">
        <v>0</v>
      </c>
      <c r="R894">
        <v>0</v>
      </c>
      <c r="S894">
        <v>0</v>
      </c>
      <c r="T894">
        <v>3</v>
      </c>
      <c r="U894">
        <v>0</v>
      </c>
      <c r="V894">
        <v>0</v>
      </c>
      <c r="W894">
        <v>0</v>
      </c>
      <c r="X894">
        <v>1.5892740694840837</v>
      </c>
      <c r="Y894">
        <v>0</v>
      </c>
      <c r="Z894">
        <v>0</v>
      </c>
      <c r="AA894">
        <v>0</v>
      </c>
      <c r="AB894">
        <v>0.68506946156076864</v>
      </c>
      <c r="AC894">
        <v>0</v>
      </c>
      <c r="AD894">
        <v>0</v>
      </c>
      <c r="AE894">
        <v>2.2743435310448525</v>
      </c>
    </row>
    <row r="895" spans="1:31" x14ac:dyDescent="0.3">
      <c r="A895">
        <v>2447335</v>
      </c>
      <c r="B895">
        <v>1</v>
      </c>
      <c r="C895" t="s">
        <v>80</v>
      </c>
      <c r="D895" t="s">
        <v>85</v>
      </c>
      <c r="E895" t="s">
        <v>173</v>
      </c>
      <c r="F895" t="s">
        <v>2824</v>
      </c>
      <c r="G895" t="s">
        <v>175</v>
      </c>
      <c r="H895" t="s">
        <v>144</v>
      </c>
      <c r="I895" t="s">
        <v>136</v>
      </c>
      <c r="J895" t="s">
        <v>137</v>
      </c>
      <c r="K895" t="s">
        <v>138</v>
      </c>
      <c r="L895" t="s">
        <v>2825</v>
      </c>
      <c r="M895" t="s">
        <v>2826</v>
      </c>
      <c r="N895">
        <v>3.0674999999999999</v>
      </c>
      <c r="O895">
        <v>0</v>
      </c>
      <c r="P895">
        <v>1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0.64976034504944635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0.64976034504944635</v>
      </c>
    </row>
    <row r="896" spans="1:31" x14ac:dyDescent="0.3">
      <c r="A896">
        <v>2447339</v>
      </c>
      <c r="B896">
        <v>1</v>
      </c>
      <c r="C896" t="s">
        <v>80</v>
      </c>
      <c r="D896" t="s">
        <v>102</v>
      </c>
      <c r="E896" t="s">
        <v>159</v>
      </c>
      <c r="F896" t="s">
        <v>2827</v>
      </c>
      <c r="G896" t="s">
        <v>143</v>
      </c>
      <c r="H896" t="s">
        <v>144</v>
      </c>
      <c r="I896" t="s">
        <v>136</v>
      </c>
      <c r="J896" t="s">
        <v>137</v>
      </c>
      <c r="K896" t="s">
        <v>138</v>
      </c>
      <c r="L896" t="s">
        <v>2828</v>
      </c>
      <c r="M896" t="s">
        <v>2829</v>
      </c>
      <c r="N896">
        <v>0.55500000000000005</v>
      </c>
      <c r="O896">
        <v>0</v>
      </c>
      <c r="P896">
        <v>26</v>
      </c>
      <c r="Q896">
        <v>0</v>
      </c>
      <c r="R896">
        <v>20</v>
      </c>
      <c r="S896">
        <v>0</v>
      </c>
      <c r="T896">
        <v>13</v>
      </c>
      <c r="U896">
        <v>0</v>
      </c>
      <c r="V896">
        <v>0</v>
      </c>
      <c r="W896">
        <v>0</v>
      </c>
      <c r="X896">
        <v>7.1103783310055331</v>
      </c>
      <c r="Y896">
        <v>0</v>
      </c>
      <c r="Z896">
        <v>2.9013962787695706</v>
      </c>
      <c r="AA896">
        <v>0</v>
      </c>
      <c r="AB896">
        <v>8.469735415164628</v>
      </c>
      <c r="AC896">
        <v>0</v>
      </c>
      <c r="AD896">
        <v>0</v>
      </c>
      <c r="AE896">
        <v>18.48151002493973</v>
      </c>
    </row>
    <row r="897" spans="1:31" x14ac:dyDescent="0.3">
      <c r="A897">
        <v>2447340</v>
      </c>
      <c r="B897">
        <v>1</v>
      </c>
      <c r="C897" t="s">
        <v>80</v>
      </c>
      <c r="D897" t="s">
        <v>95</v>
      </c>
      <c r="E897" t="s">
        <v>182</v>
      </c>
      <c r="F897" t="s">
        <v>2830</v>
      </c>
      <c r="G897" t="s">
        <v>143</v>
      </c>
      <c r="H897" t="s">
        <v>144</v>
      </c>
      <c r="I897" t="s">
        <v>136</v>
      </c>
      <c r="J897" t="s">
        <v>137</v>
      </c>
      <c r="K897" t="s">
        <v>138</v>
      </c>
      <c r="L897" t="s">
        <v>2831</v>
      </c>
      <c r="M897" t="s">
        <v>2832</v>
      </c>
      <c r="N897">
        <v>0.335277777</v>
      </c>
      <c r="O897">
        <v>0</v>
      </c>
      <c r="P897">
        <v>66</v>
      </c>
      <c r="Q897">
        <v>0</v>
      </c>
      <c r="R897">
        <v>0</v>
      </c>
      <c r="S897">
        <v>0</v>
      </c>
      <c r="T897">
        <v>2</v>
      </c>
      <c r="U897">
        <v>0</v>
      </c>
      <c r="V897">
        <v>0</v>
      </c>
      <c r="W897">
        <v>0</v>
      </c>
      <c r="X897">
        <v>5.9020035632133672</v>
      </c>
      <c r="Y897">
        <v>0</v>
      </c>
      <c r="Z897">
        <v>0</v>
      </c>
      <c r="AA897">
        <v>0</v>
      </c>
      <c r="AB897">
        <v>3.2473535587772634E-2</v>
      </c>
      <c r="AC897">
        <v>0</v>
      </c>
      <c r="AD897">
        <v>0</v>
      </c>
      <c r="AE897">
        <v>5.9344770988011399</v>
      </c>
    </row>
    <row r="898" spans="1:31" x14ac:dyDescent="0.3">
      <c r="A898">
        <v>2447341</v>
      </c>
      <c r="B898">
        <v>1</v>
      </c>
      <c r="C898" t="s">
        <v>80</v>
      </c>
      <c r="D898" t="s">
        <v>93</v>
      </c>
      <c r="E898" t="s">
        <v>159</v>
      </c>
      <c r="F898" t="s">
        <v>2833</v>
      </c>
      <c r="G898" t="s">
        <v>143</v>
      </c>
      <c r="H898" t="s">
        <v>144</v>
      </c>
      <c r="I898" t="s">
        <v>136</v>
      </c>
      <c r="J898" t="s">
        <v>137</v>
      </c>
      <c r="K898" t="s">
        <v>138</v>
      </c>
      <c r="L898" t="s">
        <v>2834</v>
      </c>
      <c r="M898" t="s">
        <v>2835</v>
      </c>
      <c r="N898">
        <v>0.321111111</v>
      </c>
      <c r="O898">
        <v>0</v>
      </c>
      <c r="P898">
        <v>71</v>
      </c>
      <c r="Q898">
        <v>0</v>
      </c>
      <c r="R898">
        <v>9</v>
      </c>
      <c r="S898">
        <v>0</v>
      </c>
      <c r="T898">
        <v>19</v>
      </c>
      <c r="U898">
        <v>0</v>
      </c>
      <c r="V898">
        <v>0</v>
      </c>
      <c r="W898">
        <v>0</v>
      </c>
      <c r="X898">
        <v>6.2737454527230589</v>
      </c>
      <c r="Y898">
        <v>0</v>
      </c>
      <c r="Z898">
        <v>1.3265208704708633</v>
      </c>
      <c r="AA898">
        <v>0</v>
      </c>
      <c r="AB898">
        <v>1.5661388586162366</v>
      </c>
      <c r="AC898">
        <v>0</v>
      </c>
      <c r="AD898">
        <v>0</v>
      </c>
      <c r="AE898">
        <v>9.1664051818101591</v>
      </c>
    </row>
    <row r="899" spans="1:31" x14ac:dyDescent="0.3">
      <c r="A899">
        <v>2447344</v>
      </c>
      <c r="B899">
        <v>1</v>
      </c>
      <c r="C899" t="s">
        <v>81</v>
      </c>
      <c r="D899" t="s">
        <v>126</v>
      </c>
      <c r="E899" t="s">
        <v>173</v>
      </c>
      <c r="F899" t="s">
        <v>2836</v>
      </c>
      <c r="G899" t="s">
        <v>175</v>
      </c>
      <c r="H899" t="s">
        <v>144</v>
      </c>
      <c r="I899" t="s">
        <v>136</v>
      </c>
      <c r="J899" t="s">
        <v>137</v>
      </c>
      <c r="K899" t="s">
        <v>138</v>
      </c>
      <c r="L899" t="s">
        <v>2837</v>
      </c>
      <c r="M899" t="s">
        <v>2838</v>
      </c>
      <c r="N899">
        <v>0.73388888799999996</v>
      </c>
      <c r="O899">
        <v>0</v>
      </c>
      <c r="P899">
        <v>1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0.11392680859750086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0.11392680859750086</v>
      </c>
    </row>
    <row r="900" spans="1:31" x14ac:dyDescent="0.3">
      <c r="A900">
        <v>2447346</v>
      </c>
      <c r="B900">
        <v>1</v>
      </c>
      <c r="C900" t="s">
        <v>81</v>
      </c>
      <c r="D900" t="s">
        <v>113</v>
      </c>
      <c r="E900" t="s">
        <v>141</v>
      </c>
      <c r="F900" t="s">
        <v>2839</v>
      </c>
      <c r="G900" t="s">
        <v>143</v>
      </c>
      <c r="H900" t="s">
        <v>144</v>
      </c>
      <c r="I900" t="s">
        <v>136</v>
      </c>
      <c r="J900" t="s">
        <v>137</v>
      </c>
      <c r="K900" t="s">
        <v>138</v>
      </c>
      <c r="L900" t="s">
        <v>2840</v>
      </c>
      <c r="M900" t="s">
        <v>2841</v>
      </c>
      <c r="N900">
        <v>0.70027777700000005</v>
      </c>
      <c r="O900">
        <v>0</v>
      </c>
      <c r="P900">
        <v>13</v>
      </c>
      <c r="Q900">
        <v>0</v>
      </c>
      <c r="R900">
        <v>0</v>
      </c>
      <c r="S900">
        <v>0</v>
      </c>
      <c r="T900">
        <v>19</v>
      </c>
      <c r="U900">
        <v>0</v>
      </c>
      <c r="V900">
        <v>0</v>
      </c>
      <c r="W900">
        <v>0</v>
      </c>
      <c r="X900">
        <v>2.5559779327103818</v>
      </c>
      <c r="Y900">
        <v>0</v>
      </c>
      <c r="Z900">
        <v>0</v>
      </c>
      <c r="AA900">
        <v>0</v>
      </c>
      <c r="AB900">
        <v>7.1020355712130581</v>
      </c>
      <c r="AC900">
        <v>0</v>
      </c>
      <c r="AD900">
        <v>0</v>
      </c>
      <c r="AE900">
        <v>9.6580135039234403</v>
      </c>
    </row>
    <row r="901" spans="1:31" x14ac:dyDescent="0.3">
      <c r="A901">
        <v>2447348</v>
      </c>
      <c r="B901">
        <v>1</v>
      </c>
      <c r="C901" t="s">
        <v>80</v>
      </c>
      <c r="D901" t="s">
        <v>88</v>
      </c>
      <c r="E901" t="s">
        <v>173</v>
      </c>
      <c r="F901" t="s">
        <v>2842</v>
      </c>
      <c r="G901" t="s">
        <v>219</v>
      </c>
      <c r="H901" t="s">
        <v>144</v>
      </c>
      <c r="I901" t="s">
        <v>136</v>
      </c>
      <c r="J901" t="s">
        <v>3</v>
      </c>
      <c r="K901" t="s">
        <v>138</v>
      </c>
      <c r="L901" t="s">
        <v>2843</v>
      </c>
      <c r="M901" t="s">
        <v>2844</v>
      </c>
      <c r="N901">
        <v>1.052777777</v>
      </c>
      <c r="O901">
        <v>0</v>
      </c>
      <c r="P901">
        <v>4</v>
      </c>
      <c r="Q901">
        <v>0</v>
      </c>
      <c r="R901">
        <v>0</v>
      </c>
      <c r="S901">
        <v>0</v>
      </c>
      <c r="T901">
        <v>1</v>
      </c>
      <c r="U901">
        <v>0</v>
      </c>
      <c r="V901">
        <v>0</v>
      </c>
      <c r="W901">
        <v>0</v>
      </c>
      <c r="X901">
        <v>1.7748710922014603</v>
      </c>
      <c r="Y901">
        <v>0</v>
      </c>
      <c r="Z901">
        <v>0</v>
      </c>
      <c r="AA901">
        <v>0</v>
      </c>
      <c r="AB901">
        <v>0.40479949745680677</v>
      </c>
      <c r="AC901">
        <v>0</v>
      </c>
      <c r="AD901">
        <v>0</v>
      </c>
      <c r="AE901">
        <v>2.1796705896582669</v>
      </c>
    </row>
    <row r="902" spans="1:31" x14ac:dyDescent="0.3">
      <c r="A902">
        <v>2447349</v>
      </c>
      <c r="B902">
        <v>1</v>
      </c>
      <c r="C902" t="s">
        <v>80</v>
      </c>
      <c r="D902" t="s">
        <v>82</v>
      </c>
      <c r="E902" t="s">
        <v>173</v>
      </c>
      <c r="F902" t="s">
        <v>2845</v>
      </c>
      <c r="G902" t="s">
        <v>175</v>
      </c>
      <c r="H902" t="s">
        <v>144</v>
      </c>
      <c r="I902" t="s">
        <v>136</v>
      </c>
      <c r="J902" t="s">
        <v>137</v>
      </c>
      <c r="K902" t="s">
        <v>138</v>
      </c>
      <c r="L902" t="s">
        <v>2846</v>
      </c>
      <c r="M902" t="s">
        <v>2847</v>
      </c>
      <c r="N902">
        <v>1.9966666660000001</v>
      </c>
      <c r="O902">
        <v>0</v>
      </c>
      <c r="P902">
        <v>2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1.3553837048420636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1.3553837048420636</v>
      </c>
    </row>
    <row r="903" spans="1:31" x14ac:dyDescent="0.3">
      <c r="A903">
        <v>2447352</v>
      </c>
      <c r="B903">
        <v>1</v>
      </c>
      <c r="C903" t="s">
        <v>80</v>
      </c>
      <c r="D903" t="s">
        <v>94</v>
      </c>
      <c r="E903" t="s">
        <v>141</v>
      </c>
      <c r="F903" t="s">
        <v>2848</v>
      </c>
      <c r="G903" t="s">
        <v>156</v>
      </c>
      <c r="H903" t="s">
        <v>144</v>
      </c>
      <c r="I903" t="s">
        <v>136</v>
      </c>
      <c r="J903" t="s">
        <v>137</v>
      </c>
      <c r="K903" t="s">
        <v>138</v>
      </c>
      <c r="L903" t="s">
        <v>2849</v>
      </c>
      <c r="M903" t="s">
        <v>2850</v>
      </c>
      <c r="N903">
        <v>4.534444444</v>
      </c>
      <c r="O903">
        <v>0</v>
      </c>
      <c r="P903">
        <v>6</v>
      </c>
      <c r="Q903">
        <v>0</v>
      </c>
      <c r="R903">
        <v>3</v>
      </c>
      <c r="S903">
        <v>0</v>
      </c>
      <c r="T903">
        <v>3</v>
      </c>
      <c r="U903">
        <v>0</v>
      </c>
      <c r="V903">
        <v>0</v>
      </c>
      <c r="W903">
        <v>0</v>
      </c>
      <c r="X903">
        <v>7.5716579613129014</v>
      </c>
      <c r="Y903">
        <v>0</v>
      </c>
      <c r="Z903">
        <v>0.13053018627824531</v>
      </c>
      <c r="AA903">
        <v>0</v>
      </c>
      <c r="AB903">
        <v>10.4766691226306</v>
      </c>
      <c r="AC903">
        <v>0</v>
      </c>
      <c r="AD903">
        <v>0</v>
      </c>
      <c r="AE903">
        <v>18.178857270221748</v>
      </c>
    </row>
    <row r="904" spans="1:31" x14ac:dyDescent="0.3">
      <c r="A904">
        <v>2447353</v>
      </c>
      <c r="B904">
        <v>1</v>
      </c>
      <c r="C904" t="s">
        <v>80</v>
      </c>
      <c r="D904" t="s">
        <v>97</v>
      </c>
      <c r="E904" t="s">
        <v>173</v>
      </c>
      <c r="F904" t="s">
        <v>2851</v>
      </c>
      <c r="G904" t="s">
        <v>219</v>
      </c>
      <c r="H904" t="s">
        <v>144</v>
      </c>
      <c r="I904" t="s">
        <v>136</v>
      </c>
      <c r="J904" t="s">
        <v>3</v>
      </c>
      <c r="K904" t="s">
        <v>138</v>
      </c>
      <c r="L904" t="s">
        <v>2852</v>
      </c>
      <c r="M904" t="s">
        <v>2853</v>
      </c>
      <c r="N904">
        <v>2.7555555549999999</v>
      </c>
      <c r="O904">
        <v>0</v>
      </c>
      <c r="P904">
        <v>7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12.716168778503842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12.716168778503842</v>
      </c>
    </row>
    <row r="905" spans="1:31" x14ac:dyDescent="0.3">
      <c r="A905">
        <v>2447355</v>
      </c>
      <c r="B905">
        <v>1</v>
      </c>
      <c r="C905" t="s">
        <v>80</v>
      </c>
      <c r="D905" t="s">
        <v>99</v>
      </c>
      <c r="E905" t="s">
        <v>182</v>
      </c>
      <c r="F905" t="s">
        <v>2854</v>
      </c>
      <c r="G905" t="s">
        <v>143</v>
      </c>
      <c r="H905" t="s">
        <v>144</v>
      </c>
      <c r="I905" t="s">
        <v>136</v>
      </c>
      <c r="J905" t="s">
        <v>137</v>
      </c>
      <c r="K905" t="s">
        <v>138</v>
      </c>
      <c r="L905" t="s">
        <v>2855</v>
      </c>
      <c r="M905" t="s">
        <v>2856</v>
      </c>
      <c r="N905">
        <v>1.4736111110000001</v>
      </c>
      <c r="O905">
        <v>0</v>
      </c>
      <c r="P905">
        <v>16</v>
      </c>
      <c r="Q905">
        <v>0</v>
      </c>
      <c r="R905">
        <v>0</v>
      </c>
      <c r="S905">
        <v>0</v>
      </c>
      <c r="T905">
        <v>1</v>
      </c>
      <c r="U905">
        <v>0</v>
      </c>
      <c r="V905">
        <v>0</v>
      </c>
      <c r="W905">
        <v>0</v>
      </c>
      <c r="X905">
        <v>3.5900502513167214</v>
      </c>
      <c r="Y905">
        <v>0</v>
      </c>
      <c r="Z905">
        <v>0</v>
      </c>
      <c r="AA905">
        <v>0</v>
      </c>
      <c r="AB905">
        <v>2.8399608075807235E-2</v>
      </c>
      <c r="AC905">
        <v>0</v>
      </c>
      <c r="AD905">
        <v>0</v>
      </c>
      <c r="AE905">
        <v>3.6184498593925287</v>
      </c>
    </row>
    <row r="906" spans="1:31" x14ac:dyDescent="0.3">
      <c r="A906">
        <v>2447356</v>
      </c>
      <c r="B906">
        <v>1</v>
      </c>
      <c r="C906" t="s">
        <v>80</v>
      </c>
      <c r="D906" t="s">
        <v>107</v>
      </c>
      <c r="E906" t="s">
        <v>159</v>
      </c>
      <c r="F906" t="s">
        <v>2857</v>
      </c>
      <c r="G906" t="s">
        <v>219</v>
      </c>
      <c r="H906" t="s">
        <v>144</v>
      </c>
      <c r="I906" t="s">
        <v>136</v>
      </c>
      <c r="J906" t="s">
        <v>3</v>
      </c>
      <c r="K906" t="s">
        <v>138</v>
      </c>
      <c r="L906" t="s">
        <v>2858</v>
      </c>
      <c r="M906" t="s">
        <v>2859</v>
      </c>
      <c r="N906">
        <v>1.2297222219999999</v>
      </c>
      <c r="O906">
        <v>0</v>
      </c>
      <c r="P906">
        <v>154</v>
      </c>
      <c r="Q906">
        <v>0</v>
      </c>
      <c r="R906">
        <v>0</v>
      </c>
      <c r="S906">
        <v>0</v>
      </c>
      <c r="T906">
        <v>12</v>
      </c>
      <c r="U906">
        <v>0</v>
      </c>
      <c r="V906">
        <v>0</v>
      </c>
      <c r="W906">
        <v>0</v>
      </c>
      <c r="X906">
        <v>71.895319412415461</v>
      </c>
      <c r="Y906">
        <v>0</v>
      </c>
      <c r="Z906">
        <v>0</v>
      </c>
      <c r="AA906">
        <v>0</v>
      </c>
      <c r="AB906">
        <v>33.223638817438214</v>
      </c>
      <c r="AC906">
        <v>0</v>
      </c>
      <c r="AD906">
        <v>0</v>
      </c>
      <c r="AE906">
        <v>105.11895822985367</v>
      </c>
    </row>
    <row r="907" spans="1:31" x14ac:dyDescent="0.3">
      <c r="A907">
        <v>2447357</v>
      </c>
      <c r="B907">
        <v>1</v>
      </c>
      <c r="C907" t="s">
        <v>80</v>
      </c>
      <c r="D907" t="s">
        <v>88</v>
      </c>
      <c r="E907" t="s">
        <v>147</v>
      </c>
      <c r="F907" t="s">
        <v>2860</v>
      </c>
      <c r="G907" t="s">
        <v>2861</v>
      </c>
      <c r="H907" t="s">
        <v>135</v>
      </c>
      <c r="I907" t="s">
        <v>136</v>
      </c>
      <c r="J907" t="s">
        <v>137</v>
      </c>
      <c r="K907" t="s">
        <v>138</v>
      </c>
      <c r="L907" t="s">
        <v>2862</v>
      </c>
      <c r="M907" t="s">
        <v>2863</v>
      </c>
      <c r="N907">
        <v>7.6972222219999997</v>
      </c>
      <c r="O907">
        <v>0</v>
      </c>
      <c r="P907">
        <v>19</v>
      </c>
      <c r="Q907">
        <v>0</v>
      </c>
      <c r="R907">
        <v>0</v>
      </c>
      <c r="S907">
        <v>0</v>
      </c>
      <c r="T907">
        <v>12</v>
      </c>
      <c r="U907">
        <v>0</v>
      </c>
      <c r="V907">
        <v>0</v>
      </c>
      <c r="W907">
        <v>0</v>
      </c>
      <c r="X907">
        <v>79.964322501623158</v>
      </c>
      <c r="Y907">
        <v>0</v>
      </c>
      <c r="Z907">
        <v>0</v>
      </c>
      <c r="AA907">
        <v>0</v>
      </c>
      <c r="AB907">
        <v>134.32394803962683</v>
      </c>
      <c r="AC907">
        <v>0</v>
      </c>
      <c r="AD907">
        <v>0</v>
      </c>
      <c r="AE907">
        <v>214.28827054124997</v>
      </c>
    </row>
    <row r="908" spans="1:31" x14ac:dyDescent="0.3">
      <c r="A908">
        <v>2447358</v>
      </c>
      <c r="B908">
        <v>1</v>
      </c>
      <c r="C908" t="s">
        <v>81</v>
      </c>
      <c r="D908" t="s">
        <v>113</v>
      </c>
      <c r="E908" t="s">
        <v>141</v>
      </c>
      <c r="F908" t="s">
        <v>2864</v>
      </c>
      <c r="G908" t="s">
        <v>156</v>
      </c>
      <c r="H908" t="s">
        <v>144</v>
      </c>
      <c r="I908" t="s">
        <v>136</v>
      </c>
      <c r="J908" t="s">
        <v>137</v>
      </c>
      <c r="K908" t="s">
        <v>138</v>
      </c>
      <c r="L908" t="s">
        <v>2865</v>
      </c>
      <c r="M908" t="s">
        <v>2866</v>
      </c>
      <c r="N908">
        <v>0.69416666599999999</v>
      </c>
      <c r="O908">
        <v>0</v>
      </c>
      <c r="P908">
        <v>20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3.013120417351546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3.013120417351546</v>
      </c>
    </row>
    <row r="909" spans="1:31" x14ac:dyDescent="0.3">
      <c r="A909">
        <v>2447360</v>
      </c>
      <c r="B909">
        <v>1</v>
      </c>
      <c r="C909" t="s">
        <v>80</v>
      </c>
      <c r="D909" t="s">
        <v>94</v>
      </c>
      <c r="E909" t="s">
        <v>141</v>
      </c>
      <c r="F909" t="s">
        <v>2867</v>
      </c>
      <c r="G909" t="s">
        <v>599</v>
      </c>
      <c r="H909" t="s">
        <v>144</v>
      </c>
      <c r="I909" t="s">
        <v>136</v>
      </c>
      <c r="J909" t="s">
        <v>137</v>
      </c>
      <c r="K909" t="s">
        <v>138</v>
      </c>
      <c r="L909" t="s">
        <v>2868</v>
      </c>
      <c r="M909" t="s">
        <v>2869</v>
      </c>
      <c r="N909">
        <v>0.96027777700000005</v>
      </c>
      <c r="O909">
        <v>0</v>
      </c>
      <c r="P909">
        <v>10</v>
      </c>
      <c r="Q909">
        <v>0</v>
      </c>
      <c r="R909">
        <v>0</v>
      </c>
      <c r="S909">
        <v>0</v>
      </c>
      <c r="T909">
        <v>2</v>
      </c>
      <c r="U909">
        <v>0</v>
      </c>
      <c r="V909">
        <v>0</v>
      </c>
      <c r="W909">
        <v>0</v>
      </c>
      <c r="X909">
        <v>2.2566535725010581</v>
      </c>
      <c r="Y909">
        <v>0</v>
      </c>
      <c r="Z909">
        <v>0</v>
      </c>
      <c r="AA909">
        <v>0</v>
      </c>
      <c r="AB909">
        <v>0.11573036965319161</v>
      </c>
      <c r="AC909">
        <v>0</v>
      </c>
      <c r="AD909">
        <v>0</v>
      </c>
      <c r="AE909">
        <v>2.3723839421542499</v>
      </c>
    </row>
    <row r="910" spans="1:31" x14ac:dyDescent="0.3">
      <c r="A910">
        <v>2447364</v>
      </c>
      <c r="B910">
        <v>1</v>
      </c>
      <c r="C910" t="s">
        <v>81</v>
      </c>
      <c r="D910" t="s">
        <v>118</v>
      </c>
      <c r="E910" t="s">
        <v>141</v>
      </c>
      <c r="F910" t="s">
        <v>2870</v>
      </c>
      <c r="G910" t="s">
        <v>156</v>
      </c>
      <c r="H910" t="s">
        <v>144</v>
      </c>
      <c r="I910" t="s">
        <v>136</v>
      </c>
      <c r="J910" t="s">
        <v>137</v>
      </c>
      <c r="K910" t="s">
        <v>138</v>
      </c>
      <c r="L910" t="s">
        <v>2871</v>
      </c>
      <c r="M910" t="s">
        <v>2872</v>
      </c>
      <c r="N910">
        <v>0.35</v>
      </c>
      <c r="O910">
        <v>0</v>
      </c>
      <c r="P910">
        <v>251</v>
      </c>
      <c r="Q910">
        <v>0</v>
      </c>
      <c r="R910">
        <v>0</v>
      </c>
      <c r="S910">
        <v>0</v>
      </c>
      <c r="T910">
        <v>16</v>
      </c>
      <c r="U910">
        <v>0</v>
      </c>
      <c r="V910">
        <v>0</v>
      </c>
      <c r="W910">
        <v>0</v>
      </c>
      <c r="X910">
        <v>29.908316279548156</v>
      </c>
      <c r="Y910">
        <v>0</v>
      </c>
      <c r="Z910">
        <v>0</v>
      </c>
      <c r="AA910">
        <v>0</v>
      </c>
      <c r="AB910">
        <v>10.25227327737081</v>
      </c>
      <c r="AC910">
        <v>0</v>
      </c>
      <c r="AD910">
        <v>0</v>
      </c>
      <c r="AE910">
        <v>40.160589556918964</v>
      </c>
    </row>
    <row r="911" spans="1:31" x14ac:dyDescent="0.3">
      <c r="A911">
        <v>2447368</v>
      </c>
      <c r="B911">
        <v>1</v>
      </c>
      <c r="C911" t="s">
        <v>80</v>
      </c>
      <c r="D911" t="s">
        <v>94</v>
      </c>
      <c r="E911" t="s">
        <v>173</v>
      </c>
      <c r="F911" t="s">
        <v>2873</v>
      </c>
      <c r="G911" t="s">
        <v>175</v>
      </c>
      <c r="H911" t="s">
        <v>144</v>
      </c>
      <c r="I911" t="s">
        <v>136</v>
      </c>
      <c r="J911" t="s">
        <v>137</v>
      </c>
      <c r="K911" t="s">
        <v>138</v>
      </c>
      <c r="L911" t="s">
        <v>2838</v>
      </c>
      <c r="M911" t="s">
        <v>2874</v>
      </c>
      <c r="N911">
        <v>3.1247222219999999</v>
      </c>
      <c r="O911">
        <v>0</v>
      </c>
      <c r="P911">
        <v>1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1.0353054460727331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1.0353054460727331</v>
      </c>
    </row>
    <row r="912" spans="1:31" x14ac:dyDescent="0.3">
      <c r="A912">
        <v>2447370</v>
      </c>
      <c r="B912">
        <v>1</v>
      </c>
      <c r="C912" t="s">
        <v>81</v>
      </c>
      <c r="D912" t="s">
        <v>113</v>
      </c>
      <c r="E912" t="s">
        <v>159</v>
      </c>
      <c r="F912" t="s">
        <v>2875</v>
      </c>
      <c r="G912" t="s">
        <v>143</v>
      </c>
      <c r="H912" t="s">
        <v>144</v>
      </c>
      <c r="I912" t="s">
        <v>136</v>
      </c>
      <c r="J912" t="s">
        <v>137</v>
      </c>
      <c r="K912" t="s">
        <v>138</v>
      </c>
      <c r="L912" t="s">
        <v>2876</v>
      </c>
      <c r="M912" t="s">
        <v>2877</v>
      </c>
      <c r="N912">
        <v>1.4824999999999999</v>
      </c>
      <c r="O912">
        <v>0</v>
      </c>
      <c r="P912">
        <v>365</v>
      </c>
      <c r="Q912">
        <v>0</v>
      </c>
      <c r="R912">
        <v>0</v>
      </c>
      <c r="S912">
        <v>0</v>
      </c>
      <c r="T912">
        <v>6</v>
      </c>
      <c r="U912">
        <v>0</v>
      </c>
      <c r="V912">
        <v>0</v>
      </c>
      <c r="W912">
        <v>0</v>
      </c>
      <c r="X912">
        <v>214.54300056765871</v>
      </c>
      <c r="Y912">
        <v>0</v>
      </c>
      <c r="Z912">
        <v>0</v>
      </c>
      <c r="AA912">
        <v>0</v>
      </c>
      <c r="AB912">
        <v>20.373497238494124</v>
      </c>
      <c r="AC912">
        <v>0</v>
      </c>
      <c r="AD912">
        <v>0</v>
      </c>
      <c r="AE912">
        <v>234.91649780615285</v>
      </c>
    </row>
    <row r="913" spans="1:31" x14ac:dyDescent="0.3">
      <c r="A913">
        <v>2447372</v>
      </c>
      <c r="B913">
        <v>1</v>
      </c>
      <c r="C913" t="s">
        <v>80</v>
      </c>
      <c r="D913" t="s">
        <v>111</v>
      </c>
      <c r="E913" t="s">
        <v>159</v>
      </c>
      <c r="F913" t="s">
        <v>2878</v>
      </c>
      <c r="G913" t="s">
        <v>143</v>
      </c>
      <c r="H913" t="s">
        <v>144</v>
      </c>
      <c r="I913" t="s">
        <v>136</v>
      </c>
      <c r="J913" t="s">
        <v>137</v>
      </c>
      <c r="K913" t="s">
        <v>138</v>
      </c>
      <c r="L913" t="s">
        <v>2879</v>
      </c>
      <c r="M913" t="s">
        <v>2880</v>
      </c>
      <c r="N913">
        <v>1.189166666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28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388.95098183080273</v>
      </c>
      <c r="AC913">
        <v>0</v>
      </c>
      <c r="AD913">
        <v>0</v>
      </c>
      <c r="AE913">
        <v>388.95098183080273</v>
      </c>
    </row>
    <row r="914" spans="1:31" x14ac:dyDescent="0.3">
      <c r="A914">
        <v>2447373</v>
      </c>
      <c r="B914">
        <v>1</v>
      </c>
      <c r="C914" t="s">
        <v>80</v>
      </c>
      <c r="D914" t="s">
        <v>93</v>
      </c>
      <c r="E914" t="s">
        <v>159</v>
      </c>
      <c r="F914" t="s">
        <v>2881</v>
      </c>
      <c r="G914" t="s">
        <v>143</v>
      </c>
      <c r="H914" t="s">
        <v>144</v>
      </c>
      <c r="I914" t="s">
        <v>136</v>
      </c>
      <c r="J914" t="s">
        <v>137</v>
      </c>
      <c r="K914" t="s">
        <v>138</v>
      </c>
      <c r="L914" t="s">
        <v>2882</v>
      </c>
      <c r="M914" t="s">
        <v>2883</v>
      </c>
      <c r="N914">
        <v>0.53555555499999996</v>
      </c>
      <c r="O914">
        <v>0</v>
      </c>
      <c r="P914">
        <v>30</v>
      </c>
      <c r="Q914">
        <v>0</v>
      </c>
      <c r="R914">
        <v>8</v>
      </c>
      <c r="S914">
        <v>0</v>
      </c>
      <c r="T914">
        <v>15</v>
      </c>
      <c r="U914">
        <v>0</v>
      </c>
      <c r="V914">
        <v>0</v>
      </c>
      <c r="W914">
        <v>0</v>
      </c>
      <c r="X914">
        <v>4.4248438250634541</v>
      </c>
      <c r="Y914">
        <v>0</v>
      </c>
      <c r="Z914">
        <v>1.2950645697871379</v>
      </c>
      <c r="AA914">
        <v>0</v>
      </c>
      <c r="AB914">
        <v>3.7008166599011489</v>
      </c>
      <c r="AC914">
        <v>0</v>
      </c>
      <c r="AD914">
        <v>0</v>
      </c>
      <c r="AE914">
        <v>9.42072505475174</v>
      </c>
    </row>
    <row r="915" spans="1:31" x14ac:dyDescent="0.3">
      <c r="A915">
        <v>2447374</v>
      </c>
      <c r="B915">
        <v>1</v>
      </c>
      <c r="C915" t="s">
        <v>80</v>
      </c>
      <c r="D915" t="s">
        <v>104</v>
      </c>
      <c r="E915" t="s">
        <v>284</v>
      </c>
      <c r="F915" t="s">
        <v>2884</v>
      </c>
      <c r="G915" t="s">
        <v>149</v>
      </c>
      <c r="H915" t="s">
        <v>135</v>
      </c>
      <c r="I915" t="s">
        <v>136</v>
      </c>
      <c r="J915" t="s">
        <v>137</v>
      </c>
      <c r="K915" t="s">
        <v>138</v>
      </c>
      <c r="L915" t="s">
        <v>2885</v>
      </c>
      <c r="M915" t="s">
        <v>2886</v>
      </c>
      <c r="N915">
        <v>5.0594444440000004</v>
      </c>
      <c r="O915">
        <v>0</v>
      </c>
      <c r="P915">
        <v>0</v>
      </c>
      <c r="Q915">
        <v>0</v>
      </c>
      <c r="R915">
        <v>0</v>
      </c>
      <c r="S915">
        <v>3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1951.0780282703372</v>
      </c>
      <c r="AB915">
        <v>0</v>
      </c>
      <c r="AC915">
        <v>0</v>
      </c>
      <c r="AD915">
        <v>0</v>
      </c>
      <c r="AE915">
        <v>1951.0780282703372</v>
      </c>
    </row>
    <row r="916" spans="1:31" x14ac:dyDescent="0.3">
      <c r="A916">
        <v>2447380</v>
      </c>
      <c r="B916">
        <v>1</v>
      </c>
      <c r="C916" t="s">
        <v>80</v>
      </c>
      <c r="D916" t="s">
        <v>96</v>
      </c>
      <c r="E916" t="s">
        <v>141</v>
      </c>
      <c r="F916" t="s">
        <v>2887</v>
      </c>
      <c r="G916" t="s">
        <v>156</v>
      </c>
      <c r="H916" t="s">
        <v>144</v>
      </c>
      <c r="I916" t="s">
        <v>136</v>
      </c>
      <c r="J916" t="s">
        <v>137</v>
      </c>
      <c r="K916" t="s">
        <v>138</v>
      </c>
      <c r="L916" t="s">
        <v>2888</v>
      </c>
      <c r="M916" t="s">
        <v>2889</v>
      </c>
      <c r="N916">
        <v>0.66805555500000002</v>
      </c>
      <c r="O916">
        <v>0</v>
      </c>
      <c r="P916">
        <v>52</v>
      </c>
      <c r="Q916">
        <v>0</v>
      </c>
      <c r="R916">
        <v>0</v>
      </c>
      <c r="S916">
        <v>0</v>
      </c>
      <c r="T916">
        <v>2</v>
      </c>
      <c r="U916">
        <v>0</v>
      </c>
      <c r="V916">
        <v>0</v>
      </c>
      <c r="W916">
        <v>0</v>
      </c>
      <c r="X916">
        <v>29.155867335414101</v>
      </c>
      <c r="Y916">
        <v>0</v>
      </c>
      <c r="Z916">
        <v>0</v>
      </c>
      <c r="AA916">
        <v>0</v>
      </c>
      <c r="AB916">
        <v>0.62948310862623236</v>
      </c>
      <c r="AC916">
        <v>0</v>
      </c>
      <c r="AD916">
        <v>0</v>
      </c>
      <c r="AE916">
        <v>29.785350444040333</v>
      </c>
    </row>
    <row r="917" spans="1:31" x14ac:dyDescent="0.3">
      <c r="A917">
        <v>2447382</v>
      </c>
      <c r="B917">
        <v>1</v>
      </c>
      <c r="C917" t="s">
        <v>80</v>
      </c>
      <c r="D917" t="s">
        <v>82</v>
      </c>
      <c r="E917" t="s">
        <v>141</v>
      </c>
      <c r="F917" t="s">
        <v>2415</v>
      </c>
      <c r="G917" t="s">
        <v>156</v>
      </c>
      <c r="H917" t="s">
        <v>144</v>
      </c>
      <c r="I917" t="s">
        <v>136</v>
      </c>
      <c r="J917" t="s">
        <v>137</v>
      </c>
      <c r="K917" t="s">
        <v>138</v>
      </c>
      <c r="L917" t="s">
        <v>2890</v>
      </c>
      <c r="M917" t="s">
        <v>2891</v>
      </c>
      <c r="N917">
        <v>2.4272222220000002</v>
      </c>
      <c r="O917">
        <v>0</v>
      </c>
      <c r="P917">
        <v>46</v>
      </c>
      <c r="Q917">
        <v>0</v>
      </c>
      <c r="R917">
        <v>0</v>
      </c>
      <c r="S917">
        <v>0</v>
      </c>
      <c r="T917">
        <v>9</v>
      </c>
      <c r="U917">
        <v>0</v>
      </c>
      <c r="V917">
        <v>0</v>
      </c>
      <c r="W917">
        <v>0</v>
      </c>
      <c r="X917">
        <v>18.391791857426842</v>
      </c>
      <c r="Y917">
        <v>0</v>
      </c>
      <c r="Z917">
        <v>0</v>
      </c>
      <c r="AA917">
        <v>0</v>
      </c>
      <c r="AB917">
        <v>4.8256012962333656</v>
      </c>
      <c r="AC917">
        <v>0</v>
      </c>
      <c r="AD917">
        <v>0</v>
      </c>
      <c r="AE917">
        <v>23.217393153660208</v>
      </c>
    </row>
    <row r="918" spans="1:31" x14ac:dyDescent="0.3">
      <c r="A918">
        <v>2447385</v>
      </c>
      <c r="B918">
        <v>1</v>
      </c>
      <c r="C918" t="s">
        <v>81</v>
      </c>
      <c r="D918" t="s">
        <v>113</v>
      </c>
      <c r="E918" t="s">
        <v>141</v>
      </c>
      <c r="F918" t="s">
        <v>2892</v>
      </c>
      <c r="G918" t="s">
        <v>143</v>
      </c>
      <c r="H918" t="s">
        <v>144</v>
      </c>
      <c r="I918" t="s">
        <v>136</v>
      </c>
      <c r="J918" t="s">
        <v>137</v>
      </c>
      <c r="K918" t="s">
        <v>138</v>
      </c>
      <c r="L918" t="s">
        <v>2893</v>
      </c>
      <c r="M918" t="s">
        <v>2894</v>
      </c>
      <c r="N918">
        <v>1.166111111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1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1.1309571293841336</v>
      </c>
      <c r="AC918">
        <v>0</v>
      </c>
      <c r="AD918">
        <v>0</v>
      </c>
      <c r="AE918">
        <v>1.1309571293841336</v>
      </c>
    </row>
    <row r="919" spans="1:31" x14ac:dyDescent="0.3">
      <c r="A919">
        <v>2447387</v>
      </c>
      <c r="B919">
        <v>1</v>
      </c>
      <c r="C919" t="s">
        <v>80</v>
      </c>
      <c r="D919" t="s">
        <v>99</v>
      </c>
      <c r="E919" t="s">
        <v>173</v>
      </c>
      <c r="F919" t="s">
        <v>2895</v>
      </c>
      <c r="G919" t="s">
        <v>179</v>
      </c>
      <c r="H919" t="s">
        <v>144</v>
      </c>
      <c r="I919" t="s">
        <v>136</v>
      </c>
      <c r="J919" t="s">
        <v>137</v>
      </c>
      <c r="K919" t="s">
        <v>138</v>
      </c>
      <c r="L919" t="s">
        <v>2896</v>
      </c>
      <c r="M919" t="s">
        <v>2897</v>
      </c>
      <c r="N919">
        <v>1.008611111</v>
      </c>
      <c r="O919">
        <v>0</v>
      </c>
      <c r="P919">
        <v>1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7.6296736345772519E-3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7.6296736345772519E-3</v>
      </c>
    </row>
    <row r="920" spans="1:31" x14ac:dyDescent="0.3">
      <c r="A920">
        <v>2447388</v>
      </c>
      <c r="B920">
        <v>1</v>
      </c>
      <c r="C920" t="s">
        <v>80</v>
      </c>
      <c r="D920" t="s">
        <v>101</v>
      </c>
      <c r="E920" t="s">
        <v>141</v>
      </c>
      <c r="F920" t="s">
        <v>2898</v>
      </c>
      <c r="G920" t="s">
        <v>143</v>
      </c>
      <c r="H920" t="s">
        <v>144</v>
      </c>
      <c r="I920" t="s">
        <v>136</v>
      </c>
      <c r="J920" t="s">
        <v>137</v>
      </c>
      <c r="K920" t="s">
        <v>138</v>
      </c>
      <c r="L920" t="s">
        <v>2899</v>
      </c>
      <c r="M920" t="s">
        <v>2900</v>
      </c>
      <c r="N920">
        <v>0.56888888800000004</v>
      </c>
      <c r="O920">
        <v>0</v>
      </c>
      <c r="P920">
        <v>23</v>
      </c>
      <c r="Q920">
        <v>0</v>
      </c>
      <c r="R920">
        <v>0</v>
      </c>
      <c r="S920">
        <v>0</v>
      </c>
      <c r="T920">
        <v>2</v>
      </c>
      <c r="U920">
        <v>0</v>
      </c>
      <c r="V920">
        <v>0</v>
      </c>
      <c r="W920">
        <v>0</v>
      </c>
      <c r="X920">
        <v>2.839022352730741</v>
      </c>
      <c r="Y920">
        <v>0</v>
      </c>
      <c r="Z920">
        <v>0</v>
      </c>
      <c r="AA920">
        <v>0</v>
      </c>
      <c r="AB920">
        <v>0.49252016780119762</v>
      </c>
      <c r="AC920">
        <v>0</v>
      </c>
      <c r="AD920">
        <v>0</v>
      </c>
      <c r="AE920">
        <v>3.3315425205319387</v>
      </c>
    </row>
    <row r="921" spans="1:31" x14ac:dyDescent="0.3">
      <c r="A921">
        <v>2447389</v>
      </c>
      <c r="B921">
        <v>1</v>
      </c>
      <c r="C921" t="s">
        <v>80</v>
      </c>
      <c r="D921" t="s">
        <v>84</v>
      </c>
      <c r="E921" t="s">
        <v>141</v>
      </c>
      <c r="F921" t="s">
        <v>2901</v>
      </c>
      <c r="G921" t="s">
        <v>366</v>
      </c>
      <c r="H921" t="s">
        <v>144</v>
      </c>
      <c r="I921" t="s">
        <v>136</v>
      </c>
      <c r="J921" t="s">
        <v>137</v>
      </c>
      <c r="K921" t="s">
        <v>138</v>
      </c>
      <c r="L921" t="s">
        <v>2902</v>
      </c>
      <c r="M921" t="s">
        <v>2903</v>
      </c>
      <c r="N921">
        <v>1.3274999999999999</v>
      </c>
      <c r="O921">
        <v>0</v>
      </c>
      <c r="P921">
        <v>3</v>
      </c>
      <c r="Q921">
        <v>0</v>
      </c>
      <c r="R921">
        <v>0</v>
      </c>
      <c r="S921">
        <v>0</v>
      </c>
      <c r="T921">
        <v>4</v>
      </c>
      <c r="U921">
        <v>0</v>
      </c>
      <c r="V921">
        <v>0</v>
      </c>
      <c r="W921">
        <v>0</v>
      </c>
      <c r="X921">
        <v>1.6648636059708137</v>
      </c>
      <c r="Y921">
        <v>0</v>
      </c>
      <c r="Z921">
        <v>0</v>
      </c>
      <c r="AA921">
        <v>0</v>
      </c>
      <c r="AB921">
        <v>8.6760466683663697</v>
      </c>
      <c r="AC921">
        <v>0</v>
      </c>
      <c r="AD921">
        <v>0</v>
      </c>
      <c r="AE921">
        <v>10.340910274337183</v>
      </c>
    </row>
    <row r="922" spans="1:31" x14ac:dyDescent="0.3">
      <c r="A922">
        <v>2447392</v>
      </c>
      <c r="B922">
        <v>1</v>
      </c>
      <c r="C922" t="s">
        <v>81</v>
      </c>
      <c r="D922" t="s">
        <v>112</v>
      </c>
      <c r="E922" t="s">
        <v>141</v>
      </c>
      <c r="F922" t="s">
        <v>2904</v>
      </c>
      <c r="G922" t="s">
        <v>219</v>
      </c>
      <c r="H922" t="s">
        <v>144</v>
      </c>
      <c r="I922" t="s">
        <v>136</v>
      </c>
      <c r="J922" t="s">
        <v>3</v>
      </c>
      <c r="K922" t="s">
        <v>138</v>
      </c>
      <c r="L922" t="s">
        <v>2905</v>
      </c>
      <c r="M922" t="s">
        <v>2906</v>
      </c>
      <c r="N922">
        <v>2.2647222220000001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2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1.4613808486553426</v>
      </c>
      <c r="AC922">
        <v>0</v>
      </c>
      <c r="AD922">
        <v>0</v>
      </c>
      <c r="AE922">
        <v>1.4613808486553426</v>
      </c>
    </row>
    <row r="923" spans="1:31" x14ac:dyDescent="0.3">
      <c r="A923">
        <v>2447393</v>
      </c>
      <c r="B923">
        <v>1</v>
      </c>
      <c r="C923" t="s">
        <v>80</v>
      </c>
      <c r="D923" t="s">
        <v>96</v>
      </c>
      <c r="E923" t="s">
        <v>141</v>
      </c>
      <c r="F923" t="s">
        <v>2907</v>
      </c>
      <c r="G923" t="s">
        <v>156</v>
      </c>
      <c r="H923" t="s">
        <v>144</v>
      </c>
      <c r="I923" t="s">
        <v>136</v>
      </c>
      <c r="J923" t="s">
        <v>137</v>
      </c>
      <c r="K923" t="s">
        <v>138</v>
      </c>
      <c r="L923" t="s">
        <v>2908</v>
      </c>
      <c r="M923" t="s">
        <v>2909</v>
      </c>
      <c r="N923">
        <v>3.1902777769999999</v>
      </c>
      <c r="O923">
        <v>0</v>
      </c>
      <c r="P923">
        <v>35</v>
      </c>
      <c r="Q923">
        <v>0</v>
      </c>
      <c r="R923">
        <v>5</v>
      </c>
      <c r="S923">
        <v>0</v>
      </c>
      <c r="T923">
        <v>9</v>
      </c>
      <c r="U923">
        <v>0</v>
      </c>
      <c r="V923">
        <v>0</v>
      </c>
      <c r="W923">
        <v>0</v>
      </c>
      <c r="X923">
        <v>52.819830631033973</v>
      </c>
      <c r="Y923">
        <v>0</v>
      </c>
      <c r="Z923">
        <v>53.000307107248247</v>
      </c>
      <c r="AA923">
        <v>0</v>
      </c>
      <c r="AB923">
        <v>40.001323418873525</v>
      </c>
      <c r="AC923">
        <v>0</v>
      </c>
      <c r="AD923">
        <v>0</v>
      </c>
      <c r="AE923">
        <v>145.82146115715574</v>
      </c>
    </row>
    <row r="924" spans="1:31" x14ac:dyDescent="0.3">
      <c r="A924">
        <v>2447396</v>
      </c>
      <c r="B924">
        <v>1</v>
      </c>
      <c r="C924" t="s">
        <v>81</v>
      </c>
      <c r="D924" t="s">
        <v>120</v>
      </c>
      <c r="E924" t="s">
        <v>141</v>
      </c>
      <c r="F924" t="s">
        <v>2910</v>
      </c>
      <c r="G924" t="s">
        <v>156</v>
      </c>
      <c r="H924" t="s">
        <v>144</v>
      </c>
      <c r="I924" t="s">
        <v>136</v>
      </c>
      <c r="J924" t="s">
        <v>137</v>
      </c>
      <c r="K924" t="s">
        <v>138</v>
      </c>
      <c r="L924" t="s">
        <v>2911</v>
      </c>
      <c r="M924" t="s">
        <v>2912</v>
      </c>
      <c r="N924">
        <v>0.96333333300000001</v>
      </c>
      <c r="O924">
        <v>0</v>
      </c>
      <c r="P924">
        <v>89</v>
      </c>
      <c r="Q924">
        <v>0</v>
      </c>
      <c r="R924">
        <v>0</v>
      </c>
      <c r="S924">
        <v>0</v>
      </c>
      <c r="T924">
        <v>6</v>
      </c>
      <c r="U924">
        <v>0</v>
      </c>
      <c r="V924">
        <v>0</v>
      </c>
      <c r="W924">
        <v>0</v>
      </c>
      <c r="X924">
        <v>35.981528165518966</v>
      </c>
      <c r="Y924">
        <v>0</v>
      </c>
      <c r="Z924">
        <v>0</v>
      </c>
      <c r="AA924">
        <v>0</v>
      </c>
      <c r="AB924">
        <v>10.058497558495191</v>
      </c>
      <c r="AC924">
        <v>0</v>
      </c>
      <c r="AD924">
        <v>0</v>
      </c>
      <c r="AE924">
        <v>46.040025724014157</v>
      </c>
    </row>
    <row r="925" spans="1:31" x14ac:dyDescent="0.3">
      <c r="A925">
        <v>2447398</v>
      </c>
      <c r="B925">
        <v>1</v>
      </c>
      <c r="C925" t="s">
        <v>80</v>
      </c>
      <c r="D925" t="s">
        <v>88</v>
      </c>
      <c r="E925" t="s">
        <v>169</v>
      </c>
      <c r="F925" t="s">
        <v>2913</v>
      </c>
      <c r="G925" t="s">
        <v>149</v>
      </c>
      <c r="H925" t="s">
        <v>135</v>
      </c>
      <c r="I925" t="s">
        <v>136</v>
      </c>
      <c r="J925" t="s">
        <v>137</v>
      </c>
      <c r="K925" t="s">
        <v>138</v>
      </c>
      <c r="L925" t="s">
        <v>2914</v>
      </c>
      <c r="M925" t="s">
        <v>2915</v>
      </c>
      <c r="N925">
        <v>0.456666666</v>
      </c>
      <c r="O925">
        <v>0</v>
      </c>
      <c r="P925">
        <v>1636</v>
      </c>
      <c r="Q925">
        <v>0</v>
      </c>
      <c r="R925">
        <v>0</v>
      </c>
      <c r="S925">
        <v>0</v>
      </c>
      <c r="T925">
        <v>191</v>
      </c>
      <c r="U925">
        <v>0</v>
      </c>
      <c r="V925">
        <v>0</v>
      </c>
      <c r="W925">
        <v>0</v>
      </c>
      <c r="X925">
        <v>277.78111364691966</v>
      </c>
      <c r="Y925">
        <v>0</v>
      </c>
      <c r="Z925">
        <v>0</v>
      </c>
      <c r="AA925">
        <v>0</v>
      </c>
      <c r="AB925">
        <v>87.485323245569717</v>
      </c>
      <c r="AC925">
        <v>0</v>
      </c>
      <c r="AD925">
        <v>0</v>
      </c>
      <c r="AE925">
        <v>365.26643689248937</v>
      </c>
    </row>
    <row r="926" spans="1:31" x14ac:dyDescent="0.3">
      <c r="A926">
        <v>2447400</v>
      </c>
      <c r="B926">
        <v>1</v>
      </c>
      <c r="C926" t="s">
        <v>80</v>
      </c>
      <c r="D926" t="s">
        <v>95</v>
      </c>
      <c r="E926" t="s">
        <v>147</v>
      </c>
      <c r="F926" t="s">
        <v>2916</v>
      </c>
      <c r="G926" t="s">
        <v>143</v>
      </c>
      <c r="H926" t="s">
        <v>135</v>
      </c>
      <c r="I926" t="s">
        <v>136</v>
      </c>
      <c r="J926" t="s">
        <v>137</v>
      </c>
      <c r="K926" t="s">
        <v>138</v>
      </c>
      <c r="L926" t="s">
        <v>2917</v>
      </c>
      <c r="M926" t="s">
        <v>2918</v>
      </c>
      <c r="N926">
        <v>0.331666666</v>
      </c>
      <c r="O926">
        <v>0</v>
      </c>
      <c r="P926">
        <v>382</v>
      </c>
      <c r="Q926">
        <v>0</v>
      </c>
      <c r="R926">
        <v>0</v>
      </c>
      <c r="S926">
        <v>0</v>
      </c>
      <c r="T926">
        <v>24</v>
      </c>
      <c r="U926">
        <v>0</v>
      </c>
      <c r="V926">
        <v>0</v>
      </c>
      <c r="W926">
        <v>0</v>
      </c>
      <c r="X926">
        <v>35.692133547052165</v>
      </c>
      <c r="Y926">
        <v>0</v>
      </c>
      <c r="Z926">
        <v>0</v>
      </c>
      <c r="AA926">
        <v>0</v>
      </c>
      <c r="AB926">
        <v>22.731708841085531</v>
      </c>
      <c r="AC926">
        <v>0</v>
      </c>
      <c r="AD926">
        <v>0</v>
      </c>
      <c r="AE926">
        <v>58.4238423881377</v>
      </c>
    </row>
    <row r="927" spans="1:31" x14ac:dyDescent="0.3">
      <c r="A927">
        <v>2447401</v>
      </c>
      <c r="B927">
        <v>1</v>
      </c>
      <c r="C927" t="s">
        <v>80</v>
      </c>
      <c r="D927" t="s">
        <v>101</v>
      </c>
      <c r="E927" t="s">
        <v>132</v>
      </c>
      <c r="F927" t="s">
        <v>2919</v>
      </c>
      <c r="G927" t="s">
        <v>149</v>
      </c>
      <c r="H927" t="s">
        <v>135</v>
      </c>
      <c r="I927" t="s">
        <v>136</v>
      </c>
      <c r="J927" t="s">
        <v>137</v>
      </c>
      <c r="K927" t="s">
        <v>138</v>
      </c>
      <c r="L927" t="s">
        <v>2920</v>
      </c>
      <c r="M927" t="s">
        <v>2921</v>
      </c>
      <c r="N927">
        <v>1.159444444</v>
      </c>
      <c r="O927">
        <v>9</v>
      </c>
      <c r="P927">
        <v>600</v>
      </c>
      <c r="Q927">
        <v>12</v>
      </c>
      <c r="R927">
        <v>20</v>
      </c>
      <c r="S927">
        <v>11</v>
      </c>
      <c r="T927">
        <v>76</v>
      </c>
      <c r="U927">
        <v>2</v>
      </c>
      <c r="V927">
        <v>0</v>
      </c>
      <c r="W927">
        <v>5.7702527469532772</v>
      </c>
      <c r="X927">
        <v>306.4350105067752</v>
      </c>
      <c r="Y927">
        <v>118.21319447660937</v>
      </c>
      <c r="Z927">
        <v>4.3892120930302276</v>
      </c>
      <c r="AA927">
        <v>277.14445400875957</v>
      </c>
      <c r="AB927">
        <v>55.580243512295347</v>
      </c>
      <c r="AC927">
        <v>13.273240351529671</v>
      </c>
      <c r="AD927">
        <v>0</v>
      </c>
      <c r="AE927">
        <v>780.80560769595274</v>
      </c>
    </row>
    <row r="928" spans="1:31" x14ac:dyDescent="0.3">
      <c r="A928">
        <v>2447408</v>
      </c>
      <c r="B928">
        <v>1</v>
      </c>
      <c r="C928" t="s">
        <v>80</v>
      </c>
      <c r="D928" t="s">
        <v>82</v>
      </c>
      <c r="E928" t="s">
        <v>173</v>
      </c>
      <c r="F928" t="s">
        <v>2922</v>
      </c>
      <c r="G928" t="s">
        <v>179</v>
      </c>
      <c r="H928" t="s">
        <v>144</v>
      </c>
      <c r="I928" t="s">
        <v>136</v>
      </c>
      <c r="J928" t="s">
        <v>137</v>
      </c>
      <c r="K928" t="s">
        <v>138</v>
      </c>
      <c r="L928" t="s">
        <v>2923</v>
      </c>
      <c r="M928" t="s">
        <v>2924</v>
      </c>
      <c r="N928">
        <v>2.6838888879999998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1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2.6628394315584525</v>
      </c>
      <c r="AC928">
        <v>0</v>
      </c>
      <c r="AD928">
        <v>0</v>
      </c>
      <c r="AE928">
        <v>2.6628394315584525</v>
      </c>
    </row>
    <row r="929" spans="1:31" x14ac:dyDescent="0.3">
      <c r="A929">
        <v>2447413</v>
      </c>
      <c r="B929">
        <v>1</v>
      </c>
      <c r="C929" t="s">
        <v>80</v>
      </c>
      <c r="D929" t="s">
        <v>94</v>
      </c>
      <c r="E929" t="s">
        <v>141</v>
      </c>
      <c r="F929" t="s">
        <v>2925</v>
      </c>
      <c r="G929" t="s">
        <v>143</v>
      </c>
      <c r="H929" t="s">
        <v>144</v>
      </c>
      <c r="I929" t="s">
        <v>136</v>
      </c>
      <c r="J929" t="s">
        <v>137</v>
      </c>
      <c r="K929" t="s">
        <v>138</v>
      </c>
      <c r="L929" t="s">
        <v>2926</v>
      </c>
      <c r="M929" t="s">
        <v>2927</v>
      </c>
      <c r="N929">
        <v>0.38027777699999998</v>
      </c>
      <c r="O929">
        <v>0</v>
      </c>
      <c r="P929">
        <v>62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3.1017359761486811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3.1017359761486811</v>
      </c>
    </row>
    <row r="930" spans="1:31" x14ac:dyDescent="0.3">
      <c r="A930">
        <v>2447415</v>
      </c>
      <c r="B930">
        <v>1</v>
      </c>
      <c r="C930" t="s">
        <v>80</v>
      </c>
      <c r="D930" t="s">
        <v>95</v>
      </c>
      <c r="E930" t="s">
        <v>284</v>
      </c>
      <c r="F930" t="s">
        <v>2928</v>
      </c>
      <c r="G930" t="s">
        <v>149</v>
      </c>
      <c r="H930" t="s">
        <v>135</v>
      </c>
      <c r="I930" t="s">
        <v>136</v>
      </c>
      <c r="J930" t="s">
        <v>137</v>
      </c>
      <c r="K930" t="s">
        <v>138</v>
      </c>
      <c r="L930" t="s">
        <v>2929</v>
      </c>
      <c r="M930" t="s">
        <v>2930</v>
      </c>
      <c r="N930">
        <v>0.272777777</v>
      </c>
      <c r="O930">
        <v>0</v>
      </c>
      <c r="P930">
        <v>1935</v>
      </c>
      <c r="Q930">
        <v>0</v>
      </c>
      <c r="R930">
        <v>0</v>
      </c>
      <c r="S930">
        <v>50</v>
      </c>
      <c r="T930">
        <v>164</v>
      </c>
      <c r="U930">
        <v>6</v>
      </c>
      <c r="V930">
        <v>0</v>
      </c>
      <c r="W930">
        <v>0</v>
      </c>
      <c r="X930">
        <v>152.97128776537832</v>
      </c>
      <c r="Y930">
        <v>0</v>
      </c>
      <c r="Z930">
        <v>0</v>
      </c>
      <c r="AA930">
        <v>121.21889686713808</v>
      </c>
      <c r="AB930">
        <v>50.523725847539637</v>
      </c>
      <c r="AC930">
        <v>80.870302218344463</v>
      </c>
      <c r="AD930">
        <v>0</v>
      </c>
      <c r="AE930">
        <v>405.58421269840056</v>
      </c>
    </row>
    <row r="931" spans="1:31" x14ac:dyDescent="0.3">
      <c r="A931">
        <v>2447416</v>
      </c>
      <c r="B931">
        <v>1</v>
      </c>
      <c r="C931" t="s">
        <v>80</v>
      </c>
      <c r="D931" t="s">
        <v>95</v>
      </c>
      <c r="E931" t="s">
        <v>169</v>
      </c>
      <c r="F931" t="s">
        <v>2931</v>
      </c>
      <c r="G931" t="s">
        <v>149</v>
      </c>
      <c r="H931" t="s">
        <v>135</v>
      </c>
      <c r="I931" t="s">
        <v>136</v>
      </c>
      <c r="J931" t="s">
        <v>137</v>
      </c>
      <c r="K931" t="s">
        <v>138</v>
      </c>
      <c r="L931" t="s">
        <v>2932</v>
      </c>
      <c r="M931" t="s">
        <v>2933</v>
      </c>
      <c r="N931">
        <v>1.9836111110000001</v>
      </c>
      <c r="O931">
        <v>0</v>
      </c>
      <c r="P931">
        <v>2923</v>
      </c>
      <c r="Q931">
        <v>0</v>
      </c>
      <c r="R931">
        <v>0</v>
      </c>
      <c r="S931">
        <v>1</v>
      </c>
      <c r="T931">
        <v>1007</v>
      </c>
      <c r="U931">
        <v>0</v>
      </c>
      <c r="V931">
        <v>0</v>
      </c>
      <c r="W931">
        <v>0</v>
      </c>
      <c r="X931">
        <v>1492.7413362185314</v>
      </c>
      <c r="Y931">
        <v>0</v>
      </c>
      <c r="Z931">
        <v>0</v>
      </c>
      <c r="AA931">
        <v>2.4145592906976097</v>
      </c>
      <c r="AB931">
        <v>1254.6256673739974</v>
      </c>
      <c r="AC931">
        <v>0</v>
      </c>
      <c r="AD931">
        <v>0</v>
      </c>
      <c r="AE931">
        <v>2749.7815628832263</v>
      </c>
    </row>
    <row r="932" spans="1:31" x14ac:dyDescent="0.3">
      <c r="A932">
        <v>2447418</v>
      </c>
      <c r="B932">
        <v>1</v>
      </c>
      <c r="C932" t="s">
        <v>81</v>
      </c>
      <c r="D932" t="s">
        <v>128</v>
      </c>
      <c r="E932" t="s">
        <v>132</v>
      </c>
      <c r="F932" t="s">
        <v>2934</v>
      </c>
      <c r="G932" t="s">
        <v>149</v>
      </c>
      <c r="H932" t="s">
        <v>135</v>
      </c>
      <c r="I932" t="s">
        <v>136</v>
      </c>
      <c r="J932" t="s">
        <v>137</v>
      </c>
      <c r="K932" t="s">
        <v>138</v>
      </c>
      <c r="L932" t="s">
        <v>2935</v>
      </c>
      <c r="M932" t="s">
        <v>2936</v>
      </c>
      <c r="N932">
        <v>4.9283333330000003</v>
      </c>
      <c r="O932">
        <v>0</v>
      </c>
      <c r="P932">
        <v>785</v>
      </c>
      <c r="Q932">
        <v>0</v>
      </c>
      <c r="R932">
        <v>0</v>
      </c>
      <c r="S932">
        <v>0</v>
      </c>
      <c r="T932">
        <v>21</v>
      </c>
      <c r="U932">
        <v>0</v>
      </c>
      <c r="V932">
        <v>0</v>
      </c>
      <c r="W932">
        <v>0</v>
      </c>
      <c r="X932">
        <v>1040.8989574704888</v>
      </c>
      <c r="Y932">
        <v>0</v>
      </c>
      <c r="Z932">
        <v>0</v>
      </c>
      <c r="AA932">
        <v>0</v>
      </c>
      <c r="AB932">
        <v>108.01351512185484</v>
      </c>
      <c r="AC932">
        <v>0</v>
      </c>
      <c r="AD932">
        <v>0</v>
      </c>
      <c r="AE932">
        <v>1148.9124725923436</v>
      </c>
    </row>
    <row r="933" spans="1:31" x14ac:dyDescent="0.3">
      <c r="A933">
        <v>2447439</v>
      </c>
      <c r="B933">
        <v>1</v>
      </c>
      <c r="C933" t="s">
        <v>80</v>
      </c>
      <c r="D933" t="s">
        <v>95</v>
      </c>
      <c r="E933" t="s">
        <v>147</v>
      </c>
      <c r="F933" t="s">
        <v>2937</v>
      </c>
      <c r="G933" t="s">
        <v>2861</v>
      </c>
      <c r="H933" t="s">
        <v>135</v>
      </c>
      <c r="I933" t="s">
        <v>136</v>
      </c>
      <c r="J933" t="s">
        <v>137</v>
      </c>
      <c r="K933" t="s">
        <v>138</v>
      </c>
      <c r="L933" t="s">
        <v>2938</v>
      </c>
      <c r="M933" t="s">
        <v>2939</v>
      </c>
      <c r="N933">
        <v>3.2152777769999998</v>
      </c>
      <c r="O933">
        <v>0</v>
      </c>
      <c r="P933">
        <v>203</v>
      </c>
      <c r="Q933">
        <v>0</v>
      </c>
      <c r="R933">
        <v>0</v>
      </c>
      <c r="S933">
        <v>0</v>
      </c>
      <c r="T933">
        <v>105</v>
      </c>
      <c r="U933">
        <v>0</v>
      </c>
      <c r="V933">
        <v>0</v>
      </c>
      <c r="W933">
        <v>0</v>
      </c>
      <c r="X933">
        <v>152.2665433240922</v>
      </c>
      <c r="Y933">
        <v>0</v>
      </c>
      <c r="Z933">
        <v>0</v>
      </c>
      <c r="AA933">
        <v>0</v>
      </c>
      <c r="AB933">
        <v>231.37362826722386</v>
      </c>
      <c r="AC933">
        <v>0</v>
      </c>
      <c r="AD933">
        <v>0</v>
      </c>
      <c r="AE933">
        <v>383.64017159131606</v>
      </c>
    </row>
    <row r="934" spans="1:31" x14ac:dyDescent="0.3">
      <c r="A934">
        <v>2447441</v>
      </c>
      <c r="B934">
        <v>1</v>
      </c>
      <c r="C934" t="s">
        <v>80</v>
      </c>
      <c r="D934" t="s">
        <v>97</v>
      </c>
      <c r="E934" t="s">
        <v>173</v>
      </c>
      <c r="F934" t="s">
        <v>2940</v>
      </c>
      <c r="G934" t="s">
        <v>461</v>
      </c>
      <c r="H934" t="s">
        <v>144</v>
      </c>
      <c r="I934" t="s">
        <v>136</v>
      </c>
      <c r="J934" t="s">
        <v>137</v>
      </c>
      <c r="K934" t="s">
        <v>138</v>
      </c>
      <c r="L934" t="s">
        <v>2941</v>
      </c>
      <c r="M934" t="s">
        <v>2942</v>
      </c>
      <c r="N934">
        <v>1.3561111109999999</v>
      </c>
      <c r="O934">
        <v>0</v>
      </c>
      <c r="P934">
        <v>2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0.53613418496718923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0.53613418496718923</v>
      </c>
    </row>
    <row r="935" spans="1:31" x14ac:dyDescent="0.3">
      <c r="A935">
        <v>2447445</v>
      </c>
      <c r="B935">
        <v>1</v>
      </c>
      <c r="C935" t="s">
        <v>80</v>
      </c>
      <c r="D935" t="s">
        <v>104</v>
      </c>
      <c r="E935" t="s">
        <v>132</v>
      </c>
      <c r="F935" t="s">
        <v>2943</v>
      </c>
      <c r="G935" t="s">
        <v>149</v>
      </c>
      <c r="H935" t="s">
        <v>135</v>
      </c>
      <c r="I935" t="s">
        <v>136</v>
      </c>
      <c r="J935" t="s">
        <v>137</v>
      </c>
      <c r="K935" t="s">
        <v>138</v>
      </c>
      <c r="L935" t="s">
        <v>2944</v>
      </c>
      <c r="M935" t="s">
        <v>2945</v>
      </c>
      <c r="N935">
        <v>0.63777777700000005</v>
      </c>
      <c r="O935">
        <v>0</v>
      </c>
      <c r="P935">
        <v>1948</v>
      </c>
      <c r="Q935">
        <v>0</v>
      </c>
      <c r="R935">
        <v>18</v>
      </c>
      <c r="S935">
        <v>1</v>
      </c>
      <c r="T935">
        <v>219</v>
      </c>
      <c r="U935">
        <v>0</v>
      </c>
      <c r="V935">
        <v>0</v>
      </c>
      <c r="W935">
        <v>0</v>
      </c>
      <c r="X935">
        <v>364.29337745394133</v>
      </c>
      <c r="Y935">
        <v>0</v>
      </c>
      <c r="Z935">
        <v>2.1525116243419844</v>
      </c>
      <c r="AA935">
        <v>0.77102249090117492</v>
      </c>
      <c r="AB935">
        <v>63.769945497067717</v>
      </c>
      <c r="AC935">
        <v>0</v>
      </c>
      <c r="AD935">
        <v>0</v>
      </c>
      <c r="AE935">
        <v>430.98685706625224</v>
      </c>
    </row>
    <row r="936" spans="1:31" x14ac:dyDescent="0.3">
      <c r="A936">
        <v>2447447</v>
      </c>
      <c r="B936">
        <v>1</v>
      </c>
      <c r="C936" t="s">
        <v>81</v>
      </c>
      <c r="D936" t="s">
        <v>120</v>
      </c>
      <c r="E936" t="s">
        <v>141</v>
      </c>
      <c r="F936" t="s">
        <v>2910</v>
      </c>
      <c r="G936" t="s">
        <v>156</v>
      </c>
      <c r="H936" t="s">
        <v>144</v>
      </c>
      <c r="I936" t="s">
        <v>136</v>
      </c>
      <c r="J936" t="s">
        <v>137</v>
      </c>
      <c r="K936" t="s">
        <v>138</v>
      </c>
      <c r="L936" t="s">
        <v>2946</v>
      </c>
      <c r="M936" t="s">
        <v>2947</v>
      </c>
      <c r="N936">
        <v>2.5891666660000001</v>
      </c>
      <c r="O936">
        <v>0</v>
      </c>
      <c r="P936">
        <v>115</v>
      </c>
      <c r="Q936">
        <v>0</v>
      </c>
      <c r="R936">
        <v>0</v>
      </c>
      <c r="S936">
        <v>0</v>
      </c>
      <c r="T936">
        <v>10</v>
      </c>
      <c r="U936">
        <v>0</v>
      </c>
      <c r="V936">
        <v>0</v>
      </c>
      <c r="W936">
        <v>0</v>
      </c>
      <c r="X936">
        <v>106.07215330775472</v>
      </c>
      <c r="Y936">
        <v>0</v>
      </c>
      <c r="Z936">
        <v>0</v>
      </c>
      <c r="AA936">
        <v>0</v>
      </c>
      <c r="AB936">
        <v>25.01862564102035</v>
      </c>
      <c r="AC936">
        <v>0</v>
      </c>
      <c r="AD936">
        <v>0</v>
      </c>
      <c r="AE936">
        <v>131.09077894877507</v>
      </c>
    </row>
    <row r="937" spans="1:31" x14ac:dyDescent="0.3">
      <c r="A937">
        <v>2447455</v>
      </c>
      <c r="B937">
        <v>1</v>
      </c>
      <c r="C937" t="s">
        <v>80</v>
      </c>
      <c r="D937" t="s">
        <v>82</v>
      </c>
      <c r="E937" t="s">
        <v>141</v>
      </c>
      <c r="F937" t="s">
        <v>837</v>
      </c>
      <c r="G937" t="s">
        <v>156</v>
      </c>
      <c r="H937" t="s">
        <v>144</v>
      </c>
      <c r="I937" t="s">
        <v>136</v>
      </c>
      <c r="J937" t="s">
        <v>137</v>
      </c>
      <c r="K937" t="s">
        <v>138</v>
      </c>
      <c r="L937" t="s">
        <v>2948</v>
      </c>
      <c r="M937" t="s">
        <v>2949</v>
      </c>
      <c r="N937">
        <v>1.6713888880000001</v>
      </c>
      <c r="O937">
        <v>0</v>
      </c>
      <c r="P937">
        <v>28</v>
      </c>
      <c r="Q937">
        <v>0</v>
      </c>
      <c r="R937">
        <v>0</v>
      </c>
      <c r="S937">
        <v>0</v>
      </c>
      <c r="T937">
        <v>3</v>
      </c>
      <c r="U937">
        <v>0</v>
      </c>
      <c r="V937">
        <v>0</v>
      </c>
      <c r="W937">
        <v>0</v>
      </c>
      <c r="X937">
        <v>4.2802991369299601</v>
      </c>
      <c r="Y937">
        <v>0</v>
      </c>
      <c r="Z937">
        <v>0</v>
      </c>
      <c r="AA937">
        <v>0</v>
      </c>
      <c r="AB937">
        <v>0.20724270742333942</v>
      </c>
      <c r="AC937">
        <v>0</v>
      </c>
      <c r="AD937">
        <v>0</v>
      </c>
      <c r="AE937">
        <v>4.4875418443532995</v>
      </c>
    </row>
    <row r="938" spans="1:31" x14ac:dyDescent="0.3">
      <c r="A938">
        <v>2447462</v>
      </c>
      <c r="B938">
        <v>1</v>
      </c>
      <c r="C938" t="s">
        <v>80</v>
      </c>
      <c r="D938" t="s">
        <v>101</v>
      </c>
      <c r="E938" t="s">
        <v>141</v>
      </c>
      <c r="F938" t="s">
        <v>2898</v>
      </c>
      <c r="G938" t="s">
        <v>143</v>
      </c>
      <c r="H938" t="s">
        <v>144</v>
      </c>
      <c r="I938" t="s">
        <v>136</v>
      </c>
      <c r="J938" t="s">
        <v>137</v>
      </c>
      <c r="K938" t="s">
        <v>138</v>
      </c>
      <c r="L938" t="s">
        <v>2950</v>
      </c>
      <c r="M938" t="s">
        <v>2951</v>
      </c>
      <c r="N938">
        <v>0.69861111099999995</v>
      </c>
      <c r="O938">
        <v>0</v>
      </c>
      <c r="P938">
        <v>23</v>
      </c>
      <c r="Q938">
        <v>0</v>
      </c>
      <c r="R938">
        <v>0</v>
      </c>
      <c r="S938">
        <v>0</v>
      </c>
      <c r="T938">
        <v>2</v>
      </c>
      <c r="U938">
        <v>0</v>
      </c>
      <c r="V938">
        <v>0</v>
      </c>
      <c r="W938">
        <v>0</v>
      </c>
      <c r="X938">
        <v>2.7488364879602392</v>
      </c>
      <c r="Y938">
        <v>0</v>
      </c>
      <c r="Z938">
        <v>0</v>
      </c>
      <c r="AA938">
        <v>0</v>
      </c>
      <c r="AB938">
        <v>0.42081622327241386</v>
      </c>
      <c r="AC938">
        <v>0</v>
      </c>
      <c r="AD938">
        <v>0</v>
      </c>
      <c r="AE938">
        <v>3.1696527112326529</v>
      </c>
    </row>
    <row r="939" spans="1:31" x14ac:dyDescent="0.3">
      <c r="A939">
        <v>2447463</v>
      </c>
      <c r="B939">
        <v>1</v>
      </c>
      <c r="C939" t="s">
        <v>80</v>
      </c>
      <c r="D939" t="s">
        <v>99</v>
      </c>
      <c r="E939" t="s">
        <v>173</v>
      </c>
      <c r="F939" t="s">
        <v>2952</v>
      </c>
      <c r="G939" t="s">
        <v>175</v>
      </c>
      <c r="H939" t="s">
        <v>144</v>
      </c>
      <c r="I939" t="s">
        <v>136</v>
      </c>
      <c r="J939" t="s">
        <v>137</v>
      </c>
      <c r="K939" t="s">
        <v>138</v>
      </c>
      <c r="L939" t="s">
        <v>2953</v>
      </c>
      <c r="M939" t="s">
        <v>2954</v>
      </c>
      <c r="N939">
        <v>1.4358333329999999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1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</row>
    <row r="940" spans="1:31" x14ac:dyDescent="0.3">
      <c r="A940">
        <v>2447465</v>
      </c>
      <c r="B940">
        <v>1</v>
      </c>
      <c r="C940" t="s">
        <v>80</v>
      </c>
      <c r="D940" t="s">
        <v>97</v>
      </c>
      <c r="E940" t="s">
        <v>182</v>
      </c>
      <c r="F940" t="s">
        <v>2955</v>
      </c>
      <c r="G940" t="s">
        <v>156</v>
      </c>
      <c r="H940" t="s">
        <v>144</v>
      </c>
      <c r="I940" t="s">
        <v>136</v>
      </c>
      <c r="J940" t="s">
        <v>137</v>
      </c>
      <c r="K940" t="s">
        <v>138</v>
      </c>
      <c r="L940" t="s">
        <v>2956</v>
      </c>
      <c r="M940" t="s">
        <v>2957</v>
      </c>
      <c r="N940">
        <v>1.610833333</v>
      </c>
      <c r="O940">
        <v>0</v>
      </c>
      <c r="P940">
        <v>12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8.6761508124161821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8.6761508124161821</v>
      </c>
    </row>
    <row r="941" spans="1:31" x14ac:dyDescent="0.3">
      <c r="A941">
        <v>2447471</v>
      </c>
      <c r="B941">
        <v>1</v>
      </c>
      <c r="C941" t="s">
        <v>80</v>
      </c>
      <c r="D941" t="s">
        <v>83</v>
      </c>
      <c r="E941" t="s">
        <v>147</v>
      </c>
      <c r="F941" t="s">
        <v>2958</v>
      </c>
      <c r="G941" t="s">
        <v>381</v>
      </c>
      <c r="H941" t="s">
        <v>135</v>
      </c>
      <c r="I941" t="s">
        <v>136</v>
      </c>
      <c r="J941" t="s">
        <v>137</v>
      </c>
      <c r="K941" t="s">
        <v>138</v>
      </c>
      <c r="L941" t="s">
        <v>2959</v>
      </c>
      <c r="M941" t="s">
        <v>2960</v>
      </c>
      <c r="N941">
        <v>7.2222222000000003E-2</v>
      </c>
      <c r="O941">
        <v>0</v>
      </c>
      <c r="P941">
        <v>2350</v>
      </c>
      <c r="Q941">
        <v>0</v>
      </c>
      <c r="R941">
        <v>0</v>
      </c>
      <c r="S941">
        <v>2</v>
      </c>
      <c r="T941">
        <v>254</v>
      </c>
      <c r="U941">
        <v>1</v>
      </c>
      <c r="V941">
        <v>0</v>
      </c>
      <c r="W941">
        <v>0</v>
      </c>
      <c r="X941">
        <v>50.971552736571098</v>
      </c>
      <c r="Y941">
        <v>0</v>
      </c>
      <c r="Z941">
        <v>0</v>
      </c>
      <c r="AA941">
        <v>1.3462422236315348</v>
      </c>
      <c r="AB941">
        <v>7.2994187983390875</v>
      </c>
      <c r="AC941">
        <v>2.444851091187251</v>
      </c>
      <c r="AD941">
        <v>0</v>
      </c>
      <c r="AE941">
        <v>62.062064849728976</v>
      </c>
    </row>
    <row r="942" spans="1:31" x14ac:dyDescent="0.3">
      <c r="A942">
        <v>2447474</v>
      </c>
      <c r="B942">
        <v>1</v>
      </c>
      <c r="C942" t="s">
        <v>80</v>
      </c>
      <c r="D942" t="s">
        <v>83</v>
      </c>
      <c r="E942" t="s">
        <v>159</v>
      </c>
      <c r="F942" t="s">
        <v>2961</v>
      </c>
      <c r="G942" t="s">
        <v>2257</v>
      </c>
      <c r="H942" t="s">
        <v>144</v>
      </c>
      <c r="I942" t="s">
        <v>136</v>
      </c>
      <c r="J942" t="s">
        <v>5</v>
      </c>
      <c r="K942" t="s">
        <v>138</v>
      </c>
      <c r="L942" t="s">
        <v>2962</v>
      </c>
      <c r="M942" t="s">
        <v>2963</v>
      </c>
      <c r="N942">
        <v>1.261666666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125</v>
      </c>
      <c r="U942">
        <v>0</v>
      </c>
      <c r="V942">
        <v>1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81.150507001098632</v>
      </c>
      <c r="AC942">
        <v>0</v>
      </c>
      <c r="AD942">
        <v>2.8110505142902538E-2</v>
      </c>
      <c r="AE942">
        <v>81.178617506241537</v>
      </c>
    </row>
    <row r="943" spans="1:31" x14ac:dyDescent="0.3">
      <c r="A943">
        <v>2447475</v>
      </c>
      <c r="B943">
        <v>1</v>
      </c>
      <c r="C943" t="s">
        <v>80</v>
      </c>
      <c r="D943" t="s">
        <v>86</v>
      </c>
      <c r="E943" t="s">
        <v>169</v>
      </c>
      <c r="F943" t="s">
        <v>2964</v>
      </c>
      <c r="G943" t="s">
        <v>381</v>
      </c>
      <c r="H943" t="s">
        <v>135</v>
      </c>
      <c r="I943" t="s">
        <v>136</v>
      </c>
      <c r="J943" t="s">
        <v>137</v>
      </c>
      <c r="K943" t="s">
        <v>162</v>
      </c>
      <c r="L943" t="s">
        <v>2965</v>
      </c>
      <c r="M943" t="s">
        <v>2966</v>
      </c>
      <c r="N943">
        <v>1.1427777770000001</v>
      </c>
      <c r="O943">
        <v>0</v>
      </c>
      <c r="P943">
        <v>12244</v>
      </c>
      <c r="Q943">
        <v>0</v>
      </c>
      <c r="R943">
        <v>7</v>
      </c>
      <c r="S943">
        <v>9</v>
      </c>
      <c r="T943">
        <v>1430</v>
      </c>
      <c r="U943">
        <v>3</v>
      </c>
      <c r="V943">
        <v>6</v>
      </c>
      <c r="W943">
        <v>0</v>
      </c>
      <c r="X943">
        <v>3805.6645123980702</v>
      </c>
      <c r="Y943">
        <v>0</v>
      </c>
      <c r="Z943">
        <v>2.0945249300862248</v>
      </c>
      <c r="AA943">
        <v>1616.367811033014</v>
      </c>
      <c r="AB943">
        <v>1202.6277339468634</v>
      </c>
      <c r="AC943">
        <v>271.75261058205592</v>
      </c>
      <c r="AD943">
        <v>150.11538811009817</v>
      </c>
      <c r="AE943">
        <v>7048.6225810001879</v>
      </c>
    </row>
    <row r="944" spans="1:31" x14ac:dyDescent="0.3">
      <c r="A944">
        <v>2447479</v>
      </c>
      <c r="B944">
        <v>1</v>
      </c>
      <c r="C944" t="s">
        <v>80</v>
      </c>
      <c r="D944" t="s">
        <v>82</v>
      </c>
      <c r="E944" t="s">
        <v>169</v>
      </c>
      <c r="F944" t="s">
        <v>2967</v>
      </c>
      <c r="G944" t="s">
        <v>149</v>
      </c>
      <c r="H944" t="s">
        <v>135</v>
      </c>
      <c r="I944" t="s">
        <v>136</v>
      </c>
      <c r="J944" t="s">
        <v>137</v>
      </c>
      <c r="K944" t="s">
        <v>138</v>
      </c>
      <c r="L944" t="s">
        <v>2968</v>
      </c>
      <c r="M944" t="s">
        <v>2969</v>
      </c>
      <c r="N944">
        <v>1.1025</v>
      </c>
      <c r="O944">
        <v>0</v>
      </c>
      <c r="P944">
        <v>8688</v>
      </c>
      <c r="Q944">
        <v>0</v>
      </c>
      <c r="R944">
        <v>0</v>
      </c>
      <c r="S944">
        <v>1</v>
      </c>
      <c r="T944">
        <v>2515</v>
      </c>
      <c r="U944">
        <v>1</v>
      </c>
      <c r="V944">
        <v>42</v>
      </c>
      <c r="W944">
        <v>0</v>
      </c>
      <c r="X944">
        <v>3042.5789575738918</v>
      </c>
      <c r="Y944">
        <v>0</v>
      </c>
      <c r="Z944">
        <v>0</v>
      </c>
      <c r="AA944">
        <v>0</v>
      </c>
      <c r="AB944">
        <v>1878.0968968552463</v>
      </c>
      <c r="AC944">
        <v>21.949903842577804</v>
      </c>
      <c r="AD944">
        <v>359.59986250948378</v>
      </c>
      <c r="AE944">
        <v>5302.2256207811988</v>
      </c>
    </row>
    <row r="945" spans="1:31" x14ac:dyDescent="0.3">
      <c r="A945">
        <v>2447480</v>
      </c>
      <c r="B945">
        <v>1</v>
      </c>
      <c r="C945" t="s">
        <v>81</v>
      </c>
      <c r="D945" t="s">
        <v>127</v>
      </c>
      <c r="E945" t="s">
        <v>132</v>
      </c>
      <c r="F945" t="s">
        <v>2970</v>
      </c>
      <c r="G945" t="s">
        <v>2092</v>
      </c>
      <c r="H945" t="s">
        <v>135</v>
      </c>
      <c r="I945" t="s">
        <v>136</v>
      </c>
      <c r="J945" t="s">
        <v>137</v>
      </c>
      <c r="K945" t="s">
        <v>138</v>
      </c>
      <c r="L945" t="s">
        <v>2971</v>
      </c>
      <c r="M945" t="s">
        <v>2972</v>
      </c>
      <c r="N945">
        <v>3.4077777770000002</v>
      </c>
      <c r="O945">
        <v>0</v>
      </c>
      <c r="P945">
        <v>527</v>
      </c>
      <c r="Q945">
        <v>0</v>
      </c>
      <c r="R945">
        <v>20</v>
      </c>
      <c r="S945">
        <v>0</v>
      </c>
      <c r="T945">
        <v>49</v>
      </c>
      <c r="U945">
        <v>0</v>
      </c>
      <c r="V945">
        <v>0</v>
      </c>
      <c r="W945">
        <v>0</v>
      </c>
      <c r="X945">
        <v>416.62425306856238</v>
      </c>
      <c r="Y945">
        <v>0</v>
      </c>
      <c r="Z945">
        <v>49.408387609817254</v>
      </c>
      <c r="AA945">
        <v>0</v>
      </c>
      <c r="AB945">
        <v>122.34084742915999</v>
      </c>
      <c r="AC945">
        <v>0</v>
      </c>
      <c r="AD945">
        <v>0</v>
      </c>
      <c r="AE945">
        <v>588.37348810753963</v>
      </c>
    </row>
    <row r="946" spans="1:31" x14ac:dyDescent="0.3">
      <c r="A946">
        <v>2447481</v>
      </c>
      <c r="B946">
        <v>1</v>
      </c>
      <c r="C946" t="s">
        <v>81</v>
      </c>
      <c r="D946" t="s">
        <v>116</v>
      </c>
      <c r="E946" t="s">
        <v>169</v>
      </c>
      <c r="F946" t="s">
        <v>2973</v>
      </c>
      <c r="G946" t="s">
        <v>149</v>
      </c>
      <c r="H946" t="s">
        <v>135</v>
      </c>
      <c r="I946" t="s">
        <v>136</v>
      </c>
      <c r="J946" t="s">
        <v>137</v>
      </c>
      <c r="K946" t="s">
        <v>138</v>
      </c>
      <c r="L946" t="s">
        <v>2974</v>
      </c>
      <c r="M946" t="s">
        <v>2975</v>
      </c>
      <c r="N946">
        <v>0.201944444</v>
      </c>
      <c r="O946">
        <v>7</v>
      </c>
      <c r="P946">
        <v>1610</v>
      </c>
      <c r="Q946">
        <v>15</v>
      </c>
      <c r="R946">
        <v>104</v>
      </c>
      <c r="S946">
        <v>7</v>
      </c>
      <c r="T946">
        <v>80</v>
      </c>
      <c r="U946">
        <v>0</v>
      </c>
      <c r="V946">
        <v>0</v>
      </c>
      <c r="W946">
        <v>1.0836055017973858</v>
      </c>
      <c r="X946">
        <v>29.695440631771099</v>
      </c>
      <c r="Y946">
        <v>20.071688359151025</v>
      </c>
      <c r="Z946">
        <v>2.7293331515762431</v>
      </c>
      <c r="AA946">
        <v>6.2228661749146941</v>
      </c>
      <c r="AB946">
        <v>6.0425521446671686</v>
      </c>
      <c r="AC946">
        <v>0</v>
      </c>
      <c r="AD946">
        <v>0</v>
      </c>
      <c r="AE946">
        <v>65.845485963877607</v>
      </c>
    </row>
    <row r="947" spans="1:31" x14ac:dyDescent="0.3">
      <c r="A947">
        <v>2447483</v>
      </c>
      <c r="B947">
        <v>1</v>
      </c>
      <c r="C947" t="s">
        <v>80</v>
      </c>
      <c r="D947" t="s">
        <v>82</v>
      </c>
      <c r="E947" t="s">
        <v>169</v>
      </c>
      <c r="F947" t="s">
        <v>2976</v>
      </c>
      <c r="G947" t="s">
        <v>149</v>
      </c>
      <c r="H947" t="s">
        <v>135</v>
      </c>
      <c r="I947" t="s">
        <v>136</v>
      </c>
      <c r="J947" t="s">
        <v>137</v>
      </c>
      <c r="K947" t="s">
        <v>138</v>
      </c>
      <c r="L947" t="s">
        <v>2977</v>
      </c>
      <c r="M947" t="s">
        <v>2978</v>
      </c>
      <c r="N947">
        <v>1.8133333330000001</v>
      </c>
      <c r="O947">
        <v>0</v>
      </c>
      <c r="P947">
        <v>3126</v>
      </c>
      <c r="Q947">
        <v>0</v>
      </c>
      <c r="R947">
        <v>0</v>
      </c>
      <c r="S947">
        <v>1</v>
      </c>
      <c r="T947">
        <v>267</v>
      </c>
      <c r="U947">
        <v>0</v>
      </c>
      <c r="V947">
        <v>0</v>
      </c>
      <c r="W947">
        <v>0</v>
      </c>
      <c r="X947">
        <v>1425.3270985250454</v>
      </c>
      <c r="Y947">
        <v>0</v>
      </c>
      <c r="Z947">
        <v>0</v>
      </c>
      <c r="AA947">
        <v>185.5490943526255</v>
      </c>
      <c r="AB947">
        <v>308.54820948749824</v>
      </c>
      <c r="AC947">
        <v>0</v>
      </c>
      <c r="AD947">
        <v>0</v>
      </c>
      <c r="AE947">
        <v>1919.424402365169</v>
      </c>
    </row>
    <row r="948" spans="1:31" x14ac:dyDescent="0.3">
      <c r="A948">
        <v>2447485</v>
      </c>
      <c r="B948">
        <v>1</v>
      </c>
      <c r="C948" t="s">
        <v>81</v>
      </c>
      <c r="D948" t="s">
        <v>116</v>
      </c>
      <c r="E948" t="s">
        <v>169</v>
      </c>
      <c r="F948" t="s">
        <v>2979</v>
      </c>
      <c r="G948" t="s">
        <v>149</v>
      </c>
      <c r="H948" t="s">
        <v>135</v>
      </c>
      <c r="I948" t="s">
        <v>136</v>
      </c>
      <c r="J948" t="s">
        <v>137</v>
      </c>
      <c r="K948" t="s">
        <v>138</v>
      </c>
      <c r="L948" t="s">
        <v>2980</v>
      </c>
      <c r="M948" t="s">
        <v>2981</v>
      </c>
      <c r="N948">
        <v>0.14472222200000001</v>
      </c>
      <c r="O948">
        <v>7</v>
      </c>
      <c r="P948">
        <v>1610</v>
      </c>
      <c r="Q948">
        <v>15</v>
      </c>
      <c r="R948">
        <v>104</v>
      </c>
      <c r="S948">
        <v>7</v>
      </c>
      <c r="T948">
        <v>80</v>
      </c>
      <c r="U948">
        <v>0</v>
      </c>
      <c r="V948">
        <v>0</v>
      </c>
      <c r="W948">
        <v>0.780609810616399</v>
      </c>
      <c r="X948">
        <v>22.320236230460793</v>
      </c>
      <c r="Y948">
        <v>16.763455040155137</v>
      </c>
      <c r="Z948">
        <v>1.8807889583947957</v>
      </c>
      <c r="AA948">
        <v>5.8145347427342777</v>
      </c>
      <c r="AB948">
        <v>6.2180269689374725</v>
      </c>
      <c r="AC948">
        <v>0</v>
      </c>
      <c r="AD948">
        <v>0</v>
      </c>
      <c r="AE948">
        <v>53.777651751298869</v>
      </c>
    </row>
    <row r="949" spans="1:31" x14ac:dyDescent="0.3">
      <c r="A949">
        <v>2447486</v>
      </c>
      <c r="B949">
        <v>1</v>
      </c>
      <c r="C949" t="s">
        <v>80</v>
      </c>
      <c r="D949" t="s">
        <v>88</v>
      </c>
      <c r="E949" t="s">
        <v>159</v>
      </c>
      <c r="F949" t="s">
        <v>2982</v>
      </c>
      <c r="G949" t="s">
        <v>725</v>
      </c>
      <c r="H949" t="s">
        <v>144</v>
      </c>
      <c r="I949" t="s">
        <v>136</v>
      </c>
      <c r="J949" t="s">
        <v>137</v>
      </c>
      <c r="K949" t="s">
        <v>138</v>
      </c>
      <c r="L949" t="s">
        <v>2983</v>
      </c>
      <c r="M949" t="s">
        <v>2984</v>
      </c>
      <c r="N949">
        <v>3.9775</v>
      </c>
      <c r="O949">
        <v>0</v>
      </c>
      <c r="P949">
        <v>19</v>
      </c>
      <c r="Q949">
        <v>0</v>
      </c>
      <c r="R949">
        <v>0</v>
      </c>
      <c r="S949">
        <v>0</v>
      </c>
      <c r="T949">
        <v>12</v>
      </c>
      <c r="U949">
        <v>0</v>
      </c>
      <c r="V949">
        <v>0</v>
      </c>
      <c r="W949">
        <v>0</v>
      </c>
      <c r="X949">
        <v>43.365668370580046</v>
      </c>
      <c r="Y949">
        <v>0</v>
      </c>
      <c r="Z949">
        <v>0</v>
      </c>
      <c r="AA949">
        <v>0</v>
      </c>
      <c r="AB949">
        <v>134.00352413652863</v>
      </c>
      <c r="AC949">
        <v>0</v>
      </c>
      <c r="AD949">
        <v>0</v>
      </c>
      <c r="AE949">
        <v>177.36919250710866</v>
      </c>
    </row>
    <row r="950" spans="1:31" x14ac:dyDescent="0.3">
      <c r="A950">
        <v>2447487</v>
      </c>
      <c r="B950">
        <v>1</v>
      </c>
      <c r="C950" t="s">
        <v>81</v>
      </c>
      <c r="D950" t="s">
        <v>123</v>
      </c>
      <c r="E950" t="s">
        <v>169</v>
      </c>
      <c r="F950" t="s">
        <v>2985</v>
      </c>
      <c r="G950" t="s">
        <v>149</v>
      </c>
      <c r="H950" t="s">
        <v>135</v>
      </c>
      <c r="I950" t="s">
        <v>136</v>
      </c>
      <c r="J950" t="s">
        <v>137</v>
      </c>
      <c r="K950" t="s">
        <v>138</v>
      </c>
      <c r="L950" t="s">
        <v>2986</v>
      </c>
      <c r="M950" t="s">
        <v>2987</v>
      </c>
      <c r="N950">
        <v>1.4011111110000001</v>
      </c>
      <c r="O950">
        <v>0</v>
      </c>
      <c r="P950">
        <v>6</v>
      </c>
      <c r="Q950">
        <v>1</v>
      </c>
      <c r="R950">
        <v>3</v>
      </c>
      <c r="S950">
        <v>15</v>
      </c>
      <c r="T950">
        <v>227</v>
      </c>
      <c r="U950">
        <v>13</v>
      </c>
      <c r="V950">
        <v>3</v>
      </c>
      <c r="W950">
        <v>0</v>
      </c>
      <c r="X950">
        <v>1.642993085707372</v>
      </c>
      <c r="Y950">
        <v>1.7239570768301999</v>
      </c>
      <c r="Z950">
        <v>2.5523207395155625</v>
      </c>
      <c r="AA950">
        <v>1217.2370508034746</v>
      </c>
      <c r="AB950">
        <v>439.51616345485417</v>
      </c>
      <c r="AC950">
        <v>4379.5808433248303</v>
      </c>
      <c r="AD950">
        <v>49.708760561854874</v>
      </c>
      <c r="AE950">
        <v>6091.9620890470669</v>
      </c>
    </row>
    <row r="951" spans="1:31" x14ac:dyDescent="0.3">
      <c r="A951">
        <v>2447488</v>
      </c>
      <c r="B951">
        <v>1</v>
      </c>
      <c r="C951" t="s">
        <v>80</v>
      </c>
      <c r="D951" t="s">
        <v>95</v>
      </c>
      <c r="E951" t="s">
        <v>284</v>
      </c>
      <c r="F951" t="s">
        <v>1803</v>
      </c>
      <c r="G951" t="s">
        <v>149</v>
      </c>
      <c r="H951" t="s">
        <v>135</v>
      </c>
      <c r="I951" t="s">
        <v>136</v>
      </c>
      <c r="J951" t="s">
        <v>137</v>
      </c>
      <c r="K951" t="s">
        <v>138</v>
      </c>
      <c r="L951" t="s">
        <v>2988</v>
      </c>
      <c r="M951" t="s">
        <v>2989</v>
      </c>
      <c r="N951">
        <v>0.86055555500000003</v>
      </c>
      <c r="O951">
        <v>0</v>
      </c>
      <c r="P951">
        <v>1935</v>
      </c>
      <c r="Q951">
        <v>0</v>
      </c>
      <c r="R951">
        <v>0</v>
      </c>
      <c r="S951">
        <v>2</v>
      </c>
      <c r="T951">
        <v>164</v>
      </c>
      <c r="U951">
        <v>5</v>
      </c>
      <c r="V951">
        <v>0</v>
      </c>
      <c r="W951">
        <v>0</v>
      </c>
      <c r="X951">
        <v>487.2215525310998</v>
      </c>
      <c r="Y951">
        <v>0</v>
      </c>
      <c r="Z951">
        <v>0</v>
      </c>
      <c r="AA951">
        <v>64.524110918680151</v>
      </c>
      <c r="AB951">
        <v>307.78696741258403</v>
      </c>
      <c r="AC951">
        <v>523.22700674960038</v>
      </c>
      <c r="AD951">
        <v>0</v>
      </c>
      <c r="AE951">
        <v>1382.7596376119643</v>
      </c>
    </row>
    <row r="952" spans="1:31" x14ac:dyDescent="0.3">
      <c r="A952">
        <v>2447489</v>
      </c>
      <c r="B952">
        <v>1</v>
      </c>
      <c r="C952" t="s">
        <v>80</v>
      </c>
      <c r="D952" t="s">
        <v>96</v>
      </c>
      <c r="E952" t="s">
        <v>141</v>
      </c>
      <c r="F952" t="s">
        <v>2990</v>
      </c>
      <c r="G952" t="s">
        <v>599</v>
      </c>
      <c r="H952" t="s">
        <v>144</v>
      </c>
      <c r="I952" t="s">
        <v>136</v>
      </c>
      <c r="J952" t="s">
        <v>137</v>
      </c>
      <c r="K952" t="s">
        <v>138</v>
      </c>
      <c r="L952" t="s">
        <v>2991</v>
      </c>
      <c r="M952" t="s">
        <v>2992</v>
      </c>
      <c r="N952">
        <v>3.0947222220000001</v>
      </c>
      <c r="O952">
        <v>0</v>
      </c>
      <c r="P952">
        <v>41</v>
      </c>
      <c r="Q952">
        <v>0</v>
      </c>
      <c r="R952">
        <v>0</v>
      </c>
      <c r="S952">
        <v>0</v>
      </c>
      <c r="T952">
        <v>5</v>
      </c>
      <c r="U952">
        <v>0</v>
      </c>
      <c r="V952">
        <v>0</v>
      </c>
      <c r="W952">
        <v>0</v>
      </c>
      <c r="X952">
        <v>143.7990080320501</v>
      </c>
      <c r="Y952">
        <v>0</v>
      </c>
      <c r="Z952">
        <v>0</v>
      </c>
      <c r="AA952">
        <v>0</v>
      </c>
      <c r="AB952">
        <v>3.8215438610762313</v>
      </c>
      <c r="AC952">
        <v>0</v>
      </c>
      <c r="AD952">
        <v>0</v>
      </c>
      <c r="AE952">
        <v>147.62055189312633</v>
      </c>
    </row>
    <row r="953" spans="1:31" x14ac:dyDescent="0.3">
      <c r="A953">
        <v>2447490</v>
      </c>
      <c r="B953">
        <v>1</v>
      </c>
      <c r="C953" t="s">
        <v>80</v>
      </c>
      <c r="D953" t="s">
        <v>93</v>
      </c>
      <c r="E953" t="s">
        <v>141</v>
      </c>
      <c r="F953" t="s">
        <v>2993</v>
      </c>
      <c r="G953" t="s">
        <v>156</v>
      </c>
      <c r="H953" t="s">
        <v>144</v>
      </c>
      <c r="I953" t="s">
        <v>136</v>
      </c>
      <c r="J953" t="s">
        <v>137</v>
      </c>
      <c r="K953" t="s">
        <v>138</v>
      </c>
      <c r="L953" t="s">
        <v>2994</v>
      </c>
      <c r="M953" t="s">
        <v>2995</v>
      </c>
      <c r="N953">
        <v>2.568888888</v>
      </c>
      <c r="O953">
        <v>0</v>
      </c>
      <c r="P953">
        <v>107</v>
      </c>
      <c r="Q953">
        <v>0</v>
      </c>
      <c r="R953">
        <v>3</v>
      </c>
      <c r="S953">
        <v>0</v>
      </c>
      <c r="T953">
        <v>16</v>
      </c>
      <c r="U953">
        <v>0</v>
      </c>
      <c r="V953">
        <v>0</v>
      </c>
      <c r="W953">
        <v>0</v>
      </c>
      <c r="X953">
        <v>26.198249812178307</v>
      </c>
      <c r="Y953">
        <v>0</v>
      </c>
      <c r="Z953">
        <v>4.6314262924821339</v>
      </c>
      <c r="AA953">
        <v>0</v>
      </c>
      <c r="AB953">
        <v>18.105131936932022</v>
      </c>
      <c r="AC953">
        <v>0</v>
      </c>
      <c r="AD953">
        <v>0</v>
      </c>
      <c r="AE953">
        <v>48.934808041592461</v>
      </c>
    </row>
    <row r="954" spans="1:31" x14ac:dyDescent="0.3">
      <c r="A954">
        <v>2447492</v>
      </c>
      <c r="B954">
        <v>1</v>
      </c>
      <c r="C954" t="s">
        <v>81</v>
      </c>
      <c r="D954" t="s">
        <v>118</v>
      </c>
      <c r="E954" t="s">
        <v>132</v>
      </c>
      <c r="F954" t="s">
        <v>2996</v>
      </c>
      <c r="G954" t="s">
        <v>149</v>
      </c>
      <c r="H954" t="s">
        <v>135</v>
      </c>
      <c r="I954" t="s">
        <v>136</v>
      </c>
      <c r="J954" t="s">
        <v>137</v>
      </c>
      <c r="K954" t="s">
        <v>138</v>
      </c>
      <c r="L954" t="s">
        <v>2997</v>
      </c>
      <c r="M954" t="s">
        <v>2998</v>
      </c>
      <c r="N954">
        <v>0.41916666600000002</v>
      </c>
      <c r="O954">
        <v>0</v>
      </c>
      <c r="P954">
        <v>226</v>
      </c>
      <c r="Q954">
        <v>0</v>
      </c>
      <c r="R954">
        <v>4</v>
      </c>
      <c r="S954">
        <v>0</v>
      </c>
      <c r="T954">
        <v>16</v>
      </c>
      <c r="U954">
        <v>0</v>
      </c>
      <c r="V954">
        <v>0</v>
      </c>
      <c r="W954">
        <v>0</v>
      </c>
      <c r="X954">
        <v>26.29406186866095</v>
      </c>
      <c r="Y954">
        <v>0</v>
      </c>
      <c r="Z954">
        <v>0.18673134969112834</v>
      </c>
      <c r="AA954">
        <v>0</v>
      </c>
      <c r="AB954">
        <v>2.3024451691901877</v>
      </c>
      <c r="AC954">
        <v>0</v>
      </c>
      <c r="AD954">
        <v>0</v>
      </c>
      <c r="AE954">
        <v>28.783238387542269</v>
      </c>
    </row>
    <row r="955" spans="1:31" x14ac:dyDescent="0.3">
      <c r="A955">
        <v>2447493</v>
      </c>
      <c r="B955">
        <v>1</v>
      </c>
      <c r="C955" t="s">
        <v>80</v>
      </c>
      <c r="D955" t="s">
        <v>106</v>
      </c>
      <c r="E955" t="s">
        <v>141</v>
      </c>
      <c r="F955" t="s">
        <v>2999</v>
      </c>
      <c r="G955" t="s">
        <v>410</v>
      </c>
      <c r="H955" t="s">
        <v>144</v>
      </c>
      <c r="I955" t="s">
        <v>136</v>
      </c>
      <c r="J955" t="s">
        <v>137</v>
      </c>
      <c r="K955" t="s">
        <v>138</v>
      </c>
      <c r="L955" t="s">
        <v>3000</v>
      </c>
      <c r="M955" t="s">
        <v>3001</v>
      </c>
      <c r="N955">
        <v>1.57</v>
      </c>
      <c r="O955">
        <v>0</v>
      </c>
      <c r="P955">
        <v>1</v>
      </c>
      <c r="Q955">
        <v>0</v>
      </c>
      <c r="R955">
        <v>0</v>
      </c>
      <c r="S955">
        <v>0</v>
      </c>
      <c r="T955">
        <v>1</v>
      </c>
      <c r="U955">
        <v>0</v>
      </c>
      <c r="V955">
        <v>0</v>
      </c>
      <c r="W955">
        <v>0</v>
      </c>
      <c r="X955">
        <v>0.46941294334909744</v>
      </c>
      <c r="Y955">
        <v>0</v>
      </c>
      <c r="Z955">
        <v>0</v>
      </c>
      <c r="AA955">
        <v>0</v>
      </c>
      <c r="AB955">
        <v>3.4342084436901112</v>
      </c>
      <c r="AC955">
        <v>0</v>
      </c>
      <c r="AD955">
        <v>0</v>
      </c>
      <c r="AE955">
        <v>3.9036213870392089</v>
      </c>
    </row>
    <row r="956" spans="1:31" x14ac:dyDescent="0.3">
      <c r="A956">
        <v>2447500</v>
      </c>
      <c r="B956">
        <v>1</v>
      </c>
      <c r="C956" t="s">
        <v>80</v>
      </c>
      <c r="D956" t="s">
        <v>83</v>
      </c>
      <c r="E956" t="s">
        <v>141</v>
      </c>
      <c r="F956" t="s">
        <v>3002</v>
      </c>
      <c r="G956" t="s">
        <v>143</v>
      </c>
      <c r="H956" t="s">
        <v>144</v>
      </c>
      <c r="I956" t="s">
        <v>136</v>
      </c>
      <c r="J956" t="s">
        <v>137</v>
      </c>
      <c r="K956" t="s">
        <v>138</v>
      </c>
      <c r="L956" t="s">
        <v>3003</v>
      </c>
      <c r="M956" t="s">
        <v>3004</v>
      </c>
      <c r="N956">
        <v>1.295555555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10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27.88666041629957</v>
      </c>
      <c r="AC956">
        <v>0</v>
      </c>
      <c r="AD956">
        <v>0</v>
      </c>
      <c r="AE956">
        <v>27.88666041629957</v>
      </c>
    </row>
    <row r="957" spans="1:31" x14ac:dyDescent="0.3">
      <c r="A957">
        <v>2447502</v>
      </c>
      <c r="B957">
        <v>1</v>
      </c>
      <c r="C957" t="s">
        <v>80</v>
      </c>
      <c r="D957" t="s">
        <v>95</v>
      </c>
      <c r="E957" t="s">
        <v>147</v>
      </c>
      <c r="F957" t="s">
        <v>3005</v>
      </c>
      <c r="G957" t="s">
        <v>353</v>
      </c>
      <c r="H957" t="s">
        <v>135</v>
      </c>
      <c r="I957" t="s">
        <v>136</v>
      </c>
      <c r="J957" t="s">
        <v>137</v>
      </c>
      <c r="K957" t="s">
        <v>138</v>
      </c>
      <c r="L957" t="s">
        <v>3006</v>
      </c>
      <c r="M957" t="s">
        <v>3007</v>
      </c>
      <c r="N957">
        <v>4.9311111109999999</v>
      </c>
      <c r="O957">
        <v>0</v>
      </c>
      <c r="P957">
        <v>0</v>
      </c>
      <c r="Q957">
        <v>0</v>
      </c>
      <c r="R957">
        <v>0</v>
      </c>
      <c r="S957">
        <v>48</v>
      </c>
      <c r="T957">
        <v>0</v>
      </c>
      <c r="U957">
        <v>1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3044.5906668938728</v>
      </c>
      <c r="AB957">
        <v>0</v>
      </c>
      <c r="AC957">
        <v>838.59167962004949</v>
      </c>
      <c r="AD957">
        <v>0</v>
      </c>
      <c r="AE957">
        <v>3883.1823465139223</v>
      </c>
    </row>
    <row r="958" spans="1:31" x14ac:dyDescent="0.3">
      <c r="A958">
        <v>2447503</v>
      </c>
      <c r="B958">
        <v>1</v>
      </c>
      <c r="C958" t="s">
        <v>80</v>
      </c>
      <c r="D958" t="s">
        <v>83</v>
      </c>
      <c r="E958" t="s">
        <v>147</v>
      </c>
      <c r="F958" t="s">
        <v>3008</v>
      </c>
      <c r="G958" t="s">
        <v>226</v>
      </c>
      <c r="H958" t="s">
        <v>135</v>
      </c>
      <c r="I958" t="s">
        <v>136</v>
      </c>
      <c r="J958" t="s">
        <v>137</v>
      </c>
      <c r="K958" t="s">
        <v>162</v>
      </c>
      <c r="L958" t="s">
        <v>3009</v>
      </c>
      <c r="M958" t="s">
        <v>3010</v>
      </c>
      <c r="N958">
        <v>1.8344444440000001</v>
      </c>
      <c r="O958">
        <v>0</v>
      </c>
      <c r="P958">
        <v>893</v>
      </c>
      <c r="Q958">
        <v>0</v>
      </c>
      <c r="R958">
        <v>0</v>
      </c>
      <c r="S958">
        <v>0</v>
      </c>
      <c r="T958">
        <v>30</v>
      </c>
      <c r="U958">
        <v>0</v>
      </c>
      <c r="V958">
        <v>0</v>
      </c>
      <c r="W958">
        <v>0</v>
      </c>
      <c r="X958">
        <v>655.29273138379972</v>
      </c>
      <c r="Y958">
        <v>0</v>
      </c>
      <c r="Z958">
        <v>0</v>
      </c>
      <c r="AA958">
        <v>0</v>
      </c>
      <c r="AB958">
        <v>93.165238211622778</v>
      </c>
      <c r="AC958">
        <v>0</v>
      </c>
      <c r="AD958">
        <v>0</v>
      </c>
      <c r="AE958">
        <v>748.45796959542247</v>
      </c>
    </row>
    <row r="959" spans="1:31" x14ac:dyDescent="0.3">
      <c r="A959">
        <v>2447507</v>
      </c>
      <c r="B959">
        <v>1</v>
      </c>
      <c r="C959" t="s">
        <v>81</v>
      </c>
      <c r="D959" t="s">
        <v>112</v>
      </c>
      <c r="E959" t="s">
        <v>141</v>
      </c>
      <c r="F959" t="s">
        <v>3011</v>
      </c>
      <c r="G959" t="s">
        <v>226</v>
      </c>
      <c r="H959" t="s">
        <v>144</v>
      </c>
      <c r="I959" t="s">
        <v>136</v>
      </c>
      <c r="J959" t="s">
        <v>137</v>
      </c>
      <c r="K959" t="s">
        <v>162</v>
      </c>
      <c r="L959" t="s">
        <v>3012</v>
      </c>
      <c r="M959" t="s">
        <v>3013</v>
      </c>
      <c r="N959">
        <v>6.2908333330000001</v>
      </c>
      <c r="O959">
        <v>0</v>
      </c>
      <c r="P959">
        <v>22</v>
      </c>
      <c r="Q959">
        <v>0</v>
      </c>
      <c r="R959">
        <v>2</v>
      </c>
      <c r="S959">
        <v>0</v>
      </c>
      <c r="T959">
        <v>3</v>
      </c>
      <c r="U959">
        <v>0</v>
      </c>
      <c r="V959">
        <v>0</v>
      </c>
      <c r="W959">
        <v>0</v>
      </c>
      <c r="X959">
        <v>26.030543868485076</v>
      </c>
      <c r="Y959">
        <v>0</v>
      </c>
      <c r="Z959">
        <v>0.21439041626845629</v>
      </c>
      <c r="AA959">
        <v>0</v>
      </c>
      <c r="AB959">
        <v>7.2734673157419492</v>
      </c>
      <c r="AC959">
        <v>0</v>
      </c>
      <c r="AD959">
        <v>0</v>
      </c>
      <c r="AE959">
        <v>33.51840160049548</v>
      </c>
    </row>
    <row r="960" spans="1:31" x14ac:dyDescent="0.3">
      <c r="A960">
        <v>2447510</v>
      </c>
      <c r="B960">
        <v>1</v>
      </c>
      <c r="C960" t="s">
        <v>80</v>
      </c>
      <c r="D960" t="s">
        <v>83</v>
      </c>
      <c r="E960" t="s">
        <v>159</v>
      </c>
      <c r="F960" t="s">
        <v>3014</v>
      </c>
      <c r="G960" t="s">
        <v>226</v>
      </c>
      <c r="H960" t="s">
        <v>144</v>
      </c>
      <c r="I960" t="s">
        <v>136</v>
      </c>
      <c r="J960" t="s">
        <v>137</v>
      </c>
      <c r="K960" t="s">
        <v>162</v>
      </c>
      <c r="L960" t="s">
        <v>3015</v>
      </c>
      <c r="M960" t="s">
        <v>3016</v>
      </c>
      <c r="N960">
        <v>4.4197222219999999</v>
      </c>
      <c r="O960">
        <v>0</v>
      </c>
      <c r="P960">
        <v>381</v>
      </c>
      <c r="Q960">
        <v>0</v>
      </c>
      <c r="R960">
        <v>0</v>
      </c>
      <c r="S960">
        <v>0</v>
      </c>
      <c r="T960">
        <v>201</v>
      </c>
      <c r="U960">
        <v>0</v>
      </c>
      <c r="V960">
        <v>1</v>
      </c>
      <c r="W960">
        <v>0</v>
      </c>
      <c r="X960">
        <v>551.81793038182309</v>
      </c>
      <c r="Y960">
        <v>0</v>
      </c>
      <c r="Z960">
        <v>0</v>
      </c>
      <c r="AA960">
        <v>0</v>
      </c>
      <c r="AB960">
        <v>1106.2081917419209</v>
      </c>
      <c r="AC960">
        <v>0</v>
      </c>
      <c r="AD960">
        <v>0</v>
      </c>
      <c r="AE960">
        <v>1658.026122123744</v>
      </c>
    </row>
    <row r="961" spans="1:31" x14ac:dyDescent="0.3">
      <c r="A961">
        <v>2447511</v>
      </c>
      <c r="B961">
        <v>1</v>
      </c>
      <c r="C961" t="s">
        <v>80</v>
      </c>
      <c r="D961" t="s">
        <v>105</v>
      </c>
      <c r="E961" t="s">
        <v>141</v>
      </c>
      <c r="F961" t="s">
        <v>3017</v>
      </c>
      <c r="G961" t="s">
        <v>143</v>
      </c>
      <c r="H961" t="s">
        <v>144</v>
      </c>
      <c r="I961" t="s">
        <v>136</v>
      </c>
      <c r="J961" t="s">
        <v>137</v>
      </c>
      <c r="K961" t="s">
        <v>138</v>
      </c>
      <c r="L961" t="s">
        <v>3018</v>
      </c>
      <c r="M961" t="s">
        <v>3019</v>
      </c>
      <c r="N961">
        <v>0.79916666599999997</v>
      </c>
      <c r="O961">
        <v>0</v>
      </c>
      <c r="P961">
        <v>37</v>
      </c>
      <c r="Q961">
        <v>0</v>
      </c>
      <c r="R961">
        <v>0</v>
      </c>
      <c r="S961">
        <v>0</v>
      </c>
      <c r="T961">
        <v>2</v>
      </c>
      <c r="U961">
        <v>0</v>
      </c>
      <c r="V961">
        <v>0</v>
      </c>
      <c r="W961">
        <v>0</v>
      </c>
      <c r="X961">
        <v>9.0296525747245067</v>
      </c>
      <c r="Y961">
        <v>0</v>
      </c>
      <c r="Z961">
        <v>0</v>
      </c>
      <c r="AA961">
        <v>0</v>
      </c>
      <c r="AB961">
        <v>0.42100081286236218</v>
      </c>
      <c r="AC961">
        <v>0</v>
      </c>
      <c r="AD961">
        <v>0</v>
      </c>
      <c r="AE961">
        <v>9.4506533875868683</v>
      </c>
    </row>
    <row r="962" spans="1:31" x14ac:dyDescent="0.3">
      <c r="A962">
        <v>2447515</v>
      </c>
      <c r="B962">
        <v>1</v>
      </c>
      <c r="C962" t="s">
        <v>81</v>
      </c>
      <c r="D962" t="s">
        <v>113</v>
      </c>
      <c r="E962" t="s">
        <v>141</v>
      </c>
      <c r="F962" t="s">
        <v>3020</v>
      </c>
      <c r="G962" t="s">
        <v>226</v>
      </c>
      <c r="H962" t="s">
        <v>144</v>
      </c>
      <c r="I962" t="s">
        <v>136</v>
      </c>
      <c r="J962" t="s">
        <v>137</v>
      </c>
      <c r="K962" t="s">
        <v>162</v>
      </c>
      <c r="L962" t="s">
        <v>3021</v>
      </c>
      <c r="M962" t="s">
        <v>3022</v>
      </c>
      <c r="N962">
        <v>3.1177777770000001</v>
      </c>
      <c r="O962">
        <v>0</v>
      </c>
      <c r="P962">
        <v>26</v>
      </c>
      <c r="Q962">
        <v>0</v>
      </c>
      <c r="R962">
        <v>1</v>
      </c>
      <c r="S962">
        <v>0</v>
      </c>
      <c r="T962">
        <v>35</v>
      </c>
      <c r="U962">
        <v>0</v>
      </c>
      <c r="V962">
        <v>0</v>
      </c>
      <c r="W962">
        <v>0</v>
      </c>
      <c r="X962">
        <v>29.981167268950642</v>
      </c>
      <c r="Y962">
        <v>0</v>
      </c>
      <c r="Z962">
        <v>0.35800142797069767</v>
      </c>
      <c r="AA962">
        <v>0</v>
      </c>
      <c r="AB962">
        <v>27.590243440567683</v>
      </c>
      <c r="AC962">
        <v>0</v>
      </c>
      <c r="AD962">
        <v>0</v>
      </c>
      <c r="AE962">
        <v>57.929412137489024</v>
      </c>
    </row>
    <row r="963" spans="1:31" x14ac:dyDescent="0.3">
      <c r="A963">
        <v>2447517</v>
      </c>
      <c r="B963">
        <v>1</v>
      </c>
      <c r="C963" t="s">
        <v>81</v>
      </c>
      <c r="D963" t="s">
        <v>128</v>
      </c>
      <c r="E963" t="s">
        <v>173</v>
      </c>
      <c r="F963" t="s">
        <v>3023</v>
      </c>
      <c r="G963" t="s">
        <v>461</v>
      </c>
      <c r="H963" t="s">
        <v>144</v>
      </c>
      <c r="I963" t="s">
        <v>136</v>
      </c>
      <c r="J963" t="s">
        <v>137</v>
      </c>
      <c r="K963" t="s">
        <v>138</v>
      </c>
      <c r="L963" t="s">
        <v>3024</v>
      </c>
      <c r="M963" t="s">
        <v>3025</v>
      </c>
      <c r="N963">
        <v>7.9958333330000002</v>
      </c>
      <c r="O963">
        <v>0</v>
      </c>
      <c r="P963">
        <v>20</v>
      </c>
      <c r="Q963">
        <v>0</v>
      </c>
      <c r="R963">
        <v>0</v>
      </c>
      <c r="S963">
        <v>0</v>
      </c>
      <c r="T963">
        <v>2</v>
      </c>
      <c r="U963">
        <v>0</v>
      </c>
      <c r="V963">
        <v>0</v>
      </c>
      <c r="W963">
        <v>0</v>
      </c>
      <c r="X963">
        <v>46.164630163077987</v>
      </c>
      <c r="Y963">
        <v>0</v>
      </c>
      <c r="Z963">
        <v>0</v>
      </c>
      <c r="AA963">
        <v>0</v>
      </c>
      <c r="AB963">
        <v>32.460891991302653</v>
      </c>
      <c r="AC963">
        <v>0</v>
      </c>
      <c r="AD963">
        <v>0</v>
      </c>
      <c r="AE963">
        <v>78.625522154380633</v>
      </c>
    </row>
    <row r="964" spans="1:31" x14ac:dyDescent="0.3">
      <c r="A964">
        <v>2447518</v>
      </c>
      <c r="B964">
        <v>1</v>
      </c>
      <c r="C964" t="s">
        <v>81</v>
      </c>
      <c r="D964" t="s">
        <v>123</v>
      </c>
      <c r="E964" t="s">
        <v>141</v>
      </c>
      <c r="F964" t="s">
        <v>3026</v>
      </c>
      <c r="G964" t="s">
        <v>156</v>
      </c>
      <c r="H964" t="s">
        <v>144</v>
      </c>
      <c r="I964" t="s">
        <v>136</v>
      </c>
      <c r="J964" t="s">
        <v>137</v>
      </c>
      <c r="K964" t="s">
        <v>138</v>
      </c>
      <c r="L964" t="s">
        <v>3027</v>
      </c>
      <c r="M964" t="s">
        <v>3028</v>
      </c>
      <c r="N964">
        <v>1.313055555</v>
      </c>
      <c r="O964">
        <v>0</v>
      </c>
      <c r="P964">
        <v>66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18.508963177920851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18.508963177920851</v>
      </c>
    </row>
    <row r="965" spans="1:31" x14ac:dyDescent="0.3">
      <c r="A965">
        <v>2447520</v>
      </c>
      <c r="B965">
        <v>1</v>
      </c>
      <c r="C965" t="s">
        <v>80</v>
      </c>
      <c r="D965" t="s">
        <v>103</v>
      </c>
      <c r="E965" t="s">
        <v>141</v>
      </c>
      <c r="F965" t="s">
        <v>3029</v>
      </c>
      <c r="G965" t="s">
        <v>143</v>
      </c>
      <c r="H965" t="s">
        <v>144</v>
      </c>
      <c r="I965" t="s">
        <v>136</v>
      </c>
      <c r="J965" t="s">
        <v>137</v>
      </c>
      <c r="K965" t="s">
        <v>138</v>
      </c>
      <c r="L965" t="s">
        <v>3030</v>
      </c>
      <c r="M965" t="s">
        <v>3031</v>
      </c>
      <c r="N965">
        <v>0.64416666600000005</v>
      </c>
      <c r="O965">
        <v>0</v>
      </c>
      <c r="P965">
        <v>139</v>
      </c>
      <c r="Q965">
        <v>0</v>
      </c>
      <c r="R965">
        <v>0</v>
      </c>
      <c r="S965">
        <v>0</v>
      </c>
      <c r="T965">
        <v>7</v>
      </c>
      <c r="U965">
        <v>0</v>
      </c>
      <c r="V965">
        <v>0</v>
      </c>
      <c r="W965">
        <v>0</v>
      </c>
      <c r="X965">
        <v>23.167153048219419</v>
      </c>
      <c r="Y965">
        <v>0</v>
      </c>
      <c r="Z965">
        <v>0</v>
      </c>
      <c r="AA965">
        <v>0</v>
      </c>
      <c r="AB965">
        <v>9.1436529119266936</v>
      </c>
      <c r="AC965">
        <v>0</v>
      </c>
      <c r="AD965">
        <v>0</v>
      </c>
      <c r="AE965">
        <v>32.310805960146112</v>
      </c>
    </row>
    <row r="966" spans="1:31" x14ac:dyDescent="0.3">
      <c r="A966">
        <v>2447521</v>
      </c>
      <c r="B966">
        <v>1</v>
      </c>
      <c r="C966" t="s">
        <v>80</v>
      </c>
      <c r="D966" t="s">
        <v>96</v>
      </c>
      <c r="E966" t="s">
        <v>141</v>
      </c>
      <c r="F966" t="s">
        <v>3032</v>
      </c>
      <c r="G966" t="s">
        <v>143</v>
      </c>
      <c r="H966" t="s">
        <v>144</v>
      </c>
      <c r="I966" t="s">
        <v>136</v>
      </c>
      <c r="J966" t="s">
        <v>137</v>
      </c>
      <c r="K966" t="s">
        <v>138</v>
      </c>
      <c r="L966" t="s">
        <v>3033</v>
      </c>
      <c r="M966" t="s">
        <v>3034</v>
      </c>
      <c r="N966">
        <v>0.65222222200000002</v>
      </c>
      <c r="O966">
        <v>0</v>
      </c>
      <c r="P966">
        <v>9</v>
      </c>
      <c r="Q966">
        <v>0</v>
      </c>
      <c r="R966">
        <v>0</v>
      </c>
      <c r="S966">
        <v>0</v>
      </c>
      <c r="T966">
        <v>7</v>
      </c>
      <c r="U966">
        <v>0</v>
      </c>
      <c r="V966">
        <v>0</v>
      </c>
      <c r="W966">
        <v>0</v>
      </c>
      <c r="X966">
        <v>1.5086979168043897</v>
      </c>
      <c r="Y966">
        <v>0</v>
      </c>
      <c r="Z966">
        <v>0</v>
      </c>
      <c r="AA966">
        <v>0</v>
      </c>
      <c r="AB966">
        <v>5.6790066306902602</v>
      </c>
      <c r="AC966">
        <v>0</v>
      </c>
      <c r="AD966">
        <v>0</v>
      </c>
      <c r="AE966">
        <v>7.1877045474946497</v>
      </c>
    </row>
    <row r="967" spans="1:31" x14ac:dyDescent="0.3">
      <c r="A967">
        <v>2447523</v>
      </c>
      <c r="B967">
        <v>1</v>
      </c>
      <c r="C967" t="s">
        <v>80</v>
      </c>
      <c r="D967" t="s">
        <v>108</v>
      </c>
      <c r="E967" t="s">
        <v>141</v>
      </c>
      <c r="F967" t="s">
        <v>300</v>
      </c>
      <c r="G967" t="s">
        <v>226</v>
      </c>
      <c r="H967" t="s">
        <v>144</v>
      </c>
      <c r="I967" t="s">
        <v>136</v>
      </c>
      <c r="J967" t="s">
        <v>137</v>
      </c>
      <c r="K967" t="s">
        <v>162</v>
      </c>
      <c r="L967" t="s">
        <v>3035</v>
      </c>
      <c r="M967" t="s">
        <v>3036</v>
      </c>
      <c r="N967">
        <v>8.4622222219999994</v>
      </c>
      <c r="O967">
        <v>0</v>
      </c>
      <c r="P967">
        <v>4</v>
      </c>
      <c r="Q967">
        <v>0</v>
      </c>
      <c r="R967">
        <v>6</v>
      </c>
      <c r="S967">
        <v>0</v>
      </c>
      <c r="T967">
        <v>2</v>
      </c>
      <c r="U967">
        <v>0</v>
      </c>
      <c r="V967">
        <v>0</v>
      </c>
      <c r="W967">
        <v>0</v>
      </c>
      <c r="X967">
        <v>5.4202770737060044</v>
      </c>
      <c r="Y967">
        <v>0</v>
      </c>
      <c r="Z967">
        <v>3.2566034768016565</v>
      </c>
      <c r="AA967">
        <v>0</v>
      </c>
      <c r="AB967">
        <v>1.1169462293473742</v>
      </c>
      <c r="AC967">
        <v>0</v>
      </c>
      <c r="AD967">
        <v>0</v>
      </c>
      <c r="AE967">
        <v>9.7938267798550349</v>
      </c>
    </row>
    <row r="968" spans="1:31" x14ac:dyDescent="0.3">
      <c r="A968">
        <v>2447524</v>
      </c>
      <c r="B968">
        <v>1</v>
      </c>
      <c r="C968" t="s">
        <v>80</v>
      </c>
      <c r="D968" t="s">
        <v>100</v>
      </c>
      <c r="E968" t="s">
        <v>159</v>
      </c>
      <c r="F968" t="s">
        <v>3037</v>
      </c>
      <c r="G968" t="s">
        <v>161</v>
      </c>
      <c r="H968" t="s">
        <v>144</v>
      </c>
      <c r="I968" t="s">
        <v>136</v>
      </c>
      <c r="J968" t="s">
        <v>137</v>
      </c>
      <c r="K968" t="s">
        <v>162</v>
      </c>
      <c r="L968" t="s">
        <v>3038</v>
      </c>
      <c r="M968" t="s">
        <v>3039</v>
      </c>
      <c r="N968">
        <v>8.5091666660000005</v>
      </c>
      <c r="O968">
        <v>0</v>
      </c>
      <c r="P968">
        <v>78</v>
      </c>
      <c r="Q968">
        <v>0</v>
      </c>
      <c r="R968">
        <v>8</v>
      </c>
      <c r="S968">
        <v>0</v>
      </c>
      <c r="T968">
        <v>14</v>
      </c>
      <c r="U968">
        <v>0</v>
      </c>
      <c r="V968">
        <v>1</v>
      </c>
      <c r="W968">
        <v>0</v>
      </c>
      <c r="X968">
        <v>339.80800149506302</v>
      </c>
      <c r="Y968">
        <v>0</v>
      </c>
      <c r="Z968">
        <v>13.376593329311168</v>
      </c>
      <c r="AA968">
        <v>0</v>
      </c>
      <c r="AB968">
        <v>396.01865883392702</v>
      </c>
      <c r="AC968">
        <v>0</v>
      </c>
      <c r="AD968">
        <v>404.8773925641072</v>
      </c>
      <c r="AE968">
        <v>1154.0806462224084</v>
      </c>
    </row>
    <row r="969" spans="1:31" x14ac:dyDescent="0.3">
      <c r="A969">
        <v>2447525</v>
      </c>
      <c r="B969">
        <v>1</v>
      </c>
      <c r="C969" t="s">
        <v>81</v>
      </c>
      <c r="D969" t="s">
        <v>128</v>
      </c>
      <c r="E969" t="s">
        <v>147</v>
      </c>
      <c r="F969" t="s">
        <v>3040</v>
      </c>
      <c r="G969" t="s">
        <v>149</v>
      </c>
      <c r="H969" t="s">
        <v>135</v>
      </c>
      <c r="I969" t="s">
        <v>136</v>
      </c>
      <c r="J969" t="s">
        <v>137</v>
      </c>
      <c r="K969" t="s">
        <v>138</v>
      </c>
      <c r="L969" t="s">
        <v>3041</v>
      </c>
      <c r="M969" t="s">
        <v>3042</v>
      </c>
      <c r="N969">
        <v>1.7011111109999999</v>
      </c>
      <c r="O969">
        <v>0</v>
      </c>
      <c r="P969">
        <v>804</v>
      </c>
      <c r="Q969">
        <v>2</v>
      </c>
      <c r="R969">
        <v>7</v>
      </c>
      <c r="S969">
        <v>1</v>
      </c>
      <c r="T969">
        <v>166</v>
      </c>
      <c r="U969">
        <v>2</v>
      </c>
      <c r="V969">
        <v>0</v>
      </c>
      <c r="W969">
        <v>0</v>
      </c>
      <c r="X969">
        <v>337.63666006796751</v>
      </c>
      <c r="Y969">
        <v>1.628892673359271</v>
      </c>
      <c r="Z969">
        <v>7.3966227188697093</v>
      </c>
      <c r="AA969">
        <v>38.905588244213419</v>
      </c>
      <c r="AB969">
        <v>401.3391116467244</v>
      </c>
      <c r="AC969">
        <v>191.2563992685898</v>
      </c>
      <c r="AD969">
        <v>0</v>
      </c>
      <c r="AE969">
        <v>978.16327461972412</v>
      </c>
    </row>
    <row r="970" spans="1:31" x14ac:dyDescent="0.3">
      <c r="A970">
        <v>2447526</v>
      </c>
      <c r="B970">
        <v>1</v>
      </c>
      <c r="C970" t="s">
        <v>80</v>
      </c>
      <c r="D970" t="s">
        <v>85</v>
      </c>
      <c r="E970" t="s">
        <v>173</v>
      </c>
      <c r="F970" t="s">
        <v>3043</v>
      </c>
      <c r="G970" t="s">
        <v>219</v>
      </c>
      <c r="H970" t="s">
        <v>144</v>
      </c>
      <c r="I970" t="s">
        <v>136</v>
      </c>
      <c r="J970" t="s">
        <v>3</v>
      </c>
      <c r="K970" t="s">
        <v>138</v>
      </c>
      <c r="L970" t="s">
        <v>3044</v>
      </c>
      <c r="M970" t="s">
        <v>3045</v>
      </c>
      <c r="N970">
        <v>1.836944444</v>
      </c>
      <c r="O970">
        <v>0</v>
      </c>
      <c r="P970">
        <v>10</v>
      </c>
      <c r="Q970">
        <v>0</v>
      </c>
      <c r="R970">
        <v>0</v>
      </c>
      <c r="S970">
        <v>0</v>
      </c>
      <c r="T970">
        <v>1</v>
      </c>
      <c r="U970">
        <v>0</v>
      </c>
      <c r="V970">
        <v>0</v>
      </c>
      <c r="W970">
        <v>0</v>
      </c>
      <c r="X970">
        <v>5.5882865058543478</v>
      </c>
      <c r="Y970">
        <v>0</v>
      </c>
      <c r="Z970">
        <v>0</v>
      </c>
      <c r="AA970">
        <v>0</v>
      </c>
      <c r="AB970">
        <v>0.63054435286848454</v>
      </c>
      <c r="AC970">
        <v>0</v>
      </c>
      <c r="AD970">
        <v>0</v>
      </c>
      <c r="AE970">
        <v>6.218830858722832</v>
      </c>
    </row>
    <row r="971" spans="1:31" x14ac:dyDescent="0.3">
      <c r="A971">
        <v>2447528</v>
      </c>
      <c r="B971">
        <v>1</v>
      </c>
      <c r="C971" t="s">
        <v>80</v>
      </c>
      <c r="D971" t="s">
        <v>100</v>
      </c>
      <c r="E971" t="s">
        <v>147</v>
      </c>
      <c r="F971" t="s">
        <v>3046</v>
      </c>
      <c r="G971" t="s">
        <v>134</v>
      </c>
      <c r="H971" t="s">
        <v>135</v>
      </c>
      <c r="I971" t="s">
        <v>136</v>
      </c>
      <c r="J971" t="s">
        <v>137</v>
      </c>
      <c r="K971" t="s">
        <v>138</v>
      </c>
      <c r="L971" t="s">
        <v>3047</v>
      </c>
      <c r="M971" t="s">
        <v>3048</v>
      </c>
      <c r="N971">
        <v>1.261666666</v>
      </c>
      <c r="O971">
        <v>0</v>
      </c>
      <c r="P971">
        <v>196</v>
      </c>
      <c r="Q971">
        <v>0</v>
      </c>
      <c r="R971">
        <v>9</v>
      </c>
      <c r="S971">
        <v>0</v>
      </c>
      <c r="T971">
        <v>33</v>
      </c>
      <c r="U971">
        <v>0</v>
      </c>
      <c r="V971">
        <v>0</v>
      </c>
      <c r="W971">
        <v>0</v>
      </c>
      <c r="X971">
        <v>108.9458442980371</v>
      </c>
      <c r="Y971">
        <v>0</v>
      </c>
      <c r="Z971">
        <v>8.7520973212163273</v>
      </c>
      <c r="AA971">
        <v>0</v>
      </c>
      <c r="AB971">
        <v>47.85771024353641</v>
      </c>
      <c r="AC971">
        <v>0</v>
      </c>
      <c r="AD971">
        <v>0</v>
      </c>
      <c r="AE971">
        <v>165.55565186278983</v>
      </c>
    </row>
    <row r="972" spans="1:31" x14ac:dyDescent="0.3">
      <c r="A972">
        <v>2447529</v>
      </c>
      <c r="B972">
        <v>1</v>
      </c>
      <c r="C972" t="s">
        <v>81</v>
      </c>
      <c r="D972" t="s">
        <v>127</v>
      </c>
      <c r="E972" t="s">
        <v>147</v>
      </c>
      <c r="F972" t="s">
        <v>3049</v>
      </c>
      <c r="G972" t="s">
        <v>134</v>
      </c>
      <c r="H972" t="s">
        <v>135</v>
      </c>
      <c r="I972" t="s">
        <v>136</v>
      </c>
      <c r="J972" t="s">
        <v>137</v>
      </c>
      <c r="K972" t="s">
        <v>138</v>
      </c>
      <c r="L972" t="s">
        <v>3050</v>
      </c>
      <c r="M972" t="s">
        <v>3051</v>
      </c>
      <c r="N972">
        <v>0.92055555499999997</v>
      </c>
      <c r="O972">
        <v>0</v>
      </c>
      <c r="P972">
        <v>82</v>
      </c>
      <c r="Q972">
        <v>0</v>
      </c>
      <c r="R972">
        <v>5</v>
      </c>
      <c r="S972">
        <v>0</v>
      </c>
      <c r="T972">
        <v>5</v>
      </c>
      <c r="U972">
        <v>0</v>
      </c>
      <c r="V972">
        <v>0</v>
      </c>
      <c r="W972">
        <v>0</v>
      </c>
      <c r="X972">
        <v>14.431628096017084</v>
      </c>
      <c r="Y972">
        <v>0</v>
      </c>
      <c r="Z972">
        <v>8.8653125642345811E-3</v>
      </c>
      <c r="AA972">
        <v>0</v>
      </c>
      <c r="AB972">
        <v>11.60947551857611</v>
      </c>
      <c r="AC972">
        <v>0</v>
      </c>
      <c r="AD972">
        <v>0</v>
      </c>
      <c r="AE972">
        <v>26.04996892715743</v>
      </c>
    </row>
    <row r="973" spans="1:31" x14ac:dyDescent="0.3">
      <c r="A973">
        <v>2447530</v>
      </c>
      <c r="B973">
        <v>1</v>
      </c>
      <c r="C973" t="s">
        <v>80</v>
      </c>
      <c r="D973" t="s">
        <v>83</v>
      </c>
      <c r="E973" t="s">
        <v>141</v>
      </c>
      <c r="F973" t="s">
        <v>3052</v>
      </c>
      <c r="G973" t="s">
        <v>1222</v>
      </c>
      <c r="H973" t="s">
        <v>144</v>
      </c>
      <c r="I973" t="s">
        <v>136</v>
      </c>
      <c r="J973" t="s">
        <v>137</v>
      </c>
      <c r="K973" t="s">
        <v>138</v>
      </c>
      <c r="L973" t="s">
        <v>3053</v>
      </c>
      <c r="M973" t="s">
        <v>3054</v>
      </c>
      <c r="N973">
        <v>0.61166666599999997</v>
      </c>
      <c r="O973">
        <v>0</v>
      </c>
      <c r="P973">
        <v>121</v>
      </c>
      <c r="Q973">
        <v>0</v>
      </c>
      <c r="R973">
        <v>0</v>
      </c>
      <c r="S973">
        <v>0</v>
      </c>
      <c r="T973">
        <v>8</v>
      </c>
      <c r="U973">
        <v>0</v>
      </c>
      <c r="V973">
        <v>0</v>
      </c>
      <c r="W973">
        <v>0</v>
      </c>
      <c r="X973">
        <v>30.53004920154115</v>
      </c>
      <c r="Y973">
        <v>0</v>
      </c>
      <c r="Z973">
        <v>0</v>
      </c>
      <c r="AA973">
        <v>0</v>
      </c>
      <c r="AB973">
        <v>10.874938203865186</v>
      </c>
      <c r="AC973">
        <v>0</v>
      </c>
      <c r="AD973">
        <v>0</v>
      </c>
      <c r="AE973">
        <v>41.404987405406338</v>
      </c>
    </row>
    <row r="974" spans="1:31" x14ac:dyDescent="0.3">
      <c r="A974">
        <v>2447531</v>
      </c>
      <c r="B974">
        <v>1</v>
      </c>
      <c r="C974" t="s">
        <v>81</v>
      </c>
      <c r="D974" t="s">
        <v>125</v>
      </c>
      <c r="E974" t="s">
        <v>147</v>
      </c>
      <c r="F974" t="s">
        <v>3055</v>
      </c>
      <c r="G974" t="s">
        <v>149</v>
      </c>
      <c r="H974" t="s">
        <v>135</v>
      </c>
      <c r="I974" t="s">
        <v>136</v>
      </c>
      <c r="J974" t="s">
        <v>137</v>
      </c>
      <c r="K974" t="s">
        <v>138</v>
      </c>
      <c r="L974" t="s">
        <v>3056</v>
      </c>
      <c r="M974" t="s">
        <v>3057</v>
      </c>
      <c r="N974">
        <v>0.448333333</v>
      </c>
      <c r="O974">
        <v>0</v>
      </c>
      <c r="P974">
        <v>2533</v>
      </c>
      <c r="Q974">
        <v>0</v>
      </c>
      <c r="R974">
        <v>6</v>
      </c>
      <c r="S974">
        <v>2</v>
      </c>
      <c r="T974">
        <v>449</v>
      </c>
      <c r="U974">
        <v>0</v>
      </c>
      <c r="V974">
        <v>0</v>
      </c>
      <c r="W974">
        <v>0</v>
      </c>
      <c r="X974">
        <v>222.05896509998857</v>
      </c>
      <c r="Y974">
        <v>0</v>
      </c>
      <c r="Z974">
        <v>4.8443492701978438E-2</v>
      </c>
      <c r="AA974">
        <v>2.0762969551448318</v>
      </c>
      <c r="AB974">
        <v>179.53856016461972</v>
      </c>
      <c r="AC974">
        <v>0</v>
      </c>
      <c r="AD974">
        <v>0</v>
      </c>
      <c r="AE974">
        <v>403.72226571245511</v>
      </c>
    </row>
    <row r="975" spans="1:31" x14ac:dyDescent="0.3">
      <c r="A975">
        <v>2447532</v>
      </c>
      <c r="B975">
        <v>1</v>
      </c>
      <c r="C975" t="s">
        <v>80</v>
      </c>
      <c r="D975" t="s">
        <v>104</v>
      </c>
      <c r="E975" t="s">
        <v>159</v>
      </c>
      <c r="F975" t="s">
        <v>3058</v>
      </c>
      <c r="G975" t="s">
        <v>226</v>
      </c>
      <c r="H975" t="s">
        <v>144</v>
      </c>
      <c r="I975" t="s">
        <v>136</v>
      </c>
      <c r="J975" t="s">
        <v>137</v>
      </c>
      <c r="K975" t="s">
        <v>162</v>
      </c>
      <c r="L975" t="s">
        <v>3059</v>
      </c>
      <c r="M975" t="s">
        <v>3060</v>
      </c>
      <c r="N975">
        <v>4.4766666659999999</v>
      </c>
      <c r="O975">
        <v>0</v>
      </c>
      <c r="P975">
        <v>447</v>
      </c>
      <c r="Q975">
        <v>0</v>
      </c>
      <c r="R975">
        <v>0</v>
      </c>
      <c r="S975">
        <v>0</v>
      </c>
      <c r="T975">
        <v>56</v>
      </c>
      <c r="U975">
        <v>0</v>
      </c>
      <c r="V975">
        <v>0</v>
      </c>
      <c r="W975">
        <v>0</v>
      </c>
      <c r="X975">
        <v>607.85128024397534</v>
      </c>
      <c r="Y975">
        <v>0</v>
      </c>
      <c r="Z975">
        <v>0</v>
      </c>
      <c r="AA975">
        <v>0</v>
      </c>
      <c r="AB975">
        <v>152.62134248014195</v>
      </c>
      <c r="AC975">
        <v>0</v>
      </c>
      <c r="AD975">
        <v>0</v>
      </c>
      <c r="AE975">
        <v>760.47262272411729</v>
      </c>
    </row>
    <row r="976" spans="1:31" x14ac:dyDescent="0.3">
      <c r="A976">
        <v>2447535</v>
      </c>
      <c r="B976">
        <v>1</v>
      </c>
      <c r="C976" t="s">
        <v>80</v>
      </c>
      <c r="D976" t="s">
        <v>99</v>
      </c>
      <c r="E976" t="s">
        <v>173</v>
      </c>
      <c r="F976" t="s">
        <v>3061</v>
      </c>
      <c r="G976" t="s">
        <v>461</v>
      </c>
      <c r="H976" t="s">
        <v>144</v>
      </c>
      <c r="I976" t="s">
        <v>136</v>
      </c>
      <c r="J976" t="s">
        <v>137</v>
      </c>
      <c r="K976" t="s">
        <v>138</v>
      </c>
      <c r="L976" t="s">
        <v>3062</v>
      </c>
      <c r="M976" t="s">
        <v>3063</v>
      </c>
      <c r="N976">
        <v>1.633611111</v>
      </c>
      <c r="O976">
        <v>0</v>
      </c>
      <c r="P976">
        <v>1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0.70460696995181227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0.70460696995181227</v>
      </c>
    </row>
    <row r="977" spans="1:31" x14ac:dyDescent="0.3">
      <c r="A977">
        <v>2447536</v>
      </c>
      <c r="B977">
        <v>1</v>
      </c>
      <c r="C977" t="s">
        <v>80</v>
      </c>
      <c r="D977" t="s">
        <v>87</v>
      </c>
      <c r="E977" t="s">
        <v>159</v>
      </c>
      <c r="F977" t="s">
        <v>3064</v>
      </c>
      <c r="G977" t="s">
        <v>143</v>
      </c>
      <c r="H977" t="s">
        <v>144</v>
      </c>
      <c r="I977" t="s">
        <v>136</v>
      </c>
      <c r="J977" t="s">
        <v>137</v>
      </c>
      <c r="K977" t="s">
        <v>138</v>
      </c>
      <c r="L977" t="s">
        <v>3065</v>
      </c>
      <c r="M977" t="s">
        <v>3066</v>
      </c>
      <c r="N977">
        <v>0.20833333300000001</v>
      </c>
      <c r="O977">
        <v>0</v>
      </c>
      <c r="P977">
        <v>260</v>
      </c>
      <c r="Q977">
        <v>0</v>
      </c>
      <c r="R977">
        <v>0</v>
      </c>
      <c r="S977">
        <v>0</v>
      </c>
      <c r="T977">
        <v>9</v>
      </c>
      <c r="U977">
        <v>0</v>
      </c>
      <c r="V977">
        <v>0</v>
      </c>
      <c r="W977">
        <v>0</v>
      </c>
      <c r="X977">
        <v>15.571729667938751</v>
      </c>
      <c r="Y977">
        <v>0</v>
      </c>
      <c r="Z977">
        <v>0</v>
      </c>
      <c r="AA977">
        <v>0</v>
      </c>
      <c r="AB977">
        <v>7.1587229873194094</v>
      </c>
      <c r="AC977">
        <v>0</v>
      </c>
      <c r="AD977">
        <v>0</v>
      </c>
      <c r="AE977">
        <v>22.730452655258162</v>
      </c>
    </row>
    <row r="978" spans="1:31" x14ac:dyDescent="0.3">
      <c r="A978">
        <v>2447537</v>
      </c>
      <c r="B978">
        <v>1</v>
      </c>
      <c r="C978" t="s">
        <v>80</v>
      </c>
      <c r="D978" t="s">
        <v>84</v>
      </c>
      <c r="E978" t="s">
        <v>141</v>
      </c>
      <c r="F978" t="s">
        <v>1055</v>
      </c>
      <c r="G978" t="s">
        <v>156</v>
      </c>
      <c r="H978" t="s">
        <v>144</v>
      </c>
      <c r="I978" t="s">
        <v>136</v>
      </c>
      <c r="J978" t="s">
        <v>137</v>
      </c>
      <c r="K978" t="s">
        <v>138</v>
      </c>
      <c r="L978" t="s">
        <v>3067</v>
      </c>
      <c r="M978" t="s">
        <v>3068</v>
      </c>
      <c r="N978">
        <v>0.87333333300000004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3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2.5582896961326775</v>
      </c>
      <c r="AC978">
        <v>0</v>
      </c>
      <c r="AD978">
        <v>0</v>
      </c>
      <c r="AE978">
        <v>2.5582896961326775</v>
      </c>
    </row>
    <row r="979" spans="1:31" x14ac:dyDescent="0.3">
      <c r="A979">
        <v>2447539</v>
      </c>
      <c r="B979">
        <v>1</v>
      </c>
      <c r="C979" t="s">
        <v>80</v>
      </c>
      <c r="D979" t="s">
        <v>97</v>
      </c>
      <c r="E979" t="s">
        <v>132</v>
      </c>
      <c r="F979" t="s">
        <v>3069</v>
      </c>
      <c r="G979" t="s">
        <v>149</v>
      </c>
      <c r="H979" t="s">
        <v>135</v>
      </c>
      <c r="I979" t="s">
        <v>136</v>
      </c>
      <c r="J979" t="s">
        <v>137</v>
      </c>
      <c r="K979" t="s">
        <v>138</v>
      </c>
      <c r="L979" t="s">
        <v>3070</v>
      </c>
      <c r="M979" t="s">
        <v>3071</v>
      </c>
      <c r="N979">
        <v>1.0055555549999999</v>
      </c>
      <c r="O979">
        <v>4</v>
      </c>
      <c r="P979">
        <v>360</v>
      </c>
      <c r="Q979">
        <v>5</v>
      </c>
      <c r="R979">
        <v>67</v>
      </c>
      <c r="S979">
        <v>9</v>
      </c>
      <c r="T979">
        <v>49</v>
      </c>
      <c r="U979">
        <v>1</v>
      </c>
      <c r="V979">
        <v>0</v>
      </c>
      <c r="W979">
        <v>282.36467821550235</v>
      </c>
      <c r="X979">
        <v>230.89844797094463</v>
      </c>
      <c r="Y979">
        <v>542.74065611156891</v>
      </c>
      <c r="Z979">
        <v>11.556011556002508</v>
      </c>
      <c r="AA979">
        <v>28.929433792391961</v>
      </c>
      <c r="AB979">
        <v>93.72763016885915</v>
      </c>
      <c r="AC979">
        <v>184.08804885150275</v>
      </c>
      <c r="AD979">
        <v>0</v>
      </c>
      <c r="AE979">
        <v>1374.304906666772</v>
      </c>
    </row>
    <row r="980" spans="1:31" x14ac:dyDescent="0.3">
      <c r="A980">
        <v>2447541</v>
      </c>
      <c r="B980">
        <v>1</v>
      </c>
      <c r="C980" t="s">
        <v>80</v>
      </c>
      <c r="D980" t="s">
        <v>94</v>
      </c>
      <c r="E980" t="s">
        <v>159</v>
      </c>
      <c r="F980" t="s">
        <v>3072</v>
      </c>
      <c r="G980" t="s">
        <v>143</v>
      </c>
      <c r="H980" t="s">
        <v>144</v>
      </c>
      <c r="I980" t="s">
        <v>136</v>
      </c>
      <c r="J980" t="s">
        <v>137</v>
      </c>
      <c r="K980" t="s">
        <v>138</v>
      </c>
      <c r="L980" t="s">
        <v>3073</v>
      </c>
      <c r="M980" t="s">
        <v>3074</v>
      </c>
      <c r="N980">
        <v>1.4188888879999999</v>
      </c>
      <c r="O980">
        <v>0</v>
      </c>
      <c r="P980">
        <v>406</v>
      </c>
      <c r="Q980">
        <v>0</v>
      </c>
      <c r="R980">
        <v>0</v>
      </c>
      <c r="S980">
        <v>0</v>
      </c>
      <c r="T980">
        <v>9</v>
      </c>
      <c r="U980">
        <v>0</v>
      </c>
      <c r="V980">
        <v>0</v>
      </c>
      <c r="W980">
        <v>0</v>
      </c>
      <c r="X980">
        <v>153.18274349523597</v>
      </c>
      <c r="Y980">
        <v>0</v>
      </c>
      <c r="Z980">
        <v>0</v>
      </c>
      <c r="AA980">
        <v>0</v>
      </c>
      <c r="AB980">
        <v>17.530669653886228</v>
      </c>
      <c r="AC980">
        <v>0</v>
      </c>
      <c r="AD980">
        <v>0</v>
      </c>
      <c r="AE980">
        <v>170.7134131491222</v>
      </c>
    </row>
    <row r="981" spans="1:31" x14ac:dyDescent="0.3">
      <c r="A981">
        <v>2447542</v>
      </c>
      <c r="B981">
        <v>1</v>
      </c>
      <c r="C981" t="s">
        <v>81</v>
      </c>
      <c r="D981" t="s">
        <v>118</v>
      </c>
      <c r="E981" t="s">
        <v>141</v>
      </c>
      <c r="F981" t="s">
        <v>3075</v>
      </c>
      <c r="G981" t="s">
        <v>226</v>
      </c>
      <c r="H981" t="s">
        <v>144</v>
      </c>
      <c r="I981" t="s">
        <v>136</v>
      </c>
      <c r="J981" t="s">
        <v>137</v>
      </c>
      <c r="K981" t="s">
        <v>162</v>
      </c>
      <c r="L981" t="s">
        <v>3076</v>
      </c>
      <c r="M981" t="s">
        <v>3077</v>
      </c>
      <c r="N981">
        <v>4.3419444440000001</v>
      </c>
      <c r="O981">
        <v>0</v>
      </c>
      <c r="P981">
        <v>47</v>
      </c>
      <c r="Q981">
        <v>0</v>
      </c>
      <c r="R981">
        <v>1</v>
      </c>
      <c r="S981">
        <v>0</v>
      </c>
      <c r="T981">
        <v>3</v>
      </c>
      <c r="U981">
        <v>0</v>
      </c>
      <c r="V981">
        <v>0</v>
      </c>
      <c r="W981">
        <v>0</v>
      </c>
      <c r="X981">
        <v>46.51042876843885</v>
      </c>
      <c r="Y981">
        <v>0</v>
      </c>
      <c r="Z981">
        <v>8.686124742714621E-2</v>
      </c>
      <c r="AA981">
        <v>0</v>
      </c>
      <c r="AB981">
        <v>12.376945974028107</v>
      </c>
      <c r="AC981">
        <v>0</v>
      </c>
      <c r="AD981">
        <v>0</v>
      </c>
      <c r="AE981">
        <v>58.974235989894098</v>
      </c>
    </row>
    <row r="982" spans="1:31" x14ac:dyDescent="0.3">
      <c r="A982">
        <v>2447543</v>
      </c>
      <c r="B982">
        <v>1</v>
      </c>
      <c r="C982" t="s">
        <v>80</v>
      </c>
      <c r="D982" t="s">
        <v>106</v>
      </c>
      <c r="E982" t="s">
        <v>159</v>
      </c>
      <c r="F982" t="s">
        <v>3078</v>
      </c>
      <c r="G982" t="s">
        <v>246</v>
      </c>
      <c r="H982" t="s">
        <v>144</v>
      </c>
      <c r="I982" t="s">
        <v>136</v>
      </c>
      <c r="J982" t="s">
        <v>137</v>
      </c>
      <c r="K982" t="s">
        <v>138</v>
      </c>
      <c r="L982" t="s">
        <v>3079</v>
      </c>
      <c r="M982" t="s">
        <v>3080</v>
      </c>
      <c r="N982">
        <v>1.850833333</v>
      </c>
      <c r="O982">
        <v>0</v>
      </c>
      <c r="P982">
        <v>21</v>
      </c>
      <c r="Q982">
        <v>0</v>
      </c>
      <c r="R982">
        <v>17</v>
      </c>
      <c r="S982">
        <v>0</v>
      </c>
      <c r="T982">
        <v>5</v>
      </c>
      <c r="U982">
        <v>0</v>
      </c>
      <c r="V982">
        <v>0</v>
      </c>
      <c r="W982">
        <v>0</v>
      </c>
      <c r="X982">
        <v>3.1072708855228504</v>
      </c>
      <c r="Y982">
        <v>0</v>
      </c>
      <c r="Z982">
        <v>9.0722187122228686</v>
      </c>
      <c r="AA982">
        <v>0</v>
      </c>
      <c r="AB982">
        <v>2.5577182646997376</v>
      </c>
      <c r="AC982">
        <v>0</v>
      </c>
      <c r="AD982">
        <v>0</v>
      </c>
      <c r="AE982">
        <v>14.737207862445455</v>
      </c>
    </row>
    <row r="983" spans="1:31" x14ac:dyDescent="0.3">
      <c r="A983">
        <v>2447544</v>
      </c>
      <c r="B983">
        <v>1</v>
      </c>
      <c r="C983" t="s">
        <v>80</v>
      </c>
      <c r="D983" t="s">
        <v>93</v>
      </c>
      <c r="E983" t="s">
        <v>141</v>
      </c>
      <c r="F983" t="s">
        <v>3081</v>
      </c>
      <c r="G983" t="s">
        <v>226</v>
      </c>
      <c r="H983" t="s">
        <v>144</v>
      </c>
      <c r="I983" t="s">
        <v>136</v>
      </c>
      <c r="J983" t="s">
        <v>137</v>
      </c>
      <c r="K983" t="s">
        <v>162</v>
      </c>
      <c r="L983" t="s">
        <v>3082</v>
      </c>
      <c r="M983" t="s">
        <v>3083</v>
      </c>
      <c r="N983">
        <v>1.1444444439999999</v>
      </c>
      <c r="O983">
        <v>0</v>
      </c>
      <c r="P983">
        <v>2</v>
      </c>
      <c r="Q983">
        <v>0</v>
      </c>
      <c r="R983">
        <v>7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0.50218759247095623</v>
      </c>
      <c r="Y983">
        <v>0</v>
      </c>
      <c r="Z983">
        <v>6.1544082202226251</v>
      </c>
      <c r="AA983">
        <v>0</v>
      </c>
      <c r="AB983">
        <v>0</v>
      </c>
      <c r="AC983">
        <v>0</v>
      </c>
      <c r="AD983">
        <v>0</v>
      </c>
      <c r="AE983">
        <v>6.6565958126935811</v>
      </c>
    </row>
    <row r="984" spans="1:31" x14ac:dyDescent="0.3">
      <c r="A984">
        <v>2447545</v>
      </c>
      <c r="B984">
        <v>1</v>
      </c>
      <c r="C984" t="s">
        <v>80</v>
      </c>
      <c r="D984" t="s">
        <v>96</v>
      </c>
      <c r="E984" t="s">
        <v>141</v>
      </c>
      <c r="F984" t="s">
        <v>3084</v>
      </c>
      <c r="G984" t="s">
        <v>410</v>
      </c>
      <c r="H984" t="s">
        <v>144</v>
      </c>
      <c r="I984" t="s">
        <v>136</v>
      </c>
      <c r="J984" t="s">
        <v>137</v>
      </c>
      <c r="K984" t="s">
        <v>138</v>
      </c>
      <c r="L984" t="s">
        <v>3085</v>
      </c>
      <c r="M984" t="s">
        <v>3086</v>
      </c>
      <c r="N984">
        <v>2.4950000000000001</v>
      </c>
      <c r="O984">
        <v>0</v>
      </c>
      <c r="P984">
        <v>16</v>
      </c>
      <c r="Q984">
        <v>0</v>
      </c>
      <c r="R984">
        <v>0</v>
      </c>
      <c r="S984">
        <v>0</v>
      </c>
      <c r="T984">
        <v>2</v>
      </c>
      <c r="U984">
        <v>0</v>
      </c>
      <c r="V984">
        <v>0</v>
      </c>
      <c r="W984">
        <v>0</v>
      </c>
      <c r="X984">
        <v>14.599569738985508</v>
      </c>
      <c r="Y984">
        <v>0</v>
      </c>
      <c r="Z984">
        <v>0</v>
      </c>
      <c r="AA984">
        <v>0</v>
      </c>
      <c r="AB984">
        <v>0.30290065665246479</v>
      </c>
      <c r="AC984">
        <v>0</v>
      </c>
      <c r="AD984">
        <v>0</v>
      </c>
      <c r="AE984">
        <v>14.902470395637973</v>
      </c>
    </row>
    <row r="985" spans="1:31" x14ac:dyDescent="0.3">
      <c r="A985">
        <v>2447547</v>
      </c>
      <c r="B985">
        <v>1</v>
      </c>
      <c r="C985" t="s">
        <v>80</v>
      </c>
      <c r="D985" t="s">
        <v>86</v>
      </c>
      <c r="E985" t="s">
        <v>159</v>
      </c>
      <c r="F985" t="s">
        <v>3087</v>
      </c>
      <c r="G985" t="s">
        <v>226</v>
      </c>
      <c r="H985" t="s">
        <v>144</v>
      </c>
      <c r="I985" t="s">
        <v>136</v>
      </c>
      <c r="J985" t="s">
        <v>137</v>
      </c>
      <c r="K985" t="s">
        <v>162</v>
      </c>
      <c r="L985" t="s">
        <v>3088</v>
      </c>
      <c r="M985" t="s">
        <v>3089</v>
      </c>
      <c r="N985">
        <v>0.48166666600000002</v>
      </c>
      <c r="O985">
        <v>0</v>
      </c>
      <c r="P985">
        <v>143</v>
      </c>
      <c r="Q985">
        <v>0</v>
      </c>
      <c r="R985">
        <v>36</v>
      </c>
      <c r="S985">
        <v>0</v>
      </c>
      <c r="T985">
        <v>15</v>
      </c>
      <c r="U985">
        <v>0</v>
      </c>
      <c r="V985">
        <v>0</v>
      </c>
      <c r="W985">
        <v>0</v>
      </c>
      <c r="X985">
        <v>159.25316265850145</v>
      </c>
      <c r="Y985">
        <v>0</v>
      </c>
      <c r="Z985">
        <v>3.604734715316595</v>
      </c>
      <c r="AA985">
        <v>0</v>
      </c>
      <c r="AB985">
        <v>16.271827126124691</v>
      </c>
      <c r="AC985">
        <v>0</v>
      </c>
      <c r="AD985">
        <v>0</v>
      </c>
      <c r="AE985">
        <v>179.12972449994274</v>
      </c>
    </row>
    <row r="986" spans="1:31" x14ac:dyDescent="0.3">
      <c r="A986">
        <v>2447548</v>
      </c>
      <c r="B986">
        <v>1</v>
      </c>
      <c r="C986" t="s">
        <v>80</v>
      </c>
      <c r="D986" t="s">
        <v>93</v>
      </c>
      <c r="E986" t="s">
        <v>159</v>
      </c>
      <c r="F986" t="s">
        <v>2535</v>
      </c>
      <c r="G986" t="s">
        <v>161</v>
      </c>
      <c r="H986" t="s">
        <v>144</v>
      </c>
      <c r="I986" t="s">
        <v>136</v>
      </c>
      <c r="J986" t="s">
        <v>137</v>
      </c>
      <c r="K986" t="s">
        <v>162</v>
      </c>
      <c r="L986" t="s">
        <v>3090</v>
      </c>
      <c r="M986" t="s">
        <v>3091</v>
      </c>
      <c r="N986">
        <v>7.7311111109999997</v>
      </c>
      <c r="O986">
        <v>0</v>
      </c>
      <c r="P986">
        <v>36</v>
      </c>
      <c r="Q986">
        <v>0</v>
      </c>
      <c r="R986">
        <v>57</v>
      </c>
      <c r="S986">
        <v>0</v>
      </c>
      <c r="T986">
        <v>13</v>
      </c>
      <c r="U986">
        <v>0</v>
      </c>
      <c r="V986">
        <v>0</v>
      </c>
      <c r="W986">
        <v>0</v>
      </c>
      <c r="X986">
        <v>66.605835801896092</v>
      </c>
      <c r="Y986">
        <v>0</v>
      </c>
      <c r="Z986">
        <v>133.65996428992125</v>
      </c>
      <c r="AA986">
        <v>0</v>
      </c>
      <c r="AB986">
        <v>36.594626520742054</v>
      </c>
      <c r="AC986">
        <v>0</v>
      </c>
      <c r="AD986">
        <v>0</v>
      </c>
      <c r="AE986">
        <v>236.86042661255939</v>
      </c>
    </row>
    <row r="987" spans="1:31" x14ac:dyDescent="0.3">
      <c r="A987">
        <v>2447552</v>
      </c>
      <c r="B987">
        <v>1</v>
      </c>
      <c r="C987" t="s">
        <v>80</v>
      </c>
      <c r="D987" t="s">
        <v>86</v>
      </c>
      <c r="E987" t="s">
        <v>141</v>
      </c>
      <c r="F987" t="s">
        <v>3092</v>
      </c>
      <c r="G987" t="s">
        <v>226</v>
      </c>
      <c r="H987" t="s">
        <v>144</v>
      </c>
      <c r="I987" t="s">
        <v>136</v>
      </c>
      <c r="J987" t="s">
        <v>137</v>
      </c>
      <c r="K987" t="s">
        <v>162</v>
      </c>
      <c r="L987" t="s">
        <v>3093</v>
      </c>
      <c r="M987" t="s">
        <v>3094</v>
      </c>
      <c r="N987">
        <v>3.1377777770000002</v>
      </c>
      <c r="O987">
        <v>0</v>
      </c>
      <c r="P987">
        <v>47</v>
      </c>
      <c r="Q987">
        <v>0</v>
      </c>
      <c r="R987">
        <v>15</v>
      </c>
      <c r="S987">
        <v>0</v>
      </c>
      <c r="T987">
        <v>10</v>
      </c>
      <c r="U987">
        <v>0</v>
      </c>
      <c r="V987">
        <v>0</v>
      </c>
      <c r="W987">
        <v>0</v>
      </c>
      <c r="X987">
        <v>281.97698043271868</v>
      </c>
      <c r="Y987">
        <v>0</v>
      </c>
      <c r="Z987">
        <v>12.711146908384306</v>
      </c>
      <c r="AA987">
        <v>0</v>
      </c>
      <c r="AB987">
        <v>100.94731242591867</v>
      </c>
      <c r="AC987">
        <v>0</v>
      </c>
      <c r="AD987">
        <v>0</v>
      </c>
      <c r="AE987">
        <v>395.63543976702164</v>
      </c>
    </row>
    <row r="988" spans="1:31" x14ac:dyDescent="0.3">
      <c r="A988">
        <v>2447553</v>
      </c>
      <c r="B988">
        <v>1</v>
      </c>
      <c r="C988" t="s">
        <v>80</v>
      </c>
      <c r="D988" t="s">
        <v>107</v>
      </c>
      <c r="E988" t="s">
        <v>141</v>
      </c>
      <c r="F988" t="s">
        <v>3095</v>
      </c>
      <c r="G988" t="s">
        <v>200</v>
      </c>
      <c r="H988" t="s">
        <v>144</v>
      </c>
      <c r="I988" t="s">
        <v>136</v>
      </c>
      <c r="J988" t="s">
        <v>137</v>
      </c>
      <c r="K988" t="s">
        <v>138</v>
      </c>
      <c r="L988" t="s">
        <v>3096</v>
      </c>
      <c r="M988" t="s">
        <v>3097</v>
      </c>
      <c r="N988">
        <v>7.2858333330000002</v>
      </c>
      <c r="O988">
        <v>0</v>
      </c>
      <c r="P988">
        <v>2</v>
      </c>
      <c r="Q988">
        <v>0</v>
      </c>
      <c r="R988">
        <v>0</v>
      </c>
      <c r="S988">
        <v>0</v>
      </c>
      <c r="T988">
        <v>4</v>
      </c>
      <c r="U988">
        <v>0</v>
      </c>
      <c r="V988">
        <v>0</v>
      </c>
      <c r="W988">
        <v>0</v>
      </c>
      <c r="X988">
        <v>12.58996794333955</v>
      </c>
      <c r="Y988">
        <v>0</v>
      </c>
      <c r="Z988">
        <v>0</v>
      </c>
      <c r="AA988">
        <v>0</v>
      </c>
      <c r="AB988">
        <v>39.449262497573585</v>
      </c>
      <c r="AC988">
        <v>0</v>
      </c>
      <c r="AD988">
        <v>0</v>
      </c>
      <c r="AE988">
        <v>52.039230440913137</v>
      </c>
    </row>
    <row r="989" spans="1:31" x14ac:dyDescent="0.3">
      <c r="A989">
        <v>2447557</v>
      </c>
      <c r="B989">
        <v>1</v>
      </c>
      <c r="C989" t="s">
        <v>80</v>
      </c>
      <c r="D989" t="s">
        <v>107</v>
      </c>
      <c r="E989" t="s">
        <v>132</v>
      </c>
      <c r="F989" t="s">
        <v>3098</v>
      </c>
      <c r="G989" t="s">
        <v>149</v>
      </c>
      <c r="H989" t="s">
        <v>135</v>
      </c>
      <c r="I989" t="s">
        <v>136</v>
      </c>
      <c r="J989" t="s">
        <v>137</v>
      </c>
      <c r="K989" t="s">
        <v>138</v>
      </c>
      <c r="L989" t="s">
        <v>3099</v>
      </c>
      <c r="M989" t="s">
        <v>3100</v>
      </c>
      <c r="N989">
        <v>0.78555555499999996</v>
      </c>
      <c r="O989">
        <v>2</v>
      </c>
      <c r="P989">
        <v>339</v>
      </c>
      <c r="Q989">
        <v>47</v>
      </c>
      <c r="R989">
        <v>22</v>
      </c>
      <c r="S989">
        <v>14</v>
      </c>
      <c r="T989">
        <v>50</v>
      </c>
      <c r="U989">
        <v>0</v>
      </c>
      <c r="V989">
        <v>0</v>
      </c>
      <c r="W989">
        <v>0.87341119237823905</v>
      </c>
      <c r="X989">
        <v>49.706276192023815</v>
      </c>
      <c r="Y989">
        <v>37.189078550437443</v>
      </c>
      <c r="Z989">
        <v>1.9574073671448564</v>
      </c>
      <c r="AA989">
        <v>51.272410299806552</v>
      </c>
      <c r="AB989">
        <v>24.791030838012077</v>
      </c>
      <c r="AC989">
        <v>0</v>
      </c>
      <c r="AD989">
        <v>0</v>
      </c>
      <c r="AE989">
        <v>165.78961443980302</v>
      </c>
    </row>
    <row r="990" spans="1:31" x14ac:dyDescent="0.3">
      <c r="A990">
        <v>2447559</v>
      </c>
      <c r="B990">
        <v>1</v>
      </c>
      <c r="C990" t="s">
        <v>80</v>
      </c>
      <c r="D990" t="s">
        <v>96</v>
      </c>
      <c r="E990" t="s">
        <v>173</v>
      </c>
      <c r="F990" t="s">
        <v>3101</v>
      </c>
      <c r="G990" t="s">
        <v>175</v>
      </c>
      <c r="H990" t="s">
        <v>144</v>
      </c>
      <c r="I990" t="s">
        <v>136</v>
      </c>
      <c r="J990" t="s">
        <v>137</v>
      </c>
      <c r="K990" t="s">
        <v>138</v>
      </c>
      <c r="L990" t="s">
        <v>3102</v>
      </c>
      <c r="M990" t="s">
        <v>3103</v>
      </c>
      <c r="N990">
        <v>3.3936111109999998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1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3.0077380385984377E-2</v>
      </c>
      <c r="AC990">
        <v>0</v>
      </c>
      <c r="AD990">
        <v>0</v>
      </c>
      <c r="AE990">
        <v>3.0077380385984377E-2</v>
      </c>
    </row>
    <row r="991" spans="1:31" x14ac:dyDescent="0.3">
      <c r="A991">
        <v>2447560</v>
      </c>
      <c r="B991">
        <v>1</v>
      </c>
      <c r="C991" t="s">
        <v>81</v>
      </c>
      <c r="D991" t="s">
        <v>118</v>
      </c>
      <c r="E991" t="s">
        <v>147</v>
      </c>
      <c r="F991" t="s">
        <v>3104</v>
      </c>
      <c r="G991" t="s">
        <v>149</v>
      </c>
      <c r="H991" t="s">
        <v>135</v>
      </c>
      <c r="I991" t="s">
        <v>136</v>
      </c>
      <c r="J991" t="s">
        <v>137</v>
      </c>
      <c r="K991" t="s">
        <v>138</v>
      </c>
      <c r="L991" t="s">
        <v>3105</v>
      </c>
      <c r="M991" t="s">
        <v>3106</v>
      </c>
      <c r="N991">
        <v>1.088055555</v>
      </c>
      <c r="O991">
        <v>0</v>
      </c>
      <c r="P991">
        <v>0</v>
      </c>
      <c r="Q991">
        <v>0</v>
      </c>
      <c r="R991">
        <v>2</v>
      </c>
      <c r="S991">
        <v>1</v>
      </c>
      <c r="T991">
        <v>1</v>
      </c>
      <c r="U991">
        <v>1</v>
      </c>
      <c r="V991">
        <v>0</v>
      </c>
      <c r="W991">
        <v>0</v>
      </c>
      <c r="X991">
        <v>0</v>
      </c>
      <c r="Y991">
        <v>0</v>
      </c>
      <c r="Z991">
        <v>1.1002505750949776</v>
      </c>
      <c r="AA991">
        <v>16.177035367527864</v>
      </c>
      <c r="AB991">
        <v>2.4023410042442483</v>
      </c>
      <c r="AC991">
        <v>14.867591514930083</v>
      </c>
      <c r="AD991">
        <v>0</v>
      </c>
      <c r="AE991">
        <v>34.547218461797172</v>
      </c>
    </row>
    <row r="992" spans="1:31" x14ac:dyDescent="0.3">
      <c r="A992">
        <v>2447565</v>
      </c>
      <c r="B992">
        <v>1</v>
      </c>
      <c r="C992" t="s">
        <v>80</v>
      </c>
      <c r="D992" t="s">
        <v>92</v>
      </c>
      <c r="E992" t="s">
        <v>141</v>
      </c>
      <c r="F992" t="s">
        <v>3107</v>
      </c>
      <c r="G992" t="s">
        <v>143</v>
      </c>
      <c r="H992" t="s">
        <v>144</v>
      </c>
      <c r="I992" t="s">
        <v>136</v>
      </c>
      <c r="J992" t="s">
        <v>137</v>
      </c>
      <c r="K992" t="s">
        <v>138</v>
      </c>
      <c r="L992" t="s">
        <v>3108</v>
      </c>
      <c r="M992" t="s">
        <v>3109</v>
      </c>
      <c r="N992">
        <v>3.76</v>
      </c>
      <c r="O992">
        <v>0</v>
      </c>
      <c r="P992">
        <v>4</v>
      </c>
      <c r="Q992">
        <v>0</v>
      </c>
      <c r="R992">
        <v>12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10.078288945261564</v>
      </c>
      <c r="Y992">
        <v>0</v>
      </c>
      <c r="Z992">
        <v>3.5940638465795827</v>
      </c>
      <c r="AA992">
        <v>0</v>
      </c>
      <c r="AB992">
        <v>0</v>
      </c>
      <c r="AC992">
        <v>0</v>
      </c>
      <c r="AD992">
        <v>0</v>
      </c>
      <c r="AE992">
        <v>13.672352791841146</v>
      </c>
    </row>
    <row r="993" spans="1:31" x14ac:dyDescent="0.3">
      <c r="A993">
        <v>2447566</v>
      </c>
      <c r="B993">
        <v>1</v>
      </c>
      <c r="C993" t="s">
        <v>81</v>
      </c>
      <c r="D993" t="s">
        <v>123</v>
      </c>
      <c r="E993" t="s">
        <v>147</v>
      </c>
      <c r="F993" t="s">
        <v>3110</v>
      </c>
      <c r="G993" t="s">
        <v>134</v>
      </c>
      <c r="H993" t="s">
        <v>135</v>
      </c>
      <c r="I993" t="s">
        <v>136</v>
      </c>
      <c r="J993" t="s">
        <v>137</v>
      </c>
      <c r="K993" t="s">
        <v>138</v>
      </c>
      <c r="L993" t="s">
        <v>3111</v>
      </c>
      <c r="M993" t="s">
        <v>3112</v>
      </c>
      <c r="N993">
        <v>1.9524999999999999</v>
      </c>
      <c r="O993">
        <v>0</v>
      </c>
      <c r="P993">
        <v>0</v>
      </c>
      <c r="Q993">
        <v>3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27.905178253878631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27.905178253878631</v>
      </c>
    </row>
    <row r="994" spans="1:31" x14ac:dyDescent="0.3">
      <c r="A994">
        <v>2447569</v>
      </c>
      <c r="B994">
        <v>1</v>
      </c>
      <c r="C994" t="s">
        <v>80</v>
      </c>
      <c r="D994" t="s">
        <v>103</v>
      </c>
      <c r="E994" t="s">
        <v>169</v>
      </c>
      <c r="F994" t="s">
        <v>3113</v>
      </c>
      <c r="G994" t="s">
        <v>143</v>
      </c>
      <c r="H994" t="s">
        <v>135</v>
      </c>
      <c r="I994" t="s">
        <v>136</v>
      </c>
      <c r="J994" t="s">
        <v>137</v>
      </c>
      <c r="K994" t="s">
        <v>138</v>
      </c>
      <c r="L994" t="s">
        <v>3114</v>
      </c>
      <c r="M994" t="s">
        <v>3115</v>
      </c>
      <c r="N994">
        <v>1.9808333330000001</v>
      </c>
      <c r="O994">
        <v>0</v>
      </c>
      <c r="P994">
        <v>0</v>
      </c>
      <c r="Q994">
        <v>0</v>
      </c>
      <c r="R994">
        <v>0</v>
      </c>
      <c r="S994">
        <v>1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813.56639410558762</v>
      </c>
      <c r="AB994">
        <v>0</v>
      </c>
      <c r="AC994">
        <v>0</v>
      </c>
      <c r="AD994">
        <v>0</v>
      </c>
      <c r="AE994">
        <v>813.56639410558762</v>
      </c>
    </row>
    <row r="995" spans="1:31" x14ac:dyDescent="0.3">
      <c r="A995">
        <v>2447570</v>
      </c>
      <c r="B995">
        <v>1</v>
      </c>
      <c r="C995" t="s">
        <v>80</v>
      </c>
      <c r="D995" t="s">
        <v>110</v>
      </c>
      <c r="E995" t="s">
        <v>141</v>
      </c>
      <c r="F995" t="s">
        <v>3116</v>
      </c>
      <c r="G995" t="s">
        <v>226</v>
      </c>
      <c r="H995" t="s">
        <v>144</v>
      </c>
      <c r="I995" t="s">
        <v>136</v>
      </c>
      <c r="J995" t="s">
        <v>137</v>
      </c>
      <c r="K995" t="s">
        <v>162</v>
      </c>
      <c r="L995" t="s">
        <v>3117</v>
      </c>
      <c r="M995" t="s">
        <v>3118</v>
      </c>
      <c r="N995">
        <v>1.3725000000000001</v>
      </c>
      <c r="O995">
        <v>0</v>
      </c>
      <c r="P995">
        <v>182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124.99283642781377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124.99283642781377</v>
      </c>
    </row>
    <row r="996" spans="1:31" x14ac:dyDescent="0.3">
      <c r="A996">
        <v>2447572</v>
      </c>
      <c r="B996">
        <v>1</v>
      </c>
      <c r="C996" t="s">
        <v>80</v>
      </c>
      <c r="D996" t="s">
        <v>110</v>
      </c>
      <c r="E996" t="s">
        <v>141</v>
      </c>
      <c r="F996" t="s">
        <v>3119</v>
      </c>
      <c r="G996" t="s">
        <v>226</v>
      </c>
      <c r="H996" t="s">
        <v>144</v>
      </c>
      <c r="I996" t="s">
        <v>136</v>
      </c>
      <c r="J996" t="s">
        <v>137</v>
      </c>
      <c r="K996" t="s">
        <v>162</v>
      </c>
      <c r="L996" t="s">
        <v>3120</v>
      </c>
      <c r="M996" t="s">
        <v>3121</v>
      </c>
      <c r="N996">
        <v>1.2952777769999999</v>
      </c>
      <c r="O996">
        <v>0</v>
      </c>
      <c r="P996">
        <v>19</v>
      </c>
      <c r="Q996">
        <v>0</v>
      </c>
      <c r="R996">
        <v>0</v>
      </c>
      <c r="S996">
        <v>0</v>
      </c>
      <c r="T996">
        <v>1</v>
      </c>
      <c r="U996">
        <v>0</v>
      </c>
      <c r="V996">
        <v>0</v>
      </c>
      <c r="W996">
        <v>0</v>
      </c>
      <c r="X996">
        <v>7.6988893976192854</v>
      </c>
      <c r="Y996">
        <v>0</v>
      </c>
      <c r="Z996">
        <v>0</v>
      </c>
      <c r="AA996">
        <v>0</v>
      </c>
      <c r="AB996">
        <v>2.8283153573754887</v>
      </c>
      <c r="AC996">
        <v>0</v>
      </c>
      <c r="AD996">
        <v>0</v>
      </c>
      <c r="AE996">
        <v>10.527204754994774</v>
      </c>
    </row>
    <row r="997" spans="1:31" x14ac:dyDescent="0.3">
      <c r="A997">
        <v>2447573</v>
      </c>
      <c r="B997">
        <v>1</v>
      </c>
      <c r="C997" t="s">
        <v>80</v>
      </c>
      <c r="D997" t="s">
        <v>110</v>
      </c>
      <c r="E997" t="s">
        <v>141</v>
      </c>
      <c r="F997" t="s">
        <v>3122</v>
      </c>
      <c r="G997" t="s">
        <v>226</v>
      </c>
      <c r="H997" t="s">
        <v>144</v>
      </c>
      <c r="I997" t="s">
        <v>136</v>
      </c>
      <c r="J997" t="s">
        <v>137</v>
      </c>
      <c r="K997" t="s">
        <v>162</v>
      </c>
      <c r="L997" t="s">
        <v>3123</v>
      </c>
      <c r="M997" t="s">
        <v>3124</v>
      </c>
      <c r="N997">
        <v>1.3177777770000001</v>
      </c>
      <c r="O997">
        <v>0</v>
      </c>
      <c r="P997">
        <v>46</v>
      </c>
      <c r="Q997">
        <v>0</v>
      </c>
      <c r="R997">
        <v>0</v>
      </c>
      <c r="S997">
        <v>0</v>
      </c>
      <c r="T997">
        <v>7</v>
      </c>
      <c r="U997">
        <v>0</v>
      </c>
      <c r="V997">
        <v>0</v>
      </c>
      <c r="W997">
        <v>0</v>
      </c>
      <c r="X997">
        <v>33.159034332896226</v>
      </c>
      <c r="Y997">
        <v>0</v>
      </c>
      <c r="Z997">
        <v>0</v>
      </c>
      <c r="AA997">
        <v>0</v>
      </c>
      <c r="AB997">
        <v>11.512594972496771</v>
      </c>
      <c r="AC997">
        <v>0</v>
      </c>
      <c r="AD997">
        <v>0</v>
      </c>
      <c r="AE997">
        <v>44.671629305392997</v>
      </c>
    </row>
    <row r="998" spans="1:31" x14ac:dyDescent="0.3">
      <c r="A998">
        <v>2447575</v>
      </c>
      <c r="B998">
        <v>1</v>
      </c>
      <c r="C998" t="s">
        <v>81</v>
      </c>
      <c r="D998" t="s">
        <v>125</v>
      </c>
      <c r="E998" t="s">
        <v>169</v>
      </c>
      <c r="F998" t="s">
        <v>3125</v>
      </c>
      <c r="G998" t="s">
        <v>161</v>
      </c>
      <c r="H998" t="s">
        <v>135</v>
      </c>
      <c r="I998" t="s">
        <v>136</v>
      </c>
      <c r="J998" t="s">
        <v>137</v>
      </c>
      <c r="K998" t="s">
        <v>162</v>
      </c>
      <c r="L998" t="s">
        <v>3126</v>
      </c>
      <c r="M998" t="s">
        <v>3127</v>
      </c>
      <c r="N998">
        <v>2.5313888879999999</v>
      </c>
      <c r="O998">
        <v>5</v>
      </c>
      <c r="P998">
        <v>92</v>
      </c>
      <c r="Q998">
        <v>152</v>
      </c>
      <c r="R998">
        <v>200</v>
      </c>
      <c r="S998">
        <v>15</v>
      </c>
      <c r="T998">
        <v>18</v>
      </c>
      <c r="U998">
        <v>1</v>
      </c>
      <c r="V998">
        <v>0</v>
      </c>
      <c r="W998">
        <v>9.7002701739620871</v>
      </c>
      <c r="X998">
        <v>33.801012596539813</v>
      </c>
      <c r="Y998">
        <v>93.063484805358897</v>
      </c>
      <c r="Z998">
        <v>117.74463595158952</v>
      </c>
      <c r="AA998">
        <v>149.03902118426046</v>
      </c>
      <c r="AB998">
        <v>41.500841416884022</v>
      </c>
      <c r="AC998">
        <v>424.42497877787207</v>
      </c>
      <c r="AD998">
        <v>0</v>
      </c>
      <c r="AE998">
        <v>869.27424490646695</v>
      </c>
    </row>
    <row r="999" spans="1:31" x14ac:dyDescent="0.3">
      <c r="A999">
        <v>2447576</v>
      </c>
      <c r="B999">
        <v>1</v>
      </c>
      <c r="C999" t="s">
        <v>80</v>
      </c>
      <c r="D999" t="s">
        <v>84</v>
      </c>
      <c r="E999" t="s">
        <v>159</v>
      </c>
      <c r="F999" t="s">
        <v>3128</v>
      </c>
      <c r="G999" t="s">
        <v>161</v>
      </c>
      <c r="H999" t="s">
        <v>144</v>
      </c>
      <c r="I999" t="s">
        <v>136</v>
      </c>
      <c r="J999" t="s">
        <v>137</v>
      </c>
      <c r="K999" t="s">
        <v>162</v>
      </c>
      <c r="L999" t="s">
        <v>3129</v>
      </c>
      <c r="M999" t="s">
        <v>3130</v>
      </c>
      <c r="N999">
        <v>1.9975000000000001</v>
      </c>
      <c r="O999">
        <v>0</v>
      </c>
      <c r="P999">
        <v>1161</v>
      </c>
      <c r="Q999">
        <v>0</v>
      </c>
      <c r="R999">
        <v>0</v>
      </c>
      <c r="S999">
        <v>0</v>
      </c>
      <c r="T999">
        <v>58</v>
      </c>
      <c r="U999">
        <v>0</v>
      </c>
      <c r="V999">
        <v>0</v>
      </c>
      <c r="W999">
        <v>0</v>
      </c>
      <c r="X999">
        <v>567.82107712263883</v>
      </c>
      <c r="Y999">
        <v>0</v>
      </c>
      <c r="Z999">
        <v>0</v>
      </c>
      <c r="AA999">
        <v>0</v>
      </c>
      <c r="AB999">
        <v>123.40298939756687</v>
      </c>
      <c r="AC999">
        <v>0</v>
      </c>
      <c r="AD999">
        <v>0</v>
      </c>
      <c r="AE999">
        <v>691.22406652020572</v>
      </c>
    </row>
    <row r="1000" spans="1:31" x14ac:dyDescent="0.3">
      <c r="A1000">
        <v>2447578</v>
      </c>
      <c r="B1000">
        <v>1</v>
      </c>
      <c r="C1000" t="s">
        <v>80</v>
      </c>
      <c r="D1000" t="s">
        <v>95</v>
      </c>
      <c r="E1000" t="s">
        <v>284</v>
      </c>
      <c r="F1000" t="s">
        <v>3131</v>
      </c>
      <c r="G1000" t="s">
        <v>149</v>
      </c>
      <c r="H1000" t="s">
        <v>135</v>
      </c>
      <c r="I1000" t="s">
        <v>136</v>
      </c>
      <c r="J1000" t="s">
        <v>137</v>
      </c>
      <c r="K1000" t="s">
        <v>138</v>
      </c>
      <c r="L1000" t="s">
        <v>3132</v>
      </c>
      <c r="M1000" t="s">
        <v>3133</v>
      </c>
      <c r="N1000">
        <v>8.9722222000000004E-2</v>
      </c>
      <c r="O1000">
        <v>5</v>
      </c>
      <c r="P1000">
        <v>1690</v>
      </c>
      <c r="Q1000">
        <v>7</v>
      </c>
      <c r="R1000">
        <v>108</v>
      </c>
      <c r="S1000">
        <v>43</v>
      </c>
      <c r="T1000">
        <v>175</v>
      </c>
      <c r="U1000">
        <v>6</v>
      </c>
      <c r="V1000">
        <v>0</v>
      </c>
      <c r="W1000">
        <v>7.9142825101172029E-2</v>
      </c>
      <c r="X1000">
        <v>55.091536312548321</v>
      </c>
      <c r="Y1000">
        <v>1.8690298010689836</v>
      </c>
      <c r="Z1000">
        <v>1.8959805579674556</v>
      </c>
      <c r="AA1000">
        <v>239.97188714578837</v>
      </c>
      <c r="AB1000">
        <v>31.202661465105916</v>
      </c>
      <c r="AC1000">
        <v>153.04028029214612</v>
      </c>
      <c r="AD1000">
        <v>0</v>
      </c>
      <c r="AE1000">
        <v>483.15051839972631</v>
      </c>
    </row>
    <row r="1001" spans="1:31" x14ac:dyDescent="0.3">
      <c r="A1001">
        <v>2447580</v>
      </c>
      <c r="B1001">
        <v>1</v>
      </c>
      <c r="C1001" t="s">
        <v>80</v>
      </c>
      <c r="D1001" t="s">
        <v>83</v>
      </c>
      <c r="E1001" t="s">
        <v>147</v>
      </c>
      <c r="F1001" t="s">
        <v>3134</v>
      </c>
      <c r="G1001" t="s">
        <v>226</v>
      </c>
      <c r="H1001" t="s">
        <v>135</v>
      </c>
      <c r="I1001" t="s">
        <v>136</v>
      </c>
      <c r="J1001" t="s">
        <v>137</v>
      </c>
      <c r="K1001" t="s">
        <v>162</v>
      </c>
      <c r="L1001" t="s">
        <v>3135</v>
      </c>
      <c r="M1001" t="s">
        <v>3136</v>
      </c>
      <c r="N1001">
        <v>1.738888888</v>
      </c>
      <c r="O1001">
        <v>0</v>
      </c>
      <c r="P1001">
        <v>4134</v>
      </c>
      <c r="Q1001">
        <v>0</v>
      </c>
      <c r="R1001">
        <v>1</v>
      </c>
      <c r="S1001">
        <v>14</v>
      </c>
      <c r="T1001">
        <v>726</v>
      </c>
      <c r="U1001">
        <v>6</v>
      </c>
      <c r="V1001">
        <v>11</v>
      </c>
      <c r="W1001">
        <v>0</v>
      </c>
      <c r="X1001">
        <v>3040.5081079940819</v>
      </c>
      <c r="Y1001">
        <v>0</v>
      </c>
      <c r="Z1001">
        <v>0.54825698653915744</v>
      </c>
      <c r="AA1001">
        <v>112.70864373826707</v>
      </c>
      <c r="AB1001">
        <v>1857.371393876329</v>
      </c>
      <c r="AC1001">
        <v>816.5842991779474</v>
      </c>
      <c r="AD1001">
        <v>1004.5383352915929</v>
      </c>
      <c r="AE1001">
        <v>6832.2590370647576</v>
      </c>
    </row>
    <row r="1002" spans="1:31" x14ac:dyDescent="0.3">
      <c r="A1002">
        <v>2447581</v>
      </c>
      <c r="B1002">
        <v>1</v>
      </c>
      <c r="C1002" t="s">
        <v>81</v>
      </c>
      <c r="D1002" t="s">
        <v>112</v>
      </c>
      <c r="E1002" t="s">
        <v>132</v>
      </c>
      <c r="F1002" t="s">
        <v>3137</v>
      </c>
      <c r="G1002" t="s">
        <v>149</v>
      </c>
      <c r="H1002" t="s">
        <v>135</v>
      </c>
      <c r="I1002" t="s">
        <v>136</v>
      </c>
      <c r="J1002" t="s">
        <v>137</v>
      </c>
      <c r="K1002" t="s">
        <v>138</v>
      </c>
      <c r="L1002" t="s">
        <v>3138</v>
      </c>
      <c r="M1002" t="s">
        <v>3139</v>
      </c>
      <c r="N1002">
        <v>0.30972222199999999</v>
      </c>
      <c r="O1002">
        <v>0</v>
      </c>
      <c r="P1002">
        <v>33</v>
      </c>
      <c r="Q1002">
        <v>2</v>
      </c>
      <c r="R1002">
        <v>14</v>
      </c>
      <c r="S1002">
        <v>0</v>
      </c>
      <c r="T1002">
        <v>1</v>
      </c>
      <c r="U1002">
        <v>0</v>
      </c>
      <c r="V1002">
        <v>0</v>
      </c>
      <c r="W1002">
        <v>0</v>
      </c>
      <c r="X1002">
        <v>1.5679057952891391</v>
      </c>
      <c r="Y1002">
        <v>8.5403468527955138</v>
      </c>
      <c r="Z1002">
        <v>0.53960556149219441</v>
      </c>
      <c r="AA1002">
        <v>0</v>
      </c>
      <c r="AB1002">
        <v>3.5370719211272363E-2</v>
      </c>
      <c r="AC1002">
        <v>0</v>
      </c>
      <c r="AD1002">
        <v>0</v>
      </c>
      <c r="AE1002">
        <v>10.68322892878812</v>
      </c>
    </row>
    <row r="1003" spans="1:31" x14ac:dyDescent="0.3">
      <c r="A1003">
        <v>2447583</v>
      </c>
      <c r="B1003">
        <v>1</v>
      </c>
      <c r="C1003" t="s">
        <v>80</v>
      </c>
      <c r="D1003" t="s">
        <v>100</v>
      </c>
      <c r="E1003" t="s">
        <v>169</v>
      </c>
      <c r="F1003" t="s">
        <v>3140</v>
      </c>
      <c r="G1003" t="s">
        <v>149</v>
      </c>
      <c r="H1003" t="s">
        <v>135</v>
      </c>
      <c r="I1003" t="s">
        <v>136</v>
      </c>
      <c r="J1003" t="s">
        <v>137</v>
      </c>
      <c r="K1003" t="s">
        <v>138</v>
      </c>
      <c r="L1003" t="s">
        <v>3141</v>
      </c>
      <c r="M1003" t="s">
        <v>3142</v>
      </c>
      <c r="N1003">
        <v>0.37944444399999999</v>
      </c>
      <c r="O1003">
        <v>4</v>
      </c>
      <c r="P1003">
        <v>1662</v>
      </c>
      <c r="Q1003">
        <v>4</v>
      </c>
      <c r="R1003">
        <v>105</v>
      </c>
      <c r="S1003">
        <v>9</v>
      </c>
      <c r="T1003">
        <v>74</v>
      </c>
      <c r="U1003">
        <v>0</v>
      </c>
      <c r="V1003">
        <v>0</v>
      </c>
      <c r="W1003">
        <v>19.036985362420406</v>
      </c>
      <c r="X1003">
        <v>112.33423628429789</v>
      </c>
      <c r="Y1003">
        <v>2.179315130335949</v>
      </c>
      <c r="Z1003">
        <v>9.4554369235726217</v>
      </c>
      <c r="AA1003">
        <v>75.684273186635679</v>
      </c>
      <c r="AB1003">
        <v>25.370714615457182</v>
      </c>
      <c r="AC1003">
        <v>0</v>
      </c>
      <c r="AD1003">
        <v>0</v>
      </c>
      <c r="AE1003">
        <v>244.06096150271969</v>
      </c>
    </row>
    <row r="1004" spans="1:31" x14ac:dyDescent="0.3">
      <c r="A1004">
        <v>2447584</v>
      </c>
      <c r="B1004">
        <v>1</v>
      </c>
      <c r="C1004" t="s">
        <v>80</v>
      </c>
      <c r="D1004" t="s">
        <v>93</v>
      </c>
      <c r="E1004" t="s">
        <v>159</v>
      </c>
      <c r="F1004" t="s">
        <v>3143</v>
      </c>
      <c r="G1004" t="s">
        <v>161</v>
      </c>
      <c r="H1004" t="s">
        <v>144</v>
      </c>
      <c r="I1004" t="s">
        <v>136</v>
      </c>
      <c r="J1004" t="s">
        <v>137</v>
      </c>
      <c r="K1004" t="s">
        <v>162</v>
      </c>
      <c r="L1004" t="s">
        <v>3144</v>
      </c>
      <c r="M1004" t="s">
        <v>3145</v>
      </c>
      <c r="N1004">
        <v>4.102222222</v>
      </c>
      <c r="O1004">
        <v>0</v>
      </c>
      <c r="P1004">
        <v>45</v>
      </c>
      <c r="Q1004">
        <v>0</v>
      </c>
      <c r="R1004">
        <v>35</v>
      </c>
      <c r="S1004">
        <v>0</v>
      </c>
      <c r="T1004">
        <v>9</v>
      </c>
      <c r="U1004">
        <v>0</v>
      </c>
      <c r="V1004">
        <v>0</v>
      </c>
      <c r="W1004">
        <v>0</v>
      </c>
      <c r="X1004">
        <v>51.064615942947754</v>
      </c>
      <c r="Y1004">
        <v>0</v>
      </c>
      <c r="Z1004">
        <v>52.507180940504384</v>
      </c>
      <c r="AA1004">
        <v>0</v>
      </c>
      <c r="AB1004">
        <v>20.287143260504603</v>
      </c>
      <c r="AC1004">
        <v>0</v>
      </c>
      <c r="AD1004">
        <v>0</v>
      </c>
      <c r="AE1004">
        <v>123.85894014395674</v>
      </c>
    </row>
    <row r="1005" spans="1:31" x14ac:dyDescent="0.3">
      <c r="A1005">
        <v>2447588</v>
      </c>
      <c r="B1005">
        <v>1</v>
      </c>
      <c r="C1005" t="s">
        <v>80</v>
      </c>
      <c r="D1005" t="s">
        <v>97</v>
      </c>
      <c r="E1005" t="s">
        <v>173</v>
      </c>
      <c r="F1005" t="s">
        <v>3146</v>
      </c>
      <c r="G1005" t="s">
        <v>461</v>
      </c>
      <c r="H1005" t="s">
        <v>144</v>
      </c>
      <c r="I1005" t="s">
        <v>136</v>
      </c>
      <c r="J1005" t="s">
        <v>137</v>
      </c>
      <c r="K1005" t="s">
        <v>138</v>
      </c>
      <c r="L1005" t="s">
        <v>3147</v>
      </c>
      <c r="M1005" t="s">
        <v>3148</v>
      </c>
      <c r="N1005">
        <v>1.4288888879999999</v>
      </c>
      <c r="O1005">
        <v>0</v>
      </c>
      <c r="P1005">
        <v>1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2.0129415006208284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2.0129415006208284</v>
      </c>
    </row>
    <row r="1006" spans="1:31" x14ac:dyDescent="0.3">
      <c r="A1006">
        <v>2447589</v>
      </c>
      <c r="B1006">
        <v>1</v>
      </c>
      <c r="C1006" t="s">
        <v>80</v>
      </c>
      <c r="D1006" t="s">
        <v>100</v>
      </c>
      <c r="E1006" t="s">
        <v>159</v>
      </c>
      <c r="F1006" t="s">
        <v>2634</v>
      </c>
      <c r="G1006" t="s">
        <v>161</v>
      </c>
      <c r="H1006" t="s">
        <v>144</v>
      </c>
      <c r="I1006" t="s">
        <v>136</v>
      </c>
      <c r="J1006" t="s">
        <v>137</v>
      </c>
      <c r="K1006" t="s">
        <v>162</v>
      </c>
      <c r="L1006" t="s">
        <v>3149</v>
      </c>
      <c r="M1006" t="s">
        <v>3150</v>
      </c>
      <c r="N1006">
        <v>8.7155555549999999</v>
      </c>
      <c r="O1006">
        <v>0</v>
      </c>
      <c r="P1006">
        <v>23</v>
      </c>
      <c r="Q1006">
        <v>0</v>
      </c>
      <c r="R1006">
        <v>2</v>
      </c>
      <c r="S1006">
        <v>0</v>
      </c>
      <c r="T1006">
        <v>1</v>
      </c>
      <c r="U1006">
        <v>0</v>
      </c>
      <c r="V1006">
        <v>0</v>
      </c>
      <c r="W1006">
        <v>0</v>
      </c>
      <c r="X1006">
        <v>64.880388394718565</v>
      </c>
      <c r="Y1006">
        <v>0</v>
      </c>
      <c r="Z1006">
        <v>9.1469479375430556</v>
      </c>
      <c r="AA1006">
        <v>0</v>
      </c>
      <c r="AB1006">
        <v>16.584378501845414</v>
      </c>
      <c r="AC1006">
        <v>0</v>
      </c>
      <c r="AD1006">
        <v>0</v>
      </c>
      <c r="AE1006">
        <v>90.611714834107033</v>
      </c>
    </row>
    <row r="1007" spans="1:31" x14ac:dyDescent="0.3">
      <c r="A1007">
        <v>2447590</v>
      </c>
      <c r="B1007">
        <v>1</v>
      </c>
      <c r="C1007" t="s">
        <v>80</v>
      </c>
      <c r="D1007" t="s">
        <v>97</v>
      </c>
      <c r="E1007" t="s">
        <v>147</v>
      </c>
      <c r="F1007" t="s">
        <v>3151</v>
      </c>
      <c r="G1007" t="s">
        <v>134</v>
      </c>
      <c r="H1007" t="s">
        <v>135</v>
      </c>
      <c r="I1007" t="s">
        <v>136</v>
      </c>
      <c r="J1007" t="s">
        <v>137</v>
      </c>
      <c r="K1007" t="s">
        <v>138</v>
      </c>
      <c r="L1007" t="s">
        <v>3152</v>
      </c>
      <c r="M1007" t="s">
        <v>3153</v>
      </c>
      <c r="N1007">
        <v>2.9427777769999999</v>
      </c>
      <c r="O1007">
        <v>0</v>
      </c>
      <c r="P1007">
        <v>160</v>
      </c>
      <c r="Q1007">
        <v>0</v>
      </c>
      <c r="R1007">
        <v>12</v>
      </c>
      <c r="S1007">
        <v>0</v>
      </c>
      <c r="T1007">
        <v>26</v>
      </c>
      <c r="U1007">
        <v>0</v>
      </c>
      <c r="V1007">
        <v>1</v>
      </c>
      <c r="W1007">
        <v>0</v>
      </c>
      <c r="X1007">
        <v>222.53331279721553</v>
      </c>
      <c r="Y1007">
        <v>0</v>
      </c>
      <c r="Z1007">
        <v>4.1629608823917659</v>
      </c>
      <c r="AA1007">
        <v>0</v>
      </c>
      <c r="AB1007">
        <v>105.74834148149965</v>
      </c>
      <c r="AC1007">
        <v>0</v>
      </c>
      <c r="AD1007">
        <v>5.1849612075131244</v>
      </c>
      <c r="AE1007">
        <v>337.62957636862006</v>
      </c>
    </row>
    <row r="1008" spans="1:31" x14ac:dyDescent="0.3">
      <c r="A1008">
        <v>2447591</v>
      </c>
      <c r="B1008">
        <v>1</v>
      </c>
      <c r="C1008" t="s">
        <v>80</v>
      </c>
      <c r="D1008" t="s">
        <v>100</v>
      </c>
      <c r="E1008" t="s">
        <v>132</v>
      </c>
      <c r="F1008" t="s">
        <v>2637</v>
      </c>
      <c r="G1008" t="s">
        <v>161</v>
      </c>
      <c r="H1008" t="s">
        <v>135</v>
      </c>
      <c r="I1008" t="s">
        <v>136</v>
      </c>
      <c r="J1008" t="s">
        <v>137</v>
      </c>
      <c r="K1008" t="s">
        <v>162</v>
      </c>
      <c r="L1008" t="s">
        <v>3154</v>
      </c>
      <c r="M1008" t="s">
        <v>3155</v>
      </c>
      <c r="N1008">
        <v>9.3427777770000002</v>
      </c>
      <c r="O1008">
        <v>1</v>
      </c>
      <c r="P1008">
        <v>553</v>
      </c>
      <c r="Q1008">
        <v>1</v>
      </c>
      <c r="R1008">
        <v>16</v>
      </c>
      <c r="S1008">
        <v>2</v>
      </c>
      <c r="T1008">
        <v>37</v>
      </c>
      <c r="U1008">
        <v>0</v>
      </c>
      <c r="V1008">
        <v>0</v>
      </c>
      <c r="W1008">
        <v>19.638402786994636</v>
      </c>
      <c r="X1008">
        <v>2265.6984494329677</v>
      </c>
      <c r="Y1008">
        <v>0</v>
      </c>
      <c r="Z1008">
        <v>98.276674781352085</v>
      </c>
      <c r="AA1008">
        <v>107.77218718573623</v>
      </c>
      <c r="AB1008">
        <v>379.33397875368934</v>
      </c>
      <c r="AC1008">
        <v>0</v>
      </c>
      <c r="AD1008">
        <v>0</v>
      </c>
      <c r="AE1008">
        <v>2870.7196929407396</v>
      </c>
    </row>
    <row r="1009" spans="1:31" x14ac:dyDescent="0.3">
      <c r="A1009">
        <v>2447593</v>
      </c>
      <c r="B1009">
        <v>1</v>
      </c>
      <c r="C1009" t="s">
        <v>80</v>
      </c>
      <c r="D1009" t="s">
        <v>85</v>
      </c>
      <c r="E1009" t="s">
        <v>173</v>
      </c>
      <c r="F1009" t="s">
        <v>1370</v>
      </c>
      <c r="G1009" t="s">
        <v>461</v>
      </c>
      <c r="H1009" t="s">
        <v>144</v>
      </c>
      <c r="I1009" t="s">
        <v>136</v>
      </c>
      <c r="J1009" t="s">
        <v>137</v>
      </c>
      <c r="K1009" t="s">
        <v>138</v>
      </c>
      <c r="L1009" t="s">
        <v>3156</v>
      </c>
      <c r="M1009" t="s">
        <v>3157</v>
      </c>
      <c r="N1009">
        <v>7.9219444440000002</v>
      </c>
      <c r="O1009">
        <v>0</v>
      </c>
      <c r="P1009">
        <v>16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36.131838643403135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36.131838643403135</v>
      </c>
    </row>
    <row r="1010" spans="1:31" x14ac:dyDescent="0.3">
      <c r="A1010">
        <v>2447594</v>
      </c>
      <c r="B1010">
        <v>1</v>
      </c>
      <c r="C1010" t="s">
        <v>80</v>
      </c>
      <c r="D1010" t="s">
        <v>94</v>
      </c>
      <c r="E1010" t="s">
        <v>169</v>
      </c>
      <c r="F1010" t="s">
        <v>3158</v>
      </c>
      <c r="G1010" t="s">
        <v>161</v>
      </c>
      <c r="H1010" t="s">
        <v>135</v>
      </c>
      <c r="I1010" t="s">
        <v>136</v>
      </c>
      <c r="J1010" t="s">
        <v>137</v>
      </c>
      <c r="K1010" t="s">
        <v>162</v>
      </c>
      <c r="L1010" t="s">
        <v>3159</v>
      </c>
      <c r="M1010" t="s">
        <v>3160</v>
      </c>
      <c r="N1010">
        <v>3.0852777769999999</v>
      </c>
      <c r="O1010">
        <v>0</v>
      </c>
      <c r="P1010">
        <v>405</v>
      </c>
      <c r="Q1010">
        <v>0</v>
      </c>
      <c r="R1010">
        <v>1</v>
      </c>
      <c r="S1010">
        <v>3</v>
      </c>
      <c r="T1010">
        <v>23</v>
      </c>
      <c r="U1010">
        <v>0</v>
      </c>
      <c r="V1010">
        <v>0</v>
      </c>
      <c r="W1010">
        <v>0</v>
      </c>
      <c r="X1010">
        <v>130.15359878816761</v>
      </c>
      <c r="Y1010">
        <v>0</v>
      </c>
      <c r="Z1010">
        <v>1.4903743408567797E-3</v>
      </c>
      <c r="AA1010">
        <v>40.740485735352557</v>
      </c>
      <c r="AB1010">
        <v>56.603909555862245</v>
      </c>
      <c r="AC1010">
        <v>0</v>
      </c>
      <c r="AD1010">
        <v>0</v>
      </c>
      <c r="AE1010">
        <v>227.49948445372326</v>
      </c>
    </row>
    <row r="1011" spans="1:31" x14ac:dyDescent="0.3">
      <c r="A1011">
        <v>2447600</v>
      </c>
      <c r="B1011">
        <v>1</v>
      </c>
      <c r="C1011" t="s">
        <v>80</v>
      </c>
      <c r="D1011" t="s">
        <v>93</v>
      </c>
      <c r="E1011" t="s">
        <v>173</v>
      </c>
      <c r="F1011" t="s">
        <v>3161</v>
      </c>
      <c r="G1011" t="s">
        <v>175</v>
      </c>
      <c r="H1011" t="s">
        <v>144</v>
      </c>
      <c r="I1011" t="s">
        <v>136</v>
      </c>
      <c r="J1011" t="s">
        <v>137</v>
      </c>
      <c r="K1011" t="s">
        <v>138</v>
      </c>
      <c r="L1011" t="s">
        <v>3162</v>
      </c>
      <c r="M1011" t="s">
        <v>3163</v>
      </c>
      <c r="N1011">
        <v>1.7475000000000001</v>
      </c>
      <c r="O1011">
        <v>0</v>
      </c>
      <c r="P1011">
        <v>1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8.1421412446072913E-2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8.1421412446072913E-2</v>
      </c>
    </row>
    <row r="1012" spans="1:31" x14ac:dyDescent="0.3">
      <c r="A1012">
        <v>2447606</v>
      </c>
      <c r="B1012">
        <v>1</v>
      </c>
      <c r="C1012" t="s">
        <v>80</v>
      </c>
      <c r="D1012" t="s">
        <v>108</v>
      </c>
      <c r="E1012" t="s">
        <v>141</v>
      </c>
      <c r="F1012" t="s">
        <v>3164</v>
      </c>
      <c r="G1012" t="s">
        <v>143</v>
      </c>
      <c r="H1012" t="s">
        <v>144</v>
      </c>
      <c r="I1012" t="s">
        <v>136</v>
      </c>
      <c r="J1012" t="s">
        <v>137</v>
      </c>
      <c r="K1012" t="s">
        <v>138</v>
      </c>
      <c r="L1012" t="s">
        <v>3165</v>
      </c>
      <c r="M1012" t="s">
        <v>3166</v>
      </c>
      <c r="N1012">
        <v>0.76527777699999999</v>
      </c>
      <c r="O1012">
        <v>0</v>
      </c>
      <c r="P1012">
        <v>10</v>
      </c>
      <c r="Q1012">
        <v>0</v>
      </c>
      <c r="R1012">
        <v>7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1.1622578514501953</v>
      </c>
      <c r="Y1012">
        <v>0</v>
      </c>
      <c r="Z1012">
        <v>0.1879024935171302</v>
      </c>
      <c r="AA1012">
        <v>0</v>
      </c>
      <c r="AB1012">
        <v>0</v>
      </c>
      <c r="AC1012">
        <v>0</v>
      </c>
      <c r="AD1012">
        <v>0</v>
      </c>
      <c r="AE1012">
        <v>1.3501603449673256</v>
      </c>
    </row>
    <row r="1013" spans="1:31" x14ac:dyDescent="0.3">
      <c r="A1013">
        <v>2447608</v>
      </c>
      <c r="B1013">
        <v>1</v>
      </c>
      <c r="C1013" t="s">
        <v>80</v>
      </c>
      <c r="D1013" t="s">
        <v>90</v>
      </c>
      <c r="E1013" t="s">
        <v>173</v>
      </c>
      <c r="F1013" t="s">
        <v>3167</v>
      </c>
      <c r="G1013" t="s">
        <v>179</v>
      </c>
      <c r="H1013" t="s">
        <v>144</v>
      </c>
      <c r="I1013" t="s">
        <v>136</v>
      </c>
      <c r="J1013" t="s">
        <v>137</v>
      </c>
      <c r="K1013" t="s">
        <v>138</v>
      </c>
      <c r="L1013" t="s">
        <v>3168</v>
      </c>
      <c r="M1013" t="s">
        <v>3169</v>
      </c>
      <c r="N1013">
        <v>1.5866666659999999</v>
      </c>
      <c r="O1013">
        <v>0</v>
      </c>
      <c r="P1013">
        <v>13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5.3790733212363486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5.3790733212363486</v>
      </c>
    </row>
    <row r="1014" spans="1:31" x14ac:dyDescent="0.3">
      <c r="A1014">
        <v>2447609</v>
      </c>
      <c r="B1014">
        <v>1</v>
      </c>
      <c r="C1014" t="s">
        <v>80</v>
      </c>
      <c r="D1014" t="s">
        <v>95</v>
      </c>
      <c r="E1014" t="s">
        <v>132</v>
      </c>
      <c r="F1014" t="s">
        <v>3170</v>
      </c>
      <c r="G1014" t="s">
        <v>226</v>
      </c>
      <c r="H1014" t="s">
        <v>135</v>
      </c>
      <c r="I1014" t="s">
        <v>136</v>
      </c>
      <c r="J1014" t="s">
        <v>137</v>
      </c>
      <c r="K1014" t="s">
        <v>162</v>
      </c>
      <c r="L1014" t="s">
        <v>3171</v>
      </c>
      <c r="M1014" t="s">
        <v>3172</v>
      </c>
      <c r="N1014">
        <v>6.3655555550000003</v>
      </c>
      <c r="O1014">
        <v>0</v>
      </c>
      <c r="P1014">
        <v>734</v>
      </c>
      <c r="Q1014">
        <v>6</v>
      </c>
      <c r="R1014">
        <v>14</v>
      </c>
      <c r="S1014">
        <v>7</v>
      </c>
      <c r="T1014">
        <v>36</v>
      </c>
      <c r="U1014">
        <v>1</v>
      </c>
      <c r="V1014">
        <v>0</v>
      </c>
      <c r="W1014">
        <v>0</v>
      </c>
      <c r="X1014">
        <v>1045.9763707238337</v>
      </c>
      <c r="Y1014">
        <v>177.37019931628555</v>
      </c>
      <c r="Z1014">
        <v>14.561224805652426</v>
      </c>
      <c r="AA1014">
        <v>1212.2820079237376</v>
      </c>
      <c r="AB1014">
        <v>271.55630771819779</v>
      </c>
      <c r="AC1014">
        <v>703.50525389907057</v>
      </c>
      <c r="AD1014">
        <v>0</v>
      </c>
      <c r="AE1014">
        <v>3425.2513643867778</v>
      </c>
    </row>
    <row r="1015" spans="1:31" x14ac:dyDescent="0.3">
      <c r="A1015">
        <v>2447611</v>
      </c>
      <c r="B1015">
        <v>1</v>
      </c>
      <c r="C1015" t="s">
        <v>80</v>
      </c>
      <c r="D1015" t="s">
        <v>110</v>
      </c>
      <c r="E1015" t="s">
        <v>147</v>
      </c>
      <c r="F1015" t="s">
        <v>3173</v>
      </c>
      <c r="G1015" t="s">
        <v>226</v>
      </c>
      <c r="H1015" t="s">
        <v>135</v>
      </c>
      <c r="I1015" t="s">
        <v>136</v>
      </c>
      <c r="J1015" t="s">
        <v>137</v>
      </c>
      <c r="K1015" t="s">
        <v>162</v>
      </c>
      <c r="L1015" t="s">
        <v>3174</v>
      </c>
      <c r="M1015" t="s">
        <v>3175</v>
      </c>
      <c r="N1015">
        <v>1.6375</v>
      </c>
      <c r="O1015">
        <v>0</v>
      </c>
      <c r="P1015">
        <v>163</v>
      </c>
      <c r="Q1015">
        <v>0</v>
      </c>
      <c r="R1015">
        <v>0</v>
      </c>
      <c r="S1015">
        <v>0</v>
      </c>
      <c r="T1015">
        <v>19</v>
      </c>
      <c r="U1015">
        <v>0</v>
      </c>
      <c r="V1015">
        <v>0</v>
      </c>
      <c r="W1015">
        <v>0</v>
      </c>
      <c r="X1015">
        <v>61.078371748207246</v>
      </c>
      <c r="Y1015">
        <v>0</v>
      </c>
      <c r="Z1015">
        <v>0</v>
      </c>
      <c r="AA1015">
        <v>0</v>
      </c>
      <c r="AB1015">
        <v>39.25791818603976</v>
      </c>
      <c r="AC1015">
        <v>0</v>
      </c>
      <c r="AD1015">
        <v>0</v>
      </c>
      <c r="AE1015">
        <v>100.33628993424701</v>
      </c>
    </row>
    <row r="1016" spans="1:31" x14ac:dyDescent="0.3">
      <c r="A1016">
        <v>2447612</v>
      </c>
      <c r="B1016">
        <v>1</v>
      </c>
      <c r="C1016" t="s">
        <v>81</v>
      </c>
      <c r="D1016" t="s">
        <v>112</v>
      </c>
      <c r="E1016" t="s">
        <v>173</v>
      </c>
      <c r="F1016" t="s">
        <v>3176</v>
      </c>
      <c r="G1016" t="s">
        <v>461</v>
      </c>
      <c r="H1016" t="s">
        <v>144</v>
      </c>
      <c r="I1016" t="s">
        <v>136</v>
      </c>
      <c r="J1016" t="s">
        <v>137</v>
      </c>
      <c r="K1016" t="s">
        <v>138</v>
      </c>
      <c r="L1016" t="s">
        <v>3177</v>
      </c>
      <c r="M1016" t="s">
        <v>3178</v>
      </c>
      <c r="N1016">
        <v>2.6008333330000002</v>
      </c>
      <c r="O1016">
        <v>0</v>
      </c>
      <c r="P1016">
        <v>1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0.86903231431915606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0.86903231431915606</v>
      </c>
    </row>
    <row r="1017" spans="1:31" x14ac:dyDescent="0.3">
      <c r="A1017">
        <v>2447613</v>
      </c>
      <c r="B1017">
        <v>1</v>
      </c>
      <c r="C1017" t="s">
        <v>80</v>
      </c>
      <c r="D1017" t="s">
        <v>92</v>
      </c>
      <c r="E1017" t="s">
        <v>182</v>
      </c>
      <c r="F1017" t="s">
        <v>3179</v>
      </c>
      <c r="G1017" t="s">
        <v>143</v>
      </c>
      <c r="H1017" t="s">
        <v>144</v>
      </c>
      <c r="I1017" t="s">
        <v>136</v>
      </c>
      <c r="J1017" t="s">
        <v>137</v>
      </c>
      <c r="K1017" t="s">
        <v>138</v>
      </c>
      <c r="L1017" t="s">
        <v>3180</v>
      </c>
      <c r="M1017" t="s">
        <v>3181</v>
      </c>
      <c r="N1017">
        <v>0.86194444400000003</v>
      </c>
      <c r="O1017">
        <v>0</v>
      </c>
      <c r="P1017">
        <v>37</v>
      </c>
      <c r="Q1017">
        <v>0</v>
      </c>
      <c r="R1017">
        <v>0</v>
      </c>
      <c r="S1017">
        <v>0</v>
      </c>
      <c r="T1017">
        <v>22</v>
      </c>
      <c r="U1017">
        <v>0</v>
      </c>
      <c r="V1017">
        <v>0</v>
      </c>
      <c r="W1017">
        <v>0</v>
      </c>
      <c r="X1017">
        <v>14.992366152344582</v>
      </c>
      <c r="Y1017">
        <v>0</v>
      </c>
      <c r="Z1017">
        <v>0</v>
      </c>
      <c r="AA1017">
        <v>0</v>
      </c>
      <c r="AB1017">
        <v>38.901033540894318</v>
      </c>
      <c r="AC1017">
        <v>0</v>
      </c>
      <c r="AD1017">
        <v>0</v>
      </c>
      <c r="AE1017">
        <v>53.893399693238898</v>
      </c>
    </row>
    <row r="1018" spans="1:31" x14ac:dyDescent="0.3">
      <c r="A1018">
        <v>2447614</v>
      </c>
      <c r="B1018">
        <v>1</v>
      </c>
      <c r="C1018" t="s">
        <v>80</v>
      </c>
      <c r="D1018" t="s">
        <v>87</v>
      </c>
      <c r="E1018" t="s">
        <v>173</v>
      </c>
      <c r="F1018" t="s">
        <v>3182</v>
      </c>
      <c r="G1018" t="s">
        <v>461</v>
      </c>
      <c r="H1018" t="s">
        <v>144</v>
      </c>
      <c r="I1018" t="s">
        <v>136</v>
      </c>
      <c r="J1018" t="s">
        <v>137</v>
      </c>
      <c r="K1018" t="s">
        <v>138</v>
      </c>
      <c r="L1018" t="s">
        <v>3183</v>
      </c>
      <c r="M1018" t="s">
        <v>3184</v>
      </c>
      <c r="N1018">
        <v>1.3180555549999999</v>
      </c>
      <c r="O1018">
        <v>0</v>
      </c>
      <c r="P1018">
        <v>20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7.7048105144214603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7.7048105144214603</v>
      </c>
    </row>
    <row r="1019" spans="1:31" x14ac:dyDescent="0.3">
      <c r="A1019">
        <v>2447615</v>
      </c>
      <c r="B1019">
        <v>1</v>
      </c>
      <c r="C1019" t="s">
        <v>80</v>
      </c>
      <c r="D1019" t="s">
        <v>104</v>
      </c>
      <c r="E1019" t="s">
        <v>147</v>
      </c>
      <c r="F1019" t="s">
        <v>3185</v>
      </c>
      <c r="G1019" t="s">
        <v>149</v>
      </c>
      <c r="H1019" t="s">
        <v>135</v>
      </c>
      <c r="I1019" t="s">
        <v>136</v>
      </c>
      <c r="J1019" t="s">
        <v>137</v>
      </c>
      <c r="K1019" t="s">
        <v>138</v>
      </c>
      <c r="L1019" t="s">
        <v>3186</v>
      </c>
      <c r="M1019" t="s">
        <v>3187</v>
      </c>
      <c r="N1019">
        <v>2.4702777770000002</v>
      </c>
      <c r="O1019">
        <v>10</v>
      </c>
      <c r="P1019">
        <v>36</v>
      </c>
      <c r="Q1019">
        <v>59</v>
      </c>
      <c r="R1019">
        <v>198</v>
      </c>
      <c r="S1019">
        <v>21</v>
      </c>
      <c r="T1019">
        <v>49</v>
      </c>
      <c r="U1019">
        <v>6</v>
      </c>
      <c r="V1019">
        <v>0</v>
      </c>
      <c r="W1019">
        <v>5.8995351913211742</v>
      </c>
      <c r="X1019">
        <v>35.686191732208144</v>
      </c>
      <c r="Y1019">
        <v>104.94594722359193</v>
      </c>
      <c r="Z1019">
        <v>96.170513690181352</v>
      </c>
      <c r="AA1019">
        <v>167.69210810311634</v>
      </c>
      <c r="AB1019">
        <v>90.66789558810575</v>
      </c>
      <c r="AC1019">
        <v>1157.0871443327685</v>
      </c>
      <c r="AD1019">
        <v>0</v>
      </c>
      <c r="AE1019">
        <v>1658.1493358612931</v>
      </c>
    </row>
    <row r="1020" spans="1:31" x14ac:dyDescent="0.3">
      <c r="A1020">
        <v>2447617</v>
      </c>
      <c r="B1020">
        <v>1</v>
      </c>
      <c r="C1020" t="s">
        <v>80</v>
      </c>
      <c r="D1020" t="s">
        <v>96</v>
      </c>
      <c r="E1020" t="s">
        <v>173</v>
      </c>
      <c r="F1020" t="s">
        <v>3188</v>
      </c>
      <c r="G1020" t="s">
        <v>461</v>
      </c>
      <c r="H1020" t="s">
        <v>144</v>
      </c>
      <c r="I1020" t="s">
        <v>136</v>
      </c>
      <c r="J1020" t="s">
        <v>137</v>
      </c>
      <c r="K1020" t="s">
        <v>138</v>
      </c>
      <c r="L1020" t="s">
        <v>3189</v>
      </c>
      <c r="M1020" t="s">
        <v>3190</v>
      </c>
      <c r="N1020">
        <v>4.6236111109999998</v>
      </c>
      <c r="O1020">
        <v>0</v>
      </c>
      <c r="P1020">
        <v>2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2.5098109855669808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2.5098109855669808</v>
      </c>
    </row>
    <row r="1021" spans="1:31" x14ac:dyDescent="0.3">
      <c r="A1021">
        <v>2447620</v>
      </c>
      <c r="B1021">
        <v>1</v>
      </c>
      <c r="C1021" t="s">
        <v>80</v>
      </c>
      <c r="D1021" t="s">
        <v>83</v>
      </c>
      <c r="E1021" t="s">
        <v>147</v>
      </c>
      <c r="F1021" t="s">
        <v>3191</v>
      </c>
      <c r="G1021" t="s">
        <v>226</v>
      </c>
      <c r="H1021" t="s">
        <v>135</v>
      </c>
      <c r="I1021" t="s">
        <v>136</v>
      </c>
      <c r="J1021" t="s">
        <v>137</v>
      </c>
      <c r="K1021" t="s">
        <v>162</v>
      </c>
      <c r="L1021" t="s">
        <v>3192</v>
      </c>
      <c r="M1021" t="s">
        <v>3193</v>
      </c>
      <c r="N1021">
        <v>1.6955555550000001</v>
      </c>
      <c r="O1021">
        <v>0</v>
      </c>
      <c r="P1021">
        <v>17</v>
      </c>
      <c r="Q1021">
        <v>0</v>
      </c>
      <c r="R1021">
        <v>0</v>
      </c>
      <c r="S1021">
        <v>0</v>
      </c>
      <c r="T1021">
        <v>14</v>
      </c>
      <c r="U1021">
        <v>0</v>
      </c>
      <c r="V1021">
        <v>1</v>
      </c>
      <c r="W1021">
        <v>0</v>
      </c>
      <c r="X1021">
        <v>10.44235316110232</v>
      </c>
      <c r="Y1021">
        <v>0</v>
      </c>
      <c r="Z1021">
        <v>0</v>
      </c>
      <c r="AA1021">
        <v>0</v>
      </c>
      <c r="AB1021">
        <v>184.52567053312734</v>
      </c>
      <c r="AC1021">
        <v>0</v>
      </c>
      <c r="AD1021">
        <v>0</v>
      </c>
      <c r="AE1021">
        <v>194.96802369422966</v>
      </c>
    </row>
    <row r="1022" spans="1:31" x14ac:dyDescent="0.3">
      <c r="A1022">
        <v>2447622</v>
      </c>
      <c r="B1022">
        <v>1</v>
      </c>
      <c r="C1022" t="s">
        <v>80</v>
      </c>
      <c r="D1022" t="s">
        <v>107</v>
      </c>
      <c r="E1022" t="s">
        <v>147</v>
      </c>
      <c r="F1022" t="s">
        <v>3194</v>
      </c>
      <c r="G1022" t="s">
        <v>161</v>
      </c>
      <c r="H1022" t="s">
        <v>135</v>
      </c>
      <c r="I1022" t="s">
        <v>136</v>
      </c>
      <c r="J1022" t="s">
        <v>137</v>
      </c>
      <c r="K1022" t="s">
        <v>162</v>
      </c>
      <c r="L1022" t="s">
        <v>3195</v>
      </c>
      <c r="M1022" t="s">
        <v>3196</v>
      </c>
      <c r="N1022">
        <v>0.79361111100000004</v>
      </c>
      <c r="O1022">
        <v>0</v>
      </c>
      <c r="P1022">
        <v>0</v>
      </c>
      <c r="Q1022">
        <v>0</v>
      </c>
      <c r="R1022">
        <v>0</v>
      </c>
      <c r="S1022">
        <v>1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0.57118128940811908</v>
      </c>
      <c r="AB1022">
        <v>0</v>
      </c>
      <c r="AC1022">
        <v>0</v>
      </c>
      <c r="AD1022">
        <v>0</v>
      </c>
      <c r="AE1022">
        <v>0.57118128940811908</v>
      </c>
    </row>
    <row r="1023" spans="1:31" x14ac:dyDescent="0.3">
      <c r="A1023">
        <v>2447623</v>
      </c>
      <c r="B1023">
        <v>1</v>
      </c>
      <c r="C1023" t="s">
        <v>81</v>
      </c>
      <c r="D1023" t="s">
        <v>128</v>
      </c>
      <c r="E1023" t="s">
        <v>147</v>
      </c>
      <c r="F1023" t="s">
        <v>3197</v>
      </c>
      <c r="G1023" t="s">
        <v>149</v>
      </c>
      <c r="H1023" t="s">
        <v>135</v>
      </c>
      <c r="I1023" t="s">
        <v>136</v>
      </c>
      <c r="J1023" t="s">
        <v>137</v>
      </c>
      <c r="K1023" t="s">
        <v>138</v>
      </c>
      <c r="L1023" t="s">
        <v>3198</v>
      </c>
      <c r="M1023" t="s">
        <v>3199</v>
      </c>
      <c r="N1023">
        <v>1.3816666660000001</v>
      </c>
      <c r="O1023">
        <v>0</v>
      </c>
      <c r="P1023">
        <v>150</v>
      </c>
      <c r="Q1023">
        <v>2</v>
      </c>
      <c r="R1023">
        <v>4</v>
      </c>
      <c r="S1023">
        <v>1</v>
      </c>
      <c r="T1023">
        <v>21</v>
      </c>
      <c r="U1023">
        <v>1</v>
      </c>
      <c r="V1023">
        <v>0</v>
      </c>
      <c r="W1023">
        <v>0</v>
      </c>
      <c r="X1023">
        <v>44.862399692225615</v>
      </c>
      <c r="Y1023">
        <v>1.2091867415776432</v>
      </c>
      <c r="Z1023">
        <v>4.4848662154374477</v>
      </c>
      <c r="AA1023">
        <v>28.918227031724555</v>
      </c>
      <c r="AB1023">
        <v>70.295990668802574</v>
      </c>
      <c r="AC1023">
        <v>10.680449043135891</v>
      </c>
      <c r="AD1023">
        <v>0</v>
      </c>
      <c r="AE1023">
        <v>160.45111939290373</v>
      </c>
    </row>
    <row r="1024" spans="1:31" x14ac:dyDescent="0.3">
      <c r="A1024">
        <v>2447625</v>
      </c>
      <c r="B1024">
        <v>1</v>
      </c>
      <c r="C1024" t="s">
        <v>80</v>
      </c>
      <c r="D1024" t="s">
        <v>84</v>
      </c>
      <c r="E1024" t="s">
        <v>182</v>
      </c>
      <c r="F1024" t="s">
        <v>3200</v>
      </c>
      <c r="G1024" t="s">
        <v>219</v>
      </c>
      <c r="H1024" t="s">
        <v>144</v>
      </c>
      <c r="I1024" t="s">
        <v>136</v>
      </c>
      <c r="J1024" t="s">
        <v>3</v>
      </c>
      <c r="K1024" t="s">
        <v>138</v>
      </c>
      <c r="L1024" t="s">
        <v>3201</v>
      </c>
      <c r="M1024" t="s">
        <v>3202</v>
      </c>
      <c r="N1024">
        <v>5.1280555550000004</v>
      </c>
      <c r="O1024">
        <v>0</v>
      </c>
      <c r="P1024">
        <v>23</v>
      </c>
      <c r="Q1024">
        <v>0</v>
      </c>
      <c r="R1024">
        <v>0</v>
      </c>
      <c r="S1024">
        <v>0</v>
      </c>
      <c r="T1024">
        <v>1</v>
      </c>
      <c r="U1024">
        <v>0</v>
      </c>
      <c r="V1024">
        <v>0</v>
      </c>
      <c r="W1024">
        <v>0</v>
      </c>
      <c r="X1024">
        <v>46.543676265710808</v>
      </c>
      <c r="Y1024">
        <v>0</v>
      </c>
      <c r="Z1024">
        <v>0</v>
      </c>
      <c r="AA1024">
        <v>0</v>
      </c>
      <c r="AB1024">
        <v>0.27741814514134283</v>
      </c>
      <c r="AC1024">
        <v>0</v>
      </c>
      <c r="AD1024">
        <v>0</v>
      </c>
      <c r="AE1024">
        <v>46.821094410852147</v>
      </c>
    </row>
    <row r="1025" spans="1:31" x14ac:dyDescent="0.3">
      <c r="A1025">
        <v>2447631</v>
      </c>
      <c r="B1025">
        <v>1</v>
      </c>
      <c r="C1025" t="s">
        <v>81</v>
      </c>
      <c r="D1025" t="s">
        <v>120</v>
      </c>
      <c r="E1025" t="s">
        <v>132</v>
      </c>
      <c r="F1025" t="s">
        <v>3203</v>
      </c>
      <c r="G1025" t="s">
        <v>149</v>
      </c>
      <c r="H1025" t="s">
        <v>135</v>
      </c>
      <c r="I1025" t="s">
        <v>136</v>
      </c>
      <c r="J1025" t="s">
        <v>137</v>
      </c>
      <c r="K1025" t="s">
        <v>138</v>
      </c>
      <c r="L1025" t="s">
        <v>3204</v>
      </c>
      <c r="M1025" t="s">
        <v>3205</v>
      </c>
      <c r="N1025">
        <v>3.3055555550000002</v>
      </c>
      <c r="O1025">
        <v>0</v>
      </c>
      <c r="P1025">
        <v>82</v>
      </c>
      <c r="Q1025">
        <v>45</v>
      </c>
      <c r="R1025">
        <v>1</v>
      </c>
      <c r="S1025">
        <v>13</v>
      </c>
      <c r="T1025">
        <v>3</v>
      </c>
      <c r="U1025">
        <v>0</v>
      </c>
      <c r="V1025">
        <v>0</v>
      </c>
      <c r="W1025">
        <v>0</v>
      </c>
      <c r="X1025">
        <v>87.269029071400908</v>
      </c>
      <c r="Y1025">
        <v>107.00774625682394</v>
      </c>
      <c r="Z1025">
        <v>3.2395422493968568E-2</v>
      </c>
      <c r="AA1025">
        <v>96.16845024572136</v>
      </c>
      <c r="AB1025">
        <v>1.5623763092113228</v>
      </c>
      <c r="AC1025">
        <v>0</v>
      </c>
      <c r="AD1025">
        <v>0</v>
      </c>
      <c r="AE1025">
        <v>292.03999730565153</v>
      </c>
    </row>
    <row r="1026" spans="1:31" x14ac:dyDescent="0.3">
      <c r="A1026">
        <v>2447632</v>
      </c>
      <c r="B1026">
        <v>1</v>
      </c>
      <c r="C1026" t="s">
        <v>80</v>
      </c>
      <c r="D1026" t="s">
        <v>96</v>
      </c>
      <c r="E1026" t="s">
        <v>141</v>
      </c>
      <c r="F1026" t="s">
        <v>3206</v>
      </c>
      <c r="G1026" t="s">
        <v>143</v>
      </c>
      <c r="H1026" t="s">
        <v>144</v>
      </c>
      <c r="I1026" t="s">
        <v>136</v>
      </c>
      <c r="J1026" t="s">
        <v>137</v>
      </c>
      <c r="K1026" t="s">
        <v>138</v>
      </c>
      <c r="L1026" t="s">
        <v>3207</v>
      </c>
      <c r="M1026" t="s">
        <v>3208</v>
      </c>
      <c r="N1026">
        <v>0.39250000000000002</v>
      </c>
      <c r="O1026">
        <v>0</v>
      </c>
      <c r="P1026">
        <v>44</v>
      </c>
      <c r="Q1026">
        <v>0</v>
      </c>
      <c r="R1026">
        <v>0</v>
      </c>
      <c r="S1026">
        <v>0</v>
      </c>
      <c r="T1026">
        <v>1</v>
      </c>
      <c r="U1026">
        <v>0</v>
      </c>
      <c r="V1026">
        <v>0</v>
      </c>
      <c r="W1026">
        <v>0</v>
      </c>
      <c r="X1026">
        <v>12.163258649956648</v>
      </c>
      <c r="Y1026">
        <v>0</v>
      </c>
      <c r="Z1026">
        <v>0</v>
      </c>
      <c r="AA1026">
        <v>0</v>
      </c>
      <c r="AB1026">
        <v>0.38270197918589854</v>
      </c>
      <c r="AC1026">
        <v>0</v>
      </c>
      <c r="AD1026">
        <v>0</v>
      </c>
      <c r="AE1026">
        <v>12.545960629142545</v>
      </c>
    </row>
    <row r="1027" spans="1:31" x14ac:dyDescent="0.3">
      <c r="A1027">
        <v>2447633</v>
      </c>
      <c r="B1027">
        <v>1</v>
      </c>
      <c r="C1027" t="s">
        <v>80</v>
      </c>
      <c r="D1027" t="s">
        <v>87</v>
      </c>
      <c r="E1027" t="s">
        <v>173</v>
      </c>
      <c r="F1027" t="s">
        <v>3209</v>
      </c>
      <c r="G1027" t="s">
        <v>175</v>
      </c>
      <c r="H1027" t="s">
        <v>144</v>
      </c>
      <c r="I1027" t="s">
        <v>136</v>
      </c>
      <c r="J1027" t="s">
        <v>137</v>
      </c>
      <c r="K1027" t="s">
        <v>138</v>
      </c>
      <c r="L1027" t="s">
        <v>3210</v>
      </c>
      <c r="M1027" t="s">
        <v>3211</v>
      </c>
      <c r="N1027">
        <v>2.918055555</v>
      </c>
      <c r="O1027">
        <v>0</v>
      </c>
      <c r="P1027">
        <v>2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4.300402302520741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4.300402302520741</v>
      </c>
    </row>
    <row r="1028" spans="1:31" x14ac:dyDescent="0.3">
      <c r="A1028">
        <v>2447635</v>
      </c>
      <c r="B1028">
        <v>1</v>
      </c>
      <c r="C1028" t="s">
        <v>80</v>
      </c>
      <c r="D1028" t="s">
        <v>97</v>
      </c>
      <c r="E1028" t="s">
        <v>147</v>
      </c>
      <c r="F1028" t="s">
        <v>1334</v>
      </c>
      <c r="G1028" t="s">
        <v>134</v>
      </c>
      <c r="H1028" t="s">
        <v>135</v>
      </c>
      <c r="I1028" t="s">
        <v>136</v>
      </c>
      <c r="J1028" t="s">
        <v>137</v>
      </c>
      <c r="K1028" t="s">
        <v>138</v>
      </c>
      <c r="L1028" t="s">
        <v>3212</v>
      </c>
      <c r="M1028" t="s">
        <v>3213</v>
      </c>
      <c r="N1028">
        <v>1.726111111</v>
      </c>
      <c r="O1028">
        <v>0</v>
      </c>
      <c r="P1028">
        <v>14</v>
      </c>
      <c r="Q1028">
        <v>0</v>
      </c>
      <c r="R1028">
        <v>1</v>
      </c>
      <c r="S1028">
        <v>0</v>
      </c>
      <c r="T1028">
        <v>3</v>
      </c>
      <c r="U1028">
        <v>0</v>
      </c>
      <c r="V1028">
        <v>0</v>
      </c>
      <c r="W1028">
        <v>0</v>
      </c>
      <c r="X1028">
        <v>81.522072425539292</v>
      </c>
      <c r="Y1028">
        <v>0</v>
      </c>
      <c r="Z1028">
        <v>0.12192504955548386</v>
      </c>
      <c r="AA1028">
        <v>0</v>
      </c>
      <c r="AB1028">
        <v>4.4679007322792206</v>
      </c>
      <c r="AC1028">
        <v>0</v>
      </c>
      <c r="AD1028">
        <v>0</v>
      </c>
      <c r="AE1028">
        <v>86.111898207373997</v>
      </c>
    </row>
    <row r="1029" spans="1:31" x14ac:dyDescent="0.3">
      <c r="A1029">
        <v>2447636</v>
      </c>
      <c r="B1029">
        <v>1</v>
      </c>
      <c r="C1029" t="s">
        <v>80</v>
      </c>
      <c r="D1029" t="s">
        <v>87</v>
      </c>
      <c r="E1029" t="s">
        <v>159</v>
      </c>
      <c r="F1029" t="s">
        <v>3064</v>
      </c>
      <c r="G1029" t="s">
        <v>143</v>
      </c>
      <c r="H1029" t="s">
        <v>144</v>
      </c>
      <c r="I1029" t="s">
        <v>136</v>
      </c>
      <c r="J1029" t="s">
        <v>137</v>
      </c>
      <c r="K1029" t="s">
        <v>138</v>
      </c>
      <c r="L1029" t="s">
        <v>3214</v>
      </c>
      <c r="M1029" t="s">
        <v>3215</v>
      </c>
      <c r="N1029">
        <v>0.948333333</v>
      </c>
      <c r="O1029">
        <v>0</v>
      </c>
      <c r="P1029">
        <v>260</v>
      </c>
      <c r="Q1029">
        <v>0</v>
      </c>
      <c r="R1029">
        <v>0</v>
      </c>
      <c r="S1029">
        <v>0</v>
      </c>
      <c r="T1029">
        <v>9</v>
      </c>
      <c r="U1029">
        <v>0</v>
      </c>
      <c r="V1029">
        <v>0</v>
      </c>
      <c r="W1029">
        <v>0</v>
      </c>
      <c r="X1029">
        <v>68.171997614078307</v>
      </c>
      <c r="Y1029">
        <v>0</v>
      </c>
      <c r="Z1029">
        <v>0</v>
      </c>
      <c r="AA1029">
        <v>0</v>
      </c>
      <c r="AB1029">
        <v>30.633305743625062</v>
      </c>
      <c r="AC1029">
        <v>0</v>
      </c>
      <c r="AD1029">
        <v>0</v>
      </c>
      <c r="AE1029">
        <v>98.805303357703366</v>
      </c>
    </row>
    <row r="1030" spans="1:31" x14ac:dyDescent="0.3">
      <c r="A1030">
        <v>2447648</v>
      </c>
      <c r="B1030">
        <v>1</v>
      </c>
      <c r="C1030" t="s">
        <v>80</v>
      </c>
      <c r="D1030" t="s">
        <v>85</v>
      </c>
      <c r="E1030" t="s">
        <v>147</v>
      </c>
      <c r="F1030" t="s">
        <v>3216</v>
      </c>
      <c r="G1030" t="s">
        <v>226</v>
      </c>
      <c r="H1030" t="s">
        <v>135</v>
      </c>
      <c r="I1030" t="s">
        <v>136</v>
      </c>
      <c r="J1030" t="s">
        <v>137</v>
      </c>
      <c r="K1030" t="s">
        <v>162</v>
      </c>
      <c r="L1030" t="s">
        <v>3217</v>
      </c>
      <c r="M1030" t="s">
        <v>3218</v>
      </c>
      <c r="N1030">
        <v>1.9213888880000001</v>
      </c>
      <c r="O1030">
        <v>0</v>
      </c>
      <c r="P1030">
        <v>409</v>
      </c>
      <c r="Q1030">
        <v>0</v>
      </c>
      <c r="R1030">
        <v>0</v>
      </c>
      <c r="S1030">
        <v>4</v>
      </c>
      <c r="T1030">
        <v>22</v>
      </c>
      <c r="U1030">
        <v>0</v>
      </c>
      <c r="V1030">
        <v>1</v>
      </c>
      <c r="W1030">
        <v>0</v>
      </c>
      <c r="X1030">
        <v>237.16086516245937</v>
      </c>
      <c r="Y1030">
        <v>0</v>
      </c>
      <c r="Z1030">
        <v>0</v>
      </c>
      <c r="AA1030">
        <v>383.6301556037123</v>
      </c>
      <c r="AB1030">
        <v>278.82583165186878</v>
      </c>
      <c r="AC1030">
        <v>0</v>
      </c>
      <c r="AD1030">
        <v>47.078420439890785</v>
      </c>
      <c r="AE1030">
        <v>946.69527285793129</v>
      </c>
    </row>
    <row r="1031" spans="1:31" x14ac:dyDescent="0.3">
      <c r="A1031">
        <v>2447652</v>
      </c>
      <c r="B1031">
        <v>1</v>
      </c>
      <c r="C1031" t="s">
        <v>81</v>
      </c>
      <c r="D1031" t="s">
        <v>120</v>
      </c>
      <c r="E1031" t="s">
        <v>173</v>
      </c>
      <c r="F1031" t="s">
        <v>3219</v>
      </c>
      <c r="G1031" t="s">
        <v>175</v>
      </c>
      <c r="H1031" t="s">
        <v>144</v>
      </c>
      <c r="I1031" t="s">
        <v>136</v>
      </c>
      <c r="J1031" t="s">
        <v>137</v>
      </c>
      <c r="K1031" t="s">
        <v>138</v>
      </c>
      <c r="L1031" t="s">
        <v>3220</v>
      </c>
      <c r="M1031" t="s">
        <v>3221</v>
      </c>
      <c r="N1031">
        <v>2.116666666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1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</row>
    <row r="1032" spans="1:31" x14ac:dyDescent="0.3">
      <c r="A1032">
        <v>2447654</v>
      </c>
      <c r="B1032">
        <v>1</v>
      </c>
      <c r="C1032" t="s">
        <v>80</v>
      </c>
      <c r="D1032" t="s">
        <v>93</v>
      </c>
      <c r="E1032" t="s">
        <v>141</v>
      </c>
      <c r="F1032" t="s">
        <v>3222</v>
      </c>
      <c r="G1032" t="s">
        <v>156</v>
      </c>
      <c r="H1032" t="s">
        <v>144</v>
      </c>
      <c r="I1032" t="s">
        <v>136</v>
      </c>
      <c r="J1032" t="s">
        <v>137</v>
      </c>
      <c r="K1032" t="s">
        <v>138</v>
      </c>
      <c r="L1032" t="s">
        <v>3223</v>
      </c>
      <c r="M1032" t="s">
        <v>3224</v>
      </c>
      <c r="N1032">
        <v>4.2527777770000004</v>
      </c>
      <c r="O1032">
        <v>0</v>
      </c>
      <c r="P1032">
        <v>5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2.8991003707945708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2.8991003707945708</v>
      </c>
    </row>
    <row r="1033" spans="1:31" x14ac:dyDescent="0.3">
      <c r="A1033">
        <v>2447656</v>
      </c>
      <c r="B1033">
        <v>1</v>
      </c>
      <c r="C1033" t="s">
        <v>81</v>
      </c>
      <c r="D1033" t="s">
        <v>128</v>
      </c>
      <c r="E1033" t="s">
        <v>132</v>
      </c>
      <c r="F1033" t="s">
        <v>3225</v>
      </c>
      <c r="G1033" t="s">
        <v>149</v>
      </c>
      <c r="H1033" t="s">
        <v>135</v>
      </c>
      <c r="I1033" t="s">
        <v>136</v>
      </c>
      <c r="J1033" t="s">
        <v>137</v>
      </c>
      <c r="K1033" t="s">
        <v>138</v>
      </c>
      <c r="L1033" t="s">
        <v>3226</v>
      </c>
      <c r="M1033" t="s">
        <v>3227</v>
      </c>
      <c r="N1033">
        <v>1.2483333329999999</v>
      </c>
      <c r="O1033">
        <v>3</v>
      </c>
      <c r="P1033">
        <v>1</v>
      </c>
      <c r="Q1033">
        <v>25</v>
      </c>
      <c r="R1033">
        <v>6</v>
      </c>
      <c r="S1033">
        <v>6</v>
      </c>
      <c r="T1033">
        <v>1</v>
      </c>
      <c r="U1033">
        <v>0</v>
      </c>
      <c r="V1033">
        <v>0</v>
      </c>
      <c r="W1033">
        <v>5.3552434472317598</v>
      </c>
      <c r="X1033">
        <v>1.0502032311727187E-2</v>
      </c>
      <c r="Y1033">
        <v>14.826546584116917</v>
      </c>
      <c r="Z1033">
        <v>2.619271003054624</v>
      </c>
      <c r="AA1033">
        <v>98.34134643880536</v>
      </c>
      <c r="AB1033">
        <v>2.5630999848247704</v>
      </c>
      <c r="AC1033">
        <v>0</v>
      </c>
      <c r="AD1033">
        <v>0</v>
      </c>
      <c r="AE1033">
        <v>123.71600949034516</v>
      </c>
    </row>
    <row r="1034" spans="1:31" x14ac:dyDescent="0.3">
      <c r="A1034">
        <v>2447659</v>
      </c>
      <c r="B1034">
        <v>1</v>
      </c>
      <c r="C1034" t="s">
        <v>80</v>
      </c>
      <c r="D1034" t="s">
        <v>96</v>
      </c>
      <c r="E1034" t="s">
        <v>159</v>
      </c>
      <c r="F1034" t="s">
        <v>3228</v>
      </c>
      <c r="G1034" t="s">
        <v>143</v>
      </c>
      <c r="H1034" t="s">
        <v>144</v>
      </c>
      <c r="I1034" t="s">
        <v>136</v>
      </c>
      <c r="J1034" t="s">
        <v>137</v>
      </c>
      <c r="K1034" t="s">
        <v>138</v>
      </c>
      <c r="L1034" t="s">
        <v>3229</v>
      </c>
      <c r="M1034" t="s">
        <v>3230</v>
      </c>
      <c r="N1034">
        <v>1.3258333330000001</v>
      </c>
      <c r="O1034">
        <v>0</v>
      </c>
      <c r="P1034">
        <v>287</v>
      </c>
      <c r="Q1034">
        <v>0</v>
      </c>
      <c r="R1034">
        <v>1</v>
      </c>
      <c r="S1034">
        <v>0</v>
      </c>
      <c r="T1034">
        <v>121</v>
      </c>
      <c r="U1034">
        <v>0</v>
      </c>
      <c r="V1034">
        <v>0</v>
      </c>
      <c r="W1034">
        <v>0</v>
      </c>
      <c r="X1034">
        <v>178.4041800372658</v>
      </c>
      <c r="Y1034">
        <v>0</v>
      </c>
      <c r="Z1034">
        <v>0</v>
      </c>
      <c r="AA1034">
        <v>0</v>
      </c>
      <c r="AB1034">
        <v>147.51601950356891</v>
      </c>
      <c r="AC1034">
        <v>0</v>
      </c>
      <c r="AD1034">
        <v>0</v>
      </c>
      <c r="AE1034">
        <v>325.92019954083469</v>
      </c>
    </row>
    <row r="1035" spans="1:31" x14ac:dyDescent="0.3">
      <c r="A1035">
        <v>2447660</v>
      </c>
      <c r="B1035">
        <v>1</v>
      </c>
      <c r="C1035" t="s">
        <v>81</v>
      </c>
      <c r="D1035" t="s">
        <v>122</v>
      </c>
      <c r="E1035" t="s">
        <v>132</v>
      </c>
      <c r="F1035" t="s">
        <v>3231</v>
      </c>
      <c r="G1035" t="s">
        <v>149</v>
      </c>
      <c r="H1035" t="s">
        <v>135</v>
      </c>
      <c r="I1035" t="s">
        <v>136</v>
      </c>
      <c r="J1035" t="s">
        <v>137</v>
      </c>
      <c r="K1035" t="s">
        <v>138</v>
      </c>
      <c r="L1035" t="s">
        <v>3232</v>
      </c>
      <c r="M1035" t="s">
        <v>3233</v>
      </c>
      <c r="N1035">
        <v>0.133333333</v>
      </c>
      <c r="O1035">
        <v>1</v>
      </c>
      <c r="P1035">
        <v>368</v>
      </c>
      <c r="Q1035">
        <v>46</v>
      </c>
      <c r="R1035">
        <v>19</v>
      </c>
      <c r="S1035">
        <v>2</v>
      </c>
      <c r="T1035">
        <v>48</v>
      </c>
      <c r="U1035">
        <v>0</v>
      </c>
      <c r="V1035">
        <v>0</v>
      </c>
      <c r="W1035">
        <v>6.0542203631480931E-3</v>
      </c>
      <c r="X1035">
        <v>6.8011448352077419</v>
      </c>
      <c r="Y1035">
        <v>11.64875487425746</v>
      </c>
      <c r="Z1035">
        <v>0.35677296640987377</v>
      </c>
      <c r="AA1035">
        <v>0.49938532635359995</v>
      </c>
      <c r="AB1035">
        <v>6.7380103200024841</v>
      </c>
      <c r="AC1035">
        <v>0</v>
      </c>
      <c r="AD1035">
        <v>0</v>
      </c>
      <c r="AE1035">
        <v>26.050122542594309</v>
      </c>
    </row>
    <row r="1036" spans="1:31" x14ac:dyDescent="0.3">
      <c r="A1036">
        <v>2447661</v>
      </c>
      <c r="B1036">
        <v>1</v>
      </c>
      <c r="C1036" t="s">
        <v>81</v>
      </c>
      <c r="D1036" t="s">
        <v>112</v>
      </c>
      <c r="E1036" t="s">
        <v>169</v>
      </c>
      <c r="F1036" t="s">
        <v>3234</v>
      </c>
      <c r="G1036" t="s">
        <v>149</v>
      </c>
      <c r="H1036" t="s">
        <v>135</v>
      </c>
      <c r="I1036" t="s">
        <v>136</v>
      </c>
      <c r="J1036" t="s">
        <v>137</v>
      </c>
      <c r="K1036" t="s">
        <v>138</v>
      </c>
      <c r="L1036" t="s">
        <v>3235</v>
      </c>
      <c r="M1036" t="s">
        <v>3236</v>
      </c>
      <c r="N1036">
        <v>0.222222222</v>
      </c>
      <c r="O1036">
        <v>0</v>
      </c>
      <c r="P1036">
        <v>439</v>
      </c>
      <c r="Q1036">
        <v>0</v>
      </c>
      <c r="R1036">
        <v>58</v>
      </c>
      <c r="S1036">
        <v>6</v>
      </c>
      <c r="T1036">
        <v>68</v>
      </c>
      <c r="U1036">
        <v>3</v>
      </c>
      <c r="V1036">
        <v>0</v>
      </c>
      <c r="W1036">
        <v>0</v>
      </c>
      <c r="X1036">
        <v>21.900854193278075</v>
      </c>
      <c r="Y1036">
        <v>0</v>
      </c>
      <c r="Z1036">
        <v>2.9192735302046531</v>
      </c>
      <c r="AA1036">
        <v>54.728791153343991</v>
      </c>
      <c r="AB1036">
        <v>12.959192204959809</v>
      </c>
      <c r="AC1036">
        <v>28.950675626358034</v>
      </c>
      <c r="AD1036">
        <v>0</v>
      </c>
      <c r="AE1036">
        <v>121.45878670814456</v>
      </c>
    </row>
    <row r="1037" spans="1:31" x14ac:dyDescent="0.3">
      <c r="A1037">
        <v>2447668</v>
      </c>
      <c r="B1037">
        <v>1</v>
      </c>
      <c r="C1037" t="s">
        <v>80</v>
      </c>
      <c r="D1037" t="s">
        <v>84</v>
      </c>
      <c r="E1037" t="s">
        <v>173</v>
      </c>
      <c r="F1037" t="s">
        <v>3237</v>
      </c>
      <c r="G1037" t="s">
        <v>219</v>
      </c>
      <c r="H1037" t="s">
        <v>144</v>
      </c>
      <c r="I1037" t="s">
        <v>136</v>
      </c>
      <c r="J1037" t="s">
        <v>3</v>
      </c>
      <c r="K1037" t="s">
        <v>138</v>
      </c>
      <c r="L1037" t="s">
        <v>3238</v>
      </c>
      <c r="M1037" t="s">
        <v>3239</v>
      </c>
      <c r="N1037">
        <v>3.0638888880000001</v>
      </c>
      <c r="O1037">
        <v>0</v>
      </c>
      <c r="P1037">
        <v>3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2.517495370383279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2.517495370383279</v>
      </c>
    </row>
    <row r="1038" spans="1:31" x14ac:dyDescent="0.3">
      <c r="A1038">
        <v>2447669</v>
      </c>
      <c r="B1038">
        <v>1</v>
      </c>
      <c r="C1038" t="s">
        <v>80</v>
      </c>
      <c r="D1038" t="s">
        <v>84</v>
      </c>
      <c r="E1038" t="s">
        <v>159</v>
      </c>
      <c r="F1038" t="s">
        <v>3240</v>
      </c>
      <c r="G1038" t="s">
        <v>310</v>
      </c>
      <c r="H1038" t="s">
        <v>144</v>
      </c>
      <c r="I1038" t="s">
        <v>136</v>
      </c>
      <c r="J1038" t="s">
        <v>137</v>
      </c>
      <c r="K1038" t="s">
        <v>138</v>
      </c>
      <c r="L1038" t="s">
        <v>3241</v>
      </c>
      <c r="M1038" t="s">
        <v>3242</v>
      </c>
      <c r="N1038">
        <v>0.36555555499999998</v>
      </c>
      <c r="O1038">
        <v>0</v>
      </c>
      <c r="P1038">
        <v>710</v>
      </c>
      <c r="Q1038">
        <v>0</v>
      </c>
      <c r="R1038">
        <v>0</v>
      </c>
      <c r="S1038">
        <v>0</v>
      </c>
      <c r="T1038">
        <v>22</v>
      </c>
      <c r="U1038">
        <v>0</v>
      </c>
      <c r="V1038">
        <v>1</v>
      </c>
      <c r="W1038">
        <v>0</v>
      </c>
      <c r="X1038">
        <v>68.783922362228438</v>
      </c>
      <c r="Y1038">
        <v>0</v>
      </c>
      <c r="Z1038">
        <v>0</v>
      </c>
      <c r="AA1038">
        <v>0</v>
      </c>
      <c r="AB1038">
        <v>11.777798570848464</v>
      </c>
      <c r="AC1038">
        <v>0</v>
      </c>
      <c r="AD1038">
        <v>4.1242584085610794</v>
      </c>
      <c r="AE1038">
        <v>84.685979341637974</v>
      </c>
    </row>
    <row r="1039" spans="1:31" x14ac:dyDescent="0.3">
      <c r="A1039">
        <v>2447673</v>
      </c>
      <c r="B1039">
        <v>1</v>
      </c>
      <c r="C1039" t="s">
        <v>80</v>
      </c>
      <c r="D1039" t="s">
        <v>106</v>
      </c>
      <c r="E1039" t="s">
        <v>173</v>
      </c>
      <c r="F1039" t="s">
        <v>3243</v>
      </c>
      <c r="G1039" t="s">
        <v>175</v>
      </c>
      <c r="H1039" t="s">
        <v>144</v>
      </c>
      <c r="I1039" t="s">
        <v>136</v>
      </c>
      <c r="J1039" t="s">
        <v>137</v>
      </c>
      <c r="K1039" t="s">
        <v>138</v>
      </c>
      <c r="L1039" t="s">
        <v>3244</v>
      </c>
      <c r="M1039" t="s">
        <v>3245</v>
      </c>
      <c r="N1039">
        <v>3.2322222219999999</v>
      </c>
      <c r="O1039">
        <v>0</v>
      </c>
      <c r="P1039">
        <v>0</v>
      </c>
      <c r="Q1039">
        <v>0</v>
      </c>
      <c r="R1039">
        <v>1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8.1548019627269532</v>
      </c>
      <c r="AA1039">
        <v>0</v>
      </c>
      <c r="AB1039">
        <v>0</v>
      </c>
      <c r="AC1039">
        <v>0</v>
      </c>
      <c r="AD1039">
        <v>0</v>
      </c>
      <c r="AE1039">
        <v>8.1548019627269532</v>
      </c>
    </row>
    <row r="1040" spans="1:31" x14ac:dyDescent="0.3">
      <c r="A1040">
        <v>2447675</v>
      </c>
      <c r="B1040">
        <v>1</v>
      </c>
      <c r="C1040" t="s">
        <v>80</v>
      </c>
      <c r="D1040" t="s">
        <v>94</v>
      </c>
      <c r="E1040" t="s">
        <v>169</v>
      </c>
      <c r="F1040" t="s">
        <v>3246</v>
      </c>
      <c r="G1040" t="s">
        <v>161</v>
      </c>
      <c r="H1040" t="s">
        <v>135</v>
      </c>
      <c r="I1040" t="s">
        <v>136</v>
      </c>
      <c r="J1040" t="s">
        <v>137</v>
      </c>
      <c r="K1040" t="s">
        <v>162</v>
      </c>
      <c r="L1040" t="s">
        <v>3247</v>
      </c>
      <c r="M1040" t="s">
        <v>3248</v>
      </c>
      <c r="N1040">
        <v>2.611388888</v>
      </c>
      <c r="O1040">
        <v>0</v>
      </c>
      <c r="P1040">
        <v>1043</v>
      </c>
      <c r="Q1040">
        <v>0</v>
      </c>
      <c r="R1040">
        <v>1</v>
      </c>
      <c r="S1040">
        <v>7</v>
      </c>
      <c r="T1040">
        <v>66</v>
      </c>
      <c r="U1040">
        <v>0</v>
      </c>
      <c r="V1040">
        <v>0</v>
      </c>
      <c r="W1040">
        <v>0</v>
      </c>
      <c r="X1040">
        <v>251.85343797026263</v>
      </c>
      <c r="Y1040">
        <v>0</v>
      </c>
      <c r="Z1040">
        <v>0.36618016408274723</v>
      </c>
      <c r="AA1040">
        <v>58.01616908950151</v>
      </c>
      <c r="AB1040">
        <v>54.787796987790344</v>
      </c>
      <c r="AC1040">
        <v>0</v>
      </c>
      <c r="AD1040">
        <v>0</v>
      </c>
      <c r="AE1040">
        <v>365.02358421163723</v>
      </c>
    </row>
    <row r="1041" spans="1:31" x14ac:dyDescent="0.3">
      <c r="A1041">
        <v>2447678</v>
      </c>
      <c r="B1041">
        <v>1</v>
      </c>
      <c r="C1041" t="s">
        <v>80</v>
      </c>
      <c r="D1041" t="s">
        <v>82</v>
      </c>
      <c r="E1041" t="s">
        <v>173</v>
      </c>
      <c r="F1041" t="s">
        <v>3249</v>
      </c>
      <c r="G1041" t="s">
        <v>179</v>
      </c>
      <c r="H1041" t="s">
        <v>144</v>
      </c>
      <c r="I1041" t="s">
        <v>136</v>
      </c>
      <c r="J1041" t="s">
        <v>137</v>
      </c>
      <c r="K1041" t="s">
        <v>138</v>
      </c>
      <c r="L1041" t="s">
        <v>3250</v>
      </c>
      <c r="M1041" t="s">
        <v>3251</v>
      </c>
      <c r="N1041">
        <v>4.3511111109999998</v>
      </c>
      <c r="O1041">
        <v>0</v>
      </c>
      <c r="P1041">
        <v>2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5.2581321479701346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5.2581321479701346</v>
      </c>
    </row>
    <row r="1042" spans="1:31" x14ac:dyDescent="0.3">
      <c r="A1042">
        <v>2447679</v>
      </c>
      <c r="B1042">
        <v>1</v>
      </c>
      <c r="C1042" t="s">
        <v>80</v>
      </c>
      <c r="D1042" t="s">
        <v>85</v>
      </c>
      <c r="E1042" t="s">
        <v>147</v>
      </c>
      <c r="F1042" t="s">
        <v>3252</v>
      </c>
      <c r="G1042" t="s">
        <v>226</v>
      </c>
      <c r="H1042" t="s">
        <v>135</v>
      </c>
      <c r="I1042" t="s">
        <v>136</v>
      </c>
      <c r="J1042" t="s">
        <v>137</v>
      </c>
      <c r="K1042" t="s">
        <v>162</v>
      </c>
      <c r="L1042" t="s">
        <v>3253</v>
      </c>
      <c r="M1042" t="s">
        <v>3254</v>
      </c>
      <c r="N1042">
        <v>0.85027777699999996</v>
      </c>
      <c r="O1042">
        <v>0</v>
      </c>
      <c r="P1042">
        <v>3002</v>
      </c>
      <c r="Q1042">
        <v>0</v>
      </c>
      <c r="R1042">
        <v>0</v>
      </c>
      <c r="S1042">
        <v>0</v>
      </c>
      <c r="T1042">
        <v>199</v>
      </c>
      <c r="U1042">
        <v>0</v>
      </c>
      <c r="V1042">
        <v>0</v>
      </c>
      <c r="W1042">
        <v>0</v>
      </c>
      <c r="X1042">
        <v>776.95454648203031</v>
      </c>
      <c r="Y1042">
        <v>0</v>
      </c>
      <c r="Z1042">
        <v>0</v>
      </c>
      <c r="AA1042">
        <v>0</v>
      </c>
      <c r="AB1042">
        <v>262.44122808758277</v>
      </c>
      <c r="AC1042">
        <v>0</v>
      </c>
      <c r="AD1042">
        <v>0</v>
      </c>
      <c r="AE1042">
        <v>1039.395774569613</v>
      </c>
    </row>
    <row r="1043" spans="1:31" x14ac:dyDescent="0.3">
      <c r="A1043">
        <v>2447681</v>
      </c>
      <c r="B1043">
        <v>1</v>
      </c>
      <c r="C1043" t="s">
        <v>80</v>
      </c>
      <c r="D1043" t="s">
        <v>82</v>
      </c>
      <c r="E1043" t="s">
        <v>141</v>
      </c>
      <c r="F1043" t="s">
        <v>3255</v>
      </c>
      <c r="G1043" t="s">
        <v>156</v>
      </c>
      <c r="H1043" t="s">
        <v>144</v>
      </c>
      <c r="I1043" t="s">
        <v>136</v>
      </c>
      <c r="J1043" t="s">
        <v>137</v>
      </c>
      <c r="K1043" t="s">
        <v>138</v>
      </c>
      <c r="L1043" t="s">
        <v>3256</v>
      </c>
      <c r="M1043" t="s">
        <v>3257</v>
      </c>
      <c r="N1043">
        <v>3.2372222220000002</v>
      </c>
      <c r="O1043">
        <v>0</v>
      </c>
      <c r="P1043">
        <v>26</v>
      </c>
      <c r="Q1043">
        <v>0</v>
      </c>
      <c r="R1043">
        <v>0</v>
      </c>
      <c r="S1043">
        <v>0</v>
      </c>
      <c r="T1043">
        <v>1</v>
      </c>
      <c r="U1043">
        <v>0</v>
      </c>
      <c r="V1043">
        <v>0</v>
      </c>
      <c r="W1043">
        <v>0</v>
      </c>
      <c r="X1043">
        <v>19.53809435144392</v>
      </c>
      <c r="Y1043">
        <v>0</v>
      </c>
      <c r="Z1043">
        <v>0</v>
      </c>
      <c r="AA1043">
        <v>0</v>
      </c>
      <c r="AB1043">
        <v>0.29779550944019967</v>
      </c>
      <c r="AC1043">
        <v>0</v>
      </c>
      <c r="AD1043">
        <v>0</v>
      </c>
      <c r="AE1043">
        <v>19.835889860884119</v>
      </c>
    </row>
    <row r="1044" spans="1:31" x14ac:dyDescent="0.3">
      <c r="A1044">
        <v>2447682</v>
      </c>
      <c r="B1044">
        <v>1</v>
      </c>
      <c r="C1044" t="s">
        <v>80</v>
      </c>
      <c r="D1044" t="s">
        <v>104</v>
      </c>
      <c r="E1044" t="s">
        <v>169</v>
      </c>
      <c r="F1044" t="s">
        <v>3258</v>
      </c>
      <c r="G1044" t="s">
        <v>149</v>
      </c>
      <c r="H1044" t="s">
        <v>135</v>
      </c>
      <c r="I1044" t="s">
        <v>136</v>
      </c>
      <c r="J1044" t="s">
        <v>137</v>
      </c>
      <c r="K1044" t="s">
        <v>138</v>
      </c>
      <c r="L1044" t="s">
        <v>3259</v>
      </c>
      <c r="M1044" t="s">
        <v>3260</v>
      </c>
      <c r="N1044">
        <v>0.55305555500000003</v>
      </c>
      <c r="O1044">
        <v>9</v>
      </c>
      <c r="P1044">
        <v>0</v>
      </c>
      <c r="Q1044">
        <v>70</v>
      </c>
      <c r="R1044">
        <v>0</v>
      </c>
      <c r="S1044">
        <v>23</v>
      </c>
      <c r="T1044">
        <v>2</v>
      </c>
      <c r="U1044">
        <v>0</v>
      </c>
      <c r="V1044">
        <v>0</v>
      </c>
      <c r="W1044">
        <v>3.1481308273381958</v>
      </c>
      <c r="X1044">
        <v>0</v>
      </c>
      <c r="Y1044">
        <v>16.38134454447993</v>
      </c>
      <c r="Z1044">
        <v>0</v>
      </c>
      <c r="AA1044">
        <v>57.959467117697308</v>
      </c>
      <c r="AB1044">
        <v>10.00718885391718</v>
      </c>
      <c r="AC1044">
        <v>0</v>
      </c>
      <c r="AD1044">
        <v>0</v>
      </c>
      <c r="AE1044">
        <v>87.496131343432623</v>
      </c>
    </row>
    <row r="1045" spans="1:31" x14ac:dyDescent="0.3">
      <c r="A1045">
        <v>2447684</v>
      </c>
      <c r="B1045">
        <v>1</v>
      </c>
      <c r="C1045" t="s">
        <v>80</v>
      </c>
      <c r="D1045" t="s">
        <v>96</v>
      </c>
      <c r="E1045" t="s">
        <v>159</v>
      </c>
      <c r="F1045" t="s">
        <v>3261</v>
      </c>
      <c r="G1045" t="s">
        <v>143</v>
      </c>
      <c r="H1045" t="s">
        <v>144</v>
      </c>
      <c r="I1045" t="s">
        <v>136</v>
      </c>
      <c r="J1045" t="s">
        <v>137</v>
      </c>
      <c r="K1045" t="s">
        <v>138</v>
      </c>
      <c r="L1045" t="s">
        <v>3262</v>
      </c>
      <c r="M1045" t="s">
        <v>3263</v>
      </c>
      <c r="N1045">
        <v>0.50666666599999999</v>
      </c>
      <c r="O1045">
        <v>0</v>
      </c>
      <c r="P1045">
        <v>104</v>
      </c>
      <c r="Q1045">
        <v>0</v>
      </c>
      <c r="R1045">
        <v>0</v>
      </c>
      <c r="S1045">
        <v>0</v>
      </c>
      <c r="T1045">
        <v>19</v>
      </c>
      <c r="U1045">
        <v>0</v>
      </c>
      <c r="V1045">
        <v>0</v>
      </c>
      <c r="W1045">
        <v>0</v>
      </c>
      <c r="X1045">
        <v>23.917269851558402</v>
      </c>
      <c r="Y1045">
        <v>0</v>
      </c>
      <c r="Z1045">
        <v>0</v>
      </c>
      <c r="AA1045">
        <v>0</v>
      </c>
      <c r="AB1045">
        <v>30.943880704815889</v>
      </c>
      <c r="AC1045">
        <v>0</v>
      </c>
      <c r="AD1045">
        <v>0</v>
      </c>
      <c r="AE1045">
        <v>54.861150556374291</v>
      </c>
    </row>
    <row r="1046" spans="1:31" x14ac:dyDescent="0.3">
      <c r="A1046">
        <v>2447685</v>
      </c>
      <c r="B1046">
        <v>1</v>
      </c>
      <c r="C1046" t="s">
        <v>80</v>
      </c>
      <c r="D1046" t="s">
        <v>105</v>
      </c>
      <c r="E1046" t="s">
        <v>159</v>
      </c>
      <c r="F1046" t="s">
        <v>3264</v>
      </c>
      <c r="G1046" t="s">
        <v>1552</v>
      </c>
      <c r="H1046" t="s">
        <v>144</v>
      </c>
      <c r="I1046" t="s">
        <v>136</v>
      </c>
      <c r="J1046" t="s">
        <v>137</v>
      </c>
      <c r="K1046" t="s">
        <v>138</v>
      </c>
      <c r="L1046" t="s">
        <v>3265</v>
      </c>
      <c r="M1046" t="s">
        <v>3266</v>
      </c>
      <c r="N1046">
        <v>0.402777777</v>
      </c>
      <c r="O1046">
        <v>0</v>
      </c>
      <c r="P1046">
        <v>654</v>
      </c>
      <c r="Q1046">
        <v>0</v>
      </c>
      <c r="R1046">
        <v>0</v>
      </c>
      <c r="S1046">
        <v>0</v>
      </c>
      <c r="T1046">
        <v>43</v>
      </c>
      <c r="U1046">
        <v>0</v>
      </c>
      <c r="V1046">
        <v>0</v>
      </c>
      <c r="W1046">
        <v>0</v>
      </c>
      <c r="X1046">
        <v>81.912557229801237</v>
      </c>
      <c r="Y1046">
        <v>0</v>
      </c>
      <c r="Z1046">
        <v>0</v>
      </c>
      <c r="AA1046">
        <v>0</v>
      </c>
      <c r="AB1046">
        <v>39.298704289794252</v>
      </c>
      <c r="AC1046">
        <v>0</v>
      </c>
      <c r="AD1046">
        <v>0</v>
      </c>
      <c r="AE1046">
        <v>121.2112615195955</v>
      </c>
    </row>
    <row r="1047" spans="1:31" x14ac:dyDescent="0.3">
      <c r="A1047">
        <v>2447686</v>
      </c>
      <c r="B1047">
        <v>1</v>
      </c>
      <c r="C1047" t="s">
        <v>80</v>
      </c>
      <c r="D1047" t="s">
        <v>83</v>
      </c>
      <c r="E1047" t="s">
        <v>159</v>
      </c>
      <c r="F1047" t="s">
        <v>3267</v>
      </c>
      <c r="G1047" t="s">
        <v>226</v>
      </c>
      <c r="H1047" t="s">
        <v>144</v>
      </c>
      <c r="I1047" t="s">
        <v>136</v>
      </c>
      <c r="J1047" t="s">
        <v>137</v>
      </c>
      <c r="K1047" t="s">
        <v>162</v>
      </c>
      <c r="L1047" t="s">
        <v>3268</v>
      </c>
      <c r="M1047" t="s">
        <v>3269</v>
      </c>
      <c r="N1047">
        <v>5.6786111110000004</v>
      </c>
      <c r="O1047">
        <v>0</v>
      </c>
      <c r="P1047">
        <v>570</v>
      </c>
      <c r="Q1047">
        <v>0</v>
      </c>
      <c r="R1047">
        <v>0</v>
      </c>
      <c r="S1047">
        <v>0</v>
      </c>
      <c r="T1047">
        <v>26</v>
      </c>
      <c r="U1047">
        <v>0</v>
      </c>
      <c r="V1047">
        <v>0</v>
      </c>
      <c r="W1047">
        <v>0</v>
      </c>
      <c r="X1047">
        <v>895.53608303215083</v>
      </c>
      <c r="Y1047">
        <v>0</v>
      </c>
      <c r="Z1047">
        <v>0</v>
      </c>
      <c r="AA1047">
        <v>0</v>
      </c>
      <c r="AB1047">
        <v>129.3282689892782</v>
      </c>
      <c r="AC1047">
        <v>0</v>
      </c>
      <c r="AD1047">
        <v>0</v>
      </c>
      <c r="AE1047">
        <v>1024.8643520214291</v>
      </c>
    </row>
    <row r="1048" spans="1:31" x14ac:dyDescent="0.3">
      <c r="A1048">
        <v>2447690</v>
      </c>
      <c r="B1048">
        <v>1</v>
      </c>
      <c r="C1048" t="s">
        <v>80</v>
      </c>
      <c r="D1048" t="s">
        <v>97</v>
      </c>
      <c r="E1048" t="s">
        <v>173</v>
      </c>
      <c r="F1048" t="s">
        <v>3270</v>
      </c>
      <c r="G1048" t="s">
        <v>143</v>
      </c>
      <c r="H1048" t="s">
        <v>144</v>
      </c>
      <c r="I1048" t="s">
        <v>136</v>
      </c>
      <c r="J1048" t="s">
        <v>137</v>
      </c>
      <c r="K1048" t="s">
        <v>138</v>
      </c>
      <c r="L1048" t="s">
        <v>3271</v>
      </c>
      <c r="M1048" t="s">
        <v>3272</v>
      </c>
      <c r="N1048">
        <v>0.24916666600000001</v>
      </c>
      <c r="O1048">
        <v>0</v>
      </c>
      <c r="P1048">
        <v>1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2.5482934253121335E-2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2.5482934253121335E-2</v>
      </c>
    </row>
    <row r="1049" spans="1:31" x14ac:dyDescent="0.3">
      <c r="A1049">
        <v>2447691</v>
      </c>
      <c r="B1049">
        <v>1</v>
      </c>
      <c r="C1049" t="s">
        <v>80</v>
      </c>
      <c r="D1049" t="s">
        <v>82</v>
      </c>
      <c r="E1049" t="s">
        <v>159</v>
      </c>
      <c r="F1049" t="s">
        <v>3273</v>
      </c>
      <c r="G1049" t="s">
        <v>143</v>
      </c>
      <c r="H1049" t="s">
        <v>144</v>
      </c>
      <c r="I1049" t="s">
        <v>136</v>
      </c>
      <c r="J1049" t="s">
        <v>137</v>
      </c>
      <c r="K1049" t="s">
        <v>138</v>
      </c>
      <c r="L1049" t="s">
        <v>3274</v>
      </c>
      <c r="M1049" t="s">
        <v>3275</v>
      </c>
      <c r="N1049">
        <v>0.57527777700000005</v>
      </c>
      <c r="O1049">
        <v>0</v>
      </c>
      <c r="P1049">
        <v>268</v>
      </c>
      <c r="Q1049">
        <v>0</v>
      </c>
      <c r="R1049">
        <v>0</v>
      </c>
      <c r="S1049">
        <v>0</v>
      </c>
      <c r="T1049">
        <v>82</v>
      </c>
      <c r="U1049">
        <v>0</v>
      </c>
      <c r="V1049">
        <v>0</v>
      </c>
      <c r="W1049">
        <v>0</v>
      </c>
      <c r="X1049">
        <v>51.189267703183667</v>
      </c>
      <c r="Y1049">
        <v>0</v>
      </c>
      <c r="Z1049">
        <v>0</v>
      </c>
      <c r="AA1049">
        <v>0</v>
      </c>
      <c r="AB1049">
        <v>28.931999361724301</v>
      </c>
      <c r="AC1049">
        <v>0</v>
      </c>
      <c r="AD1049">
        <v>0</v>
      </c>
      <c r="AE1049">
        <v>80.121267064907968</v>
      </c>
    </row>
    <row r="1050" spans="1:31" x14ac:dyDescent="0.3">
      <c r="A1050">
        <v>2447693</v>
      </c>
      <c r="B1050">
        <v>1</v>
      </c>
      <c r="C1050" t="s">
        <v>80</v>
      </c>
      <c r="D1050" t="s">
        <v>97</v>
      </c>
      <c r="E1050" t="s">
        <v>173</v>
      </c>
      <c r="F1050" t="s">
        <v>3276</v>
      </c>
      <c r="G1050" t="s">
        <v>179</v>
      </c>
      <c r="H1050" t="s">
        <v>144</v>
      </c>
      <c r="I1050" t="s">
        <v>136</v>
      </c>
      <c r="J1050" t="s">
        <v>137</v>
      </c>
      <c r="K1050" t="s">
        <v>138</v>
      </c>
      <c r="L1050" t="s">
        <v>3277</v>
      </c>
      <c r="M1050" t="s">
        <v>3278</v>
      </c>
      <c r="N1050">
        <v>1.6397222220000001</v>
      </c>
      <c r="O1050">
        <v>0</v>
      </c>
      <c r="P1050">
        <v>1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0.48879572346690664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0.48879572346690664</v>
      </c>
    </row>
    <row r="1051" spans="1:31" x14ac:dyDescent="0.3">
      <c r="A1051">
        <v>2447696</v>
      </c>
      <c r="B1051">
        <v>1</v>
      </c>
      <c r="C1051" t="s">
        <v>80</v>
      </c>
      <c r="D1051" t="s">
        <v>97</v>
      </c>
      <c r="E1051" t="s">
        <v>147</v>
      </c>
      <c r="F1051" t="s">
        <v>3279</v>
      </c>
      <c r="G1051" t="s">
        <v>353</v>
      </c>
      <c r="H1051" t="s">
        <v>135</v>
      </c>
      <c r="I1051" t="s">
        <v>136</v>
      </c>
      <c r="J1051" t="s">
        <v>137</v>
      </c>
      <c r="K1051" t="s">
        <v>138</v>
      </c>
      <c r="L1051" t="s">
        <v>3280</v>
      </c>
      <c r="M1051" t="s">
        <v>3281</v>
      </c>
      <c r="N1051">
        <v>1.373888888</v>
      </c>
      <c r="O1051">
        <v>0</v>
      </c>
      <c r="P1051">
        <v>586</v>
      </c>
      <c r="Q1051">
        <v>0</v>
      </c>
      <c r="R1051">
        <v>5</v>
      </c>
      <c r="S1051">
        <v>0</v>
      </c>
      <c r="T1051">
        <v>59</v>
      </c>
      <c r="U1051">
        <v>0</v>
      </c>
      <c r="V1051">
        <v>0</v>
      </c>
      <c r="W1051">
        <v>0</v>
      </c>
      <c r="X1051">
        <v>301.71646381368254</v>
      </c>
      <c r="Y1051">
        <v>0</v>
      </c>
      <c r="Z1051">
        <v>1.192211807307856</v>
      </c>
      <c r="AA1051">
        <v>0</v>
      </c>
      <c r="AB1051">
        <v>128.5818348806514</v>
      </c>
      <c r="AC1051">
        <v>0</v>
      </c>
      <c r="AD1051">
        <v>0</v>
      </c>
      <c r="AE1051">
        <v>431.49051050164178</v>
      </c>
    </row>
    <row r="1052" spans="1:31" x14ac:dyDescent="0.3">
      <c r="A1052">
        <v>2447697</v>
      </c>
      <c r="B1052">
        <v>1</v>
      </c>
      <c r="C1052" t="s">
        <v>80</v>
      </c>
      <c r="D1052" t="s">
        <v>109</v>
      </c>
      <c r="E1052" t="s">
        <v>141</v>
      </c>
      <c r="F1052" t="s">
        <v>3282</v>
      </c>
      <c r="G1052" t="s">
        <v>143</v>
      </c>
      <c r="H1052" t="s">
        <v>144</v>
      </c>
      <c r="I1052" t="s">
        <v>136</v>
      </c>
      <c r="J1052" t="s">
        <v>137</v>
      </c>
      <c r="K1052" t="s">
        <v>138</v>
      </c>
      <c r="L1052" t="s">
        <v>3283</v>
      </c>
      <c r="M1052" t="s">
        <v>3284</v>
      </c>
      <c r="N1052">
        <v>0.449722222</v>
      </c>
      <c r="O1052">
        <v>0</v>
      </c>
      <c r="P1052">
        <v>161</v>
      </c>
      <c r="Q1052">
        <v>0</v>
      </c>
      <c r="R1052">
        <v>0</v>
      </c>
      <c r="S1052">
        <v>0</v>
      </c>
      <c r="T1052">
        <v>26</v>
      </c>
      <c r="U1052">
        <v>0</v>
      </c>
      <c r="V1052">
        <v>0</v>
      </c>
      <c r="W1052">
        <v>0</v>
      </c>
      <c r="X1052">
        <v>16.5814417719536</v>
      </c>
      <c r="Y1052">
        <v>0</v>
      </c>
      <c r="Z1052">
        <v>0</v>
      </c>
      <c r="AA1052">
        <v>0</v>
      </c>
      <c r="AB1052">
        <v>11.80039147283755</v>
      </c>
      <c r="AC1052">
        <v>0</v>
      </c>
      <c r="AD1052">
        <v>0</v>
      </c>
      <c r="AE1052">
        <v>28.381833244791149</v>
      </c>
    </row>
    <row r="1053" spans="1:31" x14ac:dyDescent="0.3">
      <c r="A1053">
        <v>2447701</v>
      </c>
      <c r="B1053">
        <v>1</v>
      </c>
      <c r="C1053" t="s">
        <v>81</v>
      </c>
      <c r="D1053" t="s">
        <v>128</v>
      </c>
      <c r="E1053" t="s">
        <v>169</v>
      </c>
      <c r="F1053" t="s">
        <v>3285</v>
      </c>
      <c r="G1053" t="s">
        <v>149</v>
      </c>
      <c r="H1053" t="s">
        <v>135</v>
      </c>
      <c r="I1053" t="s">
        <v>136</v>
      </c>
      <c r="J1053" t="s">
        <v>137</v>
      </c>
      <c r="K1053" t="s">
        <v>138</v>
      </c>
      <c r="L1053" t="s">
        <v>3286</v>
      </c>
      <c r="M1053" t="s">
        <v>3287</v>
      </c>
      <c r="N1053">
        <v>1.0608333329999999</v>
      </c>
      <c r="O1053">
        <v>0</v>
      </c>
      <c r="P1053">
        <v>0</v>
      </c>
      <c r="Q1053">
        <v>0</v>
      </c>
      <c r="R1053">
        <v>0</v>
      </c>
      <c r="S1053">
        <v>88</v>
      </c>
      <c r="T1053">
        <v>2</v>
      </c>
      <c r="U1053">
        <v>64</v>
      </c>
      <c r="V1053">
        <v>3</v>
      </c>
      <c r="W1053">
        <v>0</v>
      </c>
      <c r="X1053">
        <v>0</v>
      </c>
      <c r="Y1053">
        <v>0</v>
      </c>
      <c r="Z1053">
        <v>0</v>
      </c>
      <c r="AA1053">
        <v>2072.5891502288632</v>
      </c>
      <c r="AB1053">
        <v>7.5688254344430632</v>
      </c>
      <c r="AC1053">
        <v>13670.375258104479</v>
      </c>
      <c r="AD1053">
        <v>265.25679317157682</v>
      </c>
      <c r="AE1053">
        <v>16015.790026939363</v>
      </c>
    </row>
    <row r="1054" spans="1:31" x14ac:dyDescent="0.3">
      <c r="A1054">
        <v>2447702</v>
      </c>
      <c r="B1054">
        <v>1</v>
      </c>
      <c r="C1054" t="s">
        <v>81</v>
      </c>
      <c r="D1054" t="s">
        <v>128</v>
      </c>
      <c r="E1054" t="s">
        <v>169</v>
      </c>
      <c r="F1054" t="s">
        <v>3288</v>
      </c>
      <c r="G1054" t="s">
        <v>219</v>
      </c>
      <c r="H1054" t="s">
        <v>135</v>
      </c>
      <c r="I1054" t="s">
        <v>136</v>
      </c>
      <c r="J1054" t="s">
        <v>3</v>
      </c>
      <c r="K1054" t="s">
        <v>138</v>
      </c>
      <c r="L1054" t="s">
        <v>3289</v>
      </c>
      <c r="M1054" t="s">
        <v>3290</v>
      </c>
      <c r="N1054">
        <v>2.2425000000000002</v>
      </c>
      <c r="O1054">
        <v>0</v>
      </c>
      <c r="P1054">
        <v>121</v>
      </c>
      <c r="Q1054">
        <v>0</v>
      </c>
      <c r="R1054">
        <v>1</v>
      </c>
      <c r="S1054">
        <v>1</v>
      </c>
      <c r="T1054">
        <v>21</v>
      </c>
      <c r="U1054">
        <v>0</v>
      </c>
      <c r="V1054">
        <v>0</v>
      </c>
      <c r="W1054">
        <v>0</v>
      </c>
      <c r="X1054">
        <v>162.95136413394707</v>
      </c>
      <c r="Y1054">
        <v>0</v>
      </c>
      <c r="Z1054">
        <v>0.74105956318342137</v>
      </c>
      <c r="AA1054">
        <v>2512.0903081872448</v>
      </c>
      <c r="AB1054">
        <v>296.17203244519959</v>
      </c>
      <c r="AC1054">
        <v>0</v>
      </c>
      <c r="AD1054">
        <v>0</v>
      </c>
      <c r="AE1054">
        <v>2971.9547643295746</v>
      </c>
    </row>
    <row r="1055" spans="1:31" x14ac:dyDescent="0.3">
      <c r="A1055">
        <v>2447703</v>
      </c>
      <c r="B1055">
        <v>1</v>
      </c>
      <c r="C1055" t="s">
        <v>80</v>
      </c>
      <c r="D1055" t="s">
        <v>106</v>
      </c>
      <c r="E1055" t="s">
        <v>132</v>
      </c>
      <c r="F1055" t="s">
        <v>2544</v>
      </c>
      <c r="G1055" t="s">
        <v>149</v>
      </c>
      <c r="H1055" t="s">
        <v>135</v>
      </c>
      <c r="I1055" t="s">
        <v>136</v>
      </c>
      <c r="J1055" t="s">
        <v>137</v>
      </c>
      <c r="K1055" t="s">
        <v>138</v>
      </c>
      <c r="L1055" t="s">
        <v>3291</v>
      </c>
      <c r="M1055" t="s">
        <v>3292</v>
      </c>
      <c r="N1055">
        <v>0.25750000000000001</v>
      </c>
      <c r="O1055">
        <v>1</v>
      </c>
      <c r="P1055">
        <v>191</v>
      </c>
      <c r="Q1055">
        <v>15</v>
      </c>
      <c r="R1055">
        <v>80</v>
      </c>
      <c r="S1055">
        <v>4</v>
      </c>
      <c r="T1055">
        <v>33</v>
      </c>
      <c r="U1055">
        <v>0</v>
      </c>
      <c r="V1055">
        <v>0</v>
      </c>
      <c r="W1055">
        <v>0.16728995271008448</v>
      </c>
      <c r="X1055">
        <v>10.858825574525293</v>
      </c>
      <c r="Y1055">
        <v>2.8926256576107079</v>
      </c>
      <c r="Z1055">
        <v>6.3146143247247357</v>
      </c>
      <c r="AA1055">
        <v>6.6531135470852494</v>
      </c>
      <c r="AB1055">
        <v>7.4992285956818305</v>
      </c>
      <c r="AC1055">
        <v>0</v>
      </c>
      <c r="AD1055">
        <v>0</v>
      </c>
      <c r="AE1055">
        <v>34.385697652337896</v>
      </c>
    </row>
    <row r="1056" spans="1:31" x14ac:dyDescent="0.3">
      <c r="A1056">
        <v>2447709</v>
      </c>
      <c r="B1056">
        <v>1</v>
      </c>
      <c r="C1056" t="s">
        <v>80</v>
      </c>
      <c r="D1056" t="s">
        <v>97</v>
      </c>
      <c r="E1056" t="s">
        <v>182</v>
      </c>
      <c r="F1056" t="s">
        <v>3293</v>
      </c>
      <c r="G1056" t="s">
        <v>410</v>
      </c>
      <c r="H1056" t="s">
        <v>144</v>
      </c>
      <c r="I1056" t="s">
        <v>136</v>
      </c>
      <c r="J1056" t="s">
        <v>137</v>
      </c>
      <c r="K1056" t="s">
        <v>138</v>
      </c>
      <c r="L1056" t="s">
        <v>3294</v>
      </c>
      <c r="M1056" t="s">
        <v>3295</v>
      </c>
      <c r="N1056">
        <v>5.0774999999999997</v>
      </c>
      <c r="O1056">
        <v>0</v>
      </c>
      <c r="P1056">
        <v>37</v>
      </c>
      <c r="Q1056">
        <v>0</v>
      </c>
      <c r="R1056">
        <v>0</v>
      </c>
      <c r="S1056">
        <v>0</v>
      </c>
      <c r="T1056">
        <v>1</v>
      </c>
      <c r="U1056">
        <v>0</v>
      </c>
      <c r="V1056">
        <v>0</v>
      </c>
      <c r="W1056">
        <v>0</v>
      </c>
      <c r="X1056">
        <v>132.65737905628504</v>
      </c>
      <c r="Y1056">
        <v>0</v>
      </c>
      <c r="Z1056">
        <v>0</v>
      </c>
      <c r="AA1056">
        <v>0</v>
      </c>
      <c r="AB1056">
        <v>4.1228736579581177E-2</v>
      </c>
      <c r="AC1056">
        <v>0</v>
      </c>
      <c r="AD1056">
        <v>0</v>
      </c>
      <c r="AE1056">
        <v>132.69860779286461</v>
      </c>
    </row>
    <row r="1057" spans="1:31" x14ac:dyDescent="0.3">
      <c r="A1057">
        <v>2447710</v>
      </c>
      <c r="B1057">
        <v>1</v>
      </c>
      <c r="C1057" t="s">
        <v>81</v>
      </c>
      <c r="D1057" t="s">
        <v>112</v>
      </c>
      <c r="E1057" t="s">
        <v>173</v>
      </c>
      <c r="F1057" t="s">
        <v>3296</v>
      </c>
      <c r="G1057" t="s">
        <v>175</v>
      </c>
      <c r="H1057" t="s">
        <v>144</v>
      </c>
      <c r="I1057" t="s">
        <v>136</v>
      </c>
      <c r="J1057" t="s">
        <v>137</v>
      </c>
      <c r="K1057" t="s">
        <v>138</v>
      </c>
      <c r="L1057" t="s">
        <v>3297</v>
      </c>
      <c r="M1057" t="s">
        <v>3298</v>
      </c>
      <c r="N1057">
        <v>1.4511111109999999</v>
      </c>
      <c r="O1057">
        <v>0</v>
      </c>
      <c r="P1057">
        <v>2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0.48267362101101541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0.48267362101101541</v>
      </c>
    </row>
    <row r="1058" spans="1:31" x14ac:dyDescent="0.3">
      <c r="A1058">
        <v>2447713</v>
      </c>
      <c r="B1058">
        <v>1</v>
      </c>
      <c r="C1058" t="s">
        <v>80</v>
      </c>
      <c r="D1058" t="s">
        <v>98</v>
      </c>
      <c r="E1058" t="s">
        <v>141</v>
      </c>
      <c r="F1058" t="s">
        <v>3299</v>
      </c>
      <c r="G1058" t="s">
        <v>143</v>
      </c>
      <c r="H1058" t="s">
        <v>144</v>
      </c>
      <c r="I1058" t="s">
        <v>136</v>
      </c>
      <c r="J1058" t="s">
        <v>137</v>
      </c>
      <c r="K1058" t="s">
        <v>138</v>
      </c>
      <c r="L1058" t="s">
        <v>3300</v>
      </c>
      <c r="M1058" t="s">
        <v>3301</v>
      </c>
      <c r="N1058">
        <v>1.9775</v>
      </c>
      <c r="O1058">
        <v>0</v>
      </c>
      <c r="P1058">
        <v>15</v>
      </c>
      <c r="Q1058">
        <v>0</v>
      </c>
      <c r="R1058">
        <v>12</v>
      </c>
      <c r="S1058">
        <v>0</v>
      </c>
      <c r="T1058">
        <v>4</v>
      </c>
      <c r="U1058">
        <v>0</v>
      </c>
      <c r="V1058">
        <v>0</v>
      </c>
      <c r="W1058">
        <v>0</v>
      </c>
      <c r="X1058">
        <v>6.9046141105074526</v>
      </c>
      <c r="Y1058">
        <v>0</v>
      </c>
      <c r="Z1058">
        <v>17.36262256427959</v>
      </c>
      <c r="AA1058">
        <v>0</v>
      </c>
      <c r="AB1058">
        <v>3.8497576893419376</v>
      </c>
      <c r="AC1058">
        <v>0</v>
      </c>
      <c r="AD1058">
        <v>0</v>
      </c>
      <c r="AE1058">
        <v>28.116994364128981</v>
      </c>
    </row>
    <row r="1059" spans="1:31" x14ac:dyDescent="0.3">
      <c r="A1059">
        <v>2447715</v>
      </c>
      <c r="B1059">
        <v>1</v>
      </c>
      <c r="C1059" t="s">
        <v>81</v>
      </c>
      <c r="D1059" t="s">
        <v>121</v>
      </c>
      <c r="E1059" t="s">
        <v>141</v>
      </c>
      <c r="F1059" t="s">
        <v>3302</v>
      </c>
      <c r="G1059" t="s">
        <v>156</v>
      </c>
      <c r="H1059" t="s">
        <v>144</v>
      </c>
      <c r="I1059" t="s">
        <v>136</v>
      </c>
      <c r="J1059" t="s">
        <v>137</v>
      </c>
      <c r="K1059" t="s">
        <v>138</v>
      </c>
      <c r="L1059" t="s">
        <v>3303</v>
      </c>
      <c r="M1059" t="s">
        <v>3304</v>
      </c>
      <c r="N1059">
        <v>0.92472222199999998</v>
      </c>
      <c r="O1059">
        <v>0</v>
      </c>
      <c r="P1059">
        <v>1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9.4715488128245012E-2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9.4715488128245012E-2</v>
      </c>
    </row>
    <row r="1060" spans="1:31" x14ac:dyDescent="0.3">
      <c r="A1060">
        <v>2447718</v>
      </c>
      <c r="B1060">
        <v>1</v>
      </c>
      <c r="C1060" t="s">
        <v>81</v>
      </c>
      <c r="D1060" t="s">
        <v>120</v>
      </c>
      <c r="E1060" t="s">
        <v>169</v>
      </c>
      <c r="F1060" t="s">
        <v>3305</v>
      </c>
      <c r="G1060" t="s">
        <v>149</v>
      </c>
      <c r="H1060" t="s">
        <v>135</v>
      </c>
      <c r="I1060" t="s">
        <v>136</v>
      </c>
      <c r="J1060" t="s">
        <v>137</v>
      </c>
      <c r="K1060" t="s">
        <v>138</v>
      </c>
      <c r="L1060" t="s">
        <v>3306</v>
      </c>
      <c r="M1060" t="s">
        <v>3307</v>
      </c>
      <c r="N1060">
        <v>1.916666666</v>
      </c>
      <c r="O1060">
        <v>1</v>
      </c>
      <c r="P1060">
        <v>1649</v>
      </c>
      <c r="Q1060">
        <v>0</v>
      </c>
      <c r="R1060">
        <v>11</v>
      </c>
      <c r="S1060">
        <v>0</v>
      </c>
      <c r="T1060">
        <v>90</v>
      </c>
      <c r="U1060">
        <v>0</v>
      </c>
      <c r="V1060">
        <v>0</v>
      </c>
      <c r="W1060">
        <v>0.50676261468345007</v>
      </c>
      <c r="X1060">
        <v>1090.000132470172</v>
      </c>
      <c r="Y1060">
        <v>0</v>
      </c>
      <c r="Z1060">
        <v>6.5965528458780103</v>
      </c>
      <c r="AA1060">
        <v>0</v>
      </c>
      <c r="AB1060">
        <v>168.97441512264427</v>
      </c>
      <c r="AC1060">
        <v>0</v>
      </c>
      <c r="AD1060">
        <v>0</v>
      </c>
      <c r="AE1060">
        <v>1266.0778630533778</v>
      </c>
    </row>
    <row r="1061" spans="1:31" x14ac:dyDescent="0.3">
      <c r="A1061">
        <v>2447729</v>
      </c>
      <c r="B1061">
        <v>1</v>
      </c>
      <c r="C1061" t="s">
        <v>80</v>
      </c>
      <c r="D1061" t="s">
        <v>82</v>
      </c>
      <c r="E1061" t="s">
        <v>173</v>
      </c>
      <c r="F1061" t="s">
        <v>3308</v>
      </c>
      <c r="G1061" t="s">
        <v>179</v>
      </c>
      <c r="H1061" t="s">
        <v>144</v>
      </c>
      <c r="I1061" t="s">
        <v>136</v>
      </c>
      <c r="J1061" t="s">
        <v>137</v>
      </c>
      <c r="K1061" t="s">
        <v>138</v>
      </c>
      <c r="L1061" t="s">
        <v>3309</v>
      </c>
      <c r="M1061" t="s">
        <v>3310</v>
      </c>
      <c r="N1061">
        <v>1.3561111109999999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1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2.5679613518676701</v>
      </c>
      <c r="AC1061">
        <v>0</v>
      </c>
      <c r="AD1061">
        <v>0</v>
      </c>
      <c r="AE1061">
        <v>2.5679613518676701</v>
      </c>
    </row>
    <row r="1062" spans="1:31" x14ac:dyDescent="0.3">
      <c r="A1062">
        <v>2447733</v>
      </c>
      <c r="B1062">
        <v>1</v>
      </c>
      <c r="C1062" t="s">
        <v>81</v>
      </c>
      <c r="D1062" t="s">
        <v>113</v>
      </c>
      <c r="E1062" t="s">
        <v>147</v>
      </c>
      <c r="F1062" t="s">
        <v>3311</v>
      </c>
      <c r="G1062" t="s">
        <v>134</v>
      </c>
      <c r="H1062" t="s">
        <v>135</v>
      </c>
      <c r="I1062" t="s">
        <v>136</v>
      </c>
      <c r="J1062" t="s">
        <v>137</v>
      </c>
      <c r="K1062" t="s">
        <v>138</v>
      </c>
      <c r="L1062" t="s">
        <v>3312</v>
      </c>
      <c r="M1062" t="s">
        <v>3313</v>
      </c>
      <c r="N1062">
        <v>3.13</v>
      </c>
      <c r="O1062">
        <v>0</v>
      </c>
      <c r="P1062">
        <v>5</v>
      </c>
      <c r="Q1062">
        <v>1</v>
      </c>
      <c r="R1062">
        <v>10</v>
      </c>
      <c r="S1062">
        <v>2</v>
      </c>
      <c r="T1062">
        <v>6</v>
      </c>
      <c r="U1062">
        <v>0</v>
      </c>
      <c r="V1062">
        <v>0</v>
      </c>
      <c r="W1062">
        <v>0</v>
      </c>
      <c r="X1062">
        <v>2.3403868236640042</v>
      </c>
      <c r="Y1062">
        <v>1.0736188736289902</v>
      </c>
      <c r="Z1062">
        <v>13.277530932085092</v>
      </c>
      <c r="AA1062">
        <v>3.8613792491062577</v>
      </c>
      <c r="AB1062">
        <v>55.274337169416285</v>
      </c>
      <c r="AC1062">
        <v>0</v>
      </c>
      <c r="AD1062">
        <v>0</v>
      </c>
      <c r="AE1062">
        <v>75.827253047900626</v>
      </c>
    </row>
    <row r="1063" spans="1:31" x14ac:dyDescent="0.3">
      <c r="A1063">
        <v>2447735</v>
      </c>
      <c r="B1063">
        <v>1</v>
      </c>
      <c r="C1063" t="s">
        <v>80</v>
      </c>
      <c r="D1063" t="s">
        <v>100</v>
      </c>
      <c r="E1063" t="s">
        <v>141</v>
      </c>
      <c r="F1063" t="s">
        <v>3314</v>
      </c>
      <c r="G1063" t="s">
        <v>219</v>
      </c>
      <c r="H1063" t="s">
        <v>144</v>
      </c>
      <c r="I1063" t="s">
        <v>136</v>
      </c>
      <c r="J1063" t="s">
        <v>3</v>
      </c>
      <c r="K1063" t="s">
        <v>138</v>
      </c>
      <c r="L1063" t="s">
        <v>3315</v>
      </c>
      <c r="M1063" t="s">
        <v>3316</v>
      </c>
      <c r="N1063">
        <v>3.0991666659999999</v>
      </c>
      <c r="O1063">
        <v>0</v>
      </c>
      <c r="P1063">
        <v>125</v>
      </c>
      <c r="Q1063">
        <v>0</v>
      </c>
      <c r="R1063">
        <v>5</v>
      </c>
      <c r="S1063">
        <v>0</v>
      </c>
      <c r="T1063">
        <v>7</v>
      </c>
      <c r="U1063">
        <v>0</v>
      </c>
      <c r="V1063">
        <v>0</v>
      </c>
      <c r="W1063">
        <v>0</v>
      </c>
      <c r="X1063">
        <v>82.562530843273777</v>
      </c>
      <c r="Y1063">
        <v>0</v>
      </c>
      <c r="Z1063">
        <v>0.74156882373783117</v>
      </c>
      <c r="AA1063">
        <v>0</v>
      </c>
      <c r="AB1063">
        <v>5.5926932339200608</v>
      </c>
      <c r="AC1063">
        <v>0</v>
      </c>
      <c r="AD1063">
        <v>0</v>
      </c>
      <c r="AE1063">
        <v>88.896792900931672</v>
      </c>
    </row>
    <row r="1064" spans="1:31" x14ac:dyDescent="0.3">
      <c r="A1064">
        <v>2447736</v>
      </c>
      <c r="B1064">
        <v>1</v>
      </c>
      <c r="C1064" t="s">
        <v>80</v>
      </c>
      <c r="D1064" t="s">
        <v>105</v>
      </c>
      <c r="E1064" t="s">
        <v>141</v>
      </c>
      <c r="F1064" t="s">
        <v>3317</v>
      </c>
      <c r="G1064" t="s">
        <v>143</v>
      </c>
      <c r="H1064" t="s">
        <v>144</v>
      </c>
      <c r="I1064" t="s">
        <v>136</v>
      </c>
      <c r="J1064" t="s">
        <v>137</v>
      </c>
      <c r="K1064" t="s">
        <v>138</v>
      </c>
      <c r="L1064" t="s">
        <v>3318</v>
      </c>
      <c r="M1064" t="s">
        <v>3319</v>
      </c>
      <c r="N1064">
        <v>1.595555555</v>
      </c>
      <c r="O1064">
        <v>0</v>
      </c>
      <c r="P1064">
        <v>108</v>
      </c>
      <c r="Q1064">
        <v>0</v>
      </c>
      <c r="R1064">
        <v>0</v>
      </c>
      <c r="S1064">
        <v>0</v>
      </c>
      <c r="T1064">
        <v>5</v>
      </c>
      <c r="U1064">
        <v>0</v>
      </c>
      <c r="V1064">
        <v>0</v>
      </c>
      <c r="W1064">
        <v>0</v>
      </c>
      <c r="X1064">
        <v>62.730267005369647</v>
      </c>
      <c r="Y1064">
        <v>0</v>
      </c>
      <c r="Z1064">
        <v>0</v>
      </c>
      <c r="AA1064">
        <v>0</v>
      </c>
      <c r="AB1064">
        <v>24.600820793069619</v>
      </c>
      <c r="AC1064">
        <v>0</v>
      </c>
      <c r="AD1064">
        <v>0</v>
      </c>
      <c r="AE1064">
        <v>87.33108779843927</v>
      </c>
    </row>
    <row r="1065" spans="1:31" x14ac:dyDescent="0.3">
      <c r="A1065">
        <v>2447740</v>
      </c>
      <c r="B1065">
        <v>1</v>
      </c>
      <c r="C1065" t="s">
        <v>80</v>
      </c>
      <c r="D1065" t="s">
        <v>103</v>
      </c>
      <c r="E1065" t="s">
        <v>141</v>
      </c>
      <c r="F1065" t="s">
        <v>3320</v>
      </c>
      <c r="G1065" t="s">
        <v>317</v>
      </c>
      <c r="H1065" t="s">
        <v>144</v>
      </c>
      <c r="I1065" t="s">
        <v>136</v>
      </c>
      <c r="J1065" t="s">
        <v>3</v>
      </c>
      <c r="K1065" t="s">
        <v>138</v>
      </c>
      <c r="L1065" t="s">
        <v>3013</v>
      </c>
      <c r="M1065" t="s">
        <v>3321</v>
      </c>
      <c r="N1065">
        <v>0.40944444400000002</v>
      </c>
      <c r="O1065">
        <v>0</v>
      </c>
      <c r="P1065">
        <v>59</v>
      </c>
      <c r="Q1065">
        <v>0</v>
      </c>
      <c r="R1065">
        <v>0</v>
      </c>
      <c r="S1065">
        <v>0</v>
      </c>
      <c r="T1065">
        <v>11</v>
      </c>
      <c r="U1065">
        <v>0</v>
      </c>
      <c r="V1065">
        <v>0</v>
      </c>
      <c r="W1065">
        <v>0</v>
      </c>
      <c r="X1065">
        <v>7.9386676110569052</v>
      </c>
      <c r="Y1065">
        <v>0</v>
      </c>
      <c r="Z1065">
        <v>0</v>
      </c>
      <c r="AA1065">
        <v>0</v>
      </c>
      <c r="AB1065">
        <v>8.2013983884692578</v>
      </c>
      <c r="AC1065">
        <v>0</v>
      </c>
      <c r="AD1065">
        <v>0</v>
      </c>
      <c r="AE1065">
        <v>16.140065999526165</v>
      </c>
    </row>
    <row r="1066" spans="1:31" x14ac:dyDescent="0.3">
      <c r="A1066">
        <v>2447741</v>
      </c>
      <c r="B1066">
        <v>1</v>
      </c>
      <c r="C1066" t="s">
        <v>80</v>
      </c>
      <c r="D1066" t="s">
        <v>104</v>
      </c>
      <c r="E1066" t="s">
        <v>169</v>
      </c>
      <c r="F1066" t="s">
        <v>3322</v>
      </c>
      <c r="G1066" t="s">
        <v>149</v>
      </c>
      <c r="H1066" t="s">
        <v>135</v>
      </c>
      <c r="I1066" t="s">
        <v>136</v>
      </c>
      <c r="J1066" t="s">
        <v>137</v>
      </c>
      <c r="K1066" t="s">
        <v>138</v>
      </c>
      <c r="L1066" t="s">
        <v>3323</v>
      </c>
      <c r="M1066" t="s">
        <v>3324</v>
      </c>
      <c r="N1066">
        <v>0.39388888799999999</v>
      </c>
      <c r="O1066">
        <v>9</v>
      </c>
      <c r="P1066">
        <v>0</v>
      </c>
      <c r="Q1066">
        <v>70</v>
      </c>
      <c r="R1066">
        <v>0</v>
      </c>
      <c r="S1066">
        <v>23</v>
      </c>
      <c r="T1066">
        <v>2</v>
      </c>
      <c r="U1066">
        <v>0</v>
      </c>
      <c r="V1066">
        <v>0</v>
      </c>
      <c r="W1066">
        <v>2.2893279504992163</v>
      </c>
      <c r="X1066">
        <v>0</v>
      </c>
      <c r="Y1066">
        <v>11.420421743533113</v>
      </c>
      <c r="Z1066">
        <v>0</v>
      </c>
      <c r="AA1066">
        <v>38.431882244554821</v>
      </c>
      <c r="AB1066">
        <v>6.7039702141760182</v>
      </c>
      <c r="AC1066">
        <v>0</v>
      </c>
      <c r="AD1066">
        <v>0</v>
      </c>
      <c r="AE1066">
        <v>58.845602152763171</v>
      </c>
    </row>
    <row r="1067" spans="1:31" x14ac:dyDescent="0.3">
      <c r="A1067">
        <v>2447743</v>
      </c>
      <c r="B1067">
        <v>1</v>
      </c>
      <c r="C1067" t="s">
        <v>80</v>
      </c>
      <c r="D1067" t="s">
        <v>84</v>
      </c>
      <c r="E1067" t="s">
        <v>182</v>
      </c>
      <c r="F1067" t="s">
        <v>3325</v>
      </c>
      <c r="G1067" t="s">
        <v>599</v>
      </c>
      <c r="H1067" t="s">
        <v>144</v>
      </c>
      <c r="I1067" t="s">
        <v>136</v>
      </c>
      <c r="J1067" t="s">
        <v>137</v>
      </c>
      <c r="K1067" t="s">
        <v>138</v>
      </c>
      <c r="L1067" t="s">
        <v>3326</v>
      </c>
      <c r="M1067" t="s">
        <v>3327</v>
      </c>
      <c r="N1067">
        <v>2.4936111109999999</v>
      </c>
      <c r="O1067">
        <v>0</v>
      </c>
      <c r="P1067">
        <v>125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97.004612279279996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97.004612279279996</v>
      </c>
    </row>
    <row r="1068" spans="1:31" x14ac:dyDescent="0.3">
      <c r="A1068">
        <v>2447745</v>
      </c>
      <c r="B1068">
        <v>1</v>
      </c>
      <c r="C1068" t="s">
        <v>80</v>
      </c>
      <c r="D1068" t="s">
        <v>100</v>
      </c>
      <c r="E1068" t="s">
        <v>173</v>
      </c>
      <c r="F1068" t="s">
        <v>3328</v>
      </c>
      <c r="G1068" t="s">
        <v>175</v>
      </c>
      <c r="H1068" t="s">
        <v>144</v>
      </c>
      <c r="I1068" t="s">
        <v>136</v>
      </c>
      <c r="J1068" t="s">
        <v>137</v>
      </c>
      <c r="K1068" t="s">
        <v>138</v>
      </c>
      <c r="L1068" t="s">
        <v>3329</v>
      </c>
      <c r="M1068" t="s">
        <v>3330</v>
      </c>
      <c r="N1068">
        <v>2.8294444439999999</v>
      </c>
      <c r="O1068">
        <v>0</v>
      </c>
      <c r="P1068">
        <v>2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2.8521305732734747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2.8521305732734747</v>
      </c>
    </row>
    <row r="1069" spans="1:31" x14ac:dyDescent="0.3">
      <c r="A1069">
        <v>2447746</v>
      </c>
      <c r="B1069">
        <v>1</v>
      </c>
      <c r="C1069" t="s">
        <v>80</v>
      </c>
      <c r="D1069" t="s">
        <v>96</v>
      </c>
      <c r="E1069" t="s">
        <v>141</v>
      </c>
      <c r="F1069" t="s">
        <v>2113</v>
      </c>
      <c r="G1069" t="s">
        <v>143</v>
      </c>
      <c r="H1069" t="s">
        <v>144</v>
      </c>
      <c r="I1069" t="s">
        <v>136</v>
      </c>
      <c r="J1069" t="s">
        <v>137</v>
      </c>
      <c r="K1069" t="s">
        <v>138</v>
      </c>
      <c r="L1069" t="s">
        <v>3331</v>
      </c>
      <c r="M1069" t="s">
        <v>3332</v>
      </c>
      <c r="N1069">
        <v>0.34722222200000002</v>
      </c>
      <c r="O1069">
        <v>0</v>
      </c>
      <c r="P1069">
        <v>121</v>
      </c>
      <c r="Q1069">
        <v>0</v>
      </c>
      <c r="R1069">
        <v>0</v>
      </c>
      <c r="S1069">
        <v>0</v>
      </c>
      <c r="T1069">
        <v>1</v>
      </c>
      <c r="U1069">
        <v>0</v>
      </c>
      <c r="V1069">
        <v>0</v>
      </c>
      <c r="W1069">
        <v>0</v>
      </c>
      <c r="X1069">
        <v>15.354730562095988</v>
      </c>
      <c r="Y1069">
        <v>0</v>
      </c>
      <c r="Z1069">
        <v>0</v>
      </c>
      <c r="AA1069">
        <v>0</v>
      </c>
      <c r="AB1069">
        <v>1.5840015477910417E-3</v>
      </c>
      <c r="AC1069">
        <v>0</v>
      </c>
      <c r="AD1069">
        <v>0</v>
      </c>
      <c r="AE1069">
        <v>15.356314563643778</v>
      </c>
    </row>
    <row r="1070" spans="1:31" x14ac:dyDescent="0.3">
      <c r="A1070">
        <v>2447751</v>
      </c>
      <c r="B1070">
        <v>1</v>
      </c>
      <c r="C1070" t="s">
        <v>81</v>
      </c>
      <c r="D1070" t="s">
        <v>127</v>
      </c>
      <c r="E1070" t="s">
        <v>173</v>
      </c>
      <c r="F1070" t="s">
        <v>3333</v>
      </c>
      <c r="G1070" t="s">
        <v>219</v>
      </c>
      <c r="H1070" t="s">
        <v>144</v>
      </c>
      <c r="I1070" t="s">
        <v>136</v>
      </c>
      <c r="J1070" t="s">
        <v>3</v>
      </c>
      <c r="K1070" t="s">
        <v>138</v>
      </c>
      <c r="L1070" t="s">
        <v>3334</v>
      </c>
      <c r="M1070" t="s">
        <v>3335</v>
      </c>
      <c r="N1070">
        <v>6.9950000000000001</v>
      </c>
      <c r="O1070">
        <v>0</v>
      </c>
      <c r="P1070">
        <v>12</v>
      </c>
      <c r="Q1070">
        <v>0</v>
      </c>
      <c r="R1070">
        <v>0</v>
      </c>
      <c r="S1070">
        <v>0</v>
      </c>
      <c r="T1070">
        <v>1</v>
      </c>
      <c r="U1070">
        <v>0</v>
      </c>
      <c r="V1070">
        <v>0</v>
      </c>
      <c r="W1070">
        <v>0</v>
      </c>
      <c r="X1070">
        <v>18.374240947963127</v>
      </c>
      <c r="Y1070">
        <v>0</v>
      </c>
      <c r="Z1070">
        <v>0</v>
      </c>
      <c r="AA1070">
        <v>0</v>
      </c>
      <c r="AB1070">
        <v>10.523466032530608</v>
      </c>
      <c r="AC1070">
        <v>0</v>
      </c>
      <c r="AD1070">
        <v>0</v>
      </c>
      <c r="AE1070">
        <v>28.897706980493737</v>
      </c>
    </row>
    <row r="1071" spans="1:31" x14ac:dyDescent="0.3">
      <c r="A1071">
        <v>2447752</v>
      </c>
      <c r="B1071">
        <v>1</v>
      </c>
      <c r="C1071" t="s">
        <v>81</v>
      </c>
      <c r="D1071" t="s">
        <v>120</v>
      </c>
      <c r="E1071" t="s">
        <v>173</v>
      </c>
      <c r="F1071" t="s">
        <v>3336</v>
      </c>
      <c r="G1071" t="s">
        <v>175</v>
      </c>
      <c r="H1071" t="s">
        <v>144</v>
      </c>
      <c r="I1071" t="s">
        <v>136</v>
      </c>
      <c r="J1071" t="s">
        <v>137</v>
      </c>
      <c r="K1071" t="s">
        <v>138</v>
      </c>
      <c r="L1071" t="s">
        <v>3337</v>
      </c>
      <c r="M1071" t="s">
        <v>3338</v>
      </c>
      <c r="N1071">
        <v>2.3386111110000001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4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6.8507529340346442</v>
      </c>
      <c r="AC1071">
        <v>0</v>
      </c>
      <c r="AD1071">
        <v>0</v>
      </c>
      <c r="AE1071">
        <v>6.8507529340346442</v>
      </c>
    </row>
    <row r="1072" spans="1:31" x14ac:dyDescent="0.3">
      <c r="A1072">
        <v>2447755</v>
      </c>
      <c r="B1072">
        <v>1</v>
      </c>
      <c r="C1072" t="s">
        <v>80</v>
      </c>
      <c r="D1072" t="s">
        <v>87</v>
      </c>
      <c r="E1072" t="s">
        <v>182</v>
      </c>
      <c r="F1072" t="s">
        <v>3339</v>
      </c>
      <c r="G1072" t="s">
        <v>143</v>
      </c>
      <c r="H1072" t="s">
        <v>144</v>
      </c>
      <c r="I1072" t="s">
        <v>136</v>
      </c>
      <c r="J1072" t="s">
        <v>137</v>
      </c>
      <c r="K1072" t="s">
        <v>138</v>
      </c>
      <c r="L1072" t="s">
        <v>3340</v>
      </c>
      <c r="M1072" t="s">
        <v>3341</v>
      </c>
      <c r="N1072">
        <v>0.77055555499999995</v>
      </c>
      <c r="O1072">
        <v>0</v>
      </c>
      <c r="P1072">
        <v>10</v>
      </c>
      <c r="Q1072">
        <v>0</v>
      </c>
      <c r="R1072">
        <v>0</v>
      </c>
      <c r="S1072">
        <v>0</v>
      </c>
      <c r="T1072">
        <v>3</v>
      </c>
      <c r="U1072">
        <v>0</v>
      </c>
      <c r="V1072">
        <v>0</v>
      </c>
      <c r="W1072">
        <v>0</v>
      </c>
      <c r="X1072">
        <v>2.5782184117785008</v>
      </c>
      <c r="Y1072">
        <v>0</v>
      </c>
      <c r="Z1072">
        <v>0</v>
      </c>
      <c r="AA1072">
        <v>0</v>
      </c>
      <c r="AB1072">
        <v>7.003247689351312</v>
      </c>
      <c r="AC1072">
        <v>0</v>
      </c>
      <c r="AD1072">
        <v>0</v>
      </c>
      <c r="AE1072">
        <v>9.5814661011298128</v>
      </c>
    </row>
    <row r="1073" spans="1:31" x14ac:dyDescent="0.3">
      <c r="A1073">
        <v>2447756</v>
      </c>
      <c r="B1073">
        <v>1</v>
      </c>
      <c r="C1073" t="s">
        <v>80</v>
      </c>
      <c r="D1073" t="s">
        <v>88</v>
      </c>
      <c r="E1073" t="s">
        <v>147</v>
      </c>
      <c r="F1073" t="s">
        <v>3342</v>
      </c>
      <c r="G1073" t="s">
        <v>149</v>
      </c>
      <c r="H1073" t="s">
        <v>135</v>
      </c>
      <c r="I1073" t="s">
        <v>136</v>
      </c>
      <c r="J1073" t="s">
        <v>137</v>
      </c>
      <c r="K1073" t="s">
        <v>138</v>
      </c>
      <c r="L1073" t="s">
        <v>3343</v>
      </c>
      <c r="M1073" t="s">
        <v>3344</v>
      </c>
      <c r="N1073">
        <v>0.150277777</v>
      </c>
      <c r="O1073">
        <v>2</v>
      </c>
      <c r="P1073">
        <v>0</v>
      </c>
      <c r="Q1073">
        <v>0</v>
      </c>
      <c r="R1073">
        <v>0</v>
      </c>
      <c r="S1073">
        <v>1</v>
      </c>
      <c r="T1073">
        <v>0</v>
      </c>
      <c r="U1073">
        <v>0</v>
      </c>
      <c r="V1073">
        <v>0</v>
      </c>
      <c r="W1073">
        <v>16.235617130749631</v>
      </c>
      <c r="X1073">
        <v>0</v>
      </c>
      <c r="Y1073">
        <v>0</v>
      </c>
      <c r="Z1073">
        <v>0</v>
      </c>
      <c r="AA1073">
        <v>1.5942614698327375</v>
      </c>
      <c r="AB1073">
        <v>0</v>
      </c>
      <c r="AC1073">
        <v>0</v>
      </c>
      <c r="AD1073">
        <v>0</v>
      </c>
      <c r="AE1073">
        <v>17.829878600582369</v>
      </c>
    </row>
    <row r="1074" spans="1:31" x14ac:dyDescent="0.3">
      <c r="A1074">
        <v>2447759</v>
      </c>
      <c r="B1074">
        <v>1</v>
      </c>
      <c r="C1074" t="s">
        <v>81</v>
      </c>
      <c r="D1074" t="s">
        <v>123</v>
      </c>
      <c r="E1074" t="s">
        <v>141</v>
      </c>
      <c r="F1074" t="s">
        <v>3345</v>
      </c>
      <c r="G1074" t="s">
        <v>956</v>
      </c>
      <c r="H1074" t="s">
        <v>144</v>
      </c>
      <c r="I1074" t="s">
        <v>136</v>
      </c>
      <c r="J1074" t="s">
        <v>137</v>
      </c>
      <c r="K1074" t="s">
        <v>138</v>
      </c>
      <c r="L1074" t="s">
        <v>3346</v>
      </c>
      <c r="M1074" t="s">
        <v>3347</v>
      </c>
      <c r="N1074">
        <v>1.8052777769999999</v>
      </c>
      <c r="O1074">
        <v>0</v>
      </c>
      <c r="P1074">
        <v>177</v>
      </c>
      <c r="Q1074">
        <v>0</v>
      </c>
      <c r="R1074">
        <v>0</v>
      </c>
      <c r="S1074">
        <v>0</v>
      </c>
      <c r="T1074">
        <v>5</v>
      </c>
      <c r="U1074">
        <v>0</v>
      </c>
      <c r="V1074">
        <v>0</v>
      </c>
      <c r="W1074">
        <v>0</v>
      </c>
      <c r="X1074">
        <v>82.092118021764463</v>
      </c>
      <c r="Y1074">
        <v>0</v>
      </c>
      <c r="Z1074">
        <v>0</v>
      </c>
      <c r="AA1074">
        <v>0</v>
      </c>
      <c r="AB1074">
        <v>7.9099502570375142</v>
      </c>
      <c r="AC1074">
        <v>0</v>
      </c>
      <c r="AD1074">
        <v>0</v>
      </c>
      <c r="AE1074">
        <v>90.002068278801971</v>
      </c>
    </row>
    <row r="1075" spans="1:31" x14ac:dyDescent="0.3">
      <c r="A1075">
        <v>2447764</v>
      </c>
      <c r="B1075">
        <v>1</v>
      </c>
      <c r="C1075" t="s">
        <v>80</v>
      </c>
      <c r="D1075" t="s">
        <v>83</v>
      </c>
      <c r="E1075" t="s">
        <v>141</v>
      </c>
      <c r="F1075" t="s">
        <v>3348</v>
      </c>
      <c r="G1075" t="s">
        <v>219</v>
      </c>
      <c r="H1075" t="s">
        <v>144</v>
      </c>
      <c r="I1075" t="s">
        <v>136</v>
      </c>
      <c r="J1075" t="s">
        <v>3</v>
      </c>
      <c r="K1075" t="s">
        <v>138</v>
      </c>
      <c r="L1075" t="s">
        <v>3349</v>
      </c>
      <c r="M1075" t="s">
        <v>3350</v>
      </c>
      <c r="N1075">
        <v>2.761666666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19</v>
      </c>
      <c r="U1075">
        <v>0</v>
      </c>
      <c r="V1075">
        <v>4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106.15151502866962</v>
      </c>
      <c r="AC1075">
        <v>0</v>
      </c>
      <c r="AD1075">
        <v>211.24683606045573</v>
      </c>
      <c r="AE1075">
        <v>317.39835108912536</v>
      </c>
    </row>
    <row r="1076" spans="1:31" x14ac:dyDescent="0.3">
      <c r="A1076">
        <v>2447774</v>
      </c>
      <c r="B1076">
        <v>1</v>
      </c>
      <c r="C1076" t="s">
        <v>80</v>
      </c>
      <c r="D1076" t="s">
        <v>110</v>
      </c>
      <c r="E1076" t="s">
        <v>169</v>
      </c>
      <c r="F1076" t="s">
        <v>3351</v>
      </c>
      <c r="G1076" t="s">
        <v>219</v>
      </c>
      <c r="H1076" t="s">
        <v>135</v>
      </c>
      <c r="I1076" t="s">
        <v>136</v>
      </c>
      <c r="J1076" t="s">
        <v>3</v>
      </c>
      <c r="K1076" t="s">
        <v>138</v>
      </c>
      <c r="L1076" t="s">
        <v>3352</v>
      </c>
      <c r="M1076" t="s">
        <v>3353</v>
      </c>
      <c r="N1076">
        <v>0.27833333300000002</v>
      </c>
      <c r="O1076">
        <v>0</v>
      </c>
      <c r="P1076">
        <v>33124</v>
      </c>
      <c r="Q1076">
        <v>0</v>
      </c>
      <c r="R1076">
        <v>2</v>
      </c>
      <c r="S1076">
        <v>2</v>
      </c>
      <c r="T1076">
        <v>2235</v>
      </c>
      <c r="U1076">
        <v>0</v>
      </c>
      <c r="V1076">
        <v>5</v>
      </c>
      <c r="W1076">
        <v>0</v>
      </c>
      <c r="X1076">
        <v>3328.4640705057136</v>
      </c>
      <c r="Y1076">
        <v>0</v>
      </c>
      <c r="Z1076">
        <v>0.69565089787180701</v>
      </c>
      <c r="AA1076">
        <v>420.76832983205145</v>
      </c>
      <c r="AB1076">
        <v>793.04392450274077</v>
      </c>
      <c r="AC1076">
        <v>0</v>
      </c>
      <c r="AD1076">
        <v>10.763925775240853</v>
      </c>
      <c r="AE1076">
        <v>4553.735901513619</v>
      </c>
    </row>
    <row r="1077" spans="1:31" x14ac:dyDescent="0.3">
      <c r="A1077">
        <v>2447776</v>
      </c>
      <c r="B1077">
        <v>1</v>
      </c>
      <c r="C1077" t="s">
        <v>80</v>
      </c>
      <c r="D1077" t="s">
        <v>83</v>
      </c>
      <c r="E1077" t="s">
        <v>284</v>
      </c>
      <c r="F1077" t="s">
        <v>3354</v>
      </c>
      <c r="G1077" t="s">
        <v>149</v>
      </c>
      <c r="H1077" t="s">
        <v>135</v>
      </c>
      <c r="I1077" t="s">
        <v>136</v>
      </c>
      <c r="J1077" t="s">
        <v>137</v>
      </c>
      <c r="K1077" t="s">
        <v>138</v>
      </c>
      <c r="L1077" t="s">
        <v>3355</v>
      </c>
      <c r="M1077" t="s">
        <v>3356</v>
      </c>
      <c r="N1077">
        <v>0.86861111099999999</v>
      </c>
      <c r="O1077">
        <v>0</v>
      </c>
      <c r="P1077">
        <v>3257</v>
      </c>
      <c r="Q1077">
        <v>0</v>
      </c>
      <c r="R1077">
        <v>0</v>
      </c>
      <c r="S1077">
        <v>0</v>
      </c>
      <c r="T1077">
        <v>305</v>
      </c>
      <c r="U1077">
        <v>0</v>
      </c>
      <c r="V1077">
        <v>1</v>
      </c>
      <c r="W1077">
        <v>0</v>
      </c>
      <c r="X1077">
        <v>808.31644729912853</v>
      </c>
      <c r="Y1077">
        <v>0</v>
      </c>
      <c r="Z1077">
        <v>0</v>
      </c>
      <c r="AA1077">
        <v>0</v>
      </c>
      <c r="AB1077">
        <v>316.27581503418884</v>
      </c>
      <c r="AC1077">
        <v>0</v>
      </c>
      <c r="AD1077">
        <v>136.58537115164748</v>
      </c>
      <c r="AE1077">
        <v>1261.1776334849649</v>
      </c>
    </row>
    <row r="1078" spans="1:31" x14ac:dyDescent="0.3">
      <c r="A1078">
        <v>2447795</v>
      </c>
      <c r="B1078">
        <v>1</v>
      </c>
      <c r="C1078" t="s">
        <v>80</v>
      </c>
      <c r="D1078" t="s">
        <v>96</v>
      </c>
      <c r="E1078" t="s">
        <v>147</v>
      </c>
      <c r="F1078" t="s">
        <v>3357</v>
      </c>
      <c r="G1078" t="s">
        <v>166</v>
      </c>
      <c r="H1078" t="s">
        <v>135</v>
      </c>
      <c r="I1078" t="s">
        <v>136</v>
      </c>
      <c r="J1078" t="s">
        <v>137</v>
      </c>
      <c r="K1078" t="s">
        <v>138</v>
      </c>
      <c r="L1078" t="s">
        <v>3358</v>
      </c>
      <c r="M1078" t="s">
        <v>3359</v>
      </c>
      <c r="N1078">
        <v>1.349722222</v>
      </c>
      <c r="O1078">
        <v>0</v>
      </c>
      <c r="P1078">
        <v>593</v>
      </c>
      <c r="Q1078">
        <v>2</v>
      </c>
      <c r="R1078">
        <v>50</v>
      </c>
      <c r="S1078">
        <v>1</v>
      </c>
      <c r="T1078">
        <v>98</v>
      </c>
      <c r="U1078">
        <v>0</v>
      </c>
      <c r="V1078">
        <v>0</v>
      </c>
      <c r="W1078">
        <v>0</v>
      </c>
      <c r="X1078">
        <v>597.39266312027223</v>
      </c>
      <c r="Y1078">
        <v>39.239363241636568</v>
      </c>
      <c r="Z1078">
        <v>81.925642379163762</v>
      </c>
      <c r="AA1078">
        <v>98.415972952832419</v>
      </c>
      <c r="AB1078">
        <v>206.77765438810997</v>
      </c>
      <c r="AC1078">
        <v>0</v>
      </c>
      <c r="AD1078">
        <v>0</v>
      </c>
      <c r="AE1078">
        <v>1023.751296082015</v>
      </c>
    </row>
    <row r="1079" spans="1:31" x14ac:dyDescent="0.3">
      <c r="A1079">
        <v>2447803</v>
      </c>
      <c r="B1079">
        <v>1</v>
      </c>
      <c r="C1079" t="s">
        <v>80</v>
      </c>
      <c r="D1079" t="s">
        <v>96</v>
      </c>
      <c r="E1079" t="s">
        <v>173</v>
      </c>
      <c r="F1079" t="s">
        <v>564</v>
      </c>
      <c r="G1079" t="s">
        <v>219</v>
      </c>
      <c r="H1079" t="s">
        <v>144</v>
      </c>
      <c r="I1079" t="s">
        <v>136</v>
      </c>
      <c r="J1079" t="s">
        <v>3</v>
      </c>
      <c r="K1079" t="s">
        <v>138</v>
      </c>
      <c r="L1079" t="s">
        <v>3360</v>
      </c>
      <c r="M1079" t="s">
        <v>3361</v>
      </c>
      <c r="N1079">
        <v>2.9808333330000001</v>
      </c>
      <c r="O1079">
        <v>0</v>
      </c>
      <c r="P1079">
        <v>2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5.8290362857219868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5.8290362857219868</v>
      </c>
    </row>
    <row r="1080" spans="1:31" x14ac:dyDescent="0.3">
      <c r="A1080">
        <v>2447823</v>
      </c>
      <c r="B1080">
        <v>1</v>
      </c>
      <c r="C1080" t="s">
        <v>80</v>
      </c>
      <c r="D1080" t="s">
        <v>84</v>
      </c>
      <c r="E1080" t="s">
        <v>173</v>
      </c>
      <c r="F1080" t="s">
        <v>3362</v>
      </c>
      <c r="G1080" t="s">
        <v>179</v>
      </c>
      <c r="H1080" t="s">
        <v>144</v>
      </c>
      <c r="I1080" t="s">
        <v>136</v>
      </c>
      <c r="J1080" t="s">
        <v>137</v>
      </c>
      <c r="K1080" t="s">
        <v>138</v>
      </c>
      <c r="L1080" t="s">
        <v>3363</v>
      </c>
      <c r="M1080" t="s">
        <v>3364</v>
      </c>
      <c r="N1080">
        <v>4.1219444440000004</v>
      </c>
      <c r="O1080">
        <v>0</v>
      </c>
      <c r="P1080">
        <v>1</v>
      </c>
      <c r="Q1080">
        <v>0</v>
      </c>
      <c r="R1080">
        <v>0</v>
      </c>
      <c r="S1080">
        <v>0</v>
      </c>
      <c r="T1080">
        <v>9</v>
      </c>
      <c r="U1080">
        <v>0</v>
      </c>
      <c r="V1080">
        <v>0</v>
      </c>
      <c r="W1080">
        <v>0</v>
      </c>
      <c r="X1080">
        <v>0.71433280039737446</v>
      </c>
      <c r="Y1080">
        <v>0</v>
      </c>
      <c r="Z1080">
        <v>0</v>
      </c>
      <c r="AA1080">
        <v>0</v>
      </c>
      <c r="AB1080">
        <v>53.20687355776608</v>
      </c>
      <c r="AC1080">
        <v>0</v>
      </c>
      <c r="AD1080">
        <v>0</v>
      </c>
      <c r="AE1080">
        <v>53.921206358163452</v>
      </c>
    </row>
    <row r="1081" spans="1:31" x14ac:dyDescent="0.3">
      <c r="A1081">
        <v>2447824</v>
      </c>
      <c r="B1081">
        <v>1</v>
      </c>
      <c r="C1081" t="s">
        <v>80</v>
      </c>
      <c r="D1081" t="s">
        <v>94</v>
      </c>
      <c r="E1081" t="s">
        <v>147</v>
      </c>
      <c r="F1081" t="s">
        <v>3365</v>
      </c>
      <c r="G1081" t="s">
        <v>134</v>
      </c>
      <c r="H1081" t="s">
        <v>135</v>
      </c>
      <c r="I1081" t="s">
        <v>136</v>
      </c>
      <c r="J1081" t="s">
        <v>137</v>
      </c>
      <c r="K1081" t="s">
        <v>138</v>
      </c>
      <c r="L1081" t="s">
        <v>3366</v>
      </c>
      <c r="M1081" t="s">
        <v>3367</v>
      </c>
      <c r="N1081">
        <v>3.7066666659999998</v>
      </c>
      <c r="O1081">
        <v>0</v>
      </c>
      <c r="P1081">
        <v>163</v>
      </c>
      <c r="Q1081">
        <v>0</v>
      </c>
      <c r="R1081">
        <v>4</v>
      </c>
      <c r="S1081">
        <v>0</v>
      </c>
      <c r="T1081">
        <v>13</v>
      </c>
      <c r="U1081">
        <v>0</v>
      </c>
      <c r="V1081">
        <v>0</v>
      </c>
      <c r="W1081">
        <v>0</v>
      </c>
      <c r="X1081">
        <v>114.00716108538889</v>
      </c>
      <c r="Y1081">
        <v>0</v>
      </c>
      <c r="Z1081">
        <v>0.68454307282730709</v>
      </c>
      <c r="AA1081">
        <v>0</v>
      </c>
      <c r="AB1081">
        <v>35.228443652255372</v>
      </c>
      <c r="AC1081">
        <v>0</v>
      </c>
      <c r="AD1081">
        <v>0</v>
      </c>
      <c r="AE1081">
        <v>149.92014781047158</v>
      </c>
    </row>
    <row r="1082" spans="1:31" x14ac:dyDescent="0.3">
      <c r="A1082">
        <v>2447827</v>
      </c>
      <c r="B1082">
        <v>1</v>
      </c>
      <c r="C1082" t="s">
        <v>80</v>
      </c>
      <c r="D1082" t="s">
        <v>88</v>
      </c>
      <c r="E1082" t="s">
        <v>182</v>
      </c>
      <c r="F1082" t="s">
        <v>3368</v>
      </c>
      <c r="G1082" t="s">
        <v>143</v>
      </c>
      <c r="H1082" t="s">
        <v>144</v>
      </c>
      <c r="I1082" t="s">
        <v>136</v>
      </c>
      <c r="J1082" t="s">
        <v>137</v>
      </c>
      <c r="K1082" t="s">
        <v>138</v>
      </c>
      <c r="L1082" t="s">
        <v>3369</v>
      </c>
      <c r="M1082" t="s">
        <v>3370</v>
      </c>
      <c r="N1082">
        <v>0.456666666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1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0.76443378361049341</v>
      </c>
      <c r="AC1082">
        <v>0</v>
      </c>
      <c r="AD1082">
        <v>0</v>
      </c>
      <c r="AE1082">
        <v>0.76443378361049341</v>
      </c>
    </row>
    <row r="1083" spans="1:31" x14ac:dyDescent="0.3">
      <c r="A1083">
        <v>2447829</v>
      </c>
      <c r="B1083">
        <v>1</v>
      </c>
      <c r="C1083" t="s">
        <v>80</v>
      </c>
      <c r="D1083" t="s">
        <v>95</v>
      </c>
      <c r="E1083" t="s">
        <v>132</v>
      </c>
      <c r="F1083" t="s">
        <v>3371</v>
      </c>
      <c r="G1083" t="s">
        <v>149</v>
      </c>
      <c r="H1083" t="s">
        <v>135</v>
      </c>
      <c r="I1083" t="s">
        <v>136</v>
      </c>
      <c r="J1083" t="s">
        <v>137</v>
      </c>
      <c r="K1083" t="s">
        <v>138</v>
      </c>
      <c r="L1083" t="s">
        <v>3372</v>
      </c>
      <c r="M1083" t="s">
        <v>3373</v>
      </c>
      <c r="N1083">
        <v>1.876944444</v>
      </c>
      <c r="O1083">
        <v>0</v>
      </c>
      <c r="P1083">
        <v>0</v>
      </c>
      <c r="Q1083">
        <v>0</v>
      </c>
      <c r="R1083">
        <v>0</v>
      </c>
      <c r="S1083">
        <v>17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361.11109109056463</v>
      </c>
      <c r="AB1083">
        <v>0</v>
      </c>
      <c r="AC1083">
        <v>0</v>
      </c>
      <c r="AD1083">
        <v>0</v>
      </c>
      <c r="AE1083">
        <v>361.11109109056463</v>
      </c>
    </row>
    <row r="1084" spans="1:31" x14ac:dyDescent="0.3">
      <c r="A1084">
        <v>2447831</v>
      </c>
      <c r="B1084">
        <v>1</v>
      </c>
      <c r="C1084" t="s">
        <v>81</v>
      </c>
      <c r="D1084" t="s">
        <v>121</v>
      </c>
      <c r="E1084" t="s">
        <v>141</v>
      </c>
      <c r="F1084" t="s">
        <v>3374</v>
      </c>
      <c r="G1084" t="s">
        <v>156</v>
      </c>
      <c r="H1084" t="s">
        <v>144</v>
      </c>
      <c r="I1084" t="s">
        <v>136</v>
      </c>
      <c r="J1084" t="s">
        <v>137</v>
      </c>
      <c r="K1084" t="s">
        <v>138</v>
      </c>
      <c r="L1084" t="s">
        <v>3375</v>
      </c>
      <c r="M1084" t="s">
        <v>3376</v>
      </c>
      <c r="N1084">
        <v>0.63111111099999995</v>
      </c>
      <c r="O1084">
        <v>0</v>
      </c>
      <c r="P1084">
        <v>6</v>
      </c>
      <c r="Q1084">
        <v>0</v>
      </c>
      <c r="R1084">
        <v>1</v>
      </c>
      <c r="S1084">
        <v>0</v>
      </c>
      <c r="T1084">
        <v>1</v>
      </c>
      <c r="U1084">
        <v>0</v>
      </c>
      <c r="V1084">
        <v>0</v>
      </c>
      <c r="W1084">
        <v>0</v>
      </c>
      <c r="X1084">
        <v>0.61847661688159139</v>
      </c>
      <c r="Y1084">
        <v>0</v>
      </c>
      <c r="Z1084">
        <v>0.45350639945957538</v>
      </c>
      <c r="AA1084">
        <v>0</v>
      </c>
      <c r="AB1084">
        <v>1.0519369951649518</v>
      </c>
      <c r="AC1084">
        <v>0</v>
      </c>
      <c r="AD1084">
        <v>0</v>
      </c>
      <c r="AE1084">
        <v>2.1239200115061188</v>
      </c>
    </row>
    <row r="1085" spans="1:31" x14ac:dyDescent="0.3">
      <c r="A1085">
        <v>2447832</v>
      </c>
      <c r="B1085">
        <v>1</v>
      </c>
      <c r="C1085" t="s">
        <v>80</v>
      </c>
      <c r="D1085" t="s">
        <v>99</v>
      </c>
      <c r="E1085" t="s">
        <v>141</v>
      </c>
      <c r="F1085" t="s">
        <v>3377</v>
      </c>
      <c r="G1085" t="s">
        <v>143</v>
      </c>
      <c r="H1085" t="s">
        <v>144</v>
      </c>
      <c r="I1085" t="s">
        <v>136</v>
      </c>
      <c r="J1085" t="s">
        <v>137</v>
      </c>
      <c r="K1085" t="s">
        <v>138</v>
      </c>
      <c r="L1085" t="s">
        <v>3378</v>
      </c>
      <c r="M1085" t="s">
        <v>3379</v>
      </c>
      <c r="N1085">
        <v>1.3591666659999999</v>
      </c>
      <c r="O1085">
        <v>0</v>
      </c>
      <c r="P1085">
        <v>133</v>
      </c>
      <c r="Q1085">
        <v>0</v>
      </c>
      <c r="R1085">
        <v>0</v>
      </c>
      <c r="S1085">
        <v>0</v>
      </c>
      <c r="T1085">
        <v>1</v>
      </c>
      <c r="U1085">
        <v>0</v>
      </c>
      <c r="V1085">
        <v>0</v>
      </c>
      <c r="W1085">
        <v>0</v>
      </c>
      <c r="X1085">
        <v>36.363604348256523</v>
      </c>
      <c r="Y1085">
        <v>0</v>
      </c>
      <c r="Z1085">
        <v>0</v>
      </c>
      <c r="AA1085">
        <v>0</v>
      </c>
      <c r="AB1085">
        <v>3.9288879668932693E-3</v>
      </c>
      <c r="AC1085">
        <v>0</v>
      </c>
      <c r="AD1085">
        <v>0</v>
      </c>
      <c r="AE1085">
        <v>36.367533236223416</v>
      </c>
    </row>
    <row r="1086" spans="1:31" x14ac:dyDescent="0.3">
      <c r="A1086">
        <v>2447833</v>
      </c>
      <c r="B1086">
        <v>1</v>
      </c>
      <c r="C1086" t="s">
        <v>80</v>
      </c>
      <c r="D1086" t="s">
        <v>106</v>
      </c>
      <c r="E1086" t="s">
        <v>147</v>
      </c>
      <c r="F1086" t="s">
        <v>3380</v>
      </c>
      <c r="G1086" t="s">
        <v>134</v>
      </c>
      <c r="H1086" t="s">
        <v>135</v>
      </c>
      <c r="I1086" t="s">
        <v>136</v>
      </c>
      <c r="J1086" t="s">
        <v>137</v>
      </c>
      <c r="K1086" t="s">
        <v>138</v>
      </c>
      <c r="L1086" t="s">
        <v>3381</v>
      </c>
      <c r="M1086" t="s">
        <v>3382</v>
      </c>
      <c r="N1086">
        <v>0.96361111099999996</v>
      </c>
      <c r="O1086">
        <v>0</v>
      </c>
      <c r="P1086">
        <v>0</v>
      </c>
      <c r="Q1086">
        <v>2</v>
      </c>
      <c r="R1086">
        <v>21</v>
      </c>
      <c r="S1086">
        <v>0</v>
      </c>
      <c r="T1086">
        <v>9</v>
      </c>
      <c r="U1086">
        <v>0</v>
      </c>
      <c r="V1086">
        <v>0</v>
      </c>
      <c r="W1086">
        <v>0</v>
      </c>
      <c r="X1086">
        <v>0</v>
      </c>
      <c r="Y1086">
        <v>14.493305890807816</v>
      </c>
      <c r="Z1086">
        <v>10.75892690066738</v>
      </c>
      <c r="AA1086">
        <v>0</v>
      </c>
      <c r="AB1086">
        <v>5.0540417365318469</v>
      </c>
      <c r="AC1086">
        <v>0</v>
      </c>
      <c r="AD1086">
        <v>0</v>
      </c>
      <c r="AE1086">
        <v>30.306274528007041</v>
      </c>
    </row>
    <row r="1087" spans="1:31" x14ac:dyDescent="0.3">
      <c r="A1087">
        <v>2447836</v>
      </c>
      <c r="B1087">
        <v>1</v>
      </c>
      <c r="C1087" t="s">
        <v>80</v>
      </c>
      <c r="D1087" t="s">
        <v>92</v>
      </c>
      <c r="E1087" t="s">
        <v>159</v>
      </c>
      <c r="F1087" t="s">
        <v>977</v>
      </c>
      <c r="G1087" t="s">
        <v>143</v>
      </c>
      <c r="H1087" t="s">
        <v>144</v>
      </c>
      <c r="I1087" t="s">
        <v>136</v>
      </c>
      <c r="J1087" t="s">
        <v>137</v>
      </c>
      <c r="K1087" t="s">
        <v>138</v>
      </c>
      <c r="L1087" t="s">
        <v>3383</v>
      </c>
      <c r="M1087" t="s">
        <v>3384</v>
      </c>
      <c r="N1087">
        <v>0.59222222199999996</v>
      </c>
      <c r="O1087">
        <v>0</v>
      </c>
      <c r="P1087">
        <v>150</v>
      </c>
      <c r="Q1087">
        <v>0</v>
      </c>
      <c r="R1087">
        <v>1</v>
      </c>
      <c r="S1087">
        <v>0</v>
      </c>
      <c r="T1087">
        <v>5</v>
      </c>
      <c r="U1087">
        <v>0</v>
      </c>
      <c r="V1087">
        <v>0</v>
      </c>
      <c r="W1087">
        <v>0</v>
      </c>
      <c r="X1087">
        <v>90.077694206073886</v>
      </c>
      <c r="Y1087">
        <v>0</v>
      </c>
      <c r="Z1087">
        <v>0.17147462952342296</v>
      </c>
      <c r="AA1087">
        <v>0</v>
      </c>
      <c r="AB1087">
        <v>4.0187312406267539</v>
      </c>
      <c r="AC1087">
        <v>0</v>
      </c>
      <c r="AD1087">
        <v>0</v>
      </c>
      <c r="AE1087">
        <v>94.267900076224052</v>
      </c>
    </row>
    <row r="1088" spans="1:31" x14ac:dyDescent="0.3">
      <c r="A1088">
        <v>2447838</v>
      </c>
      <c r="B1088">
        <v>1</v>
      </c>
      <c r="C1088" t="s">
        <v>80</v>
      </c>
      <c r="D1088" t="s">
        <v>96</v>
      </c>
      <c r="E1088" t="s">
        <v>147</v>
      </c>
      <c r="F1088" t="s">
        <v>3385</v>
      </c>
      <c r="G1088" t="s">
        <v>143</v>
      </c>
      <c r="H1088" t="s">
        <v>135</v>
      </c>
      <c r="I1088" t="s">
        <v>136</v>
      </c>
      <c r="J1088" t="s">
        <v>137</v>
      </c>
      <c r="K1088" t="s">
        <v>138</v>
      </c>
      <c r="L1088" t="s">
        <v>3386</v>
      </c>
      <c r="M1088" t="s">
        <v>3387</v>
      </c>
      <c r="N1088">
        <v>0.59111111100000002</v>
      </c>
      <c r="O1088">
        <v>0</v>
      </c>
      <c r="P1088">
        <v>1139</v>
      </c>
      <c r="Q1088">
        <v>0</v>
      </c>
      <c r="R1088">
        <v>0</v>
      </c>
      <c r="S1088">
        <v>1</v>
      </c>
      <c r="T1088">
        <v>171</v>
      </c>
      <c r="U1088">
        <v>0</v>
      </c>
      <c r="V1088">
        <v>0</v>
      </c>
      <c r="W1088">
        <v>0</v>
      </c>
      <c r="X1088">
        <v>389.09186663128014</v>
      </c>
      <c r="Y1088">
        <v>0</v>
      </c>
      <c r="Z1088">
        <v>0</v>
      </c>
      <c r="AA1088">
        <v>0.85119050836810672</v>
      </c>
      <c r="AB1088">
        <v>162.40075685167176</v>
      </c>
      <c r="AC1088">
        <v>0</v>
      </c>
      <c r="AD1088">
        <v>0</v>
      </c>
      <c r="AE1088">
        <v>552.34381399132008</v>
      </c>
    </row>
    <row r="1089" spans="1:31" x14ac:dyDescent="0.3">
      <c r="A1089">
        <v>2447839</v>
      </c>
      <c r="B1089">
        <v>1</v>
      </c>
      <c r="C1089" t="s">
        <v>81</v>
      </c>
      <c r="D1089" t="s">
        <v>127</v>
      </c>
      <c r="E1089" t="s">
        <v>141</v>
      </c>
      <c r="F1089" t="s">
        <v>3388</v>
      </c>
      <c r="G1089" t="s">
        <v>200</v>
      </c>
      <c r="H1089" t="s">
        <v>144</v>
      </c>
      <c r="I1089" t="s">
        <v>136</v>
      </c>
      <c r="J1089" t="s">
        <v>137</v>
      </c>
      <c r="K1089" t="s">
        <v>138</v>
      </c>
      <c r="L1089" t="s">
        <v>3389</v>
      </c>
      <c r="M1089" t="s">
        <v>3390</v>
      </c>
      <c r="N1089">
        <v>1.588055555</v>
      </c>
      <c r="O1089">
        <v>0</v>
      </c>
      <c r="P1089">
        <v>60</v>
      </c>
      <c r="Q1089">
        <v>0</v>
      </c>
      <c r="R1089">
        <v>0</v>
      </c>
      <c r="S1089">
        <v>0</v>
      </c>
      <c r="T1089">
        <v>17</v>
      </c>
      <c r="U1089">
        <v>0</v>
      </c>
      <c r="V1089">
        <v>0</v>
      </c>
      <c r="W1089">
        <v>0</v>
      </c>
      <c r="X1089">
        <v>34.165248691219794</v>
      </c>
      <c r="Y1089">
        <v>0</v>
      </c>
      <c r="Z1089">
        <v>0</v>
      </c>
      <c r="AA1089">
        <v>0</v>
      </c>
      <c r="AB1089">
        <v>16.118881382770123</v>
      </c>
      <c r="AC1089">
        <v>0</v>
      </c>
      <c r="AD1089">
        <v>0</v>
      </c>
      <c r="AE1089">
        <v>50.284130073989914</v>
      </c>
    </row>
    <row r="1090" spans="1:31" x14ac:dyDescent="0.3">
      <c r="A1090">
        <v>2447841</v>
      </c>
      <c r="B1090">
        <v>1</v>
      </c>
      <c r="C1090" t="s">
        <v>80</v>
      </c>
      <c r="D1090" t="s">
        <v>94</v>
      </c>
      <c r="E1090" t="s">
        <v>159</v>
      </c>
      <c r="F1090" t="s">
        <v>3391</v>
      </c>
      <c r="G1090" t="s">
        <v>143</v>
      </c>
      <c r="H1090" t="s">
        <v>144</v>
      </c>
      <c r="I1090" t="s">
        <v>136</v>
      </c>
      <c r="J1090" t="s">
        <v>137</v>
      </c>
      <c r="K1090" t="s">
        <v>138</v>
      </c>
      <c r="L1090" t="s">
        <v>3251</v>
      </c>
      <c r="M1090" t="s">
        <v>3392</v>
      </c>
      <c r="N1090">
        <v>0.67527777700000002</v>
      </c>
      <c r="O1090">
        <v>0</v>
      </c>
      <c r="P1090">
        <v>367</v>
      </c>
      <c r="Q1090">
        <v>0</v>
      </c>
      <c r="R1090">
        <v>3</v>
      </c>
      <c r="S1090">
        <v>0</v>
      </c>
      <c r="T1090">
        <v>22</v>
      </c>
      <c r="U1090">
        <v>0</v>
      </c>
      <c r="V1090">
        <v>0</v>
      </c>
      <c r="W1090">
        <v>0</v>
      </c>
      <c r="X1090">
        <v>71.927440438404531</v>
      </c>
      <c r="Y1090">
        <v>0</v>
      </c>
      <c r="Z1090">
        <v>0.13125822962247985</v>
      </c>
      <c r="AA1090">
        <v>0</v>
      </c>
      <c r="AB1090">
        <v>12.770420906862764</v>
      </c>
      <c r="AC1090">
        <v>0</v>
      </c>
      <c r="AD1090">
        <v>0</v>
      </c>
      <c r="AE1090">
        <v>84.829119574889774</v>
      </c>
    </row>
    <row r="1091" spans="1:31" x14ac:dyDescent="0.3">
      <c r="A1091">
        <v>2447846</v>
      </c>
      <c r="B1091">
        <v>1</v>
      </c>
      <c r="C1091" t="s">
        <v>80</v>
      </c>
      <c r="D1091" t="s">
        <v>93</v>
      </c>
      <c r="E1091" t="s">
        <v>159</v>
      </c>
      <c r="F1091" t="s">
        <v>3393</v>
      </c>
      <c r="G1091" t="s">
        <v>143</v>
      </c>
      <c r="H1091" t="s">
        <v>144</v>
      </c>
      <c r="I1091" t="s">
        <v>136</v>
      </c>
      <c r="J1091" t="s">
        <v>137</v>
      </c>
      <c r="K1091" t="s">
        <v>138</v>
      </c>
      <c r="L1091" t="s">
        <v>3394</v>
      </c>
      <c r="M1091" t="s">
        <v>3395</v>
      </c>
      <c r="N1091">
        <v>0.52555555499999995</v>
      </c>
      <c r="O1091">
        <v>0</v>
      </c>
      <c r="P1091">
        <v>136</v>
      </c>
      <c r="Q1091">
        <v>0</v>
      </c>
      <c r="R1091">
        <v>4</v>
      </c>
      <c r="S1091">
        <v>0</v>
      </c>
      <c r="T1091">
        <v>20</v>
      </c>
      <c r="U1091">
        <v>0</v>
      </c>
      <c r="V1091">
        <v>0</v>
      </c>
      <c r="W1091">
        <v>0</v>
      </c>
      <c r="X1091">
        <v>20.823548509020853</v>
      </c>
      <c r="Y1091">
        <v>0</v>
      </c>
      <c r="Z1091">
        <v>1.8936101798332925</v>
      </c>
      <c r="AA1091">
        <v>0</v>
      </c>
      <c r="AB1091">
        <v>5.1442040173978789</v>
      </c>
      <c r="AC1091">
        <v>0</v>
      </c>
      <c r="AD1091">
        <v>0</v>
      </c>
      <c r="AE1091">
        <v>27.861362706252024</v>
      </c>
    </row>
    <row r="1092" spans="1:31" x14ac:dyDescent="0.3">
      <c r="A1092">
        <v>2447847</v>
      </c>
      <c r="B1092">
        <v>1</v>
      </c>
      <c r="C1092" t="s">
        <v>81</v>
      </c>
      <c r="D1092" t="s">
        <v>128</v>
      </c>
      <c r="E1092" t="s">
        <v>141</v>
      </c>
      <c r="F1092" t="s">
        <v>3396</v>
      </c>
      <c r="G1092" t="s">
        <v>156</v>
      </c>
      <c r="H1092" t="s">
        <v>144</v>
      </c>
      <c r="I1092" t="s">
        <v>136</v>
      </c>
      <c r="J1092" t="s">
        <v>137</v>
      </c>
      <c r="K1092" t="s">
        <v>138</v>
      </c>
      <c r="L1092" t="s">
        <v>3397</v>
      </c>
      <c r="M1092" t="s">
        <v>3398</v>
      </c>
      <c r="N1092">
        <v>2.165277777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31</v>
      </c>
      <c r="U1092">
        <v>0</v>
      </c>
      <c r="V1092">
        <v>1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54.907179201029841</v>
      </c>
      <c r="AC1092">
        <v>0</v>
      </c>
      <c r="AD1092">
        <v>172.28033852468135</v>
      </c>
      <c r="AE1092">
        <v>227.18751772571119</v>
      </c>
    </row>
    <row r="1093" spans="1:31" x14ac:dyDescent="0.3">
      <c r="A1093">
        <v>2447853</v>
      </c>
      <c r="B1093">
        <v>1</v>
      </c>
      <c r="C1093" t="s">
        <v>81</v>
      </c>
      <c r="D1093" t="s">
        <v>123</v>
      </c>
      <c r="E1093" t="s">
        <v>141</v>
      </c>
      <c r="F1093" t="s">
        <v>3399</v>
      </c>
      <c r="G1093" t="s">
        <v>143</v>
      </c>
      <c r="H1093" t="s">
        <v>144</v>
      </c>
      <c r="I1093" t="s">
        <v>136</v>
      </c>
      <c r="J1093" t="s">
        <v>137</v>
      </c>
      <c r="K1093" t="s">
        <v>138</v>
      </c>
      <c r="L1093" t="s">
        <v>3400</v>
      </c>
      <c r="M1093" t="s">
        <v>3401</v>
      </c>
      <c r="N1093">
        <v>0.72666666599999996</v>
      </c>
      <c r="O1093">
        <v>0</v>
      </c>
      <c r="P1093">
        <v>432</v>
      </c>
      <c r="Q1093">
        <v>0</v>
      </c>
      <c r="R1093">
        <v>0</v>
      </c>
      <c r="S1093">
        <v>0</v>
      </c>
      <c r="T1093">
        <v>20</v>
      </c>
      <c r="U1093">
        <v>0</v>
      </c>
      <c r="V1093">
        <v>0</v>
      </c>
      <c r="W1093">
        <v>0</v>
      </c>
      <c r="X1093">
        <v>75.126449782898092</v>
      </c>
      <c r="Y1093">
        <v>0</v>
      </c>
      <c r="Z1093">
        <v>0</v>
      </c>
      <c r="AA1093">
        <v>0</v>
      </c>
      <c r="AB1093">
        <v>6.9855238439835166</v>
      </c>
      <c r="AC1093">
        <v>0</v>
      </c>
      <c r="AD1093">
        <v>0</v>
      </c>
      <c r="AE1093">
        <v>82.111973626881607</v>
      </c>
    </row>
    <row r="1094" spans="1:31" x14ac:dyDescent="0.3">
      <c r="A1094">
        <v>2447861</v>
      </c>
      <c r="B1094">
        <v>1</v>
      </c>
      <c r="C1094" t="s">
        <v>80</v>
      </c>
      <c r="D1094" t="s">
        <v>96</v>
      </c>
      <c r="E1094" t="s">
        <v>141</v>
      </c>
      <c r="F1094" t="s">
        <v>3402</v>
      </c>
      <c r="G1094" t="s">
        <v>143</v>
      </c>
      <c r="H1094" t="s">
        <v>144</v>
      </c>
      <c r="I1094" t="s">
        <v>136</v>
      </c>
      <c r="J1094" t="s">
        <v>137</v>
      </c>
      <c r="K1094" t="s">
        <v>138</v>
      </c>
      <c r="L1094" t="s">
        <v>3403</v>
      </c>
      <c r="M1094" t="s">
        <v>3404</v>
      </c>
      <c r="N1094">
        <v>1.2141666659999999</v>
      </c>
      <c r="O1094">
        <v>0</v>
      </c>
      <c r="P1094">
        <v>7</v>
      </c>
      <c r="Q1094">
        <v>0</v>
      </c>
      <c r="R1094">
        <v>0</v>
      </c>
      <c r="S1094">
        <v>0</v>
      </c>
      <c r="T1094">
        <v>2</v>
      </c>
      <c r="U1094">
        <v>0</v>
      </c>
      <c r="V1094">
        <v>0</v>
      </c>
      <c r="W1094">
        <v>0</v>
      </c>
      <c r="X1094">
        <v>7.2655739170678988</v>
      </c>
      <c r="Y1094">
        <v>0</v>
      </c>
      <c r="Z1094">
        <v>0</v>
      </c>
      <c r="AA1094">
        <v>0</v>
      </c>
      <c r="AB1094">
        <v>2.4135364898069183</v>
      </c>
      <c r="AC1094">
        <v>0</v>
      </c>
      <c r="AD1094">
        <v>0</v>
      </c>
      <c r="AE1094">
        <v>9.6791104068748162</v>
      </c>
    </row>
    <row r="1095" spans="1:31" x14ac:dyDescent="0.3">
      <c r="A1095">
        <v>2447862</v>
      </c>
      <c r="B1095">
        <v>1</v>
      </c>
      <c r="C1095" t="s">
        <v>80</v>
      </c>
      <c r="D1095" t="s">
        <v>107</v>
      </c>
      <c r="E1095" t="s">
        <v>141</v>
      </c>
      <c r="F1095" t="s">
        <v>3405</v>
      </c>
      <c r="G1095" t="s">
        <v>143</v>
      </c>
      <c r="H1095" t="s">
        <v>144</v>
      </c>
      <c r="I1095" t="s">
        <v>136</v>
      </c>
      <c r="J1095" t="s">
        <v>137</v>
      </c>
      <c r="K1095" t="s">
        <v>138</v>
      </c>
      <c r="L1095" t="s">
        <v>3406</v>
      </c>
      <c r="M1095" t="s">
        <v>3407</v>
      </c>
      <c r="N1095">
        <v>1.189166666</v>
      </c>
      <c r="O1095">
        <v>0</v>
      </c>
      <c r="P1095">
        <v>10</v>
      </c>
      <c r="Q1095">
        <v>0</v>
      </c>
      <c r="R1095">
        <v>0</v>
      </c>
      <c r="S1095">
        <v>0</v>
      </c>
      <c r="T1095">
        <v>5</v>
      </c>
      <c r="U1095">
        <v>0</v>
      </c>
      <c r="V1095">
        <v>0</v>
      </c>
      <c r="W1095">
        <v>0</v>
      </c>
      <c r="X1095">
        <v>4.2756167292258933</v>
      </c>
      <c r="Y1095">
        <v>0</v>
      </c>
      <c r="Z1095">
        <v>0</v>
      </c>
      <c r="AA1095">
        <v>0</v>
      </c>
      <c r="AB1095">
        <v>0.83601583183156625</v>
      </c>
      <c r="AC1095">
        <v>0</v>
      </c>
      <c r="AD1095">
        <v>0</v>
      </c>
      <c r="AE1095">
        <v>5.1116325610574593</v>
      </c>
    </row>
    <row r="1096" spans="1:31" x14ac:dyDescent="0.3">
      <c r="A1096">
        <v>2447865</v>
      </c>
      <c r="B1096">
        <v>1</v>
      </c>
      <c r="C1096" t="s">
        <v>81</v>
      </c>
      <c r="D1096" t="s">
        <v>119</v>
      </c>
      <c r="E1096" t="s">
        <v>147</v>
      </c>
      <c r="F1096" t="s">
        <v>3408</v>
      </c>
      <c r="G1096" t="s">
        <v>134</v>
      </c>
      <c r="H1096" t="s">
        <v>135</v>
      </c>
      <c r="I1096" t="s">
        <v>136</v>
      </c>
      <c r="J1096" t="s">
        <v>137</v>
      </c>
      <c r="K1096" t="s">
        <v>138</v>
      </c>
      <c r="L1096" t="s">
        <v>3409</v>
      </c>
      <c r="M1096" t="s">
        <v>3410</v>
      </c>
      <c r="N1096">
        <v>1.7211111109999999</v>
      </c>
      <c r="O1096">
        <v>0</v>
      </c>
      <c r="P1096">
        <v>240</v>
      </c>
      <c r="Q1096">
        <v>0</v>
      </c>
      <c r="R1096">
        <v>5</v>
      </c>
      <c r="S1096">
        <v>0</v>
      </c>
      <c r="T1096">
        <v>15</v>
      </c>
      <c r="U1096">
        <v>0</v>
      </c>
      <c r="V1096">
        <v>0</v>
      </c>
      <c r="W1096">
        <v>0</v>
      </c>
      <c r="X1096">
        <v>39.329154705359542</v>
      </c>
      <c r="Y1096">
        <v>0</v>
      </c>
      <c r="Z1096">
        <v>4.1722321623726071E-2</v>
      </c>
      <c r="AA1096">
        <v>0</v>
      </c>
      <c r="AB1096">
        <v>7.0398445106744161</v>
      </c>
      <c r="AC1096">
        <v>0</v>
      </c>
      <c r="AD1096">
        <v>0</v>
      </c>
      <c r="AE1096">
        <v>46.410721537657679</v>
      </c>
    </row>
    <row r="1097" spans="1:31" x14ac:dyDescent="0.3">
      <c r="A1097">
        <v>2447866</v>
      </c>
      <c r="B1097">
        <v>1</v>
      </c>
      <c r="C1097" t="s">
        <v>80</v>
      </c>
      <c r="D1097" t="s">
        <v>107</v>
      </c>
      <c r="E1097" t="s">
        <v>173</v>
      </c>
      <c r="F1097" t="s">
        <v>3411</v>
      </c>
      <c r="G1097" t="s">
        <v>179</v>
      </c>
      <c r="H1097" t="s">
        <v>144</v>
      </c>
      <c r="I1097" t="s">
        <v>136</v>
      </c>
      <c r="J1097" t="s">
        <v>137</v>
      </c>
      <c r="K1097" t="s">
        <v>138</v>
      </c>
      <c r="L1097" t="s">
        <v>3412</v>
      </c>
      <c r="M1097" t="s">
        <v>3413</v>
      </c>
      <c r="N1097">
        <v>2.7227777770000001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1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3.7686601640260067</v>
      </c>
      <c r="AC1097">
        <v>0</v>
      </c>
      <c r="AD1097">
        <v>0</v>
      </c>
      <c r="AE1097">
        <v>3.7686601640260067</v>
      </c>
    </row>
    <row r="1098" spans="1:31" x14ac:dyDescent="0.3">
      <c r="A1098">
        <v>2447876</v>
      </c>
      <c r="B1098">
        <v>1</v>
      </c>
      <c r="C1098" t="s">
        <v>80</v>
      </c>
      <c r="D1098" t="s">
        <v>85</v>
      </c>
      <c r="E1098" t="s">
        <v>141</v>
      </c>
      <c r="F1098" t="s">
        <v>3414</v>
      </c>
      <c r="G1098" t="s">
        <v>143</v>
      </c>
      <c r="H1098" t="s">
        <v>144</v>
      </c>
      <c r="I1098" t="s">
        <v>136</v>
      </c>
      <c r="J1098" t="s">
        <v>137</v>
      </c>
      <c r="K1098" t="s">
        <v>138</v>
      </c>
      <c r="L1098" t="s">
        <v>3415</v>
      </c>
      <c r="M1098" t="s">
        <v>3416</v>
      </c>
      <c r="N1098">
        <v>0.61277777700000002</v>
      </c>
      <c r="O1098">
        <v>0</v>
      </c>
      <c r="P1098">
        <v>182</v>
      </c>
      <c r="Q1098">
        <v>0</v>
      </c>
      <c r="R1098">
        <v>0</v>
      </c>
      <c r="S1098">
        <v>0</v>
      </c>
      <c r="T1098">
        <v>6</v>
      </c>
      <c r="U1098">
        <v>0</v>
      </c>
      <c r="V1098">
        <v>0</v>
      </c>
      <c r="W1098">
        <v>0</v>
      </c>
      <c r="X1098">
        <v>35.128594171892473</v>
      </c>
      <c r="Y1098">
        <v>0</v>
      </c>
      <c r="Z1098">
        <v>0</v>
      </c>
      <c r="AA1098">
        <v>0</v>
      </c>
      <c r="AB1098">
        <v>1.6164408708369622</v>
      </c>
      <c r="AC1098">
        <v>0</v>
      </c>
      <c r="AD1098">
        <v>0</v>
      </c>
      <c r="AE1098">
        <v>36.745035042729434</v>
      </c>
    </row>
    <row r="1099" spans="1:31" x14ac:dyDescent="0.3">
      <c r="A1099">
        <v>2447877</v>
      </c>
      <c r="B1099">
        <v>1</v>
      </c>
      <c r="C1099" t="s">
        <v>80</v>
      </c>
      <c r="D1099" t="s">
        <v>94</v>
      </c>
      <c r="E1099" t="s">
        <v>173</v>
      </c>
      <c r="F1099" t="s">
        <v>3417</v>
      </c>
      <c r="G1099" t="s">
        <v>175</v>
      </c>
      <c r="H1099" t="s">
        <v>144</v>
      </c>
      <c r="I1099" t="s">
        <v>136</v>
      </c>
      <c r="J1099" t="s">
        <v>137</v>
      </c>
      <c r="K1099" t="s">
        <v>138</v>
      </c>
      <c r="L1099" t="s">
        <v>3418</v>
      </c>
      <c r="M1099" t="s">
        <v>3419</v>
      </c>
      <c r="N1099">
        <v>3.0177777770000001</v>
      </c>
      <c r="O1099">
        <v>0</v>
      </c>
      <c r="P1099">
        <v>2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1.7638012280223954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1.7638012280223954</v>
      </c>
    </row>
    <row r="1100" spans="1:31" x14ac:dyDescent="0.3">
      <c r="A1100">
        <v>2447878</v>
      </c>
      <c r="B1100">
        <v>1</v>
      </c>
      <c r="C1100" t="s">
        <v>80</v>
      </c>
      <c r="D1100" t="s">
        <v>95</v>
      </c>
      <c r="E1100" t="s">
        <v>147</v>
      </c>
      <c r="F1100" t="s">
        <v>3420</v>
      </c>
      <c r="G1100" t="s">
        <v>134</v>
      </c>
      <c r="H1100" t="s">
        <v>135</v>
      </c>
      <c r="I1100" t="s">
        <v>136</v>
      </c>
      <c r="J1100" t="s">
        <v>137</v>
      </c>
      <c r="K1100" t="s">
        <v>138</v>
      </c>
      <c r="L1100" t="s">
        <v>3421</v>
      </c>
      <c r="M1100" t="s">
        <v>3422</v>
      </c>
      <c r="N1100">
        <v>2.5102777770000002</v>
      </c>
      <c r="O1100">
        <v>0</v>
      </c>
      <c r="P1100">
        <v>190</v>
      </c>
      <c r="Q1100">
        <v>0</v>
      </c>
      <c r="R1100">
        <v>2</v>
      </c>
      <c r="S1100">
        <v>5</v>
      </c>
      <c r="T1100">
        <v>17</v>
      </c>
      <c r="U1100">
        <v>0</v>
      </c>
      <c r="V1100">
        <v>0</v>
      </c>
      <c r="W1100">
        <v>0</v>
      </c>
      <c r="X1100">
        <v>74.886852592881922</v>
      </c>
      <c r="Y1100">
        <v>0</v>
      </c>
      <c r="Z1100">
        <v>0.30327738573586643</v>
      </c>
      <c r="AA1100">
        <v>23.223875776069296</v>
      </c>
      <c r="AB1100">
        <v>21.170835074669995</v>
      </c>
      <c r="AC1100">
        <v>0</v>
      </c>
      <c r="AD1100">
        <v>0</v>
      </c>
      <c r="AE1100">
        <v>119.58484082935708</v>
      </c>
    </row>
    <row r="1101" spans="1:31" x14ac:dyDescent="0.3">
      <c r="A1101">
        <v>2447879</v>
      </c>
      <c r="B1101">
        <v>1</v>
      </c>
      <c r="C1101" t="s">
        <v>80</v>
      </c>
      <c r="D1101" t="s">
        <v>83</v>
      </c>
      <c r="E1101" t="s">
        <v>141</v>
      </c>
      <c r="F1101" t="s">
        <v>1325</v>
      </c>
      <c r="G1101" t="s">
        <v>219</v>
      </c>
      <c r="H1101" t="s">
        <v>144</v>
      </c>
      <c r="I1101" t="s">
        <v>136</v>
      </c>
      <c r="J1101" t="s">
        <v>3</v>
      </c>
      <c r="K1101" t="s">
        <v>138</v>
      </c>
      <c r="L1101" t="s">
        <v>3423</v>
      </c>
      <c r="M1101" t="s">
        <v>3424</v>
      </c>
      <c r="N1101">
        <v>7.4302777769999997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15</v>
      </c>
      <c r="U1101">
        <v>0</v>
      </c>
      <c r="V1101">
        <v>2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133.0229968827507</v>
      </c>
      <c r="AC1101">
        <v>0</v>
      </c>
      <c r="AD1101">
        <v>119.08871518340912</v>
      </c>
      <c r="AE1101">
        <v>252.11171206615984</v>
      </c>
    </row>
    <row r="1102" spans="1:31" x14ac:dyDescent="0.3">
      <c r="A1102">
        <v>2447885</v>
      </c>
      <c r="B1102">
        <v>1</v>
      </c>
      <c r="C1102" t="s">
        <v>80</v>
      </c>
      <c r="D1102" t="s">
        <v>82</v>
      </c>
      <c r="E1102" t="s">
        <v>141</v>
      </c>
      <c r="F1102" t="s">
        <v>1722</v>
      </c>
      <c r="G1102" t="s">
        <v>156</v>
      </c>
      <c r="H1102" t="s">
        <v>144</v>
      </c>
      <c r="I1102" t="s">
        <v>136</v>
      </c>
      <c r="J1102" t="s">
        <v>137</v>
      </c>
      <c r="K1102" t="s">
        <v>138</v>
      </c>
      <c r="L1102" t="s">
        <v>3425</v>
      </c>
      <c r="M1102" t="s">
        <v>3426</v>
      </c>
      <c r="N1102">
        <v>1.5349999999999999</v>
      </c>
      <c r="O1102">
        <v>0</v>
      </c>
      <c r="P1102">
        <v>42</v>
      </c>
      <c r="Q1102">
        <v>0</v>
      </c>
      <c r="R1102">
        <v>0</v>
      </c>
      <c r="S1102">
        <v>0</v>
      </c>
      <c r="T1102">
        <v>4</v>
      </c>
      <c r="U1102">
        <v>0</v>
      </c>
      <c r="V1102">
        <v>0</v>
      </c>
      <c r="W1102">
        <v>0</v>
      </c>
      <c r="X1102">
        <v>61.087340160591452</v>
      </c>
      <c r="Y1102">
        <v>0</v>
      </c>
      <c r="Z1102">
        <v>0</v>
      </c>
      <c r="AA1102">
        <v>0</v>
      </c>
      <c r="AB1102">
        <v>1.0973546005636337</v>
      </c>
      <c r="AC1102">
        <v>0</v>
      </c>
      <c r="AD1102">
        <v>0</v>
      </c>
      <c r="AE1102">
        <v>62.184694761155086</v>
      </c>
    </row>
    <row r="1103" spans="1:31" x14ac:dyDescent="0.3">
      <c r="A1103">
        <v>2447886</v>
      </c>
      <c r="B1103">
        <v>1</v>
      </c>
      <c r="C1103" t="s">
        <v>80</v>
      </c>
      <c r="D1103" t="s">
        <v>103</v>
      </c>
      <c r="E1103" t="s">
        <v>159</v>
      </c>
      <c r="F1103" t="s">
        <v>3427</v>
      </c>
      <c r="G1103" t="s">
        <v>143</v>
      </c>
      <c r="H1103" t="s">
        <v>144</v>
      </c>
      <c r="I1103" t="s">
        <v>136</v>
      </c>
      <c r="J1103" t="s">
        <v>137</v>
      </c>
      <c r="K1103" t="s">
        <v>138</v>
      </c>
      <c r="L1103" t="s">
        <v>3428</v>
      </c>
      <c r="M1103" t="s">
        <v>3429</v>
      </c>
      <c r="N1103">
        <v>0.34861111099999997</v>
      </c>
      <c r="O1103">
        <v>0</v>
      </c>
      <c r="P1103">
        <v>233</v>
      </c>
      <c r="Q1103">
        <v>0</v>
      </c>
      <c r="R1103">
        <v>1</v>
      </c>
      <c r="S1103">
        <v>0</v>
      </c>
      <c r="T1103">
        <v>22</v>
      </c>
      <c r="U1103">
        <v>0</v>
      </c>
      <c r="V1103">
        <v>0</v>
      </c>
      <c r="W1103">
        <v>0</v>
      </c>
      <c r="X1103">
        <v>30.891321285444779</v>
      </c>
      <c r="Y1103">
        <v>0</v>
      </c>
      <c r="Z1103">
        <v>0.13599345554501419</v>
      </c>
      <c r="AA1103">
        <v>0</v>
      </c>
      <c r="AB1103">
        <v>2.0006169560831646</v>
      </c>
      <c r="AC1103">
        <v>0</v>
      </c>
      <c r="AD1103">
        <v>0</v>
      </c>
      <c r="AE1103">
        <v>33.027931697072958</v>
      </c>
    </row>
    <row r="1104" spans="1:31" x14ac:dyDescent="0.3">
      <c r="A1104">
        <v>2447892</v>
      </c>
      <c r="B1104">
        <v>1</v>
      </c>
      <c r="C1104" t="s">
        <v>80</v>
      </c>
      <c r="D1104" t="s">
        <v>103</v>
      </c>
      <c r="E1104" t="s">
        <v>173</v>
      </c>
      <c r="F1104" t="s">
        <v>3430</v>
      </c>
      <c r="G1104" t="s">
        <v>175</v>
      </c>
      <c r="H1104" t="s">
        <v>144</v>
      </c>
      <c r="I1104" t="s">
        <v>136</v>
      </c>
      <c r="J1104" t="s">
        <v>137</v>
      </c>
      <c r="K1104" t="s">
        <v>138</v>
      </c>
      <c r="L1104" t="s">
        <v>3431</v>
      </c>
      <c r="M1104" t="s">
        <v>3432</v>
      </c>
      <c r="N1104">
        <v>0.91638888799999996</v>
      </c>
      <c r="O1104">
        <v>0</v>
      </c>
      <c r="P1104">
        <v>1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0.32581209505744846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0.32581209505744846</v>
      </c>
    </row>
    <row r="1105" spans="1:31" x14ac:dyDescent="0.3">
      <c r="A1105">
        <v>2447894</v>
      </c>
      <c r="B1105">
        <v>1</v>
      </c>
      <c r="C1105" t="s">
        <v>80</v>
      </c>
      <c r="D1105" t="s">
        <v>100</v>
      </c>
      <c r="E1105" t="s">
        <v>141</v>
      </c>
      <c r="F1105" t="s">
        <v>232</v>
      </c>
      <c r="G1105" t="s">
        <v>200</v>
      </c>
      <c r="H1105" t="s">
        <v>144</v>
      </c>
      <c r="I1105" t="s">
        <v>136</v>
      </c>
      <c r="J1105" t="s">
        <v>137</v>
      </c>
      <c r="K1105" t="s">
        <v>138</v>
      </c>
      <c r="L1105" t="s">
        <v>3433</v>
      </c>
      <c r="M1105" t="s">
        <v>3434</v>
      </c>
      <c r="N1105">
        <v>2.2486111110000002</v>
      </c>
      <c r="O1105">
        <v>0</v>
      </c>
      <c r="P1105">
        <v>76</v>
      </c>
      <c r="Q1105">
        <v>0</v>
      </c>
      <c r="R1105">
        <v>2</v>
      </c>
      <c r="S1105">
        <v>0</v>
      </c>
      <c r="T1105">
        <v>6</v>
      </c>
      <c r="U1105">
        <v>0</v>
      </c>
      <c r="V1105">
        <v>0</v>
      </c>
      <c r="W1105">
        <v>0</v>
      </c>
      <c r="X1105">
        <v>78.769310826334063</v>
      </c>
      <c r="Y1105">
        <v>0</v>
      </c>
      <c r="Z1105">
        <v>0.14291510754296186</v>
      </c>
      <c r="AA1105">
        <v>0</v>
      </c>
      <c r="AB1105">
        <v>6.3712347225307431</v>
      </c>
      <c r="AC1105">
        <v>0</v>
      </c>
      <c r="AD1105">
        <v>0</v>
      </c>
      <c r="AE1105">
        <v>85.283460656407769</v>
      </c>
    </row>
    <row r="1106" spans="1:31" x14ac:dyDescent="0.3">
      <c r="A1106">
        <v>2447897</v>
      </c>
      <c r="B1106">
        <v>1</v>
      </c>
      <c r="C1106" t="s">
        <v>81</v>
      </c>
      <c r="D1106" t="s">
        <v>120</v>
      </c>
      <c r="E1106" t="s">
        <v>141</v>
      </c>
      <c r="F1106" t="s">
        <v>2340</v>
      </c>
      <c r="G1106" t="s">
        <v>156</v>
      </c>
      <c r="H1106" t="s">
        <v>144</v>
      </c>
      <c r="I1106" t="s">
        <v>136</v>
      </c>
      <c r="J1106" t="s">
        <v>137</v>
      </c>
      <c r="K1106" t="s">
        <v>138</v>
      </c>
      <c r="L1106" t="s">
        <v>3435</v>
      </c>
      <c r="M1106" t="s">
        <v>3436</v>
      </c>
      <c r="N1106">
        <v>1.2094444440000001</v>
      </c>
      <c r="O1106">
        <v>0</v>
      </c>
      <c r="P1106">
        <v>173</v>
      </c>
      <c r="Q1106">
        <v>0</v>
      </c>
      <c r="R1106">
        <v>1</v>
      </c>
      <c r="S1106">
        <v>0</v>
      </c>
      <c r="T1106">
        <v>16</v>
      </c>
      <c r="U1106">
        <v>0</v>
      </c>
      <c r="V1106">
        <v>0</v>
      </c>
      <c r="W1106">
        <v>0</v>
      </c>
      <c r="X1106">
        <v>71.540828391947429</v>
      </c>
      <c r="Y1106">
        <v>0</v>
      </c>
      <c r="Z1106">
        <v>0</v>
      </c>
      <c r="AA1106">
        <v>0</v>
      </c>
      <c r="AB1106">
        <v>8.111372821737957</v>
      </c>
      <c r="AC1106">
        <v>0</v>
      </c>
      <c r="AD1106">
        <v>0</v>
      </c>
      <c r="AE1106">
        <v>79.652201213685387</v>
      </c>
    </row>
    <row r="1107" spans="1:31" x14ac:dyDescent="0.3">
      <c r="A1107">
        <v>2447903</v>
      </c>
      <c r="B1107">
        <v>1</v>
      </c>
      <c r="C1107" t="s">
        <v>80</v>
      </c>
      <c r="D1107" t="s">
        <v>82</v>
      </c>
      <c r="E1107" t="s">
        <v>141</v>
      </c>
      <c r="F1107" t="s">
        <v>3437</v>
      </c>
      <c r="G1107" t="s">
        <v>200</v>
      </c>
      <c r="H1107" t="s">
        <v>144</v>
      </c>
      <c r="I1107" t="s">
        <v>136</v>
      </c>
      <c r="J1107" t="s">
        <v>137</v>
      </c>
      <c r="K1107" t="s">
        <v>138</v>
      </c>
      <c r="L1107" t="s">
        <v>3438</v>
      </c>
      <c r="M1107" t="s">
        <v>3439</v>
      </c>
      <c r="N1107">
        <v>2.2861111109999999</v>
      </c>
      <c r="O1107">
        <v>0</v>
      </c>
      <c r="P1107">
        <v>117</v>
      </c>
      <c r="Q1107">
        <v>0</v>
      </c>
      <c r="R1107">
        <v>0</v>
      </c>
      <c r="S1107">
        <v>0</v>
      </c>
      <c r="T1107">
        <v>24</v>
      </c>
      <c r="U1107">
        <v>0</v>
      </c>
      <c r="V1107">
        <v>0</v>
      </c>
      <c r="W1107">
        <v>0</v>
      </c>
      <c r="X1107">
        <v>117.03997556090788</v>
      </c>
      <c r="Y1107">
        <v>0</v>
      </c>
      <c r="Z1107">
        <v>0</v>
      </c>
      <c r="AA1107">
        <v>0</v>
      </c>
      <c r="AB1107">
        <v>10.327004888017287</v>
      </c>
      <c r="AC1107">
        <v>0</v>
      </c>
      <c r="AD1107">
        <v>0</v>
      </c>
      <c r="AE1107">
        <v>127.36698044892516</v>
      </c>
    </row>
    <row r="1108" spans="1:31" x14ac:dyDescent="0.3">
      <c r="A1108">
        <v>2447905</v>
      </c>
      <c r="B1108">
        <v>1</v>
      </c>
      <c r="C1108" t="s">
        <v>80</v>
      </c>
      <c r="D1108" t="s">
        <v>88</v>
      </c>
      <c r="E1108" t="s">
        <v>284</v>
      </c>
      <c r="F1108" t="s">
        <v>3440</v>
      </c>
      <c r="G1108" t="s">
        <v>149</v>
      </c>
      <c r="H1108" t="s">
        <v>135</v>
      </c>
      <c r="I1108" t="s">
        <v>136</v>
      </c>
      <c r="J1108" t="s">
        <v>137</v>
      </c>
      <c r="K1108" t="s">
        <v>138</v>
      </c>
      <c r="L1108" t="s">
        <v>3441</v>
      </c>
      <c r="M1108" t="s">
        <v>3442</v>
      </c>
      <c r="N1108">
        <v>1.2852777769999999</v>
      </c>
      <c r="O1108">
        <v>0</v>
      </c>
      <c r="P1108">
        <v>2885</v>
      </c>
      <c r="Q1108">
        <v>0</v>
      </c>
      <c r="R1108">
        <v>0</v>
      </c>
      <c r="S1108">
        <v>2</v>
      </c>
      <c r="T1108">
        <v>259</v>
      </c>
      <c r="U1108">
        <v>0</v>
      </c>
      <c r="V1108">
        <v>1</v>
      </c>
      <c r="W1108">
        <v>0</v>
      </c>
      <c r="X1108">
        <v>995.18297619804741</v>
      </c>
      <c r="Y1108">
        <v>0</v>
      </c>
      <c r="Z1108">
        <v>0</v>
      </c>
      <c r="AA1108">
        <v>117.71833176226018</v>
      </c>
      <c r="AB1108">
        <v>242.35896748563829</v>
      </c>
      <c r="AC1108">
        <v>0</v>
      </c>
      <c r="AD1108">
        <v>2.9565940757443587</v>
      </c>
      <c r="AE1108">
        <v>1358.2168695216901</v>
      </c>
    </row>
    <row r="1109" spans="1:31" x14ac:dyDescent="0.3">
      <c r="A1109">
        <v>2447913</v>
      </c>
      <c r="B1109">
        <v>1</v>
      </c>
      <c r="C1109" t="s">
        <v>81</v>
      </c>
      <c r="D1109" t="s">
        <v>127</v>
      </c>
      <c r="E1109" t="s">
        <v>159</v>
      </c>
      <c r="F1109" t="s">
        <v>3443</v>
      </c>
      <c r="G1109" t="s">
        <v>725</v>
      </c>
      <c r="H1109" t="s">
        <v>144</v>
      </c>
      <c r="I1109" t="s">
        <v>136</v>
      </c>
      <c r="J1109" t="s">
        <v>137</v>
      </c>
      <c r="K1109" t="s">
        <v>138</v>
      </c>
      <c r="L1109" t="s">
        <v>3444</v>
      </c>
      <c r="M1109" t="s">
        <v>3445</v>
      </c>
      <c r="N1109">
        <v>0.40194444400000001</v>
      </c>
      <c r="O1109">
        <v>0</v>
      </c>
      <c r="P1109">
        <v>333</v>
      </c>
      <c r="Q1109">
        <v>0</v>
      </c>
      <c r="R1109">
        <v>9</v>
      </c>
      <c r="S1109">
        <v>0</v>
      </c>
      <c r="T1109">
        <v>42</v>
      </c>
      <c r="U1109">
        <v>0</v>
      </c>
      <c r="V1109">
        <v>0</v>
      </c>
      <c r="W1109">
        <v>0</v>
      </c>
      <c r="X1109">
        <v>37.152024632555175</v>
      </c>
      <c r="Y1109">
        <v>0</v>
      </c>
      <c r="Z1109">
        <v>0.123563123886611</v>
      </c>
      <c r="AA1109">
        <v>0</v>
      </c>
      <c r="AB1109">
        <v>9.3632520629074456</v>
      </c>
      <c r="AC1109">
        <v>0</v>
      </c>
      <c r="AD1109">
        <v>0</v>
      </c>
      <c r="AE1109">
        <v>46.638839819349229</v>
      </c>
    </row>
    <row r="1110" spans="1:31" x14ac:dyDescent="0.3">
      <c r="A1110">
        <v>2447923</v>
      </c>
      <c r="B1110">
        <v>1</v>
      </c>
      <c r="C1110" t="s">
        <v>80</v>
      </c>
      <c r="D1110" t="s">
        <v>99</v>
      </c>
      <c r="E1110" t="s">
        <v>159</v>
      </c>
      <c r="F1110" t="s">
        <v>3446</v>
      </c>
      <c r="G1110" t="s">
        <v>143</v>
      </c>
      <c r="H1110" t="s">
        <v>144</v>
      </c>
      <c r="I1110" t="s">
        <v>136</v>
      </c>
      <c r="J1110" t="s">
        <v>137</v>
      </c>
      <c r="K1110" t="s">
        <v>138</v>
      </c>
      <c r="L1110" t="s">
        <v>3447</v>
      </c>
      <c r="M1110" t="s">
        <v>3448</v>
      </c>
      <c r="N1110">
        <v>1.550277777</v>
      </c>
      <c r="O1110">
        <v>0</v>
      </c>
      <c r="P1110">
        <v>38</v>
      </c>
      <c r="Q1110">
        <v>0</v>
      </c>
      <c r="R1110">
        <v>33</v>
      </c>
      <c r="S1110">
        <v>0</v>
      </c>
      <c r="T1110">
        <v>5</v>
      </c>
      <c r="U1110">
        <v>0</v>
      </c>
      <c r="V1110">
        <v>0</v>
      </c>
      <c r="W1110">
        <v>0</v>
      </c>
      <c r="X1110">
        <v>15.287193044187635</v>
      </c>
      <c r="Y1110">
        <v>0</v>
      </c>
      <c r="Z1110">
        <v>7.153216145865235</v>
      </c>
      <c r="AA1110">
        <v>0</v>
      </c>
      <c r="AB1110">
        <v>0.16645577234417694</v>
      </c>
      <c r="AC1110">
        <v>0</v>
      </c>
      <c r="AD1110">
        <v>0</v>
      </c>
      <c r="AE1110">
        <v>22.606864962397044</v>
      </c>
    </row>
    <row r="1111" spans="1:31" x14ac:dyDescent="0.3">
      <c r="A1111">
        <v>2447927</v>
      </c>
      <c r="B1111">
        <v>1</v>
      </c>
      <c r="C1111" t="s">
        <v>80</v>
      </c>
      <c r="D1111" t="s">
        <v>103</v>
      </c>
      <c r="E1111" t="s">
        <v>141</v>
      </c>
      <c r="F1111" t="s">
        <v>3449</v>
      </c>
      <c r="G1111" t="s">
        <v>200</v>
      </c>
      <c r="H1111" t="s">
        <v>144</v>
      </c>
      <c r="I1111" t="s">
        <v>136</v>
      </c>
      <c r="J1111" t="s">
        <v>137</v>
      </c>
      <c r="K1111" t="s">
        <v>138</v>
      </c>
      <c r="L1111" t="s">
        <v>3450</v>
      </c>
      <c r="M1111" t="s">
        <v>3451</v>
      </c>
      <c r="N1111">
        <v>0.97277777700000001</v>
      </c>
      <c r="O1111">
        <v>0</v>
      </c>
      <c r="P1111">
        <v>112</v>
      </c>
      <c r="Q1111">
        <v>0</v>
      </c>
      <c r="R1111">
        <v>3</v>
      </c>
      <c r="S1111">
        <v>0</v>
      </c>
      <c r="T1111">
        <v>3</v>
      </c>
      <c r="U1111">
        <v>0</v>
      </c>
      <c r="V1111">
        <v>0</v>
      </c>
      <c r="W1111">
        <v>0</v>
      </c>
      <c r="X1111">
        <v>32.78603750570462</v>
      </c>
      <c r="Y1111">
        <v>0</v>
      </c>
      <c r="Z1111">
        <v>0.25153777264758237</v>
      </c>
      <c r="AA1111">
        <v>0</v>
      </c>
      <c r="AB1111">
        <v>0.31117348922635013</v>
      </c>
      <c r="AC1111">
        <v>0</v>
      </c>
      <c r="AD1111">
        <v>0</v>
      </c>
      <c r="AE1111">
        <v>33.348748767578549</v>
      </c>
    </row>
    <row r="1112" spans="1:31" x14ac:dyDescent="0.3">
      <c r="A1112">
        <v>2447931</v>
      </c>
      <c r="B1112">
        <v>1</v>
      </c>
      <c r="C1112" t="s">
        <v>80</v>
      </c>
      <c r="D1112" t="s">
        <v>95</v>
      </c>
      <c r="E1112" t="s">
        <v>132</v>
      </c>
      <c r="F1112" t="s">
        <v>3452</v>
      </c>
      <c r="G1112" t="s">
        <v>149</v>
      </c>
      <c r="H1112" t="s">
        <v>135</v>
      </c>
      <c r="I1112" t="s">
        <v>136</v>
      </c>
      <c r="J1112" t="s">
        <v>137</v>
      </c>
      <c r="K1112" t="s">
        <v>138</v>
      </c>
      <c r="L1112" t="s">
        <v>3453</v>
      </c>
      <c r="M1112" t="s">
        <v>3454</v>
      </c>
      <c r="N1112">
        <v>0.32500000000000001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1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20.817043415718075</v>
      </c>
      <c r="AD1112">
        <v>0</v>
      </c>
      <c r="AE1112">
        <v>20.817043415718075</v>
      </c>
    </row>
    <row r="1113" spans="1:31" x14ac:dyDescent="0.3">
      <c r="A1113">
        <v>2447934</v>
      </c>
      <c r="B1113">
        <v>1</v>
      </c>
      <c r="C1113" t="s">
        <v>80</v>
      </c>
      <c r="D1113" t="s">
        <v>97</v>
      </c>
      <c r="E1113" t="s">
        <v>159</v>
      </c>
      <c r="F1113" t="s">
        <v>3455</v>
      </c>
      <c r="G1113" t="s">
        <v>143</v>
      </c>
      <c r="H1113" t="s">
        <v>144</v>
      </c>
      <c r="I1113" t="s">
        <v>136</v>
      </c>
      <c r="J1113" t="s">
        <v>137</v>
      </c>
      <c r="K1113" t="s">
        <v>138</v>
      </c>
      <c r="L1113" t="s">
        <v>3456</v>
      </c>
      <c r="M1113" t="s">
        <v>3457</v>
      </c>
      <c r="N1113">
        <v>0.53444444400000002</v>
      </c>
      <c r="O1113">
        <v>0</v>
      </c>
      <c r="P1113">
        <v>113</v>
      </c>
      <c r="Q1113">
        <v>0</v>
      </c>
      <c r="R1113">
        <v>11</v>
      </c>
      <c r="S1113">
        <v>0</v>
      </c>
      <c r="T1113">
        <v>10</v>
      </c>
      <c r="U1113">
        <v>0</v>
      </c>
      <c r="V1113">
        <v>0</v>
      </c>
      <c r="W1113">
        <v>0</v>
      </c>
      <c r="X1113">
        <v>27.224018700219627</v>
      </c>
      <c r="Y1113">
        <v>0</v>
      </c>
      <c r="Z1113">
        <v>0.25588577958010855</v>
      </c>
      <c r="AA1113">
        <v>0</v>
      </c>
      <c r="AB1113">
        <v>3.6369331010775197</v>
      </c>
      <c r="AC1113">
        <v>0</v>
      </c>
      <c r="AD1113">
        <v>0</v>
      </c>
      <c r="AE1113">
        <v>31.116837580877256</v>
      </c>
    </row>
    <row r="1114" spans="1:31" x14ac:dyDescent="0.3">
      <c r="A1114">
        <v>2447936</v>
      </c>
      <c r="B1114">
        <v>1</v>
      </c>
      <c r="C1114" t="s">
        <v>80</v>
      </c>
      <c r="D1114" t="s">
        <v>88</v>
      </c>
      <c r="E1114" t="s">
        <v>159</v>
      </c>
      <c r="F1114" t="s">
        <v>3458</v>
      </c>
      <c r="G1114" t="s">
        <v>143</v>
      </c>
      <c r="H1114" t="s">
        <v>144</v>
      </c>
      <c r="I1114" t="s">
        <v>136</v>
      </c>
      <c r="J1114" t="s">
        <v>137</v>
      </c>
      <c r="K1114" t="s">
        <v>138</v>
      </c>
      <c r="L1114" t="s">
        <v>3459</v>
      </c>
      <c r="M1114" t="s">
        <v>3460</v>
      </c>
      <c r="N1114">
        <v>0.80111111099999999</v>
      </c>
      <c r="O1114">
        <v>0</v>
      </c>
      <c r="P1114">
        <v>99</v>
      </c>
      <c r="Q1114">
        <v>0</v>
      </c>
      <c r="R1114">
        <v>0</v>
      </c>
      <c r="S1114">
        <v>0</v>
      </c>
      <c r="T1114">
        <v>1</v>
      </c>
      <c r="U1114">
        <v>0</v>
      </c>
      <c r="V1114">
        <v>0</v>
      </c>
      <c r="W1114">
        <v>0</v>
      </c>
      <c r="X1114">
        <v>25.775464536331079</v>
      </c>
      <c r="Y1114">
        <v>0</v>
      </c>
      <c r="Z1114">
        <v>0</v>
      </c>
      <c r="AA1114">
        <v>0</v>
      </c>
      <c r="AB1114">
        <v>13.02535753637749</v>
      </c>
      <c r="AC1114">
        <v>0</v>
      </c>
      <c r="AD1114">
        <v>0</v>
      </c>
      <c r="AE1114">
        <v>38.80082207270857</v>
      </c>
    </row>
    <row r="1115" spans="1:31" x14ac:dyDescent="0.3">
      <c r="A1115">
        <v>2447941</v>
      </c>
      <c r="B1115">
        <v>1</v>
      </c>
      <c r="C1115" t="s">
        <v>80</v>
      </c>
      <c r="D1115" t="s">
        <v>93</v>
      </c>
      <c r="E1115" t="s">
        <v>159</v>
      </c>
      <c r="F1115" t="s">
        <v>3461</v>
      </c>
      <c r="G1115" t="s">
        <v>143</v>
      </c>
      <c r="H1115" t="s">
        <v>144</v>
      </c>
      <c r="I1115" t="s">
        <v>136</v>
      </c>
      <c r="J1115" t="s">
        <v>137</v>
      </c>
      <c r="K1115" t="s">
        <v>138</v>
      </c>
      <c r="L1115" t="s">
        <v>3462</v>
      </c>
      <c r="M1115" t="s">
        <v>3463</v>
      </c>
      <c r="N1115">
        <v>0.33388888799999999</v>
      </c>
      <c r="O1115">
        <v>0</v>
      </c>
      <c r="P1115">
        <v>287</v>
      </c>
      <c r="Q1115">
        <v>0</v>
      </c>
      <c r="R1115">
        <v>9</v>
      </c>
      <c r="S1115">
        <v>0</v>
      </c>
      <c r="T1115">
        <v>62</v>
      </c>
      <c r="U1115">
        <v>0</v>
      </c>
      <c r="V1115">
        <v>0</v>
      </c>
      <c r="W1115">
        <v>0</v>
      </c>
      <c r="X1115">
        <v>17.420827032523867</v>
      </c>
      <c r="Y1115">
        <v>0</v>
      </c>
      <c r="Z1115">
        <v>0.76559929527628701</v>
      </c>
      <c r="AA1115">
        <v>0</v>
      </c>
      <c r="AB1115">
        <v>7.3629177424092296</v>
      </c>
      <c r="AC1115">
        <v>0</v>
      </c>
      <c r="AD1115">
        <v>0</v>
      </c>
      <c r="AE1115">
        <v>25.549344070209386</v>
      </c>
    </row>
    <row r="1116" spans="1:31" x14ac:dyDescent="0.3">
      <c r="A1116">
        <v>2447943</v>
      </c>
      <c r="B1116">
        <v>1</v>
      </c>
      <c r="C1116" t="s">
        <v>80</v>
      </c>
      <c r="D1116" t="s">
        <v>90</v>
      </c>
      <c r="E1116" t="s">
        <v>141</v>
      </c>
      <c r="F1116" t="s">
        <v>155</v>
      </c>
      <c r="G1116" t="s">
        <v>156</v>
      </c>
      <c r="H1116" t="s">
        <v>144</v>
      </c>
      <c r="I1116" t="s">
        <v>136</v>
      </c>
      <c r="J1116" t="s">
        <v>137</v>
      </c>
      <c r="K1116" t="s">
        <v>138</v>
      </c>
      <c r="L1116" t="s">
        <v>3464</v>
      </c>
      <c r="M1116" t="s">
        <v>3465</v>
      </c>
      <c r="N1116">
        <v>1.8166666659999999</v>
      </c>
      <c r="O1116">
        <v>0</v>
      </c>
      <c r="P1116">
        <v>154</v>
      </c>
      <c r="Q1116">
        <v>0</v>
      </c>
      <c r="R1116">
        <v>0</v>
      </c>
      <c r="S1116">
        <v>0</v>
      </c>
      <c r="T1116">
        <v>6</v>
      </c>
      <c r="U1116">
        <v>0</v>
      </c>
      <c r="V1116">
        <v>0</v>
      </c>
      <c r="W1116">
        <v>0</v>
      </c>
      <c r="X1116">
        <v>62.182431392305034</v>
      </c>
      <c r="Y1116">
        <v>0</v>
      </c>
      <c r="Z1116">
        <v>0</v>
      </c>
      <c r="AA1116">
        <v>0</v>
      </c>
      <c r="AB1116">
        <v>2.1422909257754643</v>
      </c>
      <c r="AC1116">
        <v>0</v>
      </c>
      <c r="AD1116">
        <v>0</v>
      </c>
      <c r="AE1116">
        <v>64.324722318080504</v>
      </c>
    </row>
    <row r="1117" spans="1:31" x14ac:dyDescent="0.3">
      <c r="A1117">
        <v>2447944</v>
      </c>
      <c r="B1117">
        <v>1</v>
      </c>
      <c r="C1117" t="s">
        <v>80</v>
      </c>
      <c r="D1117" t="s">
        <v>88</v>
      </c>
      <c r="E1117" t="s">
        <v>147</v>
      </c>
      <c r="F1117" t="s">
        <v>3466</v>
      </c>
      <c r="G1117" t="s">
        <v>149</v>
      </c>
      <c r="H1117" t="s">
        <v>135</v>
      </c>
      <c r="I1117" t="s">
        <v>136</v>
      </c>
      <c r="J1117" t="s">
        <v>137</v>
      </c>
      <c r="K1117" t="s">
        <v>138</v>
      </c>
      <c r="L1117" t="s">
        <v>3467</v>
      </c>
      <c r="M1117" t="s">
        <v>3468</v>
      </c>
      <c r="N1117">
        <v>0.33861111100000002</v>
      </c>
      <c r="O1117">
        <v>0</v>
      </c>
      <c r="P1117">
        <v>507</v>
      </c>
      <c r="Q1117">
        <v>0</v>
      </c>
      <c r="R1117">
        <v>0</v>
      </c>
      <c r="S1117">
        <v>2</v>
      </c>
      <c r="T1117">
        <v>21</v>
      </c>
      <c r="U1117">
        <v>0</v>
      </c>
      <c r="V1117">
        <v>0</v>
      </c>
      <c r="W1117">
        <v>0</v>
      </c>
      <c r="X1117">
        <v>45.508793174764442</v>
      </c>
      <c r="Y1117">
        <v>0</v>
      </c>
      <c r="Z1117">
        <v>0</v>
      </c>
      <c r="AA1117">
        <v>30.185986404323739</v>
      </c>
      <c r="AB1117">
        <v>3.0770623441906984</v>
      </c>
      <c r="AC1117">
        <v>0</v>
      </c>
      <c r="AD1117">
        <v>0</v>
      </c>
      <c r="AE1117">
        <v>78.77184192327887</v>
      </c>
    </row>
    <row r="1118" spans="1:31" x14ac:dyDescent="0.3">
      <c r="A1118">
        <v>2447947</v>
      </c>
      <c r="B1118">
        <v>1</v>
      </c>
      <c r="C1118" t="s">
        <v>80</v>
      </c>
      <c r="D1118" t="s">
        <v>97</v>
      </c>
      <c r="E1118" t="s">
        <v>159</v>
      </c>
      <c r="F1118" t="s">
        <v>3469</v>
      </c>
      <c r="G1118" t="s">
        <v>143</v>
      </c>
      <c r="H1118" t="s">
        <v>144</v>
      </c>
      <c r="I1118" t="s">
        <v>136</v>
      </c>
      <c r="J1118" t="s">
        <v>137</v>
      </c>
      <c r="K1118" t="s">
        <v>138</v>
      </c>
      <c r="L1118" t="s">
        <v>3470</v>
      </c>
      <c r="M1118" t="s">
        <v>3471</v>
      </c>
      <c r="N1118">
        <v>1.102777777</v>
      </c>
      <c r="O1118">
        <v>0</v>
      </c>
      <c r="P1118">
        <v>174</v>
      </c>
      <c r="Q1118">
        <v>0</v>
      </c>
      <c r="R1118">
        <v>10</v>
      </c>
      <c r="S1118">
        <v>0</v>
      </c>
      <c r="T1118">
        <v>19</v>
      </c>
      <c r="U1118">
        <v>0</v>
      </c>
      <c r="V1118">
        <v>0</v>
      </c>
      <c r="W1118">
        <v>0</v>
      </c>
      <c r="X1118">
        <v>92.922054077885562</v>
      </c>
      <c r="Y1118">
        <v>0</v>
      </c>
      <c r="Z1118">
        <v>1.6942166646392958</v>
      </c>
      <c r="AA1118">
        <v>0</v>
      </c>
      <c r="AB1118">
        <v>5.712969827558112</v>
      </c>
      <c r="AC1118">
        <v>0</v>
      </c>
      <c r="AD1118">
        <v>0</v>
      </c>
      <c r="AE1118">
        <v>100.32924057008297</v>
      </c>
    </row>
    <row r="1119" spans="1:31" x14ac:dyDescent="0.3">
      <c r="A1119">
        <v>2447948</v>
      </c>
      <c r="B1119">
        <v>1</v>
      </c>
      <c r="C1119" t="s">
        <v>80</v>
      </c>
      <c r="D1119" t="s">
        <v>100</v>
      </c>
      <c r="E1119" t="s">
        <v>141</v>
      </c>
      <c r="F1119" t="s">
        <v>232</v>
      </c>
      <c r="G1119" t="s">
        <v>200</v>
      </c>
      <c r="H1119" t="s">
        <v>144</v>
      </c>
      <c r="I1119" t="s">
        <v>136</v>
      </c>
      <c r="J1119" t="s">
        <v>137</v>
      </c>
      <c r="K1119" t="s">
        <v>138</v>
      </c>
      <c r="L1119" t="s">
        <v>3472</v>
      </c>
      <c r="M1119" t="s">
        <v>3473</v>
      </c>
      <c r="N1119">
        <v>2.7180555549999998</v>
      </c>
      <c r="O1119">
        <v>0</v>
      </c>
      <c r="P1119">
        <v>76</v>
      </c>
      <c r="Q1119">
        <v>0</v>
      </c>
      <c r="R1119">
        <v>2</v>
      </c>
      <c r="S1119">
        <v>0</v>
      </c>
      <c r="T1119">
        <v>6</v>
      </c>
      <c r="U1119">
        <v>0</v>
      </c>
      <c r="V1119">
        <v>0</v>
      </c>
      <c r="W1119">
        <v>0</v>
      </c>
      <c r="X1119">
        <v>81.932785896685502</v>
      </c>
      <c r="Y1119">
        <v>0</v>
      </c>
      <c r="Z1119">
        <v>0.15651234040664996</v>
      </c>
      <c r="AA1119">
        <v>0</v>
      </c>
      <c r="AB1119">
        <v>6.1301703085793813</v>
      </c>
      <c r="AC1119">
        <v>0</v>
      </c>
      <c r="AD1119">
        <v>0</v>
      </c>
      <c r="AE1119">
        <v>88.219468545671532</v>
      </c>
    </row>
    <row r="1120" spans="1:31" x14ac:dyDescent="0.3">
      <c r="A1120">
        <v>2447955</v>
      </c>
      <c r="B1120">
        <v>1</v>
      </c>
      <c r="C1120" t="s">
        <v>80</v>
      </c>
      <c r="D1120" t="s">
        <v>98</v>
      </c>
      <c r="E1120" t="s">
        <v>173</v>
      </c>
      <c r="F1120" t="s">
        <v>3474</v>
      </c>
      <c r="G1120" t="s">
        <v>175</v>
      </c>
      <c r="H1120" t="s">
        <v>144</v>
      </c>
      <c r="I1120" t="s">
        <v>136</v>
      </c>
      <c r="J1120" t="s">
        <v>137</v>
      </c>
      <c r="K1120" t="s">
        <v>138</v>
      </c>
      <c r="L1120" t="s">
        <v>3475</v>
      </c>
      <c r="M1120" t="s">
        <v>3476</v>
      </c>
      <c r="N1120">
        <v>2.3169444440000002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1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2.8752612781653202</v>
      </c>
      <c r="AC1120">
        <v>0</v>
      </c>
      <c r="AD1120">
        <v>0</v>
      </c>
      <c r="AE1120">
        <v>2.8752612781653202</v>
      </c>
    </row>
    <row r="1121" spans="1:31" x14ac:dyDescent="0.3">
      <c r="A1121">
        <v>2447956</v>
      </c>
      <c r="B1121">
        <v>1</v>
      </c>
      <c r="C1121" t="s">
        <v>81</v>
      </c>
      <c r="D1121" t="s">
        <v>114</v>
      </c>
      <c r="E1121" t="s">
        <v>173</v>
      </c>
      <c r="F1121" t="s">
        <v>3477</v>
      </c>
      <c r="G1121" t="s">
        <v>175</v>
      </c>
      <c r="H1121" t="s">
        <v>144</v>
      </c>
      <c r="I1121" t="s">
        <v>136</v>
      </c>
      <c r="J1121" t="s">
        <v>137</v>
      </c>
      <c r="K1121" t="s">
        <v>138</v>
      </c>
      <c r="L1121" t="s">
        <v>3478</v>
      </c>
      <c r="M1121" t="s">
        <v>3479</v>
      </c>
      <c r="N1121">
        <v>1.0363888880000001</v>
      </c>
      <c r="O1121">
        <v>0</v>
      </c>
      <c r="P1121">
        <v>1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3.7806219908466894E-2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3.7806219908466894E-2</v>
      </c>
    </row>
    <row r="1122" spans="1:31" x14ac:dyDescent="0.3">
      <c r="A1122">
        <v>2448327</v>
      </c>
      <c r="B1122">
        <v>1</v>
      </c>
      <c r="C1122" t="s">
        <v>80</v>
      </c>
      <c r="D1122" t="s">
        <v>107</v>
      </c>
      <c r="E1122" t="s">
        <v>141</v>
      </c>
      <c r="F1122" t="s">
        <v>3480</v>
      </c>
      <c r="G1122" t="s">
        <v>156</v>
      </c>
      <c r="H1122" t="s">
        <v>144</v>
      </c>
      <c r="I1122" t="s">
        <v>136</v>
      </c>
      <c r="J1122" t="s">
        <v>137</v>
      </c>
      <c r="K1122" t="s">
        <v>138</v>
      </c>
      <c r="L1122" t="s">
        <v>3481</v>
      </c>
      <c r="M1122" t="s">
        <v>3482</v>
      </c>
      <c r="N1122">
        <v>1.5241666659999999</v>
      </c>
      <c r="O1122">
        <v>0</v>
      </c>
      <c r="P1122">
        <v>75</v>
      </c>
      <c r="Q1122">
        <v>0</v>
      </c>
      <c r="R1122">
        <v>0</v>
      </c>
      <c r="S1122">
        <v>0</v>
      </c>
      <c r="T1122">
        <v>2</v>
      </c>
      <c r="U1122">
        <v>0</v>
      </c>
      <c r="V1122">
        <v>0</v>
      </c>
      <c r="W1122">
        <v>0</v>
      </c>
      <c r="X1122">
        <v>45.495763491523086</v>
      </c>
      <c r="Y1122">
        <v>0</v>
      </c>
      <c r="Z1122">
        <v>0</v>
      </c>
      <c r="AA1122">
        <v>0</v>
      </c>
      <c r="AB1122">
        <v>9.3922284205757105</v>
      </c>
      <c r="AC1122">
        <v>0</v>
      </c>
      <c r="AD1122">
        <v>0</v>
      </c>
      <c r="AE1122">
        <v>54.887991912098798</v>
      </c>
    </row>
    <row r="1123" spans="1:31" x14ac:dyDescent="0.3">
      <c r="A1123">
        <v>2448204</v>
      </c>
      <c r="B1123">
        <v>1</v>
      </c>
      <c r="C1123" t="s">
        <v>80</v>
      </c>
      <c r="D1123" t="s">
        <v>96</v>
      </c>
      <c r="E1123" t="s">
        <v>141</v>
      </c>
      <c r="F1123" t="s">
        <v>3483</v>
      </c>
      <c r="G1123" t="s">
        <v>143</v>
      </c>
      <c r="H1123" t="s">
        <v>144</v>
      </c>
      <c r="I1123" t="s">
        <v>136</v>
      </c>
      <c r="J1123" t="s">
        <v>137</v>
      </c>
      <c r="K1123" t="s">
        <v>138</v>
      </c>
      <c r="L1123" t="s">
        <v>3484</v>
      </c>
      <c r="M1123" t="s">
        <v>3485</v>
      </c>
      <c r="N1123">
        <v>0.71777777700000001</v>
      </c>
      <c r="O1123">
        <v>0</v>
      </c>
      <c r="P1123">
        <v>90</v>
      </c>
      <c r="Q1123">
        <v>0</v>
      </c>
      <c r="R1123">
        <v>1</v>
      </c>
      <c r="S1123">
        <v>0</v>
      </c>
      <c r="T1123">
        <v>9</v>
      </c>
      <c r="U1123">
        <v>0</v>
      </c>
      <c r="V1123">
        <v>0</v>
      </c>
      <c r="W1123">
        <v>0</v>
      </c>
      <c r="X1123">
        <v>18.7434871606741</v>
      </c>
      <c r="Y1123">
        <v>0</v>
      </c>
      <c r="Z1123">
        <v>0.33614803077172772</v>
      </c>
      <c r="AA1123">
        <v>0</v>
      </c>
      <c r="AB1123">
        <v>13.430131096266177</v>
      </c>
      <c r="AC1123">
        <v>0</v>
      </c>
      <c r="AD1123">
        <v>0</v>
      </c>
      <c r="AE1123">
        <v>32.509766287712004</v>
      </c>
    </row>
    <row r="1124" spans="1:31" x14ac:dyDescent="0.3">
      <c r="A1124">
        <v>2448227</v>
      </c>
      <c r="B1124">
        <v>1</v>
      </c>
      <c r="C1124" t="s">
        <v>80</v>
      </c>
      <c r="D1124" t="s">
        <v>106</v>
      </c>
      <c r="E1124" t="s">
        <v>169</v>
      </c>
      <c r="F1124" t="s">
        <v>3486</v>
      </c>
      <c r="G1124" t="s">
        <v>149</v>
      </c>
      <c r="H1124" t="s">
        <v>135</v>
      </c>
      <c r="I1124" t="s">
        <v>136</v>
      </c>
      <c r="J1124" t="s">
        <v>137</v>
      </c>
      <c r="K1124" t="s">
        <v>138</v>
      </c>
      <c r="L1124" t="s">
        <v>3487</v>
      </c>
      <c r="M1124" t="s">
        <v>3488</v>
      </c>
      <c r="N1124">
        <v>0.32527777699999999</v>
      </c>
      <c r="O1124">
        <v>1</v>
      </c>
      <c r="P1124">
        <v>815</v>
      </c>
      <c r="Q1124">
        <v>45</v>
      </c>
      <c r="R1124">
        <v>35</v>
      </c>
      <c r="S1124">
        <v>8</v>
      </c>
      <c r="T1124">
        <v>85</v>
      </c>
      <c r="U1124">
        <v>1</v>
      </c>
      <c r="V1124">
        <v>0</v>
      </c>
      <c r="W1124">
        <v>6.3966169529357658E-2</v>
      </c>
      <c r="X1124">
        <v>60.324769127964899</v>
      </c>
      <c r="Y1124">
        <v>32.865627415401669</v>
      </c>
      <c r="Z1124">
        <v>4.4579576953466118</v>
      </c>
      <c r="AA1124">
        <v>46.299839114922769</v>
      </c>
      <c r="AB1124">
        <v>20.910761448484632</v>
      </c>
      <c r="AC1124">
        <v>38.009788396252013</v>
      </c>
      <c r="AD1124">
        <v>0</v>
      </c>
      <c r="AE1124">
        <v>202.93270936790196</v>
      </c>
    </row>
    <row r="1125" spans="1:31" x14ac:dyDescent="0.3">
      <c r="A1125">
        <v>2448081</v>
      </c>
      <c r="B1125">
        <v>1</v>
      </c>
      <c r="C1125" t="s">
        <v>81</v>
      </c>
      <c r="D1125" t="s">
        <v>120</v>
      </c>
      <c r="E1125" t="s">
        <v>159</v>
      </c>
      <c r="F1125" t="s">
        <v>3489</v>
      </c>
      <c r="G1125" t="s">
        <v>725</v>
      </c>
      <c r="H1125" t="s">
        <v>144</v>
      </c>
      <c r="I1125" t="s">
        <v>136</v>
      </c>
      <c r="J1125" t="s">
        <v>137</v>
      </c>
      <c r="K1125" t="s">
        <v>138</v>
      </c>
      <c r="L1125" t="s">
        <v>3490</v>
      </c>
      <c r="M1125" t="s">
        <v>3491</v>
      </c>
      <c r="N1125">
        <v>0.78722222200000003</v>
      </c>
      <c r="O1125">
        <v>0</v>
      </c>
      <c r="P1125">
        <v>44</v>
      </c>
      <c r="Q1125">
        <v>0</v>
      </c>
      <c r="R1125">
        <v>9</v>
      </c>
      <c r="S1125">
        <v>0</v>
      </c>
      <c r="T1125">
        <v>3</v>
      </c>
      <c r="U1125">
        <v>0</v>
      </c>
      <c r="V1125">
        <v>0</v>
      </c>
      <c r="W1125">
        <v>0</v>
      </c>
      <c r="X1125">
        <v>7.6745847638858038</v>
      </c>
      <c r="Y1125">
        <v>0</v>
      </c>
      <c r="Z1125">
        <v>0.73149000267615238</v>
      </c>
      <c r="AA1125">
        <v>0</v>
      </c>
      <c r="AB1125">
        <v>5.4300934814021868</v>
      </c>
      <c r="AC1125">
        <v>0</v>
      </c>
      <c r="AD1125">
        <v>0</v>
      </c>
      <c r="AE1125">
        <v>13.836168247964142</v>
      </c>
    </row>
    <row r="1126" spans="1:31" x14ac:dyDescent="0.3">
      <c r="A1126">
        <v>2448187</v>
      </c>
      <c r="B1126">
        <v>1</v>
      </c>
      <c r="C1126" t="s">
        <v>80</v>
      </c>
      <c r="D1126" t="s">
        <v>83</v>
      </c>
      <c r="E1126" t="s">
        <v>159</v>
      </c>
      <c r="F1126" t="s">
        <v>3492</v>
      </c>
      <c r="G1126" t="s">
        <v>161</v>
      </c>
      <c r="H1126" t="s">
        <v>144</v>
      </c>
      <c r="I1126" t="s">
        <v>136</v>
      </c>
      <c r="J1126" t="s">
        <v>137</v>
      </c>
      <c r="K1126" t="s">
        <v>162</v>
      </c>
      <c r="L1126" t="s">
        <v>3493</v>
      </c>
      <c r="M1126" t="s">
        <v>3494</v>
      </c>
      <c r="N1126">
        <v>1.2213888879999999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86</v>
      </c>
      <c r="U1126">
        <v>0</v>
      </c>
      <c r="V1126">
        <v>10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225.25418203185694</v>
      </c>
      <c r="AC1126">
        <v>0</v>
      </c>
      <c r="AD1126">
        <v>106.7841389457283</v>
      </c>
      <c r="AE1126">
        <v>332.03832097758527</v>
      </c>
    </row>
    <row r="1127" spans="1:31" x14ac:dyDescent="0.3">
      <c r="A1127">
        <v>2447995</v>
      </c>
      <c r="B1127">
        <v>1</v>
      </c>
      <c r="C1127" t="s">
        <v>80</v>
      </c>
      <c r="D1127" t="s">
        <v>97</v>
      </c>
      <c r="E1127" t="s">
        <v>132</v>
      </c>
      <c r="F1127" t="s">
        <v>3495</v>
      </c>
      <c r="G1127" t="s">
        <v>226</v>
      </c>
      <c r="H1127" t="s">
        <v>135</v>
      </c>
      <c r="I1127" t="s">
        <v>136</v>
      </c>
      <c r="J1127" t="s">
        <v>137</v>
      </c>
      <c r="K1127" t="s">
        <v>162</v>
      </c>
      <c r="L1127" t="s">
        <v>3496</v>
      </c>
      <c r="M1127" t="s">
        <v>3497</v>
      </c>
      <c r="N1127">
        <v>0.52416666599999995</v>
      </c>
      <c r="O1127">
        <v>0</v>
      </c>
      <c r="P1127">
        <v>3525</v>
      </c>
      <c r="Q1127">
        <v>0</v>
      </c>
      <c r="R1127">
        <v>85</v>
      </c>
      <c r="S1127">
        <v>6</v>
      </c>
      <c r="T1127">
        <v>435</v>
      </c>
      <c r="U1127">
        <v>0</v>
      </c>
      <c r="V1127">
        <v>1</v>
      </c>
      <c r="W1127">
        <v>0</v>
      </c>
      <c r="X1127">
        <v>638.61622559914429</v>
      </c>
      <c r="Y1127">
        <v>0</v>
      </c>
      <c r="Z1127">
        <v>12.518435884940981</v>
      </c>
      <c r="AA1127">
        <v>51.023352771978466</v>
      </c>
      <c r="AB1127">
        <v>199.12813162285553</v>
      </c>
      <c r="AC1127">
        <v>0</v>
      </c>
      <c r="AD1127">
        <v>0.64785169770033202</v>
      </c>
      <c r="AE1127">
        <v>901.93399757661962</v>
      </c>
    </row>
    <row r="1128" spans="1:31" x14ac:dyDescent="0.3">
      <c r="A1128">
        <v>2448290</v>
      </c>
      <c r="B1128">
        <v>1</v>
      </c>
      <c r="C1128" t="s">
        <v>81</v>
      </c>
      <c r="D1128" t="s">
        <v>115</v>
      </c>
      <c r="E1128" t="s">
        <v>141</v>
      </c>
      <c r="F1128" t="s">
        <v>3498</v>
      </c>
      <c r="G1128" t="s">
        <v>156</v>
      </c>
      <c r="H1128" t="s">
        <v>144</v>
      </c>
      <c r="I1128" t="s">
        <v>136</v>
      </c>
      <c r="J1128" t="s">
        <v>137</v>
      </c>
      <c r="K1128" t="s">
        <v>138</v>
      </c>
      <c r="L1128" t="s">
        <v>3499</v>
      </c>
      <c r="M1128" t="s">
        <v>3500</v>
      </c>
      <c r="N1128">
        <v>2.5924999999999998</v>
      </c>
      <c r="O1128">
        <v>0</v>
      </c>
      <c r="P1128">
        <v>1</v>
      </c>
      <c r="Q1128">
        <v>0</v>
      </c>
      <c r="R1128">
        <v>2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0.43401705633684257</v>
      </c>
      <c r="Y1128">
        <v>0</v>
      </c>
      <c r="Z1128">
        <v>2.7475324979329092E-2</v>
      </c>
      <c r="AA1128">
        <v>0</v>
      </c>
      <c r="AB1128">
        <v>0</v>
      </c>
      <c r="AC1128">
        <v>0</v>
      </c>
      <c r="AD1128">
        <v>0</v>
      </c>
      <c r="AE1128">
        <v>0.46149238131617165</v>
      </c>
    </row>
    <row r="1129" spans="1:31" x14ac:dyDescent="0.3">
      <c r="A1129">
        <v>2448141</v>
      </c>
      <c r="B1129">
        <v>1</v>
      </c>
      <c r="C1129" t="s">
        <v>80</v>
      </c>
      <c r="D1129" t="s">
        <v>90</v>
      </c>
      <c r="E1129" t="s">
        <v>173</v>
      </c>
      <c r="F1129" t="s">
        <v>3501</v>
      </c>
      <c r="G1129" t="s">
        <v>461</v>
      </c>
      <c r="H1129" t="s">
        <v>144</v>
      </c>
      <c r="I1129" t="s">
        <v>136</v>
      </c>
      <c r="J1129" t="s">
        <v>137</v>
      </c>
      <c r="K1129" t="s">
        <v>138</v>
      </c>
      <c r="L1129" t="s">
        <v>3502</v>
      </c>
      <c r="M1129" t="s">
        <v>3503</v>
      </c>
      <c r="N1129">
        <v>1.7691666660000001</v>
      </c>
      <c r="O1129">
        <v>0</v>
      </c>
      <c r="P1129">
        <v>5</v>
      </c>
      <c r="Q1129">
        <v>0</v>
      </c>
      <c r="R1129">
        <v>0</v>
      </c>
      <c r="S1129">
        <v>0</v>
      </c>
      <c r="T1129">
        <v>1</v>
      </c>
      <c r="U1129">
        <v>0</v>
      </c>
      <c r="V1129">
        <v>0</v>
      </c>
      <c r="W1129">
        <v>0</v>
      </c>
      <c r="X1129">
        <v>1.5597867798441438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1.5597867798441438</v>
      </c>
    </row>
    <row r="1130" spans="1:31" x14ac:dyDescent="0.3">
      <c r="A1130">
        <v>2448098</v>
      </c>
      <c r="B1130">
        <v>1</v>
      </c>
      <c r="C1130" t="s">
        <v>80</v>
      </c>
      <c r="D1130" t="s">
        <v>97</v>
      </c>
      <c r="E1130" t="s">
        <v>173</v>
      </c>
      <c r="F1130" t="s">
        <v>3504</v>
      </c>
      <c r="G1130" t="s">
        <v>461</v>
      </c>
      <c r="H1130" t="s">
        <v>144</v>
      </c>
      <c r="I1130" t="s">
        <v>136</v>
      </c>
      <c r="J1130" t="s">
        <v>137</v>
      </c>
      <c r="K1130" t="s">
        <v>138</v>
      </c>
      <c r="L1130" t="s">
        <v>3505</v>
      </c>
      <c r="M1130" t="s">
        <v>3506</v>
      </c>
      <c r="N1130">
        <v>2.8536111110000002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1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3.6417344310750326E-2</v>
      </c>
      <c r="AC1130">
        <v>0</v>
      </c>
      <c r="AD1130">
        <v>0</v>
      </c>
      <c r="AE1130">
        <v>3.6417344310750326E-2</v>
      </c>
    </row>
    <row r="1131" spans="1:31" x14ac:dyDescent="0.3">
      <c r="A1131">
        <v>2448167</v>
      </c>
      <c r="B1131">
        <v>1</v>
      </c>
      <c r="C1131" t="s">
        <v>80</v>
      </c>
      <c r="D1131" t="s">
        <v>97</v>
      </c>
      <c r="E1131" t="s">
        <v>173</v>
      </c>
      <c r="F1131" t="s">
        <v>3507</v>
      </c>
      <c r="G1131" t="s">
        <v>461</v>
      </c>
      <c r="H1131" t="s">
        <v>144</v>
      </c>
      <c r="I1131" t="s">
        <v>136</v>
      </c>
      <c r="J1131" t="s">
        <v>137</v>
      </c>
      <c r="K1131" t="s">
        <v>138</v>
      </c>
      <c r="L1131" t="s">
        <v>3508</v>
      </c>
      <c r="M1131" t="s">
        <v>3509</v>
      </c>
      <c r="N1131">
        <v>1.1186111110000001</v>
      </c>
      <c r="O1131">
        <v>0</v>
      </c>
      <c r="P1131">
        <v>3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0.85179718899188028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0.85179718899188028</v>
      </c>
    </row>
    <row r="1132" spans="1:31" x14ac:dyDescent="0.3">
      <c r="A1132">
        <v>2448267</v>
      </c>
      <c r="B1132">
        <v>1</v>
      </c>
      <c r="C1132" t="s">
        <v>80</v>
      </c>
      <c r="D1132" t="s">
        <v>107</v>
      </c>
      <c r="E1132" t="s">
        <v>182</v>
      </c>
      <c r="F1132" t="s">
        <v>3510</v>
      </c>
      <c r="G1132" t="s">
        <v>219</v>
      </c>
      <c r="H1132" t="s">
        <v>144</v>
      </c>
      <c r="I1132" t="s">
        <v>136</v>
      </c>
      <c r="J1132" t="s">
        <v>3</v>
      </c>
      <c r="K1132" t="s">
        <v>138</v>
      </c>
      <c r="L1132" t="s">
        <v>3511</v>
      </c>
      <c r="M1132" t="s">
        <v>3512</v>
      </c>
      <c r="N1132">
        <v>1.8080555549999999</v>
      </c>
      <c r="O1132">
        <v>0</v>
      </c>
      <c r="P1132">
        <v>271</v>
      </c>
      <c r="Q1132">
        <v>0</v>
      </c>
      <c r="R1132">
        <v>0</v>
      </c>
      <c r="S1132">
        <v>0</v>
      </c>
      <c r="T1132">
        <v>8</v>
      </c>
      <c r="U1132">
        <v>0</v>
      </c>
      <c r="V1132">
        <v>0</v>
      </c>
      <c r="W1132">
        <v>0</v>
      </c>
      <c r="X1132">
        <v>199.56533157593222</v>
      </c>
      <c r="Y1132">
        <v>0</v>
      </c>
      <c r="Z1132">
        <v>0</v>
      </c>
      <c r="AA1132">
        <v>0</v>
      </c>
      <c r="AB1132">
        <v>3.4998985436132566</v>
      </c>
      <c r="AC1132">
        <v>0</v>
      </c>
      <c r="AD1132">
        <v>0</v>
      </c>
      <c r="AE1132">
        <v>203.06523011954548</v>
      </c>
    </row>
    <row r="1133" spans="1:31" x14ac:dyDescent="0.3">
      <c r="A1133">
        <v>2448038</v>
      </c>
      <c r="B1133">
        <v>1</v>
      </c>
      <c r="C1133" t="s">
        <v>80</v>
      </c>
      <c r="D1133" t="s">
        <v>96</v>
      </c>
      <c r="E1133" t="s">
        <v>182</v>
      </c>
      <c r="F1133" t="s">
        <v>3513</v>
      </c>
      <c r="G1133" t="s">
        <v>226</v>
      </c>
      <c r="H1133" t="s">
        <v>144</v>
      </c>
      <c r="I1133" t="s">
        <v>136</v>
      </c>
      <c r="J1133" t="s">
        <v>137</v>
      </c>
      <c r="K1133" t="s">
        <v>162</v>
      </c>
      <c r="L1133" t="s">
        <v>3514</v>
      </c>
      <c r="M1133" t="s">
        <v>3515</v>
      </c>
      <c r="N1133">
        <v>4.426111111</v>
      </c>
      <c r="O1133">
        <v>0</v>
      </c>
      <c r="P1133">
        <v>42</v>
      </c>
      <c r="Q1133">
        <v>0</v>
      </c>
      <c r="R1133">
        <v>0</v>
      </c>
      <c r="S1133">
        <v>0</v>
      </c>
      <c r="T1133">
        <v>3</v>
      </c>
      <c r="U1133">
        <v>0</v>
      </c>
      <c r="V1133">
        <v>0</v>
      </c>
      <c r="W1133">
        <v>0</v>
      </c>
      <c r="X1133">
        <v>86.600923595364648</v>
      </c>
      <c r="Y1133">
        <v>0</v>
      </c>
      <c r="Z1133">
        <v>0</v>
      </c>
      <c r="AA1133">
        <v>0</v>
      </c>
      <c r="AB1133">
        <v>21.119123081852742</v>
      </c>
      <c r="AC1133">
        <v>0</v>
      </c>
      <c r="AD1133">
        <v>0</v>
      </c>
      <c r="AE1133">
        <v>107.7200466772174</v>
      </c>
    </row>
    <row r="1134" spans="1:31" x14ac:dyDescent="0.3">
      <c r="A1134">
        <v>2448061</v>
      </c>
      <c r="B1134">
        <v>1</v>
      </c>
      <c r="C1134" t="s">
        <v>80</v>
      </c>
      <c r="D1134" t="s">
        <v>101</v>
      </c>
      <c r="E1134" t="s">
        <v>169</v>
      </c>
      <c r="F1134" t="s">
        <v>3516</v>
      </c>
      <c r="G1134" t="s">
        <v>226</v>
      </c>
      <c r="H1134" t="s">
        <v>135</v>
      </c>
      <c r="I1134" t="s">
        <v>136</v>
      </c>
      <c r="J1134" t="s">
        <v>137</v>
      </c>
      <c r="K1134" t="s">
        <v>162</v>
      </c>
      <c r="L1134" t="s">
        <v>3517</v>
      </c>
      <c r="M1134" t="s">
        <v>3518</v>
      </c>
      <c r="N1134">
        <v>4.5061111110000001</v>
      </c>
      <c r="O1134">
        <v>0</v>
      </c>
      <c r="P1134">
        <v>2592</v>
      </c>
      <c r="Q1134">
        <v>0</v>
      </c>
      <c r="R1134">
        <v>1</v>
      </c>
      <c r="S1134">
        <v>1</v>
      </c>
      <c r="T1134">
        <v>354</v>
      </c>
      <c r="U1134">
        <v>0</v>
      </c>
      <c r="V1134">
        <v>0</v>
      </c>
      <c r="W1134">
        <v>0</v>
      </c>
      <c r="X1134">
        <v>2385.4733777643778</v>
      </c>
      <c r="Y1134">
        <v>0</v>
      </c>
      <c r="Z1134">
        <v>0</v>
      </c>
      <c r="AA1134">
        <v>81.853637751531053</v>
      </c>
      <c r="AB1134">
        <v>2541.6237087391382</v>
      </c>
      <c r="AC1134">
        <v>0</v>
      </c>
      <c r="AD1134">
        <v>0</v>
      </c>
      <c r="AE1134">
        <v>5008.9507242550471</v>
      </c>
    </row>
    <row r="1135" spans="1:31" x14ac:dyDescent="0.3">
      <c r="A1135">
        <v>2448184</v>
      </c>
      <c r="B1135">
        <v>1</v>
      </c>
      <c r="C1135" t="s">
        <v>80</v>
      </c>
      <c r="D1135" t="s">
        <v>83</v>
      </c>
      <c r="E1135" t="s">
        <v>159</v>
      </c>
      <c r="F1135" t="s">
        <v>3519</v>
      </c>
      <c r="G1135" t="s">
        <v>226</v>
      </c>
      <c r="H1135" t="s">
        <v>144</v>
      </c>
      <c r="I1135" t="s">
        <v>136</v>
      </c>
      <c r="J1135" t="s">
        <v>137</v>
      </c>
      <c r="K1135" t="s">
        <v>162</v>
      </c>
      <c r="L1135" t="s">
        <v>3520</v>
      </c>
      <c r="M1135" t="s">
        <v>3521</v>
      </c>
      <c r="N1135">
        <v>4.8063888879999999</v>
      </c>
      <c r="O1135">
        <v>0</v>
      </c>
      <c r="P1135">
        <v>431</v>
      </c>
      <c r="Q1135">
        <v>0</v>
      </c>
      <c r="R1135">
        <v>0</v>
      </c>
      <c r="S1135">
        <v>0</v>
      </c>
      <c r="T1135">
        <v>12</v>
      </c>
      <c r="U1135">
        <v>0</v>
      </c>
      <c r="V1135">
        <v>0</v>
      </c>
      <c r="W1135">
        <v>0</v>
      </c>
      <c r="X1135">
        <v>545.98124309334059</v>
      </c>
      <c r="Y1135">
        <v>0</v>
      </c>
      <c r="Z1135">
        <v>0</v>
      </c>
      <c r="AA1135">
        <v>0</v>
      </c>
      <c r="AB1135">
        <v>40.093917421019832</v>
      </c>
      <c r="AC1135">
        <v>0</v>
      </c>
      <c r="AD1135">
        <v>0</v>
      </c>
      <c r="AE1135">
        <v>586.07516051436039</v>
      </c>
    </row>
    <row r="1136" spans="1:31" x14ac:dyDescent="0.3">
      <c r="A1136">
        <v>2448084</v>
      </c>
      <c r="B1136">
        <v>1</v>
      </c>
      <c r="C1136" t="s">
        <v>81</v>
      </c>
      <c r="D1136" t="s">
        <v>112</v>
      </c>
      <c r="E1136" t="s">
        <v>169</v>
      </c>
      <c r="F1136" t="s">
        <v>1328</v>
      </c>
      <c r="G1136" t="s">
        <v>149</v>
      </c>
      <c r="H1136" t="s">
        <v>135</v>
      </c>
      <c r="I1136" t="s">
        <v>136</v>
      </c>
      <c r="J1136" t="s">
        <v>137</v>
      </c>
      <c r="K1136" t="s">
        <v>138</v>
      </c>
      <c r="L1136" t="s">
        <v>3522</v>
      </c>
      <c r="M1136" t="s">
        <v>3523</v>
      </c>
      <c r="N1136">
        <v>0.66333333299999997</v>
      </c>
      <c r="O1136">
        <v>0</v>
      </c>
      <c r="P1136">
        <v>0</v>
      </c>
      <c r="Q1136">
        <v>6</v>
      </c>
      <c r="R1136">
        <v>69</v>
      </c>
      <c r="S1136">
        <v>4</v>
      </c>
      <c r="T1136">
        <v>1</v>
      </c>
      <c r="U1136">
        <v>0</v>
      </c>
      <c r="V1136">
        <v>0</v>
      </c>
      <c r="W1136">
        <v>0</v>
      </c>
      <c r="X1136">
        <v>0</v>
      </c>
      <c r="Y1136">
        <v>11.905268599851802</v>
      </c>
      <c r="Z1136">
        <v>43.461096764018485</v>
      </c>
      <c r="AA1136">
        <v>1.9019607404244372</v>
      </c>
      <c r="AB1136">
        <v>1.2071441065174799</v>
      </c>
      <c r="AC1136">
        <v>0</v>
      </c>
      <c r="AD1136">
        <v>0</v>
      </c>
      <c r="AE1136">
        <v>58.475470210812205</v>
      </c>
    </row>
    <row r="1137" spans="1:31" x14ac:dyDescent="0.3">
      <c r="A1137">
        <v>2448121</v>
      </c>
      <c r="B1137">
        <v>1</v>
      </c>
      <c r="C1137" t="s">
        <v>80</v>
      </c>
      <c r="D1137" t="s">
        <v>110</v>
      </c>
      <c r="E1137" t="s">
        <v>173</v>
      </c>
      <c r="F1137" t="s">
        <v>3524</v>
      </c>
      <c r="G1137" t="s">
        <v>175</v>
      </c>
      <c r="H1137" t="s">
        <v>144</v>
      </c>
      <c r="I1137" t="s">
        <v>136</v>
      </c>
      <c r="J1137" t="s">
        <v>137</v>
      </c>
      <c r="K1137" t="s">
        <v>138</v>
      </c>
      <c r="L1137" t="s">
        <v>3525</v>
      </c>
      <c r="M1137" t="s">
        <v>3526</v>
      </c>
      <c r="N1137">
        <v>3.2513888880000001</v>
      </c>
      <c r="O1137">
        <v>0</v>
      </c>
      <c r="P1137">
        <v>1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1.0167406328093636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1.0167406328093636</v>
      </c>
    </row>
    <row r="1138" spans="1:31" x14ac:dyDescent="0.3">
      <c r="A1138">
        <v>2448078</v>
      </c>
      <c r="B1138">
        <v>1</v>
      </c>
      <c r="C1138" t="s">
        <v>80</v>
      </c>
      <c r="D1138" t="s">
        <v>99</v>
      </c>
      <c r="E1138" t="s">
        <v>159</v>
      </c>
      <c r="F1138" t="s">
        <v>3527</v>
      </c>
      <c r="G1138" t="s">
        <v>226</v>
      </c>
      <c r="H1138" t="s">
        <v>144</v>
      </c>
      <c r="I1138" t="s">
        <v>136</v>
      </c>
      <c r="J1138" t="s">
        <v>137</v>
      </c>
      <c r="K1138" t="s">
        <v>162</v>
      </c>
      <c r="L1138" t="s">
        <v>3528</v>
      </c>
      <c r="M1138" t="s">
        <v>3529</v>
      </c>
      <c r="N1138">
        <v>0.766666666</v>
      </c>
      <c r="O1138">
        <v>0</v>
      </c>
      <c r="P1138">
        <v>153</v>
      </c>
      <c r="Q1138">
        <v>0</v>
      </c>
      <c r="R1138">
        <v>0</v>
      </c>
      <c r="S1138">
        <v>0</v>
      </c>
      <c r="T1138">
        <v>11</v>
      </c>
      <c r="U1138">
        <v>0</v>
      </c>
      <c r="V1138">
        <v>0</v>
      </c>
      <c r="W1138">
        <v>0</v>
      </c>
      <c r="X1138">
        <v>29.159530293341231</v>
      </c>
      <c r="Y1138">
        <v>0</v>
      </c>
      <c r="Z1138">
        <v>0</v>
      </c>
      <c r="AA1138">
        <v>0</v>
      </c>
      <c r="AB1138">
        <v>20.005879545206323</v>
      </c>
      <c r="AC1138">
        <v>0</v>
      </c>
      <c r="AD1138">
        <v>0</v>
      </c>
      <c r="AE1138">
        <v>49.165409838547554</v>
      </c>
    </row>
    <row r="1139" spans="1:31" x14ac:dyDescent="0.3">
      <c r="A1139">
        <v>2448021</v>
      </c>
      <c r="B1139">
        <v>1</v>
      </c>
      <c r="C1139" t="s">
        <v>80</v>
      </c>
      <c r="D1139" t="s">
        <v>84</v>
      </c>
      <c r="E1139" t="s">
        <v>169</v>
      </c>
      <c r="F1139" t="s">
        <v>3530</v>
      </c>
      <c r="G1139" t="s">
        <v>149</v>
      </c>
      <c r="H1139" t="s">
        <v>135</v>
      </c>
      <c r="I1139" t="s">
        <v>136</v>
      </c>
      <c r="J1139" t="s">
        <v>137</v>
      </c>
      <c r="K1139" t="s">
        <v>138</v>
      </c>
      <c r="L1139" t="s">
        <v>3531</v>
      </c>
      <c r="M1139" t="s">
        <v>3532</v>
      </c>
      <c r="N1139">
        <v>0.49333333299999999</v>
      </c>
      <c r="O1139">
        <v>0</v>
      </c>
      <c r="P1139">
        <v>13914</v>
      </c>
      <c r="Q1139">
        <v>0</v>
      </c>
      <c r="R1139">
        <v>0</v>
      </c>
      <c r="S1139">
        <v>1</v>
      </c>
      <c r="T1139">
        <v>1041</v>
      </c>
      <c r="U1139">
        <v>0</v>
      </c>
      <c r="V1139">
        <v>0</v>
      </c>
      <c r="W1139">
        <v>0</v>
      </c>
      <c r="X1139">
        <v>1812.793977745645</v>
      </c>
      <c r="Y1139">
        <v>0</v>
      </c>
      <c r="Z1139">
        <v>0</v>
      </c>
      <c r="AA1139">
        <v>35.812170580757979</v>
      </c>
      <c r="AB1139">
        <v>276.12107808143611</v>
      </c>
      <c r="AC1139">
        <v>0</v>
      </c>
      <c r="AD1139">
        <v>0</v>
      </c>
      <c r="AE1139">
        <v>2124.7272264078392</v>
      </c>
    </row>
    <row r="1140" spans="1:31" x14ac:dyDescent="0.3">
      <c r="A1140">
        <v>2448270</v>
      </c>
      <c r="B1140">
        <v>1</v>
      </c>
      <c r="C1140" t="s">
        <v>80</v>
      </c>
      <c r="D1140" t="s">
        <v>96</v>
      </c>
      <c r="E1140" t="s">
        <v>141</v>
      </c>
      <c r="F1140" t="s">
        <v>1316</v>
      </c>
      <c r="G1140" t="s">
        <v>143</v>
      </c>
      <c r="H1140" t="s">
        <v>144</v>
      </c>
      <c r="I1140" t="s">
        <v>136</v>
      </c>
      <c r="J1140" t="s">
        <v>137</v>
      </c>
      <c r="K1140" t="s">
        <v>138</v>
      </c>
      <c r="L1140" t="s">
        <v>3533</v>
      </c>
      <c r="M1140" t="s">
        <v>3534</v>
      </c>
      <c r="N1140">
        <v>0.62083333299999999</v>
      </c>
      <c r="O1140">
        <v>0</v>
      </c>
      <c r="P1140">
        <v>14</v>
      </c>
      <c r="Q1140">
        <v>0</v>
      </c>
      <c r="R1140">
        <v>0</v>
      </c>
      <c r="S1140">
        <v>0</v>
      </c>
      <c r="T1140">
        <v>1</v>
      </c>
      <c r="U1140">
        <v>0</v>
      </c>
      <c r="V1140">
        <v>0</v>
      </c>
      <c r="W1140">
        <v>0</v>
      </c>
      <c r="X1140">
        <v>5.2486530931856876</v>
      </c>
      <c r="Y1140">
        <v>0</v>
      </c>
      <c r="Z1140">
        <v>0</v>
      </c>
      <c r="AA1140">
        <v>0</v>
      </c>
      <c r="AB1140">
        <v>0.44024931852506344</v>
      </c>
      <c r="AC1140">
        <v>0</v>
      </c>
      <c r="AD1140">
        <v>0</v>
      </c>
      <c r="AE1140">
        <v>5.6889024117107514</v>
      </c>
    </row>
    <row r="1141" spans="1:31" x14ac:dyDescent="0.3">
      <c r="A1141">
        <v>2448087</v>
      </c>
      <c r="B1141">
        <v>1</v>
      </c>
      <c r="C1141" t="s">
        <v>81</v>
      </c>
      <c r="D1141" t="s">
        <v>112</v>
      </c>
      <c r="E1141" t="s">
        <v>141</v>
      </c>
      <c r="F1141" t="s">
        <v>3535</v>
      </c>
      <c r="G1141" t="s">
        <v>219</v>
      </c>
      <c r="H1141" t="s">
        <v>144</v>
      </c>
      <c r="I1141" t="s">
        <v>136</v>
      </c>
      <c r="J1141" t="s">
        <v>3</v>
      </c>
      <c r="K1141" t="s">
        <v>138</v>
      </c>
      <c r="L1141" t="s">
        <v>3536</v>
      </c>
      <c r="M1141" t="s">
        <v>3537</v>
      </c>
      <c r="N1141">
        <v>0.92444444400000003</v>
      </c>
      <c r="O1141">
        <v>0</v>
      </c>
      <c r="P1141">
        <v>5</v>
      </c>
      <c r="Q1141">
        <v>0</v>
      </c>
      <c r="R1141">
        <v>14</v>
      </c>
      <c r="S1141">
        <v>0</v>
      </c>
      <c r="T1141">
        <v>2</v>
      </c>
      <c r="U1141">
        <v>0</v>
      </c>
      <c r="V1141">
        <v>0</v>
      </c>
      <c r="W1141">
        <v>0</v>
      </c>
      <c r="X1141">
        <v>1.3419519485903668</v>
      </c>
      <c r="Y1141">
        <v>0</v>
      </c>
      <c r="Z1141">
        <v>1.2103968530890994</v>
      </c>
      <c r="AA1141">
        <v>0</v>
      </c>
      <c r="AB1141">
        <v>2.1589892009509906</v>
      </c>
      <c r="AC1141">
        <v>0</v>
      </c>
      <c r="AD1141">
        <v>0</v>
      </c>
      <c r="AE1141">
        <v>4.7113380026304572</v>
      </c>
    </row>
    <row r="1142" spans="1:31" x14ac:dyDescent="0.3">
      <c r="A1142">
        <v>2448110</v>
      </c>
      <c r="B1142">
        <v>1</v>
      </c>
      <c r="C1142" t="s">
        <v>81</v>
      </c>
      <c r="D1142" t="s">
        <v>115</v>
      </c>
      <c r="E1142" t="s">
        <v>141</v>
      </c>
      <c r="F1142" t="s">
        <v>3538</v>
      </c>
      <c r="G1142" t="s">
        <v>219</v>
      </c>
      <c r="H1142" t="s">
        <v>144</v>
      </c>
      <c r="I1142" t="s">
        <v>136</v>
      </c>
      <c r="J1142" t="s">
        <v>3</v>
      </c>
      <c r="K1142" t="s">
        <v>138</v>
      </c>
      <c r="L1142" t="s">
        <v>3539</v>
      </c>
      <c r="M1142" t="s">
        <v>3540</v>
      </c>
      <c r="N1142">
        <v>6.0155555549999997</v>
      </c>
      <c r="O1142">
        <v>0</v>
      </c>
      <c r="P1142">
        <v>0</v>
      </c>
      <c r="Q1142">
        <v>0</v>
      </c>
      <c r="R1142">
        <v>2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0.85189365335928802</v>
      </c>
      <c r="AA1142">
        <v>0</v>
      </c>
      <c r="AB1142">
        <v>0</v>
      </c>
      <c r="AC1142">
        <v>0</v>
      </c>
      <c r="AD1142">
        <v>0</v>
      </c>
      <c r="AE1142">
        <v>0.85189365335928802</v>
      </c>
    </row>
    <row r="1143" spans="1:31" x14ac:dyDescent="0.3">
      <c r="A1143">
        <v>2448256</v>
      </c>
      <c r="B1143">
        <v>1</v>
      </c>
      <c r="C1143" t="s">
        <v>81</v>
      </c>
      <c r="D1143" t="s">
        <v>114</v>
      </c>
      <c r="E1143" t="s">
        <v>147</v>
      </c>
      <c r="F1143" t="s">
        <v>3541</v>
      </c>
      <c r="G1143" t="s">
        <v>134</v>
      </c>
      <c r="H1143" t="s">
        <v>135</v>
      </c>
      <c r="I1143" t="s">
        <v>136</v>
      </c>
      <c r="J1143" t="s">
        <v>137</v>
      </c>
      <c r="K1143" t="s">
        <v>138</v>
      </c>
      <c r="L1143" t="s">
        <v>3542</v>
      </c>
      <c r="M1143" t="s">
        <v>3543</v>
      </c>
      <c r="N1143">
        <v>1.2236111110000001</v>
      </c>
      <c r="O1143">
        <v>0</v>
      </c>
      <c r="P1143">
        <v>96</v>
      </c>
      <c r="Q1143">
        <v>0</v>
      </c>
      <c r="R1143">
        <v>4</v>
      </c>
      <c r="S1143">
        <v>0</v>
      </c>
      <c r="T1143">
        <v>6</v>
      </c>
      <c r="U1143">
        <v>0</v>
      </c>
      <c r="V1143">
        <v>0</v>
      </c>
      <c r="W1143">
        <v>0</v>
      </c>
      <c r="X1143">
        <v>13.70302869828849</v>
      </c>
      <c r="Y1143">
        <v>0</v>
      </c>
      <c r="Z1143">
        <v>3.498007163094257E-2</v>
      </c>
      <c r="AA1143">
        <v>0</v>
      </c>
      <c r="AB1143">
        <v>3.9058662365020056</v>
      </c>
      <c r="AC1143">
        <v>0</v>
      </c>
      <c r="AD1143">
        <v>0</v>
      </c>
      <c r="AE1143">
        <v>17.643875006421439</v>
      </c>
    </row>
    <row r="1144" spans="1:31" x14ac:dyDescent="0.3">
      <c r="A1144">
        <v>2448273</v>
      </c>
      <c r="B1144">
        <v>1</v>
      </c>
      <c r="C1144" t="s">
        <v>81</v>
      </c>
      <c r="D1144" t="s">
        <v>127</v>
      </c>
      <c r="E1144" t="s">
        <v>141</v>
      </c>
      <c r="F1144" t="s">
        <v>3544</v>
      </c>
      <c r="G1144" t="s">
        <v>956</v>
      </c>
      <c r="H1144" t="s">
        <v>144</v>
      </c>
      <c r="I1144" t="s">
        <v>136</v>
      </c>
      <c r="J1144" t="s">
        <v>137</v>
      </c>
      <c r="K1144" t="s">
        <v>138</v>
      </c>
      <c r="L1144" t="s">
        <v>3545</v>
      </c>
      <c r="M1144" t="s">
        <v>3546</v>
      </c>
      <c r="N1144">
        <v>7.5155555549999997</v>
      </c>
      <c r="O1144">
        <v>0</v>
      </c>
      <c r="P1144">
        <v>27</v>
      </c>
      <c r="Q1144">
        <v>0</v>
      </c>
      <c r="R1144">
        <v>1</v>
      </c>
      <c r="S1144">
        <v>0</v>
      </c>
      <c r="T1144">
        <v>1</v>
      </c>
      <c r="U1144">
        <v>0</v>
      </c>
      <c r="V1144">
        <v>0</v>
      </c>
      <c r="W1144">
        <v>0</v>
      </c>
      <c r="X1144">
        <v>41.256387033238155</v>
      </c>
      <c r="Y1144">
        <v>0</v>
      </c>
      <c r="Z1144">
        <v>0.52325247632027172</v>
      </c>
      <c r="AA1144">
        <v>0</v>
      </c>
      <c r="AB1144">
        <v>8.9005318515739962</v>
      </c>
      <c r="AC1144">
        <v>0</v>
      </c>
      <c r="AD1144">
        <v>0</v>
      </c>
      <c r="AE1144">
        <v>50.680171361132423</v>
      </c>
    </row>
    <row r="1145" spans="1:31" x14ac:dyDescent="0.3">
      <c r="A1145">
        <v>2448047</v>
      </c>
      <c r="B1145">
        <v>1</v>
      </c>
      <c r="C1145" t="s">
        <v>80</v>
      </c>
      <c r="D1145" t="s">
        <v>104</v>
      </c>
      <c r="E1145" t="s">
        <v>132</v>
      </c>
      <c r="F1145" t="s">
        <v>3547</v>
      </c>
      <c r="G1145" t="s">
        <v>381</v>
      </c>
      <c r="H1145" t="s">
        <v>135</v>
      </c>
      <c r="I1145" t="s">
        <v>136</v>
      </c>
      <c r="J1145" t="s">
        <v>137</v>
      </c>
      <c r="K1145" t="s">
        <v>162</v>
      </c>
      <c r="L1145" t="s">
        <v>3548</v>
      </c>
      <c r="M1145" t="s">
        <v>3549</v>
      </c>
      <c r="N1145">
        <v>0.55138888799999997</v>
      </c>
      <c r="O1145">
        <v>0</v>
      </c>
      <c r="P1145">
        <v>357</v>
      </c>
      <c r="Q1145">
        <v>1</v>
      </c>
      <c r="R1145">
        <v>1</v>
      </c>
      <c r="S1145">
        <v>8</v>
      </c>
      <c r="T1145">
        <v>33</v>
      </c>
      <c r="U1145">
        <v>2</v>
      </c>
      <c r="V1145">
        <v>0</v>
      </c>
      <c r="W1145">
        <v>0</v>
      </c>
      <c r="X1145">
        <v>55.176467430143241</v>
      </c>
      <c r="Y1145">
        <v>8.7768957408306463</v>
      </c>
      <c r="Z1145">
        <v>2.6550862315451529E-5</v>
      </c>
      <c r="AA1145">
        <v>71.908264528156934</v>
      </c>
      <c r="AB1145">
        <v>8.6886866386165753</v>
      </c>
      <c r="AC1145">
        <v>79.002515300094601</v>
      </c>
      <c r="AD1145">
        <v>0</v>
      </c>
      <c r="AE1145">
        <v>223.55285618870431</v>
      </c>
    </row>
    <row r="1146" spans="1:31" x14ac:dyDescent="0.3">
      <c r="A1146">
        <v>2447987</v>
      </c>
      <c r="B1146">
        <v>1</v>
      </c>
      <c r="C1146" t="s">
        <v>80</v>
      </c>
      <c r="D1146" t="s">
        <v>82</v>
      </c>
      <c r="E1146" t="s">
        <v>173</v>
      </c>
      <c r="F1146" t="s">
        <v>3550</v>
      </c>
      <c r="G1146" t="s">
        <v>179</v>
      </c>
      <c r="H1146" t="s">
        <v>144</v>
      </c>
      <c r="I1146" t="s">
        <v>136</v>
      </c>
      <c r="J1146" t="s">
        <v>137</v>
      </c>
      <c r="K1146" t="s">
        <v>138</v>
      </c>
      <c r="L1146" t="s">
        <v>3551</v>
      </c>
      <c r="M1146" t="s">
        <v>3552</v>
      </c>
      <c r="N1146">
        <v>1.7108333330000001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1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1.5098863098091866</v>
      </c>
      <c r="AC1146">
        <v>0</v>
      </c>
      <c r="AD1146">
        <v>0</v>
      </c>
      <c r="AE1146">
        <v>1.5098863098091866</v>
      </c>
    </row>
    <row r="1147" spans="1:31" x14ac:dyDescent="0.3">
      <c r="A1147">
        <v>2448196</v>
      </c>
      <c r="B1147">
        <v>1</v>
      </c>
      <c r="C1147" t="s">
        <v>81</v>
      </c>
      <c r="D1147" t="s">
        <v>112</v>
      </c>
      <c r="E1147" t="s">
        <v>169</v>
      </c>
      <c r="F1147" t="s">
        <v>3553</v>
      </c>
      <c r="G1147" t="s">
        <v>149</v>
      </c>
      <c r="H1147" t="s">
        <v>135</v>
      </c>
      <c r="I1147" t="s">
        <v>136</v>
      </c>
      <c r="J1147" t="s">
        <v>137</v>
      </c>
      <c r="K1147" t="s">
        <v>138</v>
      </c>
      <c r="L1147" t="s">
        <v>3554</v>
      </c>
      <c r="M1147" t="s">
        <v>3555</v>
      </c>
      <c r="N1147">
        <v>0.56277777699999998</v>
      </c>
      <c r="O1147">
        <v>0</v>
      </c>
      <c r="P1147">
        <v>1</v>
      </c>
      <c r="Q1147">
        <v>33</v>
      </c>
      <c r="R1147">
        <v>23</v>
      </c>
      <c r="S1147">
        <v>1</v>
      </c>
      <c r="T1147">
        <v>0</v>
      </c>
      <c r="U1147">
        <v>1</v>
      </c>
      <c r="V1147">
        <v>0</v>
      </c>
      <c r="W1147">
        <v>0</v>
      </c>
      <c r="X1147">
        <v>0.18192565637614191</v>
      </c>
      <c r="Y1147">
        <v>12.778571960898152</v>
      </c>
      <c r="Z1147">
        <v>7.3879609981349246</v>
      </c>
      <c r="AA1147">
        <v>0.79423063227389834</v>
      </c>
      <c r="AB1147">
        <v>0</v>
      </c>
      <c r="AC1147">
        <v>4.0524880690253564</v>
      </c>
      <c r="AD1147">
        <v>0</v>
      </c>
      <c r="AE1147">
        <v>25.195177316708474</v>
      </c>
    </row>
    <row r="1148" spans="1:31" x14ac:dyDescent="0.3">
      <c r="A1148">
        <v>2448210</v>
      </c>
      <c r="B1148">
        <v>1</v>
      </c>
      <c r="C1148" t="s">
        <v>80</v>
      </c>
      <c r="D1148" t="s">
        <v>85</v>
      </c>
      <c r="E1148" t="s">
        <v>173</v>
      </c>
      <c r="F1148" t="s">
        <v>1370</v>
      </c>
      <c r="G1148" t="s">
        <v>461</v>
      </c>
      <c r="H1148" t="s">
        <v>144</v>
      </c>
      <c r="I1148" t="s">
        <v>136</v>
      </c>
      <c r="J1148" t="s">
        <v>137</v>
      </c>
      <c r="K1148" t="s">
        <v>138</v>
      </c>
      <c r="L1148" t="s">
        <v>3556</v>
      </c>
      <c r="M1148" t="s">
        <v>3557</v>
      </c>
      <c r="N1148">
        <v>5.3222222219999997</v>
      </c>
      <c r="O1148">
        <v>0</v>
      </c>
      <c r="P1148">
        <v>16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24.749964968923006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24.749964968923006</v>
      </c>
    </row>
    <row r="1149" spans="1:31" x14ac:dyDescent="0.3">
      <c r="A1149">
        <v>2448024</v>
      </c>
      <c r="B1149">
        <v>1</v>
      </c>
      <c r="C1149" t="s">
        <v>80</v>
      </c>
      <c r="D1149" t="s">
        <v>98</v>
      </c>
      <c r="E1149" t="s">
        <v>132</v>
      </c>
      <c r="F1149" t="s">
        <v>3558</v>
      </c>
      <c r="G1149" t="s">
        <v>149</v>
      </c>
      <c r="H1149" t="s">
        <v>135</v>
      </c>
      <c r="I1149" t="s">
        <v>136</v>
      </c>
      <c r="J1149" t="s">
        <v>137</v>
      </c>
      <c r="K1149" t="s">
        <v>138</v>
      </c>
      <c r="L1149" t="s">
        <v>3559</v>
      </c>
      <c r="M1149" t="s">
        <v>3560</v>
      </c>
      <c r="N1149">
        <v>1.031111111</v>
      </c>
      <c r="O1149">
        <v>0</v>
      </c>
      <c r="P1149">
        <v>21</v>
      </c>
      <c r="Q1149">
        <v>12</v>
      </c>
      <c r="R1149">
        <v>125</v>
      </c>
      <c r="S1149">
        <v>4</v>
      </c>
      <c r="T1149">
        <v>34</v>
      </c>
      <c r="U1149">
        <v>2</v>
      </c>
      <c r="V1149">
        <v>0</v>
      </c>
      <c r="W1149">
        <v>0</v>
      </c>
      <c r="X1149">
        <v>11.051246943107488</v>
      </c>
      <c r="Y1149">
        <v>17.654284646317468</v>
      </c>
      <c r="Z1149">
        <v>75.787783921219301</v>
      </c>
      <c r="AA1149">
        <v>81.5738478314248</v>
      </c>
      <c r="AB1149">
        <v>63.753815109725338</v>
      </c>
      <c r="AC1149">
        <v>38.728640696798863</v>
      </c>
      <c r="AD1149">
        <v>0</v>
      </c>
      <c r="AE1149">
        <v>288.54961914859325</v>
      </c>
    </row>
    <row r="1150" spans="1:31" x14ac:dyDescent="0.3">
      <c r="A1150">
        <v>2448216</v>
      </c>
      <c r="B1150">
        <v>1</v>
      </c>
      <c r="C1150" t="s">
        <v>80</v>
      </c>
      <c r="D1150" t="s">
        <v>96</v>
      </c>
      <c r="E1150" t="s">
        <v>147</v>
      </c>
      <c r="F1150" t="s">
        <v>3561</v>
      </c>
      <c r="G1150" t="s">
        <v>166</v>
      </c>
      <c r="H1150" t="s">
        <v>135</v>
      </c>
      <c r="I1150" t="s">
        <v>136</v>
      </c>
      <c r="J1150" t="s">
        <v>137</v>
      </c>
      <c r="K1150" t="s">
        <v>138</v>
      </c>
      <c r="L1150" t="s">
        <v>3562</v>
      </c>
      <c r="M1150" t="s">
        <v>3563</v>
      </c>
      <c r="N1150">
        <v>1.7166666660000001</v>
      </c>
      <c r="O1150">
        <v>0</v>
      </c>
      <c r="P1150">
        <v>118</v>
      </c>
      <c r="Q1150">
        <v>0</v>
      </c>
      <c r="R1150">
        <v>3</v>
      </c>
      <c r="S1150">
        <v>0</v>
      </c>
      <c r="T1150">
        <v>19</v>
      </c>
      <c r="U1150">
        <v>0</v>
      </c>
      <c r="V1150">
        <v>0</v>
      </c>
      <c r="W1150">
        <v>0</v>
      </c>
      <c r="X1150">
        <v>147.50176331125994</v>
      </c>
      <c r="Y1150">
        <v>0</v>
      </c>
      <c r="Z1150">
        <v>7.5386665893819886</v>
      </c>
      <c r="AA1150">
        <v>0</v>
      </c>
      <c r="AB1150">
        <v>28.061248892245082</v>
      </c>
      <c r="AC1150">
        <v>0</v>
      </c>
      <c r="AD1150">
        <v>0</v>
      </c>
      <c r="AE1150">
        <v>183.10167879288701</v>
      </c>
    </row>
    <row r="1151" spans="1:31" x14ac:dyDescent="0.3">
      <c r="A1151">
        <v>2448253</v>
      </c>
      <c r="B1151">
        <v>1</v>
      </c>
      <c r="C1151" t="s">
        <v>80</v>
      </c>
      <c r="D1151" t="s">
        <v>95</v>
      </c>
      <c r="E1151" t="s">
        <v>169</v>
      </c>
      <c r="F1151" t="s">
        <v>3564</v>
      </c>
      <c r="G1151" t="s">
        <v>149</v>
      </c>
      <c r="H1151" t="s">
        <v>135</v>
      </c>
      <c r="I1151" t="s">
        <v>136</v>
      </c>
      <c r="J1151" t="s">
        <v>137</v>
      </c>
      <c r="K1151" t="s">
        <v>138</v>
      </c>
      <c r="L1151" t="s">
        <v>3565</v>
      </c>
      <c r="M1151" t="s">
        <v>3566</v>
      </c>
      <c r="N1151">
        <v>0.32500000000000001</v>
      </c>
      <c r="O1151">
        <v>1</v>
      </c>
      <c r="P1151">
        <v>1726</v>
      </c>
      <c r="Q1151">
        <v>3</v>
      </c>
      <c r="R1151">
        <v>0</v>
      </c>
      <c r="S1151">
        <v>6</v>
      </c>
      <c r="T1151">
        <v>129</v>
      </c>
      <c r="U1151">
        <v>0</v>
      </c>
      <c r="V1151">
        <v>0</v>
      </c>
      <c r="W1151">
        <v>0.17642369264216831</v>
      </c>
      <c r="X1151">
        <v>173.39012978051986</v>
      </c>
      <c r="Y1151">
        <v>0.81686638017352764</v>
      </c>
      <c r="Z1151">
        <v>0</v>
      </c>
      <c r="AA1151">
        <v>41.801199253813273</v>
      </c>
      <c r="AB1151">
        <v>90.649945355633022</v>
      </c>
      <c r="AC1151">
        <v>0</v>
      </c>
      <c r="AD1151">
        <v>0</v>
      </c>
      <c r="AE1151">
        <v>306.83456446278188</v>
      </c>
    </row>
    <row r="1152" spans="1:31" x14ac:dyDescent="0.3">
      <c r="A1152">
        <v>2448107</v>
      </c>
      <c r="B1152">
        <v>1</v>
      </c>
      <c r="C1152" t="s">
        <v>80</v>
      </c>
      <c r="D1152" t="s">
        <v>109</v>
      </c>
      <c r="E1152" t="s">
        <v>159</v>
      </c>
      <c r="F1152" t="s">
        <v>3567</v>
      </c>
      <c r="G1152" t="s">
        <v>143</v>
      </c>
      <c r="H1152" t="s">
        <v>144</v>
      </c>
      <c r="I1152" t="s">
        <v>136</v>
      </c>
      <c r="J1152" t="s">
        <v>137</v>
      </c>
      <c r="K1152" t="s">
        <v>138</v>
      </c>
      <c r="L1152" t="s">
        <v>3568</v>
      </c>
      <c r="M1152" t="s">
        <v>3569</v>
      </c>
      <c r="N1152">
        <v>0.703333333</v>
      </c>
      <c r="O1152">
        <v>0</v>
      </c>
      <c r="P1152">
        <v>33</v>
      </c>
      <c r="Q1152">
        <v>0</v>
      </c>
      <c r="R1152">
        <v>3</v>
      </c>
      <c r="S1152">
        <v>0</v>
      </c>
      <c r="T1152">
        <v>4</v>
      </c>
      <c r="U1152">
        <v>0</v>
      </c>
      <c r="V1152">
        <v>0</v>
      </c>
      <c r="W1152">
        <v>0</v>
      </c>
      <c r="X1152">
        <v>3.274788297045776</v>
      </c>
      <c r="Y1152">
        <v>0</v>
      </c>
      <c r="Z1152">
        <v>0.209751664399601</v>
      </c>
      <c r="AA1152">
        <v>0</v>
      </c>
      <c r="AB1152">
        <v>0.20366383606469793</v>
      </c>
      <c r="AC1152">
        <v>0</v>
      </c>
      <c r="AD1152">
        <v>0</v>
      </c>
      <c r="AE1152">
        <v>3.688203797510075</v>
      </c>
    </row>
    <row r="1153" spans="1:31" x14ac:dyDescent="0.3">
      <c r="A1153">
        <v>2448153</v>
      </c>
      <c r="B1153">
        <v>1</v>
      </c>
      <c r="C1153" t="s">
        <v>80</v>
      </c>
      <c r="D1153" t="s">
        <v>96</v>
      </c>
      <c r="E1153" t="s">
        <v>173</v>
      </c>
      <c r="F1153" t="s">
        <v>3570</v>
      </c>
      <c r="G1153" t="s">
        <v>175</v>
      </c>
      <c r="H1153" t="s">
        <v>144</v>
      </c>
      <c r="I1153" t="s">
        <v>136</v>
      </c>
      <c r="J1153" t="s">
        <v>137</v>
      </c>
      <c r="K1153" t="s">
        <v>138</v>
      </c>
      <c r="L1153" t="s">
        <v>3571</v>
      </c>
      <c r="M1153" t="s">
        <v>3572</v>
      </c>
      <c r="N1153">
        <v>1.038888888</v>
      </c>
      <c r="O1153">
        <v>0</v>
      </c>
      <c r="P1153">
        <v>1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0.10017832106937981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0.10017832106937981</v>
      </c>
    </row>
    <row r="1154" spans="1:31" x14ac:dyDescent="0.3">
      <c r="A1154">
        <v>2449599</v>
      </c>
      <c r="B1154">
        <v>1</v>
      </c>
      <c r="C1154" t="s">
        <v>80</v>
      </c>
      <c r="D1154" t="s">
        <v>93</v>
      </c>
      <c r="E1154" t="s">
        <v>147</v>
      </c>
      <c r="F1154" t="s">
        <v>3573</v>
      </c>
      <c r="G1154" t="s">
        <v>149</v>
      </c>
      <c r="H1154" t="s">
        <v>135</v>
      </c>
      <c r="I1154" t="s">
        <v>136</v>
      </c>
      <c r="J1154" t="s">
        <v>137</v>
      </c>
      <c r="K1154" t="s">
        <v>138</v>
      </c>
      <c r="L1154" t="s">
        <v>3574</v>
      </c>
      <c r="M1154" t="s">
        <v>3575</v>
      </c>
      <c r="N1154">
        <v>0.80277777699999997</v>
      </c>
      <c r="O1154">
        <v>0</v>
      </c>
      <c r="P1154">
        <v>4112</v>
      </c>
      <c r="Q1154">
        <v>0</v>
      </c>
      <c r="R1154">
        <v>6</v>
      </c>
      <c r="S1154">
        <v>2</v>
      </c>
      <c r="T1154">
        <v>281</v>
      </c>
      <c r="U1154">
        <v>0</v>
      </c>
      <c r="V1154">
        <v>0</v>
      </c>
      <c r="W1154">
        <v>0</v>
      </c>
      <c r="X1154">
        <v>899.02625600409908</v>
      </c>
      <c r="Y1154">
        <v>0</v>
      </c>
      <c r="Z1154">
        <v>2.0728365830948809</v>
      </c>
      <c r="AA1154">
        <v>162.28846872621804</v>
      </c>
      <c r="AB1154">
        <v>303.95855307576505</v>
      </c>
      <c r="AC1154">
        <v>0</v>
      </c>
      <c r="AD1154">
        <v>0</v>
      </c>
      <c r="AE1154">
        <v>1367.3461143891768</v>
      </c>
    </row>
    <row r="1155" spans="1:31" x14ac:dyDescent="0.3">
      <c r="A1155">
        <v>2449350</v>
      </c>
      <c r="B1155">
        <v>1</v>
      </c>
      <c r="C1155" t="s">
        <v>80</v>
      </c>
      <c r="D1155" t="s">
        <v>90</v>
      </c>
      <c r="E1155" t="s">
        <v>173</v>
      </c>
      <c r="F1155" t="s">
        <v>3576</v>
      </c>
      <c r="G1155" t="s">
        <v>179</v>
      </c>
      <c r="H1155" t="s">
        <v>144</v>
      </c>
      <c r="I1155" t="s">
        <v>136</v>
      </c>
      <c r="J1155" t="s">
        <v>137</v>
      </c>
      <c r="K1155" t="s">
        <v>138</v>
      </c>
      <c r="L1155" t="s">
        <v>3577</v>
      </c>
      <c r="M1155" t="s">
        <v>3578</v>
      </c>
      <c r="N1155">
        <v>2.4824999999999999</v>
      </c>
      <c r="O1155">
        <v>0</v>
      </c>
      <c r="P1155">
        <v>10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8.3919524682531037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8.3919524682531037</v>
      </c>
    </row>
    <row r="1156" spans="1:31" x14ac:dyDescent="0.3">
      <c r="A1156">
        <v>2449648</v>
      </c>
      <c r="B1156">
        <v>1</v>
      </c>
      <c r="C1156" t="s">
        <v>80</v>
      </c>
      <c r="D1156" t="s">
        <v>84</v>
      </c>
      <c r="E1156" t="s">
        <v>141</v>
      </c>
      <c r="F1156" t="s">
        <v>1064</v>
      </c>
      <c r="G1156" t="s">
        <v>156</v>
      </c>
      <c r="H1156" t="s">
        <v>144</v>
      </c>
      <c r="I1156" t="s">
        <v>136</v>
      </c>
      <c r="J1156" t="s">
        <v>137</v>
      </c>
      <c r="K1156" t="s">
        <v>138</v>
      </c>
      <c r="L1156" t="s">
        <v>3579</v>
      </c>
      <c r="M1156" t="s">
        <v>3580</v>
      </c>
      <c r="N1156">
        <v>3.182222222</v>
      </c>
      <c r="O1156">
        <v>0</v>
      </c>
      <c r="P1156">
        <v>25</v>
      </c>
      <c r="Q1156">
        <v>0</v>
      </c>
      <c r="R1156">
        <v>1</v>
      </c>
      <c r="S1156">
        <v>0</v>
      </c>
      <c r="T1156">
        <v>12</v>
      </c>
      <c r="U1156">
        <v>0</v>
      </c>
      <c r="V1156">
        <v>0</v>
      </c>
      <c r="W1156">
        <v>0</v>
      </c>
      <c r="X1156">
        <v>30.230069549379923</v>
      </c>
      <c r="Y1156">
        <v>0</v>
      </c>
      <c r="Z1156">
        <v>1.4277003968512896</v>
      </c>
      <c r="AA1156">
        <v>0</v>
      </c>
      <c r="AB1156">
        <v>55.936092814889236</v>
      </c>
      <c r="AC1156">
        <v>0</v>
      </c>
      <c r="AD1156">
        <v>0</v>
      </c>
      <c r="AE1156">
        <v>87.593862761120448</v>
      </c>
    </row>
    <row r="1157" spans="1:31" x14ac:dyDescent="0.3">
      <c r="A1157">
        <v>2449977</v>
      </c>
      <c r="B1157">
        <v>1</v>
      </c>
      <c r="C1157" t="s">
        <v>80</v>
      </c>
      <c r="D1157" t="s">
        <v>96</v>
      </c>
      <c r="E1157" t="s">
        <v>173</v>
      </c>
      <c r="F1157" t="s">
        <v>3581</v>
      </c>
      <c r="G1157" t="s">
        <v>175</v>
      </c>
      <c r="H1157" t="s">
        <v>144</v>
      </c>
      <c r="I1157" t="s">
        <v>136</v>
      </c>
      <c r="J1157" t="s">
        <v>137</v>
      </c>
      <c r="K1157" t="s">
        <v>138</v>
      </c>
      <c r="L1157" t="s">
        <v>3582</v>
      </c>
      <c r="M1157" t="s">
        <v>3583</v>
      </c>
      <c r="N1157">
        <v>6.8208333330000004</v>
      </c>
      <c r="O1157">
        <v>0</v>
      </c>
      <c r="P1157">
        <v>1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18.650087890490305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18.650087890490305</v>
      </c>
    </row>
    <row r="1158" spans="1:31" x14ac:dyDescent="0.3">
      <c r="A1158">
        <v>2449585</v>
      </c>
      <c r="B1158">
        <v>1</v>
      </c>
      <c r="C1158" t="s">
        <v>81</v>
      </c>
      <c r="D1158" t="s">
        <v>119</v>
      </c>
      <c r="E1158" t="s">
        <v>132</v>
      </c>
      <c r="F1158" t="s">
        <v>3584</v>
      </c>
      <c r="G1158" t="s">
        <v>149</v>
      </c>
      <c r="H1158" t="s">
        <v>135</v>
      </c>
      <c r="I1158" t="s">
        <v>660</v>
      </c>
      <c r="J1158" t="s">
        <v>137</v>
      </c>
      <c r="K1158" t="s">
        <v>138</v>
      </c>
      <c r="L1158" t="s">
        <v>3585</v>
      </c>
      <c r="M1158" t="s">
        <v>3586</v>
      </c>
      <c r="N1158">
        <v>8.3333330000000001E-3</v>
      </c>
      <c r="O1158">
        <v>1</v>
      </c>
      <c r="P1158">
        <v>1371</v>
      </c>
      <c r="Q1158">
        <v>124</v>
      </c>
      <c r="R1158">
        <v>261</v>
      </c>
      <c r="S1158">
        <v>4</v>
      </c>
      <c r="T1158">
        <v>92</v>
      </c>
      <c r="U1158">
        <v>0</v>
      </c>
      <c r="V1158">
        <v>0</v>
      </c>
      <c r="W1158">
        <v>3.5788181564580166E-4</v>
      </c>
      <c r="X1158">
        <v>1.3953146493520143</v>
      </c>
      <c r="Y1158">
        <v>0.12223263881918546</v>
      </c>
      <c r="Z1158">
        <v>0.39343816662152092</v>
      </c>
      <c r="AA1158">
        <v>4.9999581231600046E-2</v>
      </c>
      <c r="AB1158">
        <v>0.45504705192635447</v>
      </c>
      <c r="AC1158">
        <v>0</v>
      </c>
      <c r="AD1158">
        <v>0</v>
      </c>
      <c r="AE1158">
        <v>2.4163899697663211</v>
      </c>
    </row>
    <row r="1159" spans="1:31" x14ac:dyDescent="0.3">
      <c r="A1159">
        <v>2450040</v>
      </c>
      <c r="B1159">
        <v>1</v>
      </c>
      <c r="C1159" t="s">
        <v>81</v>
      </c>
      <c r="D1159" t="s">
        <v>127</v>
      </c>
      <c r="E1159" t="s">
        <v>159</v>
      </c>
      <c r="F1159" t="s">
        <v>3587</v>
      </c>
      <c r="G1159" t="s">
        <v>725</v>
      </c>
      <c r="H1159" t="s">
        <v>144</v>
      </c>
      <c r="I1159" t="s">
        <v>136</v>
      </c>
      <c r="J1159" t="s">
        <v>137</v>
      </c>
      <c r="K1159" t="s">
        <v>138</v>
      </c>
      <c r="L1159" t="s">
        <v>3588</v>
      </c>
      <c r="M1159" t="s">
        <v>3589</v>
      </c>
      <c r="N1159">
        <v>1.6358333329999999</v>
      </c>
      <c r="O1159">
        <v>0</v>
      </c>
      <c r="P1159">
        <v>108</v>
      </c>
      <c r="Q1159">
        <v>0</v>
      </c>
      <c r="R1159">
        <v>3</v>
      </c>
      <c r="S1159">
        <v>0</v>
      </c>
      <c r="T1159">
        <v>23</v>
      </c>
      <c r="U1159">
        <v>0</v>
      </c>
      <c r="V1159">
        <v>0</v>
      </c>
      <c r="W1159">
        <v>0</v>
      </c>
      <c r="X1159">
        <v>50.835842015275269</v>
      </c>
      <c r="Y1159">
        <v>0</v>
      </c>
      <c r="Z1159">
        <v>0.28105525317919178</v>
      </c>
      <c r="AA1159">
        <v>0</v>
      </c>
      <c r="AB1159">
        <v>22.405482260366249</v>
      </c>
      <c r="AC1159">
        <v>0</v>
      </c>
      <c r="AD1159">
        <v>0</v>
      </c>
      <c r="AE1159">
        <v>73.522379528820707</v>
      </c>
    </row>
    <row r="1160" spans="1:31" x14ac:dyDescent="0.3">
      <c r="A1160">
        <v>2450183</v>
      </c>
      <c r="B1160">
        <v>1</v>
      </c>
      <c r="C1160" t="s">
        <v>80</v>
      </c>
      <c r="D1160" t="s">
        <v>100</v>
      </c>
      <c r="E1160" t="s">
        <v>141</v>
      </c>
      <c r="F1160" t="s">
        <v>3590</v>
      </c>
      <c r="G1160" t="s">
        <v>1222</v>
      </c>
      <c r="H1160" t="s">
        <v>144</v>
      </c>
      <c r="I1160" t="s">
        <v>136</v>
      </c>
      <c r="J1160" t="s">
        <v>137</v>
      </c>
      <c r="K1160" t="s">
        <v>138</v>
      </c>
      <c r="L1160" t="s">
        <v>1512</v>
      </c>
      <c r="M1160" t="s">
        <v>3591</v>
      </c>
      <c r="N1160">
        <v>2.9097222220000001</v>
      </c>
      <c r="O1160">
        <v>0</v>
      </c>
      <c r="P1160">
        <v>10</v>
      </c>
      <c r="Q1160">
        <v>0</v>
      </c>
      <c r="R1160">
        <v>1</v>
      </c>
      <c r="S1160">
        <v>0</v>
      </c>
      <c r="T1160">
        <v>6</v>
      </c>
      <c r="U1160">
        <v>0</v>
      </c>
      <c r="V1160">
        <v>0</v>
      </c>
      <c r="W1160">
        <v>0</v>
      </c>
      <c r="X1160">
        <v>8.8702833979801614</v>
      </c>
      <c r="Y1160">
        <v>0</v>
      </c>
      <c r="Z1160">
        <v>8.9648849682095815E-4</v>
      </c>
      <c r="AA1160">
        <v>0</v>
      </c>
      <c r="AB1160">
        <v>5.9292087658429269</v>
      </c>
      <c r="AC1160">
        <v>0</v>
      </c>
      <c r="AD1160">
        <v>0</v>
      </c>
      <c r="AE1160">
        <v>14.80038865231991</v>
      </c>
    </row>
    <row r="1161" spans="1:31" x14ac:dyDescent="0.3">
      <c r="A1161">
        <v>2449934</v>
      </c>
      <c r="B1161">
        <v>1</v>
      </c>
      <c r="C1161" t="s">
        <v>80</v>
      </c>
      <c r="D1161" t="s">
        <v>96</v>
      </c>
      <c r="E1161" t="s">
        <v>173</v>
      </c>
      <c r="F1161" t="s">
        <v>3592</v>
      </c>
      <c r="G1161" t="s">
        <v>175</v>
      </c>
      <c r="H1161" t="s">
        <v>144</v>
      </c>
      <c r="I1161" t="s">
        <v>136</v>
      </c>
      <c r="J1161" t="s">
        <v>137</v>
      </c>
      <c r="K1161" t="s">
        <v>138</v>
      </c>
      <c r="L1161" t="s">
        <v>3593</v>
      </c>
      <c r="M1161" t="s">
        <v>3594</v>
      </c>
      <c r="N1161">
        <v>4.2352777770000003</v>
      </c>
      <c r="O1161">
        <v>0</v>
      </c>
      <c r="P1161">
        <v>2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1.722540501351038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1.722540501351038</v>
      </c>
    </row>
    <row r="1162" spans="1:31" x14ac:dyDescent="0.3">
      <c r="A1162">
        <v>2449834</v>
      </c>
      <c r="B1162">
        <v>1</v>
      </c>
      <c r="C1162" t="s">
        <v>81</v>
      </c>
      <c r="D1162" t="s">
        <v>127</v>
      </c>
      <c r="E1162" t="s">
        <v>173</v>
      </c>
      <c r="F1162" t="s">
        <v>3595</v>
      </c>
      <c r="G1162" t="s">
        <v>175</v>
      </c>
      <c r="H1162" t="s">
        <v>144</v>
      </c>
      <c r="I1162" t="s">
        <v>136</v>
      </c>
      <c r="J1162" t="s">
        <v>137</v>
      </c>
      <c r="K1162" t="s">
        <v>138</v>
      </c>
      <c r="L1162" t="s">
        <v>3596</v>
      </c>
      <c r="M1162" t="s">
        <v>3597</v>
      </c>
      <c r="N1162">
        <v>2.7227777770000001</v>
      </c>
      <c r="O1162">
        <v>0</v>
      </c>
      <c r="P1162">
        <v>3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1.9586756180522837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1.9586756180522837</v>
      </c>
    </row>
    <row r="1163" spans="1:31" x14ac:dyDescent="0.3">
      <c r="A1163">
        <v>2449393</v>
      </c>
      <c r="B1163">
        <v>1</v>
      </c>
      <c r="C1163" t="s">
        <v>80</v>
      </c>
      <c r="D1163" t="s">
        <v>100</v>
      </c>
      <c r="E1163" t="s">
        <v>169</v>
      </c>
      <c r="F1163" t="s">
        <v>3598</v>
      </c>
      <c r="G1163" t="s">
        <v>161</v>
      </c>
      <c r="H1163" t="s">
        <v>135</v>
      </c>
      <c r="I1163" t="s">
        <v>136</v>
      </c>
      <c r="J1163" t="s">
        <v>137</v>
      </c>
      <c r="K1163" t="s">
        <v>162</v>
      </c>
      <c r="L1163" t="s">
        <v>3599</v>
      </c>
      <c r="M1163" t="s">
        <v>3600</v>
      </c>
      <c r="N1163">
        <v>8.3133333329999992</v>
      </c>
      <c r="O1163">
        <v>1</v>
      </c>
      <c r="P1163">
        <v>1428</v>
      </c>
      <c r="Q1163">
        <v>18</v>
      </c>
      <c r="R1163">
        <v>449</v>
      </c>
      <c r="S1163">
        <v>14</v>
      </c>
      <c r="T1163">
        <v>308</v>
      </c>
      <c r="U1163">
        <v>0</v>
      </c>
      <c r="V1163">
        <v>1</v>
      </c>
      <c r="W1163">
        <v>13.152731353317117</v>
      </c>
      <c r="X1163">
        <v>3986.1587462903267</v>
      </c>
      <c r="Y1163">
        <v>448.31819180377255</v>
      </c>
      <c r="Z1163">
        <v>1671.3985566558879</v>
      </c>
      <c r="AA1163">
        <v>840.65696282644274</v>
      </c>
      <c r="AB1163">
        <v>2230.7944935090409</v>
      </c>
      <c r="AC1163">
        <v>0</v>
      </c>
      <c r="AD1163">
        <v>29.901011885419202</v>
      </c>
      <c r="AE1163">
        <v>9220.3806943242053</v>
      </c>
    </row>
    <row r="1164" spans="1:31" x14ac:dyDescent="0.3">
      <c r="A1164">
        <v>2449642</v>
      </c>
      <c r="B1164">
        <v>1</v>
      </c>
      <c r="C1164" t="s">
        <v>80</v>
      </c>
      <c r="D1164" t="s">
        <v>108</v>
      </c>
      <c r="E1164" t="s">
        <v>141</v>
      </c>
      <c r="F1164" t="s">
        <v>3601</v>
      </c>
      <c r="G1164" t="s">
        <v>156</v>
      </c>
      <c r="H1164" t="s">
        <v>144</v>
      </c>
      <c r="I1164" t="s">
        <v>136</v>
      </c>
      <c r="J1164" t="s">
        <v>137</v>
      </c>
      <c r="K1164" t="s">
        <v>138</v>
      </c>
      <c r="L1164" t="s">
        <v>3602</v>
      </c>
      <c r="M1164" t="s">
        <v>3603</v>
      </c>
      <c r="N1164">
        <v>4.0952777769999997</v>
      </c>
      <c r="O1164">
        <v>0</v>
      </c>
      <c r="P1164">
        <v>20</v>
      </c>
      <c r="Q1164">
        <v>0</v>
      </c>
      <c r="R1164">
        <v>2</v>
      </c>
      <c r="S1164">
        <v>0</v>
      </c>
      <c r="T1164">
        <v>1</v>
      </c>
      <c r="U1164">
        <v>0</v>
      </c>
      <c r="V1164">
        <v>0</v>
      </c>
      <c r="W1164">
        <v>0</v>
      </c>
      <c r="X1164">
        <v>11.255674143654391</v>
      </c>
      <c r="Y1164">
        <v>0</v>
      </c>
      <c r="Z1164">
        <v>0.54959156759204109</v>
      </c>
      <c r="AA1164">
        <v>0</v>
      </c>
      <c r="AB1164">
        <v>0.61388935746577666</v>
      </c>
      <c r="AC1164">
        <v>0</v>
      </c>
      <c r="AD1164">
        <v>0</v>
      </c>
      <c r="AE1164">
        <v>12.419155068712207</v>
      </c>
    </row>
    <row r="1165" spans="1:31" x14ac:dyDescent="0.3">
      <c r="A1165">
        <v>2450083</v>
      </c>
      <c r="B1165">
        <v>1</v>
      </c>
      <c r="C1165" t="s">
        <v>81</v>
      </c>
      <c r="D1165" t="s">
        <v>115</v>
      </c>
      <c r="E1165" t="s">
        <v>132</v>
      </c>
      <c r="F1165" t="s">
        <v>3604</v>
      </c>
      <c r="G1165" t="s">
        <v>149</v>
      </c>
      <c r="H1165" t="s">
        <v>135</v>
      </c>
      <c r="I1165" t="s">
        <v>136</v>
      </c>
      <c r="J1165" t="s">
        <v>137</v>
      </c>
      <c r="K1165" t="s">
        <v>138</v>
      </c>
      <c r="L1165" t="s">
        <v>3605</v>
      </c>
      <c r="M1165" t="s">
        <v>3606</v>
      </c>
      <c r="N1165">
        <v>1.573055555</v>
      </c>
      <c r="O1165">
        <v>0</v>
      </c>
      <c r="P1165">
        <v>872</v>
      </c>
      <c r="Q1165">
        <v>0</v>
      </c>
      <c r="R1165">
        <v>0</v>
      </c>
      <c r="S1165">
        <v>0</v>
      </c>
      <c r="T1165">
        <v>194</v>
      </c>
      <c r="U1165">
        <v>0</v>
      </c>
      <c r="V1165">
        <v>0</v>
      </c>
      <c r="W1165">
        <v>0</v>
      </c>
      <c r="X1165">
        <v>223.28263346432337</v>
      </c>
      <c r="Y1165">
        <v>0</v>
      </c>
      <c r="Z1165">
        <v>0</v>
      </c>
      <c r="AA1165">
        <v>0</v>
      </c>
      <c r="AB1165">
        <v>144.86724926526497</v>
      </c>
      <c r="AC1165">
        <v>0</v>
      </c>
      <c r="AD1165">
        <v>0</v>
      </c>
      <c r="AE1165">
        <v>368.14988272958834</v>
      </c>
    </row>
    <row r="1166" spans="1:31" x14ac:dyDescent="0.3">
      <c r="A1166">
        <v>2449488</v>
      </c>
      <c r="B1166">
        <v>1</v>
      </c>
      <c r="C1166" t="s">
        <v>80</v>
      </c>
      <c r="D1166" t="s">
        <v>89</v>
      </c>
      <c r="E1166" t="s">
        <v>173</v>
      </c>
      <c r="F1166" t="s">
        <v>3607</v>
      </c>
      <c r="G1166" t="s">
        <v>219</v>
      </c>
      <c r="H1166" t="s">
        <v>144</v>
      </c>
      <c r="I1166" t="s">
        <v>136</v>
      </c>
      <c r="J1166" t="s">
        <v>3</v>
      </c>
      <c r="K1166" t="s">
        <v>138</v>
      </c>
      <c r="L1166" t="s">
        <v>3608</v>
      </c>
      <c r="M1166" t="s">
        <v>3609</v>
      </c>
      <c r="N1166">
        <v>2.8741666659999998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1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1.61260227095011</v>
      </c>
      <c r="AC1166">
        <v>0</v>
      </c>
      <c r="AD1166">
        <v>0</v>
      </c>
      <c r="AE1166">
        <v>1.61260227095011</v>
      </c>
    </row>
    <row r="1167" spans="1:31" x14ac:dyDescent="0.3">
      <c r="A1167">
        <v>2449697</v>
      </c>
      <c r="B1167">
        <v>1</v>
      </c>
      <c r="C1167" t="s">
        <v>81</v>
      </c>
      <c r="D1167" t="s">
        <v>113</v>
      </c>
      <c r="E1167" t="s">
        <v>173</v>
      </c>
      <c r="F1167" t="s">
        <v>3610</v>
      </c>
      <c r="G1167" t="s">
        <v>175</v>
      </c>
      <c r="H1167" t="s">
        <v>144</v>
      </c>
      <c r="I1167" t="s">
        <v>136</v>
      </c>
      <c r="J1167" t="s">
        <v>137</v>
      </c>
      <c r="K1167" t="s">
        <v>138</v>
      </c>
      <c r="L1167" t="s">
        <v>3611</v>
      </c>
      <c r="M1167" t="s">
        <v>3612</v>
      </c>
      <c r="N1167">
        <v>2.5338888879999999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1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4.7326283832003826</v>
      </c>
      <c r="AC1167">
        <v>0</v>
      </c>
      <c r="AD1167">
        <v>0</v>
      </c>
      <c r="AE1167">
        <v>4.7326283832003826</v>
      </c>
    </row>
    <row r="1168" spans="1:31" x14ac:dyDescent="0.3">
      <c r="A1168">
        <v>2449505</v>
      </c>
      <c r="B1168">
        <v>1</v>
      </c>
      <c r="C1168" t="s">
        <v>80</v>
      </c>
      <c r="D1168" t="s">
        <v>100</v>
      </c>
      <c r="E1168" t="s">
        <v>159</v>
      </c>
      <c r="F1168" t="s">
        <v>3613</v>
      </c>
      <c r="G1168" t="s">
        <v>725</v>
      </c>
      <c r="H1168" t="s">
        <v>144</v>
      </c>
      <c r="I1168" t="s">
        <v>136</v>
      </c>
      <c r="J1168" t="s">
        <v>137</v>
      </c>
      <c r="K1168" t="s">
        <v>138</v>
      </c>
      <c r="L1168" t="s">
        <v>3614</v>
      </c>
      <c r="M1168" t="s">
        <v>3615</v>
      </c>
      <c r="N1168">
        <v>1.092777777</v>
      </c>
      <c r="O1168">
        <v>0</v>
      </c>
      <c r="P1168">
        <v>159</v>
      </c>
      <c r="Q1168">
        <v>0</v>
      </c>
      <c r="R1168">
        <v>5</v>
      </c>
      <c r="S1168">
        <v>0</v>
      </c>
      <c r="T1168">
        <v>36</v>
      </c>
      <c r="U1168">
        <v>0</v>
      </c>
      <c r="V1168">
        <v>0</v>
      </c>
      <c r="W1168">
        <v>0</v>
      </c>
      <c r="X1168">
        <v>54.92221699934295</v>
      </c>
      <c r="Y1168">
        <v>0</v>
      </c>
      <c r="Z1168">
        <v>5.4657939445650436</v>
      </c>
      <c r="AA1168">
        <v>0</v>
      </c>
      <c r="AB1168">
        <v>36.508501514097794</v>
      </c>
      <c r="AC1168">
        <v>0</v>
      </c>
      <c r="AD1168">
        <v>0</v>
      </c>
      <c r="AE1168">
        <v>96.896512458005787</v>
      </c>
    </row>
    <row r="1169" spans="1:31" x14ac:dyDescent="0.3">
      <c r="A1169">
        <v>2449860</v>
      </c>
      <c r="B1169">
        <v>1</v>
      </c>
      <c r="C1169" t="s">
        <v>81</v>
      </c>
      <c r="D1169" t="s">
        <v>127</v>
      </c>
      <c r="E1169" t="s">
        <v>132</v>
      </c>
      <c r="F1169" t="s">
        <v>3616</v>
      </c>
      <c r="G1169" t="s">
        <v>149</v>
      </c>
      <c r="H1169" t="s">
        <v>135</v>
      </c>
      <c r="I1169" t="s">
        <v>136</v>
      </c>
      <c r="J1169" t="s">
        <v>137</v>
      </c>
      <c r="K1169" t="s">
        <v>138</v>
      </c>
      <c r="L1169" t="s">
        <v>3617</v>
      </c>
      <c r="M1169" t="s">
        <v>3618</v>
      </c>
      <c r="N1169">
        <v>0.36472222199999998</v>
      </c>
      <c r="O1169">
        <v>0</v>
      </c>
      <c r="P1169">
        <v>967</v>
      </c>
      <c r="Q1169">
        <v>12</v>
      </c>
      <c r="R1169">
        <v>31</v>
      </c>
      <c r="S1169">
        <v>9</v>
      </c>
      <c r="T1169">
        <v>126</v>
      </c>
      <c r="U1169">
        <v>6</v>
      </c>
      <c r="V1169">
        <v>2</v>
      </c>
      <c r="W1169">
        <v>0</v>
      </c>
      <c r="X1169">
        <v>133.78496769809982</v>
      </c>
      <c r="Y1169">
        <v>0.82278909664627531</v>
      </c>
      <c r="Z1169">
        <v>2.8259303740248494</v>
      </c>
      <c r="AA1169">
        <v>91.046104789514118</v>
      </c>
      <c r="AB1169">
        <v>31.705757618790233</v>
      </c>
      <c r="AC1169">
        <v>214.86230498382292</v>
      </c>
      <c r="AD1169">
        <v>49.076087595003138</v>
      </c>
      <c r="AE1169">
        <v>524.12394215590132</v>
      </c>
    </row>
    <row r="1170" spans="1:31" x14ac:dyDescent="0.3">
      <c r="A1170">
        <v>2449611</v>
      </c>
      <c r="B1170">
        <v>1</v>
      </c>
      <c r="C1170" t="s">
        <v>80</v>
      </c>
      <c r="D1170" t="s">
        <v>107</v>
      </c>
      <c r="E1170" t="s">
        <v>147</v>
      </c>
      <c r="F1170" t="s">
        <v>3619</v>
      </c>
      <c r="G1170" t="s">
        <v>226</v>
      </c>
      <c r="H1170" t="s">
        <v>135</v>
      </c>
      <c r="I1170" t="s">
        <v>136</v>
      </c>
      <c r="J1170" t="s">
        <v>137</v>
      </c>
      <c r="K1170" t="s">
        <v>162</v>
      </c>
      <c r="L1170" t="s">
        <v>3620</v>
      </c>
      <c r="M1170" t="s">
        <v>3621</v>
      </c>
      <c r="N1170">
        <v>3.7233333329999998</v>
      </c>
      <c r="O1170">
        <v>0</v>
      </c>
      <c r="P1170">
        <v>1157</v>
      </c>
      <c r="Q1170">
        <v>0</v>
      </c>
      <c r="R1170">
        <v>0</v>
      </c>
      <c r="S1170">
        <v>0</v>
      </c>
      <c r="T1170">
        <v>200</v>
      </c>
      <c r="U1170">
        <v>0</v>
      </c>
      <c r="V1170">
        <v>0</v>
      </c>
      <c r="W1170">
        <v>0</v>
      </c>
      <c r="X1170">
        <v>1269.3669808205946</v>
      </c>
      <c r="Y1170">
        <v>0</v>
      </c>
      <c r="Z1170">
        <v>0</v>
      </c>
      <c r="AA1170">
        <v>0</v>
      </c>
      <c r="AB1170">
        <v>936.23510495279993</v>
      </c>
      <c r="AC1170">
        <v>0</v>
      </c>
      <c r="AD1170">
        <v>0</v>
      </c>
      <c r="AE1170">
        <v>2205.6020857733947</v>
      </c>
    </row>
    <row r="1171" spans="1:31" x14ac:dyDescent="0.3">
      <c r="A1171">
        <v>2449920</v>
      </c>
      <c r="B1171">
        <v>1</v>
      </c>
      <c r="C1171" t="s">
        <v>81</v>
      </c>
      <c r="D1171" t="s">
        <v>115</v>
      </c>
      <c r="E1171" t="s">
        <v>147</v>
      </c>
      <c r="F1171" t="s">
        <v>3622</v>
      </c>
      <c r="G1171" t="s">
        <v>134</v>
      </c>
      <c r="H1171" t="s">
        <v>135</v>
      </c>
      <c r="I1171" t="s">
        <v>136</v>
      </c>
      <c r="J1171" t="s">
        <v>137</v>
      </c>
      <c r="K1171" t="s">
        <v>138</v>
      </c>
      <c r="L1171" t="s">
        <v>3623</v>
      </c>
      <c r="M1171" t="s">
        <v>3624</v>
      </c>
      <c r="N1171">
        <v>1.663333333</v>
      </c>
      <c r="O1171">
        <v>0</v>
      </c>
      <c r="P1171">
        <v>60</v>
      </c>
      <c r="Q1171">
        <v>0</v>
      </c>
      <c r="R1171">
        <v>0</v>
      </c>
      <c r="S1171">
        <v>0</v>
      </c>
      <c r="T1171">
        <v>5</v>
      </c>
      <c r="U1171">
        <v>0</v>
      </c>
      <c r="V1171">
        <v>0</v>
      </c>
      <c r="W1171">
        <v>0</v>
      </c>
      <c r="X1171">
        <v>13.170077667137377</v>
      </c>
      <c r="Y1171">
        <v>0</v>
      </c>
      <c r="Z1171">
        <v>0</v>
      </c>
      <c r="AA1171">
        <v>0</v>
      </c>
      <c r="AB1171">
        <v>2.8064120235127197</v>
      </c>
      <c r="AC1171">
        <v>0</v>
      </c>
      <c r="AD1171">
        <v>0</v>
      </c>
      <c r="AE1171">
        <v>15.976489690650098</v>
      </c>
    </row>
    <row r="1172" spans="1:31" x14ac:dyDescent="0.3">
      <c r="A1172">
        <v>2449966</v>
      </c>
      <c r="B1172">
        <v>1</v>
      </c>
      <c r="C1172" t="s">
        <v>80</v>
      </c>
      <c r="D1172" t="s">
        <v>85</v>
      </c>
      <c r="E1172" t="s">
        <v>173</v>
      </c>
      <c r="F1172" t="s">
        <v>3625</v>
      </c>
      <c r="G1172" t="s">
        <v>179</v>
      </c>
      <c r="H1172" t="s">
        <v>144</v>
      </c>
      <c r="I1172" t="s">
        <v>136</v>
      </c>
      <c r="J1172" t="s">
        <v>137</v>
      </c>
      <c r="K1172" t="s">
        <v>138</v>
      </c>
      <c r="L1172" t="s">
        <v>3626</v>
      </c>
      <c r="M1172" t="s">
        <v>3627</v>
      </c>
      <c r="N1172">
        <v>1.588055555</v>
      </c>
      <c r="O1172">
        <v>0</v>
      </c>
      <c r="P1172">
        <v>11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4.9004394830395128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4.9004394830395128</v>
      </c>
    </row>
    <row r="1173" spans="1:31" x14ac:dyDescent="0.3">
      <c r="A1173">
        <v>2450112</v>
      </c>
      <c r="B1173">
        <v>1</v>
      </c>
      <c r="C1173" t="s">
        <v>81</v>
      </c>
      <c r="D1173" t="s">
        <v>113</v>
      </c>
      <c r="E1173" t="s">
        <v>141</v>
      </c>
      <c r="F1173" t="s">
        <v>3628</v>
      </c>
      <c r="G1173" t="s">
        <v>156</v>
      </c>
      <c r="H1173" t="s">
        <v>144</v>
      </c>
      <c r="I1173" t="s">
        <v>136</v>
      </c>
      <c r="J1173" t="s">
        <v>137</v>
      </c>
      <c r="K1173" t="s">
        <v>138</v>
      </c>
      <c r="L1173" t="s">
        <v>3629</v>
      </c>
      <c r="M1173" t="s">
        <v>3630</v>
      </c>
      <c r="N1173">
        <v>2.6836111109999998</v>
      </c>
      <c r="O1173">
        <v>0</v>
      </c>
      <c r="P1173">
        <v>15</v>
      </c>
      <c r="Q1173">
        <v>0</v>
      </c>
      <c r="R1173">
        <v>2</v>
      </c>
      <c r="S1173">
        <v>0</v>
      </c>
      <c r="T1173">
        <v>1</v>
      </c>
      <c r="U1173">
        <v>0</v>
      </c>
      <c r="V1173">
        <v>0</v>
      </c>
      <c r="W1173">
        <v>0</v>
      </c>
      <c r="X1173">
        <v>5.6482320309547323</v>
      </c>
      <c r="Y1173">
        <v>0</v>
      </c>
      <c r="Z1173">
        <v>0.31731199317852282</v>
      </c>
      <c r="AA1173">
        <v>0</v>
      </c>
      <c r="AB1173">
        <v>2.5673108853765823</v>
      </c>
      <c r="AC1173">
        <v>0</v>
      </c>
      <c r="AD1173">
        <v>0</v>
      </c>
      <c r="AE1173">
        <v>8.5328549095098367</v>
      </c>
    </row>
    <row r="1174" spans="1:31" x14ac:dyDescent="0.3">
      <c r="A1174">
        <v>2449319</v>
      </c>
      <c r="B1174">
        <v>1</v>
      </c>
      <c r="C1174" t="s">
        <v>80</v>
      </c>
      <c r="D1174" t="s">
        <v>84</v>
      </c>
      <c r="E1174" t="s">
        <v>147</v>
      </c>
      <c r="F1174" t="s">
        <v>3631</v>
      </c>
      <c r="G1174" t="s">
        <v>381</v>
      </c>
      <c r="H1174" t="s">
        <v>135</v>
      </c>
      <c r="I1174" t="s">
        <v>136</v>
      </c>
      <c r="J1174" t="s">
        <v>137</v>
      </c>
      <c r="K1174" t="s">
        <v>138</v>
      </c>
      <c r="L1174" t="s">
        <v>3632</v>
      </c>
      <c r="M1174" t="s">
        <v>3633</v>
      </c>
      <c r="N1174">
        <v>0.19305555499999999</v>
      </c>
      <c r="O1174">
        <v>0</v>
      </c>
      <c r="P1174">
        <v>1887</v>
      </c>
      <c r="Q1174">
        <v>0</v>
      </c>
      <c r="R1174">
        <v>0</v>
      </c>
      <c r="S1174">
        <v>1</v>
      </c>
      <c r="T1174">
        <v>184</v>
      </c>
      <c r="U1174">
        <v>0</v>
      </c>
      <c r="V1174">
        <v>0</v>
      </c>
      <c r="W1174">
        <v>0</v>
      </c>
      <c r="X1174">
        <v>78.765084293787879</v>
      </c>
      <c r="Y1174">
        <v>0</v>
      </c>
      <c r="Z1174">
        <v>0</v>
      </c>
      <c r="AA1174">
        <v>28.296181027301046</v>
      </c>
      <c r="AB1174">
        <v>30.202688537317265</v>
      </c>
      <c r="AC1174">
        <v>0</v>
      </c>
      <c r="AD1174">
        <v>0</v>
      </c>
      <c r="AE1174">
        <v>137.26395385840618</v>
      </c>
    </row>
    <row r="1175" spans="1:31" x14ac:dyDescent="0.3">
      <c r="A1175">
        <v>2449714</v>
      </c>
      <c r="B1175">
        <v>1</v>
      </c>
      <c r="C1175" t="s">
        <v>80</v>
      </c>
      <c r="D1175" t="s">
        <v>96</v>
      </c>
      <c r="E1175" t="s">
        <v>141</v>
      </c>
      <c r="F1175" t="s">
        <v>3634</v>
      </c>
      <c r="G1175" t="s">
        <v>1536</v>
      </c>
      <c r="H1175" t="s">
        <v>144</v>
      </c>
      <c r="I1175" t="s">
        <v>136</v>
      </c>
      <c r="J1175" t="s">
        <v>137</v>
      </c>
      <c r="K1175" t="s">
        <v>138</v>
      </c>
      <c r="L1175" t="s">
        <v>3635</v>
      </c>
      <c r="M1175" t="s">
        <v>3636</v>
      </c>
      <c r="N1175">
        <v>2.855277777</v>
      </c>
      <c r="O1175">
        <v>0</v>
      </c>
      <c r="P1175">
        <v>47</v>
      </c>
      <c r="Q1175">
        <v>0</v>
      </c>
      <c r="R1175">
        <v>0</v>
      </c>
      <c r="S1175">
        <v>0</v>
      </c>
      <c r="T1175">
        <v>1</v>
      </c>
      <c r="U1175">
        <v>0</v>
      </c>
      <c r="V1175">
        <v>0</v>
      </c>
      <c r="W1175">
        <v>0</v>
      </c>
      <c r="X1175">
        <v>40.054031551574106</v>
      </c>
      <c r="Y1175">
        <v>0</v>
      </c>
      <c r="Z1175">
        <v>0</v>
      </c>
      <c r="AA1175">
        <v>0</v>
      </c>
      <c r="AB1175">
        <v>21.010921739167806</v>
      </c>
      <c r="AC1175">
        <v>0</v>
      </c>
      <c r="AD1175">
        <v>0</v>
      </c>
      <c r="AE1175">
        <v>61.064953290741911</v>
      </c>
    </row>
    <row r="1176" spans="1:31" x14ac:dyDescent="0.3">
      <c r="A1176">
        <v>2450092</v>
      </c>
      <c r="B1176">
        <v>1</v>
      </c>
      <c r="C1176" t="s">
        <v>80</v>
      </c>
      <c r="D1176" t="s">
        <v>110</v>
      </c>
      <c r="E1176" t="s">
        <v>173</v>
      </c>
      <c r="F1176" t="s">
        <v>3637</v>
      </c>
      <c r="G1176" t="s">
        <v>175</v>
      </c>
      <c r="H1176" t="s">
        <v>144</v>
      </c>
      <c r="I1176" t="s">
        <v>136</v>
      </c>
      <c r="J1176" t="s">
        <v>137</v>
      </c>
      <c r="K1176" t="s">
        <v>138</v>
      </c>
      <c r="L1176" t="s">
        <v>3638</v>
      </c>
      <c r="M1176" t="s">
        <v>3639</v>
      </c>
      <c r="N1176">
        <v>1.9230555549999999</v>
      </c>
      <c r="O1176">
        <v>0</v>
      </c>
      <c r="P1176">
        <v>3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1.6906111150840957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1.6906111150840957</v>
      </c>
    </row>
    <row r="1177" spans="1:31" x14ac:dyDescent="0.3">
      <c r="A1177">
        <v>2449402</v>
      </c>
      <c r="B1177">
        <v>1</v>
      </c>
      <c r="C1177" t="s">
        <v>80</v>
      </c>
      <c r="D1177" t="s">
        <v>105</v>
      </c>
      <c r="E1177" t="s">
        <v>141</v>
      </c>
      <c r="F1177" t="s">
        <v>3640</v>
      </c>
      <c r="G1177" t="s">
        <v>200</v>
      </c>
      <c r="H1177" t="s">
        <v>144</v>
      </c>
      <c r="I1177" t="s">
        <v>136</v>
      </c>
      <c r="J1177" t="s">
        <v>137</v>
      </c>
      <c r="K1177" t="s">
        <v>138</v>
      </c>
      <c r="L1177" t="s">
        <v>3641</v>
      </c>
      <c r="M1177" t="s">
        <v>3642</v>
      </c>
      <c r="N1177">
        <v>8.6222222219999995</v>
      </c>
      <c r="O1177">
        <v>0</v>
      </c>
      <c r="P1177">
        <v>9</v>
      </c>
      <c r="Q1177">
        <v>0</v>
      </c>
      <c r="R1177">
        <v>1</v>
      </c>
      <c r="S1177">
        <v>0</v>
      </c>
      <c r="T1177">
        <v>6</v>
      </c>
      <c r="U1177">
        <v>0</v>
      </c>
      <c r="V1177">
        <v>0</v>
      </c>
      <c r="W1177">
        <v>0</v>
      </c>
      <c r="X1177">
        <v>29.491131221497312</v>
      </c>
      <c r="Y1177">
        <v>0</v>
      </c>
      <c r="Z1177">
        <v>2.0618095095798536</v>
      </c>
      <c r="AA1177">
        <v>0</v>
      </c>
      <c r="AB1177">
        <v>35.209517688577748</v>
      </c>
      <c r="AC1177">
        <v>0</v>
      </c>
      <c r="AD1177">
        <v>0</v>
      </c>
      <c r="AE1177">
        <v>66.762458419654905</v>
      </c>
    </row>
    <row r="1178" spans="1:31" x14ac:dyDescent="0.3">
      <c r="A1178">
        <v>2449525</v>
      </c>
      <c r="B1178">
        <v>1</v>
      </c>
      <c r="C1178" t="s">
        <v>80</v>
      </c>
      <c r="D1178" t="s">
        <v>96</v>
      </c>
      <c r="E1178" t="s">
        <v>169</v>
      </c>
      <c r="F1178" t="s">
        <v>3643</v>
      </c>
      <c r="G1178" t="s">
        <v>3644</v>
      </c>
      <c r="H1178" t="s">
        <v>135</v>
      </c>
      <c r="I1178" t="s">
        <v>136</v>
      </c>
      <c r="J1178" t="s">
        <v>137</v>
      </c>
      <c r="K1178" t="s">
        <v>138</v>
      </c>
      <c r="L1178" t="s">
        <v>3645</v>
      </c>
      <c r="M1178" t="s">
        <v>3646</v>
      </c>
      <c r="N1178">
        <v>5.3152777770000004</v>
      </c>
      <c r="O1178">
        <v>2</v>
      </c>
      <c r="P1178">
        <v>105</v>
      </c>
      <c r="Q1178">
        <v>3</v>
      </c>
      <c r="R1178">
        <v>0</v>
      </c>
      <c r="S1178">
        <v>7</v>
      </c>
      <c r="T1178">
        <v>1</v>
      </c>
      <c r="U1178">
        <v>0</v>
      </c>
      <c r="V1178">
        <v>0</v>
      </c>
      <c r="W1178">
        <v>4.1855098724297752</v>
      </c>
      <c r="X1178">
        <v>138.90888038282515</v>
      </c>
      <c r="Y1178">
        <v>6.3006447692344452</v>
      </c>
      <c r="Z1178">
        <v>0</v>
      </c>
      <c r="AA1178">
        <v>303.87907452416874</v>
      </c>
      <c r="AB1178">
        <v>0</v>
      </c>
      <c r="AC1178">
        <v>0</v>
      </c>
      <c r="AD1178">
        <v>0</v>
      </c>
      <c r="AE1178">
        <v>453.27410954865809</v>
      </c>
    </row>
    <row r="1179" spans="1:31" x14ac:dyDescent="0.3">
      <c r="A1179">
        <v>2450023</v>
      </c>
      <c r="B1179">
        <v>1</v>
      </c>
      <c r="C1179" t="s">
        <v>80</v>
      </c>
      <c r="D1179" t="s">
        <v>107</v>
      </c>
      <c r="E1179" t="s">
        <v>169</v>
      </c>
      <c r="F1179" t="s">
        <v>3647</v>
      </c>
      <c r="G1179" t="s">
        <v>149</v>
      </c>
      <c r="H1179" t="s">
        <v>135</v>
      </c>
      <c r="I1179" t="s">
        <v>136</v>
      </c>
      <c r="J1179" t="s">
        <v>137</v>
      </c>
      <c r="K1179" t="s">
        <v>138</v>
      </c>
      <c r="L1179" t="s">
        <v>3648</v>
      </c>
      <c r="M1179" t="s">
        <v>3649</v>
      </c>
      <c r="N1179">
        <v>1.615555555</v>
      </c>
      <c r="O1179">
        <v>0</v>
      </c>
      <c r="P1179">
        <v>3451</v>
      </c>
      <c r="Q1179">
        <v>0</v>
      </c>
      <c r="R1179">
        <v>1</v>
      </c>
      <c r="S1179">
        <v>1</v>
      </c>
      <c r="T1179">
        <v>911</v>
      </c>
      <c r="U1179">
        <v>0</v>
      </c>
      <c r="V1179">
        <v>0</v>
      </c>
      <c r="W1179">
        <v>0</v>
      </c>
      <c r="X1179">
        <v>1877.8445695854889</v>
      </c>
      <c r="Y1179">
        <v>0</v>
      </c>
      <c r="Z1179">
        <v>0.13709503892864874</v>
      </c>
      <c r="AA1179">
        <v>40.037715729211065</v>
      </c>
      <c r="AB1179">
        <v>1302.4482525912088</v>
      </c>
      <c r="AC1179">
        <v>0</v>
      </c>
      <c r="AD1179">
        <v>0</v>
      </c>
      <c r="AE1179">
        <v>3220.4676329448375</v>
      </c>
    </row>
    <row r="1180" spans="1:31" x14ac:dyDescent="0.3">
      <c r="A1180">
        <v>2449780</v>
      </c>
      <c r="B1180">
        <v>1</v>
      </c>
      <c r="C1180" t="s">
        <v>80</v>
      </c>
      <c r="D1180" t="s">
        <v>83</v>
      </c>
      <c r="E1180" t="s">
        <v>141</v>
      </c>
      <c r="F1180" t="s">
        <v>3650</v>
      </c>
      <c r="G1180" t="s">
        <v>156</v>
      </c>
      <c r="H1180" t="s">
        <v>144</v>
      </c>
      <c r="I1180" t="s">
        <v>136</v>
      </c>
      <c r="J1180" t="s">
        <v>137</v>
      </c>
      <c r="K1180" t="s">
        <v>138</v>
      </c>
      <c r="L1180" t="s">
        <v>3651</v>
      </c>
      <c r="M1180" t="s">
        <v>3652</v>
      </c>
      <c r="N1180">
        <v>1.6811111110000001</v>
      </c>
      <c r="O1180">
        <v>0</v>
      </c>
      <c r="P1180">
        <v>18</v>
      </c>
      <c r="Q1180">
        <v>0</v>
      </c>
      <c r="R1180">
        <v>3</v>
      </c>
      <c r="S1180">
        <v>0</v>
      </c>
      <c r="T1180">
        <v>5</v>
      </c>
      <c r="U1180">
        <v>0</v>
      </c>
      <c r="V1180">
        <v>0</v>
      </c>
      <c r="W1180">
        <v>0</v>
      </c>
      <c r="X1180">
        <v>19.955509735494811</v>
      </c>
      <c r="Y1180">
        <v>0</v>
      </c>
      <c r="Z1180">
        <v>0.37580739851954997</v>
      </c>
      <c r="AA1180">
        <v>0</v>
      </c>
      <c r="AB1180">
        <v>3.9015601807886853</v>
      </c>
      <c r="AC1180">
        <v>0</v>
      </c>
      <c r="AD1180">
        <v>0</v>
      </c>
      <c r="AE1180">
        <v>24.232877314803048</v>
      </c>
    </row>
    <row r="1181" spans="1:31" x14ac:dyDescent="0.3">
      <c r="A1181">
        <v>2450072</v>
      </c>
      <c r="B1181">
        <v>1</v>
      </c>
      <c r="C1181" t="s">
        <v>81</v>
      </c>
      <c r="D1181" t="s">
        <v>113</v>
      </c>
      <c r="E1181" t="s">
        <v>141</v>
      </c>
      <c r="F1181" t="s">
        <v>3653</v>
      </c>
      <c r="G1181" t="s">
        <v>156</v>
      </c>
      <c r="H1181" t="s">
        <v>144</v>
      </c>
      <c r="I1181" t="s">
        <v>136</v>
      </c>
      <c r="J1181" t="s">
        <v>137</v>
      </c>
      <c r="K1181" t="s">
        <v>138</v>
      </c>
      <c r="L1181" t="s">
        <v>3654</v>
      </c>
      <c r="M1181" t="s">
        <v>3655</v>
      </c>
      <c r="N1181">
        <v>1.6391666659999999</v>
      </c>
      <c r="O1181">
        <v>0</v>
      </c>
      <c r="P1181">
        <v>2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0.71874249635317056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0.71874249635317056</v>
      </c>
    </row>
    <row r="1182" spans="1:31" x14ac:dyDescent="0.3">
      <c r="A1182">
        <v>2449382</v>
      </c>
      <c r="B1182">
        <v>1</v>
      </c>
      <c r="C1182" t="s">
        <v>80</v>
      </c>
      <c r="D1182" t="s">
        <v>103</v>
      </c>
      <c r="E1182" t="s">
        <v>147</v>
      </c>
      <c r="F1182" t="s">
        <v>3656</v>
      </c>
      <c r="G1182" t="s">
        <v>226</v>
      </c>
      <c r="H1182" t="s">
        <v>135</v>
      </c>
      <c r="I1182" t="s">
        <v>136</v>
      </c>
      <c r="J1182" t="s">
        <v>137</v>
      </c>
      <c r="K1182" t="s">
        <v>162</v>
      </c>
      <c r="L1182" t="s">
        <v>3657</v>
      </c>
      <c r="M1182" t="s">
        <v>3658</v>
      </c>
      <c r="N1182">
        <v>2.1980555549999998</v>
      </c>
      <c r="O1182">
        <v>0</v>
      </c>
      <c r="P1182">
        <v>1014</v>
      </c>
      <c r="Q1182">
        <v>0</v>
      </c>
      <c r="R1182">
        <v>0</v>
      </c>
      <c r="S1182">
        <v>0</v>
      </c>
      <c r="T1182">
        <v>67</v>
      </c>
      <c r="U1182">
        <v>0</v>
      </c>
      <c r="V1182">
        <v>0</v>
      </c>
      <c r="W1182">
        <v>0</v>
      </c>
      <c r="X1182">
        <v>679.18392765195301</v>
      </c>
      <c r="Y1182">
        <v>0</v>
      </c>
      <c r="Z1182">
        <v>0</v>
      </c>
      <c r="AA1182">
        <v>0</v>
      </c>
      <c r="AB1182">
        <v>209.46338042061757</v>
      </c>
      <c r="AC1182">
        <v>0</v>
      </c>
      <c r="AD1182">
        <v>0</v>
      </c>
      <c r="AE1182">
        <v>888.64730807257058</v>
      </c>
    </row>
    <row r="1183" spans="1:31" x14ac:dyDescent="0.3">
      <c r="A1183">
        <v>2449445</v>
      </c>
      <c r="B1183">
        <v>1</v>
      </c>
      <c r="C1183" t="s">
        <v>80</v>
      </c>
      <c r="D1183" t="s">
        <v>99</v>
      </c>
      <c r="E1183" t="s">
        <v>173</v>
      </c>
      <c r="F1183" t="s">
        <v>3659</v>
      </c>
      <c r="G1183" t="s">
        <v>175</v>
      </c>
      <c r="H1183" t="s">
        <v>144</v>
      </c>
      <c r="I1183" t="s">
        <v>136</v>
      </c>
      <c r="J1183" t="s">
        <v>137</v>
      </c>
      <c r="K1183" t="s">
        <v>138</v>
      </c>
      <c r="L1183" t="s">
        <v>3660</v>
      </c>
      <c r="M1183" t="s">
        <v>3661</v>
      </c>
      <c r="N1183">
        <v>1.3136111109999999</v>
      </c>
      <c r="O1183">
        <v>0</v>
      </c>
      <c r="P1183">
        <v>3</v>
      </c>
      <c r="Q1183">
        <v>0</v>
      </c>
      <c r="R1183">
        <v>0</v>
      </c>
      <c r="S1183">
        <v>0</v>
      </c>
      <c r="T1183">
        <v>1</v>
      </c>
      <c r="U1183">
        <v>0</v>
      </c>
      <c r="V1183">
        <v>0</v>
      </c>
      <c r="W1183">
        <v>0</v>
      </c>
      <c r="X1183">
        <v>3.1862693379447355</v>
      </c>
      <c r="Y1183">
        <v>0</v>
      </c>
      <c r="Z1183">
        <v>0</v>
      </c>
      <c r="AA1183">
        <v>0</v>
      </c>
      <c r="AB1183">
        <v>10.037940012446207</v>
      </c>
      <c r="AC1183">
        <v>0</v>
      </c>
      <c r="AD1183">
        <v>0</v>
      </c>
      <c r="AE1183">
        <v>13.224209350390943</v>
      </c>
    </row>
    <row r="1184" spans="1:31" x14ac:dyDescent="0.3">
      <c r="A1184">
        <v>2450192</v>
      </c>
      <c r="B1184">
        <v>1</v>
      </c>
      <c r="C1184" t="s">
        <v>80</v>
      </c>
      <c r="D1184" t="s">
        <v>97</v>
      </c>
      <c r="E1184" t="s">
        <v>141</v>
      </c>
      <c r="F1184" t="s">
        <v>3662</v>
      </c>
      <c r="G1184" t="s">
        <v>143</v>
      </c>
      <c r="H1184" t="s">
        <v>144</v>
      </c>
      <c r="I1184" t="s">
        <v>136</v>
      </c>
      <c r="J1184" t="s">
        <v>137</v>
      </c>
      <c r="K1184" t="s">
        <v>138</v>
      </c>
      <c r="L1184" t="s">
        <v>3663</v>
      </c>
      <c r="M1184" t="s">
        <v>3664</v>
      </c>
      <c r="N1184">
        <v>0.53777777699999996</v>
      </c>
      <c r="O1184">
        <v>0</v>
      </c>
      <c r="P1184">
        <v>11</v>
      </c>
      <c r="Q1184">
        <v>0</v>
      </c>
      <c r="R1184">
        <v>7</v>
      </c>
      <c r="S1184">
        <v>0</v>
      </c>
      <c r="T1184">
        <v>5</v>
      </c>
      <c r="U1184">
        <v>0</v>
      </c>
      <c r="V1184">
        <v>0</v>
      </c>
      <c r="W1184">
        <v>0</v>
      </c>
      <c r="X1184">
        <v>7.9713495389569831</v>
      </c>
      <c r="Y1184">
        <v>0</v>
      </c>
      <c r="Z1184">
        <v>1.8108454453535292</v>
      </c>
      <c r="AA1184">
        <v>0</v>
      </c>
      <c r="AB1184">
        <v>3.2623951530158526</v>
      </c>
      <c r="AC1184">
        <v>0</v>
      </c>
      <c r="AD1184">
        <v>0</v>
      </c>
      <c r="AE1184">
        <v>13.044590137326365</v>
      </c>
    </row>
    <row r="1185" spans="1:31" x14ac:dyDescent="0.3">
      <c r="A1185">
        <v>2449943</v>
      </c>
      <c r="B1185">
        <v>1</v>
      </c>
      <c r="C1185" t="s">
        <v>80</v>
      </c>
      <c r="D1185" t="s">
        <v>93</v>
      </c>
      <c r="E1185" t="s">
        <v>141</v>
      </c>
      <c r="F1185" t="s">
        <v>3665</v>
      </c>
      <c r="G1185" t="s">
        <v>200</v>
      </c>
      <c r="H1185" t="s">
        <v>144</v>
      </c>
      <c r="I1185" t="s">
        <v>136</v>
      </c>
      <c r="J1185" t="s">
        <v>137</v>
      </c>
      <c r="K1185" t="s">
        <v>138</v>
      </c>
      <c r="L1185" t="s">
        <v>3666</v>
      </c>
      <c r="M1185" t="s">
        <v>3667</v>
      </c>
      <c r="N1185">
        <v>3.301666666</v>
      </c>
      <c r="O1185">
        <v>0</v>
      </c>
      <c r="P1185">
        <v>4</v>
      </c>
      <c r="Q1185">
        <v>0</v>
      </c>
      <c r="R1185">
        <v>7</v>
      </c>
      <c r="S1185">
        <v>0</v>
      </c>
      <c r="T1185">
        <v>2</v>
      </c>
      <c r="U1185">
        <v>0</v>
      </c>
      <c r="V1185">
        <v>0</v>
      </c>
      <c r="W1185">
        <v>0</v>
      </c>
      <c r="X1185">
        <v>5.4140033366812679</v>
      </c>
      <c r="Y1185">
        <v>0</v>
      </c>
      <c r="Z1185">
        <v>8.360951405262206</v>
      </c>
      <c r="AA1185">
        <v>0</v>
      </c>
      <c r="AB1185">
        <v>0.13817916267353089</v>
      </c>
      <c r="AC1185">
        <v>0</v>
      </c>
      <c r="AD1185">
        <v>0</v>
      </c>
      <c r="AE1185">
        <v>13.913133904617005</v>
      </c>
    </row>
    <row r="1186" spans="1:31" x14ac:dyDescent="0.3">
      <c r="A1186">
        <v>2449339</v>
      </c>
      <c r="B1186">
        <v>1</v>
      </c>
      <c r="C1186" t="s">
        <v>80</v>
      </c>
      <c r="D1186" t="s">
        <v>96</v>
      </c>
      <c r="E1186" t="s">
        <v>169</v>
      </c>
      <c r="F1186" t="s">
        <v>3668</v>
      </c>
      <c r="G1186" t="s">
        <v>149</v>
      </c>
      <c r="H1186" t="s">
        <v>135</v>
      </c>
      <c r="I1186" t="s">
        <v>136</v>
      </c>
      <c r="J1186" t="s">
        <v>137</v>
      </c>
      <c r="K1186" t="s">
        <v>138</v>
      </c>
      <c r="L1186" t="s">
        <v>3669</v>
      </c>
      <c r="M1186" t="s">
        <v>3670</v>
      </c>
      <c r="N1186">
        <v>6.9722222E-2</v>
      </c>
      <c r="O1186">
        <v>2</v>
      </c>
      <c r="P1186">
        <v>105</v>
      </c>
      <c r="Q1186">
        <v>3</v>
      </c>
      <c r="R1186">
        <v>0</v>
      </c>
      <c r="S1186">
        <v>7</v>
      </c>
      <c r="T1186">
        <v>1</v>
      </c>
      <c r="U1186">
        <v>0</v>
      </c>
      <c r="V1186">
        <v>0</v>
      </c>
      <c r="W1186">
        <v>4.8378011841988255E-2</v>
      </c>
      <c r="X1186">
        <v>1.7258657530846582</v>
      </c>
      <c r="Y1186">
        <v>6.4634943858864202E-2</v>
      </c>
      <c r="Z1186">
        <v>0</v>
      </c>
      <c r="AA1186">
        <v>3.1425538924029746</v>
      </c>
      <c r="AB1186">
        <v>0</v>
      </c>
      <c r="AC1186">
        <v>0</v>
      </c>
      <c r="AD1186">
        <v>0</v>
      </c>
      <c r="AE1186">
        <v>4.9814326011884855</v>
      </c>
    </row>
    <row r="1187" spans="1:31" x14ac:dyDescent="0.3">
      <c r="A1187">
        <v>2449986</v>
      </c>
      <c r="B1187">
        <v>1</v>
      </c>
      <c r="C1187" t="s">
        <v>81</v>
      </c>
      <c r="D1187" t="s">
        <v>116</v>
      </c>
      <c r="E1187" t="s">
        <v>141</v>
      </c>
      <c r="F1187" t="s">
        <v>3671</v>
      </c>
      <c r="G1187" t="s">
        <v>156</v>
      </c>
      <c r="H1187" t="s">
        <v>144</v>
      </c>
      <c r="I1187" t="s">
        <v>136</v>
      </c>
      <c r="J1187" t="s">
        <v>137</v>
      </c>
      <c r="K1187" t="s">
        <v>138</v>
      </c>
      <c r="L1187" t="s">
        <v>3672</v>
      </c>
      <c r="M1187" t="s">
        <v>3673</v>
      </c>
      <c r="N1187">
        <v>0.91083333300000002</v>
      </c>
      <c r="O1187">
        <v>0</v>
      </c>
      <c r="P1187">
        <v>30</v>
      </c>
      <c r="Q1187">
        <v>0</v>
      </c>
      <c r="R1187">
        <v>4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2.4176737048780068</v>
      </c>
      <c r="Y1187">
        <v>0</v>
      </c>
      <c r="Z1187">
        <v>0.93335954294006918</v>
      </c>
      <c r="AA1187">
        <v>0</v>
      </c>
      <c r="AB1187">
        <v>0</v>
      </c>
      <c r="AC1187">
        <v>0</v>
      </c>
      <c r="AD1187">
        <v>0</v>
      </c>
      <c r="AE1187">
        <v>3.351033247818076</v>
      </c>
    </row>
    <row r="1188" spans="1:31" x14ac:dyDescent="0.3">
      <c r="A1188">
        <v>2449817</v>
      </c>
      <c r="B1188">
        <v>1</v>
      </c>
      <c r="C1188" t="s">
        <v>80</v>
      </c>
      <c r="D1188" t="s">
        <v>90</v>
      </c>
      <c r="E1188" t="s">
        <v>159</v>
      </c>
      <c r="F1188" t="s">
        <v>3674</v>
      </c>
      <c r="G1188" t="s">
        <v>725</v>
      </c>
      <c r="H1188" t="s">
        <v>144</v>
      </c>
      <c r="I1188" t="s">
        <v>136</v>
      </c>
      <c r="J1188" t="s">
        <v>137</v>
      </c>
      <c r="K1188" t="s">
        <v>138</v>
      </c>
      <c r="L1188" t="s">
        <v>3675</v>
      </c>
      <c r="M1188" t="s">
        <v>3676</v>
      </c>
      <c r="N1188">
        <v>1.863888888</v>
      </c>
      <c r="O1188">
        <v>0</v>
      </c>
      <c r="P1188">
        <v>1282</v>
      </c>
      <c r="Q1188">
        <v>0</v>
      </c>
      <c r="R1188">
        <v>0</v>
      </c>
      <c r="S1188">
        <v>0</v>
      </c>
      <c r="T1188">
        <v>106</v>
      </c>
      <c r="U1188">
        <v>0</v>
      </c>
      <c r="V1188">
        <v>0</v>
      </c>
      <c r="W1188">
        <v>0</v>
      </c>
      <c r="X1188">
        <v>725.75151118375629</v>
      </c>
      <c r="Y1188">
        <v>0</v>
      </c>
      <c r="Z1188">
        <v>0</v>
      </c>
      <c r="AA1188">
        <v>0</v>
      </c>
      <c r="AB1188">
        <v>179.54726591485911</v>
      </c>
      <c r="AC1188">
        <v>0</v>
      </c>
      <c r="AD1188">
        <v>0</v>
      </c>
      <c r="AE1188">
        <v>905.29877709861535</v>
      </c>
    </row>
    <row r="1189" spans="1:31" x14ac:dyDescent="0.3">
      <c r="A1189">
        <v>2449485</v>
      </c>
      <c r="B1189">
        <v>1</v>
      </c>
      <c r="C1189" t="s">
        <v>80</v>
      </c>
      <c r="D1189" t="s">
        <v>82</v>
      </c>
      <c r="E1189" t="s">
        <v>173</v>
      </c>
      <c r="F1189" t="s">
        <v>3677</v>
      </c>
      <c r="G1189" t="s">
        <v>175</v>
      </c>
      <c r="H1189" t="s">
        <v>144</v>
      </c>
      <c r="I1189" t="s">
        <v>136</v>
      </c>
      <c r="J1189" t="s">
        <v>137</v>
      </c>
      <c r="K1189" t="s">
        <v>138</v>
      </c>
      <c r="L1189" t="s">
        <v>3678</v>
      </c>
      <c r="M1189" t="s">
        <v>3679</v>
      </c>
      <c r="N1189">
        <v>1.076944444</v>
      </c>
      <c r="O1189">
        <v>0</v>
      </c>
      <c r="P1189">
        <v>1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0.31773632652738504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0.31773632652738504</v>
      </c>
    </row>
    <row r="1190" spans="1:31" x14ac:dyDescent="0.3">
      <c r="A1190">
        <v>2449462</v>
      </c>
      <c r="B1190">
        <v>1</v>
      </c>
      <c r="C1190" t="s">
        <v>81</v>
      </c>
      <c r="D1190" t="s">
        <v>119</v>
      </c>
      <c r="E1190" t="s">
        <v>132</v>
      </c>
      <c r="F1190" t="s">
        <v>3584</v>
      </c>
      <c r="G1190" t="s">
        <v>149</v>
      </c>
      <c r="H1190" t="s">
        <v>135</v>
      </c>
      <c r="I1190" t="s">
        <v>660</v>
      </c>
      <c r="J1190" t="s">
        <v>137</v>
      </c>
      <c r="K1190" t="s">
        <v>138</v>
      </c>
      <c r="L1190" t="s">
        <v>3680</v>
      </c>
      <c r="M1190" t="s">
        <v>3681</v>
      </c>
      <c r="N1190">
        <v>5.5555550000000002E-3</v>
      </c>
      <c r="O1190">
        <v>1</v>
      </c>
      <c r="P1190">
        <v>1371</v>
      </c>
      <c r="Q1190">
        <v>124</v>
      </c>
      <c r="R1190">
        <v>261</v>
      </c>
      <c r="S1190">
        <v>4</v>
      </c>
      <c r="T1190">
        <v>92</v>
      </c>
      <c r="U1190">
        <v>0</v>
      </c>
      <c r="V1190">
        <v>0</v>
      </c>
      <c r="W1190">
        <v>2.4992747995011778E-4</v>
      </c>
      <c r="X1190">
        <v>0.95915812048755944</v>
      </c>
      <c r="Y1190">
        <v>8.246138784495019E-2</v>
      </c>
      <c r="Z1190">
        <v>0.28126029725524271</v>
      </c>
      <c r="AA1190">
        <v>3.3534572625629436E-2</v>
      </c>
      <c r="AB1190">
        <v>0.31144745680687425</v>
      </c>
      <c r="AC1190">
        <v>0</v>
      </c>
      <c r="AD1190">
        <v>0</v>
      </c>
      <c r="AE1190">
        <v>1.6681117625002062</v>
      </c>
    </row>
    <row r="1191" spans="1:31" x14ac:dyDescent="0.3">
      <c r="A1191">
        <v>2450195</v>
      </c>
      <c r="B1191">
        <v>1</v>
      </c>
      <c r="C1191" t="s">
        <v>80</v>
      </c>
      <c r="D1191" t="s">
        <v>86</v>
      </c>
      <c r="E1191" t="s">
        <v>173</v>
      </c>
      <c r="F1191" t="s">
        <v>3682</v>
      </c>
      <c r="G1191" t="s">
        <v>175</v>
      </c>
      <c r="H1191" t="s">
        <v>144</v>
      </c>
      <c r="I1191" t="s">
        <v>136</v>
      </c>
      <c r="J1191" t="s">
        <v>137</v>
      </c>
      <c r="K1191" t="s">
        <v>138</v>
      </c>
      <c r="L1191" t="s">
        <v>3683</v>
      </c>
      <c r="M1191" t="s">
        <v>3684</v>
      </c>
      <c r="N1191">
        <v>4.2411111110000004</v>
      </c>
      <c r="O1191">
        <v>0</v>
      </c>
      <c r="P1191">
        <v>1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2.8161983369239705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2.8161983369239705</v>
      </c>
    </row>
    <row r="1192" spans="1:31" x14ac:dyDescent="0.3">
      <c r="A1192">
        <v>2449508</v>
      </c>
      <c r="B1192">
        <v>1</v>
      </c>
      <c r="C1192" t="s">
        <v>80</v>
      </c>
      <c r="D1192" t="s">
        <v>96</v>
      </c>
      <c r="E1192" t="s">
        <v>141</v>
      </c>
      <c r="F1192" t="s">
        <v>3685</v>
      </c>
      <c r="G1192" t="s">
        <v>599</v>
      </c>
      <c r="H1192" t="s">
        <v>144</v>
      </c>
      <c r="I1192" t="s">
        <v>136</v>
      </c>
      <c r="J1192" t="s">
        <v>137</v>
      </c>
      <c r="K1192" t="s">
        <v>138</v>
      </c>
      <c r="L1192" t="s">
        <v>3686</v>
      </c>
      <c r="M1192" t="s">
        <v>3687</v>
      </c>
      <c r="N1192">
        <v>5.3461111109999999</v>
      </c>
      <c r="O1192">
        <v>0</v>
      </c>
      <c r="P1192">
        <v>100</v>
      </c>
      <c r="Q1192">
        <v>0</v>
      </c>
      <c r="R1192">
        <v>1</v>
      </c>
      <c r="S1192">
        <v>0</v>
      </c>
      <c r="T1192">
        <v>19</v>
      </c>
      <c r="U1192">
        <v>0</v>
      </c>
      <c r="V1192">
        <v>0</v>
      </c>
      <c r="W1192">
        <v>0</v>
      </c>
      <c r="X1192">
        <v>387.79318656264786</v>
      </c>
      <c r="Y1192">
        <v>0</v>
      </c>
      <c r="Z1192">
        <v>0</v>
      </c>
      <c r="AA1192">
        <v>0</v>
      </c>
      <c r="AB1192">
        <v>56.928997953213987</v>
      </c>
      <c r="AC1192">
        <v>0</v>
      </c>
      <c r="AD1192">
        <v>0</v>
      </c>
      <c r="AE1192">
        <v>444.72218451586184</v>
      </c>
    </row>
    <row r="1193" spans="1:31" x14ac:dyDescent="0.3">
      <c r="A1193">
        <v>2450172</v>
      </c>
      <c r="B1193">
        <v>1</v>
      </c>
      <c r="C1193" t="s">
        <v>80</v>
      </c>
      <c r="D1193" t="s">
        <v>106</v>
      </c>
      <c r="E1193" t="s">
        <v>159</v>
      </c>
      <c r="F1193" t="s">
        <v>3078</v>
      </c>
      <c r="G1193" t="s">
        <v>725</v>
      </c>
      <c r="H1193" t="s">
        <v>144</v>
      </c>
      <c r="I1193" t="s">
        <v>136</v>
      </c>
      <c r="J1193" t="s">
        <v>137</v>
      </c>
      <c r="K1193" t="s">
        <v>138</v>
      </c>
      <c r="L1193" t="s">
        <v>3688</v>
      </c>
      <c r="M1193" t="s">
        <v>3689</v>
      </c>
      <c r="N1193">
        <v>1.531666666</v>
      </c>
      <c r="O1193">
        <v>0</v>
      </c>
      <c r="P1193">
        <v>21</v>
      </c>
      <c r="Q1193">
        <v>0</v>
      </c>
      <c r="R1193">
        <v>17</v>
      </c>
      <c r="S1193">
        <v>0</v>
      </c>
      <c r="T1193">
        <v>5</v>
      </c>
      <c r="U1193">
        <v>0</v>
      </c>
      <c r="V1193">
        <v>0</v>
      </c>
      <c r="W1193">
        <v>0</v>
      </c>
      <c r="X1193">
        <v>2.2442642566383939</v>
      </c>
      <c r="Y1193">
        <v>0</v>
      </c>
      <c r="Z1193">
        <v>5.6617177505662148</v>
      </c>
      <c r="AA1193">
        <v>0</v>
      </c>
      <c r="AB1193">
        <v>0.91935604708912677</v>
      </c>
      <c r="AC1193">
        <v>0</v>
      </c>
      <c r="AD1193">
        <v>0</v>
      </c>
      <c r="AE1193">
        <v>8.8253380542937343</v>
      </c>
    </row>
    <row r="1194" spans="1:31" x14ac:dyDescent="0.3">
      <c r="A1194">
        <v>2449800</v>
      </c>
      <c r="B1194">
        <v>1</v>
      </c>
      <c r="C1194" t="s">
        <v>81</v>
      </c>
      <c r="D1194" t="s">
        <v>123</v>
      </c>
      <c r="E1194" t="s">
        <v>169</v>
      </c>
      <c r="F1194" t="s">
        <v>3690</v>
      </c>
      <c r="G1194" t="s">
        <v>149</v>
      </c>
      <c r="H1194" t="s">
        <v>135</v>
      </c>
      <c r="I1194" t="s">
        <v>136</v>
      </c>
      <c r="J1194" t="s">
        <v>137</v>
      </c>
      <c r="K1194" t="s">
        <v>138</v>
      </c>
      <c r="L1194" t="s">
        <v>3691</v>
      </c>
      <c r="M1194" t="s">
        <v>3692</v>
      </c>
      <c r="N1194">
        <v>1.304166666</v>
      </c>
      <c r="O1194">
        <v>10</v>
      </c>
      <c r="P1194">
        <v>433</v>
      </c>
      <c r="Q1194">
        <v>479</v>
      </c>
      <c r="R1194">
        <v>785</v>
      </c>
      <c r="S1194">
        <v>51</v>
      </c>
      <c r="T1194">
        <v>157</v>
      </c>
      <c r="U1194">
        <v>1</v>
      </c>
      <c r="V1194">
        <v>0</v>
      </c>
      <c r="W1194">
        <v>3.3537069988346855</v>
      </c>
      <c r="X1194">
        <v>89.009676522316113</v>
      </c>
      <c r="Y1194">
        <v>329.89489290073152</v>
      </c>
      <c r="Z1194">
        <v>398.03041766531476</v>
      </c>
      <c r="AA1194">
        <v>26.119914515984998</v>
      </c>
      <c r="AB1194">
        <v>114.42268312257488</v>
      </c>
      <c r="AC1194">
        <v>145.90707283838668</v>
      </c>
      <c r="AD1194">
        <v>0</v>
      </c>
      <c r="AE1194">
        <v>1106.7383645641437</v>
      </c>
    </row>
    <row r="1195" spans="1:31" x14ac:dyDescent="0.3">
      <c r="A1195">
        <v>2450109</v>
      </c>
      <c r="B1195">
        <v>1</v>
      </c>
      <c r="C1195" t="s">
        <v>81</v>
      </c>
      <c r="D1195" t="s">
        <v>116</v>
      </c>
      <c r="E1195" t="s">
        <v>132</v>
      </c>
      <c r="F1195" t="s">
        <v>1496</v>
      </c>
      <c r="G1195" t="s">
        <v>149</v>
      </c>
      <c r="H1195" t="s">
        <v>135</v>
      </c>
      <c r="I1195" t="s">
        <v>136</v>
      </c>
      <c r="J1195" t="s">
        <v>137</v>
      </c>
      <c r="K1195" t="s">
        <v>138</v>
      </c>
      <c r="L1195" t="s">
        <v>3693</v>
      </c>
      <c r="M1195" t="s">
        <v>3694</v>
      </c>
      <c r="N1195">
        <v>1.483333333</v>
      </c>
      <c r="O1195">
        <v>0</v>
      </c>
      <c r="P1195">
        <v>900</v>
      </c>
      <c r="Q1195">
        <v>8</v>
      </c>
      <c r="R1195">
        <v>102</v>
      </c>
      <c r="S1195">
        <v>8</v>
      </c>
      <c r="T1195">
        <v>47</v>
      </c>
      <c r="U1195">
        <v>0</v>
      </c>
      <c r="V1195">
        <v>0</v>
      </c>
      <c r="W1195">
        <v>0</v>
      </c>
      <c r="X1195">
        <v>125.78198830566934</v>
      </c>
      <c r="Y1195">
        <v>6.1693379852468118</v>
      </c>
      <c r="Z1195">
        <v>14.709498054824031</v>
      </c>
      <c r="AA1195">
        <v>44.619194254281915</v>
      </c>
      <c r="AB1195">
        <v>21.615230276407839</v>
      </c>
      <c r="AC1195">
        <v>0</v>
      </c>
      <c r="AD1195">
        <v>0</v>
      </c>
      <c r="AE1195">
        <v>212.89524887642992</v>
      </c>
    </row>
    <row r="1196" spans="1:31" x14ac:dyDescent="0.3">
      <c r="A1196">
        <v>2449754</v>
      </c>
      <c r="B1196">
        <v>1</v>
      </c>
      <c r="C1196" t="s">
        <v>81</v>
      </c>
      <c r="D1196" t="s">
        <v>128</v>
      </c>
      <c r="E1196" t="s">
        <v>141</v>
      </c>
      <c r="F1196" t="s">
        <v>3695</v>
      </c>
      <c r="G1196" t="s">
        <v>200</v>
      </c>
      <c r="H1196" t="s">
        <v>144</v>
      </c>
      <c r="I1196" t="s">
        <v>136</v>
      </c>
      <c r="J1196" t="s">
        <v>137</v>
      </c>
      <c r="K1196" t="s">
        <v>138</v>
      </c>
      <c r="L1196" t="s">
        <v>3696</v>
      </c>
      <c r="M1196" t="s">
        <v>3697</v>
      </c>
      <c r="N1196">
        <v>3.9791666659999998</v>
      </c>
      <c r="O1196">
        <v>0</v>
      </c>
      <c r="P1196">
        <v>27</v>
      </c>
      <c r="Q1196">
        <v>0</v>
      </c>
      <c r="R1196">
        <v>1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7.0521380414203767</v>
      </c>
      <c r="Y1196">
        <v>0</v>
      </c>
      <c r="Z1196">
        <v>1.9402597579958995E-2</v>
      </c>
      <c r="AA1196">
        <v>0</v>
      </c>
      <c r="AB1196">
        <v>0</v>
      </c>
      <c r="AC1196">
        <v>0</v>
      </c>
      <c r="AD1196">
        <v>0</v>
      </c>
      <c r="AE1196">
        <v>7.0715406390003359</v>
      </c>
    </row>
    <row r="1197" spans="1:31" x14ac:dyDescent="0.3">
      <c r="A1197">
        <v>2449857</v>
      </c>
      <c r="B1197">
        <v>1</v>
      </c>
      <c r="C1197" t="s">
        <v>81</v>
      </c>
      <c r="D1197" t="s">
        <v>113</v>
      </c>
      <c r="E1197" t="s">
        <v>141</v>
      </c>
      <c r="F1197" t="s">
        <v>3698</v>
      </c>
      <c r="G1197" t="s">
        <v>1536</v>
      </c>
      <c r="H1197" t="s">
        <v>144</v>
      </c>
      <c r="I1197" t="s">
        <v>136</v>
      </c>
      <c r="J1197" t="s">
        <v>137</v>
      </c>
      <c r="K1197" t="s">
        <v>138</v>
      </c>
      <c r="L1197" t="s">
        <v>3699</v>
      </c>
      <c r="M1197" t="s">
        <v>3700</v>
      </c>
      <c r="N1197">
        <v>3.6011111109999998</v>
      </c>
      <c r="O1197">
        <v>0</v>
      </c>
      <c r="P1197">
        <v>3</v>
      </c>
      <c r="Q1197">
        <v>0</v>
      </c>
      <c r="R1197">
        <v>1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0.35312114134286793</v>
      </c>
      <c r="Y1197">
        <v>0</v>
      </c>
      <c r="Z1197">
        <v>0.81184049496841515</v>
      </c>
      <c r="AA1197">
        <v>0</v>
      </c>
      <c r="AB1197">
        <v>0</v>
      </c>
      <c r="AC1197">
        <v>0</v>
      </c>
      <c r="AD1197">
        <v>0</v>
      </c>
      <c r="AE1197">
        <v>1.1649616363112831</v>
      </c>
    </row>
    <row r="1198" spans="1:31" x14ac:dyDescent="0.3">
      <c r="A1198">
        <v>2449863</v>
      </c>
      <c r="B1198">
        <v>1</v>
      </c>
      <c r="C1198" t="s">
        <v>80</v>
      </c>
      <c r="D1198" t="s">
        <v>90</v>
      </c>
      <c r="E1198" t="s">
        <v>159</v>
      </c>
      <c r="F1198" t="s">
        <v>3701</v>
      </c>
      <c r="G1198" t="s">
        <v>1222</v>
      </c>
      <c r="H1198" t="s">
        <v>144</v>
      </c>
      <c r="I1198" t="s">
        <v>136</v>
      </c>
      <c r="J1198" t="s">
        <v>137</v>
      </c>
      <c r="K1198" t="s">
        <v>138</v>
      </c>
      <c r="L1198" t="s">
        <v>3702</v>
      </c>
      <c r="M1198" t="s">
        <v>3703</v>
      </c>
      <c r="N1198">
        <v>1.3458333330000001</v>
      </c>
      <c r="O1198">
        <v>0</v>
      </c>
      <c r="P1198">
        <v>388</v>
      </c>
      <c r="Q1198">
        <v>0</v>
      </c>
      <c r="R1198">
        <v>0</v>
      </c>
      <c r="S1198">
        <v>0</v>
      </c>
      <c r="T1198">
        <v>22</v>
      </c>
      <c r="U1198">
        <v>0</v>
      </c>
      <c r="V1198">
        <v>0</v>
      </c>
      <c r="W1198">
        <v>0</v>
      </c>
      <c r="X1198">
        <v>166.15183776258846</v>
      </c>
      <c r="Y1198">
        <v>0</v>
      </c>
      <c r="Z1198">
        <v>0</v>
      </c>
      <c r="AA1198">
        <v>0</v>
      </c>
      <c r="AB1198">
        <v>38.787233852872887</v>
      </c>
      <c r="AC1198">
        <v>0</v>
      </c>
      <c r="AD1198">
        <v>0</v>
      </c>
      <c r="AE1198">
        <v>204.93907161546133</v>
      </c>
    </row>
    <row r="1199" spans="1:31" x14ac:dyDescent="0.3">
      <c r="A1199">
        <v>2449963</v>
      </c>
      <c r="B1199">
        <v>1</v>
      </c>
      <c r="C1199" t="s">
        <v>81</v>
      </c>
      <c r="D1199" t="s">
        <v>117</v>
      </c>
      <c r="E1199" t="s">
        <v>141</v>
      </c>
      <c r="F1199" t="s">
        <v>3704</v>
      </c>
      <c r="G1199" t="s">
        <v>956</v>
      </c>
      <c r="H1199" t="s">
        <v>144</v>
      </c>
      <c r="I1199" t="s">
        <v>136</v>
      </c>
      <c r="J1199" t="s">
        <v>137</v>
      </c>
      <c r="K1199" t="s">
        <v>138</v>
      </c>
      <c r="L1199" t="s">
        <v>3705</v>
      </c>
      <c r="M1199" t="s">
        <v>3706</v>
      </c>
      <c r="N1199">
        <v>7.2633333330000003</v>
      </c>
      <c r="O1199">
        <v>0</v>
      </c>
      <c r="P1199">
        <v>21</v>
      </c>
      <c r="Q1199">
        <v>0</v>
      </c>
      <c r="R1199">
        <v>0</v>
      </c>
      <c r="S1199">
        <v>0</v>
      </c>
      <c r="T1199">
        <v>5</v>
      </c>
      <c r="U1199">
        <v>0</v>
      </c>
      <c r="V1199">
        <v>0</v>
      </c>
      <c r="W1199">
        <v>0</v>
      </c>
      <c r="X1199">
        <v>23.865911742821471</v>
      </c>
      <c r="Y1199">
        <v>0</v>
      </c>
      <c r="Z1199">
        <v>0</v>
      </c>
      <c r="AA1199">
        <v>0</v>
      </c>
      <c r="AB1199">
        <v>21.075081139316641</v>
      </c>
      <c r="AC1199">
        <v>0</v>
      </c>
      <c r="AD1199">
        <v>0</v>
      </c>
      <c r="AE1199">
        <v>44.940992882138111</v>
      </c>
    </row>
    <row r="1200" spans="1:31" x14ac:dyDescent="0.3">
      <c r="A1200">
        <v>2450155</v>
      </c>
      <c r="B1200">
        <v>1</v>
      </c>
      <c r="C1200" t="s">
        <v>81</v>
      </c>
      <c r="D1200" t="s">
        <v>118</v>
      </c>
      <c r="E1200" t="s">
        <v>132</v>
      </c>
      <c r="F1200" t="s">
        <v>3707</v>
      </c>
      <c r="G1200" t="s">
        <v>149</v>
      </c>
      <c r="H1200" t="s">
        <v>135</v>
      </c>
      <c r="I1200" t="s">
        <v>136</v>
      </c>
      <c r="J1200" t="s">
        <v>137</v>
      </c>
      <c r="K1200" t="s">
        <v>138</v>
      </c>
      <c r="L1200" t="s">
        <v>3708</v>
      </c>
      <c r="M1200" t="s">
        <v>3709</v>
      </c>
      <c r="N1200">
        <v>4.8802777769999999</v>
      </c>
      <c r="O1200">
        <v>0</v>
      </c>
      <c r="P1200">
        <v>326</v>
      </c>
      <c r="Q1200">
        <v>16</v>
      </c>
      <c r="R1200">
        <v>62</v>
      </c>
      <c r="S1200">
        <v>5</v>
      </c>
      <c r="T1200">
        <v>30</v>
      </c>
      <c r="U1200">
        <v>0</v>
      </c>
      <c r="V1200">
        <v>0</v>
      </c>
      <c r="W1200">
        <v>0</v>
      </c>
      <c r="X1200">
        <v>142.18171209134195</v>
      </c>
      <c r="Y1200">
        <v>40.92394142960265</v>
      </c>
      <c r="Z1200">
        <v>16.099291212679926</v>
      </c>
      <c r="AA1200">
        <v>28.019211370160132</v>
      </c>
      <c r="AB1200">
        <v>20.516889329392022</v>
      </c>
      <c r="AC1200">
        <v>0</v>
      </c>
      <c r="AD1200">
        <v>0</v>
      </c>
      <c r="AE1200">
        <v>247.74104543317668</v>
      </c>
    </row>
    <row r="1201" spans="1:31" x14ac:dyDescent="0.3">
      <c r="A1201">
        <v>2449322</v>
      </c>
      <c r="B1201">
        <v>1</v>
      </c>
      <c r="C1201" t="s">
        <v>80</v>
      </c>
      <c r="D1201" t="s">
        <v>82</v>
      </c>
      <c r="E1201" t="s">
        <v>141</v>
      </c>
      <c r="F1201" t="s">
        <v>837</v>
      </c>
      <c r="G1201" t="s">
        <v>156</v>
      </c>
      <c r="H1201" t="s">
        <v>144</v>
      </c>
      <c r="I1201" t="s">
        <v>136</v>
      </c>
      <c r="J1201" t="s">
        <v>137</v>
      </c>
      <c r="K1201" t="s">
        <v>138</v>
      </c>
      <c r="L1201" t="s">
        <v>3710</v>
      </c>
      <c r="M1201" t="s">
        <v>3711</v>
      </c>
      <c r="N1201">
        <v>1.7749999999999999</v>
      </c>
      <c r="O1201">
        <v>0</v>
      </c>
      <c r="P1201">
        <v>28</v>
      </c>
      <c r="Q1201">
        <v>0</v>
      </c>
      <c r="R1201">
        <v>0</v>
      </c>
      <c r="S1201">
        <v>0</v>
      </c>
      <c r="T1201">
        <v>3</v>
      </c>
      <c r="U1201">
        <v>0</v>
      </c>
      <c r="V1201">
        <v>0</v>
      </c>
      <c r="W1201">
        <v>0</v>
      </c>
      <c r="X1201">
        <v>4.3190461117996914</v>
      </c>
      <c r="Y1201">
        <v>0</v>
      </c>
      <c r="Z1201">
        <v>0</v>
      </c>
      <c r="AA1201">
        <v>0</v>
      </c>
      <c r="AB1201">
        <v>0.2172057111126422</v>
      </c>
      <c r="AC1201">
        <v>0</v>
      </c>
      <c r="AD1201">
        <v>0</v>
      </c>
      <c r="AE1201">
        <v>4.5362518229123339</v>
      </c>
    </row>
    <row r="1202" spans="1:31" x14ac:dyDescent="0.3">
      <c r="A1202">
        <v>2449568</v>
      </c>
      <c r="B1202">
        <v>1</v>
      </c>
      <c r="C1202" t="s">
        <v>80</v>
      </c>
      <c r="D1202" t="s">
        <v>101</v>
      </c>
      <c r="E1202" t="s">
        <v>173</v>
      </c>
      <c r="F1202" t="s">
        <v>3712</v>
      </c>
      <c r="G1202" t="s">
        <v>461</v>
      </c>
      <c r="H1202" t="s">
        <v>144</v>
      </c>
      <c r="I1202" t="s">
        <v>136</v>
      </c>
      <c r="J1202" t="s">
        <v>137</v>
      </c>
      <c r="K1202" t="s">
        <v>138</v>
      </c>
      <c r="L1202" t="s">
        <v>3713</v>
      </c>
      <c r="M1202" t="s">
        <v>3714</v>
      </c>
      <c r="N1202">
        <v>5.3463888879999999</v>
      </c>
      <c r="O1202">
        <v>0</v>
      </c>
      <c r="P1202">
        <v>1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0.7615827919781829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0.7615827919781829</v>
      </c>
    </row>
    <row r="1203" spans="1:31" x14ac:dyDescent="0.3">
      <c r="A1203">
        <v>2450009</v>
      </c>
      <c r="B1203">
        <v>1</v>
      </c>
      <c r="C1203" t="s">
        <v>80</v>
      </c>
      <c r="D1203" t="s">
        <v>104</v>
      </c>
      <c r="E1203" t="s">
        <v>173</v>
      </c>
      <c r="F1203" t="s">
        <v>3715</v>
      </c>
      <c r="G1203" t="s">
        <v>175</v>
      </c>
      <c r="H1203" t="s">
        <v>144</v>
      </c>
      <c r="I1203" t="s">
        <v>136</v>
      </c>
      <c r="J1203" t="s">
        <v>137</v>
      </c>
      <c r="K1203" t="s">
        <v>138</v>
      </c>
      <c r="L1203" t="s">
        <v>3716</v>
      </c>
      <c r="M1203" t="s">
        <v>3717</v>
      </c>
      <c r="N1203">
        <v>2.8869444440000001</v>
      </c>
      <c r="O1203">
        <v>0</v>
      </c>
      <c r="P1203">
        <v>3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4.3788704001593359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4.3788704001593359</v>
      </c>
    </row>
    <row r="1204" spans="1:31" x14ac:dyDescent="0.3">
      <c r="A1204">
        <v>2449379</v>
      </c>
      <c r="B1204">
        <v>1</v>
      </c>
      <c r="C1204" t="s">
        <v>81</v>
      </c>
      <c r="D1204" t="s">
        <v>122</v>
      </c>
      <c r="E1204" t="s">
        <v>147</v>
      </c>
      <c r="F1204" t="s">
        <v>3718</v>
      </c>
      <c r="G1204" t="s">
        <v>161</v>
      </c>
      <c r="H1204" t="s">
        <v>135</v>
      </c>
      <c r="I1204" t="s">
        <v>136</v>
      </c>
      <c r="J1204" t="s">
        <v>137</v>
      </c>
      <c r="K1204" t="s">
        <v>162</v>
      </c>
      <c r="L1204" t="s">
        <v>3719</v>
      </c>
      <c r="M1204" t="s">
        <v>3720</v>
      </c>
      <c r="N1204">
        <v>3.298333333</v>
      </c>
      <c r="O1204">
        <v>0</v>
      </c>
      <c r="P1204">
        <v>2091</v>
      </c>
      <c r="Q1204">
        <v>0</v>
      </c>
      <c r="R1204">
        <v>13</v>
      </c>
      <c r="S1204">
        <v>2</v>
      </c>
      <c r="T1204">
        <v>80</v>
      </c>
      <c r="U1204">
        <v>0</v>
      </c>
      <c r="V1204">
        <v>0</v>
      </c>
      <c r="W1204">
        <v>0</v>
      </c>
      <c r="X1204">
        <v>1710.0645476333405</v>
      </c>
      <c r="Y1204">
        <v>0</v>
      </c>
      <c r="Z1204">
        <v>11.160307687876948</v>
      </c>
      <c r="AA1204">
        <v>88.638189310899662</v>
      </c>
      <c r="AB1204">
        <v>206.88531771246642</v>
      </c>
      <c r="AC1204">
        <v>0</v>
      </c>
      <c r="AD1204">
        <v>0</v>
      </c>
      <c r="AE1204">
        <v>2016.7483623445833</v>
      </c>
    </row>
    <row r="1205" spans="1:31" x14ac:dyDescent="0.3">
      <c r="A1205">
        <v>2449926</v>
      </c>
      <c r="B1205">
        <v>1</v>
      </c>
      <c r="C1205" t="s">
        <v>80</v>
      </c>
      <c r="D1205" t="s">
        <v>96</v>
      </c>
      <c r="E1205" t="s">
        <v>141</v>
      </c>
      <c r="F1205" t="s">
        <v>3721</v>
      </c>
      <c r="G1205" t="s">
        <v>200</v>
      </c>
      <c r="H1205" t="s">
        <v>144</v>
      </c>
      <c r="I1205" t="s">
        <v>136</v>
      </c>
      <c r="J1205" t="s">
        <v>137</v>
      </c>
      <c r="K1205" t="s">
        <v>138</v>
      </c>
      <c r="L1205" t="s">
        <v>3722</v>
      </c>
      <c r="M1205" t="s">
        <v>3723</v>
      </c>
      <c r="N1205">
        <v>3.5291666660000001</v>
      </c>
      <c r="O1205">
        <v>0</v>
      </c>
      <c r="P1205">
        <v>43</v>
      </c>
      <c r="Q1205">
        <v>0</v>
      </c>
      <c r="R1205">
        <v>0</v>
      </c>
      <c r="S1205">
        <v>0</v>
      </c>
      <c r="T1205">
        <v>4</v>
      </c>
      <c r="U1205">
        <v>0</v>
      </c>
      <c r="V1205">
        <v>0</v>
      </c>
      <c r="W1205">
        <v>0</v>
      </c>
      <c r="X1205">
        <v>155.53147018060426</v>
      </c>
      <c r="Y1205">
        <v>0</v>
      </c>
      <c r="Z1205">
        <v>0</v>
      </c>
      <c r="AA1205">
        <v>0</v>
      </c>
      <c r="AB1205">
        <v>14.729703336104723</v>
      </c>
      <c r="AC1205">
        <v>0</v>
      </c>
      <c r="AD1205">
        <v>0</v>
      </c>
      <c r="AE1205">
        <v>170.26117351670899</v>
      </c>
    </row>
    <row r="1206" spans="1:31" x14ac:dyDescent="0.3">
      <c r="A1206">
        <v>2449903</v>
      </c>
      <c r="B1206">
        <v>1</v>
      </c>
      <c r="C1206" t="s">
        <v>81</v>
      </c>
      <c r="D1206" t="s">
        <v>128</v>
      </c>
      <c r="E1206" t="s">
        <v>141</v>
      </c>
      <c r="F1206" t="s">
        <v>3724</v>
      </c>
      <c r="G1206" t="s">
        <v>200</v>
      </c>
      <c r="H1206" t="s">
        <v>144</v>
      </c>
      <c r="I1206" t="s">
        <v>136</v>
      </c>
      <c r="J1206" t="s">
        <v>137</v>
      </c>
      <c r="K1206" t="s">
        <v>138</v>
      </c>
      <c r="L1206" t="s">
        <v>3725</v>
      </c>
      <c r="M1206" t="s">
        <v>3726</v>
      </c>
      <c r="N1206">
        <v>8.3394444439999997</v>
      </c>
      <c r="O1206">
        <v>0</v>
      </c>
      <c r="P1206">
        <v>244</v>
      </c>
      <c r="Q1206">
        <v>0</v>
      </c>
      <c r="R1206">
        <v>0</v>
      </c>
      <c r="S1206">
        <v>0</v>
      </c>
      <c r="T1206">
        <v>22</v>
      </c>
      <c r="U1206">
        <v>0</v>
      </c>
      <c r="V1206">
        <v>0</v>
      </c>
      <c r="W1206">
        <v>0</v>
      </c>
      <c r="X1206">
        <v>471.42810777270734</v>
      </c>
      <c r="Y1206">
        <v>0</v>
      </c>
      <c r="Z1206">
        <v>0</v>
      </c>
      <c r="AA1206">
        <v>0</v>
      </c>
      <c r="AB1206">
        <v>108.78011411382161</v>
      </c>
      <c r="AC1206">
        <v>0</v>
      </c>
      <c r="AD1206">
        <v>0</v>
      </c>
      <c r="AE1206">
        <v>580.20822188652892</v>
      </c>
    </row>
    <row r="1207" spans="1:31" x14ac:dyDescent="0.3">
      <c r="A1207">
        <v>2449405</v>
      </c>
      <c r="B1207">
        <v>1</v>
      </c>
      <c r="C1207" t="s">
        <v>80</v>
      </c>
      <c r="D1207" t="s">
        <v>101</v>
      </c>
      <c r="E1207" t="s">
        <v>132</v>
      </c>
      <c r="F1207" t="s">
        <v>3727</v>
      </c>
      <c r="G1207" t="s">
        <v>149</v>
      </c>
      <c r="H1207" t="s">
        <v>135</v>
      </c>
      <c r="I1207" t="s">
        <v>136</v>
      </c>
      <c r="J1207" t="s">
        <v>137</v>
      </c>
      <c r="K1207" t="s">
        <v>138</v>
      </c>
      <c r="L1207" t="s">
        <v>3728</v>
      </c>
      <c r="M1207" t="s">
        <v>3729</v>
      </c>
      <c r="N1207">
        <v>2.5905555549999999</v>
      </c>
      <c r="O1207">
        <v>0</v>
      </c>
      <c r="P1207">
        <v>89</v>
      </c>
      <c r="Q1207">
        <v>0</v>
      </c>
      <c r="R1207">
        <v>2</v>
      </c>
      <c r="S1207">
        <v>0</v>
      </c>
      <c r="T1207">
        <v>9</v>
      </c>
      <c r="U1207">
        <v>0</v>
      </c>
      <c r="V1207">
        <v>0</v>
      </c>
      <c r="W1207">
        <v>0</v>
      </c>
      <c r="X1207">
        <v>87.156557811828705</v>
      </c>
      <c r="Y1207">
        <v>0</v>
      </c>
      <c r="Z1207">
        <v>3.104331488871942E-2</v>
      </c>
      <c r="AA1207">
        <v>0</v>
      </c>
      <c r="AB1207">
        <v>29.784294565018634</v>
      </c>
      <c r="AC1207">
        <v>0</v>
      </c>
      <c r="AD1207">
        <v>0</v>
      </c>
      <c r="AE1207">
        <v>116.97189569173605</v>
      </c>
    </row>
    <row r="1208" spans="1:31" x14ac:dyDescent="0.3">
      <c r="A1208">
        <v>2450046</v>
      </c>
      <c r="B1208">
        <v>1</v>
      </c>
      <c r="C1208" t="s">
        <v>80</v>
      </c>
      <c r="D1208" t="s">
        <v>106</v>
      </c>
      <c r="E1208" t="s">
        <v>141</v>
      </c>
      <c r="F1208" t="s">
        <v>3730</v>
      </c>
      <c r="G1208" t="s">
        <v>956</v>
      </c>
      <c r="H1208" t="s">
        <v>144</v>
      </c>
      <c r="I1208" t="s">
        <v>136</v>
      </c>
      <c r="J1208" t="s">
        <v>137</v>
      </c>
      <c r="K1208" t="s">
        <v>138</v>
      </c>
      <c r="L1208" t="s">
        <v>3731</v>
      </c>
      <c r="M1208" t="s">
        <v>3732</v>
      </c>
      <c r="N1208">
        <v>3.8919444439999999</v>
      </c>
      <c r="O1208">
        <v>0</v>
      </c>
      <c r="P1208">
        <v>12</v>
      </c>
      <c r="Q1208">
        <v>0</v>
      </c>
      <c r="R1208">
        <v>0</v>
      </c>
      <c r="S1208">
        <v>0</v>
      </c>
      <c r="T1208">
        <v>8</v>
      </c>
      <c r="U1208">
        <v>0</v>
      </c>
      <c r="V1208">
        <v>0</v>
      </c>
      <c r="W1208">
        <v>0</v>
      </c>
      <c r="X1208">
        <v>11.905532359860002</v>
      </c>
      <c r="Y1208">
        <v>0</v>
      </c>
      <c r="Z1208">
        <v>0</v>
      </c>
      <c r="AA1208">
        <v>0</v>
      </c>
      <c r="AB1208">
        <v>37.463123298603705</v>
      </c>
      <c r="AC1208">
        <v>0</v>
      </c>
      <c r="AD1208">
        <v>0</v>
      </c>
      <c r="AE1208">
        <v>49.368655658463709</v>
      </c>
    </row>
    <row r="1209" spans="1:31" x14ac:dyDescent="0.3">
      <c r="A1209">
        <v>2449777</v>
      </c>
      <c r="B1209">
        <v>1</v>
      </c>
      <c r="C1209" t="s">
        <v>80</v>
      </c>
      <c r="D1209" t="s">
        <v>84</v>
      </c>
      <c r="E1209" t="s">
        <v>147</v>
      </c>
      <c r="F1209" t="s">
        <v>3733</v>
      </c>
      <c r="G1209" t="s">
        <v>226</v>
      </c>
      <c r="H1209" t="s">
        <v>135</v>
      </c>
      <c r="I1209" t="s">
        <v>136</v>
      </c>
      <c r="J1209" t="s">
        <v>137</v>
      </c>
      <c r="K1209" t="s">
        <v>162</v>
      </c>
      <c r="L1209" t="s">
        <v>3734</v>
      </c>
      <c r="M1209" t="s">
        <v>3735</v>
      </c>
      <c r="N1209">
        <v>1.9497222219999999</v>
      </c>
      <c r="O1209">
        <v>0</v>
      </c>
      <c r="P1209">
        <v>4388</v>
      </c>
      <c r="Q1209">
        <v>0</v>
      </c>
      <c r="R1209">
        <v>0</v>
      </c>
      <c r="S1209">
        <v>1</v>
      </c>
      <c r="T1209">
        <v>253</v>
      </c>
      <c r="U1209">
        <v>0</v>
      </c>
      <c r="V1209">
        <v>0</v>
      </c>
      <c r="W1209">
        <v>0</v>
      </c>
      <c r="X1209">
        <v>2315.6306920486172</v>
      </c>
      <c r="Y1209">
        <v>0</v>
      </c>
      <c r="Z1209">
        <v>0</v>
      </c>
      <c r="AA1209">
        <v>394.72384226047637</v>
      </c>
      <c r="AB1209">
        <v>611.51651334752023</v>
      </c>
      <c r="AC1209">
        <v>0</v>
      </c>
      <c r="AD1209">
        <v>0</v>
      </c>
      <c r="AE1209">
        <v>3321.8710476566139</v>
      </c>
    </row>
    <row r="1210" spans="1:31" x14ac:dyDescent="0.3">
      <c r="A1210">
        <v>2450026</v>
      </c>
      <c r="B1210">
        <v>1</v>
      </c>
      <c r="C1210" t="s">
        <v>81</v>
      </c>
      <c r="D1210" t="s">
        <v>113</v>
      </c>
      <c r="E1210" t="s">
        <v>141</v>
      </c>
      <c r="F1210" t="s">
        <v>3736</v>
      </c>
      <c r="G1210" t="s">
        <v>156</v>
      </c>
      <c r="H1210" t="s">
        <v>144</v>
      </c>
      <c r="I1210" t="s">
        <v>136</v>
      </c>
      <c r="J1210" t="s">
        <v>137</v>
      </c>
      <c r="K1210" t="s">
        <v>138</v>
      </c>
      <c r="L1210" t="s">
        <v>3737</v>
      </c>
      <c r="M1210" t="s">
        <v>3738</v>
      </c>
      <c r="N1210">
        <v>3.8427777769999998</v>
      </c>
      <c r="O1210">
        <v>0</v>
      </c>
      <c r="P1210">
        <v>1</v>
      </c>
      <c r="Q1210">
        <v>0</v>
      </c>
      <c r="R1210">
        <v>12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0.10507224931618045</v>
      </c>
      <c r="Y1210">
        <v>0</v>
      </c>
      <c r="Z1210">
        <v>27.834718039620178</v>
      </c>
      <c r="AA1210">
        <v>0</v>
      </c>
      <c r="AB1210">
        <v>0</v>
      </c>
      <c r="AC1210">
        <v>0</v>
      </c>
      <c r="AD1210">
        <v>0</v>
      </c>
      <c r="AE1210">
        <v>27.939790288936358</v>
      </c>
    </row>
    <row r="1211" spans="1:31" x14ac:dyDescent="0.3">
      <c r="A1211">
        <v>2449385</v>
      </c>
      <c r="B1211">
        <v>1</v>
      </c>
      <c r="C1211" t="s">
        <v>81</v>
      </c>
      <c r="D1211" t="s">
        <v>118</v>
      </c>
      <c r="E1211" t="s">
        <v>132</v>
      </c>
      <c r="F1211" t="s">
        <v>3739</v>
      </c>
      <c r="G1211" t="s">
        <v>161</v>
      </c>
      <c r="H1211" t="s">
        <v>135</v>
      </c>
      <c r="I1211" t="s">
        <v>136</v>
      </c>
      <c r="J1211" t="s">
        <v>137</v>
      </c>
      <c r="K1211" t="s">
        <v>162</v>
      </c>
      <c r="L1211" t="s">
        <v>3740</v>
      </c>
      <c r="M1211" t="s">
        <v>3741</v>
      </c>
      <c r="N1211">
        <v>2.8291666659999999</v>
      </c>
      <c r="O1211">
        <v>1</v>
      </c>
      <c r="P1211">
        <v>325</v>
      </c>
      <c r="Q1211">
        <v>76</v>
      </c>
      <c r="R1211">
        <v>53</v>
      </c>
      <c r="S1211">
        <v>5</v>
      </c>
      <c r="T1211">
        <v>46</v>
      </c>
      <c r="U1211">
        <v>1</v>
      </c>
      <c r="V1211">
        <v>1</v>
      </c>
      <c r="W1211">
        <v>0.37281411817942306</v>
      </c>
      <c r="X1211">
        <v>246.19190116450261</v>
      </c>
      <c r="Y1211">
        <v>761.21952910853599</v>
      </c>
      <c r="Z1211">
        <v>41.464050122534587</v>
      </c>
      <c r="AA1211">
        <v>2.7288484277989702</v>
      </c>
      <c r="AB1211">
        <v>95.096737013834243</v>
      </c>
      <c r="AC1211">
        <v>500.00370087944771</v>
      </c>
      <c r="AD1211">
        <v>0.93496575300548279</v>
      </c>
      <c r="AE1211">
        <v>1648.0125465878389</v>
      </c>
    </row>
    <row r="1212" spans="1:31" x14ac:dyDescent="0.3">
      <c r="A1212">
        <v>2449989</v>
      </c>
      <c r="B1212">
        <v>1</v>
      </c>
      <c r="C1212" t="s">
        <v>81</v>
      </c>
      <c r="D1212" t="s">
        <v>113</v>
      </c>
      <c r="E1212" t="s">
        <v>147</v>
      </c>
      <c r="F1212" t="s">
        <v>3742</v>
      </c>
      <c r="G1212" t="s">
        <v>134</v>
      </c>
      <c r="H1212" t="s">
        <v>135</v>
      </c>
      <c r="I1212" t="s">
        <v>136</v>
      </c>
      <c r="J1212" t="s">
        <v>137</v>
      </c>
      <c r="K1212" t="s">
        <v>138</v>
      </c>
      <c r="L1212" t="s">
        <v>3743</v>
      </c>
      <c r="M1212" t="s">
        <v>3744</v>
      </c>
      <c r="N1212">
        <v>2.1872222219999999</v>
      </c>
      <c r="O1212">
        <v>0</v>
      </c>
      <c r="P1212">
        <v>4</v>
      </c>
      <c r="Q1212">
        <v>0</v>
      </c>
      <c r="R1212">
        <v>8</v>
      </c>
      <c r="S1212">
        <v>0</v>
      </c>
      <c r="T1212">
        <v>1</v>
      </c>
      <c r="U1212">
        <v>0</v>
      </c>
      <c r="V1212">
        <v>0</v>
      </c>
      <c r="W1212">
        <v>0</v>
      </c>
      <c r="X1212">
        <v>6.5363004428782006</v>
      </c>
      <c r="Y1212">
        <v>0</v>
      </c>
      <c r="Z1212">
        <v>1.3763242169925847</v>
      </c>
      <c r="AA1212">
        <v>0</v>
      </c>
      <c r="AB1212">
        <v>0.11062510449513663</v>
      </c>
      <c r="AC1212">
        <v>0</v>
      </c>
      <c r="AD1212">
        <v>0</v>
      </c>
      <c r="AE1212">
        <v>8.0232497643659215</v>
      </c>
    </row>
    <row r="1213" spans="1:31" x14ac:dyDescent="0.3">
      <c r="A1213">
        <v>2449940</v>
      </c>
      <c r="B1213">
        <v>1</v>
      </c>
      <c r="C1213" t="s">
        <v>80</v>
      </c>
      <c r="D1213" t="s">
        <v>99</v>
      </c>
      <c r="E1213" t="s">
        <v>169</v>
      </c>
      <c r="F1213" t="s">
        <v>1644</v>
      </c>
      <c r="G1213" t="s">
        <v>149</v>
      </c>
      <c r="H1213" t="s">
        <v>135</v>
      </c>
      <c r="I1213" t="s">
        <v>136</v>
      </c>
      <c r="J1213" t="s">
        <v>137</v>
      </c>
      <c r="K1213" t="s">
        <v>138</v>
      </c>
      <c r="L1213" t="s">
        <v>3745</v>
      </c>
      <c r="M1213" t="s">
        <v>3746</v>
      </c>
      <c r="N1213">
        <v>2.0150000000000001</v>
      </c>
      <c r="O1213">
        <v>4</v>
      </c>
      <c r="P1213">
        <v>578</v>
      </c>
      <c r="Q1213">
        <v>1</v>
      </c>
      <c r="R1213">
        <v>39</v>
      </c>
      <c r="S1213">
        <v>2</v>
      </c>
      <c r="T1213">
        <v>71</v>
      </c>
      <c r="U1213">
        <v>0</v>
      </c>
      <c r="V1213">
        <v>0</v>
      </c>
      <c r="W1213">
        <v>104.56762393046223</v>
      </c>
      <c r="X1213">
        <v>266.32852086408235</v>
      </c>
      <c r="Y1213">
        <v>0.77175659280805653</v>
      </c>
      <c r="Z1213">
        <v>11.953184677693503</v>
      </c>
      <c r="AA1213">
        <v>90.490440423021681</v>
      </c>
      <c r="AB1213">
        <v>87.192228325721928</v>
      </c>
      <c r="AC1213">
        <v>0</v>
      </c>
      <c r="AD1213">
        <v>0</v>
      </c>
      <c r="AE1213">
        <v>561.30375481378974</v>
      </c>
    </row>
    <row r="1214" spans="1:31" x14ac:dyDescent="0.3">
      <c r="A1214">
        <v>2449691</v>
      </c>
      <c r="B1214">
        <v>1</v>
      </c>
      <c r="C1214" t="s">
        <v>81</v>
      </c>
      <c r="D1214" t="s">
        <v>127</v>
      </c>
      <c r="E1214" t="s">
        <v>159</v>
      </c>
      <c r="F1214" t="s">
        <v>3747</v>
      </c>
      <c r="G1214" t="s">
        <v>725</v>
      </c>
      <c r="H1214" t="s">
        <v>144</v>
      </c>
      <c r="I1214" t="s">
        <v>136</v>
      </c>
      <c r="J1214" t="s">
        <v>137</v>
      </c>
      <c r="K1214" t="s">
        <v>138</v>
      </c>
      <c r="L1214" t="s">
        <v>3748</v>
      </c>
      <c r="M1214" t="s">
        <v>3749</v>
      </c>
      <c r="N1214">
        <v>3.9055555549999998</v>
      </c>
      <c r="O1214">
        <v>0</v>
      </c>
      <c r="P1214">
        <v>2</v>
      </c>
      <c r="Q1214">
        <v>0</v>
      </c>
      <c r="R1214">
        <v>29</v>
      </c>
      <c r="S1214">
        <v>0</v>
      </c>
      <c r="T1214">
        <v>2</v>
      </c>
      <c r="U1214">
        <v>0</v>
      </c>
      <c r="V1214">
        <v>0</v>
      </c>
      <c r="W1214">
        <v>0</v>
      </c>
      <c r="X1214">
        <v>3.599221175886937</v>
      </c>
      <c r="Y1214">
        <v>0</v>
      </c>
      <c r="Z1214">
        <v>22.091995623953935</v>
      </c>
      <c r="AA1214">
        <v>0</v>
      </c>
      <c r="AB1214">
        <v>1.5332823841781889</v>
      </c>
      <c r="AC1214">
        <v>0</v>
      </c>
      <c r="AD1214">
        <v>0</v>
      </c>
      <c r="AE1214">
        <v>27.224499184019063</v>
      </c>
    </row>
    <row r="1215" spans="1:31" x14ac:dyDescent="0.3">
      <c r="A1215">
        <v>2450132</v>
      </c>
      <c r="B1215">
        <v>1</v>
      </c>
      <c r="C1215" t="s">
        <v>80</v>
      </c>
      <c r="D1215" t="s">
        <v>95</v>
      </c>
      <c r="E1215" t="s">
        <v>132</v>
      </c>
      <c r="F1215" t="s">
        <v>3371</v>
      </c>
      <c r="G1215" t="s">
        <v>149</v>
      </c>
      <c r="H1215" t="s">
        <v>135</v>
      </c>
      <c r="I1215" t="s">
        <v>136</v>
      </c>
      <c r="J1215" t="s">
        <v>137</v>
      </c>
      <c r="K1215" t="s">
        <v>138</v>
      </c>
      <c r="L1215" t="s">
        <v>3750</v>
      </c>
      <c r="M1215" t="s">
        <v>3751</v>
      </c>
      <c r="N1215">
        <v>2.111388888</v>
      </c>
      <c r="O1215">
        <v>0</v>
      </c>
      <c r="P1215">
        <v>0</v>
      </c>
      <c r="Q1215">
        <v>0</v>
      </c>
      <c r="R1215">
        <v>0</v>
      </c>
      <c r="S1215">
        <v>17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314.89313697290549</v>
      </c>
      <c r="AB1215">
        <v>0</v>
      </c>
      <c r="AC1215">
        <v>0</v>
      </c>
      <c r="AD1215">
        <v>0</v>
      </c>
      <c r="AE1215">
        <v>314.89313697290549</v>
      </c>
    </row>
    <row r="1216" spans="1:31" x14ac:dyDescent="0.3">
      <c r="A1216">
        <v>2449591</v>
      </c>
      <c r="B1216">
        <v>1</v>
      </c>
      <c r="C1216" t="s">
        <v>81</v>
      </c>
      <c r="D1216" t="s">
        <v>116</v>
      </c>
      <c r="E1216" t="s">
        <v>132</v>
      </c>
      <c r="F1216" t="s">
        <v>3752</v>
      </c>
      <c r="G1216" t="s">
        <v>381</v>
      </c>
      <c r="H1216" t="s">
        <v>135</v>
      </c>
      <c r="I1216" t="s">
        <v>136</v>
      </c>
      <c r="J1216" t="s">
        <v>137</v>
      </c>
      <c r="K1216" t="s">
        <v>162</v>
      </c>
      <c r="L1216" t="s">
        <v>3753</v>
      </c>
      <c r="M1216" t="s">
        <v>3754</v>
      </c>
      <c r="N1216">
        <v>0.18333333299999999</v>
      </c>
      <c r="O1216">
        <v>0</v>
      </c>
      <c r="P1216">
        <v>4</v>
      </c>
      <c r="Q1216">
        <v>0</v>
      </c>
      <c r="R1216">
        <v>8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0.14610630156584001</v>
      </c>
      <c r="Y1216">
        <v>0</v>
      </c>
      <c r="Z1216">
        <v>3.6614328211230854E-2</v>
      </c>
      <c r="AA1216">
        <v>0</v>
      </c>
      <c r="AB1216">
        <v>0</v>
      </c>
      <c r="AC1216">
        <v>0</v>
      </c>
      <c r="AD1216">
        <v>0</v>
      </c>
      <c r="AE1216">
        <v>0.18272062977707088</v>
      </c>
    </row>
    <row r="1217" spans="1:31" x14ac:dyDescent="0.3">
      <c r="A1217">
        <v>2449534</v>
      </c>
      <c r="B1217">
        <v>1</v>
      </c>
      <c r="C1217" t="s">
        <v>80</v>
      </c>
      <c r="D1217" t="s">
        <v>91</v>
      </c>
      <c r="E1217" t="s">
        <v>132</v>
      </c>
      <c r="F1217" t="s">
        <v>3755</v>
      </c>
      <c r="G1217" t="s">
        <v>149</v>
      </c>
      <c r="H1217" t="s">
        <v>135</v>
      </c>
      <c r="I1217" t="s">
        <v>136</v>
      </c>
      <c r="J1217" t="s">
        <v>137</v>
      </c>
      <c r="K1217" t="s">
        <v>138</v>
      </c>
      <c r="L1217" t="s">
        <v>3756</v>
      </c>
      <c r="M1217" t="s">
        <v>3757</v>
      </c>
      <c r="N1217">
        <v>0.91944444400000003</v>
      </c>
      <c r="O1217">
        <v>2</v>
      </c>
      <c r="P1217">
        <v>521</v>
      </c>
      <c r="Q1217">
        <v>0</v>
      </c>
      <c r="R1217">
        <v>35</v>
      </c>
      <c r="S1217">
        <v>0</v>
      </c>
      <c r="T1217">
        <v>57</v>
      </c>
      <c r="U1217">
        <v>0</v>
      </c>
      <c r="V1217">
        <v>1</v>
      </c>
      <c r="W1217">
        <v>0.1725650310263479</v>
      </c>
      <c r="X1217">
        <v>185.0371131147032</v>
      </c>
      <c r="Y1217">
        <v>0</v>
      </c>
      <c r="Z1217">
        <v>2.0661646748842406</v>
      </c>
      <c r="AA1217">
        <v>0</v>
      </c>
      <c r="AB1217">
        <v>29.29195776346506</v>
      </c>
      <c r="AC1217">
        <v>0</v>
      </c>
      <c r="AD1217">
        <v>58.462654381394699</v>
      </c>
      <c r="AE1217">
        <v>275.03045496547355</v>
      </c>
    </row>
    <row r="1218" spans="1:31" x14ac:dyDescent="0.3">
      <c r="A1218">
        <v>2450198</v>
      </c>
      <c r="B1218">
        <v>1</v>
      </c>
      <c r="C1218" t="s">
        <v>80</v>
      </c>
      <c r="D1218" t="s">
        <v>100</v>
      </c>
      <c r="E1218" t="s">
        <v>147</v>
      </c>
      <c r="F1218" t="s">
        <v>3758</v>
      </c>
      <c r="G1218" t="s">
        <v>134</v>
      </c>
      <c r="H1218" t="s">
        <v>135</v>
      </c>
      <c r="I1218" t="s">
        <v>136</v>
      </c>
      <c r="J1218" t="s">
        <v>137</v>
      </c>
      <c r="K1218" t="s">
        <v>138</v>
      </c>
      <c r="L1218" t="s">
        <v>3759</v>
      </c>
      <c r="M1218" t="s">
        <v>3760</v>
      </c>
      <c r="N1218">
        <v>5.2622222220000001</v>
      </c>
      <c r="O1218">
        <v>0</v>
      </c>
      <c r="P1218">
        <v>475</v>
      </c>
      <c r="Q1218">
        <v>0</v>
      </c>
      <c r="R1218">
        <v>0</v>
      </c>
      <c r="S1218">
        <v>0</v>
      </c>
      <c r="T1218">
        <v>4</v>
      </c>
      <c r="U1218">
        <v>0</v>
      </c>
      <c r="V1218">
        <v>0</v>
      </c>
      <c r="W1218">
        <v>0</v>
      </c>
      <c r="X1218">
        <v>492.03081104704853</v>
      </c>
      <c r="Y1218">
        <v>0</v>
      </c>
      <c r="Z1218">
        <v>0</v>
      </c>
      <c r="AA1218">
        <v>0</v>
      </c>
      <c r="AB1218">
        <v>20.1064255062782</v>
      </c>
      <c r="AC1218">
        <v>0</v>
      </c>
      <c r="AD1218">
        <v>0</v>
      </c>
      <c r="AE1218">
        <v>512.13723655332672</v>
      </c>
    </row>
    <row r="1219" spans="1:31" x14ac:dyDescent="0.3">
      <c r="A1219">
        <v>2449889</v>
      </c>
      <c r="B1219">
        <v>1</v>
      </c>
      <c r="C1219" t="s">
        <v>80</v>
      </c>
      <c r="D1219" t="s">
        <v>97</v>
      </c>
      <c r="E1219" t="s">
        <v>141</v>
      </c>
      <c r="F1219" t="s">
        <v>3761</v>
      </c>
      <c r="G1219" t="s">
        <v>200</v>
      </c>
      <c r="H1219" t="s">
        <v>144</v>
      </c>
      <c r="I1219" t="s">
        <v>136</v>
      </c>
      <c r="J1219" t="s">
        <v>137</v>
      </c>
      <c r="K1219" t="s">
        <v>138</v>
      </c>
      <c r="L1219" t="s">
        <v>1455</v>
      </c>
      <c r="M1219" t="s">
        <v>3762</v>
      </c>
      <c r="N1219">
        <v>7.1405555549999997</v>
      </c>
      <c r="O1219">
        <v>0</v>
      </c>
      <c r="P1219">
        <v>79</v>
      </c>
      <c r="Q1219">
        <v>0</v>
      </c>
      <c r="R1219">
        <v>0</v>
      </c>
      <c r="S1219">
        <v>0</v>
      </c>
      <c r="T1219">
        <v>14</v>
      </c>
      <c r="U1219">
        <v>0</v>
      </c>
      <c r="V1219">
        <v>0</v>
      </c>
      <c r="W1219">
        <v>0</v>
      </c>
      <c r="X1219">
        <v>155.4768935951235</v>
      </c>
      <c r="Y1219">
        <v>0</v>
      </c>
      <c r="Z1219">
        <v>0</v>
      </c>
      <c r="AA1219">
        <v>0</v>
      </c>
      <c r="AB1219">
        <v>19.239062821689267</v>
      </c>
      <c r="AC1219">
        <v>0</v>
      </c>
      <c r="AD1219">
        <v>0</v>
      </c>
      <c r="AE1219">
        <v>174.71595641681276</v>
      </c>
    </row>
    <row r="1220" spans="1:31" x14ac:dyDescent="0.3">
      <c r="A1220">
        <v>2449511</v>
      </c>
      <c r="B1220">
        <v>1</v>
      </c>
      <c r="C1220" t="s">
        <v>80</v>
      </c>
      <c r="D1220" t="s">
        <v>99</v>
      </c>
      <c r="E1220" t="s">
        <v>173</v>
      </c>
      <c r="F1220" t="s">
        <v>3763</v>
      </c>
      <c r="G1220" t="s">
        <v>179</v>
      </c>
      <c r="H1220" t="s">
        <v>144</v>
      </c>
      <c r="I1220" t="s">
        <v>136</v>
      </c>
      <c r="J1220" t="s">
        <v>137</v>
      </c>
      <c r="K1220" t="s">
        <v>138</v>
      </c>
      <c r="L1220" t="s">
        <v>3764</v>
      </c>
      <c r="M1220" t="s">
        <v>3765</v>
      </c>
      <c r="N1220">
        <v>0.56944444400000005</v>
      </c>
      <c r="O1220">
        <v>0</v>
      </c>
      <c r="P1220">
        <v>1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4.8502966552495419E-2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4.8502966552495419E-2</v>
      </c>
    </row>
    <row r="1221" spans="1:31" x14ac:dyDescent="0.3">
      <c r="A1221">
        <v>2449703</v>
      </c>
      <c r="B1221">
        <v>1</v>
      </c>
      <c r="C1221" t="s">
        <v>81</v>
      </c>
      <c r="D1221" t="s">
        <v>112</v>
      </c>
      <c r="E1221" t="s">
        <v>173</v>
      </c>
      <c r="F1221" t="s">
        <v>3766</v>
      </c>
      <c r="G1221" t="s">
        <v>179</v>
      </c>
      <c r="H1221" t="s">
        <v>144</v>
      </c>
      <c r="I1221" t="s">
        <v>136</v>
      </c>
      <c r="J1221" t="s">
        <v>137</v>
      </c>
      <c r="K1221" t="s">
        <v>138</v>
      </c>
      <c r="L1221" t="s">
        <v>3767</v>
      </c>
      <c r="M1221" t="s">
        <v>3768</v>
      </c>
      <c r="N1221">
        <v>1.427777777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1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0.49865064818134908</v>
      </c>
      <c r="AC1221">
        <v>0</v>
      </c>
      <c r="AD1221">
        <v>0</v>
      </c>
      <c r="AE1221">
        <v>0.49865064818134908</v>
      </c>
    </row>
    <row r="1222" spans="1:31" x14ac:dyDescent="0.3">
      <c r="A1222">
        <v>2449680</v>
      </c>
      <c r="B1222">
        <v>1</v>
      </c>
      <c r="C1222" t="s">
        <v>80</v>
      </c>
      <c r="D1222" t="s">
        <v>97</v>
      </c>
      <c r="E1222" t="s">
        <v>141</v>
      </c>
      <c r="F1222" t="s">
        <v>3769</v>
      </c>
      <c r="G1222" t="s">
        <v>366</v>
      </c>
      <c r="H1222" t="s">
        <v>144</v>
      </c>
      <c r="I1222" t="s">
        <v>136</v>
      </c>
      <c r="J1222" t="s">
        <v>137</v>
      </c>
      <c r="K1222" t="s">
        <v>138</v>
      </c>
      <c r="L1222" t="s">
        <v>3770</v>
      </c>
      <c r="M1222" t="s">
        <v>3771</v>
      </c>
      <c r="N1222">
        <v>8.6555555549999994</v>
      </c>
      <c r="O1222">
        <v>0</v>
      </c>
      <c r="P1222">
        <v>23</v>
      </c>
      <c r="Q1222">
        <v>0</v>
      </c>
      <c r="R1222">
        <v>1</v>
      </c>
      <c r="S1222">
        <v>0</v>
      </c>
      <c r="T1222">
        <v>4</v>
      </c>
      <c r="U1222">
        <v>0</v>
      </c>
      <c r="V1222">
        <v>0</v>
      </c>
      <c r="W1222">
        <v>0</v>
      </c>
      <c r="X1222">
        <v>138.7912367535655</v>
      </c>
      <c r="Y1222">
        <v>0</v>
      </c>
      <c r="Z1222">
        <v>1.1568550229560657</v>
      </c>
      <c r="AA1222">
        <v>0</v>
      </c>
      <c r="AB1222">
        <v>33.517386951402855</v>
      </c>
      <c r="AC1222">
        <v>0</v>
      </c>
      <c r="AD1222">
        <v>0</v>
      </c>
      <c r="AE1222">
        <v>173.46547872792439</v>
      </c>
    </row>
    <row r="1223" spans="1:31" x14ac:dyDescent="0.3">
      <c r="A1223">
        <v>2449580</v>
      </c>
      <c r="B1223">
        <v>1</v>
      </c>
      <c r="C1223" t="s">
        <v>81</v>
      </c>
      <c r="D1223" t="s">
        <v>123</v>
      </c>
      <c r="E1223" t="s">
        <v>147</v>
      </c>
      <c r="F1223" t="s">
        <v>3772</v>
      </c>
      <c r="G1223" t="s">
        <v>143</v>
      </c>
      <c r="H1223" t="s">
        <v>135</v>
      </c>
      <c r="I1223" t="s">
        <v>136</v>
      </c>
      <c r="J1223" t="s">
        <v>137</v>
      </c>
      <c r="K1223" t="s">
        <v>138</v>
      </c>
      <c r="L1223" t="s">
        <v>3773</v>
      </c>
      <c r="M1223" t="s">
        <v>3774</v>
      </c>
      <c r="N1223">
        <v>1.6258333330000001</v>
      </c>
      <c r="O1223">
        <v>0</v>
      </c>
      <c r="P1223">
        <v>204</v>
      </c>
      <c r="Q1223">
        <v>0</v>
      </c>
      <c r="R1223">
        <v>0</v>
      </c>
      <c r="S1223">
        <v>0</v>
      </c>
      <c r="T1223">
        <v>66</v>
      </c>
      <c r="U1223">
        <v>0</v>
      </c>
      <c r="V1223">
        <v>0</v>
      </c>
      <c r="W1223">
        <v>0</v>
      </c>
      <c r="X1223">
        <v>81.623722519567934</v>
      </c>
      <c r="Y1223">
        <v>0</v>
      </c>
      <c r="Z1223">
        <v>0</v>
      </c>
      <c r="AA1223">
        <v>0</v>
      </c>
      <c r="AB1223">
        <v>81.603133212339657</v>
      </c>
      <c r="AC1223">
        <v>0</v>
      </c>
      <c r="AD1223">
        <v>0</v>
      </c>
      <c r="AE1223">
        <v>163.22685573190759</v>
      </c>
    </row>
    <row r="1224" spans="1:31" x14ac:dyDescent="0.3">
      <c r="A1224">
        <v>2450204</v>
      </c>
      <c r="B1224">
        <v>1</v>
      </c>
      <c r="C1224" t="s">
        <v>81</v>
      </c>
      <c r="D1224" t="s">
        <v>121</v>
      </c>
      <c r="E1224" t="s">
        <v>132</v>
      </c>
      <c r="F1224" t="s">
        <v>3775</v>
      </c>
      <c r="G1224" t="s">
        <v>149</v>
      </c>
      <c r="H1224" t="s">
        <v>135</v>
      </c>
      <c r="I1224" t="s">
        <v>660</v>
      </c>
      <c r="J1224" t="s">
        <v>137</v>
      </c>
      <c r="K1224" t="s">
        <v>138</v>
      </c>
      <c r="L1224" t="s">
        <v>3776</v>
      </c>
      <c r="M1224" t="s">
        <v>3777</v>
      </c>
      <c r="N1224">
        <v>1.8333333E-2</v>
      </c>
      <c r="O1224">
        <v>0</v>
      </c>
      <c r="P1224">
        <v>263</v>
      </c>
      <c r="Q1224">
        <v>0</v>
      </c>
      <c r="R1224">
        <v>59</v>
      </c>
      <c r="S1224">
        <v>7</v>
      </c>
      <c r="T1224">
        <v>15</v>
      </c>
      <c r="U1224">
        <v>0</v>
      </c>
      <c r="V1224">
        <v>0</v>
      </c>
      <c r="W1224">
        <v>0</v>
      </c>
      <c r="X1224">
        <v>0.56263224343010554</v>
      </c>
      <c r="Y1224">
        <v>0</v>
      </c>
      <c r="Z1224">
        <v>5.3514864229453216E-2</v>
      </c>
      <c r="AA1224">
        <v>0.13647769035643581</v>
      </c>
      <c r="AB1224">
        <v>0.21192691309613101</v>
      </c>
      <c r="AC1224">
        <v>0</v>
      </c>
      <c r="AD1224">
        <v>0</v>
      </c>
      <c r="AE1224">
        <v>0.96455171111212556</v>
      </c>
    </row>
    <row r="1225" spans="1:31" x14ac:dyDescent="0.3">
      <c r="A1225">
        <v>2450098</v>
      </c>
      <c r="B1225">
        <v>1</v>
      </c>
      <c r="C1225" t="s">
        <v>81</v>
      </c>
      <c r="D1225" t="s">
        <v>123</v>
      </c>
      <c r="E1225" t="s">
        <v>173</v>
      </c>
      <c r="F1225" t="s">
        <v>3778</v>
      </c>
      <c r="G1225" t="s">
        <v>175</v>
      </c>
      <c r="H1225" t="s">
        <v>144</v>
      </c>
      <c r="I1225" t="s">
        <v>136</v>
      </c>
      <c r="J1225" t="s">
        <v>137</v>
      </c>
      <c r="K1225" t="s">
        <v>138</v>
      </c>
      <c r="L1225" t="s">
        <v>3779</v>
      </c>
      <c r="M1225" t="s">
        <v>3780</v>
      </c>
      <c r="N1225">
        <v>3.7977777769999999</v>
      </c>
      <c r="O1225">
        <v>0</v>
      </c>
      <c r="P1225">
        <v>1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1.2086086507003311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1.2086086507003311</v>
      </c>
    </row>
    <row r="1226" spans="1:31" x14ac:dyDescent="0.3">
      <c r="A1226">
        <v>2449325</v>
      </c>
      <c r="B1226">
        <v>1</v>
      </c>
      <c r="C1226" t="s">
        <v>81</v>
      </c>
      <c r="D1226" t="s">
        <v>126</v>
      </c>
      <c r="E1226" t="s">
        <v>132</v>
      </c>
      <c r="F1226" t="s">
        <v>3781</v>
      </c>
      <c r="G1226" t="s">
        <v>149</v>
      </c>
      <c r="H1226" t="s">
        <v>135</v>
      </c>
      <c r="I1226" t="s">
        <v>660</v>
      </c>
      <c r="J1226" t="s">
        <v>137</v>
      </c>
      <c r="K1226" t="s">
        <v>138</v>
      </c>
      <c r="L1226" t="s">
        <v>3782</v>
      </c>
      <c r="M1226" t="s">
        <v>3783</v>
      </c>
      <c r="N1226">
        <v>1.1944444E-2</v>
      </c>
      <c r="O1226">
        <v>0</v>
      </c>
      <c r="P1226">
        <v>902</v>
      </c>
      <c r="Q1226">
        <v>49</v>
      </c>
      <c r="R1226">
        <v>129</v>
      </c>
      <c r="S1226">
        <v>13</v>
      </c>
      <c r="T1226">
        <v>57</v>
      </c>
      <c r="U1226">
        <v>0</v>
      </c>
      <c r="V1226">
        <v>0</v>
      </c>
      <c r="W1226">
        <v>0</v>
      </c>
      <c r="X1226">
        <v>0.91883863177598579</v>
      </c>
      <c r="Y1226">
        <v>0.55845460336420105</v>
      </c>
      <c r="Z1226">
        <v>0.13314066170832684</v>
      </c>
      <c r="AA1226">
        <v>0.1849719006204468</v>
      </c>
      <c r="AB1226">
        <v>0.20255062302335358</v>
      </c>
      <c r="AC1226">
        <v>0</v>
      </c>
      <c r="AD1226">
        <v>0</v>
      </c>
      <c r="AE1226">
        <v>1.9979564204923141</v>
      </c>
    </row>
    <row r="1227" spans="1:31" x14ac:dyDescent="0.3">
      <c r="A1227">
        <v>2449657</v>
      </c>
      <c r="B1227">
        <v>1</v>
      </c>
      <c r="C1227" t="s">
        <v>80</v>
      </c>
      <c r="D1227" t="s">
        <v>97</v>
      </c>
      <c r="E1227" t="s">
        <v>141</v>
      </c>
      <c r="F1227" t="s">
        <v>3784</v>
      </c>
      <c r="G1227" t="s">
        <v>156</v>
      </c>
      <c r="H1227" t="s">
        <v>144</v>
      </c>
      <c r="I1227" t="s">
        <v>136</v>
      </c>
      <c r="J1227" t="s">
        <v>137</v>
      </c>
      <c r="K1227" t="s">
        <v>138</v>
      </c>
      <c r="L1227" t="s">
        <v>3785</v>
      </c>
      <c r="M1227" t="s">
        <v>3786</v>
      </c>
      <c r="N1227">
        <v>5.2952777769999999</v>
      </c>
      <c r="O1227">
        <v>0</v>
      </c>
      <c r="P1227">
        <v>54</v>
      </c>
      <c r="Q1227">
        <v>0</v>
      </c>
      <c r="R1227">
        <v>1</v>
      </c>
      <c r="S1227">
        <v>0</v>
      </c>
      <c r="T1227">
        <v>7</v>
      </c>
      <c r="U1227">
        <v>0</v>
      </c>
      <c r="V1227">
        <v>0</v>
      </c>
      <c r="W1227">
        <v>0</v>
      </c>
      <c r="X1227">
        <v>178.54787112586058</v>
      </c>
      <c r="Y1227">
        <v>0</v>
      </c>
      <c r="Z1227">
        <v>0.33949920486967411</v>
      </c>
      <c r="AA1227">
        <v>0</v>
      </c>
      <c r="AB1227">
        <v>12.829934093754762</v>
      </c>
      <c r="AC1227">
        <v>0</v>
      </c>
      <c r="AD1227">
        <v>0</v>
      </c>
      <c r="AE1227">
        <v>191.71730442448501</v>
      </c>
    </row>
    <row r="1228" spans="1:31" x14ac:dyDescent="0.3">
      <c r="A1228">
        <v>2449720</v>
      </c>
      <c r="B1228">
        <v>1</v>
      </c>
      <c r="C1228" t="s">
        <v>81</v>
      </c>
      <c r="D1228" t="s">
        <v>127</v>
      </c>
      <c r="E1228" t="s">
        <v>182</v>
      </c>
      <c r="F1228" t="s">
        <v>3787</v>
      </c>
      <c r="G1228" t="s">
        <v>599</v>
      </c>
      <c r="H1228" t="s">
        <v>144</v>
      </c>
      <c r="I1228" t="s">
        <v>136</v>
      </c>
      <c r="J1228" t="s">
        <v>137</v>
      </c>
      <c r="K1228" t="s">
        <v>138</v>
      </c>
      <c r="L1228" t="s">
        <v>3788</v>
      </c>
      <c r="M1228" t="s">
        <v>3789</v>
      </c>
      <c r="N1228">
        <v>2.031666666</v>
      </c>
      <c r="O1228">
        <v>0</v>
      </c>
      <c r="P1228">
        <v>22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9.2081379104830194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9.2081379104830194</v>
      </c>
    </row>
    <row r="1229" spans="1:31" x14ac:dyDescent="0.3">
      <c r="A1229">
        <v>2449371</v>
      </c>
      <c r="B1229">
        <v>1</v>
      </c>
      <c r="C1229" t="s">
        <v>80</v>
      </c>
      <c r="D1229" t="s">
        <v>83</v>
      </c>
      <c r="E1229" t="s">
        <v>173</v>
      </c>
      <c r="F1229" t="s">
        <v>3790</v>
      </c>
      <c r="G1229" t="s">
        <v>179</v>
      </c>
      <c r="H1229" t="s">
        <v>144</v>
      </c>
      <c r="I1229" t="s">
        <v>136</v>
      </c>
      <c r="J1229" t="s">
        <v>137</v>
      </c>
      <c r="K1229" t="s">
        <v>138</v>
      </c>
      <c r="L1229" t="s">
        <v>3791</v>
      </c>
      <c r="M1229" t="s">
        <v>3792</v>
      </c>
      <c r="N1229">
        <v>1.2608333329999999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5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13.542586760983227</v>
      </c>
      <c r="AC1229">
        <v>0</v>
      </c>
      <c r="AD1229">
        <v>0</v>
      </c>
      <c r="AE1229">
        <v>13.542586760983227</v>
      </c>
    </row>
    <row r="1230" spans="1:31" x14ac:dyDescent="0.3">
      <c r="A1230">
        <v>2450012</v>
      </c>
      <c r="B1230">
        <v>1</v>
      </c>
      <c r="C1230" t="s">
        <v>80</v>
      </c>
      <c r="D1230" t="s">
        <v>107</v>
      </c>
      <c r="E1230" t="s">
        <v>132</v>
      </c>
      <c r="F1230" t="s">
        <v>3793</v>
      </c>
      <c r="G1230" t="s">
        <v>149</v>
      </c>
      <c r="H1230" t="s">
        <v>135</v>
      </c>
      <c r="I1230" t="s">
        <v>136</v>
      </c>
      <c r="J1230" t="s">
        <v>137</v>
      </c>
      <c r="K1230" t="s">
        <v>138</v>
      </c>
      <c r="L1230" t="s">
        <v>3794</v>
      </c>
      <c r="M1230" t="s">
        <v>3795</v>
      </c>
      <c r="N1230">
        <v>3.8933333330000002</v>
      </c>
      <c r="O1230">
        <v>0</v>
      </c>
      <c r="P1230">
        <v>0</v>
      </c>
      <c r="Q1230">
        <v>1</v>
      </c>
      <c r="R1230">
        <v>10</v>
      </c>
      <c r="S1230">
        <v>1</v>
      </c>
      <c r="T1230">
        <v>4</v>
      </c>
      <c r="U1230">
        <v>0</v>
      </c>
      <c r="V1230">
        <v>0</v>
      </c>
      <c r="W1230">
        <v>0</v>
      </c>
      <c r="X1230">
        <v>0</v>
      </c>
      <c r="Y1230">
        <v>4.276821766995849</v>
      </c>
      <c r="Z1230">
        <v>19.449622706074841</v>
      </c>
      <c r="AA1230">
        <v>34.949989614764711</v>
      </c>
      <c r="AB1230">
        <v>4.9519293629664265</v>
      </c>
      <c r="AC1230">
        <v>0</v>
      </c>
      <c r="AD1230">
        <v>0</v>
      </c>
      <c r="AE1230">
        <v>63.628363450801828</v>
      </c>
    </row>
    <row r="1231" spans="1:31" x14ac:dyDescent="0.3">
      <c r="A1231">
        <v>2449663</v>
      </c>
      <c r="B1231">
        <v>1</v>
      </c>
      <c r="C1231" t="s">
        <v>80</v>
      </c>
      <c r="D1231" t="s">
        <v>103</v>
      </c>
      <c r="E1231" t="s">
        <v>173</v>
      </c>
      <c r="F1231" t="s">
        <v>3796</v>
      </c>
      <c r="G1231" t="s">
        <v>175</v>
      </c>
      <c r="H1231" t="s">
        <v>144</v>
      </c>
      <c r="I1231" t="s">
        <v>136</v>
      </c>
      <c r="J1231" t="s">
        <v>137</v>
      </c>
      <c r="K1231" t="s">
        <v>138</v>
      </c>
      <c r="L1231" t="s">
        <v>3797</v>
      </c>
      <c r="M1231" t="s">
        <v>3798</v>
      </c>
      <c r="N1231">
        <v>1.1916666659999999</v>
      </c>
      <c r="O1231">
        <v>0</v>
      </c>
      <c r="P1231">
        <v>7</v>
      </c>
      <c r="Q1231">
        <v>0</v>
      </c>
      <c r="R1231">
        <v>0</v>
      </c>
      <c r="S1231">
        <v>0</v>
      </c>
      <c r="T1231">
        <v>2</v>
      </c>
      <c r="U1231">
        <v>0</v>
      </c>
      <c r="V1231">
        <v>0</v>
      </c>
      <c r="W1231">
        <v>0</v>
      </c>
      <c r="X1231">
        <v>1.4509170933398226</v>
      </c>
      <c r="Y1231">
        <v>0</v>
      </c>
      <c r="Z1231">
        <v>0</v>
      </c>
      <c r="AA1231">
        <v>0</v>
      </c>
      <c r="AB1231">
        <v>0.48139790030275448</v>
      </c>
      <c r="AC1231">
        <v>0</v>
      </c>
      <c r="AD1231">
        <v>0</v>
      </c>
      <c r="AE1231">
        <v>1.932314993642577</v>
      </c>
    </row>
    <row r="1232" spans="1:31" x14ac:dyDescent="0.3">
      <c r="A1232">
        <v>2449517</v>
      </c>
      <c r="B1232">
        <v>1</v>
      </c>
      <c r="C1232" t="s">
        <v>81</v>
      </c>
      <c r="D1232" t="s">
        <v>112</v>
      </c>
      <c r="E1232" t="s">
        <v>173</v>
      </c>
      <c r="F1232" t="s">
        <v>3799</v>
      </c>
      <c r="G1232" t="s">
        <v>175</v>
      </c>
      <c r="H1232" t="s">
        <v>144</v>
      </c>
      <c r="I1232" t="s">
        <v>136</v>
      </c>
      <c r="J1232" t="s">
        <v>137</v>
      </c>
      <c r="K1232" t="s">
        <v>138</v>
      </c>
      <c r="L1232" t="s">
        <v>3800</v>
      </c>
      <c r="M1232" t="s">
        <v>3801</v>
      </c>
      <c r="N1232">
        <v>3.1288888880000001</v>
      </c>
      <c r="O1232">
        <v>0</v>
      </c>
      <c r="P1232">
        <v>1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0.13410049815751282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0.13410049815751282</v>
      </c>
    </row>
    <row r="1233" spans="1:31" x14ac:dyDescent="0.3">
      <c r="A1233">
        <v>2450058</v>
      </c>
      <c r="B1233">
        <v>1</v>
      </c>
      <c r="C1233" t="s">
        <v>80</v>
      </c>
      <c r="D1233" t="s">
        <v>96</v>
      </c>
      <c r="E1233" t="s">
        <v>141</v>
      </c>
      <c r="F1233" t="s">
        <v>3802</v>
      </c>
      <c r="G1233" t="s">
        <v>200</v>
      </c>
      <c r="H1233" t="s">
        <v>144</v>
      </c>
      <c r="I1233" t="s">
        <v>136</v>
      </c>
      <c r="J1233" t="s">
        <v>137</v>
      </c>
      <c r="K1233" t="s">
        <v>138</v>
      </c>
      <c r="L1233" t="s">
        <v>3803</v>
      </c>
      <c r="M1233" t="s">
        <v>3804</v>
      </c>
      <c r="N1233">
        <v>5.1666666660000002</v>
      </c>
      <c r="O1233">
        <v>0</v>
      </c>
      <c r="P1233">
        <v>33</v>
      </c>
      <c r="Q1233">
        <v>0</v>
      </c>
      <c r="R1233">
        <v>1</v>
      </c>
      <c r="S1233">
        <v>0</v>
      </c>
      <c r="T1233">
        <v>7</v>
      </c>
      <c r="U1233">
        <v>0</v>
      </c>
      <c r="V1233">
        <v>0</v>
      </c>
      <c r="W1233">
        <v>0</v>
      </c>
      <c r="X1233">
        <v>163.41228938720533</v>
      </c>
      <c r="Y1233">
        <v>0</v>
      </c>
      <c r="Z1233">
        <v>6.590177685407566</v>
      </c>
      <c r="AA1233">
        <v>0</v>
      </c>
      <c r="AB1233">
        <v>19.940019083766639</v>
      </c>
      <c r="AC1233">
        <v>0</v>
      </c>
      <c r="AD1233">
        <v>0</v>
      </c>
      <c r="AE1233">
        <v>189.94248615637952</v>
      </c>
    </row>
    <row r="1234" spans="1:31" x14ac:dyDescent="0.3">
      <c r="A1234">
        <v>2449617</v>
      </c>
      <c r="B1234">
        <v>1</v>
      </c>
      <c r="C1234" t="s">
        <v>80</v>
      </c>
      <c r="D1234" t="s">
        <v>92</v>
      </c>
      <c r="E1234" t="s">
        <v>141</v>
      </c>
      <c r="F1234" t="s">
        <v>3805</v>
      </c>
      <c r="G1234" t="s">
        <v>200</v>
      </c>
      <c r="H1234" t="s">
        <v>144</v>
      </c>
      <c r="I1234" t="s">
        <v>136</v>
      </c>
      <c r="J1234" t="s">
        <v>137</v>
      </c>
      <c r="K1234" t="s">
        <v>138</v>
      </c>
      <c r="L1234" t="s">
        <v>3806</v>
      </c>
      <c r="M1234" t="s">
        <v>3807</v>
      </c>
      <c r="N1234">
        <v>1.9775</v>
      </c>
      <c r="O1234">
        <v>0</v>
      </c>
      <c r="P1234">
        <v>5</v>
      </c>
      <c r="Q1234">
        <v>0</v>
      </c>
      <c r="R1234">
        <v>1</v>
      </c>
      <c r="S1234">
        <v>0</v>
      </c>
      <c r="T1234">
        <v>1</v>
      </c>
      <c r="U1234">
        <v>0</v>
      </c>
      <c r="V1234">
        <v>0</v>
      </c>
      <c r="W1234">
        <v>0</v>
      </c>
      <c r="X1234">
        <v>1.921760709509998</v>
      </c>
      <c r="Y1234">
        <v>0</v>
      </c>
      <c r="Z1234">
        <v>4.9893015671348859</v>
      </c>
      <c r="AA1234">
        <v>0</v>
      </c>
      <c r="AB1234">
        <v>0.80067614714633106</v>
      </c>
      <c r="AC1234">
        <v>0</v>
      </c>
      <c r="AD1234">
        <v>0</v>
      </c>
      <c r="AE1234">
        <v>7.711738423791215</v>
      </c>
    </row>
    <row r="1235" spans="1:31" x14ac:dyDescent="0.3">
      <c r="A1235">
        <v>2449594</v>
      </c>
      <c r="B1235">
        <v>1</v>
      </c>
      <c r="C1235" t="s">
        <v>80</v>
      </c>
      <c r="D1235" t="s">
        <v>100</v>
      </c>
      <c r="E1235" t="s">
        <v>159</v>
      </c>
      <c r="F1235" t="s">
        <v>3808</v>
      </c>
      <c r="G1235" t="s">
        <v>219</v>
      </c>
      <c r="H1235" t="s">
        <v>144</v>
      </c>
      <c r="I1235" t="s">
        <v>136</v>
      </c>
      <c r="J1235" t="s">
        <v>3</v>
      </c>
      <c r="K1235" t="s">
        <v>138</v>
      </c>
      <c r="L1235" t="s">
        <v>3809</v>
      </c>
      <c r="M1235" t="s">
        <v>3810</v>
      </c>
      <c r="N1235">
        <v>2.6524999999999999</v>
      </c>
      <c r="O1235">
        <v>0</v>
      </c>
      <c r="P1235">
        <v>3</v>
      </c>
      <c r="Q1235">
        <v>0</v>
      </c>
      <c r="R1235">
        <v>3</v>
      </c>
      <c r="S1235">
        <v>0</v>
      </c>
      <c r="T1235">
        <v>9</v>
      </c>
      <c r="U1235">
        <v>0</v>
      </c>
      <c r="V1235">
        <v>1</v>
      </c>
      <c r="W1235">
        <v>0</v>
      </c>
      <c r="X1235">
        <v>4.9915162592839888</v>
      </c>
      <c r="Y1235">
        <v>0</v>
      </c>
      <c r="Z1235">
        <v>11.098159932356447</v>
      </c>
      <c r="AA1235">
        <v>0</v>
      </c>
      <c r="AB1235">
        <v>64.31374371814961</v>
      </c>
      <c r="AC1235">
        <v>0</v>
      </c>
      <c r="AD1235">
        <v>18.740370856972824</v>
      </c>
      <c r="AE1235">
        <v>99.143790766762862</v>
      </c>
    </row>
    <row r="1236" spans="1:31" x14ac:dyDescent="0.3">
      <c r="A1236">
        <v>2449829</v>
      </c>
      <c r="B1236">
        <v>1</v>
      </c>
      <c r="C1236" t="s">
        <v>80</v>
      </c>
      <c r="D1236" t="s">
        <v>104</v>
      </c>
      <c r="E1236" t="s">
        <v>169</v>
      </c>
      <c r="F1236" t="s">
        <v>3811</v>
      </c>
      <c r="G1236" t="s">
        <v>149</v>
      </c>
      <c r="H1236" t="s">
        <v>135</v>
      </c>
      <c r="I1236" t="s">
        <v>136</v>
      </c>
      <c r="J1236" t="s">
        <v>137</v>
      </c>
      <c r="K1236" t="s">
        <v>138</v>
      </c>
      <c r="L1236" t="s">
        <v>1553</v>
      </c>
      <c r="M1236" t="s">
        <v>3812</v>
      </c>
      <c r="N1236">
        <v>0.126388888</v>
      </c>
      <c r="O1236">
        <v>3</v>
      </c>
      <c r="P1236">
        <v>1038</v>
      </c>
      <c r="Q1236">
        <v>25</v>
      </c>
      <c r="R1236">
        <v>55</v>
      </c>
      <c r="S1236">
        <v>13</v>
      </c>
      <c r="T1236">
        <v>237</v>
      </c>
      <c r="U1236">
        <v>3</v>
      </c>
      <c r="V1236">
        <v>0</v>
      </c>
      <c r="W1236">
        <v>0.25207182613364437</v>
      </c>
      <c r="X1236">
        <v>42.103467839697565</v>
      </c>
      <c r="Y1236">
        <v>6.0811191532160533</v>
      </c>
      <c r="Z1236">
        <v>5.3238879396099881</v>
      </c>
      <c r="AA1236">
        <v>11.536347263415399</v>
      </c>
      <c r="AB1236">
        <v>18.985219488647839</v>
      </c>
      <c r="AC1236">
        <v>23.925582111245692</v>
      </c>
      <c r="AD1236">
        <v>0</v>
      </c>
      <c r="AE1236">
        <v>108.20769562196618</v>
      </c>
    </row>
    <row r="1237" spans="1:31" x14ac:dyDescent="0.3">
      <c r="A1237">
        <v>2449474</v>
      </c>
      <c r="B1237">
        <v>1</v>
      </c>
      <c r="C1237" t="s">
        <v>81</v>
      </c>
      <c r="D1237" t="s">
        <v>118</v>
      </c>
      <c r="E1237" t="s">
        <v>141</v>
      </c>
      <c r="F1237" t="s">
        <v>3813</v>
      </c>
      <c r="G1237" t="s">
        <v>219</v>
      </c>
      <c r="H1237" t="s">
        <v>144</v>
      </c>
      <c r="I1237" t="s">
        <v>136</v>
      </c>
      <c r="J1237" t="s">
        <v>3</v>
      </c>
      <c r="K1237" t="s">
        <v>138</v>
      </c>
      <c r="L1237" t="s">
        <v>3814</v>
      </c>
      <c r="M1237" t="s">
        <v>3815</v>
      </c>
      <c r="N1237">
        <v>1.024444444</v>
      </c>
      <c r="O1237">
        <v>0</v>
      </c>
      <c r="P1237">
        <v>163</v>
      </c>
      <c r="Q1237">
        <v>0</v>
      </c>
      <c r="R1237">
        <v>0</v>
      </c>
      <c r="S1237">
        <v>0</v>
      </c>
      <c r="T1237">
        <v>16</v>
      </c>
      <c r="U1237">
        <v>0</v>
      </c>
      <c r="V1237">
        <v>0</v>
      </c>
      <c r="W1237">
        <v>0</v>
      </c>
      <c r="X1237">
        <v>38.458920649794358</v>
      </c>
      <c r="Y1237">
        <v>0</v>
      </c>
      <c r="Z1237">
        <v>0</v>
      </c>
      <c r="AA1237">
        <v>0</v>
      </c>
      <c r="AB1237">
        <v>18.431249275874652</v>
      </c>
      <c r="AC1237">
        <v>0</v>
      </c>
      <c r="AD1237">
        <v>0</v>
      </c>
      <c r="AE1237">
        <v>56.890169925669014</v>
      </c>
    </row>
    <row r="1238" spans="1:31" x14ac:dyDescent="0.3">
      <c r="A1238">
        <v>2450141</v>
      </c>
      <c r="B1238">
        <v>1</v>
      </c>
      <c r="C1238" t="s">
        <v>81</v>
      </c>
      <c r="D1238" t="s">
        <v>127</v>
      </c>
      <c r="E1238" t="s">
        <v>173</v>
      </c>
      <c r="F1238" t="s">
        <v>3816</v>
      </c>
      <c r="G1238" t="s">
        <v>461</v>
      </c>
      <c r="H1238" t="s">
        <v>144</v>
      </c>
      <c r="I1238" t="s">
        <v>136</v>
      </c>
      <c r="J1238" t="s">
        <v>137</v>
      </c>
      <c r="K1238" t="s">
        <v>138</v>
      </c>
      <c r="L1238" t="s">
        <v>3817</v>
      </c>
      <c r="M1238" t="s">
        <v>3818</v>
      </c>
      <c r="N1238">
        <v>2.9286111109999999</v>
      </c>
      <c r="O1238">
        <v>0</v>
      </c>
      <c r="P1238">
        <v>10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7.5287582771706587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7.5287582771706587</v>
      </c>
    </row>
    <row r="1239" spans="1:31" x14ac:dyDescent="0.3">
      <c r="A1239">
        <v>2449972</v>
      </c>
      <c r="B1239">
        <v>1</v>
      </c>
      <c r="C1239" t="s">
        <v>80</v>
      </c>
      <c r="D1239" t="s">
        <v>92</v>
      </c>
      <c r="E1239" t="s">
        <v>141</v>
      </c>
      <c r="F1239" t="s">
        <v>3819</v>
      </c>
      <c r="G1239" t="s">
        <v>156</v>
      </c>
      <c r="H1239" t="s">
        <v>144</v>
      </c>
      <c r="I1239" t="s">
        <v>136</v>
      </c>
      <c r="J1239" t="s">
        <v>137</v>
      </c>
      <c r="K1239" t="s">
        <v>138</v>
      </c>
      <c r="L1239" t="s">
        <v>3820</v>
      </c>
      <c r="M1239" t="s">
        <v>3821</v>
      </c>
      <c r="N1239">
        <v>1.142222222</v>
      </c>
      <c r="O1239">
        <v>0</v>
      </c>
      <c r="P1239">
        <v>6</v>
      </c>
      <c r="Q1239">
        <v>0</v>
      </c>
      <c r="R1239">
        <v>0</v>
      </c>
      <c r="S1239">
        <v>0</v>
      </c>
      <c r="T1239">
        <v>1</v>
      </c>
      <c r="U1239">
        <v>0</v>
      </c>
      <c r="V1239">
        <v>0</v>
      </c>
      <c r="W1239">
        <v>0</v>
      </c>
      <c r="X1239">
        <v>3.6398437184492649</v>
      </c>
      <c r="Y1239">
        <v>0</v>
      </c>
      <c r="Z1239">
        <v>0</v>
      </c>
      <c r="AA1239">
        <v>0</v>
      </c>
      <c r="AB1239">
        <v>1.6490798801903599</v>
      </c>
      <c r="AC1239">
        <v>0</v>
      </c>
      <c r="AD1239">
        <v>0</v>
      </c>
      <c r="AE1239">
        <v>5.2889235986396246</v>
      </c>
    </row>
    <row r="1240" spans="1:31" x14ac:dyDescent="0.3">
      <c r="A1240">
        <v>2449849</v>
      </c>
      <c r="B1240">
        <v>1</v>
      </c>
      <c r="C1240" t="s">
        <v>80</v>
      </c>
      <c r="D1240" t="s">
        <v>99</v>
      </c>
      <c r="E1240" t="s">
        <v>147</v>
      </c>
      <c r="F1240" t="s">
        <v>3822</v>
      </c>
      <c r="G1240" t="s">
        <v>2092</v>
      </c>
      <c r="H1240" t="s">
        <v>135</v>
      </c>
      <c r="I1240" t="s">
        <v>136</v>
      </c>
      <c r="J1240" t="s">
        <v>137</v>
      </c>
      <c r="K1240" t="s">
        <v>138</v>
      </c>
      <c r="L1240" t="s">
        <v>3823</v>
      </c>
      <c r="M1240" t="s">
        <v>3824</v>
      </c>
      <c r="N1240">
        <v>3.2861111109999999</v>
      </c>
      <c r="O1240">
        <v>2</v>
      </c>
      <c r="P1240">
        <v>376</v>
      </c>
      <c r="Q1240">
        <v>0</v>
      </c>
      <c r="R1240">
        <v>34</v>
      </c>
      <c r="S1240">
        <v>1</v>
      </c>
      <c r="T1240">
        <v>42</v>
      </c>
      <c r="U1240">
        <v>0</v>
      </c>
      <c r="V1240">
        <v>0</v>
      </c>
      <c r="W1240">
        <v>29.967642560857367</v>
      </c>
      <c r="X1240">
        <v>282.55848036331872</v>
      </c>
      <c r="Y1240">
        <v>0</v>
      </c>
      <c r="Z1240">
        <v>12.470422751638099</v>
      </c>
      <c r="AA1240">
        <v>4.433805586384703</v>
      </c>
      <c r="AB1240">
        <v>102.44322802771286</v>
      </c>
      <c r="AC1240">
        <v>0</v>
      </c>
      <c r="AD1240">
        <v>0</v>
      </c>
      <c r="AE1240">
        <v>431.87357928991179</v>
      </c>
    </row>
    <row r="1241" spans="1:31" x14ac:dyDescent="0.3">
      <c r="A1241">
        <v>2450121</v>
      </c>
      <c r="B1241">
        <v>1</v>
      </c>
      <c r="C1241" t="s">
        <v>81</v>
      </c>
      <c r="D1241" t="s">
        <v>119</v>
      </c>
      <c r="E1241" t="s">
        <v>147</v>
      </c>
      <c r="F1241" t="s">
        <v>3825</v>
      </c>
      <c r="G1241" t="s">
        <v>134</v>
      </c>
      <c r="H1241" t="s">
        <v>135</v>
      </c>
      <c r="I1241" t="s">
        <v>136</v>
      </c>
      <c r="J1241" t="s">
        <v>137</v>
      </c>
      <c r="K1241" t="s">
        <v>138</v>
      </c>
      <c r="L1241" t="s">
        <v>3826</v>
      </c>
      <c r="M1241" t="s">
        <v>3827</v>
      </c>
      <c r="N1241">
        <v>1.963055555</v>
      </c>
      <c r="O1241">
        <v>0</v>
      </c>
      <c r="P1241">
        <v>87</v>
      </c>
      <c r="Q1241">
        <v>59</v>
      </c>
      <c r="R1241">
        <v>6</v>
      </c>
      <c r="S1241">
        <v>3</v>
      </c>
      <c r="T1241">
        <v>2</v>
      </c>
      <c r="U1241">
        <v>0</v>
      </c>
      <c r="V1241">
        <v>0</v>
      </c>
      <c r="W1241">
        <v>0</v>
      </c>
      <c r="X1241">
        <v>21.268422343104376</v>
      </c>
      <c r="Y1241">
        <v>5.362930379757036</v>
      </c>
      <c r="Z1241">
        <v>1.6181427112933831</v>
      </c>
      <c r="AA1241">
        <v>4.8855724863493863</v>
      </c>
      <c r="AB1241">
        <v>2.1486834336125393</v>
      </c>
      <c r="AC1241">
        <v>0</v>
      </c>
      <c r="AD1241">
        <v>0</v>
      </c>
      <c r="AE1241">
        <v>35.283751354116724</v>
      </c>
    </row>
    <row r="1242" spans="1:31" x14ac:dyDescent="0.3">
      <c r="A1242">
        <v>2449600</v>
      </c>
      <c r="B1242">
        <v>1</v>
      </c>
      <c r="C1242" t="s">
        <v>80</v>
      </c>
      <c r="D1242" t="s">
        <v>84</v>
      </c>
      <c r="E1242" t="s">
        <v>284</v>
      </c>
      <c r="F1242" t="s">
        <v>3828</v>
      </c>
      <c r="G1242" t="s">
        <v>226</v>
      </c>
      <c r="H1242" t="s">
        <v>135</v>
      </c>
      <c r="I1242" t="s">
        <v>136</v>
      </c>
      <c r="J1242" t="s">
        <v>137</v>
      </c>
      <c r="K1242" t="s">
        <v>162</v>
      </c>
      <c r="L1242" t="s">
        <v>3829</v>
      </c>
      <c r="M1242" t="s">
        <v>3830</v>
      </c>
      <c r="N1242">
        <v>1.639444444</v>
      </c>
      <c r="O1242">
        <v>0</v>
      </c>
      <c r="P1242">
        <v>2631</v>
      </c>
      <c r="Q1242">
        <v>0</v>
      </c>
      <c r="R1242">
        <v>0</v>
      </c>
      <c r="S1242">
        <v>2</v>
      </c>
      <c r="T1242">
        <v>170</v>
      </c>
      <c r="U1242">
        <v>0</v>
      </c>
      <c r="V1242">
        <v>1</v>
      </c>
      <c r="W1242">
        <v>0</v>
      </c>
      <c r="X1242">
        <v>1220.3409923295756</v>
      </c>
      <c r="Y1242">
        <v>0</v>
      </c>
      <c r="Z1242">
        <v>0</v>
      </c>
      <c r="AA1242">
        <v>92.751581859161831</v>
      </c>
      <c r="AB1242">
        <v>452.22512317793434</v>
      </c>
      <c r="AC1242">
        <v>0</v>
      </c>
      <c r="AD1242">
        <v>226.97572921999682</v>
      </c>
      <c r="AE1242">
        <v>1992.2934265866686</v>
      </c>
    </row>
    <row r="1243" spans="1:31" x14ac:dyDescent="0.3">
      <c r="A1243">
        <v>2449351</v>
      </c>
      <c r="B1243">
        <v>1</v>
      </c>
      <c r="C1243" t="s">
        <v>80</v>
      </c>
      <c r="D1243" t="s">
        <v>83</v>
      </c>
      <c r="E1243" t="s">
        <v>182</v>
      </c>
      <c r="F1243" t="s">
        <v>3831</v>
      </c>
      <c r="G1243" t="s">
        <v>259</v>
      </c>
      <c r="H1243" t="s">
        <v>144</v>
      </c>
      <c r="I1243" t="s">
        <v>136</v>
      </c>
      <c r="J1243" t="s">
        <v>137</v>
      </c>
      <c r="K1243" t="s">
        <v>138</v>
      </c>
      <c r="L1243" t="s">
        <v>3832</v>
      </c>
      <c r="M1243" t="s">
        <v>3833</v>
      </c>
      <c r="N1243">
        <v>1.5816666660000001</v>
      </c>
      <c r="O1243">
        <v>0</v>
      </c>
      <c r="P1243">
        <v>5</v>
      </c>
      <c r="Q1243">
        <v>0</v>
      </c>
      <c r="R1243">
        <v>0</v>
      </c>
      <c r="S1243">
        <v>0</v>
      </c>
      <c r="T1243">
        <v>32</v>
      </c>
      <c r="U1243">
        <v>0</v>
      </c>
      <c r="V1243">
        <v>0</v>
      </c>
      <c r="W1243">
        <v>0</v>
      </c>
      <c r="X1243">
        <v>6.207359843403041</v>
      </c>
      <c r="Y1243">
        <v>0</v>
      </c>
      <c r="Z1243">
        <v>0</v>
      </c>
      <c r="AA1243">
        <v>0</v>
      </c>
      <c r="AB1243">
        <v>91.001289560918963</v>
      </c>
      <c r="AC1243">
        <v>0</v>
      </c>
      <c r="AD1243">
        <v>0</v>
      </c>
      <c r="AE1243">
        <v>97.208649404322003</v>
      </c>
    </row>
    <row r="1244" spans="1:31" x14ac:dyDescent="0.3">
      <c r="A1244">
        <v>2450035</v>
      </c>
      <c r="B1244">
        <v>1</v>
      </c>
      <c r="C1244" t="s">
        <v>80</v>
      </c>
      <c r="D1244" t="s">
        <v>100</v>
      </c>
      <c r="E1244" t="s">
        <v>159</v>
      </c>
      <c r="F1244" t="s">
        <v>3834</v>
      </c>
      <c r="G1244" t="s">
        <v>725</v>
      </c>
      <c r="H1244" t="s">
        <v>144</v>
      </c>
      <c r="I1244" t="s">
        <v>136</v>
      </c>
      <c r="J1244" t="s">
        <v>137</v>
      </c>
      <c r="K1244" t="s">
        <v>138</v>
      </c>
      <c r="L1244" t="s">
        <v>3835</v>
      </c>
      <c r="M1244" t="s">
        <v>3836</v>
      </c>
      <c r="N1244">
        <v>1.2450000000000001</v>
      </c>
      <c r="O1244">
        <v>0</v>
      </c>
      <c r="P1244">
        <v>435</v>
      </c>
      <c r="Q1244">
        <v>0</v>
      </c>
      <c r="R1244">
        <v>0</v>
      </c>
      <c r="S1244">
        <v>0</v>
      </c>
      <c r="T1244">
        <v>3</v>
      </c>
      <c r="U1244">
        <v>0</v>
      </c>
      <c r="V1244">
        <v>0</v>
      </c>
      <c r="W1244">
        <v>0</v>
      </c>
      <c r="X1244">
        <v>142.66530734862278</v>
      </c>
      <c r="Y1244">
        <v>0</v>
      </c>
      <c r="Z1244">
        <v>0</v>
      </c>
      <c r="AA1244">
        <v>0</v>
      </c>
      <c r="AB1244">
        <v>4.7793982003952387</v>
      </c>
      <c r="AC1244">
        <v>0</v>
      </c>
      <c r="AD1244">
        <v>0</v>
      </c>
      <c r="AE1244">
        <v>147.44470554901801</v>
      </c>
    </row>
    <row r="1245" spans="1:31" x14ac:dyDescent="0.3">
      <c r="A1245">
        <v>2450184</v>
      </c>
      <c r="B1245">
        <v>1</v>
      </c>
      <c r="C1245" t="s">
        <v>80</v>
      </c>
      <c r="D1245" t="s">
        <v>100</v>
      </c>
      <c r="E1245" t="s">
        <v>169</v>
      </c>
      <c r="F1245" t="s">
        <v>3837</v>
      </c>
      <c r="G1245" t="s">
        <v>149</v>
      </c>
      <c r="H1245" t="s">
        <v>135</v>
      </c>
      <c r="I1245" t="s">
        <v>136</v>
      </c>
      <c r="J1245" t="s">
        <v>137</v>
      </c>
      <c r="K1245" t="s">
        <v>138</v>
      </c>
      <c r="L1245" t="s">
        <v>3838</v>
      </c>
      <c r="M1245" t="s">
        <v>3839</v>
      </c>
      <c r="N1245">
        <v>0.133333333</v>
      </c>
      <c r="O1245">
        <v>4</v>
      </c>
      <c r="P1245">
        <v>854</v>
      </c>
      <c r="Q1245">
        <v>3</v>
      </c>
      <c r="R1245">
        <v>149</v>
      </c>
      <c r="S1245">
        <v>5</v>
      </c>
      <c r="T1245">
        <v>132</v>
      </c>
      <c r="U1245">
        <v>0</v>
      </c>
      <c r="V1245">
        <v>0</v>
      </c>
      <c r="W1245">
        <v>2.2156507195399495</v>
      </c>
      <c r="X1245">
        <v>23.285523016871579</v>
      </c>
      <c r="Y1245">
        <v>0.34992448045051117</v>
      </c>
      <c r="Z1245">
        <v>4.0355641269567171</v>
      </c>
      <c r="AA1245">
        <v>2.6138291260078153</v>
      </c>
      <c r="AB1245">
        <v>8.9816882888901901</v>
      </c>
      <c r="AC1245">
        <v>0</v>
      </c>
      <c r="AD1245">
        <v>0</v>
      </c>
      <c r="AE1245">
        <v>41.482179758716768</v>
      </c>
    </row>
    <row r="1246" spans="1:31" x14ac:dyDescent="0.3">
      <c r="A1246">
        <v>2450178</v>
      </c>
      <c r="B1246">
        <v>1</v>
      </c>
      <c r="C1246" t="s">
        <v>80</v>
      </c>
      <c r="D1246" t="s">
        <v>104</v>
      </c>
      <c r="E1246" t="s">
        <v>284</v>
      </c>
      <c r="F1246" t="s">
        <v>3840</v>
      </c>
      <c r="G1246" t="s">
        <v>193</v>
      </c>
      <c r="H1246" t="s">
        <v>135</v>
      </c>
      <c r="I1246" t="s">
        <v>136</v>
      </c>
      <c r="J1246" t="s">
        <v>137</v>
      </c>
      <c r="K1246" t="s">
        <v>138</v>
      </c>
      <c r="L1246" t="s">
        <v>3746</v>
      </c>
      <c r="M1246" t="s">
        <v>3841</v>
      </c>
      <c r="N1246">
        <v>3.2751424999999998</v>
      </c>
      <c r="O1246">
        <v>10</v>
      </c>
      <c r="P1246">
        <v>19</v>
      </c>
      <c r="Q1246">
        <v>54</v>
      </c>
      <c r="R1246">
        <v>53</v>
      </c>
      <c r="S1246">
        <v>24</v>
      </c>
      <c r="T1246">
        <v>13</v>
      </c>
      <c r="U1246">
        <v>8</v>
      </c>
      <c r="V1246">
        <v>0</v>
      </c>
      <c r="W1246">
        <v>6.1887766230446539</v>
      </c>
      <c r="X1246">
        <v>11.557967249681365</v>
      </c>
      <c r="Y1246">
        <v>48.718948186912165</v>
      </c>
      <c r="Z1246">
        <v>40.451904855650554</v>
      </c>
      <c r="AA1246">
        <v>1616.2739881678099</v>
      </c>
      <c r="AB1246">
        <v>30.232758411430282</v>
      </c>
      <c r="AC1246">
        <v>1717.7715274351933</v>
      </c>
      <c r="AD1246">
        <v>0</v>
      </c>
      <c r="AE1246">
        <v>3471.1958709297223</v>
      </c>
    </row>
    <row r="1247" spans="1:31" x14ac:dyDescent="0.3">
      <c r="A1247">
        <v>2449637</v>
      </c>
      <c r="B1247">
        <v>1</v>
      </c>
      <c r="C1247" t="s">
        <v>81</v>
      </c>
      <c r="D1247" t="s">
        <v>112</v>
      </c>
      <c r="E1247" t="s">
        <v>169</v>
      </c>
      <c r="F1247" t="s">
        <v>3842</v>
      </c>
      <c r="G1247" t="s">
        <v>149</v>
      </c>
      <c r="H1247" t="s">
        <v>135</v>
      </c>
      <c r="I1247" t="s">
        <v>136</v>
      </c>
      <c r="J1247" t="s">
        <v>137</v>
      </c>
      <c r="K1247" t="s">
        <v>138</v>
      </c>
      <c r="L1247" t="s">
        <v>3843</v>
      </c>
      <c r="M1247" t="s">
        <v>3844</v>
      </c>
      <c r="N1247">
        <v>0.49305555499999998</v>
      </c>
      <c r="O1247">
        <v>0</v>
      </c>
      <c r="P1247">
        <v>1375</v>
      </c>
      <c r="Q1247">
        <v>0</v>
      </c>
      <c r="R1247">
        <v>0</v>
      </c>
      <c r="S1247">
        <v>0</v>
      </c>
      <c r="T1247">
        <v>755</v>
      </c>
      <c r="U1247">
        <v>0</v>
      </c>
      <c r="V1247">
        <v>0</v>
      </c>
      <c r="W1247">
        <v>0</v>
      </c>
      <c r="X1247">
        <v>133.01138387761091</v>
      </c>
      <c r="Y1247">
        <v>0</v>
      </c>
      <c r="Z1247">
        <v>0</v>
      </c>
      <c r="AA1247">
        <v>0</v>
      </c>
      <c r="AB1247">
        <v>236.44812037766189</v>
      </c>
      <c r="AC1247">
        <v>0</v>
      </c>
      <c r="AD1247">
        <v>0</v>
      </c>
      <c r="AE1247">
        <v>369.4595042552728</v>
      </c>
    </row>
    <row r="1248" spans="1:31" x14ac:dyDescent="0.3">
      <c r="A1248">
        <v>2449494</v>
      </c>
      <c r="B1248">
        <v>1</v>
      </c>
      <c r="C1248" t="s">
        <v>80</v>
      </c>
      <c r="D1248" t="s">
        <v>96</v>
      </c>
      <c r="E1248" t="s">
        <v>141</v>
      </c>
      <c r="F1248" t="s">
        <v>3845</v>
      </c>
      <c r="G1248" t="s">
        <v>1536</v>
      </c>
      <c r="H1248" t="s">
        <v>144</v>
      </c>
      <c r="I1248" t="s">
        <v>136</v>
      </c>
      <c r="J1248" t="s">
        <v>137</v>
      </c>
      <c r="K1248" t="s">
        <v>138</v>
      </c>
      <c r="L1248" t="s">
        <v>3846</v>
      </c>
      <c r="M1248" t="s">
        <v>3847</v>
      </c>
      <c r="N1248">
        <v>1.8319444439999999</v>
      </c>
      <c r="O1248">
        <v>0</v>
      </c>
      <c r="P1248">
        <v>8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11.80786506659512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11.80786506659512</v>
      </c>
    </row>
    <row r="1249" spans="1:31" x14ac:dyDescent="0.3">
      <c r="A1249">
        <v>2449886</v>
      </c>
      <c r="B1249">
        <v>1</v>
      </c>
      <c r="C1249" t="s">
        <v>80</v>
      </c>
      <c r="D1249" t="s">
        <v>83</v>
      </c>
      <c r="E1249" t="s">
        <v>147</v>
      </c>
      <c r="F1249" t="s">
        <v>3848</v>
      </c>
      <c r="G1249" t="s">
        <v>149</v>
      </c>
      <c r="H1249" t="s">
        <v>135</v>
      </c>
      <c r="I1249" t="s">
        <v>136</v>
      </c>
      <c r="J1249" t="s">
        <v>137</v>
      </c>
      <c r="K1249" t="s">
        <v>138</v>
      </c>
      <c r="L1249" t="s">
        <v>3849</v>
      </c>
      <c r="M1249" t="s">
        <v>3850</v>
      </c>
      <c r="N1249">
        <v>1.3588888880000001</v>
      </c>
      <c r="O1249">
        <v>1</v>
      </c>
      <c r="P1249">
        <v>2672</v>
      </c>
      <c r="Q1249">
        <v>0</v>
      </c>
      <c r="R1249">
        <v>40</v>
      </c>
      <c r="S1249">
        <v>23</v>
      </c>
      <c r="T1249">
        <v>663</v>
      </c>
      <c r="U1249">
        <v>15</v>
      </c>
      <c r="V1249">
        <v>18</v>
      </c>
      <c r="W1249">
        <v>0.47403846317315002</v>
      </c>
      <c r="X1249">
        <v>1413.7809030313408</v>
      </c>
      <c r="Y1249">
        <v>0</v>
      </c>
      <c r="Z1249">
        <v>65.076919652533604</v>
      </c>
      <c r="AA1249">
        <v>268.15813233946972</v>
      </c>
      <c r="AB1249">
        <v>1374.4970694931701</v>
      </c>
      <c r="AC1249">
        <v>1166.1279794240531</v>
      </c>
      <c r="AD1249">
        <v>334.05831183556347</v>
      </c>
      <c r="AE1249">
        <v>4622.173354239304</v>
      </c>
    </row>
    <row r="1250" spans="1:31" x14ac:dyDescent="0.3">
      <c r="A1250">
        <v>2449345</v>
      </c>
      <c r="B1250">
        <v>1</v>
      </c>
      <c r="C1250" t="s">
        <v>80</v>
      </c>
      <c r="D1250" t="s">
        <v>82</v>
      </c>
      <c r="E1250" t="s">
        <v>141</v>
      </c>
      <c r="F1250" t="s">
        <v>1722</v>
      </c>
      <c r="G1250" t="s">
        <v>156</v>
      </c>
      <c r="H1250" t="s">
        <v>144</v>
      </c>
      <c r="I1250" t="s">
        <v>136</v>
      </c>
      <c r="J1250" t="s">
        <v>137</v>
      </c>
      <c r="K1250" t="s">
        <v>138</v>
      </c>
      <c r="L1250" t="s">
        <v>3851</v>
      </c>
      <c r="M1250" t="s">
        <v>3852</v>
      </c>
      <c r="N1250">
        <v>0.63500000000000001</v>
      </c>
      <c r="O1250">
        <v>0</v>
      </c>
      <c r="P1250">
        <v>42</v>
      </c>
      <c r="Q1250">
        <v>0</v>
      </c>
      <c r="R1250">
        <v>0</v>
      </c>
      <c r="S1250">
        <v>0</v>
      </c>
      <c r="T1250">
        <v>4</v>
      </c>
      <c r="U1250">
        <v>0</v>
      </c>
      <c r="V1250">
        <v>0</v>
      </c>
      <c r="W1250">
        <v>0</v>
      </c>
      <c r="X1250">
        <v>24.027566453941297</v>
      </c>
      <c r="Y1250">
        <v>0</v>
      </c>
      <c r="Z1250">
        <v>0</v>
      </c>
      <c r="AA1250">
        <v>0</v>
      </c>
      <c r="AB1250">
        <v>0.62977594107579171</v>
      </c>
      <c r="AC1250">
        <v>0</v>
      </c>
      <c r="AD1250">
        <v>0</v>
      </c>
      <c r="AE1250">
        <v>24.657342395017089</v>
      </c>
    </row>
    <row r="1251" spans="1:31" x14ac:dyDescent="0.3">
      <c r="A1251">
        <v>2449368</v>
      </c>
      <c r="B1251">
        <v>1</v>
      </c>
      <c r="C1251" t="s">
        <v>81</v>
      </c>
      <c r="D1251" t="s">
        <v>112</v>
      </c>
      <c r="E1251" t="s">
        <v>132</v>
      </c>
      <c r="F1251" t="s">
        <v>3853</v>
      </c>
      <c r="G1251" t="s">
        <v>149</v>
      </c>
      <c r="H1251" t="s">
        <v>135</v>
      </c>
      <c r="I1251" t="s">
        <v>136</v>
      </c>
      <c r="J1251" t="s">
        <v>137</v>
      </c>
      <c r="K1251" t="s">
        <v>138</v>
      </c>
      <c r="L1251" t="s">
        <v>3854</v>
      </c>
      <c r="M1251" t="s">
        <v>3855</v>
      </c>
      <c r="N1251">
        <v>0.46555555500000001</v>
      </c>
      <c r="O1251">
        <v>2</v>
      </c>
      <c r="P1251">
        <v>1113</v>
      </c>
      <c r="Q1251">
        <v>239</v>
      </c>
      <c r="R1251">
        <v>173</v>
      </c>
      <c r="S1251">
        <v>17</v>
      </c>
      <c r="T1251">
        <v>105</v>
      </c>
      <c r="U1251">
        <v>1</v>
      </c>
      <c r="V1251">
        <v>0</v>
      </c>
      <c r="W1251">
        <v>0.14935682905289016</v>
      </c>
      <c r="X1251">
        <v>101.93218326329063</v>
      </c>
      <c r="Y1251">
        <v>56.076967761886138</v>
      </c>
      <c r="Z1251">
        <v>33.861386026390093</v>
      </c>
      <c r="AA1251">
        <v>30.880669764709086</v>
      </c>
      <c r="AB1251">
        <v>33.255256638453844</v>
      </c>
      <c r="AC1251">
        <v>207.79595079056878</v>
      </c>
      <c r="AD1251">
        <v>0</v>
      </c>
      <c r="AE1251">
        <v>463.95177107435148</v>
      </c>
    </row>
    <row r="1252" spans="1:31" x14ac:dyDescent="0.3">
      <c r="A1252">
        <v>2450032</v>
      </c>
      <c r="B1252">
        <v>1</v>
      </c>
      <c r="C1252" t="s">
        <v>81</v>
      </c>
      <c r="D1252" t="s">
        <v>112</v>
      </c>
      <c r="E1252" t="s">
        <v>132</v>
      </c>
      <c r="F1252" t="s">
        <v>3856</v>
      </c>
      <c r="G1252" t="s">
        <v>149</v>
      </c>
      <c r="H1252" t="s">
        <v>135</v>
      </c>
      <c r="I1252" t="s">
        <v>136</v>
      </c>
      <c r="J1252" t="s">
        <v>137</v>
      </c>
      <c r="K1252" t="s">
        <v>138</v>
      </c>
      <c r="L1252" t="s">
        <v>3857</v>
      </c>
      <c r="M1252" t="s">
        <v>3858</v>
      </c>
      <c r="N1252">
        <v>0.50805555499999999</v>
      </c>
      <c r="O1252">
        <v>0</v>
      </c>
      <c r="P1252">
        <v>152</v>
      </c>
      <c r="Q1252">
        <v>21</v>
      </c>
      <c r="R1252">
        <v>10</v>
      </c>
      <c r="S1252">
        <v>3</v>
      </c>
      <c r="T1252">
        <v>9</v>
      </c>
      <c r="U1252">
        <v>1</v>
      </c>
      <c r="V1252">
        <v>0</v>
      </c>
      <c r="W1252">
        <v>0</v>
      </c>
      <c r="X1252">
        <v>12.356852453584608</v>
      </c>
      <c r="Y1252">
        <v>3.3043205365019119</v>
      </c>
      <c r="Z1252">
        <v>1.0528696756983527</v>
      </c>
      <c r="AA1252">
        <v>8.427950368815063</v>
      </c>
      <c r="AB1252">
        <v>0.97081077156859752</v>
      </c>
      <c r="AC1252">
        <v>8.3049823368560176</v>
      </c>
      <c r="AD1252">
        <v>0</v>
      </c>
      <c r="AE1252">
        <v>34.41778614302455</v>
      </c>
    </row>
    <row r="1253" spans="1:31" x14ac:dyDescent="0.3">
      <c r="A1253">
        <v>2449700</v>
      </c>
      <c r="B1253">
        <v>1</v>
      </c>
      <c r="C1253" t="s">
        <v>81</v>
      </c>
      <c r="D1253" t="s">
        <v>127</v>
      </c>
      <c r="E1253" t="s">
        <v>147</v>
      </c>
      <c r="F1253" t="s">
        <v>3859</v>
      </c>
      <c r="G1253" t="s">
        <v>134</v>
      </c>
      <c r="H1253" t="s">
        <v>135</v>
      </c>
      <c r="I1253" t="s">
        <v>136</v>
      </c>
      <c r="J1253" t="s">
        <v>137</v>
      </c>
      <c r="K1253" t="s">
        <v>138</v>
      </c>
      <c r="L1253" t="s">
        <v>3860</v>
      </c>
      <c r="M1253" t="s">
        <v>3861</v>
      </c>
      <c r="N1253">
        <v>2.2538888880000001</v>
      </c>
      <c r="O1253">
        <v>0</v>
      </c>
      <c r="P1253">
        <v>1</v>
      </c>
      <c r="Q1253">
        <v>0</v>
      </c>
      <c r="R1253">
        <v>11</v>
      </c>
      <c r="S1253">
        <v>0</v>
      </c>
      <c r="T1253">
        <v>2</v>
      </c>
      <c r="U1253">
        <v>0</v>
      </c>
      <c r="V1253">
        <v>0</v>
      </c>
      <c r="W1253">
        <v>0</v>
      </c>
      <c r="X1253">
        <v>0.65759030120116002</v>
      </c>
      <c r="Y1253">
        <v>0</v>
      </c>
      <c r="Z1253">
        <v>4.7172598909002916</v>
      </c>
      <c r="AA1253">
        <v>0</v>
      </c>
      <c r="AB1253">
        <v>0</v>
      </c>
      <c r="AC1253">
        <v>0</v>
      </c>
      <c r="AD1253">
        <v>0</v>
      </c>
      <c r="AE1253">
        <v>5.3748501921014515</v>
      </c>
    </row>
    <row r="1254" spans="1:31" x14ac:dyDescent="0.3">
      <c r="A1254">
        <v>2450078</v>
      </c>
      <c r="B1254">
        <v>1</v>
      </c>
      <c r="C1254" t="s">
        <v>81</v>
      </c>
      <c r="D1254" t="s">
        <v>120</v>
      </c>
      <c r="E1254" t="s">
        <v>159</v>
      </c>
      <c r="F1254" t="s">
        <v>3862</v>
      </c>
      <c r="G1254" t="s">
        <v>725</v>
      </c>
      <c r="H1254" t="s">
        <v>144</v>
      </c>
      <c r="I1254" t="s">
        <v>136</v>
      </c>
      <c r="J1254" t="s">
        <v>137</v>
      </c>
      <c r="K1254" t="s">
        <v>138</v>
      </c>
      <c r="L1254" t="s">
        <v>3863</v>
      </c>
      <c r="M1254" t="s">
        <v>3864</v>
      </c>
      <c r="N1254">
        <v>1.775555555</v>
      </c>
      <c r="O1254">
        <v>0</v>
      </c>
      <c r="P1254">
        <v>93</v>
      </c>
      <c r="Q1254">
        <v>0</v>
      </c>
      <c r="R1254">
        <v>7</v>
      </c>
      <c r="S1254">
        <v>0</v>
      </c>
      <c r="T1254">
        <v>4</v>
      </c>
      <c r="U1254">
        <v>0</v>
      </c>
      <c r="V1254">
        <v>0</v>
      </c>
      <c r="W1254">
        <v>0</v>
      </c>
      <c r="X1254">
        <v>22.599028423531387</v>
      </c>
      <c r="Y1254">
        <v>0</v>
      </c>
      <c r="Z1254">
        <v>0.43495244237407371</v>
      </c>
      <c r="AA1254">
        <v>0</v>
      </c>
      <c r="AB1254">
        <v>2.1248883150569018</v>
      </c>
      <c r="AC1254">
        <v>0</v>
      </c>
      <c r="AD1254">
        <v>0</v>
      </c>
      <c r="AE1254">
        <v>25.158869180962363</v>
      </c>
    </row>
    <row r="1255" spans="1:31" x14ac:dyDescent="0.3">
      <c r="A1255">
        <v>2449869</v>
      </c>
      <c r="B1255">
        <v>1</v>
      </c>
      <c r="C1255" t="s">
        <v>80</v>
      </c>
      <c r="D1255" t="s">
        <v>83</v>
      </c>
      <c r="E1255" t="s">
        <v>132</v>
      </c>
      <c r="F1255" t="s">
        <v>3865</v>
      </c>
      <c r="G1255" t="s">
        <v>3644</v>
      </c>
      <c r="H1255" t="s">
        <v>135</v>
      </c>
      <c r="I1255" t="s">
        <v>136</v>
      </c>
      <c r="J1255" t="s">
        <v>137</v>
      </c>
      <c r="K1255" t="s">
        <v>138</v>
      </c>
      <c r="L1255" t="s">
        <v>3866</v>
      </c>
      <c r="M1255" t="s">
        <v>3867</v>
      </c>
      <c r="N1255">
        <v>9.4824999999999999</v>
      </c>
      <c r="O1255">
        <v>10</v>
      </c>
      <c r="P1255">
        <v>789</v>
      </c>
      <c r="Q1255">
        <v>14</v>
      </c>
      <c r="R1255">
        <v>52</v>
      </c>
      <c r="S1255">
        <v>29</v>
      </c>
      <c r="T1255">
        <v>69</v>
      </c>
      <c r="U1255">
        <v>1</v>
      </c>
      <c r="V1255">
        <v>0</v>
      </c>
      <c r="W1255">
        <v>131.87610151666652</v>
      </c>
      <c r="X1255">
        <v>2909.8653920274178</v>
      </c>
      <c r="Y1255">
        <v>159.3498411617459</v>
      </c>
      <c r="Z1255">
        <v>153.63874004957094</v>
      </c>
      <c r="AA1255">
        <v>1550.5456644023275</v>
      </c>
      <c r="AB1255">
        <v>329.21149137272658</v>
      </c>
      <c r="AC1255">
        <v>136.15239808411764</v>
      </c>
      <c r="AD1255">
        <v>0</v>
      </c>
      <c r="AE1255">
        <v>5370.6396286145728</v>
      </c>
    </row>
    <row r="1256" spans="1:31" x14ac:dyDescent="0.3">
      <c r="A1256">
        <v>2449846</v>
      </c>
      <c r="B1256">
        <v>1</v>
      </c>
      <c r="C1256" t="s">
        <v>80</v>
      </c>
      <c r="D1256" t="s">
        <v>104</v>
      </c>
      <c r="E1256" t="s">
        <v>169</v>
      </c>
      <c r="F1256" t="s">
        <v>3868</v>
      </c>
      <c r="G1256" t="s">
        <v>149</v>
      </c>
      <c r="H1256" t="s">
        <v>135</v>
      </c>
      <c r="I1256" t="s">
        <v>136</v>
      </c>
      <c r="J1256" t="s">
        <v>137</v>
      </c>
      <c r="K1256" t="s">
        <v>138</v>
      </c>
      <c r="L1256" t="s">
        <v>3869</v>
      </c>
      <c r="M1256" t="s">
        <v>1480</v>
      </c>
      <c r="N1256">
        <v>0.24611111099999999</v>
      </c>
      <c r="O1256">
        <v>2</v>
      </c>
      <c r="P1256">
        <v>1761</v>
      </c>
      <c r="Q1256">
        <v>0</v>
      </c>
      <c r="R1256">
        <v>58</v>
      </c>
      <c r="S1256">
        <v>2</v>
      </c>
      <c r="T1256">
        <v>168</v>
      </c>
      <c r="U1256">
        <v>0</v>
      </c>
      <c r="V1256">
        <v>0</v>
      </c>
      <c r="W1256">
        <v>0.33952490993083501</v>
      </c>
      <c r="X1256">
        <v>119.66305158384314</v>
      </c>
      <c r="Y1256">
        <v>0</v>
      </c>
      <c r="Z1256">
        <v>4.1225597996606682</v>
      </c>
      <c r="AA1256">
        <v>3.5135366755766411</v>
      </c>
      <c r="AB1256">
        <v>34.232819051667235</v>
      </c>
      <c r="AC1256">
        <v>0</v>
      </c>
      <c r="AD1256">
        <v>0</v>
      </c>
      <c r="AE1256">
        <v>161.87149202067852</v>
      </c>
    </row>
    <row r="1257" spans="1:31" x14ac:dyDescent="0.3">
      <c r="A1257">
        <v>2449823</v>
      </c>
      <c r="B1257">
        <v>1</v>
      </c>
      <c r="C1257" t="s">
        <v>80</v>
      </c>
      <c r="D1257" t="s">
        <v>105</v>
      </c>
      <c r="E1257" t="s">
        <v>147</v>
      </c>
      <c r="F1257" t="s">
        <v>3870</v>
      </c>
      <c r="G1257" t="s">
        <v>143</v>
      </c>
      <c r="H1257" t="s">
        <v>135</v>
      </c>
      <c r="I1257" t="s">
        <v>136</v>
      </c>
      <c r="J1257" t="s">
        <v>137</v>
      </c>
      <c r="K1257" t="s">
        <v>138</v>
      </c>
      <c r="L1257" t="s">
        <v>3871</v>
      </c>
      <c r="M1257" t="s">
        <v>3872</v>
      </c>
      <c r="N1257">
        <v>1.366944444</v>
      </c>
      <c r="O1257">
        <v>0</v>
      </c>
      <c r="P1257">
        <v>1030</v>
      </c>
      <c r="Q1257">
        <v>0</v>
      </c>
      <c r="R1257">
        <v>1</v>
      </c>
      <c r="S1257">
        <v>0</v>
      </c>
      <c r="T1257">
        <v>158</v>
      </c>
      <c r="U1257">
        <v>1</v>
      </c>
      <c r="V1257">
        <v>0</v>
      </c>
      <c r="W1257">
        <v>0</v>
      </c>
      <c r="X1257">
        <v>510.75445810003055</v>
      </c>
      <c r="Y1257">
        <v>0</v>
      </c>
      <c r="Z1257">
        <v>0.35147671819599308</v>
      </c>
      <c r="AA1257">
        <v>0</v>
      </c>
      <c r="AB1257">
        <v>287.39054526218115</v>
      </c>
      <c r="AC1257">
        <v>12.171885855830231</v>
      </c>
      <c r="AD1257">
        <v>0</v>
      </c>
      <c r="AE1257">
        <v>810.66836593623805</v>
      </c>
    </row>
    <row r="1258" spans="1:31" x14ac:dyDescent="0.3">
      <c r="A1258">
        <v>2449955</v>
      </c>
      <c r="B1258">
        <v>1</v>
      </c>
      <c r="C1258" t="s">
        <v>80</v>
      </c>
      <c r="D1258" t="s">
        <v>83</v>
      </c>
      <c r="E1258" t="s">
        <v>141</v>
      </c>
      <c r="F1258" t="s">
        <v>3873</v>
      </c>
      <c r="G1258" t="s">
        <v>156</v>
      </c>
      <c r="H1258" t="s">
        <v>144</v>
      </c>
      <c r="I1258" t="s">
        <v>136</v>
      </c>
      <c r="J1258" t="s">
        <v>137</v>
      </c>
      <c r="K1258" t="s">
        <v>138</v>
      </c>
      <c r="L1258" t="s">
        <v>3874</v>
      </c>
      <c r="M1258" t="s">
        <v>3875</v>
      </c>
      <c r="N1258">
        <v>2.259166666</v>
      </c>
      <c r="O1258">
        <v>0</v>
      </c>
      <c r="P1258">
        <v>267</v>
      </c>
      <c r="Q1258">
        <v>0</v>
      </c>
      <c r="R1258">
        <v>0</v>
      </c>
      <c r="S1258">
        <v>0</v>
      </c>
      <c r="T1258">
        <v>19</v>
      </c>
      <c r="U1258">
        <v>0</v>
      </c>
      <c r="V1258">
        <v>0</v>
      </c>
      <c r="W1258">
        <v>0</v>
      </c>
      <c r="X1258">
        <v>176.26179950187611</v>
      </c>
      <c r="Y1258">
        <v>0</v>
      </c>
      <c r="Z1258">
        <v>0</v>
      </c>
      <c r="AA1258">
        <v>0</v>
      </c>
      <c r="AB1258">
        <v>24.175438673844273</v>
      </c>
      <c r="AC1258">
        <v>0</v>
      </c>
      <c r="AD1258">
        <v>0</v>
      </c>
      <c r="AE1258">
        <v>200.43723817572038</v>
      </c>
    </row>
    <row r="1259" spans="1:31" x14ac:dyDescent="0.3">
      <c r="A1259">
        <v>2449660</v>
      </c>
      <c r="B1259">
        <v>1</v>
      </c>
      <c r="C1259" t="s">
        <v>80</v>
      </c>
      <c r="D1259" t="s">
        <v>98</v>
      </c>
      <c r="E1259" t="s">
        <v>173</v>
      </c>
      <c r="F1259" t="s">
        <v>3876</v>
      </c>
      <c r="G1259" t="s">
        <v>175</v>
      </c>
      <c r="H1259" t="s">
        <v>144</v>
      </c>
      <c r="I1259" t="s">
        <v>136</v>
      </c>
      <c r="J1259" t="s">
        <v>137</v>
      </c>
      <c r="K1259" t="s">
        <v>138</v>
      </c>
      <c r="L1259" t="s">
        <v>3877</v>
      </c>
      <c r="M1259" t="s">
        <v>3878</v>
      </c>
      <c r="N1259">
        <v>0.384444444</v>
      </c>
      <c r="O1259">
        <v>0</v>
      </c>
      <c r="P1259">
        <v>1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0.48223263941538486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0.48223263941538486</v>
      </c>
    </row>
    <row r="1260" spans="1:31" x14ac:dyDescent="0.3">
      <c r="A1260">
        <v>2449328</v>
      </c>
      <c r="B1260">
        <v>1</v>
      </c>
      <c r="C1260" t="s">
        <v>80</v>
      </c>
      <c r="D1260" t="s">
        <v>82</v>
      </c>
      <c r="E1260" t="s">
        <v>159</v>
      </c>
      <c r="F1260" t="s">
        <v>512</v>
      </c>
      <c r="G1260" t="s">
        <v>143</v>
      </c>
      <c r="H1260" t="s">
        <v>144</v>
      </c>
      <c r="I1260" t="s">
        <v>136</v>
      </c>
      <c r="J1260" t="s">
        <v>137</v>
      </c>
      <c r="K1260" t="s">
        <v>138</v>
      </c>
      <c r="L1260" t="s">
        <v>3879</v>
      </c>
      <c r="M1260" t="s">
        <v>3880</v>
      </c>
      <c r="N1260">
        <v>0.59</v>
      </c>
      <c r="O1260">
        <v>0</v>
      </c>
      <c r="P1260">
        <v>235</v>
      </c>
      <c r="Q1260">
        <v>0</v>
      </c>
      <c r="R1260">
        <v>0</v>
      </c>
      <c r="S1260">
        <v>0</v>
      </c>
      <c r="T1260">
        <v>86</v>
      </c>
      <c r="U1260">
        <v>0</v>
      </c>
      <c r="V1260">
        <v>0</v>
      </c>
      <c r="W1260">
        <v>0</v>
      </c>
      <c r="X1260">
        <v>23.689885926999782</v>
      </c>
      <c r="Y1260">
        <v>0</v>
      </c>
      <c r="Z1260">
        <v>0</v>
      </c>
      <c r="AA1260">
        <v>0</v>
      </c>
      <c r="AB1260">
        <v>32.321032215143433</v>
      </c>
      <c r="AC1260">
        <v>0</v>
      </c>
      <c r="AD1260">
        <v>0</v>
      </c>
      <c r="AE1260">
        <v>56.010918142143211</v>
      </c>
    </row>
    <row r="1261" spans="1:31" x14ac:dyDescent="0.3">
      <c r="A1261">
        <v>2449763</v>
      </c>
      <c r="B1261">
        <v>1</v>
      </c>
      <c r="C1261" t="s">
        <v>80</v>
      </c>
      <c r="D1261" t="s">
        <v>97</v>
      </c>
      <c r="E1261" t="s">
        <v>147</v>
      </c>
      <c r="F1261" t="s">
        <v>3881</v>
      </c>
      <c r="G1261" t="s">
        <v>149</v>
      </c>
      <c r="H1261" t="s">
        <v>135</v>
      </c>
      <c r="I1261" t="s">
        <v>136</v>
      </c>
      <c r="J1261" t="s">
        <v>137</v>
      </c>
      <c r="K1261" t="s">
        <v>138</v>
      </c>
      <c r="L1261" t="s">
        <v>3882</v>
      </c>
      <c r="M1261" t="s">
        <v>3883</v>
      </c>
      <c r="N1261">
        <v>0.57999999999999996</v>
      </c>
      <c r="O1261">
        <v>2</v>
      </c>
      <c r="P1261">
        <v>1130</v>
      </c>
      <c r="Q1261">
        <v>0</v>
      </c>
      <c r="R1261">
        <v>48</v>
      </c>
      <c r="S1261">
        <v>0</v>
      </c>
      <c r="T1261">
        <v>130</v>
      </c>
      <c r="U1261">
        <v>0</v>
      </c>
      <c r="V1261">
        <v>0</v>
      </c>
      <c r="W1261">
        <v>57.522810336273601</v>
      </c>
      <c r="X1261">
        <v>381.70803610385394</v>
      </c>
      <c r="Y1261">
        <v>0</v>
      </c>
      <c r="Z1261">
        <v>9.4366145489658582</v>
      </c>
      <c r="AA1261">
        <v>0</v>
      </c>
      <c r="AB1261">
        <v>102.85455960970029</v>
      </c>
      <c r="AC1261">
        <v>0</v>
      </c>
      <c r="AD1261">
        <v>0</v>
      </c>
      <c r="AE1261">
        <v>551.52202059879369</v>
      </c>
    </row>
    <row r="1262" spans="1:31" x14ac:dyDescent="0.3">
      <c r="A1262">
        <v>2449783</v>
      </c>
      <c r="B1262">
        <v>1</v>
      </c>
      <c r="C1262" t="s">
        <v>80</v>
      </c>
      <c r="D1262" t="s">
        <v>108</v>
      </c>
      <c r="E1262" t="s">
        <v>141</v>
      </c>
      <c r="F1262" t="s">
        <v>3884</v>
      </c>
      <c r="G1262" t="s">
        <v>156</v>
      </c>
      <c r="H1262" t="s">
        <v>144</v>
      </c>
      <c r="I1262" t="s">
        <v>136</v>
      </c>
      <c r="J1262" t="s">
        <v>137</v>
      </c>
      <c r="K1262" t="s">
        <v>138</v>
      </c>
      <c r="L1262" t="s">
        <v>3885</v>
      </c>
      <c r="M1262" t="s">
        <v>3886</v>
      </c>
      <c r="N1262">
        <v>1.9427777770000001</v>
      </c>
      <c r="O1262">
        <v>0</v>
      </c>
      <c r="P1262">
        <v>8</v>
      </c>
      <c r="Q1262">
        <v>0</v>
      </c>
      <c r="R1262">
        <v>3</v>
      </c>
      <c r="S1262">
        <v>0</v>
      </c>
      <c r="T1262">
        <v>2</v>
      </c>
      <c r="U1262">
        <v>0</v>
      </c>
      <c r="V1262">
        <v>0</v>
      </c>
      <c r="W1262">
        <v>0</v>
      </c>
      <c r="X1262">
        <v>0.76812896854388257</v>
      </c>
      <c r="Y1262">
        <v>0</v>
      </c>
      <c r="Z1262">
        <v>0.29740282231527698</v>
      </c>
      <c r="AA1262">
        <v>0</v>
      </c>
      <c r="AB1262">
        <v>3.4207992189993153</v>
      </c>
      <c r="AC1262">
        <v>0</v>
      </c>
      <c r="AD1262">
        <v>0</v>
      </c>
      <c r="AE1262">
        <v>4.4863310098584748</v>
      </c>
    </row>
    <row r="1263" spans="1:31" x14ac:dyDescent="0.3">
      <c r="A1263">
        <v>2449428</v>
      </c>
      <c r="B1263">
        <v>1</v>
      </c>
      <c r="C1263" t="s">
        <v>80</v>
      </c>
      <c r="D1263" t="s">
        <v>82</v>
      </c>
      <c r="E1263" t="s">
        <v>141</v>
      </c>
      <c r="F1263" t="s">
        <v>837</v>
      </c>
      <c r="G1263" t="s">
        <v>200</v>
      </c>
      <c r="H1263" t="s">
        <v>144</v>
      </c>
      <c r="I1263" t="s">
        <v>136</v>
      </c>
      <c r="J1263" t="s">
        <v>137</v>
      </c>
      <c r="K1263" t="s">
        <v>138</v>
      </c>
      <c r="L1263" t="s">
        <v>3887</v>
      </c>
      <c r="M1263" t="s">
        <v>3888</v>
      </c>
      <c r="N1263">
        <v>3.7805555549999998</v>
      </c>
      <c r="O1263">
        <v>0</v>
      </c>
      <c r="P1263">
        <v>28</v>
      </c>
      <c r="Q1263">
        <v>0</v>
      </c>
      <c r="R1263">
        <v>0</v>
      </c>
      <c r="S1263">
        <v>0</v>
      </c>
      <c r="T1263">
        <v>3</v>
      </c>
      <c r="U1263">
        <v>0</v>
      </c>
      <c r="V1263">
        <v>0</v>
      </c>
      <c r="W1263">
        <v>0</v>
      </c>
      <c r="X1263">
        <v>13.023890706721836</v>
      </c>
      <c r="Y1263">
        <v>0</v>
      </c>
      <c r="Z1263">
        <v>0</v>
      </c>
      <c r="AA1263">
        <v>0</v>
      </c>
      <c r="AB1263">
        <v>1.110026486236203</v>
      </c>
      <c r="AC1263">
        <v>0</v>
      </c>
      <c r="AD1263">
        <v>0</v>
      </c>
      <c r="AE1263">
        <v>14.133917192958039</v>
      </c>
    </row>
    <row r="1264" spans="1:31" x14ac:dyDescent="0.3">
      <c r="A1264">
        <v>2449497</v>
      </c>
      <c r="B1264">
        <v>1</v>
      </c>
      <c r="C1264" t="s">
        <v>80</v>
      </c>
      <c r="D1264" t="s">
        <v>97</v>
      </c>
      <c r="E1264" t="s">
        <v>147</v>
      </c>
      <c r="F1264" t="s">
        <v>3889</v>
      </c>
      <c r="G1264" t="s">
        <v>161</v>
      </c>
      <c r="H1264" t="s">
        <v>135</v>
      </c>
      <c r="I1264" t="s">
        <v>136</v>
      </c>
      <c r="J1264" t="s">
        <v>137</v>
      </c>
      <c r="K1264" t="s">
        <v>162</v>
      </c>
      <c r="L1264" t="s">
        <v>3890</v>
      </c>
      <c r="M1264" t="s">
        <v>3891</v>
      </c>
      <c r="N1264">
        <v>0.89416666600000005</v>
      </c>
      <c r="O1264">
        <v>0</v>
      </c>
      <c r="P1264">
        <v>5</v>
      </c>
      <c r="Q1264">
        <v>2</v>
      </c>
      <c r="R1264">
        <v>30</v>
      </c>
      <c r="S1264">
        <v>13</v>
      </c>
      <c r="T1264">
        <v>12</v>
      </c>
      <c r="U1264">
        <v>5</v>
      </c>
      <c r="V1264">
        <v>0</v>
      </c>
      <c r="W1264">
        <v>0</v>
      </c>
      <c r="X1264">
        <v>2.6463742398164447</v>
      </c>
      <c r="Y1264">
        <v>12.482002036937713</v>
      </c>
      <c r="Z1264">
        <v>14.009474064589037</v>
      </c>
      <c r="AA1264">
        <v>77.074395336983088</v>
      </c>
      <c r="AB1264">
        <v>29.779984153969789</v>
      </c>
      <c r="AC1264">
        <v>229.83022038978623</v>
      </c>
      <c r="AD1264">
        <v>0</v>
      </c>
      <c r="AE1264">
        <v>365.8224502220823</v>
      </c>
    </row>
    <row r="1265" spans="1:31" x14ac:dyDescent="0.3">
      <c r="A1265">
        <v>2450138</v>
      </c>
      <c r="B1265">
        <v>1</v>
      </c>
      <c r="C1265" t="s">
        <v>80</v>
      </c>
      <c r="D1265" t="s">
        <v>103</v>
      </c>
      <c r="E1265" t="s">
        <v>141</v>
      </c>
      <c r="F1265" t="s">
        <v>3892</v>
      </c>
      <c r="G1265" t="s">
        <v>200</v>
      </c>
      <c r="H1265" t="s">
        <v>144</v>
      </c>
      <c r="I1265" t="s">
        <v>136</v>
      </c>
      <c r="J1265" t="s">
        <v>137</v>
      </c>
      <c r="K1265" t="s">
        <v>138</v>
      </c>
      <c r="L1265" t="s">
        <v>3893</v>
      </c>
      <c r="M1265" t="s">
        <v>3894</v>
      </c>
      <c r="N1265">
        <v>3.7025000000000001</v>
      </c>
      <c r="O1265">
        <v>0</v>
      </c>
      <c r="P1265">
        <v>189</v>
      </c>
      <c r="Q1265">
        <v>0</v>
      </c>
      <c r="R1265">
        <v>0</v>
      </c>
      <c r="S1265">
        <v>0</v>
      </c>
      <c r="T1265">
        <v>15</v>
      </c>
      <c r="U1265">
        <v>0</v>
      </c>
      <c r="V1265">
        <v>0</v>
      </c>
      <c r="W1265">
        <v>0</v>
      </c>
      <c r="X1265">
        <v>184.85678046003062</v>
      </c>
      <c r="Y1265">
        <v>0</v>
      </c>
      <c r="Z1265">
        <v>0</v>
      </c>
      <c r="AA1265">
        <v>0</v>
      </c>
      <c r="AB1265">
        <v>26.056757292691579</v>
      </c>
      <c r="AC1265">
        <v>0</v>
      </c>
      <c r="AD1265">
        <v>0</v>
      </c>
      <c r="AE1265">
        <v>210.91353775272219</v>
      </c>
    </row>
    <row r="1266" spans="1:31" x14ac:dyDescent="0.3">
      <c r="A1266">
        <v>2450118</v>
      </c>
      <c r="B1266">
        <v>1</v>
      </c>
      <c r="C1266" t="s">
        <v>80</v>
      </c>
      <c r="D1266" t="s">
        <v>106</v>
      </c>
      <c r="E1266" t="s">
        <v>159</v>
      </c>
      <c r="F1266" t="s">
        <v>3895</v>
      </c>
      <c r="G1266" t="s">
        <v>143</v>
      </c>
      <c r="H1266" t="s">
        <v>144</v>
      </c>
      <c r="I1266" t="s">
        <v>136</v>
      </c>
      <c r="J1266" t="s">
        <v>137</v>
      </c>
      <c r="K1266" t="s">
        <v>138</v>
      </c>
      <c r="L1266" t="s">
        <v>3896</v>
      </c>
      <c r="M1266" t="s">
        <v>3897</v>
      </c>
      <c r="N1266">
        <v>0.29055555500000002</v>
      </c>
      <c r="O1266">
        <v>0</v>
      </c>
      <c r="P1266">
        <v>20</v>
      </c>
      <c r="Q1266">
        <v>0</v>
      </c>
      <c r="R1266">
        <v>3</v>
      </c>
      <c r="S1266">
        <v>0</v>
      </c>
      <c r="T1266">
        <v>4</v>
      </c>
      <c r="U1266">
        <v>0</v>
      </c>
      <c r="V1266">
        <v>0</v>
      </c>
      <c r="W1266">
        <v>0</v>
      </c>
      <c r="X1266">
        <v>3.3064520260844614</v>
      </c>
      <c r="Y1266">
        <v>0</v>
      </c>
      <c r="Z1266">
        <v>0.31989439683905169</v>
      </c>
      <c r="AA1266">
        <v>0</v>
      </c>
      <c r="AB1266">
        <v>0.24576007883228979</v>
      </c>
      <c r="AC1266">
        <v>0</v>
      </c>
      <c r="AD1266">
        <v>0</v>
      </c>
      <c r="AE1266">
        <v>3.8721065017558027</v>
      </c>
    </row>
    <row r="1267" spans="1:31" x14ac:dyDescent="0.3">
      <c r="A1267">
        <v>2449952</v>
      </c>
      <c r="B1267">
        <v>1</v>
      </c>
      <c r="C1267" t="s">
        <v>80</v>
      </c>
      <c r="D1267" t="s">
        <v>101</v>
      </c>
      <c r="E1267" t="s">
        <v>132</v>
      </c>
      <c r="F1267" t="s">
        <v>3898</v>
      </c>
      <c r="G1267" t="s">
        <v>134</v>
      </c>
      <c r="H1267" t="s">
        <v>135</v>
      </c>
      <c r="I1267" t="s">
        <v>136</v>
      </c>
      <c r="J1267" t="s">
        <v>137</v>
      </c>
      <c r="K1267" t="s">
        <v>138</v>
      </c>
      <c r="L1267" t="s">
        <v>3899</v>
      </c>
      <c r="M1267" t="s">
        <v>3900</v>
      </c>
      <c r="N1267">
        <v>2.6949999999999998</v>
      </c>
      <c r="O1267">
        <v>19</v>
      </c>
      <c r="P1267">
        <v>22</v>
      </c>
      <c r="Q1267">
        <v>20</v>
      </c>
      <c r="R1267">
        <v>2</v>
      </c>
      <c r="S1267">
        <v>18</v>
      </c>
      <c r="T1267">
        <v>4</v>
      </c>
      <c r="U1267">
        <v>0</v>
      </c>
      <c r="V1267">
        <v>0</v>
      </c>
      <c r="W1267">
        <v>30.370554997972846</v>
      </c>
      <c r="X1267">
        <v>37.442208900041891</v>
      </c>
      <c r="Y1267">
        <v>27.697429530951609</v>
      </c>
      <c r="Z1267">
        <v>0.17448764321415733</v>
      </c>
      <c r="AA1267">
        <v>865.15895017439448</v>
      </c>
      <c r="AB1267">
        <v>11.286529221702763</v>
      </c>
      <c r="AC1267">
        <v>0</v>
      </c>
      <c r="AD1267">
        <v>0</v>
      </c>
      <c r="AE1267">
        <v>972.13016046827772</v>
      </c>
    </row>
    <row r="1268" spans="1:31" x14ac:dyDescent="0.3">
      <c r="A1268">
        <v>2449975</v>
      </c>
      <c r="B1268">
        <v>1</v>
      </c>
      <c r="C1268" t="s">
        <v>80</v>
      </c>
      <c r="D1268" t="s">
        <v>97</v>
      </c>
      <c r="E1268" t="s">
        <v>169</v>
      </c>
      <c r="F1268" t="s">
        <v>3901</v>
      </c>
      <c r="G1268" t="s">
        <v>143</v>
      </c>
      <c r="H1268" t="s">
        <v>135</v>
      </c>
      <c r="I1268" t="s">
        <v>136</v>
      </c>
      <c r="J1268" t="s">
        <v>137</v>
      </c>
      <c r="K1268" t="s">
        <v>138</v>
      </c>
      <c r="L1268" t="s">
        <v>3902</v>
      </c>
      <c r="M1268" t="s">
        <v>3903</v>
      </c>
      <c r="N1268">
        <v>1.0113888879999999</v>
      </c>
      <c r="O1268">
        <v>2</v>
      </c>
      <c r="P1268">
        <v>1011</v>
      </c>
      <c r="Q1268">
        <v>1</v>
      </c>
      <c r="R1268">
        <v>32</v>
      </c>
      <c r="S1268">
        <v>5</v>
      </c>
      <c r="T1268">
        <v>74</v>
      </c>
      <c r="U1268">
        <v>0</v>
      </c>
      <c r="V1268">
        <v>0</v>
      </c>
      <c r="W1268">
        <v>34.849543983295156</v>
      </c>
      <c r="X1268">
        <v>224.95120281788692</v>
      </c>
      <c r="Y1268">
        <v>9.812267043442971E-2</v>
      </c>
      <c r="Z1268">
        <v>7.9676135091532965</v>
      </c>
      <c r="AA1268">
        <v>5.9307857217464139</v>
      </c>
      <c r="AB1268">
        <v>80.600653330482842</v>
      </c>
      <c r="AC1268">
        <v>0</v>
      </c>
      <c r="AD1268">
        <v>0</v>
      </c>
      <c r="AE1268">
        <v>354.39792203299902</v>
      </c>
    </row>
    <row r="1269" spans="1:31" x14ac:dyDescent="0.3">
      <c r="A1269">
        <v>2449826</v>
      </c>
      <c r="B1269">
        <v>1</v>
      </c>
      <c r="C1269" t="s">
        <v>80</v>
      </c>
      <c r="D1269" t="s">
        <v>87</v>
      </c>
      <c r="E1269" t="s">
        <v>173</v>
      </c>
      <c r="F1269" t="s">
        <v>3904</v>
      </c>
      <c r="G1269" t="s">
        <v>239</v>
      </c>
      <c r="H1269" t="s">
        <v>144</v>
      </c>
      <c r="I1269" t="s">
        <v>136</v>
      </c>
      <c r="J1269" t="s">
        <v>137</v>
      </c>
      <c r="K1269" t="s">
        <v>138</v>
      </c>
      <c r="L1269" t="s">
        <v>3905</v>
      </c>
      <c r="M1269" t="s">
        <v>3906</v>
      </c>
      <c r="N1269">
        <v>3.9516666659999999</v>
      </c>
      <c r="O1269">
        <v>0</v>
      </c>
      <c r="P1269">
        <v>6</v>
      </c>
      <c r="Q1269">
        <v>0</v>
      </c>
      <c r="R1269">
        <v>0</v>
      </c>
      <c r="S1269">
        <v>0</v>
      </c>
      <c r="T1269">
        <v>1</v>
      </c>
      <c r="U1269">
        <v>0</v>
      </c>
      <c r="V1269">
        <v>0</v>
      </c>
      <c r="W1269">
        <v>0</v>
      </c>
      <c r="X1269">
        <v>7.2172854495211647</v>
      </c>
      <c r="Y1269">
        <v>0</v>
      </c>
      <c r="Z1269">
        <v>0</v>
      </c>
      <c r="AA1269">
        <v>0</v>
      </c>
      <c r="AB1269">
        <v>10.256418468337376</v>
      </c>
      <c r="AC1269">
        <v>0</v>
      </c>
      <c r="AD1269">
        <v>0</v>
      </c>
      <c r="AE1269">
        <v>17.47370391785854</v>
      </c>
    </row>
    <row r="1270" spans="1:31" x14ac:dyDescent="0.3">
      <c r="A1270">
        <v>2450038</v>
      </c>
      <c r="B1270">
        <v>1</v>
      </c>
      <c r="C1270" t="s">
        <v>80</v>
      </c>
      <c r="D1270" t="s">
        <v>105</v>
      </c>
      <c r="E1270" t="s">
        <v>159</v>
      </c>
      <c r="F1270" t="s">
        <v>3907</v>
      </c>
      <c r="G1270" t="s">
        <v>725</v>
      </c>
      <c r="H1270" t="s">
        <v>144</v>
      </c>
      <c r="I1270" t="s">
        <v>136</v>
      </c>
      <c r="J1270" t="s">
        <v>137</v>
      </c>
      <c r="K1270" t="s">
        <v>138</v>
      </c>
      <c r="L1270" t="s">
        <v>3908</v>
      </c>
      <c r="M1270" t="s">
        <v>3909</v>
      </c>
      <c r="N1270">
        <v>2.8875000000000002</v>
      </c>
      <c r="O1270">
        <v>0</v>
      </c>
      <c r="P1270">
        <v>15</v>
      </c>
      <c r="Q1270">
        <v>0</v>
      </c>
      <c r="R1270">
        <v>0</v>
      </c>
      <c r="S1270">
        <v>0</v>
      </c>
      <c r="T1270">
        <v>1</v>
      </c>
      <c r="U1270">
        <v>0</v>
      </c>
      <c r="V1270">
        <v>0</v>
      </c>
      <c r="W1270">
        <v>0</v>
      </c>
      <c r="X1270">
        <v>8.3087894306673107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8.3087894306673107</v>
      </c>
    </row>
    <row r="1271" spans="1:31" x14ac:dyDescent="0.3">
      <c r="A1271">
        <v>2449932</v>
      </c>
      <c r="B1271">
        <v>1</v>
      </c>
      <c r="C1271" t="s">
        <v>80</v>
      </c>
      <c r="D1271" t="s">
        <v>99</v>
      </c>
      <c r="E1271" t="s">
        <v>173</v>
      </c>
      <c r="F1271" t="s">
        <v>3910</v>
      </c>
      <c r="G1271" t="s">
        <v>175</v>
      </c>
      <c r="H1271" t="s">
        <v>144</v>
      </c>
      <c r="I1271" t="s">
        <v>136</v>
      </c>
      <c r="J1271" t="s">
        <v>137</v>
      </c>
      <c r="K1271" t="s">
        <v>138</v>
      </c>
      <c r="L1271" t="s">
        <v>3911</v>
      </c>
      <c r="M1271" t="s">
        <v>3912</v>
      </c>
      <c r="N1271">
        <v>5.63</v>
      </c>
      <c r="O1271">
        <v>0</v>
      </c>
      <c r="P1271">
        <v>1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1.2909598279792578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1.2909598279792578</v>
      </c>
    </row>
    <row r="1272" spans="1:31" x14ac:dyDescent="0.3">
      <c r="A1272">
        <v>2449597</v>
      </c>
      <c r="B1272">
        <v>1</v>
      </c>
      <c r="C1272" t="s">
        <v>81</v>
      </c>
      <c r="D1272" t="s">
        <v>115</v>
      </c>
      <c r="E1272" t="s">
        <v>147</v>
      </c>
      <c r="F1272" t="s">
        <v>3913</v>
      </c>
      <c r="G1272" t="s">
        <v>149</v>
      </c>
      <c r="H1272" t="s">
        <v>135</v>
      </c>
      <c r="I1272" t="s">
        <v>136</v>
      </c>
      <c r="J1272" t="s">
        <v>137</v>
      </c>
      <c r="K1272" t="s">
        <v>138</v>
      </c>
      <c r="L1272" t="s">
        <v>3914</v>
      </c>
      <c r="M1272" t="s">
        <v>3915</v>
      </c>
      <c r="N1272">
        <v>0.109166666</v>
      </c>
      <c r="O1272">
        <v>0</v>
      </c>
      <c r="P1272">
        <v>480</v>
      </c>
      <c r="Q1272">
        <v>3</v>
      </c>
      <c r="R1272">
        <v>18</v>
      </c>
      <c r="S1272">
        <v>4</v>
      </c>
      <c r="T1272">
        <v>37</v>
      </c>
      <c r="U1272">
        <v>0</v>
      </c>
      <c r="V1272">
        <v>0</v>
      </c>
      <c r="W1272">
        <v>0</v>
      </c>
      <c r="X1272">
        <v>4.2445483072564132</v>
      </c>
      <c r="Y1272">
        <v>7.3255894027335219E-2</v>
      </c>
      <c r="Z1272">
        <v>0.11646792431862851</v>
      </c>
      <c r="AA1272">
        <v>0.83441057853009992</v>
      </c>
      <c r="AB1272">
        <v>1.7306155442469244</v>
      </c>
      <c r="AC1272">
        <v>0</v>
      </c>
      <c r="AD1272">
        <v>0</v>
      </c>
      <c r="AE1272">
        <v>6.9992982483794011</v>
      </c>
    </row>
    <row r="1273" spans="1:31" x14ac:dyDescent="0.3">
      <c r="A1273">
        <v>2449348</v>
      </c>
      <c r="B1273">
        <v>1</v>
      </c>
      <c r="C1273" t="s">
        <v>80</v>
      </c>
      <c r="D1273" t="s">
        <v>95</v>
      </c>
      <c r="E1273" t="s">
        <v>147</v>
      </c>
      <c r="F1273" t="s">
        <v>1200</v>
      </c>
      <c r="G1273" t="s">
        <v>3916</v>
      </c>
      <c r="H1273" t="s">
        <v>135</v>
      </c>
      <c r="I1273" t="s">
        <v>136</v>
      </c>
      <c r="J1273" t="s">
        <v>137</v>
      </c>
      <c r="K1273" t="s">
        <v>138</v>
      </c>
      <c r="L1273" t="s">
        <v>3917</v>
      </c>
      <c r="M1273" t="s">
        <v>3918</v>
      </c>
      <c r="N1273">
        <v>4.7669444439999999</v>
      </c>
      <c r="O1273">
        <v>2</v>
      </c>
      <c r="P1273">
        <v>0</v>
      </c>
      <c r="Q1273">
        <v>2</v>
      </c>
      <c r="R1273">
        <v>0</v>
      </c>
      <c r="S1273">
        <v>10</v>
      </c>
      <c r="T1273">
        <v>0</v>
      </c>
      <c r="U1273">
        <v>2</v>
      </c>
      <c r="V1273">
        <v>0</v>
      </c>
      <c r="W1273">
        <v>7.2489137265815016</v>
      </c>
      <c r="X1273">
        <v>0</v>
      </c>
      <c r="Y1273">
        <v>2.4492548074316507</v>
      </c>
      <c r="Z1273">
        <v>0</v>
      </c>
      <c r="AA1273">
        <v>182.40117676672875</v>
      </c>
      <c r="AB1273">
        <v>0</v>
      </c>
      <c r="AC1273">
        <v>420.45824256010582</v>
      </c>
      <c r="AD1273">
        <v>0</v>
      </c>
      <c r="AE1273">
        <v>612.55758786084766</v>
      </c>
    </row>
    <row r="1274" spans="1:31" x14ac:dyDescent="0.3">
      <c r="A1274">
        <v>2449740</v>
      </c>
      <c r="B1274">
        <v>1</v>
      </c>
      <c r="C1274" t="s">
        <v>81</v>
      </c>
      <c r="D1274" t="s">
        <v>113</v>
      </c>
      <c r="E1274" t="s">
        <v>141</v>
      </c>
      <c r="F1274" t="s">
        <v>3919</v>
      </c>
      <c r="G1274" t="s">
        <v>156</v>
      </c>
      <c r="H1274" t="s">
        <v>144</v>
      </c>
      <c r="I1274" t="s">
        <v>136</v>
      </c>
      <c r="J1274" t="s">
        <v>137</v>
      </c>
      <c r="K1274" t="s">
        <v>138</v>
      </c>
      <c r="L1274" t="s">
        <v>3920</v>
      </c>
      <c r="M1274" t="s">
        <v>3921</v>
      </c>
      <c r="N1274">
        <v>1.9575</v>
      </c>
      <c r="O1274">
        <v>0</v>
      </c>
      <c r="P1274">
        <v>21</v>
      </c>
      <c r="Q1274">
        <v>0</v>
      </c>
      <c r="R1274">
        <v>13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1.1259070142691314</v>
      </c>
      <c r="Y1274">
        <v>0</v>
      </c>
      <c r="Z1274">
        <v>3.2489805104983822</v>
      </c>
      <c r="AA1274">
        <v>0</v>
      </c>
      <c r="AB1274">
        <v>0</v>
      </c>
      <c r="AC1274">
        <v>0</v>
      </c>
      <c r="AD1274">
        <v>0</v>
      </c>
      <c r="AE1274">
        <v>4.3748875247675141</v>
      </c>
    </row>
    <row r="1275" spans="1:31" x14ac:dyDescent="0.3">
      <c r="A1275">
        <v>2450181</v>
      </c>
      <c r="B1275">
        <v>1</v>
      </c>
      <c r="C1275" t="s">
        <v>81</v>
      </c>
      <c r="D1275" t="s">
        <v>117</v>
      </c>
      <c r="E1275" t="s">
        <v>159</v>
      </c>
      <c r="F1275" t="s">
        <v>3922</v>
      </c>
      <c r="G1275" t="s">
        <v>725</v>
      </c>
      <c r="H1275" t="s">
        <v>144</v>
      </c>
      <c r="I1275" t="s">
        <v>136</v>
      </c>
      <c r="J1275" t="s">
        <v>137</v>
      </c>
      <c r="K1275" t="s">
        <v>138</v>
      </c>
      <c r="L1275" t="s">
        <v>3923</v>
      </c>
      <c r="M1275" t="s">
        <v>3924</v>
      </c>
      <c r="N1275">
        <v>1.678055555</v>
      </c>
      <c r="O1275">
        <v>0</v>
      </c>
      <c r="P1275">
        <v>92</v>
      </c>
      <c r="Q1275">
        <v>0</v>
      </c>
      <c r="R1275">
        <v>0</v>
      </c>
      <c r="S1275">
        <v>0</v>
      </c>
      <c r="T1275">
        <v>2</v>
      </c>
      <c r="U1275">
        <v>0</v>
      </c>
      <c r="V1275">
        <v>0</v>
      </c>
      <c r="W1275">
        <v>0</v>
      </c>
      <c r="X1275">
        <v>26.363781808307017</v>
      </c>
      <c r="Y1275">
        <v>0</v>
      </c>
      <c r="Z1275">
        <v>0</v>
      </c>
      <c r="AA1275">
        <v>0</v>
      </c>
      <c r="AB1275">
        <v>3.1753155218815268</v>
      </c>
      <c r="AC1275">
        <v>0</v>
      </c>
      <c r="AD1275">
        <v>0</v>
      </c>
      <c r="AE1275">
        <v>29.539097330188543</v>
      </c>
    </row>
    <row r="1276" spans="1:31" x14ac:dyDescent="0.3">
      <c r="A1276">
        <v>2449795</v>
      </c>
      <c r="B1276">
        <v>1</v>
      </c>
      <c r="C1276" t="s">
        <v>81</v>
      </c>
      <c r="D1276" t="s">
        <v>118</v>
      </c>
      <c r="E1276" t="s">
        <v>132</v>
      </c>
      <c r="F1276" t="s">
        <v>3925</v>
      </c>
      <c r="G1276" t="s">
        <v>149</v>
      </c>
      <c r="H1276" t="s">
        <v>135</v>
      </c>
      <c r="I1276" t="s">
        <v>136</v>
      </c>
      <c r="J1276" t="s">
        <v>137</v>
      </c>
      <c r="K1276" t="s">
        <v>138</v>
      </c>
      <c r="L1276" t="s">
        <v>3926</v>
      </c>
      <c r="M1276" t="s">
        <v>3927</v>
      </c>
      <c r="N1276">
        <v>3.5261111110000001</v>
      </c>
      <c r="O1276">
        <v>1</v>
      </c>
      <c r="P1276">
        <v>9</v>
      </c>
      <c r="Q1276">
        <v>24</v>
      </c>
      <c r="R1276">
        <v>1</v>
      </c>
      <c r="S1276">
        <v>8</v>
      </c>
      <c r="T1276">
        <v>0</v>
      </c>
      <c r="U1276">
        <v>0</v>
      </c>
      <c r="V1276">
        <v>0</v>
      </c>
      <c r="W1276">
        <v>1.1696440227834151</v>
      </c>
      <c r="X1276">
        <v>3.0882460649535393</v>
      </c>
      <c r="Y1276">
        <v>36.552421912887297</v>
      </c>
      <c r="Z1276">
        <v>1.2108931756041539</v>
      </c>
      <c r="AA1276">
        <v>28.475835557949754</v>
      </c>
      <c r="AB1276">
        <v>0</v>
      </c>
      <c r="AC1276">
        <v>0</v>
      </c>
      <c r="AD1276">
        <v>0</v>
      </c>
      <c r="AE1276">
        <v>70.497040734178157</v>
      </c>
    </row>
    <row r="1277" spans="1:31" x14ac:dyDescent="0.3">
      <c r="A1277">
        <v>2450127</v>
      </c>
      <c r="B1277">
        <v>1</v>
      </c>
      <c r="C1277" t="s">
        <v>81</v>
      </c>
      <c r="D1277" t="s">
        <v>113</v>
      </c>
      <c r="E1277" t="s">
        <v>141</v>
      </c>
      <c r="F1277" t="s">
        <v>3928</v>
      </c>
      <c r="G1277" t="s">
        <v>156</v>
      </c>
      <c r="H1277" t="s">
        <v>144</v>
      </c>
      <c r="I1277" t="s">
        <v>136</v>
      </c>
      <c r="J1277" t="s">
        <v>137</v>
      </c>
      <c r="K1277" t="s">
        <v>138</v>
      </c>
      <c r="L1277" t="s">
        <v>3929</v>
      </c>
      <c r="M1277" t="s">
        <v>3930</v>
      </c>
      <c r="N1277">
        <v>2.4013888880000001</v>
      </c>
      <c r="O1277">
        <v>0</v>
      </c>
      <c r="P1277">
        <v>7</v>
      </c>
      <c r="Q1277">
        <v>0</v>
      </c>
      <c r="R1277">
        <v>2</v>
      </c>
      <c r="S1277">
        <v>0</v>
      </c>
      <c r="T1277">
        <v>1</v>
      </c>
      <c r="U1277">
        <v>0</v>
      </c>
      <c r="V1277">
        <v>0</v>
      </c>
      <c r="W1277">
        <v>0</v>
      </c>
      <c r="X1277">
        <v>2.2408410059277721</v>
      </c>
      <c r="Y1277">
        <v>0</v>
      </c>
      <c r="Z1277">
        <v>1.1912101346291917</v>
      </c>
      <c r="AA1277">
        <v>0</v>
      </c>
      <c r="AB1277">
        <v>0</v>
      </c>
      <c r="AC1277">
        <v>0</v>
      </c>
      <c r="AD1277">
        <v>0</v>
      </c>
      <c r="AE1277">
        <v>3.4320511405569638</v>
      </c>
    </row>
    <row r="1278" spans="1:31" x14ac:dyDescent="0.3">
      <c r="A1278">
        <v>2449463</v>
      </c>
      <c r="B1278">
        <v>1</v>
      </c>
      <c r="C1278" t="s">
        <v>81</v>
      </c>
      <c r="D1278" t="s">
        <v>122</v>
      </c>
      <c r="E1278" t="s">
        <v>141</v>
      </c>
      <c r="F1278" t="s">
        <v>3931</v>
      </c>
      <c r="G1278" t="s">
        <v>156</v>
      </c>
      <c r="H1278" t="s">
        <v>144</v>
      </c>
      <c r="I1278" t="s">
        <v>136</v>
      </c>
      <c r="J1278" t="s">
        <v>137</v>
      </c>
      <c r="K1278" t="s">
        <v>138</v>
      </c>
      <c r="L1278" t="s">
        <v>3932</v>
      </c>
      <c r="M1278" t="s">
        <v>3933</v>
      </c>
      <c r="N1278">
        <v>1.4172222219999999</v>
      </c>
      <c r="O1278">
        <v>0</v>
      </c>
      <c r="P1278">
        <v>21</v>
      </c>
      <c r="Q1278">
        <v>0</v>
      </c>
      <c r="R1278">
        <v>0</v>
      </c>
      <c r="S1278">
        <v>0</v>
      </c>
      <c r="T1278">
        <v>2</v>
      </c>
      <c r="U1278">
        <v>0</v>
      </c>
      <c r="V1278">
        <v>0</v>
      </c>
      <c r="W1278">
        <v>0</v>
      </c>
      <c r="X1278">
        <v>11.642961205047584</v>
      </c>
      <c r="Y1278">
        <v>0</v>
      </c>
      <c r="Z1278">
        <v>0</v>
      </c>
      <c r="AA1278">
        <v>0</v>
      </c>
      <c r="AB1278">
        <v>9.7321941911520184</v>
      </c>
      <c r="AC1278">
        <v>0</v>
      </c>
      <c r="AD1278">
        <v>0</v>
      </c>
      <c r="AE1278">
        <v>21.375155396199602</v>
      </c>
    </row>
    <row r="1279" spans="1:31" x14ac:dyDescent="0.3">
      <c r="A1279">
        <v>2450104</v>
      </c>
      <c r="B1279">
        <v>1</v>
      </c>
      <c r="C1279" t="s">
        <v>81</v>
      </c>
      <c r="D1279" t="s">
        <v>115</v>
      </c>
      <c r="E1279" t="s">
        <v>141</v>
      </c>
      <c r="F1279" t="s">
        <v>3934</v>
      </c>
      <c r="G1279" t="s">
        <v>156</v>
      </c>
      <c r="H1279" t="s">
        <v>144</v>
      </c>
      <c r="I1279" t="s">
        <v>136</v>
      </c>
      <c r="J1279" t="s">
        <v>137</v>
      </c>
      <c r="K1279" t="s">
        <v>138</v>
      </c>
      <c r="L1279" t="s">
        <v>3935</v>
      </c>
      <c r="M1279" t="s">
        <v>3936</v>
      </c>
      <c r="N1279">
        <v>3.846666666</v>
      </c>
      <c r="O1279">
        <v>0</v>
      </c>
      <c r="P1279">
        <v>5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1.0238702366210057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1.0238702366210057</v>
      </c>
    </row>
    <row r="1280" spans="1:31" x14ac:dyDescent="0.3">
      <c r="A1280">
        <v>2450150</v>
      </c>
      <c r="B1280">
        <v>1</v>
      </c>
      <c r="C1280" t="s">
        <v>80</v>
      </c>
      <c r="D1280" t="s">
        <v>101</v>
      </c>
      <c r="E1280" t="s">
        <v>141</v>
      </c>
      <c r="F1280" t="s">
        <v>3937</v>
      </c>
      <c r="G1280" t="s">
        <v>143</v>
      </c>
      <c r="H1280" t="s">
        <v>144</v>
      </c>
      <c r="I1280" t="s">
        <v>136</v>
      </c>
      <c r="J1280" t="s">
        <v>137</v>
      </c>
      <c r="K1280" t="s">
        <v>138</v>
      </c>
      <c r="L1280" t="s">
        <v>3938</v>
      </c>
      <c r="M1280" t="s">
        <v>3939</v>
      </c>
      <c r="N1280">
        <v>1.018888888</v>
      </c>
      <c r="O1280">
        <v>0</v>
      </c>
      <c r="P1280">
        <v>80</v>
      </c>
      <c r="Q1280">
        <v>0</v>
      </c>
      <c r="R1280">
        <v>1</v>
      </c>
      <c r="S1280">
        <v>0</v>
      </c>
      <c r="T1280">
        <v>5</v>
      </c>
      <c r="U1280">
        <v>0</v>
      </c>
      <c r="V1280">
        <v>0</v>
      </c>
      <c r="W1280">
        <v>0</v>
      </c>
      <c r="X1280">
        <v>35.239002178732292</v>
      </c>
      <c r="Y1280">
        <v>0</v>
      </c>
      <c r="Z1280">
        <v>2.3455463814948365E-2</v>
      </c>
      <c r="AA1280">
        <v>0</v>
      </c>
      <c r="AB1280">
        <v>2.4953029846269827</v>
      </c>
      <c r="AC1280">
        <v>0</v>
      </c>
      <c r="AD1280">
        <v>0</v>
      </c>
      <c r="AE1280">
        <v>37.757760627174221</v>
      </c>
    </row>
    <row r="1281" spans="1:31" x14ac:dyDescent="0.3">
      <c r="A1281">
        <v>2449603</v>
      </c>
      <c r="B1281">
        <v>1</v>
      </c>
      <c r="C1281" t="s">
        <v>80</v>
      </c>
      <c r="D1281" t="s">
        <v>96</v>
      </c>
      <c r="E1281" t="s">
        <v>141</v>
      </c>
      <c r="F1281" t="s">
        <v>3940</v>
      </c>
      <c r="G1281" t="s">
        <v>200</v>
      </c>
      <c r="H1281" t="s">
        <v>144</v>
      </c>
      <c r="I1281" t="s">
        <v>136</v>
      </c>
      <c r="J1281" t="s">
        <v>137</v>
      </c>
      <c r="K1281" t="s">
        <v>138</v>
      </c>
      <c r="L1281" t="s">
        <v>3941</v>
      </c>
      <c r="M1281" t="s">
        <v>3942</v>
      </c>
      <c r="N1281">
        <v>3.290277777</v>
      </c>
      <c r="O1281">
        <v>0</v>
      </c>
      <c r="P1281">
        <v>72</v>
      </c>
      <c r="Q1281">
        <v>0</v>
      </c>
      <c r="R1281">
        <v>0</v>
      </c>
      <c r="S1281">
        <v>0</v>
      </c>
      <c r="T1281">
        <v>1</v>
      </c>
      <c r="U1281">
        <v>0</v>
      </c>
      <c r="V1281">
        <v>0</v>
      </c>
      <c r="W1281">
        <v>0</v>
      </c>
      <c r="X1281">
        <v>79.114558293447743</v>
      </c>
      <c r="Y1281">
        <v>0</v>
      </c>
      <c r="Z1281">
        <v>0</v>
      </c>
      <c r="AA1281">
        <v>0</v>
      </c>
      <c r="AB1281">
        <v>1.145037068889349</v>
      </c>
      <c r="AC1281">
        <v>0</v>
      </c>
      <c r="AD1281">
        <v>0</v>
      </c>
      <c r="AE1281">
        <v>80.259595362337095</v>
      </c>
    </row>
    <row r="1282" spans="1:31" x14ac:dyDescent="0.3">
      <c r="A1282">
        <v>2449457</v>
      </c>
      <c r="B1282">
        <v>1</v>
      </c>
      <c r="C1282" t="s">
        <v>80</v>
      </c>
      <c r="D1282" t="s">
        <v>85</v>
      </c>
      <c r="E1282" t="s">
        <v>182</v>
      </c>
      <c r="F1282" t="s">
        <v>3943</v>
      </c>
      <c r="G1282" t="s">
        <v>259</v>
      </c>
      <c r="H1282" t="s">
        <v>144</v>
      </c>
      <c r="I1282" t="s">
        <v>136</v>
      </c>
      <c r="J1282" t="s">
        <v>137</v>
      </c>
      <c r="K1282" t="s">
        <v>138</v>
      </c>
      <c r="L1282" t="s">
        <v>3944</v>
      </c>
      <c r="M1282" t="s">
        <v>3945</v>
      </c>
      <c r="N1282">
        <v>1.5022222220000001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3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31.150033945415636</v>
      </c>
      <c r="AC1282">
        <v>0</v>
      </c>
      <c r="AD1282">
        <v>0</v>
      </c>
      <c r="AE1282">
        <v>31.150033945415636</v>
      </c>
    </row>
    <row r="1283" spans="1:31" x14ac:dyDescent="0.3">
      <c r="A1283">
        <v>2449918</v>
      </c>
      <c r="B1283">
        <v>1</v>
      </c>
      <c r="C1283" t="s">
        <v>80</v>
      </c>
      <c r="D1283" t="s">
        <v>96</v>
      </c>
      <c r="E1283" t="s">
        <v>141</v>
      </c>
      <c r="F1283" t="s">
        <v>3946</v>
      </c>
      <c r="G1283" t="s">
        <v>200</v>
      </c>
      <c r="H1283" t="s">
        <v>144</v>
      </c>
      <c r="I1283" t="s">
        <v>136</v>
      </c>
      <c r="J1283" t="s">
        <v>137</v>
      </c>
      <c r="K1283" t="s">
        <v>138</v>
      </c>
      <c r="L1283" t="s">
        <v>3947</v>
      </c>
      <c r="M1283" t="s">
        <v>3948</v>
      </c>
      <c r="N1283">
        <v>1.8180555549999999</v>
      </c>
      <c r="O1283">
        <v>0</v>
      </c>
      <c r="P1283">
        <v>63</v>
      </c>
      <c r="Q1283">
        <v>0</v>
      </c>
      <c r="R1283">
        <v>0</v>
      </c>
      <c r="S1283">
        <v>0</v>
      </c>
      <c r="T1283">
        <v>12</v>
      </c>
      <c r="U1283">
        <v>0</v>
      </c>
      <c r="V1283">
        <v>0</v>
      </c>
      <c r="W1283">
        <v>0</v>
      </c>
      <c r="X1283">
        <v>56.264779042116629</v>
      </c>
      <c r="Y1283">
        <v>0</v>
      </c>
      <c r="Z1283">
        <v>0</v>
      </c>
      <c r="AA1283">
        <v>0</v>
      </c>
      <c r="AB1283">
        <v>5.0652834928860875</v>
      </c>
      <c r="AC1283">
        <v>0</v>
      </c>
      <c r="AD1283">
        <v>0</v>
      </c>
      <c r="AE1283">
        <v>61.330062535002718</v>
      </c>
    </row>
    <row r="1284" spans="1:31" x14ac:dyDescent="0.3">
      <c r="A1284">
        <v>2450004</v>
      </c>
      <c r="B1284">
        <v>1</v>
      </c>
      <c r="C1284" t="s">
        <v>81</v>
      </c>
      <c r="D1284" t="s">
        <v>114</v>
      </c>
      <c r="E1284" t="s">
        <v>169</v>
      </c>
      <c r="F1284" t="s">
        <v>3949</v>
      </c>
      <c r="G1284" t="s">
        <v>166</v>
      </c>
      <c r="H1284" t="s">
        <v>135</v>
      </c>
      <c r="I1284" t="s">
        <v>136</v>
      </c>
      <c r="J1284" t="s">
        <v>137</v>
      </c>
      <c r="K1284" t="s">
        <v>138</v>
      </c>
      <c r="L1284" t="s">
        <v>3950</v>
      </c>
      <c r="M1284" t="s">
        <v>3951</v>
      </c>
      <c r="N1284">
        <v>7.579722222</v>
      </c>
      <c r="O1284">
        <v>0</v>
      </c>
      <c r="P1284">
        <v>1840</v>
      </c>
      <c r="Q1284">
        <v>0</v>
      </c>
      <c r="R1284">
        <v>47</v>
      </c>
      <c r="S1284">
        <v>9</v>
      </c>
      <c r="T1284">
        <v>169</v>
      </c>
      <c r="U1284">
        <v>0</v>
      </c>
      <c r="V1284">
        <v>0</v>
      </c>
      <c r="W1284">
        <v>0</v>
      </c>
      <c r="X1284">
        <v>1188.3143766507415</v>
      </c>
      <c r="Y1284">
        <v>0</v>
      </c>
      <c r="Z1284">
        <v>11.630012468971531</v>
      </c>
      <c r="AA1284">
        <v>63.650169387855293</v>
      </c>
      <c r="AB1284">
        <v>272.64550154652574</v>
      </c>
      <c r="AC1284">
        <v>0</v>
      </c>
      <c r="AD1284">
        <v>0</v>
      </c>
      <c r="AE1284">
        <v>1536.2400600540941</v>
      </c>
    </row>
    <row r="1285" spans="1:31" x14ac:dyDescent="0.3">
      <c r="A1285">
        <v>2450064</v>
      </c>
      <c r="B1285">
        <v>1</v>
      </c>
      <c r="C1285" t="s">
        <v>81</v>
      </c>
      <c r="D1285" t="s">
        <v>124</v>
      </c>
      <c r="E1285" t="s">
        <v>132</v>
      </c>
      <c r="F1285" t="s">
        <v>1087</v>
      </c>
      <c r="G1285" t="s">
        <v>3952</v>
      </c>
      <c r="H1285" t="s">
        <v>135</v>
      </c>
      <c r="I1285" t="s">
        <v>136</v>
      </c>
      <c r="J1285" t="s">
        <v>137</v>
      </c>
      <c r="K1285" t="s">
        <v>138</v>
      </c>
      <c r="L1285" t="s">
        <v>3953</v>
      </c>
      <c r="M1285" t="s">
        <v>3954</v>
      </c>
      <c r="N1285">
        <v>3.6438888880000002</v>
      </c>
      <c r="O1285">
        <v>4</v>
      </c>
      <c r="P1285">
        <v>459</v>
      </c>
      <c r="Q1285">
        <v>131</v>
      </c>
      <c r="R1285">
        <v>157</v>
      </c>
      <c r="S1285">
        <v>10</v>
      </c>
      <c r="T1285">
        <v>42</v>
      </c>
      <c r="U1285">
        <v>4</v>
      </c>
      <c r="V1285">
        <v>0</v>
      </c>
      <c r="W1285">
        <v>18.727053474832964</v>
      </c>
      <c r="X1285">
        <v>326.83618896044885</v>
      </c>
      <c r="Y1285">
        <v>766.30430682222868</v>
      </c>
      <c r="Z1285">
        <v>235.66548078367484</v>
      </c>
      <c r="AA1285">
        <v>80.783066412967074</v>
      </c>
      <c r="AB1285">
        <v>86.044754880987369</v>
      </c>
      <c r="AC1285">
        <v>245.07408371286326</v>
      </c>
      <c r="AD1285">
        <v>0</v>
      </c>
      <c r="AE1285">
        <v>1759.4349350480031</v>
      </c>
    </row>
    <row r="1286" spans="1:31" x14ac:dyDescent="0.3">
      <c r="A1286">
        <v>2449609</v>
      </c>
      <c r="B1286">
        <v>1</v>
      </c>
      <c r="C1286" t="s">
        <v>81</v>
      </c>
      <c r="D1286" t="s">
        <v>114</v>
      </c>
      <c r="E1286" t="s">
        <v>141</v>
      </c>
      <c r="F1286" t="s">
        <v>3955</v>
      </c>
      <c r="G1286" t="s">
        <v>156</v>
      </c>
      <c r="H1286" t="s">
        <v>144</v>
      </c>
      <c r="I1286" t="s">
        <v>136</v>
      </c>
      <c r="J1286" t="s">
        <v>137</v>
      </c>
      <c r="K1286" t="s">
        <v>138</v>
      </c>
      <c r="L1286" t="s">
        <v>3956</v>
      </c>
      <c r="M1286" t="s">
        <v>3957</v>
      </c>
      <c r="N1286">
        <v>0.66583333300000003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1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1.6643984961721365</v>
      </c>
      <c r="AC1286">
        <v>0</v>
      </c>
      <c r="AD1286">
        <v>0</v>
      </c>
      <c r="AE1286">
        <v>1.6643984961721365</v>
      </c>
    </row>
    <row r="1287" spans="1:31" x14ac:dyDescent="0.3">
      <c r="A1287">
        <v>2449317</v>
      </c>
      <c r="B1287">
        <v>1</v>
      </c>
      <c r="C1287" t="s">
        <v>80</v>
      </c>
      <c r="D1287" t="s">
        <v>84</v>
      </c>
      <c r="E1287" t="s">
        <v>141</v>
      </c>
      <c r="F1287" t="s">
        <v>1064</v>
      </c>
      <c r="G1287" t="s">
        <v>156</v>
      </c>
      <c r="H1287" t="s">
        <v>144</v>
      </c>
      <c r="I1287" t="s">
        <v>136</v>
      </c>
      <c r="J1287" t="s">
        <v>137</v>
      </c>
      <c r="K1287" t="s">
        <v>138</v>
      </c>
      <c r="L1287" t="s">
        <v>3958</v>
      </c>
      <c r="M1287" t="s">
        <v>3959</v>
      </c>
      <c r="N1287">
        <v>0.46611111100000002</v>
      </c>
      <c r="O1287">
        <v>0</v>
      </c>
      <c r="P1287">
        <v>25</v>
      </c>
      <c r="Q1287">
        <v>0</v>
      </c>
      <c r="R1287">
        <v>1</v>
      </c>
      <c r="S1287">
        <v>0</v>
      </c>
      <c r="T1287">
        <v>12</v>
      </c>
      <c r="U1287">
        <v>0</v>
      </c>
      <c r="V1287">
        <v>0</v>
      </c>
      <c r="W1287">
        <v>0</v>
      </c>
      <c r="X1287">
        <v>3.7481239505281789</v>
      </c>
      <c r="Y1287">
        <v>0</v>
      </c>
      <c r="Z1287">
        <v>0.15592820114548406</v>
      </c>
      <c r="AA1287">
        <v>0</v>
      </c>
      <c r="AB1287">
        <v>3.9524449079806359</v>
      </c>
      <c r="AC1287">
        <v>0</v>
      </c>
      <c r="AD1287">
        <v>0</v>
      </c>
      <c r="AE1287">
        <v>7.8564970596542985</v>
      </c>
    </row>
    <row r="1288" spans="1:31" x14ac:dyDescent="0.3">
      <c r="A1288">
        <v>2449858</v>
      </c>
      <c r="B1288">
        <v>1</v>
      </c>
      <c r="C1288" t="s">
        <v>80</v>
      </c>
      <c r="D1288" t="s">
        <v>106</v>
      </c>
      <c r="E1288" t="s">
        <v>159</v>
      </c>
      <c r="F1288" t="s">
        <v>3960</v>
      </c>
      <c r="G1288" t="s">
        <v>143</v>
      </c>
      <c r="H1288" t="s">
        <v>144</v>
      </c>
      <c r="I1288" t="s">
        <v>136</v>
      </c>
      <c r="J1288" t="s">
        <v>137</v>
      </c>
      <c r="K1288" t="s">
        <v>138</v>
      </c>
      <c r="L1288" t="s">
        <v>3961</v>
      </c>
      <c r="M1288" t="s">
        <v>3962</v>
      </c>
      <c r="N1288">
        <v>0.78388888800000001</v>
      </c>
      <c r="O1288">
        <v>0</v>
      </c>
      <c r="P1288">
        <v>93</v>
      </c>
      <c r="Q1288">
        <v>0</v>
      </c>
      <c r="R1288">
        <v>0</v>
      </c>
      <c r="S1288">
        <v>0</v>
      </c>
      <c r="T1288">
        <v>5</v>
      </c>
      <c r="U1288">
        <v>0</v>
      </c>
      <c r="V1288">
        <v>0</v>
      </c>
      <c r="W1288">
        <v>0</v>
      </c>
      <c r="X1288">
        <v>8.8500642967363579</v>
      </c>
      <c r="Y1288">
        <v>0</v>
      </c>
      <c r="Z1288">
        <v>0</v>
      </c>
      <c r="AA1288">
        <v>0</v>
      </c>
      <c r="AB1288">
        <v>0.25756050920440171</v>
      </c>
      <c r="AC1288">
        <v>0</v>
      </c>
      <c r="AD1288">
        <v>0</v>
      </c>
      <c r="AE1288">
        <v>9.107624805940759</v>
      </c>
    </row>
    <row r="1289" spans="1:31" x14ac:dyDescent="0.3">
      <c r="A1289">
        <v>2449417</v>
      </c>
      <c r="B1289">
        <v>1</v>
      </c>
      <c r="C1289" t="s">
        <v>80</v>
      </c>
      <c r="D1289" t="s">
        <v>89</v>
      </c>
      <c r="E1289" t="s">
        <v>141</v>
      </c>
      <c r="F1289" t="s">
        <v>3963</v>
      </c>
      <c r="G1289" t="s">
        <v>1222</v>
      </c>
      <c r="H1289" t="s">
        <v>144</v>
      </c>
      <c r="I1289" t="s">
        <v>136</v>
      </c>
      <c r="J1289" t="s">
        <v>137</v>
      </c>
      <c r="K1289" t="s">
        <v>138</v>
      </c>
      <c r="L1289" t="s">
        <v>3964</v>
      </c>
      <c r="M1289" t="s">
        <v>3965</v>
      </c>
      <c r="N1289">
        <v>1.750555555</v>
      </c>
      <c r="O1289">
        <v>0</v>
      </c>
      <c r="P1289">
        <v>197</v>
      </c>
      <c r="Q1289">
        <v>0</v>
      </c>
      <c r="R1289">
        <v>0</v>
      </c>
      <c r="S1289">
        <v>0</v>
      </c>
      <c r="T1289">
        <v>12</v>
      </c>
      <c r="U1289">
        <v>0</v>
      </c>
      <c r="V1289">
        <v>0</v>
      </c>
      <c r="W1289">
        <v>0</v>
      </c>
      <c r="X1289">
        <v>129.1004235753378</v>
      </c>
      <c r="Y1289">
        <v>0</v>
      </c>
      <c r="Z1289">
        <v>0</v>
      </c>
      <c r="AA1289">
        <v>0</v>
      </c>
      <c r="AB1289">
        <v>23.002833154856393</v>
      </c>
      <c r="AC1289">
        <v>0</v>
      </c>
      <c r="AD1289">
        <v>0</v>
      </c>
      <c r="AE1289">
        <v>152.1032567301942</v>
      </c>
    </row>
    <row r="1290" spans="1:31" x14ac:dyDescent="0.3">
      <c r="A1290">
        <v>2449812</v>
      </c>
      <c r="B1290">
        <v>1</v>
      </c>
      <c r="C1290" t="s">
        <v>80</v>
      </c>
      <c r="D1290" t="s">
        <v>95</v>
      </c>
      <c r="E1290" t="s">
        <v>147</v>
      </c>
      <c r="F1290" t="s">
        <v>3966</v>
      </c>
      <c r="G1290" t="s">
        <v>134</v>
      </c>
      <c r="H1290" t="s">
        <v>135</v>
      </c>
      <c r="I1290" t="s">
        <v>136</v>
      </c>
      <c r="J1290" t="s">
        <v>137</v>
      </c>
      <c r="K1290" t="s">
        <v>138</v>
      </c>
      <c r="L1290" t="s">
        <v>3967</v>
      </c>
      <c r="M1290" t="s">
        <v>3968</v>
      </c>
      <c r="N1290">
        <v>6.6713888880000001</v>
      </c>
      <c r="O1290">
        <v>0</v>
      </c>
      <c r="P1290">
        <v>0</v>
      </c>
      <c r="Q1290">
        <v>0</v>
      </c>
      <c r="R1290">
        <v>0</v>
      </c>
      <c r="S1290">
        <v>1</v>
      </c>
      <c r="T1290">
        <v>0</v>
      </c>
      <c r="U1290">
        <v>1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3.6280019456778891</v>
      </c>
      <c r="AB1290">
        <v>0</v>
      </c>
      <c r="AC1290">
        <v>286.09986801809089</v>
      </c>
      <c r="AD1290">
        <v>0</v>
      </c>
      <c r="AE1290">
        <v>289.7278699637688</v>
      </c>
    </row>
    <row r="1291" spans="1:31" x14ac:dyDescent="0.3">
      <c r="A1291">
        <v>2449878</v>
      </c>
      <c r="B1291">
        <v>1</v>
      </c>
      <c r="C1291" t="s">
        <v>80</v>
      </c>
      <c r="D1291" t="s">
        <v>100</v>
      </c>
      <c r="E1291" t="s">
        <v>159</v>
      </c>
      <c r="F1291" t="s">
        <v>3969</v>
      </c>
      <c r="G1291" t="s">
        <v>143</v>
      </c>
      <c r="H1291" t="s">
        <v>144</v>
      </c>
      <c r="I1291" t="s">
        <v>136</v>
      </c>
      <c r="J1291" t="s">
        <v>137</v>
      </c>
      <c r="K1291" t="s">
        <v>138</v>
      </c>
      <c r="L1291" t="s">
        <v>3970</v>
      </c>
      <c r="M1291" t="s">
        <v>3971</v>
      </c>
      <c r="N1291">
        <v>0.29805555500000003</v>
      </c>
      <c r="O1291">
        <v>0</v>
      </c>
      <c r="P1291">
        <v>57</v>
      </c>
      <c r="Q1291">
        <v>0</v>
      </c>
      <c r="R1291">
        <v>22</v>
      </c>
      <c r="S1291">
        <v>0</v>
      </c>
      <c r="T1291">
        <v>32</v>
      </c>
      <c r="U1291">
        <v>0</v>
      </c>
      <c r="V1291">
        <v>0</v>
      </c>
      <c r="W1291">
        <v>0</v>
      </c>
      <c r="X1291">
        <v>4.5181642376043962</v>
      </c>
      <c r="Y1291">
        <v>0</v>
      </c>
      <c r="Z1291">
        <v>2.1193686226213226</v>
      </c>
      <c r="AA1291">
        <v>0</v>
      </c>
      <c r="AB1291">
        <v>3.6346517104251372</v>
      </c>
      <c r="AC1291">
        <v>0</v>
      </c>
      <c r="AD1291">
        <v>0</v>
      </c>
      <c r="AE1291">
        <v>10.272184570650856</v>
      </c>
    </row>
    <row r="1292" spans="1:31" x14ac:dyDescent="0.3">
      <c r="A1292">
        <v>2449380</v>
      </c>
      <c r="B1292">
        <v>1</v>
      </c>
      <c r="C1292" t="s">
        <v>80</v>
      </c>
      <c r="D1292" t="s">
        <v>100</v>
      </c>
      <c r="E1292" t="s">
        <v>159</v>
      </c>
      <c r="F1292" t="s">
        <v>3972</v>
      </c>
      <c r="G1292" t="s">
        <v>161</v>
      </c>
      <c r="H1292" t="s">
        <v>144</v>
      </c>
      <c r="I1292" t="s">
        <v>136</v>
      </c>
      <c r="J1292" t="s">
        <v>137</v>
      </c>
      <c r="K1292" t="s">
        <v>162</v>
      </c>
      <c r="L1292" t="s">
        <v>3973</v>
      </c>
      <c r="M1292" t="s">
        <v>3974</v>
      </c>
      <c r="N1292">
        <v>6.4349999999999996</v>
      </c>
      <c r="O1292">
        <v>0</v>
      </c>
      <c r="P1292">
        <v>182</v>
      </c>
      <c r="Q1292">
        <v>0</v>
      </c>
      <c r="R1292">
        <v>4</v>
      </c>
      <c r="S1292">
        <v>0</v>
      </c>
      <c r="T1292">
        <v>18</v>
      </c>
      <c r="U1292">
        <v>0</v>
      </c>
      <c r="V1292">
        <v>0</v>
      </c>
      <c r="W1292">
        <v>0</v>
      </c>
      <c r="X1292">
        <v>432.16869953689132</v>
      </c>
      <c r="Y1292">
        <v>0</v>
      </c>
      <c r="Z1292">
        <v>2.0363435919155948</v>
      </c>
      <c r="AA1292">
        <v>0</v>
      </c>
      <c r="AB1292">
        <v>147.99703860474111</v>
      </c>
      <c r="AC1292">
        <v>0</v>
      </c>
      <c r="AD1292">
        <v>0</v>
      </c>
      <c r="AE1292">
        <v>582.20208173354797</v>
      </c>
    </row>
    <row r="1293" spans="1:31" x14ac:dyDescent="0.3">
      <c r="A1293">
        <v>2450164</v>
      </c>
      <c r="B1293">
        <v>1</v>
      </c>
      <c r="C1293" t="s">
        <v>81</v>
      </c>
      <c r="D1293" t="s">
        <v>127</v>
      </c>
      <c r="E1293" t="s">
        <v>173</v>
      </c>
      <c r="F1293" t="s">
        <v>3975</v>
      </c>
      <c r="G1293" t="s">
        <v>179</v>
      </c>
      <c r="H1293" t="s">
        <v>144</v>
      </c>
      <c r="I1293" t="s">
        <v>136</v>
      </c>
      <c r="J1293" t="s">
        <v>137</v>
      </c>
      <c r="K1293" t="s">
        <v>138</v>
      </c>
      <c r="L1293" t="s">
        <v>3976</v>
      </c>
      <c r="M1293" t="s">
        <v>3977</v>
      </c>
      <c r="N1293">
        <v>2.9763888879999998</v>
      </c>
      <c r="O1293">
        <v>0</v>
      </c>
      <c r="P1293">
        <v>2</v>
      </c>
      <c r="Q1293">
        <v>0</v>
      </c>
      <c r="R1293">
        <v>0</v>
      </c>
      <c r="S1293">
        <v>0</v>
      </c>
      <c r="T1293">
        <v>1</v>
      </c>
      <c r="U1293">
        <v>0</v>
      </c>
      <c r="V1293">
        <v>0</v>
      </c>
      <c r="W1293">
        <v>0</v>
      </c>
      <c r="X1293">
        <v>0.44136984932229184</v>
      </c>
      <c r="Y1293">
        <v>0</v>
      </c>
      <c r="Z1293">
        <v>0</v>
      </c>
      <c r="AA1293">
        <v>0</v>
      </c>
      <c r="AB1293">
        <v>4.4189840555779014E-2</v>
      </c>
      <c r="AC1293">
        <v>0</v>
      </c>
      <c r="AD1293">
        <v>0</v>
      </c>
      <c r="AE1293">
        <v>0.48555968987807085</v>
      </c>
    </row>
    <row r="1294" spans="1:31" x14ac:dyDescent="0.3">
      <c r="A1294">
        <v>2449500</v>
      </c>
      <c r="B1294">
        <v>1</v>
      </c>
      <c r="C1294" t="s">
        <v>80</v>
      </c>
      <c r="D1294" t="s">
        <v>84</v>
      </c>
      <c r="E1294" t="s">
        <v>141</v>
      </c>
      <c r="F1294" t="s">
        <v>1064</v>
      </c>
      <c r="G1294" t="s">
        <v>156</v>
      </c>
      <c r="H1294" t="s">
        <v>144</v>
      </c>
      <c r="I1294" t="s">
        <v>136</v>
      </c>
      <c r="J1294" t="s">
        <v>137</v>
      </c>
      <c r="K1294" t="s">
        <v>138</v>
      </c>
      <c r="L1294" t="s">
        <v>3978</v>
      </c>
      <c r="M1294" t="s">
        <v>3979</v>
      </c>
      <c r="N1294">
        <v>1.3277777770000001</v>
      </c>
      <c r="O1294">
        <v>0</v>
      </c>
      <c r="P1294">
        <v>25</v>
      </c>
      <c r="Q1294">
        <v>0</v>
      </c>
      <c r="R1294">
        <v>1</v>
      </c>
      <c r="S1294">
        <v>0</v>
      </c>
      <c r="T1294">
        <v>12</v>
      </c>
      <c r="U1294">
        <v>0</v>
      </c>
      <c r="V1294">
        <v>0</v>
      </c>
      <c r="W1294">
        <v>0</v>
      </c>
      <c r="X1294">
        <v>12.520651345449862</v>
      </c>
      <c r="Y1294">
        <v>0</v>
      </c>
      <c r="Z1294">
        <v>0.59121749391927481</v>
      </c>
      <c r="AA1294">
        <v>0</v>
      </c>
      <c r="AB1294">
        <v>26.8101785421958</v>
      </c>
      <c r="AC1294">
        <v>0</v>
      </c>
      <c r="AD1294">
        <v>0</v>
      </c>
      <c r="AE1294">
        <v>39.922047381564937</v>
      </c>
    </row>
    <row r="1295" spans="1:31" x14ac:dyDescent="0.3">
      <c r="A1295">
        <v>2449523</v>
      </c>
      <c r="B1295">
        <v>1</v>
      </c>
      <c r="C1295" t="s">
        <v>80</v>
      </c>
      <c r="D1295" t="s">
        <v>90</v>
      </c>
      <c r="E1295" t="s">
        <v>159</v>
      </c>
      <c r="F1295" t="s">
        <v>3980</v>
      </c>
      <c r="G1295" t="s">
        <v>143</v>
      </c>
      <c r="H1295" t="s">
        <v>144</v>
      </c>
      <c r="I1295" t="s">
        <v>136</v>
      </c>
      <c r="J1295" t="s">
        <v>137</v>
      </c>
      <c r="K1295" t="s">
        <v>138</v>
      </c>
      <c r="L1295" t="s">
        <v>3981</v>
      </c>
      <c r="M1295" t="s">
        <v>3982</v>
      </c>
      <c r="N1295">
        <v>1.0222222219999999</v>
      </c>
      <c r="O1295">
        <v>0</v>
      </c>
      <c r="P1295">
        <v>616</v>
      </c>
      <c r="Q1295">
        <v>0</v>
      </c>
      <c r="R1295">
        <v>0</v>
      </c>
      <c r="S1295">
        <v>0</v>
      </c>
      <c r="T1295">
        <v>49</v>
      </c>
      <c r="U1295">
        <v>0</v>
      </c>
      <c r="V1295">
        <v>0</v>
      </c>
      <c r="W1295">
        <v>0</v>
      </c>
      <c r="X1295">
        <v>247.84719331266021</v>
      </c>
      <c r="Y1295">
        <v>0</v>
      </c>
      <c r="Z1295">
        <v>0</v>
      </c>
      <c r="AA1295">
        <v>0</v>
      </c>
      <c r="AB1295">
        <v>70.349176182233506</v>
      </c>
      <c r="AC1295">
        <v>0</v>
      </c>
      <c r="AD1295">
        <v>0</v>
      </c>
      <c r="AE1295">
        <v>318.1963694948937</v>
      </c>
    </row>
    <row r="1296" spans="1:31" x14ac:dyDescent="0.3">
      <c r="A1296">
        <v>2449998</v>
      </c>
      <c r="B1296">
        <v>1</v>
      </c>
      <c r="C1296" t="s">
        <v>81</v>
      </c>
      <c r="D1296" t="s">
        <v>121</v>
      </c>
      <c r="E1296" t="s">
        <v>141</v>
      </c>
      <c r="F1296" t="s">
        <v>3983</v>
      </c>
      <c r="G1296" t="s">
        <v>156</v>
      </c>
      <c r="H1296" t="s">
        <v>144</v>
      </c>
      <c r="I1296" t="s">
        <v>136</v>
      </c>
      <c r="J1296" t="s">
        <v>137</v>
      </c>
      <c r="K1296" t="s">
        <v>138</v>
      </c>
      <c r="L1296" t="s">
        <v>3984</v>
      </c>
      <c r="M1296" t="s">
        <v>3985</v>
      </c>
      <c r="N1296">
        <v>1.366666666</v>
      </c>
      <c r="O1296">
        <v>0</v>
      </c>
      <c r="P1296">
        <v>18</v>
      </c>
      <c r="Q1296">
        <v>0</v>
      </c>
      <c r="R1296">
        <v>2</v>
      </c>
      <c r="S1296">
        <v>0</v>
      </c>
      <c r="T1296">
        <v>3</v>
      </c>
      <c r="U1296">
        <v>0</v>
      </c>
      <c r="V1296">
        <v>0</v>
      </c>
      <c r="W1296">
        <v>0</v>
      </c>
      <c r="X1296">
        <v>2.3258432875767254</v>
      </c>
      <c r="Y1296">
        <v>0</v>
      </c>
      <c r="Z1296">
        <v>1.6462478715401217E-2</v>
      </c>
      <c r="AA1296">
        <v>0</v>
      </c>
      <c r="AB1296">
        <v>1.8665773383238771</v>
      </c>
      <c r="AC1296">
        <v>0</v>
      </c>
      <c r="AD1296">
        <v>0</v>
      </c>
      <c r="AE1296">
        <v>4.208883104616004</v>
      </c>
    </row>
    <row r="1297" spans="1:31" x14ac:dyDescent="0.3">
      <c r="A1297">
        <v>2449921</v>
      </c>
      <c r="B1297">
        <v>1</v>
      </c>
      <c r="C1297" t="s">
        <v>80</v>
      </c>
      <c r="D1297" t="s">
        <v>90</v>
      </c>
      <c r="E1297" t="s">
        <v>141</v>
      </c>
      <c r="F1297" t="s">
        <v>3986</v>
      </c>
      <c r="G1297" t="s">
        <v>156</v>
      </c>
      <c r="H1297" t="s">
        <v>144</v>
      </c>
      <c r="I1297" t="s">
        <v>136</v>
      </c>
      <c r="J1297" t="s">
        <v>137</v>
      </c>
      <c r="K1297" t="s">
        <v>138</v>
      </c>
      <c r="L1297" t="s">
        <v>3987</v>
      </c>
      <c r="M1297" t="s">
        <v>3988</v>
      </c>
      <c r="N1297">
        <v>2.5313888879999999</v>
      </c>
      <c r="O1297">
        <v>0</v>
      </c>
      <c r="P1297">
        <v>35</v>
      </c>
      <c r="Q1297">
        <v>0</v>
      </c>
      <c r="R1297">
        <v>0</v>
      </c>
      <c r="S1297">
        <v>0</v>
      </c>
      <c r="T1297">
        <v>2</v>
      </c>
      <c r="U1297">
        <v>0</v>
      </c>
      <c r="V1297">
        <v>0</v>
      </c>
      <c r="W1297">
        <v>0</v>
      </c>
      <c r="X1297">
        <v>42.768634652301962</v>
      </c>
      <c r="Y1297">
        <v>0</v>
      </c>
      <c r="Z1297">
        <v>0</v>
      </c>
      <c r="AA1297">
        <v>0</v>
      </c>
      <c r="AB1297">
        <v>11.453585863409621</v>
      </c>
      <c r="AC1297">
        <v>0</v>
      </c>
      <c r="AD1297">
        <v>0</v>
      </c>
      <c r="AE1297">
        <v>54.222220515711584</v>
      </c>
    </row>
    <row r="1298" spans="1:31" x14ac:dyDescent="0.3">
      <c r="A1298">
        <v>2449357</v>
      </c>
      <c r="B1298">
        <v>1</v>
      </c>
      <c r="C1298" t="s">
        <v>80</v>
      </c>
      <c r="D1298" t="s">
        <v>95</v>
      </c>
      <c r="E1298" t="s">
        <v>132</v>
      </c>
      <c r="F1298" t="s">
        <v>3989</v>
      </c>
      <c r="G1298" t="s">
        <v>193</v>
      </c>
      <c r="H1298" t="s">
        <v>135</v>
      </c>
      <c r="I1298" t="s">
        <v>136</v>
      </c>
      <c r="J1298" t="s">
        <v>137</v>
      </c>
      <c r="K1298" t="s">
        <v>138</v>
      </c>
      <c r="L1298" t="s">
        <v>3990</v>
      </c>
      <c r="M1298" t="s">
        <v>3991</v>
      </c>
      <c r="N1298">
        <v>1.87</v>
      </c>
      <c r="O1298">
        <v>0</v>
      </c>
      <c r="P1298">
        <v>162</v>
      </c>
      <c r="Q1298">
        <v>0</v>
      </c>
      <c r="R1298">
        <v>1</v>
      </c>
      <c r="S1298">
        <v>0</v>
      </c>
      <c r="T1298">
        <v>6</v>
      </c>
      <c r="U1298">
        <v>0</v>
      </c>
      <c r="V1298">
        <v>0</v>
      </c>
      <c r="W1298">
        <v>0</v>
      </c>
      <c r="X1298">
        <v>86.30164487362272</v>
      </c>
      <c r="Y1298">
        <v>0</v>
      </c>
      <c r="Z1298">
        <v>2.7467137410707316</v>
      </c>
      <c r="AA1298">
        <v>0</v>
      </c>
      <c r="AB1298">
        <v>13.174128357894041</v>
      </c>
      <c r="AC1298">
        <v>0</v>
      </c>
      <c r="AD1298">
        <v>0</v>
      </c>
      <c r="AE1298">
        <v>102.22248697258749</v>
      </c>
    </row>
    <row r="1299" spans="1:31" x14ac:dyDescent="0.3">
      <c r="A1299">
        <v>2449337</v>
      </c>
      <c r="B1299">
        <v>1</v>
      </c>
      <c r="C1299" t="s">
        <v>81</v>
      </c>
      <c r="D1299" t="s">
        <v>128</v>
      </c>
      <c r="E1299" t="s">
        <v>132</v>
      </c>
      <c r="F1299" t="s">
        <v>3992</v>
      </c>
      <c r="G1299" t="s">
        <v>149</v>
      </c>
      <c r="H1299" t="s">
        <v>135</v>
      </c>
      <c r="I1299" t="s">
        <v>136</v>
      </c>
      <c r="J1299" t="s">
        <v>137</v>
      </c>
      <c r="K1299" t="s">
        <v>138</v>
      </c>
      <c r="L1299" t="s">
        <v>3993</v>
      </c>
      <c r="M1299" t="s">
        <v>3994</v>
      </c>
      <c r="N1299">
        <v>1.781666666</v>
      </c>
      <c r="O1299">
        <v>0</v>
      </c>
      <c r="P1299">
        <v>0</v>
      </c>
      <c r="Q1299">
        <v>0</v>
      </c>
      <c r="R1299">
        <v>0</v>
      </c>
      <c r="S1299">
        <v>12</v>
      </c>
      <c r="T1299">
        <v>0</v>
      </c>
      <c r="U1299">
        <v>11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187.19290013263739</v>
      </c>
      <c r="AB1299">
        <v>0</v>
      </c>
      <c r="AC1299">
        <v>2366.7310096062038</v>
      </c>
      <c r="AD1299">
        <v>0</v>
      </c>
      <c r="AE1299">
        <v>2553.9239097388413</v>
      </c>
    </row>
    <row r="1300" spans="1:31" x14ac:dyDescent="0.3">
      <c r="A1300">
        <v>2449400</v>
      </c>
      <c r="B1300">
        <v>1</v>
      </c>
      <c r="C1300" t="s">
        <v>80</v>
      </c>
      <c r="D1300" t="s">
        <v>96</v>
      </c>
      <c r="E1300" t="s">
        <v>169</v>
      </c>
      <c r="F1300" t="s">
        <v>3643</v>
      </c>
      <c r="G1300" t="s">
        <v>353</v>
      </c>
      <c r="H1300" t="s">
        <v>135</v>
      </c>
      <c r="I1300" t="s">
        <v>136</v>
      </c>
      <c r="J1300" t="s">
        <v>137</v>
      </c>
      <c r="K1300" t="s">
        <v>138</v>
      </c>
      <c r="L1300" t="s">
        <v>3995</v>
      </c>
      <c r="M1300" t="s">
        <v>3996</v>
      </c>
      <c r="N1300">
        <v>0.89944444400000001</v>
      </c>
      <c r="O1300">
        <v>2</v>
      </c>
      <c r="P1300">
        <v>105</v>
      </c>
      <c r="Q1300">
        <v>3</v>
      </c>
      <c r="R1300">
        <v>0</v>
      </c>
      <c r="S1300">
        <v>7</v>
      </c>
      <c r="T1300">
        <v>1</v>
      </c>
      <c r="U1300">
        <v>0</v>
      </c>
      <c r="V1300">
        <v>0</v>
      </c>
      <c r="W1300">
        <v>0.70713665273461501</v>
      </c>
      <c r="X1300">
        <v>24.238282912619013</v>
      </c>
      <c r="Y1300">
        <v>0.93515094114066244</v>
      </c>
      <c r="Z1300">
        <v>0</v>
      </c>
      <c r="AA1300">
        <v>61.347420889698377</v>
      </c>
      <c r="AB1300">
        <v>0</v>
      </c>
      <c r="AC1300">
        <v>0</v>
      </c>
      <c r="AD1300">
        <v>0</v>
      </c>
      <c r="AE1300">
        <v>87.227991396192664</v>
      </c>
    </row>
    <row r="1301" spans="1:31" x14ac:dyDescent="0.3">
      <c r="A1301">
        <v>2449941</v>
      </c>
      <c r="B1301">
        <v>1</v>
      </c>
      <c r="C1301" t="s">
        <v>80</v>
      </c>
      <c r="D1301" t="s">
        <v>93</v>
      </c>
      <c r="E1301" t="s">
        <v>141</v>
      </c>
      <c r="F1301" t="s">
        <v>3997</v>
      </c>
      <c r="G1301" t="s">
        <v>156</v>
      </c>
      <c r="H1301" t="s">
        <v>144</v>
      </c>
      <c r="I1301" t="s">
        <v>136</v>
      </c>
      <c r="J1301" t="s">
        <v>137</v>
      </c>
      <c r="K1301" t="s">
        <v>138</v>
      </c>
      <c r="L1301" t="s">
        <v>3998</v>
      </c>
      <c r="M1301" t="s">
        <v>3999</v>
      </c>
      <c r="N1301">
        <v>0.70250000000000001</v>
      </c>
      <c r="O1301">
        <v>0</v>
      </c>
      <c r="P1301">
        <v>25</v>
      </c>
      <c r="Q1301">
        <v>0</v>
      </c>
      <c r="R1301">
        <v>0</v>
      </c>
      <c r="S1301">
        <v>0</v>
      </c>
      <c r="T1301">
        <v>1</v>
      </c>
      <c r="U1301">
        <v>0</v>
      </c>
      <c r="V1301">
        <v>0</v>
      </c>
      <c r="W1301">
        <v>0</v>
      </c>
      <c r="X1301">
        <v>3.7046459321360778</v>
      </c>
      <c r="Y1301">
        <v>0</v>
      </c>
      <c r="Z1301">
        <v>0</v>
      </c>
      <c r="AA1301">
        <v>0</v>
      </c>
      <c r="AB1301">
        <v>1.08587592956617</v>
      </c>
      <c r="AC1301">
        <v>0</v>
      </c>
      <c r="AD1301">
        <v>0</v>
      </c>
      <c r="AE1301">
        <v>4.7905218617022474</v>
      </c>
    </row>
    <row r="1302" spans="1:31" x14ac:dyDescent="0.3">
      <c r="A1302">
        <v>2449792</v>
      </c>
      <c r="B1302">
        <v>1</v>
      </c>
      <c r="C1302" t="s">
        <v>80</v>
      </c>
      <c r="D1302" t="s">
        <v>88</v>
      </c>
      <c r="E1302" t="s">
        <v>173</v>
      </c>
      <c r="F1302" t="s">
        <v>4000</v>
      </c>
      <c r="G1302" t="s">
        <v>239</v>
      </c>
      <c r="H1302" t="s">
        <v>144</v>
      </c>
      <c r="I1302" t="s">
        <v>136</v>
      </c>
      <c r="J1302" t="s">
        <v>137</v>
      </c>
      <c r="K1302" t="s">
        <v>138</v>
      </c>
      <c r="L1302" t="s">
        <v>4001</v>
      </c>
      <c r="M1302" t="s">
        <v>4002</v>
      </c>
      <c r="N1302">
        <v>4.4761111109999998</v>
      </c>
      <c r="O1302">
        <v>0</v>
      </c>
      <c r="P1302">
        <v>12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18.178692212466327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18.178692212466327</v>
      </c>
    </row>
    <row r="1303" spans="1:31" x14ac:dyDescent="0.3">
      <c r="A1303">
        <v>2450084</v>
      </c>
      <c r="B1303">
        <v>1</v>
      </c>
      <c r="C1303" t="s">
        <v>81</v>
      </c>
      <c r="D1303" t="s">
        <v>115</v>
      </c>
      <c r="E1303" t="s">
        <v>132</v>
      </c>
      <c r="F1303" t="s">
        <v>4003</v>
      </c>
      <c r="G1303" t="s">
        <v>149</v>
      </c>
      <c r="H1303" t="s">
        <v>135</v>
      </c>
      <c r="I1303" t="s">
        <v>136</v>
      </c>
      <c r="J1303" t="s">
        <v>137</v>
      </c>
      <c r="K1303" t="s">
        <v>138</v>
      </c>
      <c r="L1303" t="s">
        <v>4004</v>
      </c>
      <c r="M1303" t="s">
        <v>4005</v>
      </c>
      <c r="N1303">
        <v>0.123888888</v>
      </c>
      <c r="O1303">
        <v>0</v>
      </c>
      <c r="P1303">
        <v>1950</v>
      </c>
      <c r="Q1303">
        <v>0</v>
      </c>
      <c r="R1303">
        <v>55</v>
      </c>
      <c r="S1303">
        <v>10</v>
      </c>
      <c r="T1303">
        <v>168</v>
      </c>
      <c r="U1303">
        <v>0</v>
      </c>
      <c r="V1303">
        <v>1</v>
      </c>
      <c r="W1303">
        <v>0</v>
      </c>
      <c r="X1303">
        <v>39.459346680723186</v>
      </c>
      <c r="Y1303">
        <v>0</v>
      </c>
      <c r="Z1303">
        <v>1.2007225579777274</v>
      </c>
      <c r="AA1303">
        <v>9.4408978557095971</v>
      </c>
      <c r="AB1303">
        <v>14.985178079711249</v>
      </c>
      <c r="AC1303">
        <v>0</v>
      </c>
      <c r="AD1303">
        <v>8.3957763432111143</v>
      </c>
      <c r="AE1303">
        <v>73.481921517332864</v>
      </c>
    </row>
    <row r="1304" spans="1:31" x14ac:dyDescent="0.3">
      <c r="A1304">
        <v>2449394</v>
      </c>
      <c r="B1304">
        <v>1</v>
      </c>
      <c r="C1304" t="s">
        <v>80</v>
      </c>
      <c r="D1304" t="s">
        <v>84</v>
      </c>
      <c r="E1304" t="s">
        <v>141</v>
      </c>
      <c r="F1304" t="s">
        <v>2901</v>
      </c>
      <c r="G1304" t="s">
        <v>161</v>
      </c>
      <c r="H1304" t="s">
        <v>144</v>
      </c>
      <c r="I1304" t="s">
        <v>136</v>
      </c>
      <c r="J1304" t="s">
        <v>137</v>
      </c>
      <c r="K1304" t="s">
        <v>162</v>
      </c>
      <c r="L1304" t="s">
        <v>4006</v>
      </c>
      <c r="M1304" t="s">
        <v>4007</v>
      </c>
      <c r="N1304">
        <v>6.6950000000000003</v>
      </c>
      <c r="O1304">
        <v>0</v>
      </c>
      <c r="P1304">
        <v>3</v>
      </c>
      <c r="Q1304">
        <v>0</v>
      </c>
      <c r="R1304">
        <v>0</v>
      </c>
      <c r="S1304">
        <v>0</v>
      </c>
      <c r="T1304">
        <v>4</v>
      </c>
      <c r="U1304">
        <v>0</v>
      </c>
      <c r="V1304">
        <v>0</v>
      </c>
      <c r="W1304">
        <v>0</v>
      </c>
      <c r="X1304">
        <v>8.0814387249701962</v>
      </c>
      <c r="Y1304">
        <v>0</v>
      </c>
      <c r="Z1304">
        <v>0</v>
      </c>
      <c r="AA1304">
        <v>0</v>
      </c>
      <c r="AB1304">
        <v>75.043404914354127</v>
      </c>
      <c r="AC1304">
        <v>0</v>
      </c>
      <c r="AD1304">
        <v>0</v>
      </c>
      <c r="AE1304">
        <v>83.124843639324325</v>
      </c>
    </row>
    <row r="1305" spans="1:31" x14ac:dyDescent="0.3">
      <c r="A1305">
        <v>2449961</v>
      </c>
      <c r="B1305">
        <v>1</v>
      </c>
      <c r="C1305" t="s">
        <v>80</v>
      </c>
      <c r="D1305" t="s">
        <v>82</v>
      </c>
      <c r="E1305" t="s">
        <v>141</v>
      </c>
      <c r="F1305" t="s">
        <v>1722</v>
      </c>
      <c r="G1305" t="s">
        <v>156</v>
      </c>
      <c r="H1305" t="s">
        <v>144</v>
      </c>
      <c r="I1305" t="s">
        <v>136</v>
      </c>
      <c r="J1305" t="s">
        <v>137</v>
      </c>
      <c r="K1305" t="s">
        <v>138</v>
      </c>
      <c r="L1305" t="s">
        <v>4008</v>
      </c>
      <c r="M1305" t="s">
        <v>4009</v>
      </c>
      <c r="N1305">
        <v>1.889444444</v>
      </c>
      <c r="O1305">
        <v>0</v>
      </c>
      <c r="P1305">
        <v>42</v>
      </c>
      <c r="Q1305">
        <v>0</v>
      </c>
      <c r="R1305">
        <v>0</v>
      </c>
      <c r="S1305">
        <v>0</v>
      </c>
      <c r="T1305">
        <v>4</v>
      </c>
      <c r="U1305">
        <v>0</v>
      </c>
      <c r="V1305">
        <v>0</v>
      </c>
      <c r="W1305">
        <v>0</v>
      </c>
      <c r="X1305">
        <v>76.917525883286658</v>
      </c>
      <c r="Y1305">
        <v>0</v>
      </c>
      <c r="Z1305">
        <v>0</v>
      </c>
      <c r="AA1305">
        <v>0</v>
      </c>
      <c r="AB1305">
        <v>1.4616436855591606</v>
      </c>
      <c r="AC1305">
        <v>0</v>
      </c>
      <c r="AD1305">
        <v>0</v>
      </c>
      <c r="AE1305">
        <v>78.379169568845825</v>
      </c>
    </row>
    <row r="1306" spans="1:31" x14ac:dyDescent="0.3">
      <c r="A1306">
        <v>2449606</v>
      </c>
      <c r="B1306">
        <v>1</v>
      </c>
      <c r="C1306" t="s">
        <v>80</v>
      </c>
      <c r="D1306" t="s">
        <v>97</v>
      </c>
      <c r="E1306" t="s">
        <v>141</v>
      </c>
      <c r="F1306" t="s">
        <v>4010</v>
      </c>
      <c r="G1306" t="s">
        <v>200</v>
      </c>
      <c r="H1306" t="s">
        <v>144</v>
      </c>
      <c r="I1306" t="s">
        <v>136</v>
      </c>
      <c r="J1306" t="s">
        <v>137</v>
      </c>
      <c r="K1306" t="s">
        <v>138</v>
      </c>
      <c r="L1306" t="s">
        <v>4011</v>
      </c>
      <c r="M1306" t="s">
        <v>4012</v>
      </c>
      <c r="N1306">
        <v>4.8455555549999998</v>
      </c>
      <c r="O1306">
        <v>0</v>
      </c>
      <c r="P1306">
        <v>58</v>
      </c>
      <c r="Q1306">
        <v>0</v>
      </c>
      <c r="R1306">
        <v>1</v>
      </c>
      <c r="S1306">
        <v>0</v>
      </c>
      <c r="T1306">
        <v>2</v>
      </c>
      <c r="U1306">
        <v>0</v>
      </c>
      <c r="V1306">
        <v>0</v>
      </c>
      <c r="W1306">
        <v>0</v>
      </c>
      <c r="X1306">
        <v>113.77149947525176</v>
      </c>
      <c r="Y1306">
        <v>0</v>
      </c>
      <c r="Z1306">
        <v>0.70434416149786538</v>
      </c>
      <c r="AA1306">
        <v>0</v>
      </c>
      <c r="AB1306">
        <v>2.6870778919674588E-2</v>
      </c>
      <c r="AC1306">
        <v>0</v>
      </c>
      <c r="AD1306">
        <v>0</v>
      </c>
      <c r="AE1306">
        <v>114.5027144156693</v>
      </c>
    </row>
    <row r="1307" spans="1:31" x14ac:dyDescent="0.3">
      <c r="A1307">
        <v>2449915</v>
      </c>
      <c r="B1307">
        <v>1</v>
      </c>
      <c r="C1307" t="s">
        <v>81</v>
      </c>
      <c r="D1307" t="s">
        <v>128</v>
      </c>
      <c r="E1307" t="s">
        <v>141</v>
      </c>
      <c r="F1307" t="s">
        <v>4013</v>
      </c>
      <c r="G1307" t="s">
        <v>200</v>
      </c>
      <c r="H1307" t="s">
        <v>144</v>
      </c>
      <c r="I1307" t="s">
        <v>136</v>
      </c>
      <c r="J1307" t="s">
        <v>137</v>
      </c>
      <c r="K1307" t="s">
        <v>138</v>
      </c>
      <c r="L1307" t="s">
        <v>4014</v>
      </c>
      <c r="M1307" t="s">
        <v>4015</v>
      </c>
      <c r="N1307">
        <v>1.686666666</v>
      </c>
      <c r="O1307">
        <v>0</v>
      </c>
      <c r="P1307">
        <v>10</v>
      </c>
      <c r="Q1307">
        <v>0</v>
      </c>
      <c r="R1307">
        <v>5</v>
      </c>
      <c r="S1307">
        <v>0</v>
      </c>
      <c r="T1307">
        <v>4</v>
      </c>
      <c r="U1307">
        <v>0</v>
      </c>
      <c r="V1307">
        <v>0</v>
      </c>
      <c r="W1307">
        <v>0</v>
      </c>
      <c r="X1307">
        <v>2.4720137051648523</v>
      </c>
      <c r="Y1307">
        <v>0</v>
      </c>
      <c r="Z1307">
        <v>3.6112508537857186</v>
      </c>
      <c r="AA1307">
        <v>0</v>
      </c>
      <c r="AB1307">
        <v>1.4002768677946722</v>
      </c>
      <c r="AC1307">
        <v>0</v>
      </c>
      <c r="AD1307">
        <v>0</v>
      </c>
      <c r="AE1307">
        <v>7.4835414267452434</v>
      </c>
    </row>
    <row r="1308" spans="1:31" x14ac:dyDescent="0.3">
      <c r="A1308">
        <v>2449583</v>
      </c>
      <c r="B1308">
        <v>1</v>
      </c>
      <c r="C1308" t="s">
        <v>81</v>
      </c>
      <c r="D1308" t="s">
        <v>119</v>
      </c>
      <c r="E1308" t="s">
        <v>173</v>
      </c>
      <c r="F1308" t="s">
        <v>4016</v>
      </c>
      <c r="G1308" t="s">
        <v>175</v>
      </c>
      <c r="H1308" t="s">
        <v>144</v>
      </c>
      <c r="I1308" t="s">
        <v>136</v>
      </c>
      <c r="J1308" t="s">
        <v>137</v>
      </c>
      <c r="K1308" t="s">
        <v>138</v>
      </c>
      <c r="L1308" t="s">
        <v>4017</v>
      </c>
      <c r="M1308" t="s">
        <v>4018</v>
      </c>
      <c r="N1308">
        <v>0.71666666599999995</v>
      </c>
      <c r="O1308">
        <v>0</v>
      </c>
      <c r="P1308">
        <v>9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2.1059022022586458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2.1059022022586458</v>
      </c>
    </row>
    <row r="1309" spans="1:31" x14ac:dyDescent="0.3">
      <c r="A1309">
        <v>2449460</v>
      </c>
      <c r="B1309">
        <v>1</v>
      </c>
      <c r="C1309" t="s">
        <v>81</v>
      </c>
      <c r="D1309" t="s">
        <v>128</v>
      </c>
      <c r="E1309" t="s">
        <v>173</v>
      </c>
      <c r="F1309" t="s">
        <v>4019</v>
      </c>
      <c r="G1309" t="s">
        <v>175</v>
      </c>
      <c r="H1309" t="s">
        <v>144</v>
      </c>
      <c r="I1309" t="s">
        <v>136</v>
      </c>
      <c r="J1309" t="s">
        <v>137</v>
      </c>
      <c r="K1309" t="s">
        <v>138</v>
      </c>
      <c r="L1309" t="s">
        <v>4020</v>
      </c>
      <c r="M1309" t="s">
        <v>4021</v>
      </c>
      <c r="N1309">
        <v>0.86222222199999998</v>
      </c>
      <c r="O1309">
        <v>0</v>
      </c>
      <c r="P1309">
        <v>3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0.54489642476520095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0.54489642476520095</v>
      </c>
    </row>
    <row r="1310" spans="1:31" x14ac:dyDescent="0.3">
      <c r="A1310">
        <v>2449483</v>
      </c>
      <c r="B1310">
        <v>1</v>
      </c>
      <c r="C1310" t="s">
        <v>80</v>
      </c>
      <c r="D1310" t="s">
        <v>84</v>
      </c>
      <c r="E1310" t="s">
        <v>173</v>
      </c>
      <c r="F1310" t="s">
        <v>4022</v>
      </c>
      <c r="G1310" t="s">
        <v>175</v>
      </c>
      <c r="H1310" t="s">
        <v>144</v>
      </c>
      <c r="I1310" t="s">
        <v>136</v>
      </c>
      <c r="J1310" t="s">
        <v>137</v>
      </c>
      <c r="K1310" t="s">
        <v>138</v>
      </c>
      <c r="L1310" t="s">
        <v>4023</v>
      </c>
      <c r="M1310" t="s">
        <v>4024</v>
      </c>
      <c r="N1310">
        <v>4.9991666659999998</v>
      </c>
      <c r="O1310">
        <v>0</v>
      </c>
      <c r="P1310">
        <v>1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1.4316241325053543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1.4316241325053543</v>
      </c>
    </row>
    <row r="1311" spans="1:31" x14ac:dyDescent="0.3">
      <c r="A1311">
        <v>2450170</v>
      </c>
      <c r="B1311">
        <v>1</v>
      </c>
      <c r="C1311" t="s">
        <v>81</v>
      </c>
      <c r="D1311" t="s">
        <v>117</v>
      </c>
      <c r="E1311" t="s">
        <v>169</v>
      </c>
      <c r="F1311" t="s">
        <v>4025</v>
      </c>
      <c r="G1311" t="s">
        <v>149</v>
      </c>
      <c r="H1311" t="s">
        <v>135</v>
      </c>
      <c r="I1311" t="s">
        <v>136</v>
      </c>
      <c r="J1311" t="s">
        <v>137</v>
      </c>
      <c r="K1311" t="s">
        <v>138</v>
      </c>
      <c r="L1311" t="s">
        <v>4026</v>
      </c>
      <c r="M1311" t="s">
        <v>4027</v>
      </c>
      <c r="N1311">
        <v>0.11749999999999999</v>
      </c>
      <c r="O1311">
        <v>0</v>
      </c>
      <c r="P1311">
        <v>4691</v>
      </c>
      <c r="Q1311">
        <v>0</v>
      </c>
      <c r="R1311">
        <v>3</v>
      </c>
      <c r="S1311">
        <v>1</v>
      </c>
      <c r="T1311">
        <v>1234</v>
      </c>
      <c r="U1311">
        <v>0</v>
      </c>
      <c r="V1311">
        <v>5</v>
      </c>
      <c r="W1311">
        <v>0</v>
      </c>
      <c r="X1311">
        <v>117.93562844482636</v>
      </c>
      <c r="Y1311">
        <v>0</v>
      </c>
      <c r="Z1311">
        <v>4.1533993690423911E-2</v>
      </c>
      <c r="AA1311">
        <v>0.66922903562381841</v>
      </c>
      <c r="AB1311">
        <v>57.342390905168486</v>
      </c>
      <c r="AC1311">
        <v>0</v>
      </c>
      <c r="AD1311">
        <v>9.5482953733868747</v>
      </c>
      <c r="AE1311">
        <v>185.53707775269598</v>
      </c>
    </row>
    <row r="1312" spans="1:31" x14ac:dyDescent="0.3">
      <c r="A1312">
        <v>2449752</v>
      </c>
      <c r="B1312">
        <v>1</v>
      </c>
      <c r="C1312" t="s">
        <v>80</v>
      </c>
      <c r="D1312" t="s">
        <v>84</v>
      </c>
      <c r="E1312" t="s">
        <v>159</v>
      </c>
      <c r="F1312" t="s">
        <v>4028</v>
      </c>
      <c r="G1312" t="s">
        <v>366</v>
      </c>
      <c r="H1312" t="s">
        <v>144</v>
      </c>
      <c r="I1312" t="s">
        <v>136</v>
      </c>
      <c r="J1312" t="s">
        <v>137</v>
      </c>
      <c r="K1312" t="s">
        <v>138</v>
      </c>
      <c r="L1312" t="s">
        <v>4029</v>
      </c>
      <c r="M1312" t="s">
        <v>4030</v>
      </c>
      <c r="N1312">
        <v>1.0933333329999999</v>
      </c>
      <c r="O1312">
        <v>0</v>
      </c>
      <c r="P1312">
        <v>721</v>
      </c>
      <c r="Q1312">
        <v>0</v>
      </c>
      <c r="R1312">
        <v>0</v>
      </c>
      <c r="S1312">
        <v>0</v>
      </c>
      <c r="T1312">
        <v>45</v>
      </c>
      <c r="U1312">
        <v>0</v>
      </c>
      <c r="V1312">
        <v>0</v>
      </c>
      <c r="W1312">
        <v>0</v>
      </c>
      <c r="X1312">
        <v>227.77724805680211</v>
      </c>
      <c r="Y1312">
        <v>0</v>
      </c>
      <c r="Z1312">
        <v>0</v>
      </c>
      <c r="AA1312">
        <v>0</v>
      </c>
      <c r="AB1312">
        <v>30.815600560065789</v>
      </c>
      <c r="AC1312">
        <v>0</v>
      </c>
      <c r="AD1312">
        <v>0</v>
      </c>
      <c r="AE1312">
        <v>258.59284861686791</v>
      </c>
    </row>
    <row r="1313" spans="1:31" x14ac:dyDescent="0.3">
      <c r="A1313">
        <v>2449623</v>
      </c>
      <c r="B1313">
        <v>1</v>
      </c>
      <c r="C1313" t="s">
        <v>80</v>
      </c>
      <c r="D1313" t="s">
        <v>97</v>
      </c>
      <c r="E1313" t="s">
        <v>141</v>
      </c>
      <c r="F1313" t="s">
        <v>4031</v>
      </c>
      <c r="G1313" t="s">
        <v>1536</v>
      </c>
      <c r="H1313" t="s">
        <v>144</v>
      </c>
      <c r="I1313" t="s">
        <v>136</v>
      </c>
      <c r="J1313" t="s">
        <v>137</v>
      </c>
      <c r="K1313" t="s">
        <v>138</v>
      </c>
      <c r="L1313" t="s">
        <v>4032</v>
      </c>
      <c r="M1313" t="s">
        <v>4033</v>
      </c>
      <c r="N1313">
        <v>4.7030555549999997</v>
      </c>
      <c r="O1313">
        <v>0</v>
      </c>
      <c r="P1313">
        <v>1</v>
      </c>
      <c r="Q1313">
        <v>0</v>
      </c>
      <c r="R1313">
        <v>0</v>
      </c>
      <c r="S1313">
        <v>0</v>
      </c>
      <c r="T1313">
        <v>1</v>
      </c>
      <c r="U1313">
        <v>0</v>
      </c>
      <c r="V1313">
        <v>0</v>
      </c>
      <c r="W1313">
        <v>0</v>
      </c>
      <c r="X1313">
        <v>0.8972691012913816</v>
      </c>
      <c r="Y1313">
        <v>0</v>
      </c>
      <c r="Z1313">
        <v>0</v>
      </c>
      <c r="AA1313">
        <v>0</v>
      </c>
      <c r="AB1313">
        <v>16.346783673689188</v>
      </c>
      <c r="AC1313">
        <v>0</v>
      </c>
      <c r="AD1313">
        <v>0</v>
      </c>
      <c r="AE1313">
        <v>17.24405277498057</v>
      </c>
    </row>
    <row r="1314" spans="1:31" x14ac:dyDescent="0.3">
      <c r="A1314">
        <v>2449374</v>
      </c>
      <c r="B1314">
        <v>1</v>
      </c>
      <c r="C1314" t="s">
        <v>81</v>
      </c>
      <c r="D1314" t="s">
        <v>127</v>
      </c>
      <c r="E1314" t="s">
        <v>132</v>
      </c>
      <c r="F1314" t="s">
        <v>422</v>
      </c>
      <c r="G1314" t="s">
        <v>149</v>
      </c>
      <c r="H1314" t="s">
        <v>135</v>
      </c>
      <c r="I1314" t="s">
        <v>136</v>
      </c>
      <c r="J1314" t="s">
        <v>137</v>
      </c>
      <c r="K1314" t="s">
        <v>138</v>
      </c>
      <c r="L1314" t="s">
        <v>4034</v>
      </c>
      <c r="M1314" t="s">
        <v>4035</v>
      </c>
      <c r="N1314">
        <v>1.388055555</v>
      </c>
      <c r="O1314">
        <v>4</v>
      </c>
      <c r="P1314">
        <v>81</v>
      </c>
      <c r="Q1314">
        <v>100</v>
      </c>
      <c r="R1314">
        <v>96</v>
      </c>
      <c r="S1314">
        <v>2</v>
      </c>
      <c r="T1314">
        <v>8</v>
      </c>
      <c r="U1314">
        <v>0</v>
      </c>
      <c r="V1314">
        <v>0</v>
      </c>
      <c r="W1314">
        <v>0.98349309322448331</v>
      </c>
      <c r="X1314">
        <v>21.278738718390031</v>
      </c>
      <c r="Y1314">
        <v>55.059201520747678</v>
      </c>
      <c r="Z1314">
        <v>50.43760405212501</v>
      </c>
      <c r="AA1314">
        <v>3.0847478354014659</v>
      </c>
      <c r="AB1314">
        <v>8.6199358461783095</v>
      </c>
      <c r="AC1314">
        <v>0</v>
      </c>
      <c r="AD1314">
        <v>0</v>
      </c>
      <c r="AE1314">
        <v>139.463721066067</v>
      </c>
    </row>
    <row r="1315" spans="1:31" x14ac:dyDescent="0.3">
      <c r="A1315">
        <v>2450001</v>
      </c>
      <c r="B1315">
        <v>1</v>
      </c>
      <c r="C1315" t="s">
        <v>80</v>
      </c>
      <c r="D1315" t="s">
        <v>100</v>
      </c>
      <c r="E1315" t="s">
        <v>169</v>
      </c>
      <c r="F1315" t="s">
        <v>4036</v>
      </c>
      <c r="G1315" t="s">
        <v>149</v>
      </c>
      <c r="H1315" t="s">
        <v>135</v>
      </c>
      <c r="I1315" t="s">
        <v>136</v>
      </c>
      <c r="J1315" t="s">
        <v>137</v>
      </c>
      <c r="K1315" t="s">
        <v>138</v>
      </c>
      <c r="L1315" t="s">
        <v>4037</v>
      </c>
      <c r="M1315" t="s">
        <v>4038</v>
      </c>
      <c r="N1315">
        <v>0.82166666600000005</v>
      </c>
      <c r="O1315">
        <v>5</v>
      </c>
      <c r="P1315">
        <v>1584</v>
      </c>
      <c r="Q1315">
        <v>34</v>
      </c>
      <c r="R1315">
        <v>331</v>
      </c>
      <c r="S1315">
        <v>19</v>
      </c>
      <c r="T1315">
        <v>277</v>
      </c>
      <c r="U1315">
        <v>0</v>
      </c>
      <c r="V1315">
        <v>0</v>
      </c>
      <c r="W1315">
        <v>18.724676884576279</v>
      </c>
      <c r="X1315">
        <v>337.9345844825703</v>
      </c>
      <c r="Y1315">
        <v>88.394305047842948</v>
      </c>
      <c r="Z1315">
        <v>95.623040757321291</v>
      </c>
      <c r="AA1315">
        <v>57.647742185179332</v>
      </c>
      <c r="AB1315">
        <v>144.70468185800718</v>
      </c>
      <c r="AC1315">
        <v>0</v>
      </c>
      <c r="AD1315">
        <v>0</v>
      </c>
      <c r="AE1315">
        <v>743.0290312154973</v>
      </c>
    </row>
    <row r="1316" spans="1:31" x14ac:dyDescent="0.3">
      <c r="A1316">
        <v>2449314</v>
      </c>
      <c r="B1316">
        <v>1</v>
      </c>
      <c r="C1316" t="s">
        <v>81</v>
      </c>
      <c r="D1316" t="s">
        <v>118</v>
      </c>
      <c r="E1316" t="s">
        <v>173</v>
      </c>
      <c r="F1316" t="s">
        <v>4039</v>
      </c>
      <c r="G1316" t="s">
        <v>175</v>
      </c>
      <c r="H1316" t="s">
        <v>144</v>
      </c>
      <c r="I1316" t="s">
        <v>136</v>
      </c>
      <c r="J1316" t="s">
        <v>137</v>
      </c>
      <c r="K1316" t="s">
        <v>138</v>
      </c>
      <c r="L1316" t="s">
        <v>4040</v>
      </c>
      <c r="M1316" t="s">
        <v>4041</v>
      </c>
      <c r="N1316">
        <v>0.63194444400000005</v>
      </c>
      <c r="O1316">
        <v>0</v>
      </c>
      <c r="P1316">
        <v>4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0.41072920627083043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0.41072920627083043</v>
      </c>
    </row>
    <row r="1317" spans="1:31" x14ac:dyDescent="0.3">
      <c r="A1317">
        <v>2449420</v>
      </c>
      <c r="B1317">
        <v>1</v>
      </c>
      <c r="C1317" t="s">
        <v>81</v>
      </c>
      <c r="D1317" t="s">
        <v>115</v>
      </c>
      <c r="E1317" t="s">
        <v>159</v>
      </c>
      <c r="F1317" t="s">
        <v>4042</v>
      </c>
      <c r="G1317" t="s">
        <v>143</v>
      </c>
      <c r="H1317" t="s">
        <v>144</v>
      </c>
      <c r="I1317" t="s">
        <v>136</v>
      </c>
      <c r="J1317" t="s">
        <v>137</v>
      </c>
      <c r="K1317" t="s">
        <v>138</v>
      </c>
      <c r="L1317" t="s">
        <v>4043</v>
      </c>
      <c r="M1317" t="s">
        <v>4044</v>
      </c>
      <c r="N1317">
        <v>1.2136111110000001</v>
      </c>
      <c r="O1317">
        <v>0</v>
      </c>
      <c r="P1317">
        <v>16</v>
      </c>
      <c r="Q1317">
        <v>0</v>
      </c>
      <c r="R1317">
        <v>4</v>
      </c>
      <c r="S1317">
        <v>0</v>
      </c>
      <c r="T1317">
        <v>1</v>
      </c>
      <c r="U1317">
        <v>0</v>
      </c>
      <c r="V1317">
        <v>0</v>
      </c>
      <c r="W1317">
        <v>0</v>
      </c>
      <c r="X1317">
        <v>0.86603883010883864</v>
      </c>
      <c r="Y1317">
        <v>0</v>
      </c>
      <c r="Z1317">
        <v>1.2306474871670532</v>
      </c>
      <c r="AA1317">
        <v>0</v>
      </c>
      <c r="AB1317">
        <v>2.6975628240575769</v>
      </c>
      <c r="AC1317">
        <v>0</v>
      </c>
      <c r="AD1317">
        <v>0</v>
      </c>
      <c r="AE1317">
        <v>4.7942491413334682</v>
      </c>
    </row>
    <row r="1318" spans="1:31" x14ac:dyDescent="0.3">
      <c r="A1318">
        <v>2450107</v>
      </c>
      <c r="B1318">
        <v>1</v>
      </c>
      <c r="C1318" t="s">
        <v>80</v>
      </c>
      <c r="D1318" t="s">
        <v>107</v>
      </c>
      <c r="E1318" t="s">
        <v>141</v>
      </c>
      <c r="F1318" t="s">
        <v>4045</v>
      </c>
      <c r="G1318" t="s">
        <v>156</v>
      </c>
      <c r="H1318" t="s">
        <v>144</v>
      </c>
      <c r="I1318" t="s">
        <v>136</v>
      </c>
      <c r="J1318" t="s">
        <v>137</v>
      </c>
      <c r="K1318" t="s">
        <v>138</v>
      </c>
      <c r="L1318" t="s">
        <v>4046</v>
      </c>
      <c r="M1318" t="s">
        <v>4047</v>
      </c>
      <c r="N1318">
        <v>1.3774999999999999</v>
      </c>
      <c r="O1318">
        <v>0</v>
      </c>
      <c r="P1318">
        <v>51</v>
      </c>
      <c r="Q1318">
        <v>0</v>
      </c>
      <c r="R1318">
        <v>0</v>
      </c>
      <c r="S1318">
        <v>0</v>
      </c>
      <c r="T1318">
        <v>1</v>
      </c>
      <c r="U1318">
        <v>0</v>
      </c>
      <c r="V1318">
        <v>0</v>
      </c>
      <c r="W1318">
        <v>0</v>
      </c>
      <c r="X1318">
        <v>6.4811148941315002</v>
      </c>
      <c r="Y1318">
        <v>0</v>
      </c>
      <c r="Z1318">
        <v>0</v>
      </c>
      <c r="AA1318">
        <v>0</v>
      </c>
      <c r="AB1318">
        <v>0.85441438692294858</v>
      </c>
      <c r="AC1318">
        <v>0</v>
      </c>
      <c r="AD1318">
        <v>0</v>
      </c>
      <c r="AE1318">
        <v>7.3355292810544483</v>
      </c>
    </row>
    <row r="1319" spans="1:31" x14ac:dyDescent="0.3">
      <c r="A1319">
        <v>2450044</v>
      </c>
      <c r="B1319">
        <v>1</v>
      </c>
      <c r="C1319" t="s">
        <v>80</v>
      </c>
      <c r="D1319" t="s">
        <v>82</v>
      </c>
      <c r="E1319" t="s">
        <v>141</v>
      </c>
      <c r="F1319" t="s">
        <v>4048</v>
      </c>
      <c r="G1319" t="s">
        <v>2257</v>
      </c>
      <c r="H1319" t="s">
        <v>144</v>
      </c>
      <c r="I1319" t="s">
        <v>136</v>
      </c>
      <c r="J1319" t="s">
        <v>5</v>
      </c>
      <c r="K1319" t="s">
        <v>138</v>
      </c>
      <c r="L1319" t="s">
        <v>4049</v>
      </c>
      <c r="M1319" t="s">
        <v>4050</v>
      </c>
      <c r="N1319">
        <v>1.1613888880000001</v>
      </c>
      <c r="O1319">
        <v>0</v>
      </c>
      <c r="P1319">
        <v>153</v>
      </c>
      <c r="Q1319">
        <v>0</v>
      </c>
      <c r="R1319">
        <v>0</v>
      </c>
      <c r="S1319">
        <v>0</v>
      </c>
      <c r="T1319">
        <v>5</v>
      </c>
      <c r="U1319">
        <v>0</v>
      </c>
      <c r="V1319">
        <v>0</v>
      </c>
      <c r="W1319">
        <v>0</v>
      </c>
      <c r="X1319">
        <v>86.975462580108768</v>
      </c>
      <c r="Y1319">
        <v>0</v>
      </c>
      <c r="Z1319">
        <v>0</v>
      </c>
      <c r="AA1319">
        <v>0</v>
      </c>
      <c r="AB1319">
        <v>10.387220888740265</v>
      </c>
      <c r="AC1319">
        <v>0</v>
      </c>
      <c r="AD1319">
        <v>0</v>
      </c>
      <c r="AE1319">
        <v>97.362683468849028</v>
      </c>
    </row>
    <row r="1320" spans="1:31" x14ac:dyDescent="0.3">
      <c r="A1320">
        <v>2450187</v>
      </c>
      <c r="B1320">
        <v>1</v>
      </c>
      <c r="C1320" t="s">
        <v>80</v>
      </c>
      <c r="D1320" t="s">
        <v>96</v>
      </c>
      <c r="E1320" t="s">
        <v>159</v>
      </c>
      <c r="F1320" t="s">
        <v>4051</v>
      </c>
      <c r="G1320" t="s">
        <v>956</v>
      </c>
      <c r="H1320" t="s">
        <v>144</v>
      </c>
      <c r="I1320" t="s">
        <v>136</v>
      </c>
      <c r="J1320" t="s">
        <v>137</v>
      </c>
      <c r="K1320" t="s">
        <v>138</v>
      </c>
      <c r="L1320" t="s">
        <v>4052</v>
      </c>
      <c r="M1320" t="s">
        <v>4053</v>
      </c>
      <c r="N1320">
        <v>1.4508333330000001</v>
      </c>
      <c r="O1320">
        <v>0</v>
      </c>
      <c r="P1320">
        <v>42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13.77035085444853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13.77035085444853</v>
      </c>
    </row>
    <row r="1321" spans="1:31" x14ac:dyDescent="0.3">
      <c r="A1321">
        <v>2449875</v>
      </c>
      <c r="B1321">
        <v>1</v>
      </c>
      <c r="C1321" t="s">
        <v>80</v>
      </c>
      <c r="D1321" t="s">
        <v>98</v>
      </c>
      <c r="E1321" t="s">
        <v>173</v>
      </c>
      <c r="F1321" t="s">
        <v>4054</v>
      </c>
      <c r="G1321" t="s">
        <v>175</v>
      </c>
      <c r="H1321" t="s">
        <v>144</v>
      </c>
      <c r="I1321" t="s">
        <v>136</v>
      </c>
      <c r="J1321" t="s">
        <v>137</v>
      </c>
      <c r="K1321" t="s">
        <v>138</v>
      </c>
      <c r="L1321" t="s">
        <v>4055</v>
      </c>
      <c r="M1321" t="s">
        <v>4056</v>
      </c>
      <c r="N1321">
        <v>0.90277777699999995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1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6.6490973457435524E-3</v>
      </c>
      <c r="AC1321">
        <v>0</v>
      </c>
      <c r="AD1321">
        <v>0</v>
      </c>
      <c r="AE1321">
        <v>6.6490973457435524E-3</v>
      </c>
    </row>
    <row r="1322" spans="1:31" x14ac:dyDescent="0.3">
      <c r="A1322">
        <v>2449354</v>
      </c>
      <c r="B1322">
        <v>1</v>
      </c>
      <c r="C1322" t="s">
        <v>80</v>
      </c>
      <c r="D1322" t="s">
        <v>110</v>
      </c>
      <c r="E1322" t="s">
        <v>169</v>
      </c>
      <c r="F1322" t="s">
        <v>4057</v>
      </c>
      <c r="G1322" t="s">
        <v>149</v>
      </c>
      <c r="H1322" t="s">
        <v>135</v>
      </c>
      <c r="I1322" t="s">
        <v>136</v>
      </c>
      <c r="J1322" t="s">
        <v>137</v>
      </c>
      <c r="K1322" t="s">
        <v>138</v>
      </c>
      <c r="L1322" t="s">
        <v>4058</v>
      </c>
      <c r="M1322" t="s">
        <v>4059</v>
      </c>
      <c r="N1322">
        <v>1.274444444</v>
      </c>
      <c r="O1322">
        <v>0</v>
      </c>
      <c r="P1322">
        <v>2943</v>
      </c>
      <c r="Q1322">
        <v>0</v>
      </c>
      <c r="R1322">
        <v>0</v>
      </c>
      <c r="S1322">
        <v>7</v>
      </c>
      <c r="T1322">
        <v>274</v>
      </c>
      <c r="U1322">
        <v>0</v>
      </c>
      <c r="V1322">
        <v>2</v>
      </c>
      <c r="W1322">
        <v>0</v>
      </c>
      <c r="X1322">
        <v>1232.3976105315962</v>
      </c>
      <c r="Y1322">
        <v>0</v>
      </c>
      <c r="Z1322">
        <v>0</v>
      </c>
      <c r="AA1322">
        <v>648.39591491105523</v>
      </c>
      <c r="AB1322">
        <v>756.4607624052976</v>
      </c>
      <c r="AC1322">
        <v>0</v>
      </c>
      <c r="AD1322">
        <v>34.990812271591118</v>
      </c>
      <c r="AE1322">
        <v>2672.24510011954</v>
      </c>
    </row>
    <row r="1323" spans="1:31" x14ac:dyDescent="0.3">
      <c r="A1323">
        <v>2449334</v>
      </c>
      <c r="B1323">
        <v>1</v>
      </c>
      <c r="C1323" t="s">
        <v>80</v>
      </c>
      <c r="D1323" t="s">
        <v>82</v>
      </c>
      <c r="E1323" t="s">
        <v>141</v>
      </c>
      <c r="F1323" t="s">
        <v>2355</v>
      </c>
      <c r="G1323" t="s">
        <v>156</v>
      </c>
      <c r="H1323" t="s">
        <v>144</v>
      </c>
      <c r="I1323" t="s">
        <v>136</v>
      </c>
      <c r="J1323" t="s">
        <v>137</v>
      </c>
      <c r="K1323" t="s">
        <v>138</v>
      </c>
      <c r="L1323" t="s">
        <v>4060</v>
      </c>
      <c r="M1323" t="s">
        <v>4061</v>
      </c>
      <c r="N1323">
        <v>0.90277777699999995</v>
      </c>
      <c r="O1323">
        <v>0</v>
      </c>
      <c r="P1323">
        <v>62</v>
      </c>
      <c r="Q1323">
        <v>0</v>
      </c>
      <c r="R1323">
        <v>0</v>
      </c>
      <c r="S1323">
        <v>0</v>
      </c>
      <c r="T1323">
        <v>5</v>
      </c>
      <c r="U1323">
        <v>0</v>
      </c>
      <c r="V1323">
        <v>0</v>
      </c>
      <c r="W1323">
        <v>0</v>
      </c>
      <c r="X1323">
        <v>31.311309937417413</v>
      </c>
      <c r="Y1323">
        <v>0</v>
      </c>
      <c r="Z1323">
        <v>0</v>
      </c>
      <c r="AA1323">
        <v>0</v>
      </c>
      <c r="AB1323">
        <v>1.4972344302009937</v>
      </c>
      <c r="AC1323">
        <v>0</v>
      </c>
      <c r="AD1323">
        <v>0</v>
      </c>
      <c r="AE1323">
        <v>32.80854436761841</v>
      </c>
    </row>
    <row r="1324" spans="1:31" x14ac:dyDescent="0.3">
      <c r="A1324">
        <v>2450144</v>
      </c>
      <c r="B1324">
        <v>1</v>
      </c>
      <c r="C1324" t="s">
        <v>80</v>
      </c>
      <c r="D1324" t="s">
        <v>82</v>
      </c>
      <c r="E1324" t="s">
        <v>173</v>
      </c>
      <c r="F1324" t="s">
        <v>4062</v>
      </c>
      <c r="G1324" t="s">
        <v>175</v>
      </c>
      <c r="H1324" t="s">
        <v>144</v>
      </c>
      <c r="I1324" t="s">
        <v>136</v>
      </c>
      <c r="J1324" t="s">
        <v>137</v>
      </c>
      <c r="K1324" t="s">
        <v>138</v>
      </c>
      <c r="L1324" t="s">
        <v>4063</v>
      </c>
      <c r="M1324" t="s">
        <v>4064</v>
      </c>
      <c r="N1324">
        <v>2.5008333330000001</v>
      </c>
      <c r="O1324">
        <v>0</v>
      </c>
      <c r="P1324">
        <v>1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0.27917334118678971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0.27917334118678971</v>
      </c>
    </row>
    <row r="1325" spans="1:31" x14ac:dyDescent="0.3">
      <c r="A1325">
        <v>2449540</v>
      </c>
      <c r="B1325">
        <v>1</v>
      </c>
      <c r="C1325" t="s">
        <v>81</v>
      </c>
      <c r="D1325" t="s">
        <v>127</v>
      </c>
      <c r="E1325" t="s">
        <v>132</v>
      </c>
      <c r="F1325" t="s">
        <v>3616</v>
      </c>
      <c r="G1325" t="s">
        <v>149</v>
      </c>
      <c r="H1325" t="s">
        <v>135</v>
      </c>
      <c r="I1325" t="s">
        <v>136</v>
      </c>
      <c r="J1325" t="s">
        <v>137</v>
      </c>
      <c r="K1325" t="s">
        <v>138</v>
      </c>
      <c r="L1325" t="s">
        <v>4065</v>
      </c>
      <c r="M1325" t="s">
        <v>4066</v>
      </c>
      <c r="N1325">
        <v>0.26833333300000001</v>
      </c>
      <c r="O1325">
        <v>0</v>
      </c>
      <c r="P1325">
        <v>967</v>
      </c>
      <c r="Q1325">
        <v>12</v>
      </c>
      <c r="R1325">
        <v>31</v>
      </c>
      <c r="S1325">
        <v>9</v>
      </c>
      <c r="T1325">
        <v>126</v>
      </c>
      <c r="U1325">
        <v>6</v>
      </c>
      <c r="V1325">
        <v>2</v>
      </c>
      <c r="W1325">
        <v>0</v>
      </c>
      <c r="X1325">
        <v>89.993923549319049</v>
      </c>
      <c r="Y1325">
        <v>0.61642482262076104</v>
      </c>
      <c r="Z1325">
        <v>1.8607070140077524</v>
      </c>
      <c r="AA1325">
        <v>88.439877456956921</v>
      </c>
      <c r="AB1325">
        <v>29.153703787670395</v>
      </c>
      <c r="AC1325">
        <v>299.72344730087292</v>
      </c>
      <c r="AD1325">
        <v>58.651371087880541</v>
      </c>
      <c r="AE1325">
        <v>568.43945501932831</v>
      </c>
    </row>
    <row r="1326" spans="1:31" x14ac:dyDescent="0.3">
      <c r="A1326">
        <v>2449397</v>
      </c>
      <c r="B1326">
        <v>1</v>
      </c>
      <c r="C1326" t="s">
        <v>80</v>
      </c>
      <c r="D1326" t="s">
        <v>91</v>
      </c>
      <c r="E1326" t="s">
        <v>147</v>
      </c>
      <c r="F1326" t="s">
        <v>1173</v>
      </c>
      <c r="G1326" t="s">
        <v>381</v>
      </c>
      <c r="H1326" t="s">
        <v>135</v>
      </c>
      <c r="I1326" t="s">
        <v>136</v>
      </c>
      <c r="J1326" t="s">
        <v>137</v>
      </c>
      <c r="K1326" t="s">
        <v>138</v>
      </c>
      <c r="L1326" t="s">
        <v>4067</v>
      </c>
      <c r="M1326" t="s">
        <v>4068</v>
      </c>
      <c r="N1326">
        <v>0.64027777699999999</v>
      </c>
      <c r="O1326">
        <v>0</v>
      </c>
      <c r="P1326">
        <v>3</v>
      </c>
      <c r="Q1326">
        <v>2</v>
      </c>
      <c r="R1326">
        <v>5</v>
      </c>
      <c r="S1326">
        <v>12</v>
      </c>
      <c r="T1326">
        <v>19</v>
      </c>
      <c r="U1326">
        <v>0</v>
      </c>
      <c r="V1326">
        <v>0</v>
      </c>
      <c r="W1326">
        <v>0</v>
      </c>
      <c r="X1326">
        <v>8.373725994981146E-2</v>
      </c>
      <c r="Y1326">
        <v>0.19248499738946961</v>
      </c>
      <c r="Z1326">
        <v>0.94161279101924555</v>
      </c>
      <c r="AA1326">
        <v>64.23477972845366</v>
      </c>
      <c r="AB1326">
        <v>11.78195063551822</v>
      </c>
      <c r="AC1326">
        <v>0</v>
      </c>
      <c r="AD1326">
        <v>0</v>
      </c>
      <c r="AE1326">
        <v>77.234565412330397</v>
      </c>
    </row>
    <row r="1327" spans="1:31" x14ac:dyDescent="0.3">
      <c r="A1327">
        <v>2450081</v>
      </c>
      <c r="B1327">
        <v>1</v>
      </c>
      <c r="C1327" t="s">
        <v>80</v>
      </c>
      <c r="D1327" t="s">
        <v>97</v>
      </c>
      <c r="E1327" t="s">
        <v>169</v>
      </c>
      <c r="F1327" t="s">
        <v>3901</v>
      </c>
      <c r="G1327" t="s">
        <v>149</v>
      </c>
      <c r="H1327" t="s">
        <v>135</v>
      </c>
      <c r="I1327" t="s">
        <v>136</v>
      </c>
      <c r="J1327" t="s">
        <v>137</v>
      </c>
      <c r="K1327" t="s">
        <v>138</v>
      </c>
      <c r="L1327" t="s">
        <v>4069</v>
      </c>
      <c r="M1327" t="s">
        <v>4070</v>
      </c>
      <c r="N1327">
        <v>1.66</v>
      </c>
      <c r="O1327">
        <v>2</v>
      </c>
      <c r="P1327">
        <v>1011</v>
      </c>
      <c r="Q1327">
        <v>1</v>
      </c>
      <c r="R1327">
        <v>32</v>
      </c>
      <c r="S1327">
        <v>5</v>
      </c>
      <c r="T1327">
        <v>74</v>
      </c>
      <c r="U1327">
        <v>0</v>
      </c>
      <c r="V1327">
        <v>0</v>
      </c>
      <c r="W1327">
        <v>52.610457992851764</v>
      </c>
      <c r="X1327">
        <v>346.35288811425403</v>
      </c>
      <c r="Y1327">
        <v>0.14928654039442404</v>
      </c>
      <c r="Z1327">
        <v>11.132609585364177</v>
      </c>
      <c r="AA1327">
        <v>8.9494704328949357</v>
      </c>
      <c r="AB1327">
        <v>105.2112590320386</v>
      </c>
      <c r="AC1327">
        <v>0</v>
      </c>
      <c r="AD1327">
        <v>0</v>
      </c>
      <c r="AE1327">
        <v>524.4059716977979</v>
      </c>
    </row>
    <row r="1328" spans="1:31" x14ac:dyDescent="0.3">
      <c r="A1328">
        <v>2449838</v>
      </c>
      <c r="B1328">
        <v>1</v>
      </c>
      <c r="C1328" t="s">
        <v>80</v>
      </c>
      <c r="D1328" t="s">
        <v>106</v>
      </c>
      <c r="E1328" t="s">
        <v>141</v>
      </c>
      <c r="F1328" t="s">
        <v>4071</v>
      </c>
      <c r="G1328" t="s">
        <v>200</v>
      </c>
      <c r="H1328" t="s">
        <v>144</v>
      </c>
      <c r="I1328" t="s">
        <v>136</v>
      </c>
      <c r="J1328" t="s">
        <v>137</v>
      </c>
      <c r="K1328" t="s">
        <v>138</v>
      </c>
      <c r="L1328" t="s">
        <v>4072</v>
      </c>
      <c r="M1328" t="s">
        <v>4073</v>
      </c>
      <c r="N1328">
        <v>6.0194444440000003</v>
      </c>
      <c r="O1328">
        <v>0</v>
      </c>
      <c r="P1328">
        <v>9</v>
      </c>
      <c r="Q1328">
        <v>0</v>
      </c>
      <c r="R1328">
        <v>0</v>
      </c>
      <c r="S1328">
        <v>0</v>
      </c>
      <c r="T1328">
        <v>2</v>
      </c>
      <c r="U1328">
        <v>0</v>
      </c>
      <c r="V1328">
        <v>0</v>
      </c>
      <c r="W1328">
        <v>0</v>
      </c>
      <c r="X1328">
        <v>7.5949154148677547</v>
      </c>
      <c r="Y1328">
        <v>0</v>
      </c>
      <c r="Z1328">
        <v>0</v>
      </c>
      <c r="AA1328">
        <v>0</v>
      </c>
      <c r="AB1328">
        <v>55.604842637423999</v>
      </c>
      <c r="AC1328">
        <v>0</v>
      </c>
      <c r="AD1328">
        <v>0</v>
      </c>
      <c r="AE1328">
        <v>63.199758052291756</v>
      </c>
    </row>
    <row r="1329" spans="1:31" x14ac:dyDescent="0.3">
      <c r="A1329">
        <v>2449689</v>
      </c>
      <c r="B1329">
        <v>1</v>
      </c>
      <c r="C1329" t="s">
        <v>80</v>
      </c>
      <c r="D1329" t="s">
        <v>83</v>
      </c>
      <c r="E1329" t="s">
        <v>132</v>
      </c>
      <c r="F1329" t="s">
        <v>4074</v>
      </c>
      <c r="G1329" t="s">
        <v>149</v>
      </c>
      <c r="H1329" t="s">
        <v>135</v>
      </c>
      <c r="I1329" t="s">
        <v>136</v>
      </c>
      <c r="J1329" t="s">
        <v>137</v>
      </c>
      <c r="K1329" t="s">
        <v>138</v>
      </c>
      <c r="L1329" t="s">
        <v>4075</v>
      </c>
      <c r="M1329" t="s">
        <v>4076</v>
      </c>
      <c r="N1329">
        <v>0.15555555500000001</v>
      </c>
      <c r="O1329">
        <v>10</v>
      </c>
      <c r="P1329">
        <v>789</v>
      </c>
      <c r="Q1329">
        <v>14</v>
      </c>
      <c r="R1329">
        <v>52</v>
      </c>
      <c r="S1329">
        <v>29</v>
      </c>
      <c r="T1329">
        <v>69</v>
      </c>
      <c r="U1329">
        <v>1</v>
      </c>
      <c r="V1329">
        <v>0</v>
      </c>
      <c r="W1329">
        <v>1.8927144624759809</v>
      </c>
      <c r="X1329">
        <v>47.364797536402861</v>
      </c>
      <c r="Y1329">
        <v>2.844523649140954</v>
      </c>
      <c r="Z1329">
        <v>2.6390921027126315</v>
      </c>
      <c r="AA1329">
        <v>35.45095560928668</v>
      </c>
      <c r="AB1329">
        <v>11.085021587538099</v>
      </c>
      <c r="AC1329">
        <v>5.0208356300487429</v>
      </c>
      <c r="AD1329">
        <v>0</v>
      </c>
      <c r="AE1329">
        <v>106.29794057760593</v>
      </c>
    </row>
    <row r="1330" spans="1:31" x14ac:dyDescent="0.3">
      <c r="A1330">
        <v>2449509</v>
      </c>
      <c r="B1330">
        <v>1</v>
      </c>
      <c r="C1330" t="s">
        <v>80</v>
      </c>
      <c r="D1330" t="s">
        <v>106</v>
      </c>
      <c r="E1330" t="s">
        <v>159</v>
      </c>
      <c r="F1330" t="s">
        <v>4077</v>
      </c>
      <c r="G1330" t="s">
        <v>725</v>
      </c>
      <c r="H1330" t="s">
        <v>144</v>
      </c>
      <c r="I1330" t="s">
        <v>136</v>
      </c>
      <c r="J1330" t="s">
        <v>137</v>
      </c>
      <c r="K1330" t="s">
        <v>138</v>
      </c>
      <c r="L1330" t="s">
        <v>4078</v>
      </c>
      <c r="M1330" t="s">
        <v>4079</v>
      </c>
      <c r="N1330">
        <v>1.0633333330000001</v>
      </c>
      <c r="O1330">
        <v>0</v>
      </c>
      <c r="P1330">
        <v>46</v>
      </c>
      <c r="Q1330">
        <v>0</v>
      </c>
      <c r="R1330">
        <v>1</v>
      </c>
      <c r="S1330">
        <v>0</v>
      </c>
      <c r="T1330">
        <v>5</v>
      </c>
      <c r="U1330">
        <v>0</v>
      </c>
      <c r="V1330">
        <v>0</v>
      </c>
      <c r="W1330">
        <v>0</v>
      </c>
      <c r="X1330">
        <v>6.4228740743238992</v>
      </c>
      <c r="Y1330">
        <v>0</v>
      </c>
      <c r="Z1330">
        <v>7.0719343390788337E-5</v>
      </c>
      <c r="AA1330">
        <v>0</v>
      </c>
      <c r="AB1330">
        <v>6.4661930566431547</v>
      </c>
      <c r="AC1330">
        <v>0</v>
      </c>
      <c r="AD1330">
        <v>0</v>
      </c>
      <c r="AE1330">
        <v>12.889137850310444</v>
      </c>
    </row>
    <row r="1331" spans="1:31" x14ac:dyDescent="0.3">
      <c r="A1331">
        <v>2449486</v>
      </c>
      <c r="B1331">
        <v>1</v>
      </c>
      <c r="C1331" t="s">
        <v>80</v>
      </c>
      <c r="D1331" t="s">
        <v>83</v>
      </c>
      <c r="E1331" t="s">
        <v>141</v>
      </c>
      <c r="F1331" t="s">
        <v>4080</v>
      </c>
      <c r="G1331" t="s">
        <v>200</v>
      </c>
      <c r="H1331" t="s">
        <v>144</v>
      </c>
      <c r="I1331" t="s">
        <v>136</v>
      </c>
      <c r="J1331" t="s">
        <v>137</v>
      </c>
      <c r="K1331" t="s">
        <v>138</v>
      </c>
      <c r="L1331" t="s">
        <v>4081</v>
      </c>
      <c r="M1331" t="s">
        <v>4082</v>
      </c>
      <c r="N1331">
        <v>2.449166666</v>
      </c>
      <c r="O1331">
        <v>0</v>
      </c>
      <c r="P1331">
        <v>42</v>
      </c>
      <c r="Q1331">
        <v>0</v>
      </c>
      <c r="R1331">
        <v>0</v>
      </c>
      <c r="S1331">
        <v>0</v>
      </c>
      <c r="T1331">
        <v>9</v>
      </c>
      <c r="U1331">
        <v>0</v>
      </c>
      <c r="V1331">
        <v>0</v>
      </c>
      <c r="W1331">
        <v>0</v>
      </c>
      <c r="X1331">
        <v>19.281914425758355</v>
      </c>
      <c r="Y1331">
        <v>0</v>
      </c>
      <c r="Z1331">
        <v>0</v>
      </c>
      <c r="AA1331">
        <v>0</v>
      </c>
      <c r="AB1331">
        <v>4.3898481403355598</v>
      </c>
      <c r="AC1331">
        <v>0</v>
      </c>
      <c r="AD1331">
        <v>0</v>
      </c>
      <c r="AE1331">
        <v>23.671762566093914</v>
      </c>
    </row>
    <row r="1332" spans="1:31" x14ac:dyDescent="0.3">
      <c r="A1332">
        <v>2449632</v>
      </c>
      <c r="B1332">
        <v>1</v>
      </c>
      <c r="C1332" t="s">
        <v>80</v>
      </c>
      <c r="D1332" t="s">
        <v>97</v>
      </c>
      <c r="E1332" t="s">
        <v>169</v>
      </c>
      <c r="F1332" t="s">
        <v>3901</v>
      </c>
      <c r="G1332" t="s">
        <v>143</v>
      </c>
      <c r="H1332" t="s">
        <v>135</v>
      </c>
      <c r="I1332" t="s">
        <v>136</v>
      </c>
      <c r="J1332" t="s">
        <v>137</v>
      </c>
      <c r="K1332" t="s">
        <v>138</v>
      </c>
      <c r="L1332" t="s">
        <v>4083</v>
      </c>
      <c r="M1332" t="s">
        <v>4084</v>
      </c>
      <c r="N1332">
        <v>0.90333333299999996</v>
      </c>
      <c r="O1332">
        <v>2</v>
      </c>
      <c r="P1332">
        <v>1011</v>
      </c>
      <c r="Q1332">
        <v>1</v>
      </c>
      <c r="R1332">
        <v>32</v>
      </c>
      <c r="S1332">
        <v>5</v>
      </c>
      <c r="T1332">
        <v>74</v>
      </c>
      <c r="U1332">
        <v>0</v>
      </c>
      <c r="V1332">
        <v>0</v>
      </c>
      <c r="W1332">
        <v>23.513761863999342</v>
      </c>
      <c r="X1332">
        <v>184.07487672094501</v>
      </c>
      <c r="Y1332">
        <v>9.1377505030169101E-2</v>
      </c>
      <c r="Z1332">
        <v>6.8377561766982176</v>
      </c>
      <c r="AA1332">
        <v>7.1526975626947742</v>
      </c>
      <c r="AB1332">
        <v>97.596955424811526</v>
      </c>
      <c r="AC1332">
        <v>0</v>
      </c>
      <c r="AD1332">
        <v>0</v>
      </c>
      <c r="AE1332">
        <v>319.26742525417905</v>
      </c>
    </row>
    <row r="1333" spans="1:31" x14ac:dyDescent="0.3">
      <c r="A1333">
        <v>2449532</v>
      </c>
      <c r="B1333">
        <v>1</v>
      </c>
      <c r="C1333" t="s">
        <v>80</v>
      </c>
      <c r="D1333" t="s">
        <v>106</v>
      </c>
      <c r="E1333" t="s">
        <v>141</v>
      </c>
      <c r="F1333" t="s">
        <v>4085</v>
      </c>
      <c r="G1333" t="s">
        <v>366</v>
      </c>
      <c r="H1333" t="s">
        <v>144</v>
      </c>
      <c r="I1333" t="s">
        <v>136</v>
      </c>
      <c r="J1333" t="s">
        <v>137</v>
      </c>
      <c r="K1333" t="s">
        <v>138</v>
      </c>
      <c r="L1333" t="s">
        <v>4086</v>
      </c>
      <c r="M1333" t="s">
        <v>4087</v>
      </c>
      <c r="N1333">
        <v>2.1122222220000002</v>
      </c>
      <c r="O1333">
        <v>0</v>
      </c>
      <c r="P1333">
        <v>2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1.4662387263298053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1.4662387263298053</v>
      </c>
    </row>
    <row r="1334" spans="1:31" x14ac:dyDescent="0.3">
      <c r="A1334">
        <v>2449655</v>
      </c>
      <c r="B1334">
        <v>1</v>
      </c>
      <c r="C1334" t="s">
        <v>81</v>
      </c>
      <c r="D1334" t="s">
        <v>113</v>
      </c>
      <c r="E1334" t="s">
        <v>159</v>
      </c>
      <c r="F1334" t="s">
        <v>4088</v>
      </c>
      <c r="G1334" t="s">
        <v>725</v>
      </c>
      <c r="H1334" t="s">
        <v>144</v>
      </c>
      <c r="I1334" t="s">
        <v>136</v>
      </c>
      <c r="J1334" t="s">
        <v>137</v>
      </c>
      <c r="K1334" t="s">
        <v>138</v>
      </c>
      <c r="L1334" t="s">
        <v>4089</v>
      </c>
      <c r="M1334" t="s">
        <v>4090</v>
      </c>
      <c r="N1334">
        <v>3.781111111</v>
      </c>
      <c r="O1334">
        <v>0</v>
      </c>
      <c r="P1334">
        <v>32</v>
      </c>
      <c r="Q1334">
        <v>0</v>
      </c>
      <c r="R1334">
        <v>2</v>
      </c>
      <c r="S1334">
        <v>0</v>
      </c>
      <c r="T1334">
        <v>1</v>
      </c>
      <c r="U1334">
        <v>0</v>
      </c>
      <c r="V1334">
        <v>0</v>
      </c>
      <c r="W1334">
        <v>0</v>
      </c>
      <c r="X1334">
        <v>6.5835948410895035</v>
      </c>
      <c r="Y1334">
        <v>0</v>
      </c>
      <c r="Z1334">
        <v>1.1098113125316711</v>
      </c>
      <c r="AA1334">
        <v>0</v>
      </c>
      <c r="AB1334">
        <v>0.48246234006791278</v>
      </c>
      <c r="AC1334">
        <v>0</v>
      </c>
      <c r="AD1334">
        <v>0</v>
      </c>
      <c r="AE1334">
        <v>8.1758684936890873</v>
      </c>
    </row>
    <row r="1335" spans="1:31" x14ac:dyDescent="0.3">
      <c r="A1335">
        <v>2449824</v>
      </c>
      <c r="B1335">
        <v>1</v>
      </c>
      <c r="C1335" t="s">
        <v>80</v>
      </c>
      <c r="D1335" t="s">
        <v>108</v>
      </c>
      <c r="E1335" t="s">
        <v>141</v>
      </c>
      <c r="F1335" t="s">
        <v>4091</v>
      </c>
      <c r="G1335" t="s">
        <v>156</v>
      </c>
      <c r="H1335" t="s">
        <v>144</v>
      </c>
      <c r="I1335" t="s">
        <v>136</v>
      </c>
      <c r="J1335" t="s">
        <v>137</v>
      </c>
      <c r="K1335" t="s">
        <v>138</v>
      </c>
      <c r="L1335" t="s">
        <v>1873</v>
      </c>
      <c r="M1335" t="s">
        <v>4092</v>
      </c>
      <c r="N1335">
        <v>1.084166666</v>
      </c>
      <c r="O1335">
        <v>0</v>
      </c>
      <c r="P1335">
        <v>9</v>
      </c>
      <c r="Q1335">
        <v>0</v>
      </c>
      <c r="R1335">
        <v>1</v>
      </c>
      <c r="S1335">
        <v>0</v>
      </c>
      <c r="T1335">
        <v>2</v>
      </c>
      <c r="U1335">
        <v>0</v>
      </c>
      <c r="V1335">
        <v>0</v>
      </c>
      <c r="W1335">
        <v>0</v>
      </c>
      <c r="X1335">
        <v>0.78654173161321173</v>
      </c>
      <c r="Y1335">
        <v>0</v>
      </c>
      <c r="Z1335">
        <v>2.9174864084597192E-2</v>
      </c>
      <c r="AA1335">
        <v>0</v>
      </c>
      <c r="AB1335">
        <v>1.3910272408647728E-2</v>
      </c>
      <c r="AC1335">
        <v>0</v>
      </c>
      <c r="AD1335">
        <v>0</v>
      </c>
      <c r="AE1335">
        <v>0.82962686810645669</v>
      </c>
    </row>
    <row r="1336" spans="1:31" x14ac:dyDescent="0.3">
      <c r="A1336">
        <v>2449718</v>
      </c>
      <c r="B1336">
        <v>1</v>
      </c>
      <c r="C1336" t="s">
        <v>80</v>
      </c>
      <c r="D1336" t="s">
        <v>88</v>
      </c>
      <c r="E1336" t="s">
        <v>132</v>
      </c>
      <c r="F1336" t="s">
        <v>4093</v>
      </c>
      <c r="G1336" t="s">
        <v>149</v>
      </c>
      <c r="H1336" t="s">
        <v>135</v>
      </c>
      <c r="I1336" t="s">
        <v>136</v>
      </c>
      <c r="J1336" t="s">
        <v>137</v>
      </c>
      <c r="K1336" t="s">
        <v>138</v>
      </c>
      <c r="L1336" t="s">
        <v>4094</v>
      </c>
      <c r="M1336" t="s">
        <v>4095</v>
      </c>
      <c r="N1336">
        <v>0.58444444399999995</v>
      </c>
      <c r="O1336">
        <v>0</v>
      </c>
      <c r="P1336">
        <v>0</v>
      </c>
      <c r="Q1336">
        <v>0</v>
      </c>
      <c r="R1336">
        <v>0</v>
      </c>
      <c r="S1336">
        <v>5</v>
      </c>
      <c r="T1336">
        <v>35</v>
      </c>
      <c r="U1336">
        <v>4</v>
      </c>
      <c r="V1336">
        <v>5</v>
      </c>
      <c r="W1336">
        <v>0</v>
      </c>
      <c r="X1336">
        <v>0</v>
      </c>
      <c r="Y1336">
        <v>0</v>
      </c>
      <c r="Z1336">
        <v>0</v>
      </c>
      <c r="AA1336">
        <v>21.332281899525935</v>
      </c>
      <c r="AB1336">
        <v>156.6575819887648</v>
      </c>
      <c r="AC1336">
        <v>117.14327102222126</v>
      </c>
      <c r="AD1336">
        <v>119.18568564678782</v>
      </c>
      <c r="AE1336">
        <v>414.31882055729983</v>
      </c>
    </row>
    <row r="1337" spans="1:31" x14ac:dyDescent="0.3">
      <c r="A1337">
        <v>2449964</v>
      </c>
      <c r="B1337">
        <v>1</v>
      </c>
      <c r="C1337" t="s">
        <v>81</v>
      </c>
      <c r="D1337" t="s">
        <v>127</v>
      </c>
      <c r="E1337" t="s">
        <v>141</v>
      </c>
      <c r="F1337" t="s">
        <v>4096</v>
      </c>
      <c r="G1337" t="s">
        <v>956</v>
      </c>
      <c r="H1337" t="s">
        <v>144</v>
      </c>
      <c r="I1337" t="s">
        <v>136</v>
      </c>
      <c r="J1337" t="s">
        <v>137</v>
      </c>
      <c r="K1337" t="s">
        <v>138</v>
      </c>
      <c r="L1337" t="s">
        <v>4097</v>
      </c>
      <c r="M1337" t="s">
        <v>4098</v>
      </c>
      <c r="N1337">
        <v>1.8561111109999999</v>
      </c>
      <c r="O1337">
        <v>0</v>
      </c>
      <c r="P1337">
        <v>236</v>
      </c>
      <c r="Q1337">
        <v>0</v>
      </c>
      <c r="R1337">
        <v>1</v>
      </c>
      <c r="S1337">
        <v>0</v>
      </c>
      <c r="T1337">
        <v>7</v>
      </c>
      <c r="U1337">
        <v>0</v>
      </c>
      <c r="V1337">
        <v>0</v>
      </c>
      <c r="W1337">
        <v>0</v>
      </c>
      <c r="X1337">
        <v>107.0183431823865</v>
      </c>
      <c r="Y1337">
        <v>0</v>
      </c>
      <c r="Z1337">
        <v>4.4771215044256768E-2</v>
      </c>
      <c r="AA1337">
        <v>0</v>
      </c>
      <c r="AB1337">
        <v>6.3909583613693108</v>
      </c>
      <c r="AC1337">
        <v>0</v>
      </c>
      <c r="AD1337">
        <v>0</v>
      </c>
      <c r="AE1337">
        <v>113.45407275880007</v>
      </c>
    </row>
    <row r="1338" spans="1:31" x14ac:dyDescent="0.3">
      <c r="A1338">
        <v>2449323</v>
      </c>
      <c r="B1338">
        <v>1</v>
      </c>
      <c r="C1338" t="s">
        <v>80</v>
      </c>
      <c r="D1338" t="s">
        <v>82</v>
      </c>
      <c r="E1338" t="s">
        <v>141</v>
      </c>
      <c r="F1338" t="s">
        <v>4099</v>
      </c>
      <c r="G1338" t="s">
        <v>156</v>
      </c>
      <c r="H1338" t="s">
        <v>144</v>
      </c>
      <c r="I1338" t="s">
        <v>136</v>
      </c>
      <c r="J1338" t="s">
        <v>137</v>
      </c>
      <c r="K1338" t="s">
        <v>138</v>
      </c>
      <c r="L1338" t="s">
        <v>4100</v>
      </c>
      <c r="M1338" t="s">
        <v>4101</v>
      </c>
      <c r="N1338">
        <v>1.1488888880000001</v>
      </c>
      <c r="O1338">
        <v>0</v>
      </c>
      <c r="P1338">
        <v>75</v>
      </c>
      <c r="Q1338">
        <v>0</v>
      </c>
      <c r="R1338">
        <v>0</v>
      </c>
      <c r="S1338">
        <v>0</v>
      </c>
      <c r="T1338">
        <v>3</v>
      </c>
      <c r="U1338">
        <v>0</v>
      </c>
      <c r="V1338">
        <v>0</v>
      </c>
      <c r="W1338">
        <v>0</v>
      </c>
      <c r="X1338">
        <v>13.743490827896808</v>
      </c>
      <c r="Y1338">
        <v>0</v>
      </c>
      <c r="Z1338">
        <v>0</v>
      </c>
      <c r="AA1338">
        <v>0</v>
      </c>
      <c r="AB1338">
        <v>1.1055129935975287</v>
      </c>
      <c r="AC1338">
        <v>0</v>
      </c>
      <c r="AD1338">
        <v>0</v>
      </c>
      <c r="AE1338">
        <v>14.849003821494337</v>
      </c>
    </row>
    <row r="1339" spans="1:31" x14ac:dyDescent="0.3">
      <c r="A1339">
        <v>2450010</v>
      </c>
      <c r="B1339">
        <v>1</v>
      </c>
      <c r="C1339" t="s">
        <v>80</v>
      </c>
      <c r="D1339" t="s">
        <v>82</v>
      </c>
      <c r="E1339" t="s">
        <v>173</v>
      </c>
      <c r="F1339" t="s">
        <v>4102</v>
      </c>
      <c r="G1339" t="s">
        <v>175</v>
      </c>
      <c r="H1339" t="s">
        <v>144</v>
      </c>
      <c r="I1339" t="s">
        <v>136</v>
      </c>
      <c r="J1339" t="s">
        <v>137</v>
      </c>
      <c r="K1339" t="s">
        <v>138</v>
      </c>
      <c r="L1339" t="s">
        <v>4103</v>
      </c>
      <c r="M1339" t="s">
        <v>4104</v>
      </c>
      <c r="N1339">
        <v>2.2308333330000001</v>
      </c>
      <c r="O1339">
        <v>0</v>
      </c>
      <c r="P1339">
        <v>1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0.76996405802703283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0.76996405802703283</v>
      </c>
    </row>
    <row r="1340" spans="1:31" x14ac:dyDescent="0.3">
      <c r="A1340">
        <v>2449615</v>
      </c>
      <c r="B1340">
        <v>1</v>
      </c>
      <c r="C1340" t="s">
        <v>81</v>
      </c>
      <c r="D1340" t="s">
        <v>120</v>
      </c>
      <c r="E1340" t="s">
        <v>159</v>
      </c>
      <c r="F1340" t="s">
        <v>4105</v>
      </c>
      <c r="G1340" t="s">
        <v>143</v>
      </c>
      <c r="H1340" t="s">
        <v>144</v>
      </c>
      <c r="I1340" t="s">
        <v>136</v>
      </c>
      <c r="J1340" t="s">
        <v>137</v>
      </c>
      <c r="K1340" t="s">
        <v>138</v>
      </c>
      <c r="L1340" t="s">
        <v>4106</v>
      </c>
      <c r="M1340" t="s">
        <v>4107</v>
      </c>
      <c r="N1340">
        <v>0.333055555</v>
      </c>
      <c r="O1340">
        <v>0</v>
      </c>
      <c r="P1340">
        <v>5</v>
      </c>
      <c r="Q1340">
        <v>0</v>
      </c>
      <c r="R1340">
        <v>0</v>
      </c>
      <c r="S1340">
        <v>0</v>
      </c>
      <c r="T1340">
        <v>116</v>
      </c>
      <c r="U1340">
        <v>0</v>
      </c>
      <c r="V1340">
        <v>5</v>
      </c>
      <c r="W1340">
        <v>0</v>
      </c>
      <c r="X1340">
        <v>0.17656330435710316</v>
      </c>
      <c r="Y1340">
        <v>0</v>
      </c>
      <c r="Z1340">
        <v>0</v>
      </c>
      <c r="AA1340">
        <v>0</v>
      </c>
      <c r="AB1340">
        <v>18.275209777700663</v>
      </c>
      <c r="AC1340">
        <v>0</v>
      </c>
      <c r="AD1340">
        <v>179.83137264542739</v>
      </c>
      <c r="AE1340">
        <v>198.28314572748516</v>
      </c>
    </row>
    <row r="1341" spans="1:31" x14ac:dyDescent="0.3">
      <c r="A1341">
        <v>2449735</v>
      </c>
      <c r="B1341">
        <v>1</v>
      </c>
      <c r="C1341" t="s">
        <v>81</v>
      </c>
      <c r="D1341" t="s">
        <v>127</v>
      </c>
      <c r="E1341" t="s">
        <v>132</v>
      </c>
      <c r="F1341" t="s">
        <v>3616</v>
      </c>
      <c r="G1341" t="s">
        <v>149</v>
      </c>
      <c r="H1341" t="s">
        <v>135</v>
      </c>
      <c r="I1341" t="s">
        <v>136</v>
      </c>
      <c r="J1341" t="s">
        <v>137</v>
      </c>
      <c r="K1341" t="s">
        <v>138</v>
      </c>
      <c r="L1341" t="s">
        <v>4108</v>
      </c>
      <c r="M1341" t="s">
        <v>4109</v>
      </c>
      <c r="N1341">
        <v>1.258611111</v>
      </c>
      <c r="O1341">
        <v>0</v>
      </c>
      <c r="P1341">
        <v>967</v>
      </c>
      <c r="Q1341">
        <v>12</v>
      </c>
      <c r="R1341">
        <v>31</v>
      </c>
      <c r="S1341">
        <v>9</v>
      </c>
      <c r="T1341">
        <v>126</v>
      </c>
      <c r="U1341">
        <v>6</v>
      </c>
      <c r="V1341">
        <v>2</v>
      </c>
      <c r="W1341">
        <v>0</v>
      </c>
      <c r="X1341">
        <v>419.28061315532386</v>
      </c>
      <c r="Y1341">
        <v>2.7634780440070039</v>
      </c>
      <c r="Z1341">
        <v>8.5768250841225218</v>
      </c>
      <c r="AA1341">
        <v>359.72763727054632</v>
      </c>
      <c r="AB1341">
        <v>121.32486779310949</v>
      </c>
      <c r="AC1341">
        <v>1185.0872997079489</v>
      </c>
      <c r="AD1341">
        <v>247.89491001261078</v>
      </c>
      <c r="AE1341">
        <v>2344.6556310676683</v>
      </c>
    </row>
    <row r="1342" spans="1:31" x14ac:dyDescent="0.3">
      <c r="A1342">
        <v>2450113</v>
      </c>
      <c r="B1342">
        <v>1</v>
      </c>
      <c r="C1342" t="s">
        <v>80</v>
      </c>
      <c r="D1342" t="s">
        <v>83</v>
      </c>
      <c r="E1342" t="s">
        <v>173</v>
      </c>
      <c r="F1342" t="s">
        <v>4110</v>
      </c>
      <c r="G1342" t="s">
        <v>461</v>
      </c>
      <c r="H1342" t="s">
        <v>144</v>
      </c>
      <c r="I1342" t="s">
        <v>136</v>
      </c>
      <c r="J1342" t="s">
        <v>137</v>
      </c>
      <c r="K1342" t="s">
        <v>138</v>
      </c>
      <c r="L1342" t="s">
        <v>4111</v>
      </c>
      <c r="M1342" t="s">
        <v>4112</v>
      </c>
      <c r="N1342">
        <v>5.2972222220000003</v>
      </c>
      <c r="O1342">
        <v>0</v>
      </c>
      <c r="P1342">
        <v>16</v>
      </c>
      <c r="Q1342">
        <v>0</v>
      </c>
      <c r="R1342">
        <v>0</v>
      </c>
      <c r="S1342">
        <v>0</v>
      </c>
      <c r="T1342">
        <v>16</v>
      </c>
      <c r="U1342">
        <v>0</v>
      </c>
      <c r="V1342">
        <v>0</v>
      </c>
      <c r="W1342">
        <v>0</v>
      </c>
      <c r="X1342">
        <v>20.852327297118215</v>
      </c>
      <c r="Y1342">
        <v>0</v>
      </c>
      <c r="Z1342">
        <v>0</v>
      </c>
      <c r="AA1342">
        <v>0</v>
      </c>
      <c r="AB1342">
        <v>51.127366591460707</v>
      </c>
      <c r="AC1342">
        <v>0</v>
      </c>
      <c r="AD1342">
        <v>0</v>
      </c>
      <c r="AE1342">
        <v>71.979693888578922</v>
      </c>
    </row>
    <row r="1343" spans="1:31" x14ac:dyDescent="0.3">
      <c r="A1343">
        <v>2449572</v>
      </c>
      <c r="B1343">
        <v>1</v>
      </c>
      <c r="C1343" t="s">
        <v>80</v>
      </c>
      <c r="D1343" t="s">
        <v>83</v>
      </c>
      <c r="E1343" t="s">
        <v>173</v>
      </c>
      <c r="F1343" t="s">
        <v>4113</v>
      </c>
      <c r="G1343" t="s">
        <v>179</v>
      </c>
      <c r="H1343" t="s">
        <v>144</v>
      </c>
      <c r="I1343" t="s">
        <v>136</v>
      </c>
      <c r="J1343" t="s">
        <v>137</v>
      </c>
      <c r="K1343" t="s">
        <v>138</v>
      </c>
      <c r="L1343" t="s">
        <v>4114</v>
      </c>
      <c r="M1343" t="s">
        <v>4115</v>
      </c>
      <c r="N1343">
        <v>1.3658333330000001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1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2.8371628928947548</v>
      </c>
      <c r="AC1343">
        <v>0</v>
      </c>
      <c r="AD1343">
        <v>0</v>
      </c>
      <c r="AE1343">
        <v>2.8371628928947548</v>
      </c>
    </row>
    <row r="1344" spans="1:31" x14ac:dyDescent="0.3">
      <c r="A1344">
        <v>2449804</v>
      </c>
      <c r="B1344">
        <v>1</v>
      </c>
      <c r="C1344" t="s">
        <v>80</v>
      </c>
      <c r="D1344" t="s">
        <v>106</v>
      </c>
      <c r="E1344" t="s">
        <v>132</v>
      </c>
      <c r="F1344" t="s">
        <v>165</v>
      </c>
      <c r="G1344" t="s">
        <v>149</v>
      </c>
      <c r="H1344" t="s">
        <v>135</v>
      </c>
      <c r="I1344" t="s">
        <v>136</v>
      </c>
      <c r="J1344" t="s">
        <v>137</v>
      </c>
      <c r="K1344" t="s">
        <v>138</v>
      </c>
      <c r="L1344" t="s">
        <v>4116</v>
      </c>
      <c r="M1344" t="s">
        <v>4117</v>
      </c>
      <c r="N1344">
        <v>2.352222222</v>
      </c>
      <c r="O1344">
        <v>0</v>
      </c>
      <c r="P1344">
        <v>491</v>
      </c>
      <c r="Q1344">
        <v>35</v>
      </c>
      <c r="R1344">
        <v>103</v>
      </c>
      <c r="S1344">
        <v>13</v>
      </c>
      <c r="T1344">
        <v>98</v>
      </c>
      <c r="U1344">
        <v>1</v>
      </c>
      <c r="V1344">
        <v>0</v>
      </c>
      <c r="W1344">
        <v>0</v>
      </c>
      <c r="X1344">
        <v>378.42228794534537</v>
      </c>
      <c r="Y1344">
        <v>257.81996367336905</v>
      </c>
      <c r="Z1344">
        <v>169.24594778557019</v>
      </c>
      <c r="AA1344">
        <v>95.873010141125761</v>
      </c>
      <c r="AB1344">
        <v>168.93560334238933</v>
      </c>
      <c r="AC1344">
        <v>62.94220720503327</v>
      </c>
      <c r="AD1344">
        <v>0</v>
      </c>
      <c r="AE1344">
        <v>1133.239020092833</v>
      </c>
    </row>
    <row r="1345" spans="1:31" x14ac:dyDescent="0.3">
      <c r="A1345">
        <v>2449549</v>
      </c>
      <c r="B1345">
        <v>1</v>
      </c>
      <c r="C1345" t="s">
        <v>80</v>
      </c>
      <c r="D1345" t="s">
        <v>105</v>
      </c>
      <c r="E1345" t="s">
        <v>132</v>
      </c>
      <c r="F1345" t="s">
        <v>4118</v>
      </c>
      <c r="G1345" t="s">
        <v>149</v>
      </c>
      <c r="H1345" t="s">
        <v>135</v>
      </c>
      <c r="I1345" t="s">
        <v>136</v>
      </c>
      <c r="J1345" t="s">
        <v>137</v>
      </c>
      <c r="K1345" t="s">
        <v>138</v>
      </c>
      <c r="L1345" t="s">
        <v>4119</v>
      </c>
      <c r="M1345" t="s">
        <v>4120</v>
      </c>
      <c r="N1345">
        <v>0.245</v>
      </c>
      <c r="O1345">
        <v>0</v>
      </c>
      <c r="P1345">
        <v>4561</v>
      </c>
      <c r="Q1345">
        <v>0</v>
      </c>
      <c r="R1345">
        <v>0</v>
      </c>
      <c r="S1345">
        <v>1</v>
      </c>
      <c r="T1345">
        <v>362</v>
      </c>
      <c r="U1345">
        <v>0</v>
      </c>
      <c r="V1345">
        <v>1</v>
      </c>
      <c r="W1345">
        <v>0</v>
      </c>
      <c r="X1345">
        <v>364.0391363413807</v>
      </c>
      <c r="Y1345">
        <v>0</v>
      </c>
      <c r="Z1345">
        <v>0</v>
      </c>
      <c r="AA1345">
        <v>2.039190962097154</v>
      </c>
      <c r="AB1345">
        <v>121.32773980011312</v>
      </c>
      <c r="AC1345">
        <v>0</v>
      </c>
      <c r="AD1345">
        <v>0</v>
      </c>
      <c r="AE1345">
        <v>487.406067103591</v>
      </c>
    </row>
    <row r="1346" spans="1:31" x14ac:dyDescent="0.3">
      <c r="A1346">
        <v>2449429</v>
      </c>
      <c r="B1346">
        <v>1</v>
      </c>
      <c r="C1346" t="s">
        <v>80</v>
      </c>
      <c r="D1346" t="s">
        <v>98</v>
      </c>
      <c r="E1346" t="s">
        <v>173</v>
      </c>
      <c r="F1346" t="s">
        <v>4121</v>
      </c>
      <c r="G1346" t="s">
        <v>175</v>
      </c>
      <c r="H1346" t="s">
        <v>144</v>
      </c>
      <c r="I1346" t="s">
        <v>136</v>
      </c>
      <c r="J1346" t="s">
        <v>137</v>
      </c>
      <c r="K1346" t="s">
        <v>138</v>
      </c>
      <c r="L1346" t="s">
        <v>4122</v>
      </c>
      <c r="M1346" t="s">
        <v>4123</v>
      </c>
      <c r="N1346">
        <v>2.8202777769999998</v>
      </c>
      <c r="O1346">
        <v>0</v>
      </c>
      <c r="P1346">
        <v>1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0.48334045606930548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0.48334045606930548</v>
      </c>
    </row>
    <row r="1347" spans="1:31" x14ac:dyDescent="0.3">
      <c r="A1347">
        <v>2449406</v>
      </c>
      <c r="B1347">
        <v>1</v>
      </c>
      <c r="C1347" t="s">
        <v>81</v>
      </c>
      <c r="D1347" t="s">
        <v>119</v>
      </c>
      <c r="E1347" t="s">
        <v>159</v>
      </c>
      <c r="F1347" t="s">
        <v>4124</v>
      </c>
      <c r="G1347" t="s">
        <v>725</v>
      </c>
      <c r="H1347" t="s">
        <v>144</v>
      </c>
      <c r="I1347" t="s">
        <v>136</v>
      </c>
      <c r="J1347" t="s">
        <v>137</v>
      </c>
      <c r="K1347" t="s">
        <v>138</v>
      </c>
      <c r="L1347" t="s">
        <v>4125</v>
      </c>
      <c r="M1347" t="s">
        <v>4126</v>
      </c>
      <c r="N1347">
        <v>1.7625</v>
      </c>
      <c r="O1347">
        <v>0</v>
      </c>
      <c r="P1347">
        <v>176</v>
      </c>
      <c r="Q1347">
        <v>0</v>
      </c>
      <c r="R1347">
        <v>14</v>
      </c>
      <c r="S1347">
        <v>0</v>
      </c>
      <c r="T1347">
        <v>6</v>
      </c>
      <c r="U1347">
        <v>0</v>
      </c>
      <c r="V1347">
        <v>0</v>
      </c>
      <c r="W1347">
        <v>0</v>
      </c>
      <c r="X1347">
        <v>60.196798857103012</v>
      </c>
      <c r="Y1347">
        <v>0</v>
      </c>
      <c r="Z1347">
        <v>4.1372225510378495</v>
      </c>
      <c r="AA1347">
        <v>0</v>
      </c>
      <c r="AB1347">
        <v>5.3304432449519323</v>
      </c>
      <c r="AC1347">
        <v>0</v>
      </c>
      <c r="AD1347">
        <v>0</v>
      </c>
      <c r="AE1347">
        <v>69.664464653092793</v>
      </c>
    </row>
    <row r="1348" spans="1:31" x14ac:dyDescent="0.3">
      <c r="A1348">
        <v>2450070</v>
      </c>
      <c r="B1348">
        <v>1</v>
      </c>
      <c r="C1348" t="s">
        <v>81</v>
      </c>
      <c r="D1348" t="s">
        <v>113</v>
      </c>
      <c r="E1348" t="s">
        <v>147</v>
      </c>
      <c r="F1348" t="s">
        <v>4127</v>
      </c>
      <c r="G1348" t="s">
        <v>149</v>
      </c>
      <c r="H1348" t="s">
        <v>135</v>
      </c>
      <c r="I1348" t="s">
        <v>136</v>
      </c>
      <c r="J1348" t="s">
        <v>137</v>
      </c>
      <c r="K1348" t="s">
        <v>138</v>
      </c>
      <c r="L1348" t="s">
        <v>4128</v>
      </c>
      <c r="M1348" t="s">
        <v>4129</v>
      </c>
      <c r="N1348">
        <v>0.41472222199999997</v>
      </c>
      <c r="O1348">
        <v>0</v>
      </c>
      <c r="P1348">
        <v>387</v>
      </c>
      <c r="Q1348">
        <v>1</v>
      </c>
      <c r="R1348">
        <v>26</v>
      </c>
      <c r="S1348">
        <v>2</v>
      </c>
      <c r="T1348">
        <v>16</v>
      </c>
      <c r="U1348">
        <v>0</v>
      </c>
      <c r="V1348">
        <v>0</v>
      </c>
      <c r="W1348">
        <v>0</v>
      </c>
      <c r="X1348">
        <v>17.097194180807399</v>
      </c>
      <c r="Y1348">
        <v>9.5217937480992595E-2</v>
      </c>
      <c r="Z1348">
        <v>2.6070168750253226</v>
      </c>
      <c r="AA1348">
        <v>25.665376815780018</v>
      </c>
      <c r="AB1348">
        <v>3.3134309043435484</v>
      </c>
      <c r="AC1348">
        <v>0</v>
      </c>
      <c r="AD1348">
        <v>0</v>
      </c>
      <c r="AE1348">
        <v>48.778236713437281</v>
      </c>
    </row>
    <row r="1349" spans="1:31" x14ac:dyDescent="0.3">
      <c r="A1349">
        <v>2449947</v>
      </c>
      <c r="B1349">
        <v>1</v>
      </c>
      <c r="C1349" t="s">
        <v>80</v>
      </c>
      <c r="D1349" t="s">
        <v>96</v>
      </c>
      <c r="E1349" t="s">
        <v>141</v>
      </c>
      <c r="F1349" t="s">
        <v>4130</v>
      </c>
      <c r="G1349" t="s">
        <v>200</v>
      </c>
      <c r="H1349" t="s">
        <v>144</v>
      </c>
      <c r="I1349" t="s">
        <v>136</v>
      </c>
      <c r="J1349" t="s">
        <v>137</v>
      </c>
      <c r="K1349" t="s">
        <v>138</v>
      </c>
      <c r="L1349" t="s">
        <v>4131</v>
      </c>
      <c r="M1349" t="s">
        <v>4132</v>
      </c>
      <c r="N1349">
        <v>8.4372222220000008</v>
      </c>
      <c r="O1349">
        <v>0</v>
      </c>
      <c r="P1349">
        <v>12</v>
      </c>
      <c r="Q1349">
        <v>0</v>
      </c>
      <c r="R1349">
        <v>1</v>
      </c>
      <c r="S1349">
        <v>0</v>
      </c>
      <c r="T1349">
        <v>5</v>
      </c>
      <c r="U1349">
        <v>0</v>
      </c>
      <c r="V1349">
        <v>0</v>
      </c>
      <c r="W1349">
        <v>0</v>
      </c>
      <c r="X1349">
        <v>120.94362107948119</v>
      </c>
      <c r="Y1349">
        <v>0</v>
      </c>
      <c r="Z1349">
        <v>7.5307210998065521</v>
      </c>
      <c r="AA1349">
        <v>0</v>
      </c>
      <c r="AB1349">
        <v>134.9538612164848</v>
      </c>
      <c r="AC1349">
        <v>0</v>
      </c>
      <c r="AD1349">
        <v>0</v>
      </c>
      <c r="AE1349">
        <v>263.42820339577253</v>
      </c>
    </row>
    <row r="1350" spans="1:31" x14ac:dyDescent="0.3">
      <c r="A1350">
        <v>2449386</v>
      </c>
      <c r="B1350">
        <v>1</v>
      </c>
      <c r="C1350" t="s">
        <v>80</v>
      </c>
      <c r="D1350" t="s">
        <v>82</v>
      </c>
      <c r="E1350" t="s">
        <v>173</v>
      </c>
      <c r="F1350" t="s">
        <v>4133</v>
      </c>
      <c r="G1350" t="s">
        <v>175</v>
      </c>
      <c r="H1350" t="s">
        <v>144</v>
      </c>
      <c r="I1350" t="s">
        <v>136</v>
      </c>
      <c r="J1350" t="s">
        <v>137</v>
      </c>
      <c r="K1350" t="s">
        <v>138</v>
      </c>
      <c r="L1350" t="s">
        <v>4134</v>
      </c>
      <c r="M1350" t="s">
        <v>4135</v>
      </c>
      <c r="N1350">
        <v>2.813055555</v>
      </c>
      <c r="O1350">
        <v>0</v>
      </c>
      <c r="P1350">
        <v>1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1.5687338607271004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1.5687338607271004</v>
      </c>
    </row>
    <row r="1351" spans="1:31" x14ac:dyDescent="0.3">
      <c r="A1351">
        <v>2449741</v>
      </c>
      <c r="B1351">
        <v>1</v>
      </c>
      <c r="C1351" t="s">
        <v>80</v>
      </c>
      <c r="D1351" t="s">
        <v>96</v>
      </c>
      <c r="E1351" t="s">
        <v>169</v>
      </c>
      <c r="F1351" t="s">
        <v>2101</v>
      </c>
      <c r="G1351" t="s">
        <v>143</v>
      </c>
      <c r="H1351" t="s">
        <v>135</v>
      </c>
      <c r="I1351" t="s">
        <v>136</v>
      </c>
      <c r="J1351" t="s">
        <v>137</v>
      </c>
      <c r="K1351" t="s">
        <v>138</v>
      </c>
      <c r="L1351" t="s">
        <v>4136</v>
      </c>
      <c r="M1351" t="s">
        <v>4137</v>
      </c>
      <c r="N1351">
        <v>3.6952777769999998</v>
      </c>
      <c r="O1351">
        <v>3</v>
      </c>
      <c r="P1351">
        <v>869</v>
      </c>
      <c r="Q1351">
        <v>1</v>
      </c>
      <c r="R1351">
        <v>0</v>
      </c>
      <c r="S1351">
        <v>3</v>
      </c>
      <c r="T1351">
        <v>45</v>
      </c>
      <c r="U1351">
        <v>0</v>
      </c>
      <c r="V1351">
        <v>0</v>
      </c>
      <c r="W1351">
        <v>60.487087835919503</v>
      </c>
      <c r="X1351">
        <v>919.9566905067735</v>
      </c>
      <c r="Y1351">
        <v>0</v>
      </c>
      <c r="Z1351">
        <v>0</v>
      </c>
      <c r="AA1351">
        <v>85.302850386676894</v>
      </c>
      <c r="AB1351">
        <v>306.82304467963615</v>
      </c>
      <c r="AC1351">
        <v>0</v>
      </c>
      <c r="AD1351">
        <v>0</v>
      </c>
      <c r="AE1351">
        <v>1372.5696734090061</v>
      </c>
    </row>
    <row r="1352" spans="1:31" x14ac:dyDescent="0.3">
      <c r="A1352">
        <v>2450027</v>
      </c>
      <c r="B1352">
        <v>1</v>
      </c>
      <c r="C1352" t="s">
        <v>80</v>
      </c>
      <c r="D1352" t="s">
        <v>83</v>
      </c>
      <c r="E1352" t="s">
        <v>284</v>
      </c>
      <c r="F1352" t="s">
        <v>4138</v>
      </c>
      <c r="G1352" t="s">
        <v>149</v>
      </c>
      <c r="H1352" t="s">
        <v>135</v>
      </c>
      <c r="I1352" t="s">
        <v>136</v>
      </c>
      <c r="J1352" t="s">
        <v>137</v>
      </c>
      <c r="K1352" t="s">
        <v>138</v>
      </c>
      <c r="L1352" t="s">
        <v>4139</v>
      </c>
      <c r="M1352" t="s">
        <v>4140</v>
      </c>
      <c r="N1352">
        <v>0.34472222200000002</v>
      </c>
      <c r="O1352">
        <v>32</v>
      </c>
      <c r="P1352">
        <v>4731</v>
      </c>
      <c r="Q1352">
        <v>28</v>
      </c>
      <c r="R1352">
        <v>723</v>
      </c>
      <c r="S1352">
        <v>122</v>
      </c>
      <c r="T1352">
        <v>1409</v>
      </c>
      <c r="U1352">
        <v>12</v>
      </c>
      <c r="V1352">
        <v>8</v>
      </c>
      <c r="W1352">
        <v>7.581284065683298</v>
      </c>
      <c r="X1352">
        <v>592.85443659990165</v>
      </c>
      <c r="Y1352">
        <v>16.77535380970237</v>
      </c>
      <c r="Z1352">
        <v>103.42051378745369</v>
      </c>
      <c r="AA1352">
        <v>275.83566979598481</v>
      </c>
      <c r="AB1352">
        <v>598.87424950205514</v>
      </c>
      <c r="AC1352">
        <v>203.79685074549008</v>
      </c>
      <c r="AD1352">
        <v>129.47027280561343</v>
      </c>
      <c r="AE1352">
        <v>1928.6086311118843</v>
      </c>
    </row>
    <row r="1353" spans="1:31" x14ac:dyDescent="0.3">
      <c r="A1353">
        <v>2449592</v>
      </c>
      <c r="B1353">
        <v>1</v>
      </c>
      <c r="C1353" t="s">
        <v>80</v>
      </c>
      <c r="D1353" t="s">
        <v>95</v>
      </c>
      <c r="E1353" t="s">
        <v>284</v>
      </c>
      <c r="F1353" t="s">
        <v>4141</v>
      </c>
      <c r="G1353" t="s">
        <v>193</v>
      </c>
      <c r="H1353" t="s">
        <v>135</v>
      </c>
      <c r="I1353" t="s">
        <v>136</v>
      </c>
      <c r="J1353" t="s">
        <v>137</v>
      </c>
      <c r="K1353" t="s">
        <v>138</v>
      </c>
      <c r="L1353" t="s">
        <v>4142</v>
      </c>
      <c r="M1353" t="s">
        <v>4143</v>
      </c>
      <c r="N1353">
        <v>1.933333333</v>
      </c>
      <c r="O1353">
        <v>41</v>
      </c>
      <c r="P1353">
        <v>1476</v>
      </c>
      <c r="Q1353">
        <v>72</v>
      </c>
      <c r="R1353">
        <v>82</v>
      </c>
      <c r="S1353">
        <v>57</v>
      </c>
      <c r="T1353">
        <v>232</v>
      </c>
      <c r="U1353">
        <v>6</v>
      </c>
      <c r="V1353">
        <v>1</v>
      </c>
      <c r="W1353">
        <v>85.771759588246297</v>
      </c>
      <c r="X1353">
        <v>1002.6961702313015</v>
      </c>
      <c r="Y1353">
        <v>1245.4623520241821</v>
      </c>
      <c r="Z1353">
        <v>44.095914960212298</v>
      </c>
      <c r="AA1353">
        <v>1198.2038024683534</v>
      </c>
      <c r="AB1353">
        <v>550.69718153193276</v>
      </c>
      <c r="AC1353">
        <v>807.22974159738874</v>
      </c>
      <c r="AD1353">
        <v>12.359437647500217</v>
      </c>
      <c r="AE1353">
        <v>4946.5163600491178</v>
      </c>
    </row>
    <row r="1354" spans="1:31" x14ac:dyDescent="0.3">
      <c r="A1354">
        <v>2449343</v>
      </c>
      <c r="B1354">
        <v>1</v>
      </c>
      <c r="C1354" t="s">
        <v>81</v>
      </c>
      <c r="D1354" t="s">
        <v>128</v>
      </c>
      <c r="E1354" t="s">
        <v>132</v>
      </c>
      <c r="F1354" t="s">
        <v>4144</v>
      </c>
      <c r="G1354" t="s">
        <v>679</v>
      </c>
      <c r="H1354" t="s">
        <v>135</v>
      </c>
      <c r="I1354" t="s">
        <v>136</v>
      </c>
      <c r="J1354" t="s">
        <v>137</v>
      </c>
      <c r="K1354" t="s">
        <v>138</v>
      </c>
      <c r="L1354" t="s">
        <v>4145</v>
      </c>
      <c r="M1354" t="s">
        <v>4146</v>
      </c>
      <c r="N1354">
        <v>7.3291666659999999</v>
      </c>
      <c r="O1354">
        <v>0</v>
      </c>
      <c r="P1354">
        <v>0</v>
      </c>
      <c r="Q1354">
        <v>0</v>
      </c>
      <c r="R1354">
        <v>0</v>
      </c>
      <c r="S1354">
        <v>18</v>
      </c>
      <c r="T1354">
        <v>0</v>
      </c>
      <c r="U1354">
        <v>15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4059.9521981469165</v>
      </c>
      <c r="AB1354">
        <v>0</v>
      </c>
      <c r="AC1354">
        <v>28986.795915189388</v>
      </c>
      <c r="AD1354">
        <v>0</v>
      </c>
      <c r="AE1354">
        <v>33046.748113336304</v>
      </c>
    </row>
    <row r="1355" spans="1:31" x14ac:dyDescent="0.3">
      <c r="A1355">
        <v>2449492</v>
      </c>
      <c r="B1355">
        <v>1</v>
      </c>
      <c r="C1355" t="s">
        <v>80</v>
      </c>
      <c r="D1355" t="s">
        <v>94</v>
      </c>
      <c r="E1355" t="s">
        <v>141</v>
      </c>
      <c r="F1355" t="s">
        <v>4147</v>
      </c>
      <c r="G1355" t="s">
        <v>143</v>
      </c>
      <c r="H1355" t="s">
        <v>144</v>
      </c>
      <c r="I1355" t="s">
        <v>136</v>
      </c>
      <c r="J1355" t="s">
        <v>137</v>
      </c>
      <c r="K1355" t="s">
        <v>138</v>
      </c>
      <c r="L1355" t="s">
        <v>4148</v>
      </c>
      <c r="M1355" t="s">
        <v>4149</v>
      </c>
      <c r="N1355">
        <v>1.1883333330000001</v>
      </c>
      <c r="O1355">
        <v>0</v>
      </c>
      <c r="P1355">
        <v>12</v>
      </c>
      <c r="Q1355">
        <v>0</v>
      </c>
      <c r="R1355">
        <v>0</v>
      </c>
      <c r="S1355">
        <v>0</v>
      </c>
      <c r="T1355">
        <v>1</v>
      </c>
      <c r="U1355">
        <v>0</v>
      </c>
      <c r="V1355">
        <v>0</v>
      </c>
      <c r="W1355">
        <v>0</v>
      </c>
      <c r="X1355">
        <v>8.7008584933983446</v>
      </c>
      <c r="Y1355">
        <v>0</v>
      </c>
      <c r="Z1355">
        <v>0</v>
      </c>
      <c r="AA1355">
        <v>0</v>
      </c>
      <c r="AB1355">
        <v>2.597404847258745</v>
      </c>
      <c r="AC1355">
        <v>0</v>
      </c>
      <c r="AD1355">
        <v>0</v>
      </c>
      <c r="AE1355">
        <v>11.29826334065709</v>
      </c>
    </row>
    <row r="1356" spans="1:31" x14ac:dyDescent="0.3">
      <c r="A1356">
        <v>2449844</v>
      </c>
      <c r="B1356">
        <v>1</v>
      </c>
      <c r="C1356" t="s">
        <v>80</v>
      </c>
      <c r="D1356" t="s">
        <v>101</v>
      </c>
      <c r="E1356" t="s">
        <v>132</v>
      </c>
      <c r="F1356" t="s">
        <v>4150</v>
      </c>
      <c r="G1356" t="s">
        <v>149</v>
      </c>
      <c r="H1356" t="s">
        <v>135</v>
      </c>
      <c r="I1356" t="s">
        <v>136</v>
      </c>
      <c r="J1356" t="s">
        <v>137</v>
      </c>
      <c r="K1356" t="s">
        <v>138</v>
      </c>
      <c r="L1356" t="s">
        <v>4151</v>
      </c>
      <c r="M1356" t="s">
        <v>4152</v>
      </c>
      <c r="N1356">
        <v>0.58138888799999999</v>
      </c>
      <c r="O1356">
        <v>0</v>
      </c>
      <c r="P1356">
        <v>126</v>
      </c>
      <c r="Q1356">
        <v>0</v>
      </c>
      <c r="R1356">
        <v>0</v>
      </c>
      <c r="S1356">
        <v>1</v>
      </c>
      <c r="T1356">
        <v>2</v>
      </c>
      <c r="U1356">
        <v>0</v>
      </c>
      <c r="V1356">
        <v>0</v>
      </c>
      <c r="W1356">
        <v>0</v>
      </c>
      <c r="X1356">
        <v>22.693113977300566</v>
      </c>
      <c r="Y1356">
        <v>0</v>
      </c>
      <c r="Z1356">
        <v>0</v>
      </c>
      <c r="AA1356">
        <v>256.18360257643798</v>
      </c>
      <c r="AB1356">
        <v>1.967481430338593</v>
      </c>
      <c r="AC1356">
        <v>0</v>
      </c>
      <c r="AD1356">
        <v>0</v>
      </c>
      <c r="AE1356">
        <v>280.84419798407714</v>
      </c>
    </row>
    <row r="1357" spans="1:31" x14ac:dyDescent="0.3">
      <c r="A1357">
        <v>2450199</v>
      </c>
      <c r="B1357">
        <v>1</v>
      </c>
      <c r="C1357" t="s">
        <v>80</v>
      </c>
      <c r="D1357" t="s">
        <v>99</v>
      </c>
      <c r="E1357" t="s">
        <v>141</v>
      </c>
      <c r="F1357" t="s">
        <v>4153</v>
      </c>
      <c r="G1357" t="s">
        <v>156</v>
      </c>
      <c r="H1357" t="s">
        <v>144</v>
      </c>
      <c r="I1357" t="s">
        <v>136</v>
      </c>
      <c r="J1357" t="s">
        <v>137</v>
      </c>
      <c r="K1357" t="s">
        <v>138</v>
      </c>
      <c r="L1357" t="s">
        <v>4154</v>
      </c>
      <c r="M1357" t="s">
        <v>4155</v>
      </c>
      <c r="N1357">
        <v>1.145</v>
      </c>
      <c r="O1357">
        <v>0</v>
      </c>
      <c r="P1357">
        <v>12</v>
      </c>
      <c r="Q1357">
        <v>0</v>
      </c>
      <c r="R1357">
        <v>0</v>
      </c>
      <c r="S1357">
        <v>0</v>
      </c>
      <c r="T1357">
        <v>3</v>
      </c>
      <c r="U1357">
        <v>0</v>
      </c>
      <c r="V1357">
        <v>0</v>
      </c>
      <c r="W1357">
        <v>0</v>
      </c>
      <c r="X1357">
        <v>4.280478520782582</v>
      </c>
      <c r="Y1357">
        <v>0</v>
      </c>
      <c r="Z1357">
        <v>0</v>
      </c>
      <c r="AA1357">
        <v>0</v>
      </c>
      <c r="AB1357">
        <v>2.1190980344989194</v>
      </c>
      <c r="AC1357">
        <v>0</v>
      </c>
      <c r="AD1357">
        <v>0</v>
      </c>
      <c r="AE1357">
        <v>6.3995765552815014</v>
      </c>
    </row>
    <row r="1358" spans="1:31" x14ac:dyDescent="0.3">
      <c r="A1358">
        <v>2449721</v>
      </c>
      <c r="B1358">
        <v>1</v>
      </c>
      <c r="C1358" t="s">
        <v>80</v>
      </c>
      <c r="D1358" t="s">
        <v>88</v>
      </c>
      <c r="E1358" t="s">
        <v>284</v>
      </c>
      <c r="F1358" t="s">
        <v>4156</v>
      </c>
      <c r="G1358" t="s">
        <v>149</v>
      </c>
      <c r="H1358" t="s">
        <v>135</v>
      </c>
      <c r="I1358" t="s">
        <v>136</v>
      </c>
      <c r="J1358" t="s">
        <v>137</v>
      </c>
      <c r="K1358" t="s">
        <v>138</v>
      </c>
      <c r="L1358" t="s">
        <v>4157</v>
      </c>
      <c r="M1358" t="s">
        <v>4158</v>
      </c>
      <c r="N1358">
        <v>8.7777777000000001E-2</v>
      </c>
      <c r="O1358">
        <v>0</v>
      </c>
      <c r="P1358">
        <v>0</v>
      </c>
      <c r="Q1358">
        <v>0</v>
      </c>
      <c r="R1358">
        <v>0</v>
      </c>
      <c r="S1358">
        <v>1</v>
      </c>
      <c r="T1358">
        <v>0</v>
      </c>
      <c r="U1358">
        <v>1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0.54619903057608166</v>
      </c>
      <c r="AB1358">
        <v>0</v>
      </c>
      <c r="AC1358">
        <v>169.54691111385196</v>
      </c>
      <c r="AD1358">
        <v>0</v>
      </c>
      <c r="AE1358">
        <v>170.09311014442804</v>
      </c>
    </row>
    <row r="1359" spans="1:31" x14ac:dyDescent="0.3">
      <c r="A1359">
        <v>2449798</v>
      </c>
      <c r="B1359">
        <v>1</v>
      </c>
      <c r="C1359" t="s">
        <v>80</v>
      </c>
      <c r="D1359" t="s">
        <v>106</v>
      </c>
      <c r="E1359" t="s">
        <v>132</v>
      </c>
      <c r="F1359" t="s">
        <v>4159</v>
      </c>
      <c r="G1359" t="s">
        <v>149</v>
      </c>
      <c r="H1359" t="s">
        <v>135</v>
      </c>
      <c r="I1359" t="s">
        <v>136</v>
      </c>
      <c r="J1359" t="s">
        <v>137</v>
      </c>
      <c r="K1359" t="s">
        <v>138</v>
      </c>
      <c r="L1359" t="s">
        <v>4160</v>
      </c>
      <c r="M1359" t="s">
        <v>4161</v>
      </c>
      <c r="N1359">
        <v>0.17027777699999999</v>
      </c>
      <c r="O1359">
        <v>0</v>
      </c>
      <c r="P1359">
        <v>230</v>
      </c>
      <c r="Q1359">
        <v>0</v>
      </c>
      <c r="R1359">
        <v>2</v>
      </c>
      <c r="S1359">
        <v>0</v>
      </c>
      <c r="T1359">
        <v>18</v>
      </c>
      <c r="U1359">
        <v>0</v>
      </c>
      <c r="V1359">
        <v>0</v>
      </c>
      <c r="W1359">
        <v>0</v>
      </c>
      <c r="X1359">
        <v>8.2501667618633512</v>
      </c>
      <c r="Y1359">
        <v>0</v>
      </c>
      <c r="Z1359">
        <v>1.7301723601751535E-3</v>
      </c>
      <c r="AA1359">
        <v>0</v>
      </c>
      <c r="AB1359">
        <v>5.8072384670577666</v>
      </c>
      <c r="AC1359">
        <v>0</v>
      </c>
      <c r="AD1359">
        <v>0</v>
      </c>
      <c r="AE1359">
        <v>14.059135401281292</v>
      </c>
    </row>
    <row r="1360" spans="1:31" x14ac:dyDescent="0.3">
      <c r="A1360">
        <v>2449821</v>
      </c>
      <c r="B1360">
        <v>1</v>
      </c>
      <c r="C1360" t="s">
        <v>80</v>
      </c>
      <c r="D1360" t="s">
        <v>84</v>
      </c>
      <c r="E1360" t="s">
        <v>141</v>
      </c>
      <c r="F1360" t="s">
        <v>4162</v>
      </c>
      <c r="G1360" t="s">
        <v>156</v>
      </c>
      <c r="H1360" t="s">
        <v>144</v>
      </c>
      <c r="I1360" t="s">
        <v>136</v>
      </c>
      <c r="J1360" t="s">
        <v>137</v>
      </c>
      <c r="K1360" t="s">
        <v>138</v>
      </c>
      <c r="L1360" t="s">
        <v>4163</v>
      </c>
      <c r="M1360" t="s">
        <v>4164</v>
      </c>
      <c r="N1360">
        <v>3.1363888879999999</v>
      </c>
      <c r="O1360">
        <v>0</v>
      </c>
      <c r="P1360">
        <v>38</v>
      </c>
      <c r="Q1360">
        <v>0</v>
      </c>
      <c r="R1360">
        <v>0</v>
      </c>
      <c r="S1360">
        <v>0</v>
      </c>
      <c r="T1360">
        <v>17</v>
      </c>
      <c r="U1360">
        <v>0</v>
      </c>
      <c r="V1360">
        <v>0</v>
      </c>
      <c r="W1360">
        <v>0</v>
      </c>
      <c r="X1360">
        <v>40.054879895686319</v>
      </c>
      <c r="Y1360">
        <v>0</v>
      </c>
      <c r="Z1360">
        <v>0</v>
      </c>
      <c r="AA1360">
        <v>0</v>
      </c>
      <c r="AB1360">
        <v>47.413087882892029</v>
      </c>
      <c r="AC1360">
        <v>0</v>
      </c>
      <c r="AD1360">
        <v>0</v>
      </c>
      <c r="AE1360">
        <v>87.467967778578355</v>
      </c>
    </row>
    <row r="1361" spans="1:31" x14ac:dyDescent="0.3">
      <c r="A1361">
        <v>2449529</v>
      </c>
      <c r="B1361">
        <v>1</v>
      </c>
      <c r="C1361" t="s">
        <v>80</v>
      </c>
      <c r="D1361" t="s">
        <v>84</v>
      </c>
      <c r="E1361" t="s">
        <v>159</v>
      </c>
      <c r="F1361" t="s">
        <v>4028</v>
      </c>
      <c r="G1361" t="s">
        <v>200</v>
      </c>
      <c r="H1361" t="s">
        <v>144</v>
      </c>
      <c r="I1361" t="s">
        <v>136</v>
      </c>
      <c r="J1361" t="s">
        <v>137</v>
      </c>
      <c r="K1361" t="s">
        <v>138</v>
      </c>
      <c r="L1361" t="s">
        <v>4165</v>
      </c>
      <c r="M1361" t="s">
        <v>4166</v>
      </c>
      <c r="N1361">
        <v>2.0061111110000001</v>
      </c>
      <c r="O1361">
        <v>0</v>
      </c>
      <c r="P1361">
        <v>721</v>
      </c>
      <c r="Q1361">
        <v>0</v>
      </c>
      <c r="R1361">
        <v>0</v>
      </c>
      <c r="S1361">
        <v>0</v>
      </c>
      <c r="T1361">
        <v>45</v>
      </c>
      <c r="U1361">
        <v>0</v>
      </c>
      <c r="V1361">
        <v>0</v>
      </c>
      <c r="W1361">
        <v>0</v>
      </c>
      <c r="X1361">
        <v>418.95184685242606</v>
      </c>
      <c r="Y1361">
        <v>0</v>
      </c>
      <c r="Z1361">
        <v>0</v>
      </c>
      <c r="AA1361">
        <v>0</v>
      </c>
      <c r="AB1361">
        <v>64.085169818079223</v>
      </c>
      <c r="AC1361">
        <v>0</v>
      </c>
      <c r="AD1361">
        <v>0</v>
      </c>
      <c r="AE1361">
        <v>483.0370166705053</v>
      </c>
    </row>
    <row r="1362" spans="1:31" x14ac:dyDescent="0.3">
      <c r="A1362">
        <v>2449967</v>
      </c>
      <c r="B1362">
        <v>1</v>
      </c>
      <c r="C1362" t="s">
        <v>80</v>
      </c>
      <c r="D1362" t="s">
        <v>85</v>
      </c>
      <c r="E1362" t="s">
        <v>141</v>
      </c>
      <c r="F1362" t="s">
        <v>4167</v>
      </c>
      <c r="G1362" t="s">
        <v>156</v>
      </c>
      <c r="H1362" t="s">
        <v>144</v>
      </c>
      <c r="I1362" t="s">
        <v>136</v>
      </c>
      <c r="J1362" t="s">
        <v>137</v>
      </c>
      <c r="K1362" t="s">
        <v>138</v>
      </c>
      <c r="L1362" t="s">
        <v>4168</v>
      </c>
      <c r="M1362" t="s">
        <v>4169</v>
      </c>
      <c r="N1362">
        <v>0.94055555499999999</v>
      </c>
      <c r="O1362">
        <v>0</v>
      </c>
      <c r="P1362">
        <v>111</v>
      </c>
      <c r="Q1362">
        <v>0</v>
      </c>
      <c r="R1362">
        <v>0</v>
      </c>
      <c r="S1362">
        <v>0</v>
      </c>
      <c r="T1362">
        <v>17</v>
      </c>
      <c r="U1362">
        <v>0</v>
      </c>
      <c r="V1362">
        <v>0</v>
      </c>
      <c r="W1362">
        <v>0</v>
      </c>
      <c r="X1362">
        <v>32.583876173780176</v>
      </c>
      <c r="Y1362">
        <v>0</v>
      </c>
      <c r="Z1362">
        <v>0</v>
      </c>
      <c r="AA1362">
        <v>0</v>
      </c>
      <c r="AB1362">
        <v>11.777288214203804</v>
      </c>
      <c r="AC1362">
        <v>0</v>
      </c>
      <c r="AD1362">
        <v>0</v>
      </c>
      <c r="AE1362">
        <v>44.361164387983976</v>
      </c>
    </row>
    <row r="1363" spans="1:31" x14ac:dyDescent="0.3">
      <c r="A1363">
        <v>2449907</v>
      </c>
      <c r="B1363">
        <v>1</v>
      </c>
      <c r="C1363" t="s">
        <v>80</v>
      </c>
      <c r="D1363" t="s">
        <v>96</v>
      </c>
      <c r="E1363" t="s">
        <v>173</v>
      </c>
      <c r="F1363" t="s">
        <v>4170</v>
      </c>
      <c r="G1363" t="s">
        <v>179</v>
      </c>
      <c r="H1363" t="s">
        <v>144</v>
      </c>
      <c r="I1363" t="s">
        <v>136</v>
      </c>
      <c r="J1363" t="s">
        <v>137</v>
      </c>
      <c r="K1363" t="s">
        <v>138</v>
      </c>
      <c r="L1363" t="s">
        <v>4171</v>
      </c>
      <c r="M1363" t="s">
        <v>4172</v>
      </c>
      <c r="N1363">
        <v>0.70750000000000002</v>
      </c>
      <c r="O1363">
        <v>0</v>
      </c>
      <c r="P1363">
        <v>0</v>
      </c>
      <c r="Q1363">
        <v>0</v>
      </c>
      <c r="R1363">
        <v>0</v>
      </c>
      <c r="S1363">
        <v>0</v>
      </c>
      <c r="T1363">
        <v>3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3.1409731879496339</v>
      </c>
      <c r="AC1363">
        <v>0</v>
      </c>
      <c r="AD1363">
        <v>0</v>
      </c>
      <c r="AE1363">
        <v>3.1409731879496339</v>
      </c>
    </row>
    <row r="1364" spans="1:31" x14ac:dyDescent="0.3">
      <c r="A1364">
        <v>2449658</v>
      </c>
      <c r="B1364">
        <v>1</v>
      </c>
      <c r="C1364" t="s">
        <v>80</v>
      </c>
      <c r="D1364" t="s">
        <v>82</v>
      </c>
      <c r="E1364" t="s">
        <v>173</v>
      </c>
      <c r="F1364" t="s">
        <v>4173</v>
      </c>
      <c r="G1364" t="s">
        <v>175</v>
      </c>
      <c r="H1364" t="s">
        <v>144</v>
      </c>
      <c r="I1364" t="s">
        <v>136</v>
      </c>
      <c r="J1364" t="s">
        <v>137</v>
      </c>
      <c r="K1364" t="s">
        <v>138</v>
      </c>
      <c r="L1364" t="s">
        <v>4174</v>
      </c>
      <c r="M1364" t="s">
        <v>4175</v>
      </c>
      <c r="N1364">
        <v>0.86694444400000004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2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0.85663122765000987</v>
      </c>
      <c r="AC1364">
        <v>0</v>
      </c>
      <c r="AD1364">
        <v>0</v>
      </c>
      <c r="AE1364">
        <v>0.85663122765000987</v>
      </c>
    </row>
    <row r="1365" spans="1:31" x14ac:dyDescent="0.3">
      <c r="A1365">
        <v>2450053</v>
      </c>
      <c r="B1365">
        <v>1</v>
      </c>
      <c r="C1365" t="s">
        <v>81</v>
      </c>
      <c r="D1365" t="s">
        <v>117</v>
      </c>
      <c r="E1365" t="s">
        <v>141</v>
      </c>
      <c r="F1365" t="s">
        <v>4176</v>
      </c>
      <c r="G1365" t="s">
        <v>156</v>
      </c>
      <c r="H1365" t="s">
        <v>144</v>
      </c>
      <c r="I1365" t="s">
        <v>136</v>
      </c>
      <c r="J1365" t="s">
        <v>137</v>
      </c>
      <c r="K1365" t="s">
        <v>138</v>
      </c>
      <c r="L1365" t="s">
        <v>4177</v>
      </c>
      <c r="M1365" t="s">
        <v>4178</v>
      </c>
      <c r="N1365">
        <v>0.637222222</v>
      </c>
      <c r="O1365">
        <v>0</v>
      </c>
      <c r="P1365">
        <v>31</v>
      </c>
      <c r="Q1365">
        <v>0</v>
      </c>
      <c r="R1365">
        <v>0</v>
      </c>
      <c r="S1365">
        <v>0</v>
      </c>
      <c r="T1365">
        <v>1</v>
      </c>
      <c r="U1365">
        <v>0</v>
      </c>
      <c r="V1365">
        <v>0</v>
      </c>
      <c r="W1365">
        <v>0</v>
      </c>
      <c r="X1365">
        <v>2.3526805650696341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2.3526805650696341</v>
      </c>
    </row>
    <row r="1366" spans="1:31" x14ac:dyDescent="0.3">
      <c r="A1366">
        <v>2449366</v>
      </c>
      <c r="B1366">
        <v>1</v>
      </c>
      <c r="C1366" t="s">
        <v>80</v>
      </c>
      <c r="D1366" t="s">
        <v>103</v>
      </c>
      <c r="E1366" t="s">
        <v>141</v>
      </c>
      <c r="F1366" t="s">
        <v>4179</v>
      </c>
      <c r="G1366" t="s">
        <v>156</v>
      </c>
      <c r="H1366" t="s">
        <v>144</v>
      </c>
      <c r="I1366" t="s">
        <v>136</v>
      </c>
      <c r="J1366" t="s">
        <v>137</v>
      </c>
      <c r="K1366" t="s">
        <v>138</v>
      </c>
      <c r="L1366" t="s">
        <v>4180</v>
      </c>
      <c r="M1366" t="s">
        <v>4181</v>
      </c>
      <c r="N1366">
        <v>0.78972222199999997</v>
      </c>
      <c r="O1366">
        <v>0</v>
      </c>
      <c r="P1366">
        <v>21</v>
      </c>
      <c r="Q1366">
        <v>0</v>
      </c>
      <c r="R1366">
        <v>3</v>
      </c>
      <c r="S1366">
        <v>0</v>
      </c>
      <c r="T1366">
        <v>11</v>
      </c>
      <c r="U1366">
        <v>0</v>
      </c>
      <c r="V1366">
        <v>0</v>
      </c>
      <c r="W1366">
        <v>0</v>
      </c>
      <c r="X1366">
        <v>4.119425688951198</v>
      </c>
      <c r="Y1366">
        <v>0</v>
      </c>
      <c r="Z1366">
        <v>0.5848552761677559</v>
      </c>
      <c r="AA1366">
        <v>0</v>
      </c>
      <c r="AB1366">
        <v>13.268336536503782</v>
      </c>
      <c r="AC1366">
        <v>0</v>
      </c>
      <c r="AD1366">
        <v>0</v>
      </c>
      <c r="AE1366">
        <v>17.972617501622736</v>
      </c>
    </row>
    <row r="1367" spans="1:31" x14ac:dyDescent="0.3">
      <c r="A1367">
        <v>2450153</v>
      </c>
      <c r="B1367">
        <v>1</v>
      </c>
      <c r="C1367" t="s">
        <v>80</v>
      </c>
      <c r="D1367" t="s">
        <v>96</v>
      </c>
      <c r="E1367" t="s">
        <v>182</v>
      </c>
      <c r="F1367" t="s">
        <v>4182</v>
      </c>
      <c r="G1367" t="s">
        <v>156</v>
      </c>
      <c r="H1367" t="s">
        <v>144</v>
      </c>
      <c r="I1367" t="s">
        <v>136</v>
      </c>
      <c r="J1367" t="s">
        <v>137</v>
      </c>
      <c r="K1367" t="s">
        <v>138</v>
      </c>
      <c r="L1367" t="s">
        <v>4183</v>
      </c>
      <c r="M1367" t="s">
        <v>4184</v>
      </c>
      <c r="N1367">
        <v>4.534166666</v>
      </c>
      <c r="O1367">
        <v>0</v>
      </c>
      <c r="P1367">
        <v>18</v>
      </c>
      <c r="Q1367">
        <v>0</v>
      </c>
      <c r="R1367">
        <v>0</v>
      </c>
      <c r="S1367">
        <v>0</v>
      </c>
      <c r="T1367">
        <v>2</v>
      </c>
      <c r="U1367">
        <v>0</v>
      </c>
      <c r="V1367">
        <v>0</v>
      </c>
      <c r="W1367">
        <v>0</v>
      </c>
      <c r="X1367">
        <v>66.803056633085376</v>
      </c>
      <c r="Y1367">
        <v>0</v>
      </c>
      <c r="Z1367">
        <v>0</v>
      </c>
      <c r="AA1367">
        <v>0</v>
      </c>
      <c r="AB1367">
        <v>0.68318608450181251</v>
      </c>
      <c r="AC1367">
        <v>0</v>
      </c>
      <c r="AD1367">
        <v>0</v>
      </c>
      <c r="AE1367">
        <v>67.486242717587189</v>
      </c>
    </row>
    <row r="1368" spans="1:31" x14ac:dyDescent="0.3">
      <c r="A1368">
        <v>2449761</v>
      </c>
      <c r="B1368">
        <v>1</v>
      </c>
      <c r="C1368" t="s">
        <v>80</v>
      </c>
      <c r="D1368" t="s">
        <v>84</v>
      </c>
      <c r="E1368" t="s">
        <v>284</v>
      </c>
      <c r="F1368" t="s">
        <v>4185</v>
      </c>
      <c r="G1368" t="s">
        <v>226</v>
      </c>
      <c r="H1368" t="s">
        <v>135</v>
      </c>
      <c r="I1368" t="s">
        <v>136</v>
      </c>
      <c r="J1368" t="s">
        <v>137</v>
      </c>
      <c r="K1368" t="s">
        <v>162</v>
      </c>
      <c r="L1368" t="s">
        <v>4186</v>
      </c>
      <c r="M1368" t="s">
        <v>4187</v>
      </c>
      <c r="N1368">
        <v>2.2066666659999998</v>
      </c>
      <c r="O1368">
        <v>0</v>
      </c>
      <c r="P1368">
        <v>8292</v>
      </c>
      <c r="Q1368">
        <v>0</v>
      </c>
      <c r="R1368">
        <v>0</v>
      </c>
      <c r="S1368">
        <v>1</v>
      </c>
      <c r="T1368">
        <v>633</v>
      </c>
      <c r="U1368">
        <v>0</v>
      </c>
      <c r="V1368">
        <v>0</v>
      </c>
      <c r="W1368">
        <v>0</v>
      </c>
      <c r="X1368">
        <v>5395.2539261490392</v>
      </c>
      <c r="Y1368">
        <v>0</v>
      </c>
      <c r="Z1368">
        <v>0</v>
      </c>
      <c r="AA1368">
        <v>462.34683857169546</v>
      </c>
      <c r="AB1368">
        <v>2126.6613893143945</v>
      </c>
      <c r="AC1368">
        <v>0</v>
      </c>
      <c r="AD1368">
        <v>0</v>
      </c>
      <c r="AE1368">
        <v>7984.2621540351283</v>
      </c>
    </row>
    <row r="1369" spans="1:31" x14ac:dyDescent="0.3">
      <c r="A1369">
        <v>2449901</v>
      </c>
      <c r="B1369">
        <v>1</v>
      </c>
      <c r="C1369" t="s">
        <v>81</v>
      </c>
      <c r="D1369" t="s">
        <v>118</v>
      </c>
      <c r="E1369" t="s">
        <v>169</v>
      </c>
      <c r="F1369" t="s">
        <v>2352</v>
      </c>
      <c r="G1369" t="s">
        <v>149</v>
      </c>
      <c r="H1369" t="s">
        <v>135</v>
      </c>
      <c r="I1369" t="s">
        <v>136</v>
      </c>
      <c r="J1369" t="s">
        <v>137</v>
      </c>
      <c r="K1369" t="s">
        <v>138</v>
      </c>
      <c r="L1369" t="s">
        <v>4188</v>
      </c>
      <c r="M1369" t="s">
        <v>4189</v>
      </c>
      <c r="N1369">
        <v>0.43416666599999998</v>
      </c>
      <c r="O1369">
        <v>4</v>
      </c>
      <c r="P1369">
        <v>1613</v>
      </c>
      <c r="Q1369">
        <v>219</v>
      </c>
      <c r="R1369">
        <v>158</v>
      </c>
      <c r="S1369">
        <v>37</v>
      </c>
      <c r="T1369">
        <v>162</v>
      </c>
      <c r="U1369">
        <v>1</v>
      </c>
      <c r="V1369">
        <v>1</v>
      </c>
      <c r="W1369">
        <v>0.71422195539130706</v>
      </c>
      <c r="X1369">
        <v>201.10390210117347</v>
      </c>
      <c r="Y1369">
        <v>155.91043014281146</v>
      </c>
      <c r="Z1369">
        <v>23.994842513760481</v>
      </c>
      <c r="AA1369">
        <v>244.02949082201874</v>
      </c>
      <c r="AB1369">
        <v>39.612207591501445</v>
      </c>
      <c r="AC1369">
        <v>36.435932820750416</v>
      </c>
      <c r="AD1369">
        <v>6.6580637826699082E-2</v>
      </c>
      <c r="AE1369">
        <v>701.86760858523417</v>
      </c>
    </row>
    <row r="1370" spans="1:31" x14ac:dyDescent="0.3">
      <c r="A1370">
        <v>2450116</v>
      </c>
      <c r="B1370">
        <v>1</v>
      </c>
      <c r="C1370" t="s">
        <v>80</v>
      </c>
      <c r="D1370" t="s">
        <v>104</v>
      </c>
      <c r="E1370" t="s">
        <v>169</v>
      </c>
      <c r="F1370" t="s">
        <v>4190</v>
      </c>
      <c r="G1370" t="s">
        <v>149</v>
      </c>
      <c r="H1370" t="s">
        <v>135</v>
      </c>
      <c r="I1370" t="s">
        <v>136</v>
      </c>
      <c r="J1370" t="s">
        <v>137</v>
      </c>
      <c r="K1370" t="s">
        <v>138</v>
      </c>
      <c r="L1370" t="s">
        <v>4191</v>
      </c>
      <c r="M1370" t="s">
        <v>4192</v>
      </c>
      <c r="N1370">
        <v>0.94888888800000004</v>
      </c>
      <c r="O1370">
        <v>9</v>
      </c>
      <c r="P1370">
        <v>474</v>
      </c>
      <c r="Q1370">
        <v>6</v>
      </c>
      <c r="R1370">
        <v>18</v>
      </c>
      <c r="S1370">
        <v>11</v>
      </c>
      <c r="T1370">
        <v>38</v>
      </c>
      <c r="U1370">
        <v>0</v>
      </c>
      <c r="V1370">
        <v>0</v>
      </c>
      <c r="W1370">
        <v>83.5308960924025</v>
      </c>
      <c r="X1370">
        <v>300.94140847261798</v>
      </c>
      <c r="Y1370">
        <v>4.3410800460381811</v>
      </c>
      <c r="Z1370">
        <v>7.6212853606089332</v>
      </c>
      <c r="AA1370">
        <v>69.605653742367153</v>
      </c>
      <c r="AB1370">
        <v>45.371202552287677</v>
      </c>
      <c r="AC1370">
        <v>0</v>
      </c>
      <c r="AD1370">
        <v>0</v>
      </c>
      <c r="AE1370">
        <v>511.41152626632243</v>
      </c>
    </row>
    <row r="1371" spans="1:31" x14ac:dyDescent="0.3">
      <c r="A1371">
        <v>2449403</v>
      </c>
      <c r="B1371">
        <v>1</v>
      </c>
      <c r="C1371" t="s">
        <v>81</v>
      </c>
      <c r="D1371" t="s">
        <v>122</v>
      </c>
      <c r="E1371" t="s">
        <v>147</v>
      </c>
      <c r="F1371" t="s">
        <v>4193</v>
      </c>
      <c r="G1371" t="s">
        <v>381</v>
      </c>
      <c r="H1371" t="s">
        <v>135</v>
      </c>
      <c r="I1371" t="s">
        <v>136</v>
      </c>
      <c r="J1371" t="s">
        <v>137</v>
      </c>
      <c r="K1371" t="s">
        <v>162</v>
      </c>
      <c r="L1371" t="s">
        <v>4194</v>
      </c>
      <c r="M1371" t="s">
        <v>4195</v>
      </c>
      <c r="N1371">
        <v>0.26861111100000001</v>
      </c>
      <c r="O1371">
        <v>0</v>
      </c>
      <c r="P1371">
        <v>242</v>
      </c>
      <c r="Q1371">
        <v>0</v>
      </c>
      <c r="R1371">
        <v>0</v>
      </c>
      <c r="S1371">
        <v>0</v>
      </c>
      <c r="T1371">
        <v>34</v>
      </c>
      <c r="U1371">
        <v>0</v>
      </c>
      <c r="V1371">
        <v>0</v>
      </c>
      <c r="W1371">
        <v>0</v>
      </c>
      <c r="X1371">
        <v>20.456379527874411</v>
      </c>
      <c r="Y1371">
        <v>0</v>
      </c>
      <c r="Z1371">
        <v>0</v>
      </c>
      <c r="AA1371">
        <v>0</v>
      </c>
      <c r="AB1371">
        <v>11.607923570806003</v>
      </c>
      <c r="AC1371">
        <v>0</v>
      </c>
      <c r="AD1371">
        <v>0</v>
      </c>
      <c r="AE1371">
        <v>32.064303098680412</v>
      </c>
    </row>
    <row r="1372" spans="1:31" x14ac:dyDescent="0.3">
      <c r="A1372">
        <v>2449781</v>
      </c>
      <c r="B1372">
        <v>1</v>
      </c>
      <c r="C1372" t="s">
        <v>80</v>
      </c>
      <c r="D1372" t="s">
        <v>104</v>
      </c>
      <c r="E1372" t="s">
        <v>141</v>
      </c>
      <c r="F1372" t="s">
        <v>4196</v>
      </c>
      <c r="G1372" t="s">
        <v>156</v>
      </c>
      <c r="H1372" t="s">
        <v>144</v>
      </c>
      <c r="I1372" t="s">
        <v>136</v>
      </c>
      <c r="J1372" t="s">
        <v>137</v>
      </c>
      <c r="K1372" t="s">
        <v>138</v>
      </c>
      <c r="L1372" t="s">
        <v>4197</v>
      </c>
      <c r="M1372" t="s">
        <v>4198</v>
      </c>
      <c r="N1372">
        <v>0.91444444400000002</v>
      </c>
      <c r="O1372">
        <v>0</v>
      </c>
      <c r="P1372">
        <v>54</v>
      </c>
      <c r="Q1372">
        <v>0</v>
      </c>
      <c r="R1372">
        <v>0</v>
      </c>
      <c r="S1372">
        <v>0</v>
      </c>
      <c r="T1372">
        <v>1</v>
      </c>
      <c r="U1372">
        <v>0</v>
      </c>
      <c r="V1372">
        <v>0</v>
      </c>
      <c r="W1372">
        <v>0</v>
      </c>
      <c r="X1372">
        <v>12.537883391552715</v>
      </c>
      <c r="Y1372">
        <v>0</v>
      </c>
      <c r="Z1372">
        <v>0</v>
      </c>
      <c r="AA1372">
        <v>0</v>
      </c>
      <c r="AB1372">
        <v>0.30593702882564394</v>
      </c>
      <c r="AC1372">
        <v>0</v>
      </c>
      <c r="AD1372">
        <v>0</v>
      </c>
      <c r="AE1372">
        <v>12.843820420378359</v>
      </c>
    </row>
    <row r="1373" spans="1:31" x14ac:dyDescent="0.3">
      <c r="A1373">
        <v>2449383</v>
      </c>
      <c r="B1373">
        <v>1</v>
      </c>
      <c r="C1373" t="s">
        <v>81</v>
      </c>
      <c r="D1373" t="s">
        <v>112</v>
      </c>
      <c r="E1373" t="s">
        <v>169</v>
      </c>
      <c r="F1373" t="s">
        <v>1328</v>
      </c>
      <c r="G1373" t="s">
        <v>149</v>
      </c>
      <c r="H1373" t="s">
        <v>135</v>
      </c>
      <c r="I1373" t="s">
        <v>136</v>
      </c>
      <c r="J1373" t="s">
        <v>137</v>
      </c>
      <c r="K1373" t="s">
        <v>138</v>
      </c>
      <c r="L1373" t="s">
        <v>1870</v>
      </c>
      <c r="M1373" t="s">
        <v>4199</v>
      </c>
      <c r="N1373">
        <v>0.96361111099999996</v>
      </c>
      <c r="O1373">
        <v>0</v>
      </c>
      <c r="P1373">
        <v>0</v>
      </c>
      <c r="Q1373">
        <v>6</v>
      </c>
      <c r="R1373">
        <v>70</v>
      </c>
      <c r="S1373">
        <v>4</v>
      </c>
      <c r="T1373">
        <v>1</v>
      </c>
      <c r="U1373">
        <v>0</v>
      </c>
      <c r="V1373">
        <v>0</v>
      </c>
      <c r="W1373">
        <v>0</v>
      </c>
      <c r="X1373">
        <v>0</v>
      </c>
      <c r="Y1373">
        <v>18.273101313928894</v>
      </c>
      <c r="Z1373">
        <v>70.457113758344946</v>
      </c>
      <c r="AA1373">
        <v>3.656748041670852</v>
      </c>
      <c r="AB1373">
        <v>2.1505672351646083</v>
      </c>
      <c r="AC1373">
        <v>0</v>
      </c>
      <c r="AD1373">
        <v>0</v>
      </c>
      <c r="AE1373">
        <v>94.537530349109289</v>
      </c>
    </row>
    <row r="1374" spans="1:31" x14ac:dyDescent="0.3">
      <c r="A1374">
        <v>2449924</v>
      </c>
      <c r="B1374">
        <v>1</v>
      </c>
      <c r="C1374" t="s">
        <v>80</v>
      </c>
      <c r="D1374" t="s">
        <v>96</v>
      </c>
      <c r="E1374" t="s">
        <v>141</v>
      </c>
      <c r="F1374" t="s">
        <v>4200</v>
      </c>
      <c r="G1374" t="s">
        <v>156</v>
      </c>
      <c r="H1374" t="s">
        <v>144</v>
      </c>
      <c r="I1374" t="s">
        <v>136</v>
      </c>
      <c r="J1374" t="s">
        <v>137</v>
      </c>
      <c r="K1374" t="s">
        <v>138</v>
      </c>
      <c r="L1374" t="s">
        <v>4201</v>
      </c>
      <c r="M1374" t="s">
        <v>4202</v>
      </c>
      <c r="N1374">
        <v>5.8286111109999998</v>
      </c>
      <c r="O1374">
        <v>0</v>
      </c>
      <c r="P1374">
        <v>70</v>
      </c>
      <c r="Q1374">
        <v>0</v>
      </c>
      <c r="R1374">
        <v>0</v>
      </c>
      <c r="S1374">
        <v>0</v>
      </c>
      <c r="T1374">
        <v>12</v>
      </c>
      <c r="U1374">
        <v>0</v>
      </c>
      <c r="V1374">
        <v>0</v>
      </c>
      <c r="W1374">
        <v>0</v>
      </c>
      <c r="X1374">
        <v>230.21487676322351</v>
      </c>
      <c r="Y1374">
        <v>0</v>
      </c>
      <c r="Z1374">
        <v>0</v>
      </c>
      <c r="AA1374">
        <v>0</v>
      </c>
      <c r="AB1374">
        <v>52.174624095656398</v>
      </c>
      <c r="AC1374">
        <v>0</v>
      </c>
      <c r="AD1374">
        <v>0</v>
      </c>
      <c r="AE1374">
        <v>282.3895008588799</v>
      </c>
    </row>
    <row r="1375" spans="1:31" x14ac:dyDescent="0.3">
      <c r="A1375">
        <v>2449552</v>
      </c>
      <c r="B1375">
        <v>1</v>
      </c>
      <c r="C1375" t="s">
        <v>80</v>
      </c>
      <c r="D1375" t="s">
        <v>107</v>
      </c>
      <c r="E1375" t="s">
        <v>141</v>
      </c>
      <c r="F1375" t="s">
        <v>4203</v>
      </c>
      <c r="G1375" t="s">
        <v>143</v>
      </c>
      <c r="H1375" t="s">
        <v>144</v>
      </c>
      <c r="I1375" t="s">
        <v>136</v>
      </c>
      <c r="J1375" t="s">
        <v>137</v>
      </c>
      <c r="K1375" t="s">
        <v>138</v>
      </c>
      <c r="L1375" t="s">
        <v>4204</v>
      </c>
      <c r="M1375" t="s">
        <v>4205</v>
      </c>
      <c r="N1375">
        <v>5.7172222220000002</v>
      </c>
      <c r="O1375">
        <v>0</v>
      </c>
      <c r="P1375">
        <v>108</v>
      </c>
      <c r="Q1375">
        <v>0</v>
      </c>
      <c r="R1375">
        <v>0</v>
      </c>
      <c r="S1375">
        <v>0</v>
      </c>
      <c r="T1375">
        <v>5</v>
      </c>
      <c r="U1375">
        <v>0</v>
      </c>
      <c r="V1375">
        <v>0</v>
      </c>
      <c r="W1375">
        <v>0</v>
      </c>
      <c r="X1375">
        <v>102.13523780081739</v>
      </c>
      <c r="Y1375">
        <v>0</v>
      </c>
      <c r="Z1375">
        <v>0</v>
      </c>
      <c r="AA1375">
        <v>0</v>
      </c>
      <c r="AB1375">
        <v>19.003133576325979</v>
      </c>
      <c r="AC1375">
        <v>0</v>
      </c>
      <c r="AD1375">
        <v>0</v>
      </c>
      <c r="AE1375">
        <v>121.13837137714337</v>
      </c>
    </row>
    <row r="1376" spans="1:31" x14ac:dyDescent="0.3">
      <c r="A1376">
        <v>2449340</v>
      </c>
      <c r="B1376">
        <v>1</v>
      </c>
      <c r="C1376" t="s">
        <v>80</v>
      </c>
      <c r="D1376" t="s">
        <v>97</v>
      </c>
      <c r="E1376" t="s">
        <v>169</v>
      </c>
      <c r="F1376" t="s">
        <v>4206</v>
      </c>
      <c r="G1376" t="s">
        <v>149</v>
      </c>
      <c r="H1376" t="s">
        <v>135</v>
      </c>
      <c r="I1376" t="s">
        <v>136</v>
      </c>
      <c r="J1376" t="s">
        <v>137</v>
      </c>
      <c r="K1376" t="s">
        <v>138</v>
      </c>
      <c r="L1376" t="s">
        <v>4207</v>
      </c>
      <c r="M1376" t="s">
        <v>4208</v>
      </c>
      <c r="N1376">
        <v>0.18333333299999999</v>
      </c>
      <c r="O1376">
        <v>0</v>
      </c>
      <c r="P1376">
        <v>342</v>
      </c>
      <c r="Q1376">
        <v>0</v>
      </c>
      <c r="R1376">
        <v>18</v>
      </c>
      <c r="S1376">
        <v>3</v>
      </c>
      <c r="T1376">
        <v>33</v>
      </c>
      <c r="U1376">
        <v>0</v>
      </c>
      <c r="V1376">
        <v>0</v>
      </c>
      <c r="W1376">
        <v>0</v>
      </c>
      <c r="X1376">
        <v>26.005815533048764</v>
      </c>
      <c r="Y1376">
        <v>0</v>
      </c>
      <c r="Z1376">
        <v>1.8696644431193858</v>
      </c>
      <c r="AA1376">
        <v>9.6969685419872373</v>
      </c>
      <c r="AB1376">
        <v>6.022837415044382</v>
      </c>
      <c r="AC1376">
        <v>0</v>
      </c>
      <c r="AD1376">
        <v>0</v>
      </c>
      <c r="AE1376">
        <v>43.595285933199776</v>
      </c>
    </row>
    <row r="1377" spans="1:31" x14ac:dyDescent="0.3">
      <c r="A1377">
        <v>2450130</v>
      </c>
      <c r="B1377">
        <v>1</v>
      </c>
      <c r="C1377" t="s">
        <v>81</v>
      </c>
      <c r="D1377" t="s">
        <v>127</v>
      </c>
      <c r="E1377" t="s">
        <v>173</v>
      </c>
      <c r="F1377" t="s">
        <v>4209</v>
      </c>
      <c r="G1377" t="s">
        <v>175</v>
      </c>
      <c r="H1377" t="s">
        <v>144</v>
      </c>
      <c r="I1377" t="s">
        <v>136</v>
      </c>
      <c r="J1377" t="s">
        <v>137</v>
      </c>
      <c r="K1377" t="s">
        <v>138</v>
      </c>
      <c r="L1377" t="s">
        <v>4210</v>
      </c>
      <c r="M1377" t="s">
        <v>4211</v>
      </c>
      <c r="N1377">
        <v>0.86722222199999999</v>
      </c>
      <c r="O1377">
        <v>0</v>
      </c>
      <c r="P1377">
        <v>1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0.13073769680414882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0.13073769680414882</v>
      </c>
    </row>
    <row r="1378" spans="1:31" x14ac:dyDescent="0.3">
      <c r="A1378">
        <v>2449881</v>
      </c>
      <c r="B1378">
        <v>1</v>
      </c>
      <c r="C1378" t="s">
        <v>80</v>
      </c>
      <c r="D1378" t="s">
        <v>102</v>
      </c>
      <c r="E1378" t="s">
        <v>141</v>
      </c>
      <c r="F1378" t="s">
        <v>4212</v>
      </c>
      <c r="G1378" t="s">
        <v>156</v>
      </c>
      <c r="H1378" t="s">
        <v>144</v>
      </c>
      <c r="I1378" t="s">
        <v>136</v>
      </c>
      <c r="J1378" t="s">
        <v>137</v>
      </c>
      <c r="K1378" t="s">
        <v>138</v>
      </c>
      <c r="L1378" t="s">
        <v>4213</v>
      </c>
      <c r="M1378" t="s">
        <v>4214</v>
      </c>
      <c r="N1378">
        <v>0.90777777699999995</v>
      </c>
      <c r="O1378">
        <v>0</v>
      </c>
      <c r="P1378">
        <v>28</v>
      </c>
      <c r="Q1378">
        <v>0</v>
      </c>
      <c r="R1378">
        <v>6</v>
      </c>
      <c r="S1378">
        <v>0</v>
      </c>
      <c r="T1378">
        <v>2</v>
      </c>
      <c r="U1378">
        <v>0</v>
      </c>
      <c r="V1378">
        <v>0</v>
      </c>
      <c r="W1378">
        <v>0</v>
      </c>
      <c r="X1378">
        <v>3.4071631278157191</v>
      </c>
      <c r="Y1378">
        <v>0</v>
      </c>
      <c r="Z1378">
        <v>0.48145233408290705</v>
      </c>
      <c r="AA1378">
        <v>0</v>
      </c>
      <c r="AB1378">
        <v>5.7026858923168999E-2</v>
      </c>
      <c r="AC1378">
        <v>0</v>
      </c>
      <c r="AD1378">
        <v>0</v>
      </c>
      <c r="AE1378">
        <v>3.9456423208217952</v>
      </c>
    </row>
    <row r="1379" spans="1:31" x14ac:dyDescent="0.3">
      <c r="A1379">
        <v>2449887</v>
      </c>
      <c r="B1379">
        <v>1</v>
      </c>
      <c r="C1379" t="s">
        <v>80</v>
      </c>
      <c r="D1379" t="s">
        <v>105</v>
      </c>
      <c r="E1379" t="s">
        <v>141</v>
      </c>
      <c r="F1379" t="s">
        <v>4215</v>
      </c>
      <c r="G1379" t="s">
        <v>200</v>
      </c>
      <c r="H1379" t="s">
        <v>144</v>
      </c>
      <c r="I1379" t="s">
        <v>136</v>
      </c>
      <c r="J1379" t="s">
        <v>137</v>
      </c>
      <c r="K1379" t="s">
        <v>138</v>
      </c>
      <c r="L1379" t="s">
        <v>4216</v>
      </c>
      <c r="M1379" t="s">
        <v>4217</v>
      </c>
      <c r="N1379">
        <v>2.5102777770000002</v>
      </c>
      <c r="O1379">
        <v>0</v>
      </c>
      <c r="P1379">
        <v>56</v>
      </c>
      <c r="Q1379">
        <v>0</v>
      </c>
      <c r="R1379">
        <v>0</v>
      </c>
      <c r="S1379">
        <v>0</v>
      </c>
      <c r="T1379">
        <v>5</v>
      </c>
      <c r="U1379">
        <v>0</v>
      </c>
      <c r="V1379">
        <v>0</v>
      </c>
      <c r="W1379">
        <v>0</v>
      </c>
      <c r="X1379">
        <v>53.885792064268053</v>
      </c>
      <c r="Y1379">
        <v>0</v>
      </c>
      <c r="Z1379">
        <v>0</v>
      </c>
      <c r="AA1379">
        <v>0</v>
      </c>
      <c r="AB1379">
        <v>1.2437415189979628</v>
      </c>
      <c r="AC1379">
        <v>0</v>
      </c>
      <c r="AD1379">
        <v>0</v>
      </c>
      <c r="AE1379">
        <v>55.129533583266017</v>
      </c>
    </row>
    <row r="1380" spans="1:31" x14ac:dyDescent="0.3">
      <c r="A1380">
        <v>2450136</v>
      </c>
      <c r="B1380">
        <v>1</v>
      </c>
      <c r="C1380" t="s">
        <v>81</v>
      </c>
      <c r="D1380" t="s">
        <v>117</v>
      </c>
      <c r="E1380" t="s">
        <v>141</v>
      </c>
      <c r="F1380" t="s">
        <v>4218</v>
      </c>
      <c r="G1380" t="s">
        <v>156</v>
      </c>
      <c r="H1380" t="s">
        <v>144</v>
      </c>
      <c r="I1380" t="s">
        <v>136</v>
      </c>
      <c r="J1380" t="s">
        <v>137</v>
      </c>
      <c r="K1380" t="s">
        <v>138</v>
      </c>
      <c r="L1380" t="s">
        <v>4219</v>
      </c>
      <c r="M1380" t="s">
        <v>4220</v>
      </c>
      <c r="N1380">
        <v>6.9741666660000003</v>
      </c>
      <c r="O1380">
        <v>0</v>
      </c>
      <c r="P1380">
        <v>11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6.1243180516459104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6.1243180516459104</v>
      </c>
    </row>
    <row r="1381" spans="1:31" x14ac:dyDescent="0.3">
      <c r="A1381">
        <v>2449489</v>
      </c>
      <c r="B1381">
        <v>1</v>
      </c>
      <c r="C1381" t="s">
        <v>81</v>
      </c>
      <c r="D1381" t="s">
        <v>115</v>
      </c>
      <c r="E1381" t="s">
        <v>159</v>
      </c>
      <c r="F1381" t="s">
        <v>4221</v>
      </c>
      <c r="G1381" t="s">
        <v>725</v>
      </c>
      <c r="H1381" t="s">
        <v>144</v>
      </c>
      <c r="I1381" t="s">
        <v>136</v>
      </c>
      <c r="J1381" t="s">
        <v>137</v>
      </c>
      <c r="K1381" t="s">
        <v>138</v>
      </c>
      <c r="L1381" t="s">
        <v>4222</v>
      </c>
      <c r="M1381" t="s">
        <v>4223</v>
      </c>
      <c r="N1381">
        <v>1.8872222219999999</v>
      </c>
      <c r="O1381">
        <v>0</v>
      </c>
      <c r="P1381">
        <v>78</v>
      </c>
      <c r="Q1381">
        <v>0</v>
      </c>
      <c r="R1381">
        <v>0</v>
      </c>
      <c r="S1381">
        <v>0</v>
      </c>
      <c r="T1381">
        <v>4</v>
      </c>
      <c r="U1381">
        <v>0</v>
      </c>
      <c r="V1381">
        <v>0</v>
      </c>
      <c r="W1381">
        <v>0</v>
      </c>
      <c r="X1381">
        <v>6.855292933174403</v>
      </c>
      <c r="Y1381">
        <v>0</v>
      </c>
      <c r="Z1381">
        <v>0</v>
      </c>
      <c r="AA1381">
        <v>0</v>
      </c>
      <c r="AB1381">
        <v>0.22369031910054596</v>
      </c>
      <c r="AC1381">
        <v>0</v>
      </c>
      <c r="AD1381">
        <v>0</v>
      </c>
      <c r="AE1381">
        <v>7.0789832522749494</v>
      </c>
    </row>
    <row r="1382" spans="1:31" x14ac:dyDescent="0.3">
      <c r="A1382">
        <v>2450030</v>
      </c>
      <c r="B1382">
        <v>1</v>
      </c>
      <c r="C1382" t="s">
        <v>80</v>
      </c>
      <c r="D1382" t="s">
        <v>82</v>
      </c>
      <c r="E1382" t="s">
        <v>173</v>
      </c>
      <c r="F1382" t="s">
        <v>4224</v>
      </c>
      <c r="G1382" t="s">
        <v>179</v>
      </c>
      <c r="H1382" t="s">
        <v>144</v>
      </c>
      <c r="I1382" t="s">
        <v>136</v>
      </c>
      <c r="J1382" t="s">
        <v>137</v>
      </c>
      <c r="K1382" t="s">
        <v>138</v>
      </c>
      <c r="L1382" t="s">
        <v>4225</v>
      </c>
      <c r="M1382" t="s">
        <v>4226</v>
      </c>
      <c r="N1382">
        <v>1.7975000000000001</v>
      </c>
      <c r="O1382">
        <v>0</v>
      </c>
      <c r="P1382">
        <v>0</v>
      </c>
      <c r="Q1382">
        <v>0</v>
      </c>
      <c r="R1382">
        <v>0</v>
      </c>
      <c r="S1382">
        <v>0</v>
      </c>
      <c r="T1382">
        <v>3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2.2624345135911899</v>
      </c>
      <c r="AC1382">
        <v>0</v>
      </c>
      <c r="AD1382">
        <v>0</v>
      </c>
      <c r="AE1382">
        <v>2.2624345135911899</v>
      </c>
    </row>
    <row r="1383" spans="1:31" x14ac:dyDescent="0.3">
      <c r="A1383">
        <v>2449346</v>
      </c>
      <c r="B1383">
        <v>1</v>
      </c>
      <c r="C1383" t="s">
        <v>80</v>
      </c>
      <c r="D1383" t="s">
        <v>82</v>
      </c>
      <c r="E1383" t="s">
        <v>182</v>
      </c>
      <c r="F1383" t="s">
        <v>4227</v>
      </c>
      <c r="G1383" t="s">
        <v>259</v>
      </c>
      <c r="H1383" t="s">
        <v>144</v>
      </c>
      <c r="I1383" t="s">
        <v>136</v>
      </c>
      <c r="J1383" t="s">
        <v>137</v>
      </c>
      <c r="K1383" t="s">
        <v>138</v>
      </c>
      <c r="L1383" t="s">
        <v>4228</v>
      </c>
      <c r="M1383" t="s">
        <v>4229</v>
      </c>
      <c r="N1383">
        <v>1.494444444</v>
      </c>
      <c r="O1383">
        <v>0</v>
      </c>
      <c r="P1383">
        <v>41</v>
      </c>
      <c r="Q1383">
        <v>0</v>
      </c>
      <c r="R1383">
        <v>0</v>
      </c>
      <c r="S1383">
        <v>0</v>
      </c>
      <c r="T1383">
        <v>5</v>
      </c>
      <c r="U1383">
        <v>0</v>
      </c>
      <c r="V1383">
        <v>0</v>
      </c>
      <c r="W1383">
        <v>0</v>
      </c>
      <c r="X1383">
        <v>17.174959785410646</v>
      </c>
      <c r="Y1383">
        <v>0</v>
      </c>
      <c r="Z1383">
        <v>0</v>
      </c>
      <c r="AA1383">
        <v>0</v>
      </c>
      <c r="AB1383">
        <v>37.203808171799039</v>
      </c>
      <c r="AC1383">
        <v>0</v>
      </c>
      <c r="AD1383">
        <v>0</v>
      </c>
      <c r="AE1383">
        <v>54.378767957209689</v>
      </c>
    </row>
    <row r="1384" spans="1:31" x14ac:dyDescent="0.3">
      <c r="A1384">
        <v>2450179</v>
      </c>
      <c r="B1384">
        <v>1</v>
      </c>
      <c r="C1384" t="s">
        <v>80</v>
      </c>
      <c r="D1384" t="s">
        <v>84</v>
      </c>
      <c r="E1384" t="s">
        <v>141</v>
      </c>
      <c r="F1384" t="s">
        <v>4162</v>
      </c>
      <c r="G1384" t="s">
        <v>156</v>
      </c>
      <c r="H1384" t="s">
        <v>144</v>
      </c>
      <c r="I1384" t="s">
        <v>136</v>
      </c>
      <c r="J1384" t="s">
        <v>137</v>
      </c>
      <c r="K1384" t="s">
        <v>138</v>
      </c>
      <c r="L1384" t="s">
        <v>4230</v>
      </c>
      <c r="M1384" t="s">
        <v>4231</v>
      </c>
      <c r="N1384">
        <v>2.071666666</v>
      </c>
      <c r="O1384">
        <v>0</v>
      </c>
      <c r="P1384">
        <v>38</v>
      </c>
      <c r="Q1384">
        <v>0</v>
      </c>
      <c r="R1384">
        <v>0</v>
      </c>
      <c r="S1384">
        <v>0</v>
      </c>
      <c r="T1384">
        <v>17</v>
      </c>
      <c r="U1384">
        <v>0</v>
      </c>
      <c r="V1384">
        <v>0</v>
      </c>
      <c r="W1384">
        <v>0</v>
      </c>
      <c r="X1384">
        <v>21.452982160583822</v>
      </c>
      <c r="Y1384">
        <v>0</v>
      </c>
      <c r="Z1384">
        <v>0</v>
      </c>
      <c r="AA1384">
        <v>0</v>
      </c>
      <c r="AB1384">
        <v>18.397323570629613</v>
      </c>
      <c r="AC1384">
        <v>0</v>
      </c>
      <c r="AD1384">
        <v>0</v>
      </c>
      <c r="AE1384">
        <v>39.850305731213439</v>
      </c>
    </row>
    <row r="1385" spans="1:31" x14ac:dyDescent="0.3">
      <c r="A1385">
        <v>2449738</v>
      </c>
      <c r="B1385">
        <v>1</v>
      </c>
      <c r="C1385" t="s">
        <v>81</v>
      </c>
      <c r="D1385" t="s">
        <v>123</v>
      </c>
      <c r="E1385" t="s">
        <v>147</v>
      </c>
      <c r="F1385" t="s">
        <v>4232</v>
      </c>
      <c r="G1385" t="s">
        <v>149</v>
      </c>
      <c r="H1385" t="s">
        <v>135</v>
      </c>
      <c r="I1385" t="s">
        <v>136</v>
      </c>
      <c r="J1385" t="s">
        <v>137</v>
      </c>
      <c r="K1385" t="s">
        <v>138</v>
      </c>
      <c r="L1385" t="s">
        <v>4233</v>
      </c>
      <c r="M1385" t="s">
        <v>4234</v>
      </c>
      <c r="N1385">
        <v>0.28055555500000001</v>
      </c>
      <c r="O1385">
        <v>15</v>
      </c>
      <c r="P1385">
        <v>1740</v>
      </c>
      <c r="Q1385">
        <v>55</v>
      </c>
      <c r="R1385">
        <v>185</v>
      </c>
      <c r="S1385">
        <v>27</v>
      </c>
      <c r="T1385">
        <v>201</v>
      </c>
      <c r="U1385">
        <v>4</v>
      </c>
      <c r="V1385">
        <v>0</v>
      </c>
      <c r="W1385">
        <v>0.42169303595794994</v>
      </c>
      <c r="X1385">
        <v>83.341224403692522</v>
      </c>
      <c r="Y1385">
        <v>26.059084102231331</v>
      </c>
      <c r="Z1385">
        <v>14.202103750762834</v>
      </c>
      <c r="AA1385">
        <v>38.891298341011165</v>
      </c>
      <c r="AB1385">
        <v>28.972634053129138</v>
      </c>
      <c r="AC1385">
        <v>23.856103387947176</v>
      </c>
      <c r="AD1385">
        <v>0</v>
      </c>
      <c r="AE1385">
        <v>215.74414107473208</v>
      </c>
    </row>
    <row r="1386" spans="1:31" x14ac:dyDescent="0.3">
      <c r="A1386">
        <v>2450434</v>
      </c>
      <c r="B1386">
        <v>1</v>
      </c>
      <c r="C1386" t="s">
        <v>80</v>
      </c>
      <c r="D1386" t="s">
        <v>109</v>
      </c>
      <c r="E1386" t="s">
        <v>141</v>
      </c>
      <c r="F1386" t="s">
        <v>4235</v>
      </c>
      <c r="G1386" t="s">
        <v>156</v>
      </c>
      <c r="H1386" t="s">
        <v>144</v>
      </c>
      <c r="I1386" t="s">
        <v>136</v>
      </c>
      <c r="J1386" t="s">
        <v>137</v>
      </c>
      <c r="K1386" t="s">
        <v>138</v>
      </c>
      <c r="L1386" t="s">
        <v>4236</v>
      </c>
      <c r="M1386" t="s">
        <v>4237</v>
      </c>
      <c r="N1386">
        <v>0.67111111099999998</v>
      </c>
      <c r="O1386">
        <v>0</v>
      </c>
      <c r="P1386">
        <v>14</v>
      </c>
      <c r="Q1386">
        <v>0</v>
      </c>
      <c r="R1386">
        <v>1</v>
      </c>
      <c r="S1386">
        <v>0</v>
      </c>
      <c r="T1386">
        <v>2</v>
      </c>
      <c r="U1386">
        <v>0</v>
      </c>
      <c r="V1386">
        <v>0</v>
      </c>
      <c r="W1386">
        <v>0</v>
      </c>
      <c r="X1386">
        <v>2.6473828389148908</v>
      </c>
      <c r="Y1386">
        <v>0</v>
      </c>
      <c r="Z1386">
        <v>1.5078215071867627E-2</v>
      </c>
      <c r="AA1386">
        <v>0</v>
      </c>
      <c r="AB1386">
        <v>0.39496015325729167</v>
      </c>
      <c r="AC1386">
        <v>0</v>
      </c>
      <c r="AD1386">
        <v>0</v>
      </c>
      <c r="AE1386">
        <v>3.0574212072440501</v>
      </c>
    </row>
    <row r="1387" spans="1:31" x14ac:dyDescent="0.3">
      <c r="A1387">
        <v>2451098</v>
      </c>
      <c r="B1387">
        <v>1</v>
      </c>
      <c r="C1387" t="s">
        <v>81</v>
      </c>
      <c r="D1387" t="s">
        <v>112</v>
      </c>
      <c r="E1387" t="s">
        <v>173</v>
      </c>
      <c r="F1387" t="s">
        <v>4238</v>
      </c>
      <c r="G1387" t="s">
        <v>179</v>
      </c>
      <c r="H1387" t="s">
        <v>144</v>
      </c>
      <c r="I1387" t="s">
        <v>136</v>
      </c>
      <c r="J1387" t="s">
        <v>137</v>
      </c>
      <c r="K1387" t="s">
        <v>138</v>
      </c>
      <c r="L1387" t="s">
        <v>4239</v>
      </c>
      <c r="M1387" t="s">
        <v>4240</v>
      </c>
      <c r="N1387">
        <v>0.48277777700000002</v>
      </c>
      <c r="O1387">
        <v>0</v>
      </c>
      <c r="P1387">
        <v>1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1.3329106409929289E-2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1.3329106409929289E-2</v>
      </c>
    </row>
    <row r="1388" spans="1:31" x14ac:dyDescent="0.3">
      <c r="A1388">
        <v>2450248</v>
      </c>
      <c r="B1388">
        <v>1</v>
      </c>
      <c r="C1388" t="s">
        <v>81</v>
      </c>
      <c r="D1388" t="s">
        <v>118</v>
      </c>
      <c r="E1388" t="s">
        <v>173</v>
      </c>
      <c r="F1388" t="s">
        <v>4241</v>
      </c>
      <c r="G1388" t="s">
        <v>175</v>
      </c>
      <c r="H1388" t="s">
        <v>144</v>
      </c>
      <c r="I1388" t="s">
        <v>136</v>
      </c>
      <c r="J1388" t="s">
        <v>137</v>
      </c>
      <c r="K1388" t="s">
        <v>138</v>
      </c>
      <c r="L1388" t="s">
        <v>4242</v>
      </c>
      <c r="M1388" t="s">
        <v>4243</v>
      </c>
      <c r="N1388">
        <v>0.92583333300000004</v>
      </c>
      <c r="O1388">
        <v>0</v>
      </c>
      <c r="P1388">
        <v>5</v>
      </c>
      <c r="Q1388">
        <v>0</v>
      </c>
      <c r="R1388">
        <v>0</v>
      </c>
      <c r="S1388">
        <v>0</v>
      </c>
      <c r="T1388">
        <v>1</v>
      </c>
      <c r="U1388">
        <v>0</v>
      </c>
      <c r="V1388">
        <v>0</v>
      </c>
      <c r="W1388">
        <v>0</v>
      </c>
      <c r="X1388">
        <v>2.5314776097518519</v>
      </c>
      <c r="Y1388">
        <v>0</v>
      </c>
      <c r="Z1388">
        <v>0</v>
      </c>
      <c r="AA1388">
        <v>0</v>
      </c>
      <c r="AB1388">
        <v>1.337193564568245E-4</v>
      </c>
      <c r="AC1388">
        <v>0</v>
      </c>
      <c r="AD1388">
        <v>0</v>
      </c>
      <c r="AE1388">
        <v>2.5316113291083089</v>
      </c>
    </row>
    <row r="1389" spans="1:31" x14ac:dyDescent="0.3">
      <c r="A1389">
        <v>2450265</v>
      </c>
      <c r="B1389">
        <v>1</v>
      </c>
      <c r="C1389" t="s">
        <v>80</v>
      </c>
      <c r="D1389" t="s">
        <v>89</v>
      </c>
      <c r="E1389" t="s">
        <v>182</v>
      </c>
      <c r="F1389" t="s">
        <v>4244</v>
      </c>
      <c r="G1389" t="s">
        <v>259</v>
      </c>
      <c r="H1389" t="s">
        <v>144</v>
      </c>
      <c r="I1389" t="s">
        <v>136</v>
      </c>
      <c r="J1389" t="s">
        <v>137</v>
      </c>
      <c r="K1389" t="s">
        <v>138</v>
      </c>
      <c r="L1389" t="s">
        <v>4245</v>
      </c>
      <c r="M1389" t="s">
        <v>4246</v>
      </c>
      <c r="N1389">
        <v>5.346666666</v>
      </c>
      <c r="O1389">
        <v>0</v>
      </c>
      <c r="P1389">
        <v>60</v>
      </c>
      <c r="Q1389">
        <v>0</v>
      </c>
      <c r="R1389">
        <v>0</v>
      </c>
      <c r="S1389">
        <v>0</v>
      </c>
      <c r="T1389">
        <v>3</v>
      </c>
      <c r="U1389">
        <v>0</v>
      </c>
      <c r="V1389">
        <v>0</v>
      </c>
      <c r="W1389">
        <v>0</v>
      </c>
      <c r="X1389">
        <v>112.82639676416382</v>
      </c>
      <c r="Y1389">
        <v>0</v>
      </c>
      <c r="Z1389">
        <v>0</v>
      </c>
      <c r="AA1389">
        <v>0</v>
      </c>
      <c r="AB1389">
        <v>23.523649884271695</v>
      </c>
      <c r="AC1389">
        <v>0</v>
      </c>
      <c r="AD1389">
        <v>0</v>
      </c>
      <c r="AE1389">
        <v>136.35004664843552</v>
      </c>
    </row>
    <row r="1390" spans="1:31" x14ac:dyDescent="0.3">
      <c r="A1390">
        <v>2450952</v>
      </c>
      <c r="B1390">
        <v>1</v>
      </c>
      <c r="C1390" t="s">
        <v>80</v>
      </c>
      <c r="D1390" t="s">
        <v>106</v>
      </c>
      <c r="E1390" t="s">
        <v>132</v>
      </c>
      <c r="F1390" t="s">
        <v>4247</v>
      </c>
      <c r="G1390" t="s">
        <v>149</v>
      </c>
      <c r="H1390" t="s">
        <v>135</v>
      </c>
      <c r="I1390" t="s">
        <v>136</v>
      </c>
      <c r="J1390" t="s">
        <v>137</v>
      </c>
      <c r="K1390" t="s">
        <v>138</v>
      </c>
      <c r="L1390" t="s">
        <v>4248</v>
      </c>
      <c r="M1390" t="s">
        <v>4249</v>
      </c>
      <c r="N1390">
        <v>1.181944444</v>
      </c>
      <c r="O1390">
        <v>1</v>
      </c>
      <c r="P1390">
        <v>0</v>
      </c>
      <c r="Q1390">
        <v>12</v>
      </c>
      <c r="R1390">
        <v>60</v>
      </c>
      <c r="S1390">
        <v>7</v>
      </c>
      <c r="T1390">
        <v>17</v>
      </c>
      <c r="U1390">
        <v>0</v>
      </c>
      <c r="V1390">
        <v>0</v>
      </c>
      <c r="W1390">
        <v>0.70835616113739319</v>
      </c>
      <c r="X1390">
        <v>0</v>
      </c>
      <c r="Y1390">
        <v>2.0654444913654602</v>
      </c>
      <c r="Z1390">
        <v>67.193588685954126</v>
      </c>
      <c r="AA1390">
        <v>7.0149099172047293</v>
      </c>
      <c r="AB1390">
        <v>25.159432805569097</v>
      </c>
      <c r="AC1390">
        <v>0</v>
      </c>
      <c r="AD1390">
        <v>0</v>
      </c>
      <c r="AE1390">
        <v>102.14173206123081</v>
      </c>
    </row>
    <row r="1391" spans="1:31" x14ac:dyDescent="0.3">
      <c r="A1391">
        <v>2451035</v>
      </c>
      <c r="B1391">
        <v>1</v>
      </c>
      <c r="C1391" t="s">
        <v>81</v>
      </c>
      <c r="D1391" t="s">
        <v>120</v>
      </c>
      <c r="E1391" t="s">
        <v>182</v>
      </c>
      <c r="F1391" t="s">
        <v>4250</v>
      </c>
      <c r="G1391" t="s">
        <v>259</v>
      </c>
      <c r="H1391" t="s">
        <v>144</v>
      </c>
      <c r="I1391" t="s">
        <v>136</v>
      </c>
      <c r="J1391" t="s">
        <v>137</v>
      </c>
      <c r="K1391" t="s">
        <v>138</v>
      </c>
      <c r="L1391" t="s">
        <v>4251</v>
      </c>
      <c r="M1391" t="s">
        <v>4252</v>
      </c>
      <c r="N1391">
        <v>2.1611111109999999</v>
      </c>
      <c r="O1391">
        <v>0</v>
      </c>
      <c r="P1391">
        <v>262</v>
      </c>
      <c r="Q1391">
        <v>0</v>
      </c>
      <c r="R1391">
        <v>1</v>
      </c>
      <c r="S1391">
        <v>0</v>
      </c>
      <c r="T1391">
        <v>29</v>
      </c>
      <c r="U1391">
        <v>0</v>
      </c>
      <c r="V1391">
        <v>0</v>
      </c>
      <c r="W1391">
        <v>0</v>
      </c>
      <c r="X1391">
        <v>216.81397506845195</v>
      </c>
      <c r="Y1391">
        <v>0</v>
      </c>
      <c r="Z1391">
        <v>2.1330062709772987E-2</v>
      </c>
      <c r="AA1391">
        <v>0</v>
      </c>
      <c r="AB1391">
        <v>112.71285606133603</v>
      </c>
      <c r="AC1391">
        <v>0</v>
      </c>
      <c r="AD1391">
        <v>0</v>
      </c>
      <c r="AE1391">
        <v>329.54816119249779</v>
      </c>
    </row>
    <row r="1392" spans="1:31" x14ac:dyDescent="0.3">
      <c r="A1392">
        <v>2450348</v>
      </c>
      <c r="B1392">
        <v>1</v>
      </c>
      <c r="C1392" t="s">
        <v>80</v>
      </c>
      <c r="D1392" t="s">
        <v>97</v>
      </c>
      <c r="E1392" t="s">
        <v>173</v>
      </c>
      <c r="F1392" t="s">
        <v>4253</v>
      </c>
      <c r="G1392" t="s">
        <v>461</v>
      </c>
      <c r="H1392" t="s">
        <v>144</v>
      </c>
      <c r="I1392" t="s">
        <v>136</v>
      </c>
      <c r="J1392" t="s">
        <v>137</v>
      </c>
      <c r="K1392" t="s">
        <v>138</v>
      </c>
      <c r="L1392" t="s">
        <v>4254</v>
      </c>
      <c r="M1392" t="s">
        <v>4255</v>
      </c>
      <c r="N1392">
        <v>8.1050000000000004</v>
      </c>
      <c r="O1392">
        <v>0</v>
      </c>
      <c r="P1392">
        <v>2</v>
      </c>
      <c r="Q1392">
        <v>0</v>
      </c>
      <c r="R1392">
        <v>0</v>
      </c>
      <c r="S1392">
        <v>0</v>
      </c>
      <c r="T1392">
        <v>1</v>
      </c>
      <c r="U1392">
        <v>0</v>
      </c>
      <c r="V1392">
        <v>0</v>
      </c>
      <c r="W1392">
        <v>0</v>
      </c>
      <c r="X1392">
        <v>1.4490040324229776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1.4490040324229776</v>
      </c>
    </row>
    <row r="1393" spans="1:31" x14ac:dyDescent="0.3">
      <c r="A1393">
        <v>2450557</v>
      </c>
      <c r="B1393">
        <v>1</v>
      </c>
      <c r="C1393" t="s">
        <v>80</v>
      </c>
      <c r="D1393" t="s">
        <v>93</v>
      </c>
      <c r="E1393" t="s">
        <v>284</v>
      </c>
      <c r="F1393" t="s">
        <v>4256</v>
      </c>
      <c r="G1393" t="s">
        <v>149</v>
      </c>
      <c r="H1393" t="s">
        <v>135</v>
      </c>
      <c r="I1393" t="s">
        <v>136</v>
      </c>
      <c r="J1393" t="s">
        <v>137</v>
      </c>
      <c r="K1393" t="s">
        <v>138</v>
      </c>
      <c r="L1393" t="s">
        <v>4257</v>
      </c>
      <c r="M1393" t="s">
        <v>4258</v>
      </c>
      <c r="N1393">
        <v>1.019722222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1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851.54323843586167</v>
      </c>
      <c r="AD1393">
        <v>0</v>
      </c>
      <c r="AE1393">
        <v>851.54323843586167</v>
      </c>
    </row>
    <row r="1394" spans="1:31" x14ac:dyDescent="0.3">
      <c r="A1394">
        <v>2450451</v>
      </c>
      <c r="B1394">
        <v>1</v>
      </c>
      <c r="C1394" t="s">
        <v>80</v>
      </c>
      <c r="D1394" t="s">
        <v>90</v>
      </c>
      <c r="E1394" t="s">
        <v>173</v>
      </c>
      <c r="F1394" t="s">
        <v>4259</v>
      </c>
      <c r="G1394" t="s">
        <v>175</v>
      </c>
      <c r="H1394" t="s">
        <v>144</v>
      </c>
      <c r="I1394" t="s">
        <v>136</v>
      </c>
      <c r="J1394" t="s">
        <v>137</v>
      </c>
      <c r="K1394" t="s">
        <v>138</v>
      </c>
      <c r="L1394" t="s">
        <v>4260</v>
      </c>
      <c r="M1394" t="s">
        <v>4261</v>
      </c>
      <c r="N1394">
        <v>1.178055555</v>
      </c>
      <c r="O1394">
        <v>0</v>
      </c>
      <c r="P1394">
        <v>1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0.63105917194819783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0.63105917194819783</v>
      </c>
    </row>
    <row r="1395" spans="1:31" x14ac:dyDescent="0.3">
      <c r="A1395">
        <v>2450494</v>
      </c>
      <c r="B1395">
        <v>1</v>
      </c>
      <c r="C1395" t="s">
        <v>80</v>
      </c>
      <c r="D1395" t="s">
        <v>94</v>
      </c>
      <c r="E1395" t="s">
        <v>173</v>
      </c>
      <c r="F1395" t="s">
        <v>4262</v>
      </c>
      <c r="G1395" t="s">
        <v>175</v>
      </c>
      <c r="H1395" t="s">
        <v>144</v>
      </c>
      <c r="I1395" t="s">
        <v>136</v>
      </c>
      <c r="J1395" t="s">
        <v>137</v>
      </c>
      <c r="K1395" t="s">
        <v>138</v>
      </c>
      <c r="L1395" t="s">
        <v>4263</v>
      </c>
      <c r="M1395" t="s">
        <v>4264</v>
      </c>
      <c r="N1395">
        <v>1.1597222220000001</v>
      </c>
      <c r="O1395">
        <v>0</v>
      </c>
      <c r="P1395">
        <v>1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0.12038226525533909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0.12038226525533909</v>
      </c>
    </row>
    <row r="1396" spans="1:31" x14ac:dyDescent="0.3">
      <c r="A1396">
        <v>2450660</v>
      </c>
      <c r="B1396">
        <v>1</v>
      </c>
      <c r="C1396" t="s">
        <v>80</v>
      </c>
      <c r="D1396" t="s">
        <v>84</v>
      </c>
      <c r="E1396" t="s">
        <v>173</v>
      </c>
      <c r="F1396" t="s">
        <v>4265</v>
      </c>
      <c r="G1396" t="s">
        <v>175</v>
      </c>
      <c r="H1396" t="s">
        <v>144</v>
      </c>
      <c r="I1396" t="s">
        <v>136</v>
      </c>
      <c r="J1396" t="s">
        <v>137</v>
      </c>
      <c r="K1396" t="s">
        <v>138</v>
      </c>
      <c r="L1396" t="s">
        <v>4266</v>
      </c>
      <c r="M1396" t="s">
        <v>4267</v>
      </c>
      <c r="N1396">
        <v>2.5138888879999999</v>
      </c>
      <c r="O1396">
        <v>0</v>
      </c>
      <c r="P1396">
        <v>4</v>
      </c>
      <c r="Q1396">
        <v>0</v>
      </c>
      <c r="R1396">
        <v>0</v>
      </c>
      <c r="S1396">
        <v>0</v>
      </c>
      <c r="T1396">
        <v>1</v>
      </c>
      <c r="U1396">
        <v>0</v>
      </c>
      <c r="V1396">
        <v>0</v>
      </c>
      <c r="W1396">
        <v>0</v>
      </c>
      <c r="X1396">
        <v>3.341820814378043</v>
      </c>
      <c r="Y1396">
        <v>0</v>
      </c>
      <c r="Z1396">
        <v>0</v>
      </c>
      <c r="AA1396">
        <v>0</v>
      </c>
      <c r="AB1396">
        <v>7.2336998648447404</v>
      </c>
      <c r="AC1396">
        <v>0</v>
      </c>
      <c r="AD1396">
        <v>0</v>
      </c>
      <c r="AE1396">
        <v>10.575520679222784</v>
      </c>
    </row>
    <row r="1397" spans="1:31" x14ac:dyDescent="0.3">
      <c r="A1397">
        <v>2450351</v>
      </c>
      <c r="B1397">
        <v>1</v>
      </c>
      <c r="C1397" t="s">
        <v>80</v>
      </c>
      <c r="D1397" t="s">
        <v>97</v>
      </c>
      <c r="E1397" t="s">
        <v>173</v>
      </c>
      <c r="F1397" t="s">
        <v>4268</v>
      </c>
      <c r="G1397" t="s">
        <v>461</v>
      </c>
      <c r="H1397" t="s">
        <v>144</v>
      </c>
      <c r="I1397" t="s">
        <v>136</v>
      </c>
      <c r="J1397" t="s">
        <v>137</v>
      </c>
      <c r="K1397" t="s">
        <v>138</v>
      </c>
      <c r="L1397" t="s">
        <v>4269</v>
      </c>
      <c r="M1397" t="s">
        <v>4270</v>
      </c>
      <c r="N1397">
        <v>7.1144444440000001</v>
      </c>
      <c r="O1397">
        <v>0</v>
      </c>
      <c r="P1397">
        <v>2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7.3958195989193696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7.3958195989193696</v>
      </c>
    </row>
    <row r="1398" spans="1:31" x14ac:dyDescent="0.3">
      <c r="A1398">
        <v>2451058</v>
      </c>
      <c r="B1398">
        <v>1</v>
      </c>
      <c r="C1398" t="s">
        <v>80</v>
      </c>
      <c r="D1398" t="s">
        <v>96</v>
      </c>
      <c r="E1398" t="s">
        <v>173</v>
      </c>
      <c r="F1398" t="s">
        <v>4271</v>
      </c>
      <c r="G1398" t="s">
        <v>461</v>
      </c>
      <c r="H1398" t="s">
        <v>144</v>
      </c>
      <c r="I1398" t="s">
        <v>136</v>
      </c>
      <c r="J1398" t="s">
        <v>137</v>
      </c>
      <c r="K1398" t="s">
        <v>138</v>
      </c>
      <c r="L1398" t="s">
        <v>4272</v>
      </c>
      <c r="M1398" t="s">
        <v>4273</v>
      </c>
      <c r="N1398">
        <v>1.822777777</v>
      </c>
      <c r="O1398">
        <v>0</v>
      </c>
      <c r="P1398">
        <v>0</v>
      </c>
      <c r="Q1398">
        <v>0</v>
      </c>
      <c r="R1398">
        <v>1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0.81722674041508947</v>
      </c>
      <c r="AA1398">
        <v>0</v>
      </c>
      <c r="AB1398">
        <v>0</v>
      </c>
      <c r="AC1398">
        <v>0</v>
      </c>
      <c r="AD1398">
        <v>0</v>
      </c>
      <c r="AE1398">
        <v>0.81722674041508947</v>
      </c>
    </row>
    <row r="1399" spans="1:31" x14ac:dyDescent="0.3">
      <c r="A1399">
        <v>2450288</v>
      </c>
      <c r="B1399">
        <v>1</v>
      </c>
      <c r="C1399" t="s">
        <v>80</v>
      </c>
      <c r="D1399" t="s">
        <v>93</v>
      </c>
      <c r="E1399" t="s">
        <v>169</v>
      </c>
      <c r="F1399" t="s">
        <v>1815</v>
      </c>
      <c r="G1399" t="s">
        <v>149</v>
      </c>
      <c r="H1399" t="s">
        <v>135</v>
      </c>
      <c r="I1399" t="s">
        <v>136</v>
      </c>
      <c r="J1399" t="s">
        <v>137</v>
      </c>
      <c r="K1399" t="s">
        <v>138</v>
      </c>
      <c r="L1399" t="s">
        <v>4274</v>
      </c>
      <c r="M1399" t="s">
        <v>4275</v>
      </c>
      <c r="N1399">
        <v>1.548888888</v>
      </c>
      <c r="O1399">
        <v>0</v>
      </c>
      <c r="P1399">
        <v>4734</v>
      </c>
      <c r="Q1399">
        <v>0</v>
      </c>
      <c r="R1399">
        <v>6</v>
      </c>
      <c r="S1399">
        <v>3</v>
      </c>
      <c r="T1399">
        <v>293</v>
      </c>
      <c r="U1399">
        <v>0</v>
      </c>
      <c r="V1399">
        <v>0</v>
      </c>
      <c r="W1399">
        <v>0</v>
      </c>
      <c r="X1399">
        <v>2064.8756063633859</v>
      </c>
      <c r="Y1399">
        <v>0</v>
      </c>
      <c r="Z1399">
        <v>4.5103448919456222</v>
      </c>
      <c r="AA1399">
        <v>1010.9099802849494</v>
      </c>
      <c r="AB1399">
        <v>682.54515226350975</v>
      </c>
      <c r="AC1399">
        <v>0</v>
      </c>
      <c r="AD1399">
        <v>0</v>
      </c>
      <c r="AE1399">
        <v>3762.8410838037912</v>
      </c>
    </row>
    <row r="1400" spans="1:31" x14ac:dyDescent="0.3">
      <c r="A1400">
        <v>2450331</v>
      </c>
      <c r="B1400">
        <v>1</v>
      </c>
      <c r="C1400" t="s">
        <v>80</v>
      </c>
      <c r="D1400" t="s">
        <v>103</v>
      </c>
      <c r="E1400" t="s">
        <v>141</v>
      </c>
      <c r="F1400" t="s">
        <v>4276</v>
      </c>
      <c r="G1400" t="s">
        <v>143</v>
      </c>
      <c r="H1400" t="s">
        <v>144</v>
      </c>
      <c r="I1400" t="s">
        <v>136</v>
      </c>
      <c r="J1400" t="s">
        <v>137</v>
      </c>
      <c r="K1400" t="s">
        <v>138</v>
      </c>
      <c r="L1400" t="s">
        <v>4277</v>
      </c>
      <c r="M1400" t="s">
        <v>4278</v>
      </c>
      <c r="N1400">
        <v>2.4086111109999999</v>
      </c>
      <c r="O1400">
        <v>0</v>
      </c>
      <c r="P1400">
        <v>80</v>
      </c>
      <c r="Q1400">
        <v>0</v>
      </c>
      <c r="R1400">
        <v>1</v>
      </c>
      <c r="S1400">
        <v>0</v>
      </c>
      <c r="T1400">
        <v>5</v>
      </c>
      <c r="U1400">
        <v>0</v>
      </c>
      <c r="V1400">
        <v>0</v>
      </c>
      <c r="W1400">
        <v>0</v>
      </c>
      <c r="X1400">
        <v>68.423691394967705</v>
      </c>
      <c r="Y1400">
        <v>0</v>
      </c>
      <c r="Z1400">
        <v>13.063843915197168</v>
      </c>
      <c r="AA1400">
        <v>0</v>
      </c>
      <c r="AB1400">
        <v>13.122452462222647</v>
      </c>
      <c r="AC1400">
        <v>0</v>
      </c>
      <c r="AD1400">
        <v>0</v>
      </c>
      <c r="AE1400">
        <v>94.609987772387512</v>
      </c>
    </row>
    <row r="1401" spans="1:31" x14ac:dyDescent="0.3">
      <c r="A1401">
        <v>2450325</v>
      </c>
      <c r="B1401">
        <v>1</v>
      </c>
      <c r="C1401" t="s">
        <v>80</v>
      </c>
      <c r="D1401" t="s">
        <v>83</v>
      </c>
      <c r="E1401" t="s">
        <v>173</v>
      </c>
      <c r="F1401" t="s">
        <v>4279</v>
      </c>
      <c r="G1401" t="s">
        <v>179</v>
      </c>
      <c r="H1401" t="s">
        <v>144</v>
      </c>
      <c r="I1401" t="s">
        <v>136</v>
      </c>
      <c r="J1401" t="s">
        <v>137</v>
      </c>
      <c r="K1401" t="s">
        <v>138</v>
      </c>
      <c r="L1401" t="s">
        <v>4280</v>
      </c>
      <c r="M1401" t="s">
        <v>4281</v>
      </c>
      <c r="N1401">
        <v>1.8825000000000001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1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54.561009798387062</v>
      </c>
      <c r="AE1401">
        <v>54.561009798387062</v>
      </c>
    </row>
    <row r="1402" spans="1:31" x14ac:dyDescent="0.3">
      <c r="A1402">
        <v>2450580</v>
      </c>
      <c r="B1402">
        <v>1</v>
      </c>
      <c r="C1402" t="s">
        <v>80</v>
      </c>
      <c r="D1402" t="s">
        <v>101</v>
      </c>
      <c r="E1402" t="s">
        <v>159</v>
      </c>
      <c r="F1402" t="s">
        <v>4282</v>
      </c>
      <c r="G1402" t="s">
        <v>310</v>
      </c>
      <c r="H1402" t="s">
        <v>144</v>
      </c>
      <c r="I1402" t="s">
        <v>136</v>
      </c>
      <c r="J1402" t="s">
        <v>137</v>
      </c>
      <c r="K1402" t="s">
        <v>138</v>
      </c>
      <c r="L1402" t="s">
        <v>4283</v>
      </c>
      <c r="M1402" t="s">
        <v>4284</v>
      </c>
      <c r="N1402">
        <v>0.67416666599999997</v>
      </c>
      <c r="O1402">
        <v>0</v>
      </c>
      <c r="P1402">
        <v>528</v>
      </c>
      <c r="Q1402">
        <v>0</v>
      </c>
      <c r="R1402">
        <v>0</v>
      </c>
      <c r="S1402">
        <v>0</v>
      </c>
      <c r="T1402">
        <v>45</v>
      </c>
      <c r="U1402">
        <v>0</v>
      </c>
      <c r="V1402">
        <v>0</v>
      </c>
      <c r="W1402">
        <v>0</v>
      </c>
      <c r="X1402">
        <v>89.888667140096629</v>
      </c>
      <c r="Y1402">
        <v>0</v>
      </c>
      <c r="Z1402">
        <v>0</v>
      </c>
      <c r="AA1402">
        <v>0</v>
      </c>
      <c r="AB1402">
        <v>72.326233301089502</v>
      </c>
      <c r="AC1402">
        <v>0</v>
      </c>
      <c r="AD1402">
        <v>0</v>
      </c>
      <c r="AE1402">
        <v>162.21490044118613</v>
      </c>
    </row>
    <row r="1403" spans="1:31" x14ac:dyDescent="0.3">
      <c r="A1403">
        <v>2450474</v>
      </c>
      <c r="B1403">
        <v>1</v>
      </c>
      <c r="C1403" t="s">
        <v>80</v>
      </c>
      <c r="D1403" t="s">
        <v>106</v>
      </c>
      <c r="E1403" t="s">
        <v>147</v>
      </c>
      <c r="F1403" t="s">
        <v>4285</v>
      </c>
      <c r="G1403" t="s">
        <v>134</v>
      </c>
      <c r="H1403" t="s">
        <v>135</v>
      </c>
      <c r="I1403" t="s">
        <v>136</v>
      </c>
      <c r="J1403" t="s">
        <v>137</v>
      </c>
      <c r="K1403" t="s">
        <v>138</v>
      </c>
      <c r="L1403" t="s">
        <v>4286</v>
      </c>
      <c r="M1403" t="s">
        <v>4287</v>
      </c>
      <c r="N1403">
        <v>6.3827777770000003</v>
      </c>
      <c r="O1403">
        <v>0</v>
      </c>
      <c r="P1403">
        <v>74</v>
      </c>
      <c r="Q1403">
        <v>0</v>
      </c>
      <c r="R1403">
        <v>1</v>
      </c>
      <c r="S1403">
        <v>0</v>
      </c>
      <c r="T1403">
        <v>2</v>
      </c>
      <c r="U1403">
        <v>0</v>
      </c>
      <c r="V1403">
        <v>0</v>
      </c>
      <c r="W1403">
        <v>0</v>
      </c>
      <c r="X1403">
        <v>37.610970028396686</v>
      </c>
      <c r="Y1403">
        <v>0</v>
      </c>
      <c r="Z1403">
        <v>0.91103359312172871</v>
      </c>
      <c r="AA1403">
        <v>0</v>
      </c>
      <c r="AB1403">
        <v>90.891215294888042</v>
      </c>
      <c r="AC1403">
        <v>0</v>
      </c>
      <c r="AD1403">
        <v>0</v>
      </c>
      <c r="AE1403">
        <v>129.41321891640646</v>
      </c>
    </row>
    <row r="1404" spans="1:31" x14ac:dyDescent="0.3">
      <c r="A1404">
        <v>2450245</v>
      </c>
      <c r="B1404">
        <v>1</v>
      </c>
      <c r="C1404" t="s">
        <v>80</v>
      </c>
      <c r="D1404" t="s">
        <v>96</v>
      </c>
      <c r="E1404" t="s">
        <v>141</v>
      </c>
      <c r="F1404" t="s">
        <v>4288</v>
      </c>
      <c r="G1404" t="s">
        <v>200</v>
      </c>
      <c r="H1404" t="s">
        <v>144</v>
      </c>
      <c r="I1404" t="s">
        <v>136</v>
      </c>
      <c r="J1404" t="s">
        <v>137</v>
      </c>
      <c r="K1404" t="s">
        <v>138</v>
      </c>
      <c r="L1404" t="s">
        <v>4289</v>
      </c>
      <c r="M1404" t="s">
        <v>4290</v>
      </c>
      <c r="N1404">
        <v>0.98416666600000002</v>
      </c>
      <c r="O1404">
        <v>0</v>
      </c>
      <c r="P1404">
        <v>19</v>
      </c>
      <c r="Q1404">
        <v>0</v>
      </c>
      <c r="R1404">
        <v>0</v>
      </c>
      <c r="S1404">
        <v>0</v>
      </c>
      <c r="T1404">
        <v>6</v>
      </c>
      <c r="U1404">
        <v>0</v>
      </c>
      <c r="V1404">
        <v>0</v>
      </c>
      <c r="W1404">
        <v>0</v>
      </c>
      <c r="X1404">
        <v>13.154640005254725</v>
      </c>
      <c r="Y1404">
        <v>0</v>
      </c>
      <c r="Z1404">
        <v>0</v>
      </c>
      <c r="AA1404">
        <v>0</v>
      </c>
      <c r="AB1404">
        <v>3.5025049712836687</v>
      </c>
      <c r="AC1404">
        <v>0</v>
      </c>
      <c r="AD1404">
        <v>0</v>
      </c>
      <c r="AE1404">
        <v>16.657144976538394</v>
      </c>
    </row>
    <row r="1405" spans="1:31" x14ac:dyDescent="0.3">
      <c r="A1405">
        <v>2450222</v>
      </c>
      <c r="B1405">
        <v>1</v>
      </c>
      <c r="C1405" t="s">
        <v>81</v>
      </c>
      <c r="D1405" t="s">
        <v>113</v>
      </c>
      <c r="E1405" t="s">
        <v>159</v>
      </c>
      <c r="F1405" t="s">
        <v>4291</v>
      </c>
      <c r="G1405" t="s">
        <v>143</v>
      </c>
      <c r="H1405" t="s">
        <v>144</v>
      </c>
      <c r="I1405" t="s">
        <v>136</v>
      </c>
      <c r="J1405" t="s">
        <v>137</v>
      </c>
      <c r="K1405" t="s">
        <v>138</v>
      </c>
      <c r="L1405" t="s">
        <v>4292</v>
      </c>
      <c r="M1405" t="s">
        <v>4293</v>
      </c>
      <c r="N1405">
        <v>1.1683333330000001</v>
      </c>
      <c r="O1405">
        <v>0</v>
      </c>
      <c r="P1405">
        <v>59</v>
      </c>
      <c r="Q1405">
        <v>0</v>
      </c>
      <c r="R1405">
        <v>1</v>
      </c>
      <c r="S1405">
        <v>0</v>
      </c>
      <c r="T1405">
        <v>9</v>
      </c>
      <c r="U1405">
        <v>0</v>
      </c>
      <c r="V1405">
        <v>0</v>
      </c>
      <c r="W1405">
        <v>0</v>
      </c>
      <c r="X1405">
        <v>13.570913529460118</v>
      </c>
      <c r="Y1405">
        <v>0</v>
      </c>
      <c r="Z1405">
        <v>2.950250167510559E-2</v>
      </c>
      <c r="AA1405">
        <v>0</v>
      </c>
      <c r="AB1405">
        <v>4.8446048969901288</v>
      </c>
      <c r="AC1405">
        <v>0</v>
      </c>
      <c r="AD1405">
        <v>0</v>
      </c>
      <c r="AE1405">
        <v>18.445020928125352</v>
      </c>
    </row>
    <row r="1406" spans="1:31" x14ac:dyDescent="0.3">
      <c r="A1406">
        <v>2450932</v>
      </c>
      <c r="B1406">
        <v>1</v>
      </c>
      <c r="C1406" t="s">
        <v>80</v>
      </c>
      <c r="D1406" t="s">
        <v>103</v>
      </c>
      <c r="E1406" t="s">
        <v>173</v>
      </c>
      <c r="F1406" t="s">
        <v>4294</v>
      </c>
      <c r="G1406" t="s">
        <v>179</v>
      </c>
      <c r="H1406" t="s">
        <v>144</v>
      </c>
      <c r="I1406" t="s">
        <v>136</v>
      </c>
      <c r="J1406" t="s">
        <v>137</v>
      </c>
      <c r="K1406" t="s">
        <v>138</v>
      </c>
      <c r="L1406" t="s">
        <v>4295</v>
      </c>
      <c r="M1406" t="s">
        <v>4296</v>
      </c>
      <c r="N1406">
        <v>0.77583333300000001</v>
      </c>
      <c r="O1406">
        <v>0</v>
      </c>
      <c r="P1406">
        <v>0</v>
      </c>
      <c r="Q1406">
        <v>0</v>
      </c>
      <c r="R1406">
        <v>11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2.1633683972294859</v>
      </c>
      <c r="AA1406">
        <v>0</v>
      </c>
      <c r="AB1406">
        <v>0</v>
      </c>
      <c r="AC1406">
        <v>0</v>
      </c>
      <c r="AD1406">
        <v>0</v>
      </c>
      <c r="AE1406">
        <v>2.1633683972294859</v>
      </c>
    </row>
    <row r="1407" spans="1:31" x14ac:dyDescent="0.3">
      <c r="A1407">
        <v>2451055</v>
      </c>
      <c r="B1407">
        <v>1</v>
      </c>
      <c r="C1407" t="s">
        <v>80</v>
      </c>
      <c r="D1407" t="s">
        <v>106</v>
      </c>
      <c r="E1407" t="s">
        <v>173</v>
      </c>
      <c r="F1407" t="s">
        <v>4297</v>
      </c>
      <c r="G1407" t="s">
        <v>175</v>
      </c>
      <c r="H1407" t="s">
        <v>144</v>
      </c>
      <c r="I1407" t="s">
        <v>136</v>
      </c>
      <c r="J1407" t="s">
        <v>137</v>
      </c>
      <c r="K1407" t="s">
        <v>138</v>
      </c>
      <c r="L1407" t="s">
        <v>4298</v>
      </c>
      <c r="M1407" t="s">
        <v>4299</v>
      </c>
      <c r="N1407">
        <v>1.3344444440000001</v>
      </c>
      <c r="O1407">
        <v>0</v>
      </c>
      <c r="P1407">
        <v>1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2.3078769941185673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2.3078769941185673</v>
      </c>
    </row>
    <row r="1408" spans="1:31" x14ac:dyDescent="0.3">
      <c r="A1408">
        <v>2450809</v>
      </c>
      <c r="B1408">
        <v>1</v>
      </c>
      <c r="C1408" t="s">
        <v>81</v>
      </c>
      <c r="D1408" t="s">
        <v>112</v>
      </c>
      <c r="E1408" t="s">
        <v>141</v>
      </c>
      <c r="F1408" t="s">
        <v>4300</v>
      </c>
      <c r="G1408" t="s">
        <v>156</v>
      </c>
      <c r="H1408" t="s">
        <v>144</v>
      </c>
      <c r="I1408" t="s">
        <v>136</v>
      </c>
      <c r="J1408" t="s">
        <v>137</v>
      </c>
      <c r="K1408" t="s">
        <v>138</v>
      </c>
      <c r="L1408" t="s">
        <v>4301</v>
      </c>
      <c r="M1408" t="s">
        <v>4302</v>
      </c>
      <c r="N1408">
        <v>3.0158333329999998</v>
      </c>
      <c r="O1408">
        <v>0</v>
      </c>
      <c r="P1408">
        <v>47</v>
      </c>
      <c r="Q1408">
        <v>0</v>
      </c>
      <c r="R1408">
        <v>0</v>
      </c>
      <c r="S1408">
        <v>0</v>
      </c>
      <c r="T1408">
        <v>28</v>
      </c>
      <c r="U1408">
        <v>0</v>
      </c>
      <c r="V1408">
        <v>0</v>
      </c>
      <c r="W1408">
        <v>0</v>
      </c>
      <c r="X1408">
        <v>37.054310475026753</v>
      </c>
      <c r="Y1408">
        <v>0</v>
      </c>
      <c r="Z1408">
        <v>0</v>
      </c>
      <c r="AA1408">
        <v>0</v>
      </c>
      <c r="AB1408">
        <v>34.531970778900643</v>
      </c>
      <c r="AC1408">
        <v>0</v>
      </c>
      <c r="AD1408">
        <v>0</v>
      </c>
      <c r="AE1408">
        <v>71.586281253927396</v>
      </c>
    </row>
    <row r="1409" spans="1:31" x14ac:dyDescent="0.3">
      <c r="A1409">
        <v>2450268</v>
      </c>
      <c r="B1409">
        <v>1</v>
      </c>
      <c r="C1409" t="s">
        <v>80</v>
      </c>
      <c r="D1409" t="s">
        <v>85</v>
      </c>
      <c r="E1409" t="s">
        <v>173</v>
      </c>
      <c r="F1409" t="s">
        <v>4303</v>
      </c>
      <c r="G1409" t="s">
        <v>461</v>
      </c>
      <c r="H1409" t="s">
        <v>144</v>
      </c>
      <c r="I1409" t="s">
        <v>136</v>
      </c>
      <c r="J1409" t="s">
        <v>137</v>
      </c>
      <c r="K1409" t="s">
        <v>138</v>
      </c>
      <c r="L1409" t="s">
        <v>4304</v>
      </c>
      <c r="M1409" t="s">
        <v>4305</v>
      </c>
      <c r="N1409">
        <v>6.4344444440000004</v>
      </c>
      <c r="O1409">
        <v>0</v>
      </c>
      <c r="P1409">
        <v>10</v>
      </c>
      <c r="Q1409">
        <v>0</v>
      </c>
      <c r="R1409">
        <v>0</v>
      </c>
      <c r="S1409">
        <v>0</v>
      </c>
      <c r="T1409">
        <v>4</v>
      </c>
      <c r="U1409">
        <v>0</v>
      </c>
      <c r="V1409">
        <v>0</v>
      </c>
      <c r="W1409">
        <v>0</v>
      </c>
      <c r="X1409">
        <v>15.901843254837202</v>
      </c>
      <c r="Y1409">
        <v>0</v>
      </c>
      <c r="Z1409">
        <v>0</v>
      </c>
      <c r="AA1409">
        <v>0</v>
      </c>
      <c r="AB1409">
        <v>17.511272886404846</v>
      </c>
      <c r="AC1409">
        <v>0</v>
      </c>
      <c r="AD1409">
        <v>0</v>
      </c>
      <c r="AE1409">
        <v>33.41311614124205</v>
      </c>
    </row>
    <row r="1410" spans="1:31" x14ac:dyDescent="0.3">
      <c r="A1410">
        <v>2450746</v>
      </c>
      <c r="B1410">
        <v>1</v>
      </c>
      <c r="C1410" t="s">
        <v>80</v>
      </c>
      <c r="D1410" t="s">
        <v>100</v>
      </c>
      <c r="E1410" t="s">
        <v>147</v>
      </c>
      <c r="F1410" t="s">
        <v>4306</v>
      </c>
      <c r="G1410" t="s">
        <v>149</v>
      </c>
      <c r="H1410" t="s">
        <v>135</v>
      </c>
      <c r="I1410" t="s">
        <v>136</v>
      </c>
      <c r="J1410" t="s">
        <v>137</v>
      </c>
      <c r="K1410" t="s">
        <v>138</v>
      </c>
      <c r="L1410" t="s">
        <v>4307</v>
      </c>
      <c r="M1410" t="s">
        <v>4308</v>
      </c>
      <c r="N1410">
        <v>1.2436111110000001</v>
      </c>
      <c r="O1410">
        <v>0</v>
      </c>
      <c r="P1410">
        <v>640</v>
      </c>
      <c r="Q1410">
        <v>1</v>
      </c>
      <c r="R1410">
        <v>14</v>
      </c>
      <c r="S1410">
        <v>8</v>
      </c>
      <c r="T1410">
        <v>65</v>
      </c>
      <c r="U1410">
        <v>6</v>
      </c>
      <c r="V1410">
        <v>1</v>
      </c>
      <c r="W1410">
        <v>0</v>
      </c>
      <c r="X1410">
        <v>285.00233377251067</v>
      </c>
      <c r="Y1410">
        <v>0.65365587978233608</v>
      </c>
      <c r="Z1410">
        <v>2.1772868751033347</v>
      </c>
      <c r="AA1410">
        <v>58.301075907908164</v>
      </c>
      <c r="AB1410">
        <v>94.196376063035245</v>
      </c>
      <c r="AC1410">
        <v>389.16407263561933</v>
      </c>
      <c r="AD1410">
        <v>105.23828580744343</v>
      </c>
      <c r="AE1410">
        <v>934.73308694140246</v>
      </c>
    </row>
    <row r="1411" spans="1:31" x14ac:dyDescent="0.3">
      <c r="A1411">
        <v>2450308</v>
      </c>
      <c r="B1411">
        <v>1</v>
      </c>
      <c r="C1411" t="s">
        <v>80</v>
      </c>
      <c r="D1411" t="s">
        <v>102</v>
      </c>
      <c r="E1411" t="s">
        <v>141</v>
      </c>
      <c r="F1411" t="s">
        <v>4309</v>
      </c>
      <c r="G1411" t="s">
        <v>156</v>
      </c>
      <c r="H1411" t="s">
        <v>144</v>
      </c>
      <c r="I1411" t="s">
        <v>136</v>
      </c>
      <c r="J1411" t="s">
        <v>137</v>
      </c>
      <c r="K1411" t="s">
        <v>138</v>
      </c>
      <c r="L1411" t="s">
        <v>4310</v>
      </c>
      <c r="M1411" t="s">
        <v>4311</v>
      </c>
      <c r="N1411">
        <v>0.759444444</v>
      </c>
      <c r="O1411">
        <v>0</v>
      </c>
      <c r="P1411">
        <v>56</v>
      </c>
      <c r="Q1411">
        <v>0</v>
      </c>
      <c r="R1411">
        <v>0</v>
      </c>
      <c r="S1411">
        <v>0</v>
      </c>
      <c r="T1411">
        <v>2</v>
      </c>
      <c r="U1411">
        <v>0</v>
      </c>
      <c r="V1411">
        <v>0</v>
      </c>
      <c r="W1411">
        <v>0</v>
      </c>
      <c r="X1411">
        <v>11.412307417335843</v>
      </c>
      <c r="Y1411">
        <v>0</v>
      </c>
      <c r="Z1411">
        <v>0</v>
      </c>
      <c r="AA1411">
        <v>0</v>
      </c>
      <c r="AB1411">
        <v>3.2851613133779467</v>
      </c>
      <c r="AC1411">
        <v>0</v>
      </c>
      <c r="AD1411">
        <v>0</v>
      </c>
      <c r="AE1411">
        <v>14.697468730713789</v>
      </c>
    </row>
    <row r="1412" spans="1:31" x14ac:dyDescent="0.3">
      <c r="A1412">
        <v>2450600</v>
      </c>
      <c r="B1412">
        <v>1</v>
      </c>
      <c r="C1412" t="s">
        <v>81</v>
      </c>
      <c r="D1412" t="s">
        <v>118</v>
      </c>
      <c r="E1412" t="s">
        <v>147</v>
      </c>
      <c r="F1412" t="s">
        <v>4312</v>
      </c>
      <c r="G1412" t="s">
        <v>149</v>
      </c>
      <c r="H1412" t="s">
        <v>135</v>
      </c>
      <c r="I1412" t="s">
        <v>136</v>
      </c>
      <c r="J1412" t="s">
        <v>137</v>
      </c>
      <c r="K1412" t="s">
        <v>138</v>
      </c>
      <c r="L1412" t="s">
        <v>4313</v>
      </c>
      <c r="M1412" t="s">
        <v>4314</v>
      </c>
      <c r="N1412">
        <v>1.4975000000000001</v>
      </c>
      <c r="O1412">
        <v>0</v>
      </c>
      <c r="P1412">
        <v>260</v>
      </c>
      <c r="Q1412">
        <v>0</v>
      </c>
      <c r="R1412">
        <v>14</v>
      </c>
      <c r="S1412">
        <v>1</v>
      </c>
      <c r="T1412">
        <v>21</v>
      </c>
      <c r="U1412">
        <v>0</v>
      </c>
      <c r="V1412">
        <v>0</v>
      </c>
      <c r="W1412">
        <v>0</v>
      </c>
      <c r="X1412">
        <v>94.695346296407905</v>
      </c>
      <c r="Y1412">
        <v>0</v>
      </c>
      <c r="Z1412">
        <v>4.2664529820864727</v>
      </c>
      <c r="AA1412">
        <v>1.3227153895860916E-3</v>
      </c>
      <c r="AB1412">
        <v>26.860998022454744</v>
      </c>
      <c r="AC1412">
        <v>0</v>
      </c>
      <c r="AD1412">
        <v>0</v>
      </c>
      <c r="AE1412">
        <v>125.82412001633872</v>
      </c>
    </row>
    <row r="1413" spans="1:31" x14ac:dyDescent="0.3">
      <c r="A1413">
        <v>2450846</v>
      </c>
      <c r="B1413">
        <v>1</v>
      </c>
      <c r="C1413" t="s">
        <v>80</v>
      </c>
      <c r="D1413" t="s">
        <v>85</v>
      </c>
      <c r="E1413" t="s">
        <v>173</v>
      </c>
      <c r="F1413" t="s">
        <v>4315</v>
      </c>
      <c r="G1413" t="s">
        <v>461</v>
      </c>
      <c r="H1413" t="s">
        <v>144</v>
      </c>
      <c r="I1413" t="s">
        <v>136</v>
      </c>
      <c r="J1413" t="s">
        <v>137</v>
      </c>
      <c r="K1413" t="s">
        <v>138</v>
      </c>
      <c r="L1413" t="s">
        <v>4316</v>
      </c>
      <c r="M1413" t="s">
        <v>4317</v>
      </c>
      <c r="N1413">
        <v>5.0433333329999996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1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18.868047771158981</v>
      </c>
      <c r="AC1413">
        <v>0</v>
      </c>
      <c r="AD1413">
        <v>0</v>
      </c>
      <c r="AE1413">
        <v>18.868047771158981</v>
      </c>
    </row>
    <row r="1414" spans="1:31" x14ac:dyDescent="0.3">
      <c r="A1414">
        <v>2450328</v>
      </c>
      <c r="B1414">
        <v>1</v>
      </c>
      <c r="C1414" t="s">
        <v>80</v>
      </c>
      <c r="D1414" t="s">
        <v>106</v>
      </c>
      <c r="E1414" t="s">
        <v>141</v>
      </c>
      <c r="F1414" t="s">
        <v>4318</v>
      </c>
      <c r="G1414" t="s">
        <v>156</v>
      </c>
      <c r="H1414" t="s">
        <v>144</v>
      </c>
      <c r="I1414" t="s">
        <v>136</v>
      </c>
      <c r="J1414" t="s">
        <v>137</v>
      </c>
      <c r="K1414" t="s">
        <v>138</v>
      </c>
      <c r="L1414" t="s">
        <v>4319</v>
      </c>
      <c r="M1414" t="s">
        <v>4320</v>
      </c>
      <c r="N1414">
        <v>5.9752777769999996</v>
      </c>
      <c r="O1414">
        <v>0</v>
      </c>
      <c r="P1414">
        <v>0</v>
      </c>
      <c r="Q1414">
        <v>0</v>
      </c>
      <c r="R1414">
        <v>1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5.858467624699454</v>
      </c>
      <c r="AA1414">
        <v>0</v>
      </c>
      <c r="AB1414">
        <v>0</v>
      </c>
      <c r="AC1414">
        <v>0</v>
      </c>
      <c r="AD1414">
        <v>0</v>
      </c>
      <c r="AE1414">
        <v>5.858467624699454</v>
      </c>
    </row>
    <row r="1415" spans="1:31" x14ac:dyDescent="0.3">
      <c r="A1415">
        <v>2450849</v>
      </c>
      <c r="B1415">
        <v>1</v>
      </c>
      <c r="C1415" t="s">
        <v>81</v>
      </c>
      <c r="D1415" t="s">
        <v>112</v>
      </c>
      <c r="E1415" t="s">
        <v>284</v>
      </c>
      <c r="F1415" t="s">
        <v>4321</v>
      </c>
      <c r="G1415" t="s">
        <v>149</v>
      </c>
      <c r="H1415" t="s">
        <v>135</v>
      </c>
      <c r="I1415" t="s">
        <v>136</v>
      </c>
      <c r="J1415" t="s">
        <v>137</v>
      </c>
      <c r="K1415" t="s">
        <v>138</v>
      </c>
      <c r="L1415" t="s">
        <v>4322</v>
      </c>
      <c r="M1415" t="s">
        <v>4323</v>
      </c>
      <c r="N1415">
        <v>0.38027777699999998</v>
      </c>
      <c r="O1415">
        <v>0</v>
      </c>
      <c r="P1415">
        <v>439</v>
      </c>
      <c r="Q1415">
        <v>6</v>
      </c>
      <c r="R1415">
        <v>127</v>
      </c>
      <c r="S1415">
        <v>10</v>
      </c>
      <c r="T1415">
        <v>69</v>
      </c>
      <c r="U1415">
        <v>4</v>
      </c>
      <c r="V1415">
        <v>0</v>
      </c>
      <c r="W1415">
        <v>0</v>
      </c>
      <c r="X1415">
        <v>37.903263679275369</v>
      </c>
      <c r="Y1415">
        <v>6.3965242113004797</v>
      </c>
      <c r="Z1415">
        <v>28.822456938981251</v>
      </c>
      <c r="AA1415">
        <v>90.316833910216147</v>
      </c>
      <c r="AB1415">
        <v>21.757862323300952</v>
      </c>
      <c r="AC1415">
        <v>102.42630960219277</v>
      </c>
      <c r="AD1415">
        <v>0</v>
      </c>
      <c r="AE1415">
        <v>287.62325066526699</v>
      </c>
    </row>
    <row r="1416" spans="1:31" x14ac:dyDescent="0.3">
      <c r="A1416">
        <v>2450663</v>
      </c>
      <c r="B1416">
        <v>1</v>
      </c>
      <c r="C1416" t="s">
        <v>80</v>
      </c>
      <c r="D1416" t="s">
        <v>90</v>
      </c>
      <c r="E1416" t="s">
        <v>173</v>
      </c>
      <c r="F1416" t="s">
        <v>4324</v>
      </c>
      <c r="G1416" t="s">
        <v>175</v>
      </c>
      <c r="H1416" t="s">
        <v>144</v>
      </c>
      <c r="I1416" t="s">
        <v>136</v>
      </c>
      <c r="J1416" t="s">
        <v>137</v>
      </c>
      <c r="K1416" t="s">
        <v>138</v>
      </c>
      <c r="L1416" t="s">
        <v>4325</v>
      </c>
      <c r="M1416" t="s">
        <v>4326</v>
      </c>
      <c r="N1416">
        <v>1.533055555</v>
      </c>
      <c r="O1416">
        <v>0</v>
      </c>
      <c r="P1416">
        <v>3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1.0775722391497862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1.0775722391497862</v>
      </c>
    </row>
    <row r="1417" spans="1:31" x14ac:dyDescent="0.3">
      <c r="A1417">
        <v>2450540</v>
      </c>
      <c r="B1417">
        <v>1</v>
      </c>
      <c r="C1417" t="s">
        <v>80</v>
      </c>
      <c r="D1417" t="s">
        <v>107</v>
      </c>
      <c r="E1417" t="s">
        <v>132</v>
      </c>
      <c r="F1417" t="s">
        <v>4327</v>
      </c>
      <c r="G1417" t="s">
        <v>149</v>
      </c>
      <c r="H1417" t="s">
        <v>135</v>
      </c>
      <c r="I1417" t="s">
        <v>136</v>
      </c>
      <c r="J1417" t="s">
        <v>137</v>
      </c>
      <c r="K1417" t="s">
        <v>138</v>
      </c>
      <c r="L1417" t="s">
        <v>4328</v>
      </c>
      <c r="M1417" t="s">
        <v>4329</v>
      </c>
      <c r="N1417">
        <v>0.30194444399999998</v>
      </c>
      <c r="O1417">
        <v>1</v>
      </c>
      <c r="P1417">
        <v>1306</v>
      </c>
      <c r="Q1417">
        <v>15</v>
      </c>
      <c r="R1417">
        <v>34</v>
      </c>
      <c r="S1417">
        <v>4</v>
      </c>
      <c r="T1417">
        <v>38</v>
      </c>
      <c r="U1417">
        <v>0</v>
      </c>
      <c r="V1417">
        <v>3</v>
      </c>
      <c r="W1417">
        <v>1.0721543663050788</v>
      </c>
      <c r="X1417">
        <v>54.07773595438411</v>
      </c>
      <c r="Y1417">
        <v>2.612584524111357</v>
      </c>
      <c r="Z1417">
        <v>6.0548094454641763</v>
      </c>
      <c r="AA1417">
        <v>13.676552765546644</v>
      </c>
      <c r="AB1417">
        <v>20.948829600831342</v>
      </c>
      <c r="AC1417">
        <v>0</v>
      </c>
      <c r="AD1417">
        <v>3.4552305601717461</v>
      </c>
      <c r="AE1417">
        <v>101.89789721681446</v>
      </c>
    </row>
    <row r="1418" spans="1:31" x14ac:dyDescent="0.3">
      <c r="A1418">
        <v>2450783</v>
      </c>
      <c r="B1418">
        <v>1</v>
      </c>
      <c r="C1418" t="s">
        <v>80</v>
      </c>
      <c r="D1418" t="s">
        <v>94</v>
      </c>
      <c r="E1418" t="s">
        <v>141</v>
      </c>
      <c r="F1418" t="s">
        <v>4330</v>
      </c>
      <c r="G1418" t="s">
        <v>156</v>
      </c>
      <c r="H1418" t="s">
        <v>144</v>
      </c>
      <c r="I1418" t="s">
        <v>136</v>
      </c>
      <c r="J1418" t="s">
        <v>137</v>
      </c>
      <c r="K1418" t="s">
        <v>138</v>
      </c>
      <c r="L1418" t="s">
        <v>4331</v>
      </c>
      <c r="M1418" t="s">
        <v>4332</v>
      </c>
      <c r="N1418">
        <v>6.6908333329999996</v>
      </c>
      <c r="O1418">
        <v>0</v>
      </c>
      <c r="P1418">
        <v>32</v>
      </c>
      <c r="Q1418">
        <v>0</v>
      </c>
      <c r="R1418">
        <v>0</v>
      </c>
      <c r="S1418">
        <v>0</v>
      </c>
      <c r="T1418">
        <v>15</v>
      </c>
      <c r="U1418">
        <v>0</v>
      </c>
      <c r="V1418">
        <v>0</v>
      </c>
      <c r="W1418">
        <v>0</v>
      </c>
      <c r="X1418">
        <v>42.139205852093305</v>
      </c>
      <c r="Y1418">
        <v>0</v>
      </c>
      <c r="Z1418">
        <v>0</v>
      </c>
      <c r="AA1418">
        <v>0</v>
      </c>
      <c r="AB1418">
        <v>35.623930341907091</v>
      </c>
      <c r="AC1418">
        <v>0</v>
      </c>
      <c r="AD1418">
        <v>0</v>
      </c>
      <c r="AE1418">
        <v>77.763136194000396</v>
      </c>
    </row>
    <row r="1419" spans="1:31" x14ac:dyDescent="0.3">
      <c r="A1419">
        <v>2450514</v>
      </c>
      <c r="B1419">
        <v>1</v>
      </c>
      <c r="C1419" t="s">
        <v>80</v>
      </c>
      <c r="D1419" t="s">
        <v>94</v>
      </c>
      <c r="E1419" t="s">
        <v>173</v>
      </c>
      <c r="F1419" t="s">
        <v>4333</v>
      </c>
      <c r="G1419" t="s">
        <v>175</v>
      </c>
      <c r="H1419" t="s">
        <v>144</v>
      </c>
      <c r="I1419" t="s">
        <v>136</v>
      </c>
      <c r="J1419" t="s">
        <v>137</v>
      </c>
      <c r="K1419" t="s">
        <v>138</v>
      </c>
      <c r="L1419" t="s">
        <v>4334</v>
      </c>
      <c r="M1419" t="s">
        <v>4335</v>
      </c>
      <c r="N1419">
        <v>2.4708333329999999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1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0.42815626433785703</v>
      </c>
      <c r="AC1419">
        <v>0</v>
      </c>
      <c r="AD1419">
        <v>0</v>
      </c>
      <c r="AE1419">
        <v>0.42815626433785703</v>
      </c>
    </row>
    <row r="1420" spans="1:31" x14ac:dyDescent="0.3">
      <c r="A1420">
        <v>2450285</v>
      </c>
      <c r="B1420">
        <v>1</v>
      </c>
      <c r="C1420" t="s">
        <v>80</v>
      </c>
      <c r="D1420" t="s">
        <v>89</v>
      </c>
      <c r="E1420" t="s">
        <v>182</v>
      </c>
      <c r="F1420" t="s">
        <v>4336</v>
      </c>
      <c r="G1420" t="s">
        <v>156</v>
      </c>
      <c r="H1420" t="s">
        <v>144</v>
      </c>
      <c r="I1420" t="s">
        <v>136</v>
      </c>
      <c r="J1420" t="s">
        <v>137</v>
      </c>
      <c r="K1420" t="s">
        <v>138</v>
      </c>
      <c r="L1420" t="s">
        <v>4337</v>
      </c>
      <c r="M1420" t="s">
        <v>4338</v>
      </c>
      <c r="N1420">
        <v>4.688055555</v>
      </c>
      <c r="O1420">
        <v>0</v>
      </c>
      <c r="P1420">
        <v>16</v>
      </c>
      <c r="Q1420">
        <v>0</v>
      </c>
      <c r="R1420">
        <v>0</v>
      </c>
      <c r="S1420">
        <v>0</v>
      </c>
      <c r="T1420">
        <v>11</v>
      </c>
      <c r="U1420">
        <v>0</v>
      </c>
      <c r="V1420">
        <v>0</v>
      </c>
      <c r="W1420">
        <v>0</v>
      </c>
      <c r="X1420">
        <v>19.05154634688115</v>
      </c>
      <c r="Y1420">
        <v>0</v>
      </c>
      <c r="Z1420">
        <v>0</v>
      </c>
      <c r="AA1420">
        <v>0</v>
      </c>
      <c r="AB1420">
        <v>36.760134787623059</v>
      </c>
      <c r="AC1420">
        <v>0</v>
      </c>
      <c r="AD1420">
        <v>0</v>
      </c>
      <c r="AE1420">
        <v>55.811681134504212</v>
      </c>
    </row>
    <row r="1421" spans="1:31" x14ac:dyDescent="0.3">
      <c r="A1421">
        <v>2450371</v>
      </c>
      <c r="B1421">
        <v>1</v>
      </c>
      <c r="C1421" t="s">
        <v>80</v>
      </c>
      <c r="D1421" t="s">
        <v>110</v>
      </c>
      <c r="E1421" t="s">
        <v>147</v>
      </c>
      <c r="F1421" t="s">
        <v>4339</v>
      </c>
      <c r="G1421" t="s">
        <v>226</v>
      </c>
      <c r="H1421" t="s">
        <v>135</v>
      </c>
      <c r="I1421" t="s">
        <v>136</v>
      </c>
      <c r="J1421" t="s">
        <v>137</v>
      </c>
      <c r="K1421" t="s">
        <v>162</v>
      </c>
      <c r="L1421" t="s">
        <v>4340</v>
      </c>
      <c r="M1421" t="s">
        <v>4341</v>
      </c>
      <c r="N1421">
        <v>2.0280555549999999</v>
      </c>
      <c r="O1421">
        <v>0</v>
      </c>
      <c r="P1421">
        <v>33</v>
      </c>
      <c r="Q1421">
        <v>0</v>
      </c>
      <c r="R1421">
        <v>0</v>
      </c>
      <c r="S1421">
        <v>0</v>
      </c>
      <c r="T1421">
        <v>2</v>
      </c>
      <c r="U1421">
        <v>0</v>
      </c>
      <c r="V1421">
        <v>0</v>
      </c>
      <c r="W1421">
        <v>0</v>
      </c>
      <c r="X1421">
        <v>27.130752254657779</v>
      </c>
      <c r="Y1421">
        <v>0</v>
      </c>
      <c r="Z1421">
        <v>0</v>
      </c>
      <c r="AA1421">
        <v>0</v>
      </c>
      <c r="AB1421">
        <v>5.3897176259807518</v>
      </c>
      <c r="AC1421">
        <v>0</v>
      </c>
      <c r="AD1421">
        <v>0</v>
      </c>
      <c r="AE1421">
        <v>32.52046988063853</v>
      </c>
    </row>
    <row r="1422" spans="1:31" x14ac:dyDescent="0.3">
      <c r="A1422">
        <v>2451012</v>
      </c>
      <c r="B1422">
        <v>1</v>
      </c>
      <c r="C1422" t="s">
        <v>80</v>
      </c>
      <c r="D1422" t="s">
        <v>108</v>
      </c>
      <c r="E1422" t="s">
        <v>141</v>
      </c>
      <c r="F1422" t="s">
        <v>4342</v>
      </c>
      <c r="G1422" t="s">
        <v>156</v>
      </c>
      <c r="H1422" t="s">
        <v>144</v>
      </c>
      <c r="I1422" t="s">
        <v>136</v>
      </c>
      <c r="J1422" t="s">
        <v>137</v>
      </c>
      <c r="K1422" t="s">
        <v>138</v>
      </c>
      <c r="L1422" t="s">
        <v>4343</v>
      </c>
      <c r="M1422" t="s">
        <v>4344</v>
      </c>
      <c r="N1422">
        <v>0.71472222200000002</v>
      </c>
      <c r="O1422">
        <v>0</v>
      </c>
      <c r="P1422">
        <v>6</v>
      </c>
      <c r="Q1422">
        <v>0</v>
      </c>
      <c r="R1422">
        <v>5</v>
      </c>
      <c r="S1422">
        <v>0</v>
      </c>
      <c r="T1422">
        <v>2</v>
      </c>
      <c r="U1422">
        <v>0</v>
      </c>
      <c r="V1422">
        <v>0</v>
      </c>
      <c r="W1422">
        <v>0</v>
      </c>
      <c r="X1422">
        <v>0.99228536456552574</v>
      </c>
      <c r="Y1422">
        <v>0</v>
      </c>
      <c r="Z1422">
        <v>3.5963339161321808</v>
      </c>
      <c r="AA1422">
        <v>0</v>
      </c>
      <c r="AB1422">
        <v>0.5920235292666558</v>
      </c>
      <c r="AC1422">
        <v>0</v>
      </c>
      <c r="AD1422">
        <v>0</v>
      </c>
      <c r="AE1422">
        <v>5.180642809964362</v>
      </c>
    </row>
    <row r="1423" spans="1:31" x14ac:dyDescent="0.3">
      <c r="A1423">
        <v>2450477</v>
      </c>
      <c r="B1423">
        <v>1</v>
      </c>
      <c r="C1423" t="s">
        <v>80</v>
      </c>
      <c r="D1423" t="s">
        <v>98</v>
      </c>
      <c r="E1423" t="s">
        <v>173</v>
      </c>
      <c r="F1423" t="s">
        <v>4345</v>
      </c>
      <c r="G1423" t="s">
        <v>175</v>
      </c>
      <c r="H1423" t="s">
        <v>144</v>
      </c>
      <c r="I1423" t="s">
        <v>136</v>
      </c>
      <c r="J1423" t="s">
        <v>137</v>
      </c>
      <c r="K1423" t="s">
        <v>138</v>
      </c>
      <c r="L1423" t="s">
        <v>4346</v>
      </c>
      <c r="M1423" t="s">
        <v>4347</v>
      </c>
      <c r="N1423">
        <v>7.0377777769999996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1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</row>
    <row r="1424" spans="1:31" x14ac:dyDescent="0.3">
      <c r="A1424">
        <v>2450340</v>
      </c>
      <c r="B1424">
        <v>1</v>
      </c>
      <c r="C1424" t="s">
        <v>81</v>
      </c>
      <c r="D1424" t="s">
        <v>115</v>
      </c>
      <c r="E1424" t="s">
        <v>147</v>
      </c>
      <c r="F1424" t="s">
        <v>4348</v>
      </c>
      <c r="G1424" t="s">
        <v>353</v>
      </c>
      <c r="H1424" t="s">
        <v>135</v>
      </c>
      <c r="I1424" t="s">
        <v>136</v>
      </c>
      <c r="J1424" t="s">
        <v>137</v>
      </c>
      <c r="K1424" t="s">
        <v>138</v>
      </c>
      <c r="L1424" t="s">
        <v>4349</v>
      </c>
      <c r="M1424" t="s">
        <v>4350</v>
      </c>
      <c r="N1424">
        <v>2.6077777769999999</v>
      </c>
      <c r="O1424">
        <v>0</v>
      </c>
      <c r="P1424">
        <v>134</v>
      </c>
      <c r="Q1424">
        <v>4</v>
      </c>
      <c r="R1424">
        <v>21</v>
      </c>
      <c r="S1424">
        <v>3</v>
      </c>
      <c r="T1424">
        <v>10</v>
      </c>
      <c r="U1424">
        <v>0</v>
      </c>
      <c r="V1424">
        <v>0</v>
      </c>
      <c r="W1424">
        <v>0</v>
      </c>
      <c r="X1424">
        <v>27.241070901550209</v>
      </c>
      <c r="Y1424">
        <v>5.7051770517745739</v>
      </c>
      <c r="Z1424">
        <v>10.02449448774885</v>
      </c>
      <c r="AA1424">
        <v>22.642376496134784</v>
      </c>
      <c r="AB1424">
        <v>35.126154142576539</v>
      </c>
      <c r="AC1424">
        <v>0</v>
      </c>
      <c r="AD1424">
        <v>0</v>
      </c>
      <c r="AE1424">
        <v>100.73927307978497</v>
      </c>
    </row>
    <row r="1425" spans="1:31" x14ac:dyDescent="0.3">
      <c r="A1425">
        <v>2480742</v>
      </c>
      <c r="B1425">
        <v>1</v>
      </c>
      <c r="C1425" t="s">
        <v>81</v>
      </c>
      <c r="D1425" t="s">
        <v>120</v>
      </c>
      <c r="E1425" t="s">
        <v>132</v>
      </c>
      <c r="F1425" t="s">
        <v>4351</v>
      </c>
      <c r="G1425" t="s">
        <v>149</v>
      </c>
      <c r="H1425" t="s">
        <v>135</v>
      </c>
      <c r="I1425" t="s">
        <v>136</v>
      </c>
      <c r="J1425" t="s">
        <v>137</v>
      </c>
      <c r="K1425" t="s">
        <v>138</v>
      </c>
      <c r="L1425" t="s">
        <v>4352</v>
      </c>
      <c r="M1425" t="s">
        <v>4353</v>
      </c>
      <c r="N1425">
        <v>0.71666666599999995</v>
      </c>
      <c r="O1425">
        <v>0</v>
      </c>
      <c r="P1425">
        <v>629</v>
      </c>
      <c r="Q1425">
        <v>8</v>
      </c>
      <c r="R1425">
        <v>12</v>
      </c>
      <c r="S1425">
        <v>3</v>
      </c>
      <c r="T1425">
        <v>69</v>
      </c>
      <c r="U1425">
        <v>2</v>
      </c>
      <c r="V1425">
        <v>0</v>
      </c>
      <c r="W1425">
        <v>0</v>
      </c>
      <c r="X1425">
        <v>101.03996013681389</v>
      </c>
      <c r="Y1425">
        <v>1.5650743993145741</v>
      </c>
      <c r="Z1425">
        <v>8.6859034239358088</v>
      </c>
      <c r="AA1425">
        <v>8.235374423903421</v>
      </c>
      <c r="AB1425">
        <v>75.075575853640018</v>
      </c>
      <c r="AC1425">
        <v>273.36677164831247</v>
      </c>
      <c r="AD1425">
        <v>0</v>
      </c>
      <c r="AE1425">
        <v>467.96865988592015</v>
      </c>
    </row>
    <row r="1426" spans="1:31" x14ac:dyDescent="0.3">
      <c r="A1426">
        <v>2450835</v>
      </c>
      <c r="B1426">
        <v>1</v>
      </c>
      <c r="C1426" t="s">
        <v>81</v>
      </c>
      <c r="D1426" t="s">
        <v>112</v>
      </c>
      <c r="E1426" t="s">
        <v>169</v>
      </c>
      <c r="F1426" t="s">
        <v>4354</v>
      </c>
      <c r="G1426" t="s">
        <v>149</v>
      </c>
      <c r="H1426" t="s">
        <v>135</v>
      </c>
      <c r="I1426" t="s">
        <v>136</v>
      </c>
      <c r="J1426" t="s">
        <v>137</v>
      </c>
      <c r="K1426" t="s">
        <v>138</v>
      </c>
      <c r="L1426" t="s">
        <v>4355</v>
      </c>
      <c r="M1426" t="s">
        <v>4356</v>
      </c>
      <c r="N1426">
        <v>0.60555555500000002</v>
      </c>
      <c r="O1426">
        <v>0</v>
      </c>
      <c r="P1426">
        <v>5028</v>
      </c>
      <c r="Q1426">
        <v>0</v>
      </c>
      <c r="R1426">
        <v>14</v>
      </c>
      <c r="S1426">
        <v>4</v>
      </c>
      <c r="T1426">
        <v>512</v>
      </c>
      <c r="U1426">
        <v>1</v>
      </c>
      <c r="V1426">
        <v>4</v>
      </c>
      <c r="W1426">
        <v>0</v>
      </c>
      <c r="X1426">
        <v>664.23168322549873</v>
      </c>
      <c r="Y1426">
        <v>0</v>
      </c>
      <c r="Z1426">
        <v>0.21218125419537306</v>
      </c>
      <c r="AA1426">
        <v>33.99212903352808</v>
      </c>
      <c r="AB1426">
        <v>236.86844945257766</v>
      </c>
      <c r="AC1426">
        <v>45.568006990920395</v>
      </c>
      <c r="AD1426">
        <v>149.78692780260747</v>
      </c>
      <c r="AE1426">
        <v>1130.6593777593275</v>
      </c>
    </row>
    <row r="1427" spans="1:31" x14ac:dyDescent="0.3">
      <c r="A1427">
        <v>2450463</v>
      </c>
      <c r="B1427">
        <v>1</v>
      </c>
      <c r="C1427" t="s">
        <v>80</v>
      </c>
      <c r="D1427" t="s">
        <v>106</v>
      </c>
      <c r="E1427" t="s">
        <v>141</v>
      </c>
      <c r="F1427" t="s">
        <v>4357</v>
      </c>
      <c r="G1427" t="s">
        <v>156</v>
      </c>
      <c r="H1427" t="s">
        <v>144</v>
      </c>
      <c r="I1427" t="s">
        <v>136</v>
      </c>
      <c r="J1427" t="s">
        <v>137</v>
      </c>
      <c r="K1427" t="s">
        <v>138</v>
      </c>
      <c r="L1427" t="s">
        <v>4358</v>
      </c>
      <c r="M1427" t="s">
        <v>4359</v>
      </c>
      <c r="N1427">
        <v>5.4477777769999998</v>
      </c>
      <c r="O1427">
        <v>0</v>
      </c>
      <c r="P1427">
        <v>0</v>
      </c>
      <c r="Q1427">
        <v>0</v>
      </c>
      <c r="R1427">
        <v>2</v>
      </c>
      <c r="S1427">
        <v>0</v>
      </c>
      <c r="T1427">
        <v>4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16.185723133483034</v>
      </c>
      <c r="AA1427">
        <v>0</v>
      </c>
      <c r="AB1427">
        <v>15.939286216550228</v>
      </c>
      <c r="AC1427">
        <v>0</v>
      </c>
      <c r="AD1427">
        <v>0</v>
      </c>
      <c r="AE1427">
        <v>32.12500935003326</v>
      </c>
    </row>
    <row r="1428" spans="1:31" x14ac:dyDescent="0.3">
      <c r="A1428">
        <v>2450294</v>
      </c>
      <c r="B1428">
        <v>1</v>
      </c>
      <c r="C1428" t="s">
        <v>81</v>
      </c>
      <c r="D1428" t="s">
        <v>128</v>
      </c>
      <c r="E1428" t="s">
        <v>147</v>
      </c>
      <c r="F1428" t="s">
        <v>4360</v>
      </c>
      <c r="G1428" t="s">
        <v>134</v>
      </c>
      <c r="H1428" t="s">
        <v>135</v>
      </c>
      <c r="I1428" t="s">
        <v>136</v>
      </c>
      <c r="J1428" t="s">
        <v>137</v>
      </c>
      <c r="K1428" t="s">
        <v>138</v>
      </c>
      <c r="L1428" t="s">
        <v>4361</v>
      </c>
      <c r="M1428" t="s">
        <v>4362</v>
      </c>
      <c r="N1428">
        <v>1.8563888879999999</v>
      </c>
      <c r="O1428">
        <v>0</v>
      </c>
      <c r="P1428">
        <v>0</v>
      </c>
      <c r="Q1428">
        <v>1</v>
      </c>
      <c r="R1428">
        <v>0</v>
      </c>
      <c r="S1428">
        <v>1</v>
      </c>
      <c r="T1428">
        <v>1</v>
      </c>
      <c r="U1428">
        <v>0</v>
      </c>
      <c r="V1428">
        <v>0</v>
      </c>
      <c r="W1428">
        <v>0</v>
      </c>
      <c r="X1428">
        <v>0</v>
      </c>
      <c r="Y1428">
        <v>1.0921103353539616</v>
      </c>
      <c r="Z1428">
        <v>0</v>
      </c>
      <c r="AA1428">
        <v>39.923534450772749</v>
      </c>
      <c r="AB1428">
        <v>10.134001143039541</v>
      </c>
      <c r="AC1428">
        <v>0</v>
      </c>
      <c r="AD1428">
        <v>0</v>
      </c>
      <c r="AE1428">
        <v>51.149645929166255</v>
      </c>
    </row>
    <row r="1429" spans="1:31" x14ac:dyDescent="0.3">
      <c r="A1429">
        <v>2450881</v>
      </c>
      <c r="B1429">
        <v>1</v>
      </c>
      <c r="C1429" t="s">
        <v>81</v>
      </c>
      <c r="D1429" t="s">
        <v>113</v>
      </c>
      <c r="E1429" t="s">
        <v>141</v>
      </c>
      <c r="F1429" t="s">
        <v>4363</v>
      </c>
      <c r="G1429" t="s">
        <v>156</v>
      </c>
      <c r="H1429" t="s">
        <v>144</v>
      </c>
      <c r="I1429" t="s">
        <v>136</v>
      </c>
      <c r="J1429" t="s">
        <v>137</v>
      </c>
      <c r="K1429" t="s">
        <v>138</v>
      </c>
      <c r="L1429" t="s">
        <v>4364</v>
      </c>
      <c r="M1429" t="s">
        <v>4365</v>
      </c>
      <c r="N1429">
        <v>5.3955555549999996</v>
      </c>
      <c r="O1429">
        <v>0</v>
      </c>
      <c r="P1429">
        <v>23</v>
      </c>
      <c r="Q1429">
        <v>0</v>
      </c>
      <c r="R1429">
        <v>2</v>
      </c>
      <c r="S1429">
        <v>0</v>
      </c>
      <c r="T1429">
        <v>1</v>
      </c>
      <c r="U1429">
        <v>0</v>
      </c>
      <c r="V1429">
        <v>0</v>
      </c>
      <c r="W1429">
        <v>0</v>
      </c>
      <c r="X1429">
        <v>13.851295574227224</v>
      </c>
      <c r="Y1429">
        <v>0</v>
      </c>
      <c r="Z1429">
        <v>1.0795602739850652</v>
      </c>
      <c r="AA1429">
        <v>0</v>
      </c>
      <c r="AB1429">
        <v>3.4270961688714237</v>
      </c>
      <c r="AC1429">
        <v>0</v>
      </c>
      <c r="AD1429">
        <v>0</v>
      </c>
      <c r="AE1429">
        <v>18.357952017083711</v>
      </c>
    </row>
    <row r="1430" spans="1:31" x14ac:dyDescent="0.3">
      <c r="A1430">
        <v>2450958</v>
      </c>
      <c r="B1430">
        <v>1</v>
      </c>
      <c r="C1430" t="s">
        <v>81</v>
      </c>
      <c r="D1430" t="s">
        <v>128</v>
      </c>
      <c r="E1430" t="s">
        <v>141</v>
      </c>
      <c r="F1430" t="s">
        <v>4366</v>
      </c>
      <c r="G1430" t="s">
        <v>156</v>
      </c>
      <c r="H1430" t="s">
        <v>144</v>
      </c>
      <c r="I1430" t="s">
        <v>136</v>
      </c>
      <c r="J1430" t="s">
        <v>137</v>
      </c>
      <c r="K1430" t="s">
        <v>138</v>
      </c>
      <c r="L1430" t="s">
        <v>4367</v>
      </c>
      <c r="M1430" t="s">
        <v>4368</v>
      </c>
      <c r="N1430">
        <v>3.8683333329999998</v>
      </c>
      <c r="O1430">
        <v>0</v>
      </c>
      <c r="P1430">
        <v>5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3.8541183347347259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3.8541183347347259</v>
      </c>
    </row>
    <row r="1431" spans="1:31" x14ac:dyDescent="0.3">
      <c r="A1431">
        <v>2450858</v>
      </c>
      <c r="B1431">
        <v>1</v>
      </c>
      <c r="C1431" t="s">
        <v>80</v>
      </c>
      <c r="D1431" t="s">
        <v>106</v>
      </c>
      <c r="E1431" t="s">
        <v>132</v>
      </c>
      <c r="F1431" t="s">
        <v>4369</v>
      </c>
      <c r="G1431" t="s">
        <v>149</v>
      </c>
      <c r="H1431" t="s">
        <v>135</v>
      </c>
      <c r="I1431" t="s">
        <v>136</v>
      </c>
      <c r="J1431" t="s">
        <v>137</v>
      </c>
      <c r="K1431" t="s">
        <v>138</v>
      </c>
      <c r="L1431" t="s">
        <v>4370</v>
      </c>
      <c r="M1431" t="s">
        <v>4371</v>
      </c>
      <c r="N1431">
        <v>2.1061111110000001</v>
      </c>
      <c r="O1431">
        <v>0</v>
      </c>
      <c r="P1431">
        <v>194</v>
      </c>
      <c r="Q1431">
        <v>1</v>
      </c>
      <c r="R1431">
        <v>18</v>
      </c>
      <c r="S1431">
        <v>0</v>
      </c>
      <c r="T1431">
        <v>26</v>
      </c>
      <c r="U1431">
        <v>1</v>
      </c>
      <c r="V1431">
        <v>0</v>
      </c>
      <c r="W1431">
        <v>0</v>
      </c>
      <c r="X1431">
        <v>143.66985308137384</v>
      </c>
      <c r="Y1431">
        <v>1.0783462224114748</v>
      </c>
      <c r="Z1431">
        <v>74.341135172036488</v>
      </c>
      <c r="AA1431">
        <v>0</v>
      </c>
      <c r="AB1431">
        <v>54.385746231404468</v>
      </c>
      <c r="AC1431">
        <v>11.392952920300237</v>
      </c>
      <c r="AD1431">
        <v>0</v>
      </c>
      <c r="AE1431">
        <v>284.86803362752653</v>
      </c>
    </row>
    <row r="1432" spans="1:31" x14ac:dyDescent="0.3">
      <c r="A1432">
        <v>2450440</v>
      </c>
      <c r="B1432">
        <v>1</v>
      </c>
      <c r="C1432" t="s">
        <v>81</v>
      </c>
      <c r="D1432" t="s">
        <v>114</v>
      </c>
      <c r="E1432" t="s">
        <v>141</v>
      </c>
      <c r="F1432" t="s">
        <v>4372</v>
      </c>
      <c r="G1432" t="s">
        <v>156</v>
      </c>
      <c r="H1432" t="s">
        <v>144</v>
      </c>
      <c r="I1432" t="s">
        <v>136</v>
      </c>
      <c r="J1432" t="s">
        <v>137</v>
      </c>
      <c r="K1432" t="s">
        <v>138</v>
      </c>
      <c r="L1432" t="s">
        <v>4373</v>
      </c>
      <c r="M1432" t="s">
        <v>4374</v>
      </c>
      <c r="N1432">
        <v>0.99305555499999998</v>
      </c>
      <c r="O1432">
        <v>0</v>
      </c>
      <c r="P1432">
        <v>2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0.14086422222450815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0.14086422222450815</v>
      </c>
    </row>
    <row r="1433" spans="1:31" x14ac:dyDescent="0.3">
      <c r="A1433">
        <v>2450689</v>
      </c>
      <c r="B1433">
        <v>1</v>
      </c>
      <c r="C1433" t="s">
        <v>81</v>
      </c>
      <c r="D1433" t="s">
        <v>128</v>
      </c>
      <c r="E1433" t="s">
        <v>141</v>
      </c>
      <c r="F1433" t="s">
        <v>4375</v>
      </c>
      <c r="G1433" t="s">
        <v>200</v>
      </c>
      <c r="H1433" t="s">
        <v>144</v>
      </c>
      <c r="I1433" t="s">
        <v>136</v>
      </c>
      <c r="J1433" t="s">
        <v>137</v>
      </c>
      <c r="K1433" t="s">
        <v>138</v>
      </c>
      <c r="L1433" t="s">
        <v>4376</v>
      </c>
      <c r="M1433" t="s">
        <v>4377</v>
      </c>
      <c r="N1433">
        <v>1.894722222</v>
      </c>
      <c r="O1433">
        <v>0</v>
      </c>
      <c r="P1433">
        <v>34</v>
      </c>
      <c r="Q1433">
        <v>0</v>
      </c>
      <c r="R1433">
        <v>0</v>
      </c>
      <c r="S1433">
        <v>0</v>
      </c>
      <c r="T1433">
        <v>14</v>
      </c>
      <c r="U1433">
        <v>0</v>
      </c>
      <c r="V1433">
        <v>0</v>
      </c>
      <c r="W1433">
        <v>0</v>
      </c>
      <c r="X1433">
        <v>13.501428607061163</v>
      </c>
      <c r="Y1433">
        <v>0</v>
      </c>
      <c r="Z1433">
        <v>0</v>
      </c>
      <c r="AA1433">
        <v>0</v>
      </c>
      <c r="AB1433">
        <v>15.414832751694778</v>
      </c>
      <c r="AC1433">
        <v>0</v>
      </c>
      <c r="AD1433">
        <v>0</v>
      </c>
      <c r="AE1433">
        <v>28.916261358755939</v>
      </c>
    </row>
    <row r="1434" spans="1:31" x14ac:dyDescent="0.3">
      <c r="A1434">
        <v>2450254</v>
      </c>
      <c r="B1434">
        <v>1</v>
      </c>
      <c r="C1434" t="s">
        <v>80</v>
      </c>
      <c r="D1434" t="s">
        <v>87</v>
      </c>
      <c r="E1434" t="s">
        <v>169</v>
      </c>
      <c r="F1434" t="s">
        <v>4378</v>
      </c>
      <c r="G1434" t="s">
        <v>149</v>
      </c>
      <c r="H1434" t="s">
        <v>135</v>
      </c>
      <c r="I1434" t="s">
        <v>136</v>
      </c>
      <c r="J1434" t="s">
        <v>137</v>
      </c>
      <c r="K1434" t="s">
        <v>138</v>
      </c>
      <c r="L1434" t="s">
        <v>4379</v>
      </c>
      <c r="M1434" t="s">
        <v>4380</v>
      </c>
      <c r="N1434">
        <v>0.50666666599999999</v>
      </c>
      <c r="O1434">
        <v>1</v>
      </c>
      <c r="P1434">
        <v>1100</v>
      </c>
      <c r="Q1434">
        <v>2</v>
      </c>
      <c r="R1434">
        <v>21</v>
      </c>
      <c r="S1434">
        <v>23</v>
      </c>
      <c r="T1434">
        <v>119</v>
      </c>
      <c r="U1434">
        <v>9</v>
      </c>
      <c r="V1434">
        <v>1</v>
      </c>
      <c r="W1434">
        <v>0.11615758842432751</v>
      </c>
      <c r="X1434">
        <v>169.68346717172366</v>
      </c>
      <c r="Y1434">
        <v>1.1185439837838653</v>
      </c>
      <c r="Z1434">
        <v>1.3573517855299979</v>
      </c>
      <c r="AA1434">
        <v>138.34664743374816</v>
      </c>
      <c r="AB1434">
        <v>57.813625309137187</v>
      </c>
      <c r="AC1434">
        <v>64.948469814403467</v>
      </c>
      <c r="AD1434">
        <v>14.805973666453655</v>
      </c>
      <c r="AE1434">
        <v>448.19023675320437</v>
      </c>
    </row>
    <row r="1435" spans="1:31" x14ac:dyDescent="0.3">
      <c r="A1435">
        <v>2450941</v>
      </c>
      <c r="B1435">
        <v>1</v>
      </c>
      <c r="C1435" t="s">
        <v>80</v>
      </c>
      <c r="D1435" t="s">
        <v>110</v>
      </c>
      <c r="E1435" t="s">
        <v>173</v>
      </c>
      <c r="F1435" t="s">
        <v>4381</v>
      </c>
      <c r="G1435" t="s">
        <v>175</v>
      </c>
      <c r="H1435" t="s">
        <v>144</v>
      </c>
      <c r="I1435" t="s">
        <v>136</v>
      </c>
      <c r="J1435" t="s">
        <v>137</v>
      </c>
      <c r="K1435" t="s">
        <v>138</v>
      </c>
      <c r="L1435" t="s">
        <v>4382</v>
      </c>
      <c r="M1435" t="s">
        <v>4383</v>
      </c>
      <c r="N1435">
        <v>2.7227777770000001</v>
      </c>
      <c r="O1435">
        <v>0</v>
      </c>
      <c r="P1435">
        <v>3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5.2834605765586211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5.2834605765586211</v>
      </c>
    </row>
    <row r="1436" spans="1:31" x14ac:dyDescent="0.3">
      <c r="A1436">
        <v>2450208</v>
      </c>
      <c r="B1436">
        <v>1</v>
      </c>
      <c r="C1436" t="s">
        <v>80</v>
      </c>
      <c r="D1436" t="s">
        <v>93</v>
      </c>
      <c r="E1436" t="s">
        <v>169</v>
      </c>
      <c r="F1436" t="s">
        <v>4384</v>
      </c>
      <c r="G1436" t="s">
        <v>149</v>
      </c>
      <c r="H1436" t="s">
        <v>135</v>
      </c>
      <c r="I1436" t="s">
        <v>136</v>
      </c>
      <c r="J1436" t="s">
        <v>137</v>
      </c>
      <c r="K1436" t="s">
        <v>138</v>
      </c>
      <c r="L1436" t="s">
        <v>4385</v>
      </c>
      <c r="M1436" t="s">
        <v>4386</v>
      </c>
      <c r="N1436">
        <v>0.274166666</v>
      </c>
      <c r="O1436">
        <v>0</v>
      </c>
      <c r="P1436">
        <v>1110</v>
      </c>
      <c r="Q1436">
        <v>1</v>
      </c>
      <c r="R1436">
        <v>290</v>
      </c>
      <c r="S1436">
        <v>4</v>
      </c>
      <c r="T1436">
        <v>308</v>
      </c>
      <c r="U1436">
        <v>0</v>
      </c>
      <c r="V1436">
        <v>0</v>
      </c>
      <c r="W1436">
        <v>0</v>
      </c>
      <c r="X1436">
        <v>43.255535765924606</v>
      </c>
      <c r="Y1436">
        <v>0</v>
      </c>
      <c r="Z1436">
        <v>6.8960766713279193</v>
      </c>
      <c r="AA1436">
        <v>0.74285360111603671</v>
      </c>
      <c r="AB1436">
        <v>18.793648531667447</v>
      </c>
      <c r="AC1436">
        <v>0</v>
      </c>
      <c r="AD1436">
        <v>0</v>
      </c>
      <c r="AE1436">
        <v>69.688114570036007</v>
      </c>
    </row>
    <row r="1437" spans="1:31" x14ac:dyDescent="0.3">
      <c r="A1437">
        <v>2450795</v>
      </c>
      <c r="B1437">
        <v>1</v>
      </c>
      <c r="C1437" t="s">
        <v>80</v>
      </c>
      <c r="D1437" t="s">
        <v>82</v>
      </c>
      <c r="E1437" t="s">
        <v>173</v>
      </c>
      <c r="F1437" t="s">
        <v>4387</v>
      </c>
      <c r="G1437" t="s">
        <v>175</v>
      </c>
      <c r="H1437" t="s">
        <v>144</v>
      </c>
      <c r="I1437" t="s">
        <v>136</v>
      </c>
      <c r="J1437" t="s">
        <v>137</v>
      </c>
      <c r="K1437" t="s">
        <v>138</v>
      </c>
      <c r="L1437" t="s">
        <v>4388</v>
      </c>
      <c r="M1437" t="s">
        <v>4389</v>
      </c>
      <c r="N1437">
        <v>1.6741666660000001</v>
      </c>
      <c r="O1437">
        <v>0</v>
      </c>
      <c r="P1437">
        <v>1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0.86837049042138004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0.86837049042138004</v>
      </c>
    </row>
    <row r="1438" spans="1:31" x14ac:dyDescent="0.3">
      <c r="A1438">
        <v>2451044</v>
      </c>
      <c r="B1438">
        <v>1</v>
      </c>
      <c r="C1438" t="s">
        <v>80</v>
      </c>
      <c r="D1438" t="s">
        <v>82</v>
      </c>
      <c r="E1438" t="s">
        <v>173</v>
      </c>
      <c r="F1438" t="s">
        <v>4390</v>
      </c>
      <c r="G1438" t="s">
        <v>175</v>
      </c>
      <c r="H1438" t="s">
        <v>144</v>
      </c>
      <c r="I1438" t="s">
        <v>136</v>
      </c>
      <c r="J1438" t="s">
        <v>137</v>
      </c>
      <c r="K1438" t="s">
        <v>138</v>
      </c>
      <c r="L1438" t="s">
        <v>4391</v>
      </c>
      <c r="M1438" t="s">
        <v>4392</v>
      </c>
      <c r="N1438">
        <v>1.646111111</v>
      </c>
      <c r="O1438">
        <v>0</v>
      </c>
      <c r="P1438">
        <v>1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0.49045642055568539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0.49045642055568539</v>
      </c>
    </row>
    <row r="1439" spans="1:31" x14ac:dyDescent="0.3">
      <c r="A1439">
        <v>2450921</v>
      </c>
      <c r="B1439">
        <v>1</v>
      </c>
      <c r="C1439" t="s">
        <v>80</v>
      </c>
      <c r="D1439" t="s">
        <v>98</v>
      </c>
      <c r="E1439" t="s">
        <v>173</v>
      </c>
      <c r="F1439" t="s">
        <v>4393</v>
      </c>
      <c r="G1439" t="s">
        <v>175</v>
      </c>
      <c r="H1439" t="s">
        <v>144</v>
      </c>
      <c r="I1439" t="s">
        <v>136</v>
      </c>
      <c r="J1439" t="s">
        <v>137</v>
      </c>
      <c r="K1439" t="s">
        <v>138</v>
      </c>
      <c r="L1439" t="s">
        <v>4394</v>
      </c>
      <c r="M1439" t="s">
        <v>4395</v>
      </c>
      <c r="N1439">
        <v>1.686111111</v>
      </c>
      <c r="O1439">
        <v>0</v>
      </c>
      <c r="P1439">
        <v>1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0.89825434813386495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0.89825434813386495</v>
      </c>
    </row>
    <row r="1440" spans="1:31" x14ac:dyDescent="0.3">
      <c r="A1440">
        <v>2450566</v>
      </c>
      <c r="B1440">
        <v>1</v>
      </c>
      <c r="C1440" t="s">
        <v>80</v>
      </c>
      <c r="D1440" t="s">
        <v>87</v>
      </c>
      <c r="E1440" t="s">
        <v>159</v>
      </c>
      <c r="F1440" t="s">
        <v>2150</v>
      </c>
      <c r="G1440" t="s">
        <v>143</v>
      </c>
      <c r="H1440" t="s">
        <v>144</v>
      </c>
      <c r="I1440" t="s">
        <v>136</v>
      </c>
      <c r="J1440" t="s">
        <v>137</v>
      </c>
      <c r="K1440" t="s">
        <v>138</v>
      </c>
      <c r="L1440" t="s">
        <v>4396</v>
      </c>
      <c r="M1440" t="s">
        <v>4397</v>
      </c>
      <c r="N1440">
        <v>0.185</v>
      </c>
      <c r="O1440">
        <v>0</v>
      </c>
      <c r="P1440">
        <v>204</v>
      </c>
      <c r="Q1440">
        <v>0</v>
      </c>
      <c r="R1440">
        <v>0</v>
      </c>
      <c r="S1440">
        <v>0</v>
      </c>
      <c r="T1440">
        <v>74</v>
      </c>
      <c r="U1440">
        <v>0</v>
      </c>
      <c r="V1440">
        <v>0</v>
      </c>
      <c r="W1440">
        <v>0</v>
      </c>
      <c r="X1440">
        <v>10.397072263430633</v>
      </c>
      <c r="Y1440">
        <v>0</v>
      </c>
      <c r="Z1440">
        <v>0</v>
      </c>
      <c r="AA1440">
        <v>0</v>
      </c>
      <c r="AB1440">
        <v>41.863492040333966</v>
      </c>
      <c r="AC1440">
        <v>0</v>
      </c>
      <c r="AD1440">
        <v>0</v>
      </c>
      <c r="AE1440">
        <v>52.260564303764596</v>
      </c>
    </row>
    <row r="1441" spans="1:31" x14ac:dyDescent="0.3">
      <c r="A1441">
        <v>2450729</v>
      </c>
      <c r="B1441">
        <v>1</v>
      </c>
      <c r="C1441" t="s">
        <v>81</v>
      </c>
      <c r="D1441" t="s">
        <v>118</v>
      </c>
      <c r="E1441" t="s">
        <v>141</v>
      </c>
      <c r="F1441" t="s">
        <v>4398</v>
      </c>
      <c r="G1441" t="s">
        <v>156</v>
      </c>
      <c r="H1441" t="s">
        <v>144</v>
      </c>
      <c r="I1441" t="s">
        <v>136</v>
      </c>
      <c r="J1441" t="s">
        <v>137</v>
      </c>
      <c r="K1441" t="s">
        <v>138</v>
      </c>
      <c r="L1441" t="s">
        <v>4399</v>
      </c>
      <c r="M1441" t="s">
        <v>4400</v>
      </c>
      <c r="N1441">
        <v>3.6033333330000001</v>
      </c>
      <c r="O1441">
        <v>0</v>
      </c>
      <c r="P1441">
        <v>1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</row>
    <row r="1442" spans="1:31" x14ac:dyDescent="0.3">
      <c r="A1442">
        <v>2450443</v>
      </c>
      <c r="B1442">
        <v>1</v>
      </c>
      <c r="C1442" t="s">
        <v>81</v>
      </c>
      <c r="D1442" t="s">
        <v>123</v>
      </c>
      <c r="E1442" t="s">
        <v>141</v>
      </c>
      <c r="F1442" t="s">
        <v>4401</v>
      </c>
      <c r="G1442" t="s">
        <v>156</v>
      </c>
      <c r="H1442" t="s">
        <v>144</v>
      </c>
      <c r="I1442" t="s">
        <v>136</v>
      </c>
      <c r="J1442" t="s">
        <v>137</v>
      </c>
      <c r="K1442" t="s">
        <v>138</v>
      </c>
      <c r="L1442" t="s">
        <v>4402</v>
      </c>
      <c r="M1442" t="s">
        <v>4403</v>
      </c>
      <c r="N1442">
        <v>5.1655555550000001</v>
      </c>
      <c r="O1442">
        <v>0</v>
      </c>
      <c r="P1442">
        <v>1</v>
      </c>
      <c r="Q1442">
        <v>0</v>
      </c>
      <c r="R1442">
        <v>0</v>
      </c>
      <c r="S1442">
        <v>0</v>
      </c>
      <c r="T1442">
        <v>46</v>
      </c>
      <c r="U1442">
        <v>0</v>
      </c>
      <c r="V1442">
        <v>0</v>
      </c>
      <c r="W1442">
        <v>0</v>
      </c>
      <c r="X1442">
        <v>1.4984055441719297</v>
      </c>
      <c r="Y1442">
        <v>0</v>
      </c>
      <c r="Z1442">
        <v>0</v>
      </c>
      <c r="AA1442">
        <v>0</v>
      </c>
      <c r="AB1442">
        <v>125.22498820702532</v>
      </c>
      <c r="AC1442">
        <v>0</v>
      </c>
      <c r="AD1442">
        <v>0</v>
      </c>
      <c r="AE1442">
        <v>126.72339375119725</v>
      </c>
    </row>
    <row r="1443" spans="1:31" x14ac:dyDescent="0.3">
      <c r="A1443">
        <v>2450709</v>
      </c>
      <c r="B1443">
        <v>1</v>
      </c>
      <c r="C1443" t="s">
        <v>80</v>
      </c>
      <c r="D1443" t="s">
        <v>111</v>
      </c>
      <c r="E1443" t="s">
        <v>173</v>
      </c>
      <c r="F1443" t="s">
        <v>1941</v>
      </c>
      <c r="G1443" t="s">
        <v>219</v>
      </c>
      <c r="H1443" t="s">
        <v>144</v>
      </c>
      <c r="I1443" t="s">
        <v>136</v>
      </c>
      <c r="J1443" t="s">
        <v>3</v>
      </c>
      <c r="K1443" t="s">
        <v>138</v>
      </c>
      <c r="L1443" t="s">
        <v>4404</v>
      </c>
      <c r="M1443" t="s">
        <v>4405</v>
      </c>
      <c r="N1443">
        <v>10.312222222000001</v>
      </c>
      <c r="O1443">
        <v>0</v>
      </c>
      <c r="P1443">
        <v>5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13.532380101909332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13.532380101909332</v>
      </c>
    </row>
    <row r="1444" spans="1:31" x14ac:dyDescent="0.3">
      <c r="A1444">
        <v>2450735</v>
      </c>
      <c r="B1444">
        <v>1</v>
      </c>
      <c r="C1444" t="s">
        <v>80</v>
      </c>
      <c r="D1444" t="s">
        <v>107</v>
      </c>
      <c r="E1444" t="s">
        <v>159</v>
      </c>
      <c r="F1444" t="s">
        <v>4406</v>
      </c>
      <c r="G1444" t="s">
        <v>143</v>
      </c>
      <c r="H1444" t="s">
        <v>144</v>
      </c>
      <c r="I1444" t="s">
        <v>136</v>
      </c>
      <c r="J1444" t="s">
        <v>137</v>
      </c>
      <c r="K1444" t="s">
        <v>138</v>
      </c>
      <c r="L1444" t="s">
        <v>4407</v>
      </c>
      <c r="M1444" t="s">
        <v>4408</v>
      </c>
      <c r="N1444">
        <v>0.841388888</v>
      </c>
      <c r="O1444">
        <v>0</v>
      </c>
      <c r="P1444">
        <v>19</v>
      </c>
      <c r="Q1444">
        <v>0</v>
      </c>
      <c r="R1444">
        <v>0</v>
      </c>
      <c r="S1444">
        <v>0</v>
      </c>
      <c r="T1444">
        <v>7</v>
      </c>
      <c r="U1444">
        <v>0</v>
      </c>
      <c r="V1444">
        <v>0</v>
      </c>
      <c r="W1444">
        <v>0</v>
      </c>
      <c r="X1444">
        <v>4.9029023705193868</v>
      </c>
      <c r="Y1444">
        <v>0</v>
      </c>
      <c r="Z1444">
        <v>0</v>
      </c>
      <c r="AA1444">
        <v>0</v>
      </c>
      <c r="AB1444">
        <v>6.0717354068005491</v>
      </c>
      <c r="AC1444">
        <v>0</v>
      </c>
      <c r="AD1444">
        <v>0</v>
      </c>
      <c r="AE1444">
        <v>10.974637777319936</v>
      </c>
    </row>
    <row r="1445" spans="1:31" x14ac:dyDescent="0.3">
      <c r="A1445">
        <v>2450523</v>
      </c>
      <c r="B1445">
        <v>1</v>
      </c>
      <c r="C1445" t="s">
        <v>80</v>
      </c>
      <c r="D1445" t="s">
        <v>101</v>
      </c>
      <c r="E1445" t="s">
        <v>141</v>
      </c>
      <c r="F1445" t="s">
        <v>4409</v>
      </c>
      <c r="G1445" t="s">
        <v>143</v>
      </c>
      <c r="H1445" t="s">
        <v>144</v>
      </c>
      <c r="I1445" t="s">
        <v>136</v>
      </c>
      <c r="J1445" t="s">
        <v>137</v>
      </c>
      <c r="K1445" t="s">
        <v>138</v>
      </c>
      <c r="L1445" t="s">
        <v>4410</v>
      </c>
      <c r="M1445" t="s">
        <v>4411</v>
      </c>
      <c r="N1445">
        <v>1.575555555</v>
      </c>
      <c r="O1445">
        <v>0</v>
      </c>
      <c r="P1445">
        <v>52</v>
      </c>
      <c r="Q1445">
        <v>0</v>
      </c>
      <c r="R1445">
        <v>1</v>
      </c>
      <c r="S1445">
        <v>0</v>
      </c>
      <c r="T1445">
        <v>3</v>
      </c>
      <c r="U1445">
        <v>0</v>
      </c>
      <c r="V1445">
        <v>0</v>
      </c>
      <c r="W1445">
        <v>0</v>
      </c>
      <c r="X1445">
        <v>20.209532028945887</v>
      </c>
      <c r="Y1445">
        <v>0</v>
      </c>
      <c r="Z1445">
        <v>4.2973640609124716E-2</v>
      </c>
      <c r="AA1445">
        <v>0</v>
      </c>
      <c r="AB1445">
        <v>17.342618971484736</v>
      </c>
      <c r="AC1445">
        <v>0</v>
      </c>
      <c r="AD1445">
        <v>0</v>
      </c>
      <c r="AE1445">
        <v>37.595124641039746</v>
      </c>
    </row>
    <row r="1446" spans="1:31" x14ac:dyDescent="0.3">
      <c r="A1446">
        <v>2450878</v>
      </c>
      <c r="B1446">
        <v>1</v>
      </c>
      <c r="C1446" t="s">
        <v>81</v>
      </c>
      <c r="D1446" t="s">
        <v>112</v>
      </c>
      <c r="E1446" t="s">
        <v>147</v>
      </c>
      <c r="F1446" t="s">
        <v>4412</v>
      </c>
      <c r="G1446" t="s">
        <v>149</v>
      </c>
      <c r="H1446" t="s">
        <v>135</v>
      </c>
      <c r="I1446" t="s">
        <v>136</v>
      </c>
      <c r="J1446" t="s">
        <v>137</v>
      </c>
      <c r="K1446" t="s">
        <v>138</v>
      </c>
      <c r="L1446" t="s">
        <v>4413</v>
      </c>
      <c r="M1446" t="s">
        <v>4414</v>
      </c>
      <c r="N1446">
        <v>1.7694444439999999</v>
      </c>
      <c r="O1446">
        <v>0</v>
      </c>
      <c r="P1446">
        <v>1253</v>
      </c>
      <c r="Q1446">
        <v>0</v>
      </c>
      <c r="R1446">
        <v>11</v>
      </c>
      <c r="S1446">
        <v>0</v>
      </c>
      <c r="T1446">
        <v>36</v>
      </c>
      <c r="U1446">
        <v>0</v>
      </c>
      <c r="V1446">
        <v>0</v>
      </c>
      <c r="W1446">
        <v>0</v>
      </c>
      <c r="X1446">
        <v>454.09501473099465</v>
      </c>
      <c r="Y1446">
        <v>0</v>
      </c>
      <c r="Z1446">
        <v>0.67243940036853467</v>
      </c>
      <c r="AA1446">
        <v>0</v>
      </c>
      <c r="AB1446">
        <v>53.002271656736212</v>
      </c>
      <c r="AC1446">
        <v>0</v>
      </c>
      <c r="AD1446">
        <v>0</v>
      </c>
      <c r="AE1446">
        <v>507.76972578809944</v>
      </c>
    </row>
    <row r="1447" spans="1:31" x14ac:dyDescent="0.3">
      <c r="A1447">
        <v>2450274</v>
      </c>
      <c r="B1447">
        <v>1</v>
      </c>
      <c r="C1447" t="s">
        <v>80</v>
      </c>
      <c r="D1447" t="s">
        <v>84</v>
      </c>
      <c r="E1447" t="s">
        <v>141</v>
      </c>
      <c r="F1447" t="s">
        <v>4415</v>
      </c>
      <c r="G1447" t="s">
        <v>156</v>
      </c>
      <c r="H1447" t="s">
        <v>144</v>
      </c>
      <c r="I1447" t="s">
        <v>136</v>
      </c>
      <c r="J1447" t="s">
        <v>137</v>
      </c>
      <c r="K1447" t="s">
        <v>138</v>
      </c>
      <c r="L1447" t="s">
        <v>4416</v>
      </c>
      <c r="M1447" t="s">
        <v>4417</v>
      </c>
      <c r="N1447">
        <v>1.4588888879999999</v>
      </c>
      <c r="O1447">
        <v>0</v>
      </c>
      <c r="P1447">
        <v>99</v>
      </c>
      <c r="Q1447">
        <v>0</v>
      </c>
      <c r="R1447">
        <v>0</v>
      </c>
      <c r="S1447">
        <v>0</v>
      </c>
      <c r="T1447">
        <v>30</v>
      </c>
      <c r="U1447">
        <v>0</v>
      </c>
      <c r="V1447">
        <v>0</v>
      </c>
      <c r="W1447">
        <v>0</v>
      </c>
      <c r="X1447">
        <v>35.135702660842462</v>
      </c>
      <c r="Y1447">
        <v>0</v>
      </c>
      <c r="Z1447">
        <v>0</v>
      </c>
      <c r="AA1447">
        <v>0</v>
      </c>
      <c r="AB1447">
        <v>36.292085186225862</v>
      </c>
      <c r="AC1447">
        <v>0</v>
      </c>
      <c r="AD1447">
        <v>0</v>
      </c>
      <c r="AE1447">
        <v>71.427787847068316</v>
      </c>
    </row>
    <row r="1448" spans="1:31" x14ac:dyDescent="0.3">
      <c r="A1448">
        <v>2450480</v>
      </c>
      <c r="B1448">
        <v>1</v>
      </c>
      <c r="C1448" t="s">
        <v>80</v>
      </c>
      <c r="D1448" t="s">
        <v>107</v>
      </c>
      <c r="E1448" t="s">
        <v>169</v>
      </c>
      <c r="F1448" t="s">
        <v>4418</v>
      </c>
      <c r="G1448" t="s">
        <v>149</v>
      </c>
      <c r="H1448" t="s">
        <v>135</v>
      </c>
      <c r="I1448" t="s">
        <v>136</v>
      </c>
      <c r="J1448" t="s">
        <v>137</v>
      </c>
      <c r="K1448" t="s">
        <v>138</v>
      </c>
      <c r="L1448" t="s">
        <v>4419</v>
      </c>
      <c r="M1448" t="s">
        <v>4420</v>
      </c>
      <c r="N1448">
        <v>0.67277777699999997</v>
      </c>
      <c r="O1448">
        <v>1</v>
      </c>
      <c r="P1448">
        <v>1307</v>
      </c>
      <c r="Q1448">
        <v>28</v>
      </c>
      <c r="R1448">
        <v>90</v>
      </c>
      <c r="S1448">
        <v>5</v>
      </c>
      <c r="T1448">
        <v>45</v>
      </c>
      <c r="U1448">
        <v>0</v>
      </c>
      <c r="V1448">
        <v>3</v>
      </c>
      <c r="W1448">
        <v>2.3889216883080966</v>
      </c>
      <c r="X1448">
        <v>120.6354200496837</v>
      </c>
      <c r="Y1448">
        <v>268.95558591032164</v>
      </c>
      <c r="Z1448">
        <v>23.556441767782992</v>
      </c>
      <c r="AA1448">
        <v>31.893795605257662</v>
      </c>
      <c r="AB1448">
        <v>53.378201221200712</v>
      </c>
      <c r="AC1448">
        <v>0</v>
      </c>
      <c r="AD1448">
        <v>7.6987749923973947</v>
      </c>
      <c r="AE1448">
        <v>508.50714123495214</v>
      </c>
    </row>
    <row r="1449" spans="1:31" x14ac:dyDescent="0.3">
      <c r="A1449">
        <v>2450380</v>
      </c>
      <c r="B1449">
        <v>1</v>
      </c>
      <c r="C1449" t="s">
        <v>80</v>
      </c>
      <c r="D1449" t="s">
        <v>93</v>
      </c>
      <c r="E1449" t="s">
        <v>147</v>
      </c>
      <c r="F1449" t="s">
        <v>4421</v>
      </c>
      <c r="G1449" t="s">
        <v>149</v>
      </c>
      <c r="H1449" t="s">
        <v>135</v>
      </c>
      <c r="I1449" t="s">
        <v>136</v>
      </c>
      <c r="J1449" t="s">
        <v>137</v>
      </c>
      <c r="K1449" t="s">
        <v>138</v>
      </c>
      <c r="L1449" t="s">
        <v>4422</v>
      </c>
      <c r="M1449" t="s">
        <v>4423</v>
      </c>
      <c r="N1449">
        <v>0.59250000000000003</v>
      </c>
      <c r="O1449">
        <v>0</v>
      </c>
      <c r="P1449">
        <v>458</v>
      </c>
      <c r="Q1449">
        <v>0</v>
      </c>
      <c r="R1449">
        <v>0</v>
      </c>
      <c r="S1449">
        <v>0</v>
      </c>
      <c r="T1449">
        <v>20</v>
      </c>
      <c r="U1449">
        <v>0</v>
      </c>
      <c r="V1449">
        <v>0</v>
      </c>
      <c r="W1449">
        <v>0</v>
      </c>
      <c r="X1449">
        <v>83.955870368872013</v>
      </c>
      <c r="Y1449">
        <v>0</v>
      </c>
      <c r="Z1449">
        <v>0</v>
      </c>
      <c r="AA1449">
        <v>0</v>
      </c>
      <c r="AB1449">
        <v>16.874025644119506</v>
      </c>
      <c r="AC1449">
        <v>0</v>
      </c>
      <c r="AD1449">
        <v>0</v>
      </c>
      <c r="AE1449">
        <v>100.82989601299153</v>
      </c>
    </row>
    <row r="1450" spans="1:31" x14ac:dyDescent="0.3">
      <c r="A1450">
        <v>2450231</v>
      </c>
      <c r="B1450">
        <v>1</v>
      </c>
      <c r="C1450" t="s">
        <v>80</v>
      </c>
      <c r="D1450" t="s">
        <v>89</v>
      </c>
      <c r="E1450" t="s">
        <v>182</v>
      </c>
      <c r="F1450" t="s">
        <v>4336</v>
      </c>
      <c r="G1450" t="s">
        <v>156</v>
      </c>
      <c r="H1450" t="s">
        <v>144</v>
      </c>
      <c r="I1450" t="s">
        <v>136</v>
      </c>
      <c r="J1450" t="s">
        <v>137</v>
      </c>
      <c r="K1450" t="s">
        <v>138</v>
      </c>
      <c r="L1450" t="s">
        <v>4424</v>
      </c>
      <c r="M1450" t="s">
        <v>4425</v>
      </c>
      <c r="N1450">
        <v>1.188055555</v>
      </c>
      <c r="O1450">
        <v>0</v>
      </c>
      <c r="P1450">
        <v>16</v>
      </c>
      <c r="Q1450">
        <v>0</v>
      </c>
      <c r="R1450">
        <v>0</v>
      </c>
      <c r="S1450">
        <v>0</v>
      </c>
      <c r="T1450">
        <v>11</v>
      </c>
      <c r="U1450">
        <v>0</v>
      </c>
      <c r="V1450">
        <v>0</v>
      </c>
      <c r="W1450">
        <v>0</v>
      </c>
      <c r="X1450">
        <v>3.9289047232044174</v>
      </c>
      <c r="Y1450">
        <v>0</v>
      </c>
      <c r="Z1450">
        <v>0</v>
      </c>
      <c r="AA1450">
        <v>0</v>
      </c>
      <c r="AB1450">
        <v>3.7403773135025107</v>
      </c>
      <c r="AC1450">
        <v>0</v>
      </c>
      <c r="AD1450">
        <v>0</v>
      </c>
      <c r="AE1450">
        <v>7.6692820367069281</v>
      </c>
    </row>
    <row r="1451" spans="1:31" x14ac:dyDescent="0.3">
      <c r="A1451">
        <v>2450506</v>
      </c>
      <c r="B1451">
        <v>1</v>
      </c>
      <c r="C1451" t="s">
        <v>81</v>
      </c>
      <c r="D1451" t="s">
        <v>128</v>
      </c>
      <c r="E1451" t="s">
        <v>173</v>
      </c>
      <c r="F1451" t="s">
        <v>4426</v>
      </c>
      <c r="G1451" t="s">
        <v>175</v>
      </c>
      <c r="H1451" t="s">
        <v>144</v>
      </c>
      <c r="I1451" t="s">
        <v>136</v>
      </c>
      <c r="J1451" t="s">
        <v>137</v>
      </c>
      <c r="K1451" t="s">
        <v>138</v>
      </c>
      <c r="L1451" t="s">
        <v>4427</v>
      </c>
      <c r="M1451" t="s">
        <v>4428</v>
      </c>
      <c r="N1451">
        <v>7.6730555550000004</v>
      </c>
      <c r="O1451">
        <v>0</v>
      </c>
      <c r="P1451">
        <v>1</v>
      </c>
      <c r="Q1451">
        <v>0</v>
      </c>
      <c r="R1451">
        <v>0</v>
      </c>
      <c r="S1451">
        <v>0</v>
      </c>
      <c r="T1451">
        <v>1</v>
      </c>
      <c r="U1451">
        <v>0</v>
      </c>
      <c r="V1451">
        <v>0</v>
      </c>
      <c r="W1451">
        <v>0</v>
      </c>
      <c r="X1451">
        <v>1.4223767183798479</v>
      </c>
      <c r="Y1451">
        <v>0</v>
      </c>
      <c r="Z1451">
        <v>0</v>
      </c>
      <c r="AA1451">
        <v>0</v>
      </c>
      <c r="AB1451">
        <v>1.3221477551497185</v>
      </c>
      <c r="AC1451">
        <v>0</v>
      </c>
      <c r="AD1451">
        <v>0</v>
      </c>
      <c r="AE1451">
        <v>2.7445244735295664</v>
      </c>
    </row>
    <row r="1452" spans="1:31" x14ac:dyDescent="0.3">
      <c r="A1452">
        <v>2450792</v>
      </c>
      <c r="B1452">
        <v>1</v>
      </c>
      <c r="C1452" t="s">
        <v>80</v>
      </c>
      <c r="D1452" t="s">
        <v>85</v>
      </c>
      <c r="E1452" t="s">
        <v>173</v>
      </c>
      <c r="F1452" t="s">
        <v>3625</v>
      </c>
      <c r="G1452" t="s">
        <v>461</v>
      </c>
      <c r="H1452" t="s">
        <v>144</v>
      </c>
      <c r="I1452" t="s">
        <v>136</v>
      </c>
      <c r="J1452" t="s">
        <v>137</v>
      </c>
      <c r="K1452" t="s">
        <v>138</v>
      </c>
      <c r="L1452" t="s">
        <v>4429</v>
      </c>
      <c r="M1452" t="s">
        <v>4430</v>
      </c>
      <c r="N1452">
        <v>0.75694444400000005</v>
      </c>
      <c r="O1452">
        <v>0</v>
      </c>
      <c r="P1452">
        <v>11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2.1168758716008895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2.1168758716008895</v>
      </c>
    </row>
    <row r="1453" spans="1:31" x14ac:dyDescent="0.3">
      <c r="A1453">
        <v>2450483</v>
      </c>
      <c r="B1453">
        <v>1</v>
      </c>
      <c r="C1453" t="s">
        <v>81</v>
      </c>
      <c r="D1453" t="s">
        <v>117</v>
      </c>
      <c r="E1453" t="s">
        <v>132</v>
      </c>
      <c r="F1453" t="s">
        <v>4431</v>
      </c>
      <c r="G1453" t="s">
        <v>226</v>
      </c>
      <c r="H1453" t="s">
        <v>135</v>
      </c>
      <c r="I1453" t="s">
        <v>136</v>
      </c>
      <c r="J1453" t="s">
        <v>137</v>
      </c>
      <c r="K1453" t="s">
        <v>162</v>
      </c>
      <c r="L1453" t="s">
        <v>4432</v>
      </c>
      <c r="M1453" t="s">
        <v>4433</v>
      </c>
      <c r="N1453">
        <v>1.4597222219999999</v>
      </c>
      <c r="O1453">
        <v>2</v>
      </c>
      <c r="P1453">
        <v>752</v>
      </c>
      <c r="Q1453">
        <v>95</v>
      </c>
      <c r="R1453">
        <v>228</v>
      </c>
      <c r="S1453">
        <v>15</v>
      </c>
      <c r="T1453">
        <v>81</v>
      </c>
      <c r="U1453">
        <v>0</v>
      </c>
      <c r="V1453">
        <v>0</v>
      </c>
      <c r="W1453">
        <v>0.49033195997275641</v>
      </c>
      <c r="X1453">
        <v>224.71972618255242</v>
      </c>
      <c r="Y1453">
        <v>31.331233918515096</v>
      </c>
      <c r="Z1453">
        <v>62.609858530637808</v>
      </c>
      <c r="AA1453">
        <v>164.42406837651237</v>
      </c>
      <c r="AB1453">
        <v>157.38565114406234</v>
      </c>
      <c r="AC1453">
        <v>0</v>
      </c>
      <c r="AD1453">
        <v>0</v>
      </c>
      <c r="AE1453">
        <v>640.96087011225279</v>
      </c>
    </row>
    <row r="1454" spans="1:31" x14ac:dyDescent="0.3">
      <c r="A1454">
        <v>2450437</v>
      </c>
      <c r="B1454">
        <v>1</v>
      </c>
      <c r="C1454" t="s">
        <v>81</v>
      </c>
      <c r="D1454" t="s">
        <v>113</v>
      </c>
      <c r="E1454" t="s">
        <v>147</v>
      </c>
      <c r="F1454" t="s">
        <v>4434</v>
      </c>
      <c r="G1454" t="s">
        <v>226</v>
      </c>
      <c r="H1454" t="s">
        <v>135</v>
      </c>
      <c r="I1454" t="s">
        <v>136</v>
      </c>
      <c r="J1454" t="s">
        <v>137</v>
      </c>
      <c r="K1454" t="s">
        <v>162</v>
      </c>
      <c r="L1454" t="s">
        <v>4435</v>
      </c>
      <c r="M1454" t="s">
        <v>4436</v>
      </c>
      <c r="N1454">
        <v>2.937777777</v>
      </c>
      <c r="O1454">
        <v>0</v>
      </c>
      <c r="P1454">
        <v>237</v>
      </c>
      <c r="Q1454">
        <v>0</v>
      </c>
      <c r="R1454">
        <v>0</v>
      </c>
      <c r="S1454">
        <v>0</v>
      </c>
      <c r="T1454">
        <v>55</v>
      </c>
      <c r="U1454">
        <v>0</v>
      </c>
      <c r="V1454">
        <v>0</v>
      </c>
      <c r="W1454">
        <v>0</v>
      </c>
      <c r="X1454">
        <v>171.2715048183793</v>
      </c>
      <c r="Y1454">
        <v>0</v>
      </c>
      <c r="Z1454">
        <v>0</v>
      </c>
      <c r="AA1454">
        <v>0</v>
      </c>
      <c r="AB1454">
        <v>210.0215804903155</v>
      </c>
      <c r="AC1454">
        <v>0</v>
      </c>
      <c r="AD1454">
        <v>0</v>
      </c>
      <c r="AE1454">
        <v>381.2930853086948</v>
      </c>
    </row>
    <row r="1455" spans="1:31" x14ac:dyDescent="0.3">
      <c r="A1455">
        <v>2450984</v>
      </c>
      <c r="B1455">
        <v>1</v>
      </c>
      <c r="C1455" t="s">
        <v>81</v>
      </c>
      <c r="D1455" t="s">
        <v>114</v>
      </c>
      <c r="E1455" t="s">
        <v>173</v>
      </c>
      <c r="F1455" t="s">
        <v>4437</v>
      </c>
      <c r="G1455" t="s">
        <v>175</v>
      </c>
      <c r="H1455" t="s">
        <v>144</v>
      </c>
      <c r="I1455" t="s">
        <v>136</v>
      </c>
      <c r="J1455" t="s">
        <v>137</v>
      </c>
      <c r="K1455" t="s">
        <v>138</v>
      </c>
      <c r="L1455" t="s">
        <v>4438</v>
      </c>
      <c r="M1455" t="s">
        <v>4439</v>
      </c>
      <c r="N1455">
        <v>2.3066666659999999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1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1.4928944716922569E-2</v>
      </c>
      <c r="AC1455">
        <v>0</v>
      </c>
      <c r="AD1455">
        <v>0</v>
      </c>
      <c r="AE1455">
        <v>1.4928944716922569E-2</v>
      </c>
    </row>
    <row r="1456" spans="1:31" x14ac:dyDescent="0.3">
      <c r="A1456">
        <v>2450855</v>
      </c>
      <c r="B1456">
        <v>1</v>
      </c>
      <c r="C1456" t="s">
        <v>80</v>
      </c>
      <c r="D1456" t="s">
        <v>96</v>
      </c>
      <c r="E1456" t="s">
        <v>132</v>
      </c>
      <c r="F1456" t="s">
        <v>4440</v>
      </c>
      <c r="G1456" t="s">
        <v>2092</v>
      </c>
      <c r="H1456" t="s">
        <v>135</v>
      </c>
      <c r="I1456" t="s">
        <v>136</v>
      </c>
      <c r="J1456" t="s">
        <v>137</v>
      </c>
      <c r="K1456" t="s">
        <v>138</v>
      </c>
      <c r="L1456" t="s">
        <v>4441</v>
      </c>
      <c r="M1456" t="s">
        <v>4442</v>
      </c>
      <c r="N1456">
        <v>5.7680555550000001</v>
      </c>
      <c r="O1456">
        <v>2</v>
      </c>
      <c r="P1456">
        <v>116</v>
      </c>
      <c r="Q1456">
        <v>1</v>
      </c>
      <c r="R1456">
        <v>167</v>
      </c>
      <c r="S1456">
        <v>1</v>
      </c>
      <c r="T1456">
        <v>40</v>
      </c>
      <c r="U1456">
        <v>0</v>
      </c>
      <c r="V1456">
        <v>0</v>
      </c>
      <c r="W1456">
        <v>128.31942218444414</v>
      </c>
      <c r="X1456">
        <v>490.09465439413003</v>
      </c>
      <c r="Y1456">
        <v>11.151588793504247</v>
      </c>
      <c r="Z1456">
        <v>568.19692084808503</v>
      </c>
      <c r="AA1456">
        <v>162.6395858143519</v>
      </c>
      <c r="AB1456">
        <v>257.5727195030986</v>
      </c>
      <c r="AC1456">
        <v>0</v>
      </c>
      <c r="AD1456">
        <v>0</v>
      </c>
      <c r="AE1456">
        <v>1617.974891537614</v>
      </c>
    </row>
    <row r="1457" spans="1:31" x14ac:dyDescent="0.3">
      <c r="A1457">
        <v>2450546</v>
      </c>
      <c r="B1457">
        <v>1</v>
      </c>
      <c r="C1457" t="s">
        <v>80</v>
      </c>
      <c r="D1457" t="s">
        <v>104</v>
      </c>
      <c r="E1457" t="s">
        <v>141</v>
      </c>
      <c r="F1457" t="s">
        <v>4443</v>
      </c>
      <c r="G1457" t="s">
        <v>156</v>
      </c>
      <c r="H1457" t="s">
        <v>144</v>
      </c>
      <c r="I1457" t="s">
        <v>136</v>
      </c>
      <c r="J1457" t="s">
        <v>137</v>
      </c>
      <c r="K1457" t="s">
        <v>138</v>
      </c>
      <c r="L1457" t="s">
        <v>4444</v>
      </c>
      <c r="M1457" t="s">
        <v>4445</v>
      </c>
      <c r="N1457">
        <v>2.8038888879999999</v>
      </c>
      <c r="O1457">
        <v>0</v>
      </c>
      <c r="P1457">
        <v>8</v>
      </c>
      <c r="Q1457">
        <v>0</v>
      </c>
      <c r="R1457">
        <v>9</v>
      </c>
      <c r="S1457">
        <v>0</v>
      </c>
      <c r="T1457">
        <v>8</v>
      </c>
      <c r="U1457">
        <v>0</v>
      </c>
      <c r="V1457">
        <v>0</v>
      </c>
      <c r="W1457">
        <v>0</v>
      </c>
      <c r="X1457">
        <v>4.5996596887626033</v>
      </c>
      <c r="Y1457">
        <v>0</v>
      </c>
      <c r="Z1457">
        <v>13.376237411687416</v>
      </c>
      <c r="AA1457">
        <v>0</v>
      </c>
      <c r="AB1457">
        <v>30.883460527441414</v>
      </c>
      <c r="AC1457">
        <v>0</v>
      </c>
      <c r="AD1457">
        <v>0</v>
      </c>
      <c r="AE1457">
        <v>48.859357627891434</v>
      </c>
    </row>
    <row r="1458" spans="1:31" x14ac:dyDescent="0.3">
      <c r="A1458">
        <v>2450901</v>
      </c>
      <c r="B1458">
        <v>1</v>
      </c>
      <c r="C1458" t="s">
        <v>80</v>
      </c>
      <c r="D1458" t="s">
        <v>103</v>
      </c>
      <c r="E1458" t="s">
        <v>173</v>
      </c>
      <c r="F1458" t="s">
        <v>4446</v>
      </c>
      <c r="G1458" t="s">
        <v>175</v>
      </c>
      <c r="H1458" t="s">
        <v>144</v>
      </c>
      <c r="I1458" t="s">
        <v>136</v>
      </c>
      <c r="J1458" t="s">
        <v>137</v>
      </c>
      <c r="K1458" t="s">
        <v>138</v>
      </c>
      <c r="L1458" t="s">
        <v>4447</v>
      </c>
      <c r="M1458" t="s">
        <v>4448</v>
      </c>
      <c r="N1458">
        <v>2.8352777769999999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1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4.7971629883230449</v>
      </c>
      <c r="AC1458">
        <v>0</v>
      </c>
      <c r="AD1458">
        <v>0</v>
      </c>
      <c r="AE1458">
        <v>4.7971629883230449</v>
      </c>
    </row>
    <row r="1459" spans="1:31" x14ac:dyDescent="0.3">
      <c r="A1459">
        <v>2450692</v>
      </c>
      <c r="B1459">
        <v>1</v>
      </c>
      <c r="C1459" t="s">
        <v>81</v>
      </c>
      <c r="D1459" t="s">
        <v>112</v>
      </c>
      <c r="E1459" t="s">
        <v>173</v>
      </c>
      <c r="F1459" t="s">
        <v>4449</v>
      </c>
      <c r="G1459" t="s">
        <v>175</v>
      </c>
      <c r="H1459" t="s">
        <v>144</v>
      </c>
      <c r="I1459" t="s">
        <v>136</v>
      </c>
      <c r="J1459" t="s">
        <v>137</v>
      </c>
      <c r="K1459" t="s">
        <v>138</v>
      </c>
      <c r="L1459" t="s">
        <v>4450</v>
      </c>
      <c r="M1459" t="s">
        <v>4451</v>
      </c>
      <c r="N1459">
        <v>4.7461111110000003</v>
      </c>
      <c r="O1459">
        <v>0</v>
      </c>
      <c r="P1459">
        <v>1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1.3788480105574425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1.3788480105574425</v>
      </c>
    </row>
    <row r="1460" spans="1:31" x14ac:dyDescent="0.3">
      <c r="A1460">
        <v>2450752</v>
      </c>
      <c r="B1460">
        <v>1</v>
      </c>
      <c r="C1460" t="s">
        <v>80</v>
      </c>
      <c r="D1460" t="s">
        <v>106</v>
      </c>
      <c r="E1460" t="s">
        <v>147</v>
      </c>
      <c r="F1460" t="s">
        <v>4452</v>
      </c>
      <c r="G1460" t="s">
        <v>353</v>
      </c>
      <c r="H1460" t="s">
        <v>135</v>
      </c>
      <c r="I1460" t="s">
        <v>136</v>
      </c>
      <c r="J1460" t="s">
        <v>137</v>
      </c>
      <c r="K1460" t="s">
        <v>138</v>
      </c>
      <c r="L1460" t="s">
        <v>4453</v>
      </c>
      <c r="M1460" t="s">
        <v>4454</v>
      </c>
      <c r="N1460">
        <v>1.875555555</v>
      </c>
      <c r="O1460">
        <v>0</v>
      </c>
      <c r="P1460">
        <v>45</v>
      </c>
      <c r="Q1460">
        <v>0</v>
      </c>
      <c r="R1460">
        <v>11</v>
      </c>
      <c r="S1460">
        <v>0</v>
      </c>
      <c r="T1460">
        <v>16</v>
      </c>
      <c r="U1460">
        <v>0</v>
      </c>
      <c r="V1460">
        <v>0</v>
      </c>
      <c r="W1460">
        <v>0</v>
      </c>
      <c r="X1460">
        <v>30.286299500473401</v>
      </c>
      <c r="Y1460">
        <v>0</v>
      </c>
      <c r="Z1460">
        <v>3.7120312829956723</v>
      </c>
      <c r="AA1460">
        <v>0</v>
      </c>
      <c r="AB1460">
        <v>23.461337429988774</v>
      </c>
      <c r="AC1460">
        <v>0</v>
      </c>
      <c r="AD1460">
        <v>0</v>
      </c>
      <c r="AE1460">
        <v>57.459668213457846</v>
      </c>
    </row>
    <row r="1461" spans="1:31" x14ac:dyDescent="0.3">
      <c r="A1461">
        <v>2451041</v>
      </c>
      <c r="B1461">
        <v>1</v>
      </c>
      <c r="C1461" t="s">
        <v>80</v>
      </c>
      <c r="D1461" t="s">
        <v>83</v>
      </c>
      <c r="E1461" t="s">
        <v>141</v>
      </c>
      <c r="F1461" t="s">
        <v>4455</v>
      </c>
      <c r="G1461" t="s">
        <v>200</v>
      </c>
      <c r="H1461" t="s">
        <v>144</v>
      </c>
      <c r="I1461" t="s">
        <v>136</v>
      </c>
      <c r="J1461" t="s">
        <v>137</v>
      </c>
      <c r="K1461" t="s">
        <v>138</v>
      </c>
      <c r="L1461" t="s">
        <v>4456</v>
      </c>
      <c r="M1461" t="s">
        <v>4457</v>
      </c>
      <c r="N1461">
        <v>1.308611111</v>
      </c>
      <c r="O1461">
        <v>0</v>
      </c>
      <c r="P1461">
        <v>172</v>
      </c>
      <c r="Q1461">
        <v>0</v>
      </c>
      <c r="R1461">
        <v>0</v>
      </c>
      <c r="S1461">
        <v>0</v>
      </c>
      <c r="T1461">
        <v>6</v>
      </c>
      <c r="U1461">
        <v>0</v>
      </c>
      <c r="V1461">
        <v>0</v>
      </c>
      <c r="W1461">
        <v>0</v>
      </c>
      <c r="X1461">
        <v>117.056408602026</v>
      </c>
      <c r="Y1461">
        <v>0</v>
      </c>
      <c r="Z1461">
        <v>0</v>
      </c>
      <c r="AA1461">
        <v>0</v>
      </c>
      <c r="AB1461">
        <v>5.2134660375224815</v>
      </c>
      <c r="AC1461">
        <v>0</v>
      </c>
      <c r="AD1461">
        <v>0</v>
      </c>
      <c r="AE1461">
        <v>122.26987463954848</v>
      </c>
    </row>
    <row r="1462" spans="1:31" x14ac:dyDescent="0.3">
      <c r="A1462">
        <v>2450755</v>
      </c>
      <c r="B1462">
        <v>1</v>
      </c>
      <c r="C1462" t="s">
        <v>80</v>
      </c>
      <c r="D1462" t="s">
        <v>83</v>
      </c>
      <c r="E1462" t="s">
        <v>173</v>
      </c>
      <c r="F1462" t="s">
        <v>4458</v>
      </c>
      <c r="G1462" t="s">
        <v>175</v>
      </c>
      <c r="H1462" t="s">
        <v>144</v>
      </c>
      <c r="I1462" t="s">
        <v>136</v>
      </c>
      <c r="J1462" t="s">
        <v>137</v>
      </c>
      <c r="K1462" t="s">
        <v>138</v>
      </c>
      <c r="L1462" t="s">
        <v>4459</v>
      </c>
      <c r="M1462" t="s">
        <v>4460</v>
      </c>
      <c r="N1462">
        <v>1.2727777769999999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11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12.816261671129432</v>
      </c>
      <c r="AC1462">
        <v>0</v>
      </c>
      <c r="AD1462">
        <v>0</v>
      </c>
      <c r="AE1462">
        <v>12.816261671129432</v>
      </c>
    </row>
    <row r="1463" spans="1:31" x14ac:dyDescent="0.3">
      <c r="A1463">
        <v>2450234</v>
      </c>
      <c r="B1463">
        <v>1</v>
      </c>
      <c r="C1463" t="s">
        <v>81</v>
      </c>
      <c r="D1463" t="s">
        <v>113</v>
      </c>
      <c r="E1463" t="s">
        <v>159</v>
      </c>
      <c r="F1463" t="s">
        <v>4461</v>
      </c>
      <c r="G1463" t="s">
        <v>725</v>
      </c>
      <c r="H1463" t="s">
        <v>144</v>
      </c>
      <c r="I1463" t="s">
        <v>136</v>
      </c>
      <c r="J1463" t="s">
        <v>137</v>
      </c>
      <c r="K1463" t="s">
        <v>138</v>
      </c>
      <c r="L1463" t="s">
        <v>4462</v>
      </c>
      <c r="M1463" t="s">
        <v>4463</v>
      </c>
      <c r="N1463">
        <v>1.245833333</v>
      </c>
      <c r="O1463">
        <v>0</v>
      </c>
      <c r="P1463">
        <v>36</v>
      </c>
      <c r="Q1463">
        <v>0</v>
      </c>
      <c r="R1463">
        <v>1</v>
      </c>
      <c r="S1463">
        <v>0</v>
      </c>
      <c r="T1463">
        <v>2</v>
      </c>
      <c r="U1463">
        <v>0</v>
      </c>
      <c r="V1463">
        <v>0</v>
      </c>
      <c r="W1463">
        <v>0</v>
      </c>
      <c r="X1463">
        <v>3.6156556979050758</v>
      </c>
      <c r="Y1463">
        <v>0</v>
      </c>
      <c r="Z1463">
        <v>5.9335442805624417E-2</v>
      </c>
      <c r="AA1463">
        <v>0</v>
      </c>
      <c r="AB1463">
        <v>1.1784082824503654</v>
      </c>
      <c r="AC1463">
        <v>0</v>
      </c>
      <c r="AD1463">
        <v>0</v>
      </c>
      <c r="AE1463">
        <v>4.8533994231610658</v>
      </c>
    </row>
    <row r="1464" spans="1:31" x14ac:dyDescent="0.3">
      <c r="A1464">
        <v>2450898</v>
      </c>
      <c r="B1464">
        <v>1</v>
      </c>
      <c r="C1464" t="s">
        <v>80</v>
      </c>
      <c r="D1464" t="s">
        <v>88</v>
      </c>
      <c r="E1464" t="s">
        <v>284</v>
      </c>
      <c r="F1464" t="s">
        <v>4464</v>
      </c>
      <c r="G1464" t="s">
        <v>226</v>
      </c>
      <c r="H1464" t="s">
        <v>135</v>
      </c>
      <c r="I1464" t="s">
        <v>136</v>
      </c>
      <c r="J1464" t="s">
        <v>137</v>
      </c>
      <c r="K1464" t="s">
        <v>162</v>
      </c>
      <c r="L1464" t="s">
        <v>4465</v>
      </c>
      <c r="M1464" t="s">
        <v>4466</v>
      </c>
      <c r="N1464">
        <v>1.0674999999999999</v>
      </c>
      <c r="O1464">
        <v>0</v>
      </c>
      <c r="P1464">
        <v>2085</v>
      </c>
      <c r="Q1464">
        <v>0</v>
      </c>
      <c r="R1464">
        <v>0</v>
      </c>
      <c r="S1464">
        <v>0</v>
      </c>
      <c r="T1464">
        <v>921</v>
      </c>
      <c r="U1464">
        <v>0</v>
      </c>
      <c r="V1464">
        <v>0</v>
      </c>
      <c r="W1464">
        <v>0</v>
      </c>
      <c r="X1464">
        <v>712.95717910725921</v>
      </c>
      <c r="Y1464">
        <v>0</v>
      </c>
      <c r="Z1464">
        <v>0</v>
      </c>
      <c r="AA1464">
        <v>0</v>
      </c>
      <c r="AB1464">
        <v>1807.6458761170625</v>
      </c>
      <c r="AC1464">
        <v>0</v>
      </c>
      <c r="AD1464">
        <v>0</v>
      </c>
      <c r="AE1464">
        <v>2520.6030552243219</v>
      </c>
    </row>
    <row r="1465" spans="1:31" x14ac:dyDescent="0.3">
      <c r="A1465">
        <v>2450520</v>
      </c>
      <c r="B1465">
        <v>1</v>
      </c>
      <c r="C1465" t="s">
        <v>80</v>
      </c>
      <c r="D1465" t="s">
        <v>85</v>
      </c>
      <c r="E1465" t="s">
        <v>173</v>
      </c>
      <c r="F1465" t="s">
        <v>4467</v>
      </c>
      <c r="G1465" t="s">
        <v>461</v>
      </c>
      <c r="H1465" t="s">
        <v>144</v>
      </c>
      <c r="I1465" t="s">
        <v>136</v>
      </c>
      <c r="J1465" t="s">
        <v>137</v>
      </c>
      <c r="K1465" t="s">
        <v>138</v>
      </c>
      <c r="L1465" t="s">
        <v>4468</v>
      </c>
      <c r="M1465" t="s">
        <v>4469</v>
      </c>
      <c r="N1465">
        <v>2.0163888879999998</v>
      </c>
      <c r="O1465">
        <v>0</v>
      </c>
      <c r="P1465">
        <v>7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4.6929221908801377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4.6929221908801377</v>
      </c>
    </row>
    <row r="1466" spans="1:31" x14ac:dyDescent="0.3">
      <c r="A1466">
        <v>2451061</v>
      </c>
      <c r="B1466">
        <v>1</v>
      </c>
      <c r="C1466" t="s">
        <v>81</v>
      </c>
      <c r="D1466" t="s">
        <v>112</v>
      </c>
      <c r="E1466" t="s">
        <v>173</v>
      </c>
      <c r="F1466" t="s">
        <v>4470</v>
      </c>
      <c r="G1466" t="s">
        <v>175</v>
      </c>
      <c r="H1466" t="s">
        <v>144</v>
      </c>
      <c r="I1466" t="s">
        <v>136</v>
      </c>
      <c r="J1466" t="s">
        <v>137</v>
      </c>
      <c r="K1466" t="s">
        <v>138</v>
      </c>
      <c r="L1466" t="s">
        <v>4471</v>
      </c>
      <c r="M1466" t="s">
        <v>4472</v>
      </c>
      <c r="N1466">
        <v>1.4655555549999999</v>
      </c>
      <c r="O1466">
        <v>0</v>
      </c>
      <c r="P1466">
        <v>1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0.43328708546992506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0.43328708546992506</v>
      </c>
    </row>
    <row r="1467" spans="1:31" x14ac:dyDescent="0.3">
      <c r="A1467">
        <v>2450712</v>
      </c>
      <c r="B1467">
        <v>1</v>
      </c>
      <c r="C1467" t="s">
        <v>81</v>
      </c>
      <c r="D1467" t="s">
        <v>113</v>
      </c>
      <c r="E1467" t="s">
        <v>141</v>
      </c>
      <c r="F1467" t="s">
        <v>4473</v>
      </c>
      <c r="G1467" t="s">
        <v>156</v>
      </c>
      <c r="H1467" t="s">
        <v>144</v>
      </c>
      <c r="I1467" t="s">
        <v>136</v>
      </c>
      <c r="J1467" t="s">
        <v>137</v>
      </c>
      <c r="K1467" t="s">
        <v>138</v>
      </c>
      <c r="L1467" t="s">
        <v>4474</v>
      </c>
      <c r="M1467" t="s">
        <v>4475</v>
      </c>
      <c r="N1467">
        <v>4.5891666659999997</v>
      </c>
      <c r="O1467">
        <v>0</v>
      </c>
      <c r="P1467">
        <v>21</v>
      </c>
      <c r="Q1467">
        <v>0</v>
      </c>
      <c r="R1467">
        <v>8</v>
      </c>
      <c r="S1467">
        <v>0</v>
      </c>
      <c r="T1467">
        <v>2</v>
      </c>
      <c r="U1467">
        <v>0</v>
      </c>
      <c r="V1467">
        <v>0</v>
      </c>
      <c r="W1467">
        <v>0</v>
      </c>
      <c r="X1467">
        <v>17.367911225737735</v>
      </c>
      <c r="Y1467">
        <v>0</v>
      </c>
      <c r="Z1467">
        <v>11.978156455983468</v>
      </c>
      <c r="AA1467">
        <v>0</v>
      </c>
      <c r="AB1467">
        <v>8.976897349140927</v>
      </c>
      <c r="AC1467">
        <v>0</v>
      </c>
      <c r="AD1467">
        <v>0</v>
      </c>
      <c r="AE1467">
        <v>38.322965030862129</v>
      </c>
    </row>
    <row r="1468" spans="1:31" x14ac:dyDescent="0.3">
      <c r="A1468">
        <v>2450583</v>
      </c>
      <c r="B1468">
        <v>1</v>
      </c>
      <c r="C1468" t="s">
        <v>80</v>
      </c>
      <c r="D1468" t="s">
        <v>88</v>
      </c>
      <c r="E1468" t="s">
        <v>147</v>
      </c>
      <c r="F1468" t="s">
        <v>4476</v>
      </c>
      <c r="G1468" t="s">
        <v>149</v>
      </c>
      <c r="H1468" t="s">
        <v>135</v>
      </c>
      <c r="I1468" t="s">
        <v>136</v>
      </c>
      <c r="J1468" t="s">
        <v>137</v>
      </c>
      <c r="K1468" t="s">
        <v>138</v>
      </c>
      <c r="L1468" t="s">
        <v>4477</v>
      </c>
      <c r="M1468" t="s">
        <v>4478</v>
      </c>
      <c r="N1468">
        <v>1.860833333</v>
      </c>
      <c r="O1468">
        <v>0</v>
      </c>
      <c r="P1468">
        <v>507</v>
      </c>
      <c r="Q1468">
        <v>0</v>
      </c>
      <c r="R1468">
        <v>0</v>
      </c>
      <c r="S1468">
        <v>0</v>
      </c>
      <c r="T1468">
        <v>21</v>
      </c>
      <c r="U1468">
        <v>0</v>
      </c>
      <c r="V1468">
        <v>0</v>
      </c>
      <c r="W1468">
        <v>0</v>
      </c>
      <c r="X1468">
        <v>261.13987530460622</v>
      </c>
      <c r="Y1468">
        <v>0</v>
      </c>
      <c r="Z1468">
        <v>0</v>
      </c>
      <c r="AA1468">
        <v>0</v>
      </c>
      <c r="AB1468">
        <v>35.848731966504467</v>
      </c>
      <c r="AC1468">
        <v>0</v>
      </c>
      <c r="AD1468">
        <v>0</v>
      </c>
      <c r="AE1468">
        <v>296.98860727111071</v>
      </c>
    </row>
    <row r="1469" spans="1:31" x14ac:dyDescent="0.3">
      <c r="A1469">
        <v>2450334</v>
      </c>
      <c r="B1469">
        <v>1</v>
      </c>
      <c r="C1469" t="s">
        <v>81</v>
      </c>
      <c r="D1469" t="s">
        <v>127</v>
      </c>
      <c r="E1469" t="s">
        <v>132</v>
      </c>
      <c r="F1469" t="s">
        <v>422</v>
      </c>
      <c r="G1469" t="s">
        <v>149</v>
      </c>
      <c r="H1469" t="s">
        <v>135</v>
      </c>
      <c r="I1469" t="s">
        <v>136</v>
      </c>
      <c r="J1469" t="s">
        <v>137</v>
      </c>
      <c r="K1469" t="s">
        <v>138</v>
      </c>
      <c r="L1469" t="s">
        <v>4479</v>
      </c>
      <c r="M1469" t="s">
        <v>4480</v>
      </c>
      <c r="N1469">
        <v>3.8352777769999999</v>
      </c>
      <c r="O1469">
        <v>4</v>
      </c>
      <c r="P1469">
        <v>81</v>
      </c>
      <c r="Q1469">
        <v>100</v>
      </c>
      <c r="R1469">
        <v>96</v>
      </c>
      <c r="S1469">
        <v>2</v>
      </c>
      <c r="T1469">
        <v>8</v>
      </c>
      <c r="U1469">
        <v>0</v>
      </c>
      <c r="V1469">
        <v>0</v>
      </c>
      <c r="W1469">
        <v>2.7465245893541779</v>
      </c>
      <c r="X1469">
        <v>57.369148453240093</v>
      </c>
      <c r="Y1469">
        <v>144.08499782388074</v>
      </c>
      <c r="Z1469">
        <v>142.40452419651689</v>
      </c>
      <c r="AA1469">
        <v>8.3056198884182297</v>
      </c>
      <c r="AB1469">
        <v>23.303230071004183</v>
      </c>
      <c r="AC1469">
        <v>0</v>
      </c>
      <c r="AD1469">
        <v>0</v>
      </c>
      <c r="AE1469">
        <v>378.21404502241433</v>
      </c>
    </row>
    <row r="1470" spans="1:31" x14ac:dyDescent="0.3">
      <c r="A1470">
        <v>2450832</v>
      </c>
      <c r="B1470">
        <v>1</v>
      </c>
      <c r="C1470" t="s">
        <v>80</v>
      </c>
      <c r="D1470" t="s">
        <v>83</v>
      </c>
      <c r="E1470" t="s">
        <v>182</v>
      </c>
      <c r="F1470" t="s">
        <v>4481</v>
      </c>
      <c r="G1470" t="s">
        <v>259</v>
      </c>
      <c r="H1470" t="s">
        <v>144</v>
      </c>
      <c r="I1470" t="s">
        <v>136</v>
      </c>
      <c r="J1470" t="s">
        <v>137</v>
      </c>
      <c r="K1470" t="s">
        <v>138</v>
      </c>
      <c r="L1470" t="s">
        <v>4482</v>
      </c>
      <c r="M1470" t="s">
        <v>4483</v>
      </c>
      <c r="N1470">
        <v>2.2349999999999999</v>
      </c>
      <c r="O1470">
        <v>0</v>
      </c>
      <c r="P1470">
        <v>0</v>
      </c>
      <c r="Q1470">
        <v>0</v>
      </c>
      <c r="R1470">
        <v>0</v>
      </c>
      <c r="S1470">
        <v>0</v>
      </c>
      <c r="T1470">
        <v>13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60.651282716404779</v>
      </c>
      <c r="AC1470">
        <v>0</v>
      </c>
      <c r="AD1470">
        <v>0</v>
      </c>
      <c r="AE1470">
        <v>60.651282716404779</v>
      </c>
    </row>
    <row r="1471" spans="1:31" x14ac:dyDescent="0.3">
      <c r="A1471">
        <v>2450961</v>
      </c>
      <c r="B1471">
        <v>1</v>
      </c>
      <c r="C1471" t="s">
        <v>80</v>
      </c>
      <c r="D1471" t="s">
        <v>93</v>
      </c>
      <c r="E1471" t="s">
        <v>141</v>
      </c>
      <c r="F1471" t="s">
        <v>4484</v>
      </c>
      <c r="G1471" t="s">
        <v>143</v>
      </c>
      <c r="H1471" t="s">
        <v>144</v>
      </c>
      <c r="I1471" t="s">
        <v>136</v>
      </c>
      <c r="J1471" t="s">
        <v>137</v>
      </c>
      <c r="K1471" t="s">
        <v>138</v>
      </c>
      <c r="L1471" t="s">
        <v>4485</v>
      </c>
      <c r="M1471" t="s">
        <v>4486</v>
      </c>
      <c r="N1471">
        <v>0.38527777699999999</v>
      </c>
      <c r="O1471">
        <v>0</v>
      </c>
      <c r="P1471">
        <v>138</v>
      </c>
      <c r="Q1471">
        <v>0</v>
      </c>
      <c r="R1471">
        <v>0</v>
      </c>
      <c r="S1471">
        <v>0</v>
      </c>
      <c r="T1471">
        <v>4</v>
      </c>
      <c r="U1471">
        <v>0</v>
      </c>
      <c r="V1471">
        <v>0</v>
      </c>
      <c r="W1471">
        <v>0</v>
      </c>
      <c r="X1471">
        <v>16.099025946974002</v>
      </c>
      <c r="Y1471">
        <v>0</v>
      </c>
      <c r="Z1471">
        <v>0</v>
      </c>
      <c r="AA1471">
        <v>0</v>
      </c>
      <c r="AB1471">
        <v>1.3598183047385408</v>
      </c>
      <c r="AC1471">
        <v>0</v>
      </c>
      <c r="AD1471">
        <v>0</v>
      </c>
      <c r="AE1471">
        <v>17.458844251712542</v>
      </c>
    </row>
    <row r="1472" spans="1:31" x14ac:dyDescent="0.3">
      <c r="A1472">
        <v>2451024</v>
      </c>
      <c r="B1472">
        <v>1</v>
      </c>
      <c r="C1472" t="s">
        <v>80</v>
      </c>
      <c r="D1472" t="s">
        <v>106</v>
      </c>
      <c r="E1472" t="s">
        <v>159</v>
      </c>
      <c r="F1472" t="s">
        <v>4487</v>
      </c>
      <c r="G1472" t="s">
        <v>143</v>
      </c>
      <c r="H1472" t="s">
        <v>144</v>
      </c>
      <c r="I1472" t="s">
        <v>136</v>
      </c>
      <c r="J1472" t="s">
        <v>137</v>
      </c>
      <c r="K1472" t="s">
        <v>138</v>
      </c>
      <c r="L1472" t="s">
        <v>4488</v>
      </c>
      <c r="M1472" t="s">
        <v>4489</v>
      </c>
      <c r="N1472">
        <v>0.240555555</v>
      </c>
      <c r="O1472">
        <v>0</v>
      </c>
      <c r="P1472">
        <v>83</v>
      </c>
      <c r="Q1472">
        <v>0</v>
      </c>
      <c r="R1472">
        <v>1</v>
      </c>
      <c r="S1472">
        <v>0</v>
      </c>
      <c r="T1472">
        <v>5</v>
      </c>
      <c r="U1472">
        <v>0</v>
      </c>
      <c r="V1472">
        <v>0</v>
      </c>
      <c r="W1472">
        <v>0</v>
      </c>
      <c r="X1472">
        <v>4.8711163805354278</v>
      </c>
      <c r="Y1472">
        <v>0</v>
      </c>
      <c r="Z1472">
        <v>5.1455052157029404E-2</v>
      </c>
      <c r="AA1472">
        <v>0</v>
      </c>
      <c r="AB1472">
        <v>0.21471422371619103</v>
      </c>
      <c r="AC1472">
        <v>0</v>
      </c>
      <c r="AD1472">
        <v>0</v>
      </c>
      <c r="AE1472">
        <v>5.1372856564086486</v>
      </c>
    </row>
    <row r="1473" spans="1:31" x14ac:dyDescent="0.3">
      <c r="A1473">
        <v>2450918</v>
      </c>
      <c r="B1473">
        <v>1</v>
      </c>
      <c r="C1473" t="s">
        <v>81</v>
      </c>
      <c r="D1473" t="s">
        <v>118</v>
      </c>
      <c r="E1473" t="s">
        <v>159</v>
      </c>
      <c r="F1473" t="s">
        <v>4490</v>
      </c>
      <c r="G1473" t="s">
        <v>143</v>
      </c>
      <c r="H1473" t="s">
        <v>144</v>
      </c>
      <c r="I1473" t="s">
        <v>136</v>
      </c>
      <c r="J1473" t="s">
        <v>137</v>
      </c>
      <c r="K1473" t="s">
        <v>138</v>
      </c>
      <c r="L1473" t="s">
        <v>4491</v>
      </c>
      <c r="M1473" t="s">
        <v>4492</v>
      </c>
      <c r="N1473">
        <v>0.41333333300000002</v>
      </c>
      <c r="O1473">
        <v>0</v>
      </c>
      <c r="P1473">
        <v>3</v>
      </c>
      <c r="Q1473">
        <v>0</v>
      </c>
      <c r="R1473">
        <v>2</v>
      </c>
      <c r="S1473">
        <v>0</v>
      </c>
      <c r="T1473">
        <v>2</v>
      </c>
      <c r="U1473">
        <v>0</v>
      </c>
      <c r="V1473">
        <v>1</v>
      </c>
      <c r="W1473">
        <v>0</v>
      </c>
      <c r="X1473">
        <v>0.2483484569360096</v>
      </c>
      <c r="Y1473">
        <v>0</v>
      </c>
      <c r="Z1473">
        <v>0.80000701730601553</v>
      </c>
      <c r="AA1473">
        <v>0</v>
      </c>
      <c r="AB1473">
        <v>0.74742188712194646</v>
      </c>
      <c r="AC1473">
        <v>0</v>
      </c>
      <c r="AD1473">
        <v>11.052881945950888</v>
      </c>
      <c r="AE1473">
        <v>12.848659307314859</v>
      </c>
    </row>
    <row r="1474" spans="1:31" x14ac:dyDescent="0.3">
      <c r="A1474">
        <v>2450669</v>
      </c>
      <c r="B1474">
        <v>1</v>
      </c>
      <c r="C1474" t="s">
        <v>81</v>
      </c>
      <c r="D1474" t="s">
        <v>127</v>
      </c>
      <c r="E1474" t="s">
        <v>173</v>
      </c>
      <c r="F1474" t="s">
        <v>4493</v>
      </c>
      <c r="G1474" t="s">
        <v>175</v>
      </c>
      <c r="H1474" t="s">
        <v>144</v>
      </c>
      <c r="I1474" t="s">
        <v>136</v>
      </c>
      <c r="J1474" t="s">
        <v>137</v>
      </c>
      <c r="K1474" t="s">
        <v>138</v>
      </c>
      <c r="L1474" t="s">
        <v>4494</v>
      </c>
      <c r="M1474" t="s">
        <v>4495</v>
      </c>
      <c r="N1474">
        <v>0.821111111</v>
      </c>
      <c r="O1474">
        <v>0</v>
      </c>
      <c r="P1474">
        <v>2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0.41141942605295156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0.41141942605295156</v>
      </c>
    </row>
    <row r="1475" spans="1:31" x14ac:dyDescent="0.3">
      <c r="A1475">
        <v>2450277</v>
      </c>
      <c r="B1475">
        <v>1</v>
      </c>
      <c r="C1475" t="s">
        <v>80</v>
      </c>
      <c r="D1475" t="s">
        <v>83</v>
      </c>
      <c r="E1475" t="s">
        <v>173</v>
      </c>
      <c r="F1475" t="s">
        <v>4496</v>
      </c>
      <c r="G1475" t="s">
        <v>175</v>
      </c>
      <c r="H1475" t="s">
        <v>144</v>
      </c>
      <c r="I1475" t="s">
        <v>136</v>
      </c>
      <c r="J1475" t="s">
        <v>137</v>
      </c>
      <c r="K1475" t="s">
        <v>138</v>
      </c>
      <c r="L1475" t="s">
        <v>4497</v>
      </c>
      <c r="M1475" t="s">
        <v>4498</v>
      </c>
      <c r="N1475">
        <v>2.6891666660000002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1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38.722333198231368</v>
      </c>
      <c r="AC1475">
        <v>0</v>
      </c>
      <c r="AD1475">
        <v>0</v>
      </c>
      <c r="AE1475">
        <v>38.722333198231368</v>
      </c>
    </row>
    <row r="1476" spans="1:31" x14ac:dyDescent="0.3">
      <c r="A1476">
        <v>2450377</v>
      </c>
      <c r="B1476">
        <v>1</v>
      </c>
      <c r="C1476" t="s">
        <v>80</v>
      </c>
      <c r="D1476" t="s">
        <v>98</v>
      </c>
      <c r="E1476" t="s">
        <v>173</v>
      </c>
      <c r="F1476" t="s">
        <v>4499</v>
      </c>
      <c r="G1476" t="s">
        <v>175</v>
      </c>
      <c r="H1476" t="s">
        <v>144</v>
      </c>
      <c r="I1476" t="s">
        <v>136</v>
      </c>
      <c r="J1476" t="s">
        <v>137</v>
      </c>
      <c r="K1476" t="s">
        <v>138</v>
      </c>
      <c r="L1476" t="s">
        <v>4500</v>
      </c>
      <c r="M1476" t="s">
        <v>4501</v>
      </c>
      <c r="N1476">
        <v>8.0516666659999991</v>
      </c>
      <c r="O1476">
        <v>0</v>
      </c>
      <c r="P1476">
        <v>2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22.708167189891615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22.708167189891615</v>
      </c>
    </row>
    <row r="1477" spans="1:31" x14ac:dyDescent="0.3">
      <c r="A1477">
        <v>2450526</v>
      </c>
      <c r="B1477">
        <v>1</v>
      </c>
      <c r="C1477" t="s">
        <v>80</v>
      </c>
      <c r="D1477" t="s">
        <v>100</v>
      </c>
      <c r="E1477" t="s">
        <v>141</v>
      </c>
      <c r="F1477" t="s">
        <v>4502</v>
      </c>
      <c r="G1477" t="s">
        <v>156</v>
      </c>
      <c r="H1477" t="s">
        <v>144</v>
      </c>
      <c r="I1477" t="s">
        <v>136</v>
      </c>
      <c r="J1477" t="s">
        <v>137</v>
      </c>
      <c r="K1477" t="s">
        <v>138</v>
      </c>
      <c r="L1477" t="s">
        <v>4503</v>
      </c>
      <c r="M1477" t="s">
        <v>4504</v>
      </c>
      <c r="N1477">
        <v>1.341388888</v>
      </c>
      <c r="O1477">
        <v>0</v>
      </c>
      <c r="P1477">
        <v>11</v>
      </c>
      <c r="Q1477">
        <v>0</v>
      </c>
      <c r="R1477">
        <v>1</v>
      </c>
      <c r="S1477">
        <v>0</v>
      </c>
      <c r="T1477">
        <v>3</v>
      </c>
      <c r="U1477">
        <v>0</v>
      </c>
      <c r="V1477">
        <v>0</v>
      </c>
      <c r="W1477">
        <v>0</v>
      </c>
      <c r="X1477">
        <v>4.3696266085310986</v>
      </c>
      <c r="Y1477">
        <v>0</v>
      </c>
      <c r="Z1477">
        <v>0.1425313254135642</v>
      </c>
      <c r="AA1477">
        <v>0</v>
      </c>
      <c r="AB1477">
        <v>16.795117798836372</v>
      </c>
      <c r="AC1477">
        <v>0</v>
      </c>
      <c r="AD1477">
        <v>0</v>
      </c>
      <c r="AE1477">
        <v>21.307275732781036</v>
      </c>
    </row>
    <row r="1478" spans="1:31" x14ac:dyDescent="0.3">
      <c r="A1478">
        <v>2450386</v>
      </c>
      <c r="B1478">
        <v>1</v>
      </c>
      <c r="C1478" t="s">
        <v>81</v>
      </c>
      <c r="D1478" t="s">
        <v>118</v>
      </c>
      <c r="E1478" t="s">
        <v>173</v>
      </c>
      <c r="F1478" t="s">
        <v>4505</v>
      </c>
      <c r="G1478" t="s">
        <v>175</v>
      </c>
      <c r="H1478" t="s">
        <v>144</v>
      </c>
      <c r="I1478" t="s">
        <v>136</v>
      </c>
      <c r="J1478" t="s">
        <v>137</v>
      </c>
      <c r="K1478" t="s">
        <v>138</v>
      </c>
      <c r="L1478" t="s">
        <v>4506</v>
      </c>
      <c r="M1478" t="s">
        <v>4507</v>
      </c>
      <c r="N1478">
        <v>6.2697222220000004</v>
      </c>
      <c r="O1478">
        <v>0</v>
      </c>
      <c r="P1478">
        <v>1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0.51184386991854358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0.51184386991854358</v>
      </c>
    </row>
    <row r="1479" spans="1:31" x14ac:dyDescent="0.3">
      <c r="A1479">
        <v>2451073</v>
      </c>
      <c r="B1479">
        <v>1</v>
      </c>
      <c r="C1479" t="s">
        <v>81</v>
      </c>
      <c r="D1479" t="s">
        <v>127</v>
      </c>
      <c r="E1479" t="s">
        <v>132</v>
      </c>
      <c r="F1479" t="s">
        <v>4508</v>
      </c>
      <c r="G1479" t="s">
        <v>149</v>
      </c>
      <c r="H1479" t="s">
        <v>135</v>
      </c>
      <c r="I1479" t="s">
        <v>136</v>
      </c>
      <c r="J1479" t="s">
        <v>137</v>
      </c>
      <c r="K1479" t="s">
        <v>138</v>
      </c>
      <c r="L1479" t="s">
        <v>4509</v>
      </c>
      <c r="M1479" t="s">
        <v>4510</v>
      </c>
      <c r="N1479">
        <v>2.213333333</v>
      </c>
      <c r="O1479">
        <v>3</v>
      </c>
      <c r="P1479">
        <v>12</v>
      </c>
      <c r="Q1479">
        <v>196</v>
      </c>
      <c r="R1479">
        <v>106</v>
      </c>
      <c r="S1479">
        <v>20</v>
      </c>
      <c r="T1479">
        <v>7</v>
      </c>
      <c r="U1479">
        <v>0</v>
      </c>
      <c r="V1479">
        <v>0</v>
      </c>
      <c r="W1479">
        <v>5.1800287972942787</v>
      </c>
      <c r="X1479">
        <v>1.1341606796623909</v>
      </c>
      <c r="Y1479">
        <v>123.29380594327883</v>
      </c>
      <c r="Z1479">
        <v>70.720697798793239</v>
      </c>
      <c r="AA1479">
        <v>52.05819092976234</v>
      </c>
      <c r="AB1479">
        <v>7.8741991241341651</v>
      </c>
      <c r="AC1479">
        <v>0</v>
      </c>
      <c r="AD1479">
        <v>0</v>
      </c>
      <c r="AE1479">
        <v>260.26108327292519</v>
      </c>
    </row>
    <row r="1480" spans="1:31" x14ac:dyDescent="0.3">
      <c r="A1480">
        <v>2450409</v>
      </c>
      <c r="B1480">
        <v>1</v>
      </c>
      <c r="C1480" t="s">
        <v>80</v>
      </c>
      <c r="D1480" t="s">
        <v>84</v>
      </c>
      <c r="E1480" t="s">
        <v>159</v>
      </c>
      <c r="F1480" t="s">
        <v>4511</v>
      </c>
      <c r="G1480" t="s">
        <v>161</v>
      </c>
      <c r="H1480" t="s">
        <v>144</v>
      </c>
      <c r="I1480" t="s">
        <v>136</v>
      </c>
      <c r="J1480" t="s">
        <v>137</v>
      </c>
      <c r="K1480" t="s">
        <v>162</v>
      </c>
      <c r="L1480" t="s">
        <v>4512</v>
      </c>
      <c r="M1480" t="s">
        <v>4513</v>
      </c>
      <c r="N1480">
        <v>7.636666666</v>
      </c>
      <c r="O1480">
        <v>0</v>
      </c>
      <c r="P1480">
        <v>210</v>
      </c>
      <c r="Q1480">
        <v>0</v>
      </c>
      <c r="R1480">
        <v>0</v>
      </c>
      <c r="S1480">
        <v>0</v>
      </c>
      <c r="T1480">
        <v>28</v>
      </c>
      <c r="U1480">
        <v>0</v>
      </c>
      <c r="V1480">
        <v>0</v>
      </c>
      <c r="W1480">
        <v>0</v>
      </c>
      <c r="X1480">
        <v>543.69225164540785</v>
      </c>
      <c r="Y1480">
        <v>0</v>
      </c>
      <c r="Z1480">
        <v>0</v>
      </c>
      <c r="AA1480">
        <v>0</v>
      </c>
      <c r="AB1480">
        <v>181.18972469587348</v>
      </c>
      <c r="AC1480">
        <v>0</v>
      </c>
      <c r="AD1480">
        <v>0</v>
      </c>
      <c r="AE1480">
        <v>724.8819763412813</v>
      </c>
    </row>
    <row r="1481" spans="1:31" x14ac:dyDescent="0.3">
      <c r="A1481">
        <v>2450741</v>
      </c>
      <c r="B1481">
        <v>1</v>
      </c>
      <c r="C1481" t="s">
        <v>81</v>
      </c>
      <c r="D1481" t="s">
        <v>120</v>
      </c>
      <c r="E1481" t="s">
        <v>173</v>
      </c>
      <c r="F1481" t="s">
        <v>4514</v>
      </c>
      <c r="G1481" t="s">
        <v>175</v>
      </c>
      <c r="H1481" t="s">
        <v>144</v>
      </c>
      <c r="I1481" t="s">
        <v>136</v>
      </c>
      <c r="J1481" t="s">
        <v>137</v>
      </c>
      <c r="K1481" t="s">
        <v>138</v>
      </c>
      <c r="L1481" t="s">
        <v>4515</v>
      </c>
      <c r="M1481" t="s">
        <v>4516</v>
      </c>
      <c r="N1481">
        <v>1.1858333329999999</v>
      </c>
      <c r="O1481">
        <v>0</v>
      </c>
      <c r="P1481">
        <v>1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0.10211860567376971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0.10211860567376971</v>
      </c>
    </row>
    <row r="1482" spans="1:31" x14ac:dyDescent="0.3">
      <c r="A1482">
        <v>2450509</v>
      </c>
      <c r="B1482">
        <v>1</v>
      </c>
      <c r="C1482" t="s">
        <v>80</v>
      </c>
      <c r="D1482" t="s">
        <v>97</v>
      </c>
      <c r="E1482" t="s">
        <v>141</v>
      </c>
      <c r="F1482" t="s">
        <v>4517</v>
      </c>
      <c r="G1482" t="s">
        <v>956</v>
      </c>
      <c r="H1482" t="s">
        <v>144</v>
      </c>
      <c r="I1482" t="s">
        <v>136</v>
      </c>
      <c r="J1482" t="s">
        <v>137</v>
      </c>
      <c r="K1482" t="s">
        <v>138</v>
      </c>
      <c r="L1482" t="s">
        <v>4518</v>
      </c>
      <c r="M1482" t="s">
        <v>4519</v>
      </c>
      <c r="N1482">
        <v>3.6519444440000002</v>
      </c>
      <c r="O1482">
        <v>0</v>
      </c>
      <c r="P1482">
        <v>92</v>
      </c>
      <c r="Q1482">
        <v>0</v>
      </c>
      <c r="R1482">
        <v>0</v>
      </c>
      <c r="S1482">
        <v>0</v>
      </c>
      <c r="T1482">
        <v>1</v>
      </c>
      <c r="U1482">
        <v>0</v>
      </c>
      <c r="V1482">
        <v>0</v>
      </c>
      <c r="W1482">
        <v>0</v>
      </c>
      <c r="X1482">
        <v>98.734746337211845</v>
      </c>
      <c r="Y1482">
        <v>0</v>
      </c>
      <c r="Z1482">
        <v>0</v>
      </c>
      <c r="AA1482">
        <v>0</v>
      </c>
      <c r="AB1482">
        <v>7.8392970947030705</v>
      </c>
      <c r="AC1482">
        <v>0</v>
      </c>
      <c r="AD1482">
        <v>0</v>
      </c>
      <c r="AE1482">
        <v>106.57404343191492</v>
      </c>
    </row>
    <row r="1483" spans="1:31" x14ac:dyDescent="0.3">
      <c r="A1483">
        <v>2450263</v>
      </c>
      <c r="B1483">
        <v>1</v>
      </c>
      <c r="C1483" t="s">
        <v>80</v>
      </c>
      <c r="D1483" t="s">
        <v>93</v>
      </c>
      <c r="E1483" t="s">
        <v>147</v>
      </c>
      <c r="F1483" t="s">
        <v>4520</v>
      </c>
      <c r="G1483" t="s">
        <v>149</v>
      </c>
      <c r="H1483" t="s">
        <v>135</v>
      </c>
      <c r="I1483" t="s">
        <v>136</v>
      </c>
      <c r="J1483" t="s">
        <v>137</v>
      </c>
      <c r="K1483" t="s">
        <v>138</v>
      </c>
      <c r="L1483" t="s">
        <v>4521</v>
      </c>
      <c r="M1483" t="s">
        <v>4522</v>
      </c>
      <c r="N1483">
        <v>1.6469444440000001</v>
      </c>
      <c r="O1483">
        <v>0</v>
      </c>
      <c r="P1483">
        <v>3582</v>
      </c>
      <c r="Q1483">
        <v>3</v>
      </c>
      <c r="R1483">
        <v>1</v>
      </c>
      <c r="S1483">
        <v>1</v>
      </c>
      <c r="T1483">
        <v>113</v>
      </c>
      <c r="U1483">
        <v>1</v>
      </c>
      <c r="V1483">
        <v>0</v>
      </c>
      <c r="W1483">
        <v>0</v>
      </c>
      <c r="X1483">
        <v>1571.1611647244802</v>
      </c>
      <c r="Y1483">
        <v>11.994985717791387</v>
      </c>
      <c r="Z1483">
        <v>0.89596115110881258</v>
      </c>
      <c r="AA1483">
        <v>68.434713846188316</v>
      </c>
      <c r="AB1483">
        <v>161.07916757763587</v>
      </c>
      <c r="AC1483">
        <v>25.560558978245588</v>
      </c>
      <c r="AD1483">
        <v>0</v>
      </c>
      <c r="AE1483">
        <v>1839.1265519954502</v>
      </c>
    </row>
    <row r="1484" spans="1:31" x14ac:dyDescent="0.3">
      <c r="A1484">
        <v>2450595</v>
      </c>
      <c r="B1484">
        <v>1</v>
      </c>
      <c r="C1484" t="s">
        <v>81</v>
      </c>
      <c r="D1484" t="s">
        <v>113</v>
      </c>
      <c r="E1484" t="s">
        <v>159</v>
      </c>
      <c r="F1484" t="s">
        <v>4523</v>
      </c>
      <c r="G1484" t="s">
        <v>226</v>
      </c>
      <c r="H1484" t="s">
        <v>144</v>
      </c>
      <c r="I1484" t="s">
        <v>136</v>
      </c>
      <c r="J1484" t="s">
        <v>137</v>
      </c>
      <c r="K1484" t="s">
        <v>162</v>
      </c>
      <c r="L1484" t="s">
        <v>4524</v>
      </c>
      <c r="M1484" t="s">
        <v>4525</v>
      </c>
      <c r="N1484">
        <v>2.9216666660000001</v>
      </c>
      <c r="O1484">
        <v>0</v>
      </c>
      <c r="P1484">
        <v>255</v>
      </c>
      <c r="Q1484">
        <v>0</v>
      </c>
      <c r="R1484">
        <v>1</v>
      </c>
      <c r="S1484">
        <v>0</v>
      </c>
      <c r="T1484">
        <v>36</v>
      </c>
      <c r="U1484">
        <v>0</v>
      </c>
      <c r="V1484">
        <v>0</v>
      </c>
      <c r="W1484">
        <v>0</v>
      </c>
      <c r="X1484">
        <v>149.61510253773582</v>
      </c>
      <c r="Y1484">
        <v>0</v>
      </c>
      <c r="Z1484">
        <v>9.3064691598165605E-3</v>
      </c>
      <c r="AA1484">
        <v>0</v>
      </c>
      <c r="AB1484">
        <v>114.45117094674254</v>
      </c>
      <c r="AC1484">
        <v>0</v>
      </c>
      <c r="AD1484">
        <v>0</v>
      </c>
      <c r="AE1484">
        <v>264.07557995363817</v>
      </c>
    </row>
    <row r="1485" spans="1:31" x14ac:dyDescent="0.3">
      <c r="A1485">
        <v>2450904</v>
      </c>
      <c r="B1485">
        <v>1</v>
      </c>
      <c r="C1485" t="s">
        <v>81</v>
      </c>
      <c r="D1485" t="s">
        <v>113</v>
      </c>
      <c r="E1485" t="s">
        <v>141</v>
      </c>
      <c r="F1485" t="s">
        <v>4526</v>
      </c>
      <c r="G1485" t="s">
        <v>200</v>
      </c>
      <c r="H1485" t="s">
        <v>144</v>
      </c>
      <c r="I1485" t="s">
        <v>136</v>
      </c>
      <c r="J1485" t="s">
        <v>137</v>
      </c>
      <c r="K1485" t="s">
        <v>138</v>
      </c>
      <c r="L1485" t="s">
        <v>4527</v>
      </c>
      <c r="M1485" t="s">
        <v>4528</v>
      </c>
      <c r="N1485">
        <v>9.2680555550000001</v>
      </c>
      <c r="O1485">
        <v>0</v>
      </c>
      <c r="P1485">
        <v>7</v>
      </c>
      <c r="Q1485">
        <v>0</v>
      </c>
      <c r="R1485">
        <v>1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5.7424594027033153</v>
      </c>
      <c r="Y1485">
        <v>0</v>
      </c>
      <c r="Z1485">
        <v>5.1821712018092624E-2</v>
      </c>
      <c r="AA1485">
        <v>0</v>
      </c>
      <c r="AB1485">
        <v>0</v>
      </c>
      <c r="AC1485">
        <v>0</v>
      </c>
      <c r="AD1485">
        <v>0</v>
      </c>
      <c r="AE1485">
        <v>5.7942811147214082</v>
      </c>
    </row>
    <row r="1486" spans="1:31" x14ac:dyDescent="0.3">
      <c r="A1486">
        <v>2450701</v>
      </c>
      <c r="B1486">
        <v>1</v>
      </c>
      <c r="C1486" t="s">
        <v>80</v>
      </c>
      <c r="D1486" t="s">
        <v>82</v>
      </c>
      <c r="E1486" t="s">
        <v>173</v>
      </c>
      <c r="F1486" t="s">
        <v>4529</v>
      </c>
      <c r="G1486" t="s">
        <v>175</v>
      </c>
      <c r="H1486" t="s">
        <v>144</v>
      </c>
      <c r="I1486" t="s">
        <v>136</v>
      </c>
      <c r="J1486" t="s">
        <v>137</v>
      </c>
      <c r="K1486" t="s">
        <v>138</v>
      </c>
      <c r="L1486" t="s">
        <v>4530</v>
      </c>
      <c r="M1486" t="s">
        <v>4531</v>
      </c>
      <c r="N1486">
        <v>3.1788888879999999</v>
      </c>
      <c r="O1486">
        <v>0</v>
      </c>
      <c r="P1486">
        <v>6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4.0451011533970647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4.0451011533970647</v>
      </c>
    </row>
    <row r="1487" spans="1:31" x14ac:dyDescent="0.3">
      <c r="A1487">
        <v>2450655</v>
      </c>
      <c r="B1487">
        <v>1</v>
      </c>
      <c r="C1487" t="s">
        <v>81</v>
      </c>
      <c r="D1487" t="s">
        <v>113</v>
      </c>
      <c r="E1487" t="s">
        <v>147</v>
      </c>
      <c r="F1487" t="s">
        <v>4532</v>
      </c>
      <c r="G1487" t="s">
        <v>381</v>
      </c>
      <c r="H1487" t="s">
        <v>135</v>
      </c>
      <c r="I1487" t="s">
        <v>136</v>
      </c>
      <c r="J1487" t="s">
        <v>137</v>
      </c>
      <c r="K1487" t="s">
        <v>162</v>
      </c>
      <c r="L1487" t="s">
        <v>4533</v>
      </c>
      <c r="M1487" t="s">
        <v>4534</v>
      </c>
      <c r="N1487">
        <v>0.34</v>
      </c>
      <c r="O1487">
        <v>0</v>
      </c>
      <c r="P1487">
        <v>401</v>
      </c>
      <c r="Q1487">
        <v>1</v>
      </c>
      <c r="R1487">
        <v>64</v>
      </c>
      <c r="S1487">
        <v>0</v>
      </c>
      <c r="T1487">
        <v>27</v>
      </c>
      <c r="U1487">
        <v>0</v>
      </c>
      <c r="V1487">
        <v>1</v>
      </c>
      <c r="W1487">
        <v>0</v>
      </c>
      <c r="X1487">
        <v>37.747529234720375</v>
      </c>
      <c r="Y1487">
        <v>0.28360708188770883</v>
      </c>
      <c r="Z1487">
        <v>4.6668737365266706</v>
      </c>
      <c r="AA1487">
        <v>0</v>
      </c>
      <c r="AB1487">
        <v>8.1112012119320198</v>
      </c>
      <c r="AC1487">
        <v>0</v>
      </c>
      <c r="AD1487">
        <v>5.0503600494120029</v>
      </c>
      <c r="AE1487">
        <v>55.859571314478771</v>
      </c>
    </row>
    <row r="1488" spans="1:31" x14ac:dyDescent="0.3">
      <c r="A1488">
        <v>2450987</v>
      </c>
      <c r="B1488">
        <v>1</v>
      </c>
      <c r="C1488" t="s">
        <v>80</v>
      </c>
      <c r="D1488" t="s">
        <v>88</v>
      </c>
      <c r="E1488" t="s">
        <v>173</v>
      </c>
      <c r="F1488" t="s">
        <v>4535</v>
      </c>
      <c r="G1488" t="s">
        <v>179</v>
      </c>
      <c r="H1488" t="s">
        <v>144</v>
      </c>
      <c r="I1488" t="s">
        <v>136</v>
      </c>
      <c r="J1488" t="s">
        <v>137</v>
      </c>
      <c r="K1488" t="s">
        <v>138</v>
      </c>
      <c r="L1488" t="s">
        <v>4536</v>
      </c>
      <c r="M1488" t="s">
        <v>4537</v>
      </c>
      <c r="N1488">
        <v>2.1258333330000001</v>
      </c>
      <c r="O1488">
        <v>0</v>
      </c>
      <c r="P1488">
        <v>1</v>
      </c>
      <c r="Q1488">
        <v>0</v>
      </c>
      <c r="R1488">
        <v>0</v>
      </c>
      <c r="S1488">
        <v>0</v>
      </c>
      <c r="T1488">
        <v>1</v>
      </c>
      <c r="U1488">
        <v>0</v>
      </c>
      <c r="V1488">
        <v>0</v>
      </c>
      <c r="W1488">
        <v>0</v>
      </c>
      <c r="X1488">
        <v>2.514754419553805</v>
      </c>
      <c r="Y1488">
        <v>0</v>
      </c>
      <c r="Z1488">
        <v>0</v>
      </c>
      <c r="AA1488">
        <v>0</v>
      </c>
      <c r="AB1488">
        <v>0.41065276791848576</v>
      </c>
      <c r="AC1488">
        <v>0</v>
      </c>
      <c r="AD1488">
        <v>0</v>
      </c>
      <c r="AE1488">
        <v>2.9254071874722909</v>
      </c>
    </row>
    <row r="1489" spans="1:31" x14ac:dyDescent="0.3">
      <c r="A1489">
        <v>2451090</v>
      </c>
      <c r="B1489">
        <v>1</v>
      </c>
      <c r="C1489" t="s">
        <v>80</v>
      </c>
      <c r="D1489" t="s">
        <v>95</v>
      </c>
      <c r="E1489" t="s">
        <v>141</v>
      </c>
      <c r="F1489" t="s">
        <v>4538</v>
      </c>
      <c r="G1489" t="s">
        <v>143</v>
      </c>
      <c r="H1489" t="s">
        <v>144</v>
      </c>
      <c r="I1489" t="s">
        <v>136</v>
      </c>
      <c r="J1489" t="s">
        <v>137</v>
      </c>
      <c r="K1489" t="s">
        <v>138</v>
      </c>
      <c r="L1489" t="s">
        <v>4539</v>
      </c>
      <c r="M1489" t="s">
        <v>4540</v>
      </c>
      <c r="N1489">
        <v>1.071111111</v>
      </c>
      <c r="O1489">
        <v>0</v>
      </c>
      <c r="P1489">
        <v>98</v>
      </c>
      <c r="Q1489">
        <v>0</v>
      </c>
      <c r="R1489">
        <v>0</v>
      </c>
      <c r="S1489">
        <v>0</v>
      </c>
      <c r="T1489">
        <v>4</v>
      </c>
      <c r="U1489">
        <v>0</v>
      </c>
      <c r="V1489">
        <v>0</v>
      </c>
      <c r="W1489">
        <v>0</v>
      </c>
      <c r="X1489">
        <v>17.230430083300185</v>
      </c>
      <c r="Y1489">
        <v>0</v>
      </c>
      <c r="Z1489">
        <v>0</v>
      </c>
      <c r="AA1489">
        <v>0</v>
      </c>
      <c r="AB1489">
        <v>3.1470610720814949</v>
      </c>
      <c r="AC1489">
        <v>0</v>
      </c>
      <c r="AD1489">
        <v>0</v>
      </c>
      <c r="AE1489">
        <v>20.37749115538168</v>
      </c>
    </row>
    <row r="1490" spans="1:31" x14ac:dyDescent="0.3">
      <c r="A1490">
        <v>2450841</v>
      </c>
      <c r="B1490">
        <v>1</v>
      </c>
      <c r="C1490" t="s">
        <v>80</v>
      </c>
      <c r="D1490" t="s">
        <v>110</v>
      </c>
      <c r="E1490" t="s">
        <v>173</v>
      </c>
      <c r="F1490" t="s">
        <v>4541</v>
      </c>
      <c r="G1490" t="s">
        <v>461</v>
      </c>
      <c r="H1490" t="s">
        <v>144</v>
      </c>
      <c r="I1490" t="s">
        <v>136</v>
      </c>
      <c r="J1490" t="s">
        <v>137</v>
      </c>
      <c r="K1490" t="s">
        <v>138</v>
      </c>
      <c r="L1490" t="s">
        <v>4542</v>
      </c>
      <c r="M1490" t="s">
        <v>4543</v>
      </c>
      <c r="N1490">
        <v>3.9849999999999999</v>
      </c>
      <c r="O1490">
        <v>0</v>
      </c>
      <c r="P1490">
        <v>3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5.4790759612323097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5.4790759612323097</v>
      </c>
    </row>
    <row r="1491" spans="1:31" x14ac:dyDescent="0.3">
      <c r="A1491">
        <v>2450847</v>
      </c>
      <c r="B1491">
        <v>1</v>
      </c>
      <c r="C1491" t="s">
        <v>80</v>
      </c>
      <c r="D1491" t="s">
        <v>85</v>
      </c>
      <c r="E1491" t="s">
        <v>173</v>
      </c>
      <c r="F1491" t="s">
        <v>4544</v>
      </c>
      <c r="G1491" t="s">
        <v>461</v>
      </c>
      <c r="H1491" t="s">
        <v>144</v>
      </c>
      <c r="I1491" t="s">
        <v>136</v>
      </c>
      <c r="J1491" t="s">
        <v>137</v>
      </c>
      <c r="K1491" t="s">
        <v>138</v>
      </c>
      <c r="L1491" t="s">
        <v>4545</v>
      </c>
      <c r="M1491" t="s">
        <v>4546</v>
      </c>
      <c r="N1491">
        <v>4.3983333330000001</v>
      </c>
      <c r="O1491">
        <v>0</v>
      </c>
      <c r="P1491">
        <v>6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5.9004388966159595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5.9004388966159595</v>
      </c>
    </row>
    <row r="1492" spans="1:31" x14ac:dyDescent="0.3">
      <c r="A1492">
        <v>2450492</v>
      </c>
      <c r="B1492">
        <v>1</v>
      </c>
      <c r="C1492" t="s">
        <v>80</v>
      </c>
      <c r="D1492" t="s">
        <v>104</v>
      </c>
      <c r="E1492" t="s">
        <v>169</v>
      </c>
      <c r="F1492" t="s">
        <v>4547</v>
      </c>
      <c r="G1492" t="s">
        <v>149</v>
      </c>
      <c r="H1492" t="s">
        <v>135</v>
      </c>
      <c r="I1492" t="s">
        <v>136</v>
      </c>
      <c r="J1492" t="s">
        <v>137</v>
      </c>
      <c r="K1492" t="s">
        <v>138</v>
      </c>
      <c r="L1492" t="s">
        <v>4548</v>
      </c>
      <c r="M1492" t="s">
        <v>4549</v>
      </c>
      <c r="N1492">
        <v>0.27944444400000001</v>
      </c>
      <c r="O1492">
        <v>0</v>
      </c>
      <c r="P1492">
        <v>10</v>
      </c>
      <c r="Q1492">
        <v>0</v>
      </c>
      <c r="R1492">
        <v>9</v>
      </c>
      <c r="S1492">
        <v>3</v>
      </c>
      <c r="T1492">
        <v>22</v>
      </c>
      <c r="U1492">
        <v>5</v>
      </c>
      <c r="V1492">
        <v>0</v>
      </c>
      <c r="W1492">
        <v>0</v>
      </c>
      <c r="X1492">
        <v>0.25092885139409632</v>
      </c>
      <c r="Y1492">
        <v>0</v>
      </c>
      <c r="Z1492">
        <v>0.5440202360804528</v>
      </c>
      <c r="AA1492">
        <v>6.0265449525757475</v>
      </c>
      <c r="AB1492">
        <v>4.6771316259404108</v>
      </c>
      <c r="AC1492">
        <v>209.19512831566678</v>
      </c>
      <c r="AD1492">
        <v>0</v>
      </c>
      <c r="AE1492">
        <v>220.69375398165749</v>
      </c>
    </row>
    <row r="1493" spans="1:31" x14ac:dyDescent="0.3">
      <c r="A1493">
        <v>2450466</v>
      </c>
      <c r="B1493">
        <v>1</v>
      </c>
      <c r="C1493" t="s">
        <v>80</v>
      </c>
      <c r="D1493" t="s">
        <v>92</v>
      </c>
      <c r="E1493" t="s">
        <v>132</v>
      </c>
      <c r="F1493" t="s">
        <v>4550</v>
      </c>
      <c r="G1493" t="s">
        <v>149</v>
      </c>
      <c r="H1493" t="s">
        <v>135</v>
      </c>
      <c r="I1493" t="s">
        <v>136</v>
      </c>
      <c r="J1493" t="s">
        <v>137</v>
      </c>
      <c r="K1493" t="s">
        <v>138</v>
      </c>
      <c r="L1493" t="s">
        <v>4551</v>
      </c>
      <c r="M1493" t="s">
        <v>4552</v>
      </c>
      <c r="N1493">
        <v>0.47333333300000002</v>
      </c>
      <c r="O1493">
        <v>0</v>
      </c>
      <c r="P1493">
        <v>2249</v>
      </c>
      <c r="Q1493">
        <v>0</v>
      </c>
      <c r="R1493">
        <v>3</v>
      </c>
      <c r="S1493">
        <v>3</v>
      </c>
      <c r="T1493">
        <v>90</v>
      </c>
      <c r="U1493">
        <v>1</v>
      </c>
      <c r="V1493">
        <v>5</v>
      </c>
      <c r="W1493">
        <v>0</v>
      </c>
      <c r="X1493">
        <v>193.52690576482107</v>
      </c>
      <c r="Y1493">
        <v>0</v>
      </c>
      <c r="Z1493">
        <v>0.63611961209939782</v>
      </c>
      <c r="AA1493">
        <v>35.73617129654383</v>
      </c>
      <c r="AB1493">
        <v>45.129983517295358</v>
      </c>
      <c r="AC1493">
        <v>131.82220118901006</v>
      </c>
      <c r="AD1493">
        <v>0.60818384431276851</v>
      </c>
      <c r="AE1493">
        <v>407.4595652240825</v>
      </c>
    </row>
    <row r="1494" spans="1:31" x14ac:dyDescent="0.3">
      <c r="A1494">
        <v>2450784</v>
      </c>
      <c r="B1494">
        <v>1</v>
      </c>
      <c r="C1494" t="s">
        <v>80</v>
      </c>
      <c r="D1494" t="s">
        <v>95</v>
      </c>
      <c r="E1494" t="s">
        <v>141</v>
      </c>
      <c r="F1494" t="s">
        <v>4553</v>
      </c>
      <c r="G1494" t="s">
        <v>143</v>
      </c>
      <c r="H1494" t="s">
        <v>144</v>
      </c>
      <c r="I1494" t="s">
        <v>136</v>
      </c>
      <c r="J1494" t="s">
        <v>137</v>
      </c>
      <c r="K1494" t="s">
        <v>138</v>
      </c>
      <c r="L1494" t="s">
        <v>4554</v>
      </c>
      <c r="M1494" t="s">
        <v>4555</v>
      </c>
      <c r="N1494">
        <v>2.0547222220000001</v>
      </c>
      <c r="O1494">
        <v>0</v>
      </c>
      <c r="P1494">
        <v>18</v>
      </c>
      <c r="Q1494">
        <v>0</v>
      </c>
      <c r="R1494">
        <v>2</v>
      </c>
      <c r="S1494">
        <v>0</v>
      </c>
      <c r="T1494">
        <v>3</v>
      </c>
      <c r="U1494">
        <v>0</v>
      </c>
      <c r="V1494">
        <v>0</v>
      </c>
      <c r="W1494">
        <v>0</v>
      </c>
      <c r="X1494">
        <v>10.076949443458265</v>
      </c>
      <c r="Y1494">
        <v>0</v>
      </c>
      <c r="Z1494">
        <v>0.67327839811685586</v>
      </c>
      <c r="AA1494">
        <v>0</v>
      </c>
      <c r="AB1494">
        <v>4.875267123088932</v>
      </c>
      <c r="AC1494">
        <v>0</v>
      </c>
      <c r="AD1494">
        <v>0</v>
      </c>
      <c r="AE1494">
        <v>15.625494964664053</v>
      </c>
    </row>
    <row r="1495" spans="1:31" x14ac:dyDescent="0.3">
      <c r="A1495">
        <v>2450678</v>
      </c>
      <c r="B1495">
        <v>1</v>
      </c>
      <c r="C1495" t="s">
        <v>81</v>
      </c>
      <c r="D1495" t="s">
        <v>115</v>
      </c>
      <c r="E1495" t="s">
        <v>141</v>
      </c>
      <c r="F1495" t="s">
        <v>4556</v>
      </c>
      <c r="G1495" t="s">
        <v>156</v>
      </c>
      <c r="H1495" t="s">
        <v>144</v>
      </c>
      <c r="I1495" t="s">
        <v>136</v>
      </c>
      <c r="J1495" t="s">
        <v>137</v>
      </c>
      <c r="K1495" t="s">
        <v>138</v>
      </c>
      <c r="L1495" t="s">
        <v>4557</v>
      </c>
      <c r="M1495" t="s">
        <v>4558</v>
      </c>
      <c r="N1495">
        <v>2.4791666659999998</v>
      </c>
      <c r="O1495">
        <v>0</v>
      </c>
      <c r="P1495">
        <v>8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1.7434503020044965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1.7434503020044965</v>
      </c>
    </row>
    <row r="1496" spans="1:31" x14ac:dyDescent="0.3">
      <c r="A1496">
        <v>2450572</v>
      </c>
      <c r="B1496">
        <v>1</v>
      </c>
      <c r="C1496" t="s">
        <v>80</v>
      </c>
      <c r="D1496" t="s">
        <v>82</v>
      </c>
      <c r="E1496" t="s">
        <v>173</v>
      </c>
      <c r="F1496" t="s">
        <v>4559</v>
      </c>
      <c r="G1496" t="s">
        <v>175</v>
      </c>
      <c r="H1496" t="s">
        <v>144</v>
      </c>
      <c r="I1496" t="s">
        <v>136</v>
      </c>
      <c r="J1496" t="s">
        <v>137</v>
      </c>
      <c r="K1496" t="s">
        <v>138</v>
      </c>
      <c r="L1496" t="s">
        <v>4560</v>
      </c>
      <c r="M1496" t="s">
        <v>4561</v>
      </c>
      <c r="N1496">
        <v>2.4816666660000002</v>
      </c>
      <c r="O1496">
        <v>0</v>
      </c>
      <c r="P1496">
        <v>2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1.4996105082518625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1.4996105082518625</v>
      </c>
    </row>
    <row r="1497" spans="1:31" x14ac:dyDescent="0.3">
      <c r="A1497">
        <v>2450323</v>
      </c>
      <c r="B1497">
        <v>1</v>
      </c>
      <c r="C1497" t="s">
        <v>81</v>
      </c>
      <c r="D1497" t="s">
        <v>128</v>
      </c>
      <c r="E1497" t="s">
        <v>147</v>
      </c>
      <c r="F1497" t="s">
        <v>4562</v>
      </c>
      <c r="G1497" t="s">
        <v>149</v>
      </c>
      <c r="H1497" t="s">
        <v>135</v>
      </c>
      <c r="I1497" t="s">
        <v>136</v>
      </c>
      <c r="J1497" t="s">
        <v>137</v>
      </c>
      <c r="K1497" t="s">
        <v>138</v>
      </c>
      <c r="L1497" t="s">
        <v>4563</v>
      </c>
      <c r="M1497" t="s">
        <v>4564</v>
      </c>
      <c r="N1497">
        <v>3.9730555550000002</v>
      </c>
      <c r="O1497">
        <v>0</v>
      </c>
      <c r="P1497">
        <v>0</v>
      </c>
      <c r="Q1497">
        <v>0</v>
      </c>
      <c r="R1497">
        <v>0</v>
      </c>
      <c r="S1497">
        <v>12</v>
      </c>
      <c r="T1497">
        <v>0</v>
      </c>
      <c r="U1497">
        <v>8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2198.8814496632717</v>
      </c>
      <c r="AB1497">
        <v>0</v>
      </c>
      <c r="AC1497">
        <v>5027.1983385051744</v>
      </c>
      <c r="AD1497">
        <v>0</v>
      </c>
      <c r="AE1497">
        <v>7226.0797881684466</v>
      </c>
    </row>
    <row r="1498" spans="1:31" x14ac:dyDescent="0.3">
      <c r="A1498">
        <v>2450280</v>
      </c>
      <c r="B1498">
        <v>1</v>
      </c>
      <c r="C1498" t="s">
        <v>80</v>
      </c>
      <c r="D1498" t="s">
        <v>106</v>
      </c>
      <c r="E1498" t="s">
        <v>159</v>
      </c>
      <c r="F1498" t="s">
        <v>4565</v>
      </c>
      <c r="G1498" t="s">
        <v>725</v>
      </c>
      <c r="H1498" t="s">
        <v>144</v>
      </c>
      <c r="I1498" t="s">
        <v>136</v>
      </c>
      <c r="J1498" t="s">
        <v>137</v>
      </c>
      <c r="K1498" t="s">
        <v>138</v>
      </c>
      <c r="L1498" t="s">
        <v>4566</v>
      </c>
      <c r="M1498" t="s">
        <v>4567</v>
      </c>
      <c r="N1498">
        <v>2.2583333329999999</v>
      </c>
      <c r="O1498">
        <v>0</v>
      </c>
      <c r="P1498">
        <v>5</v>
      </c>
      <c r="Q1498">
        <v>0</v>
      </c>
      <c r="R1498">
        <v>21</v>
      </c>
      <c r="S1498">
        <v>0</v>
      </c>
      <c r="T1498">
        <v>2</v>
      </c>
      <c r="U1498">
        <v>0</v>
      </c>
      <c r="V1498">
        <v>0</v>
      </c>
      <c r="W1498">
        <v>0</v>
      </c>
      <c r="X1498">
        <v>9.5202232616973621</v>
      </c>
      <c r="Y1498">
        <v>0</v>
      </c>
      <c r="Z1498">
        <v>27.624393130891637</v>
      </c>
      <c r="AA1498">
        <v>0</v>
      </c>
      <c r="AB1498">
        <v>0.27878069457964338</v>
      </c>
      <c r="AC1498">
        <v>0</v>
      </c>
      <c r="AD1498">
        <v>0</v>
      </c>
      <c r="AE1498">
        <v>37.423397087168645</v>
      </c>
    </row>
    <row r="1499" spans="1:31" x14ac:dyDescent="0.3">
      <c r="A1499">
        <v>2450529</v>
      </c>
      <c r="B1499">
        <v>1</v>
      </c>
      <c r="C1499" t="s">
        <v>80</v>
      </c>
      <c r="D1499" t="s">
        <v>93</v>
      </c>
      <c r="E1499" t="s">
        <v>169</v>
      </c>
      <c r="F1499" t="s">
        <v>4568</v>
      </c>
      <c r="G1499" t="s">
        <v>149</v>
      </c>
      <c r="H1499" t="s">
        <v>135</v>
      </c>
      <c r="I1499" t="s">
        <v>136</v>
      </c>
      <c r="J1499" t="s">
        <v>137</v>
      </c>
      <c r="K1499" t="s">
        <v>138</v>
      </c>
      <c r="L1499" t="s">
        <v>4569</v>
      </c>
      <c r="M1499" t="s">
        <v>4570</v>
      </c>
      <c r="N1499">
        <v>1.0333333330000001</v>
      </c>
      <c r="O1499">
        <v>9</v>
      </c>
      <c r="P1499">
        <v>4697</v>
      </c>
      <c r="Q1499">
        <v>245</v>
      </c>
      <c r="R1499">
        <v>1421</v>
      </c>
      <c r="S1499">
        <v>53</v>
      </c>
      <c r="T1499">
        <v>1208</v>
      </c>
      <c r="U1499">
        <v>6</v>
      </c>
      <c r="V1499">
        <v>0</v>
      </c>
      <c r="W1499">
        <v>15.166938330358752</v>
      </c>
      <c r="X1499">
        <v>956.36441712661156</v>
      </c>
      <c r="Y1499">
        <v>496.05696314461551</v>
      </c>
      <c r="Z1499">
        <v>670.65011330904929</v>
      </c>
      <c r="AA1499">
        <v>535.34200803994531</v>
      </c>
      <c r="AB1499">
        <v>1034.5885995975168</v>
      </c>
      <c r="AC1499">
        <v>390.92397442255378</v>
      </c>
      <c r="AD1499">
        <v>0</v>
      </c>
      <c r="AE1499">
        <v>4099.0930139706506</v>
      </c>
    </row>
    <row r="1500" spans="1:31" x14ac:dyDescent="0.3">
      <c r="A1500">
        <v>2450343</v>
      </c>
      <c r="B1500">
        <v>1</v>
      </c>
      <c r="C1500" t="s">
        <v>81</v>
      </c>
      <c r="D1500" t="s">
        <v>113</v>
      </c>
      <c r="E1500" t="s">
        <v>173</v>
      </c>
      <c r="F1500" t="s">
        <v>4571</v>
      </c>
      <c r="G1500" t="s">
        <v>175</v>
      </c>
      <c r="H1500" t="s">
        <v>144</v>
      </c>
      <c r="I1500" t="s">
        <v>136</v>
      </c>
      <c r="J1500" t="s">
        <v>137</v>
      </c>
      <c r="K1500" t="s">
        <v>138</v>
      </c>
      <c r="L1500" t="s">
        <v>4572</v>
      </c>
      <c r="M1500" t="s">
        <v>4573</v>
      </c>
      <c r="N1500">
        <v>7.9277777770000002</v>
      </c>
      <c r="O1500">
        <v>0</v>
      </c>
      <c r="P1500">
        <v>1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</row>
    <row r="1501" spans="1:31" x14ac:dyDescent="0.3">
      <c r="A1501">
        <v>2450930</v>
      </c>
      <c r="B1501">
        <v>1</v>
      </c>
      <c r="C1501" t="s">
        <v>80</v>
      </c>
      <c r="D1501" t="s">
        <v>83</v>
      </c>
      <c r="E1501" t="s">
        <v>173</v>
      </c>
      <c r="F1501" t="s">
        <v>4574</v>
      </c>
      <c r="G1501" t="s">
        <v>175</v>
      </c>
      <c r="H1501" t="s">
        <v>144</v>
      </c>
      <c r="I1501" t="s">
        <v>136</v>
      </c>
      <c r="J1501" t="s">
        <v>137</v>
      </c>
      <c r="K1501" t="s">
        <v>138</v>
      </c>
      <c r="L1501" t="s">
        <v>4575</v>
      </c>
      <c r="M1501" t="s">
        <v>4576</v>
      </c>
      <c r="N1501">
        <v>1.343611111</v>
      </c>
      <c r="O1501">
        <v>0</v>
      </c>
      <c r="P1501">
        <v>3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0.41332470950134381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0.41332470950134381</v>
      </c>
    </row>
    <row r="1502" spans="1:31" x14ac:dyDescent="0.3">
      <c r="A1502">
        <v>2451053</v>
      </c>
      <c r="B1502">
        <v>1</v>
      </c>
      <c r="C1502" t="s">
        <v>81</v>
      </c>
      <c r="D1502" t="s">
        <v>126</v>
      </c>
      <c r="E1502" t="s">
        <v>132</v>
      </c>
      <c r="F1502" t="s">
        <v>4577</v>
      </c>
      <c r="G1502" t="s">
        <v>149</v>
      </c>
      <c r="H1502" t="s">
        <v>135</v>
      </c>
      <c r="I1502" t="s">
        <v>136</v>
      </c>
      <c r="J1502" t="s">
        <v>137</v>
      </c>
      <c r="K1502" t="s">
        <v>138</v>
      </c>
      <c r="L1502" t="s">
        <v>4578</v>
      </c>
      <c r="M1502" t="s">
        <v>4579</v>
      </c>
      <c r="N1502">
        <v>0.29749999999999999</v>
      </c>
      <c r="O1502">
        <v>0</v>
      </c>
      <c r="P1502">
        <v>258</v>
      </c>
      <c r="Q1502">
        <v>4</v>
      </c>
      <c r="R1502">
        <v>47</v>
      </c>
      <c r="S1502">
        <v>11</v>
      </c>
      <c r="T1502">
        <v>31</v>
      </c>
      <c r="U1502">
        <v>0</v>
      </c>
      <c r="V1502">
        <v>0</v>
      </c>
      <c r="W1502">
        <v>0</v>
      </c>
      <c r="X1502">
        <v>7.8897744275911359</v>
      </c>
      <c r="Y1502">
        <v>3.0857513987578149</v>
      </c>
      <c r="Z1502">
        <v>2.0626686683044375</v>
      </c>
      <c r="AA1502">
        <v>9.842344122023956</v>
      </c>
      <c r="AB1502">
        <v>10.106794964428031</v>
      </c>
      <c r="AC1502">
        <v>0</v>
      </c>
      <c r="AD1502">
        <v>0</v>
      </c>
      <c r="AE1502">
        <v>32.987333581105375</v>
      </c>
    </row>
    <row r="1503" spans="1:31" x14ac:dyDescent="0.3">
      <c r="A1503">
        <v>2450884</v>
      </c>
      <c r="B1503">
        <v>1</v>
      </c>
      <c r="C1503" t="s">
        <v>81</v>
      </c>
      <c r="D1503" t="s">
        <v>115</v>
      </c>
      <c r="E1503" t="s">
        <v>141</v>
      </c>
      <c r="F1503" t="s">
        <v>4580</v>
      </c>
      <c r="G1503" t="s">
        <v>156</v>
      </c>
      <c r="H1503" t="s">
        <v>144</v>
      </c>
      <c r="I1503" t="s">
        <v>136</v>
      </c>
      <c r="J1503" t="s">
        <v>137</v>
      </c>
      <c r="K1503" t="s">
        <v>138</v>
      </c>
      <c r="L1503" t="s">
        <v>4581</v>
      </c>
      <c r="M1503" t="s">
        <v>4582</v>
      </c>
      <c r="N1503">
        <v>1.6783333330000001</v>
      </c>
      <c r="O1503">
        <v>0</v>
      </c>
      <c r="P1503">
        <v>19</v>
      </c>
      <c r="Q1503">
        <v>0</v>
      </c>
      <c r="R1503">
        <v>2</v>
      </c>
      <c r="S1503">
        <v>0</v>
      </c>
      <c r="T1503">
        <v>2</v>
      </c>
      <c r="U1503">
        <v>0</v>
      </c>
      <c r="V1503">
        <v>0</v>
      </c>
      <c r="W1503">
        <v>0</v>
      </c>
      <c r="X1503">
        <v>3.3131320510547866</v>
      </c>
      <c r="Y1503">
        <v>0</v>
      </c>
      <c r="Z1503">
        <v>0.28598776644907548</v>
      </c>
      <c r="AA1503">
        <v>0</v>
      </c>
      <c r="AB1503">
        <v>3.0460787875348481</v>
      </c>
      <c r="AC1503">
        <v>0</v>
      </c>
      <c r="AD1503">
        <v>0</v>
      </c>
      <c r="AE1503">
        <v>6.6451986050387095</v>
      </c>
    </row>
    <row r="1504" spans="1:31" x14ac:dyDescent="0.3">
      <c r="A1504">
        <v>2450243</v>
      </c>
      <c r="B1504">
        <v>1</v>
      </c>
      <c r="C1504" t="s">
        <v>80</v>
      </c>
      <c r="D1504" t="s">
        <v>100</v>
      </c>
      <c r="E1504" t="s">
        <v>169</v>
      </c>
      <c r="F1504" t="s">
        <v>4583</v>
      </c>
      <c r="G1504" t="s">
        <v>143</v>
      </c>
      <c r="H1504" t="s">
        <v>135</v>
      </c>
      <c r="I1504" t="s">
        <v>136</v>
      </c>
      <c r="J1504" t="s">
        <v>137</v>
      </c>
      <c r="K1504" t="s">
        <v>138</v>
      </c>
      <c r="L1504" t="s">
        <v>4584</v>
      </c>
      <c r="M1504" t="s">
        <v>4585</v>
      </c>
      <c r="N1504">
        <v>0.96222222199999996</v>
      </c>
      <c r="O1504">
        <v>6</v>
      </c>
      <c r="P1504">
        <v>1020</v>
      </c>
      <c r="Q1504">
        <v>25</v>
      </c>
      <c r="R1504">
        <v>383</v>
      </c>
      <c r="S1504">
        <v>13</v>
      </c>
      <c r="T1504">
        <v>206</v>
      </c>
      <c r="U1504">
        <v>3</v>
      </c>
      <c r="V1504">
        <v>0</v>
      </c>
      <c r="W1504">
        <v>2.1148968126168097</v>
      </c>
      <c r="X1504">
        <v>202.32071147465791</v>
      </c>
      <c r="Y1504">
        <v>6.6209373204155408</v>
      </c>
      <c r="Z1504">
        <v>78.278962501643576</v>
      </c>
      <c r="AA1504">
        <v>49.160412057011342</v>
      </c>
      <c r="AB1504">
        <v>79.70258814156891</v>
      </c>
      <c r="AC1504">
        <v>116.928244149485</v>
      </c>
      <c r="AD1504">
        <v>0</v>
      </c>
      <c r="AE1504">
        <v>535.12675245739911</v>
      </c>
    </row>
    <row r="1505" spans="1:31" x14ac:dyDescent="0.3">
      <c r="A1505">
        <v>2450907</v>
      </c>
      <c r="B1505">
        <v>1</v>
      </c>
      <c r="C1505" t="s">
        <v>80</v>
      </c>
      <c r="D1505" t="s">
        <v>98</v>
      </c>
      <c r="E1505" t="s">
        <v>159</v>
      </c>
      <c r="F1505" t="s">
        <v>4586</v>
      </c>
      <c r="G1505" t="s">
        <v>143</v>
      </c>
      <c r="H1505" t="s">
        <v>144</v>
      </c>
      <c r="I1505" t="s">
        <v>136</v>
      </c>
      <c r="J1505" t="s">
        <v>137</v>
      </c>
      <c r="K1505" t="s">
        <v>138</v>
      </c>
      <c r="L1505" t="s">
        <v>4587</v>
      </c>
      <c r="M1505" t="s">
        <v>4588</v>
      </c>
      <c r="N1505">
        <v>0.400277777</v>
      </c>
      <c r="O1505">
        <v>0</v>
      </c>
      <c r="P1505">
        <v>189</v>
      </c>
      <c r="Q1505">
        <v>0</v>
      </c>
      <c r="R1505">
        <v>0</v>
      </c>
      <c r="S1505">
        <v>0</v>
      </c>
      <c r="T1505">
        <v>61</v>
      </c>
      <c r="U1505">
        <v>0</v>
      </c>
      <c r="V1505">
        <v>0</v>
      </c>
      <c r="W1505">
        <v>0</v>
      </c>
      <c r="X1505">
        <v>14.316042515362193</v>
      </c>
      <c r="Y1505">
        <v>0</v>
      </c>
      <c r="Z1505">
        <v>0</v>
      </c>
      <c r="AA1505">
        <v>0</v>
      </c>
      <c r="AB1505">
        <v>13.144279867586611</v>
      </c>
      <c r="AC1505">
        <v>0</v>
      </c>
      <c r="AD1505">
        <v>0</v>
      </c>
      <c r="AE1505">
        <v>27.460322382948803</v>
      </c>
    </row>
    <row r="1506" spans="1:31" x14ac:dyDescent="0.3">
      <c r="A1506">
        <v>2451030</v>
      </c>
      <c r="B1506">
        <v>1</v>
      </c>
      <c r="C1506" t="s">
        <v>80</v>
      </c>
      <c r="D1506" t="s">
        <v>97</v>
      </c>
      <c r="E1506" t="s">
        <v>173</v>
      </c>
      <c r="F1506" t="s">
        <v>4589</v>
      </c>
      <c r="G1506" t="s">
        <v>175</v>
      </c>
      <c r="H1506" t="s">
        <v>144</v>
      </c>
      <c r="I1506" t="s">
        <v>136</v>
      </c>
      <c r="J1506" t="s">
        <v>137</v>
      </c>
      <c r="K1506" t="s">
        <v>138</v>
      </c>
      <c r="L1506" t="s">
        <v>4590</v>
      </c>
      <c r="M1506" t="s">
        <v>4591</v>
      </c>
      <c r="N1506">
        <v>1.578333333</v>
      </c>
      <c r="O1506">
        <v>0</v>
      </c>
      <c r="P1506">
        <v>1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0.49048129663479001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0.49048129663479001</v>
      </c>
    </row>
    <row r="1507" spans="1:31" x14ac:dyDescent="0.3">
      <c r="A1507">
        <v>2451093</v>
      </c>
      <c r="B1507">
        <v>1</v>
      </c>
      <c r="C1507" t="s">
        <v>80</v>
      </c>
      <c r="D1507" t="s">
        <v>97</v>
      </c>
      <c r="E1507" t="s">
        <v>159</v>
      </c>
      <c r="F1507" t="s">
        <v>4592</v>
      </c>
      <c r="G1507" t="s">
        <v>143</v>
      </c>
      <c r="H1507" t="s">
        <v>144</v>
      </c>
      <c r="I1507" t="s">
        <v>136</v>
      </c>
      <c r="J1507" t="s">
        <v>137</v>
      </c>
      <c r="K1507" t="s">
        <v>138</v>
      </c>
      <c r="L1507" t="s">
        <v>4593</v>
      </c>
      <c r="M1507" t="s">
        <v>4594</v>
      </c>
      <c r="N1507">
        <v>0.39694444400000001</v>
      </c>
      <c r="O1507">
        <v>0</v>
      </c>
      <c r="P1507">
        <v>129</v>
      </c>
      <c r="Q1507">
        <v>0</v>
      </c>
      <c r="R1507">
        <v>1</v>
      </c>
      <c r="S1507">
        <v>0</v>
      </c>
      <c r="T1507">
        <v>13</v>
      </c>
      <c r="U1507">
        <v>0</v>
      </c>
      <c r="V1507">
        <v>0</v>
      </c>
      <c r="W1507">
        <v>0</v>
      </c>
      <c r="X1507">
        <v>15.551194136084719</v>
      </c>
      <c r="Y1507">
        <v>0</v>
      </c>
      <c r="Z1507">
        <v>6.0127389065609049E-2</v>
      </c>
      <c r="AA1507">
        <v>0</v>
      </c>
      <c r="AB1507">
        <v>2.0303585971691662</v>
      </c>
      <c r="AC1507">
        <v>0</v>
      </c>
      <c r="AD1507">
        <v>0</v>
      </c>
      <c r="AE1507">
        <v>17.641680122319496</v>
      </c>
    </row>
    <row r="1508" spans="1:31" x14ac:dyDescent="0.3">
      <c r="A1508">
        <v>2450844</v>
      </c>
      <c r="B1508">
        <v>1</v>
      </c>
      <c r="C1508" t="s">
        <v>80</v>
      </c>
      <c r="D1508" t="s">
        <v>90</v>
      </c>
      <c r="E1508" t="s">
        <v>173</v>
      </c>
      <c r="F1508" t="s">
        <v>4595</v>
      </c>
      <c r="G1508" t="s">
        <v>175</v>
      </c>
      <c r="H1508" t="s">
        <v>144</v>
      </c>
      <c r="I1508" t="s">
        <v>136</v>
      </c>
      <c r="J1508" t="s">
        <v>137</v>
      </c>
      <c r="K1508" t="s">
        <v>138</v>
      </c>
      <c r="L1508" t="s">
        <v>4596</v>
      </c>
      <c r="M1508" t="s">
        <v>4597</v>
      </c>
      <c r="N1508">
        <v>1.088333333</v>
      </c>
      <c r="O1508">
        <v>0</v>
      </c>
      <c r="P1508">
        <v>3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0.63461088786200692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0.63461088786200692</v>
      </c>
    </row>
    <row r="1509" spans="1:31" x14ac:dyDescent="0.3">
      <c r="A1509">
        <v>2450260</v>
      </c>
      <c r="B1509">
        <v>1</v>
      </c>
      <c r="C1509" t="s">
        <v>80</v>
      </c>
      <c r="D1509" t="s">
        <v>106</v>
      </c>
      <c r="E1509" t="s">
        <v>141</v>
      </c>
      <c r="F1509" t="s">
        <v>4598</v>
      </c>
      <c r="G1509" t="s">
        <v>143</v>
      </c>
      <c r="H1509" t="s">
        <v>144</v>
      </c>
      <c r="I1509" t="s">
        <v>136</v>
      </c>
      <c r="J1509" t="s">
        <v>137</v>
      </c>
      <c r="K1509" t="s">
        <v>138</v>
      </c>
      <c r="L1509" t="s">
        <v>4599</v>
      </c>
      <c r="M1509" t="s">
        <v>4600</v>
      </c>
      <c r="N1509">
        <v>0.21222222199999999</v>
      </c>
      <c r="O1509">
        <v>0</v>
      </c>
      <c r="P1509">
        <v>105</v>
      </c>
      <c r="Q1509">
        <v>0</v>
      </c>
      <c r="R1509">
        <v>0</v>
      </c>
      <c r="S1509">
        <v>0</v>
      </c>
      <c r="T1509">
        <v>10</v>
      </c>
      <c r="U1509">
        <v>0</v>
      </c>
      <c r="V1509">
        <v>0</v>
      </c>
      <c r="W1509">
        <v>0</v>
      </c>
      <c r="X1509">
        <v>5.3741152503315694</v>
      </c>
      <c r="Y1509">
        <v>0</v>
      </c>
      <c r="Z1509">
        <v>0</v>
      </c>
      <c r="AA1509">
        <v>0</v>
      </c>
      <c r="AB1509">
        <v>0.67401337111978243</v>
      </c>
      <c r="AC1509">
        <v>0</v>
      </c>
      <c r="AD1509">
        <v>0</v>
      </c>
      <c r="AE1509">
        <v>6.0481286214513519</v>
      </c>
    </row>
    <row r="1510" spans="1:31" x14ac:dyDescent="0.3">
      <c r="A1510">
        <v>2450552</v>
      </c>
      <c r="B1510">
        <v>1</v>
      </c>
      <c r="C1510" t="s">
        <v>80</v>
      </c>
      <c r="D1510" t="s">
        <v>105</v>
      </c>
      <c r="E1510" t="s">
        <v>173</v>
      </c>
      <c r="F1510" t="s">
        <v>4601</v>
      </c>
      <c r="G1510" t="s">
        <v>461</v>
      </c>
      <c r="H1510" t="s">
        <v>144</v>
      </c>
      <c r="I1510" t="s">
        <v>136</v>
      </c>
      <c r="J1510" t="s">
        <v>137</v>
      </c>
      <c r="K1510" t="s">
        <v>138</v>
      </c>
      <c r="L1510" t="s">
        <v>4602</v>
      </c>
      <c r="M1510" t="s">
        <v>4603</v>
      </c>
      <c r="N1510">
        <v>6.5227777769999999</v>
      </c>
      <c r="O1510">
        <v>0</v>
      </c>
      <c r="P1510">
        <v>10</v>
      </c>
      <c r="Q1510">
        <v>0</v>
      </c>
      <c r="R1510">
        <v>0</v>
      </c>
      <c r="S1510">
        <v>0</v>
      </c>
      <c r="T1510">
        <v>2</v>
      </c>
      <c r="U1510">
        <v>0</v>
      </c>
      <c r="V1510">
        <v>0</v>
      </c>
      <c r="W1510">
        <v>0</v>
      </c>
      <c r="X1510">
        <v>14.250316223423825</v>
      </c>
      <c r="Y1510">
        <v>0</v>
      </c>
      <c r="Z1510">
        <v>0</v>
      </c>
      <c r="AA1510">
        <v>0</v>
      </c>
      <c r="AB1510">
        <v>13.505692054549273</v>
      </c>
      <c r="AC1510">
        <v>0</v>
      </c>
      <c r="AD1510">
        <v>0</v>
      </c>
      <c r="AE1510">
        <v>27.756008277973098</v>
      </c>
    </row>
    <row r="1511" spans="1:31" x14ac:dyDescent="0.3">
      <c r="A1511">
        <v>2450306</v>
      </c>
      <c r="B1511">
        <v>1</v>
      </c>
      <c r="C1511" t="s">
        <v>81</v>
      </c>
      <c r="D1511" t="s">
        <v>123</v>
      </c>
      <c r="E1511" t="s">
        <v>141</v>
      </c>
      <c r="F1511" t="s">
        <v>4604</v>
      </c>
      <c r="G1511" t="s">
        <v>410</v>
      </c>
      <c r="H1511" t="s">
        <v>144</v>
      </c>
      <c r="I1511" t="s">
        <v>136</v>
      </c>
      <c r="J1511" t="s">
        <v>137</v>
      </c>
      <c r="K1511" t="s">
        <v>138</v>
      </c>
      <c r="L1511" t="s">
        <v>4605</v>
      </c>
      <c r="M1511" t="s">
        <v>4606</v>
      </c>
      <c r="N1511">
        <v>5.5552777769999997</v>
      </c>
      <c r="O1511">
        <v>0</v>
      </c>
      <c r="P1511">
        <v>28</v>
      </c>
      <c r="Q1511">
        <v>0</v>
      </c>
      <c r="R1511">
        <v>0</v>
      </c>
      <c r="S1511">
        <v>0</v>
      </c>
      <c r="T1511">
        <v>10</v>
      </c>
      <c r="U1511">
        <v>0</v>
      </c>
      <c r="V1511">
        <v>0</v>
      </c>
      <c r="W1511">
        <v>0</v>
      </c>
      <c r="X1511">
        <v>37.01512420786198</v>
      </c>
      <c r="Y1511">
        <v>0</v>
      </c>
      <c r="Z1511">
        <v>0</v>
      </c>
      <c r="AA1511">
        <v>0</v>
      </c>
      <c r="AB1511">
        <v>56.48654024004955</v>
      </c>
      <c r="AC1511">
        <v>0</v>
      </c>
      <c r="AD1511">
        <v>0</v>
      </c>
      <c r="AE1511">
        <v>93.501664447911537</v>
      </c>
    </row>
    <row r="1512" spans="1:31" x14ac:dyDescent="0.3">
      <c r="A1512">
        <v>2450993</v>
      </c>
      <c r="B1512">
        <v>1</v>
      </c>
      <c r="C1512" t="s">
        <v>80</v>
      </c>
      <c r="D1512" t="s">
        <v>98</v>
      </c>
      <c r="E1512" t="s">
        <v>159</v>
      </c>
      <c r="F1512" t="s">
        <v>4607</v>
      </c>
      <c r="G1512" t="s">
        <v>143</v>
      </c>
      <c r="H1512" t="s">
        <v>144</v>
      </c>
      <c r="I1512" t="s">
        <v>136</v>
      </c>
      <c r="J1512" t="s">
        <v>137</v>
      </c>
      <c r="K1512" t="s">
        <v>138</v>
      </c>
      <c r="L1512" t="s">
        <v>4608</v>
      </c>
      <c r="M1512" t="s">
        <v>4609</v>
      </c>
      <c r="N1512">
        <v>0.36361111099999999</v>
      </c>
      <c r="O1512">
        <v>0</v>
      </c>
      <c r="P1512">
        <v>5</v>
      </c>
      <c r="Q1512">
        <v>0</v>
      </c>
      <c r="R1512">
        <v>7</v>
      </c>
      <c r="S1512">
        <v>0</v>
      </c>
      <c r="T1512">
        <v>3</v>
      </c>
      <c r="U1512">
        <v>0</v>
      </c>
      <c r="V1512">
        <v>0</v>
      </c>
      <c r="W1512">
        <v>0</v>
      </c>
      <c r="X1512">
        <v>0.41373418153407332</v>
      </c>
      <c r="Y1512">
        <v>0</v>
      </c>
      <c r="Z1512">
        <v>0.99282312723263622</v>
      </c>
      <c r="AA1512">
        <v>0</v>
      </c>
      <c r="AB1512">
        <v>0.30407664823519776</v>
      </c>
      <c r="AC1512">
        <v>0</v>
      </c>
      <c r="AD1512">
        <v>0</v>
      </c>
      <c r="AE1512">
        <v>1.7106339570019073</v>
      </c>
    </row>
    <row r="1513" spans="1:31" x14ac:dyDescent="0.3">
      <c r="A1513">
        <v>2450944</v>
      </c>
      <c r="B1513">
        <v>1</v>
      </c>
      <c r="C1513" t="s">
        <v>81</v>
      </c>
      <c r="D1513" t="s">
        <v>118</v>
      </c>
      <c r="E1513" t="s">
        <v>173</v>
      </c>
      <c r="F1513" t="s">
        <v>4610</v>
      </c>
      <c r="G1513" t="s">
        <v>175</v>
      </c>
      <c r="H1513" t="s">
        <v>144</v>
      </c>
      <c r="I1513" t="s">
        <v>136</v>
      </c>
      <c r="J1513" t="s">
        <v>137</v>
      </c>
      <c r="K1513" t="s">
        <v>138</v>
      </c>
      <c r="L1513" t="s">
        <v>4611</v>
      </c>
      <c r="M1513" t="s">
        <v>4612</v>
      </c>
      <c r="N1513">
        <v>0.57055555499999999</v>
      </c>
      <c r="O1513">
        <v>0</v>
      </c>
      <c r="P1513">
        <v>1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0.15540074001923032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0.15540074001923032</v>
      </c>
    </row>
    <row r="1514" spans="1:31" x14ac:dyDescent="0.3">
      <c r="A1514">
        <v>2450804</v>
      </c>
      <c r="B1514">
        <v>1</v>
      </c>
      <c r="C1514" t="s">
        <v>81</v>
      </c>
      <c r="D1514" t="s">
        <v>113</v>
      </c>
      <c r="E1514" t="s">
        <v>147</v>
      </c>
      <c r="F1514" t="s">
        <v>4613</v>
      </c>
      <c r="G1514" t="s">
        <v>226</v>
      </c>
      <c r="H1514" t="s">
        <v>135</v>
      </c>
      <c r="I1514" t="s">
        <v>136</v>
      </c>
      <c r="J1514" t="s">
        <v>137</v>
      </c>
      <c r="K1514" t="s">
        <v>162</v>
      </c>
      <c r="L1514" t="s">
        <v>4614</v>
      </c>
      <c r="M1514" t="s">
        <v>4615</v>
      </c>
      <c r="N1514">
        <v>0.382222222</v>
      </c>
      <c r="O1514">
        <v>0</v>
      </c>
      <c r="P1514">
        <v>59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5.2130853619879227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5.2130853619879227</v>
      </c>
    </row>
    <row r="1515" spans="1:31" x14ac:dyDescent="0.3">
      <c r="A1515">
        <v>2450446</v>
      </c>
      <c r="B1515">
        <v>1</v>
      </c>
      <c r="C1515" t="s">
        <v>81</v>
      </c>
      <c r="D1515" t="s">
        <v>113</v>
      </c>
      <c r="E1515" t="s">
        <v>132</v>
      </c>
      <c r="F1515" t="s">
        <v>4616</v>
      </c>
      <c r="G1515" t="s">
        <v>381</v>
      </c>
      <c r="H1515" t="s">
        <v>135</v>
      </c>
      <c r="I1515" t="s">
        <v>136</v>
      </c>
      <c r="J1515" t="s">
        <v>137</v>
      </c>
      <c r="K1515" t="s">
        <v>138</v>
      </c>
      <c r="L1515" t="s">
        <v>4617</v>
      </c>
      <c r="M1515" t="s">
        <v>4618</v>
      </c>
      <c r="N1515">
        <v>0.264444444</v>
      </c>
      <c r="O1515">
        <v>4</v>
      </c>
      <c r="P1515">
        <v>1404</v>
      </c>
      <c r="Q1515">
        <v>19</v>
      </c>
      <c r="R1515">
        <v>81</v>
      </c>
      <c r="S1515">
        <v>6</v>
      </c>
      <c r="T1515">
        <v>206</v>
      </c>
      <c r="U1515">
        <v>0</v>
      </c>
      <c r="V1515">
        <v>0</v>
      </c>
      <c r="W1515">
        <v>2.127090754120474</v>
      </c>
      <c r="X1515">
        <v>66.31928941286732</v>
      </c>
      <c r="Y1515">
        <v>2.9139213728818776</v>
      </c>
      <c r="Z1515">
        <v>4.4695831335860481</v>
      </c>
      <c r="AA1515">
        <v>30.773892906832593</v>
      </c>
      <c r="AB1515">
        <v>46.004570157445073</v>
      </c>
      <c r="AC1515">
        <v>0</v>
      </c>
      <c r="AD1515">
        <v>0</v>
      </c>
      <c r="AE1515">
        <v>152.60834773773337</v>
      </c>
    </row>
    <row r="1516" spans="1:31" x14ac:dyDescent="0.3">
      <c r="A1516">
        <v>2450761</v>
      </c>
      <c r="B1516">
        <v>1</v>
      </c>
      <c r="C1516" t="s">
        <v>80</v>
      </c>
      <c r="D1516" t="s">
        <v>100</v>
      </c>
      <c r="E1516" t="s">
        <v>141</v>
      </c>
      <c r="F1516" t="s">
        <v>4619</v>
      </c>
      <c r="G1516" t="s">
        <v>156</v>
      </c>
      <c r="H1516" t="s">
        <v>144</v>
      </c>
      <c r="I1516" t="s">
        <v>136</v>
      </c>
      <c r="J1516" t="s">
        <v>137</v>
      </c>
      <c r="K1516" t="s">
        <v>138</v>
      </c>
      <c r="L1516" t="s">
        <v>4620</v>
      </c>
      <c r="M1516" t="s">
        <v>4621</v>
      </c>
      <c r="N1516">
        <v>2.2936111110000001</v>
      </c>
      <c r="O1516">
        <v>0</v>
      </c>
      <c r="P1516">
        <v>1</v>
      </c>
      <c r="Q1516">
        <v>0</v>
      </c>
      <c r="R1516">
        <v>1</v>
      </c>
      <c r="S1516">
        <v>0</v>
      </c>
      <c r="T1516">
        <v>5</v>
      </c>
      <c r="U1516">
        <v>0</v>
      </c>
      <c r="V1516">
        <v>1</v>
      </c>
      <c r="W1516">
        <v>0</v>
      </c>
      <c r="X1516">
        <v>3.2904163712409469</v>
      </c>
      <c r="Y1516">
        <v>0</v>
      </c>
      <c r="Z1516">
        <v>6.6212143463315698</v>
      </c>
      <c r="AA1516">
        <v>0</v>
      </c>
      <c r="AB1516">
        <v>47.927723302753279</v>
      </c>
      <c r="AC1516">
        <v>0</v>
      </c>
      <c r="AD1516">
        <v>16.284880573171829</v>
      </c>
      <c r="AE1516">
        <v>74.124234593497633</v>
      </c>
    </row>
    <row r="1517" spans="1:31" x14ac:dyDescent="0.3">
      <c r="A1517">
        <v>2450240</v>
      </c>
      <c r="B1517">
        <v>1</v>
      </c>
      <c r="C1517" t="s">
        <v>80</v>
      </c>
      <c r="D1517" t="s">
        <v>107</v>
      </c>
      <c r="E1517" t="s">
        <v>147</v>
      </c>
      <c r="F1517" t="s">
        <v>4622</v>
      </c>
      <c r="G1517" t="s">
        <v>149</v>
      </c>
      <c r="H1517" t="s">
        <v>135</v>
      </c>
      <c r="I1517" t="s">
        <v>136</v>
      </c>
      <c r="J1517" t="s">
        <v>137</v>
      </c>
      <c r="K1517" t="s">
        <v>138</v>
      </c>
      <c r="L1517" t="s">
        <v>4623</v>
      </c>
      <c r="M1517" t="s">
        <v>4624</v>
      </c>
      <c r="N1517">
        <v>2.7455555550000001</v>
      </c>
      <c r="O1517">
        <v>0</v>
      </c>
      <c r="P1517">
        <v>902</v>
      </c>
      <c r="Q1517">
        <v>0</v>
      </c>
      <c r="R1517">
        <v>0</v>
      </c>
      <c r="S1517">
        <v>0</v>
      </c>
      <c r="T1517">
        <v>32</v>
      </c>
      <c r="U1517">
        <v>0</v>
      </c>
      <c r="V1517">
        <v>0</v>
      </c>
      <c r="W1517">
        <v>0</v>
      </c>
      <c r="X1517">
        <v>565.78186891673272</v>
      </c>
      <c r="Y1517">
        <v>0</v>
      </c>
      <c r="Z1517">
        <v>0</v>
      </c>
      <c r="AA1517">
        <v>0</v>
      </c>
      <c r="AB1517">
        <v>71.973941463530593</v>
      </c>
      <c r="AC1517">
        <v>0</v>
      </c>
      <c r="AD1517">
        <v>0</v>
      </c>
      <c r="AE1517">
        <v>637.75581038026326</v>
      </c>
    </row>
    <row r="1518" spans="1:31" x14ac:dyDescent="0.3">
      <c r="A1518">
        <v>2450867</v>
      </c>
      <c r="B1518">
        <v>1</v>
      </c>
      <c r="C1518" t="s">
        <v>80</v>
      </c>
      <c r="D1518" t="s">
        <v>82</v>
      </c>
      <c r="E1518" t="s">
        <v>173</v>
      </c>
      <c r="F1518" t="s">
        <v>4625</v>
      </c>
      <c r="G1518" t="s">
        <v>175</v>
      </c>
      <c r="H1518" t="s">
        <v>144</v>
      </c>
      <c r="I1518" t="s">
        <v>136</v>
      </c>
      <c r="J1518" t="s">
        <v>137</v>
      </c>
      <c r="K1518" t="s">
        <v>138</v>
      </c>
      <c r="L1518" t="s">
        <v>4626</v>
      </c>
      <c r="M1518" t="s">
        <v>4627</v>
      </c>
      <c r="N1518">
        <v>1.2675000000000001</v>
      </c>
      <c r="O1518">
        <v>0</v>
      </c>
      <c r="P1518">
        <v>3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0.93493882189822364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0.93493882189822364</v>
      </c>
    </row>
    <row r="1519" spans="1:31" x14ac:dyDescent="0.3">
      <c r="A1519">
        <v>2450383</v>
      </c>
      <c r="B1519">
        <v>1</v>
      </c>
      <c r="C1519" t="s">
        <v>81</v>
      </c>
      <c r="D1519" t="s">
        <v>115</v>
      </c>
      <c r="E1519" t="s">
        <v>141</v>
      </c>
      <c r="F1519" t="s">
        <v>4628</v>
      </c>
      <c r="G1519" t="s">
        <v>156</v>
      </c>
      <c r="H1519" t="s">
        <v>144</v>
      </c>
      <c r="I1519" t="s">
        <v>136</v>
      </c>
      <c r="J1519" t="s">
        <v>137</v>
      </c>
      <c r="K1519" t="s">
        <v>138</v>
      </c>
      <c r="L1519" t="s">
        <v>4629</v>
      </c>
      <c r="M1519" t="s">
        <v>4630</v>
      </c>
      <c r="N1519">
        <v>2.7466666659999999</v>
      </c>
      <c r="O1519">
        <v>0</v>
      </c>
      <c r="P1519">
        <v>8</v>
      </c>
      <c r="Q1519">
        <v>0</v>
      </c>
      <c r="R1519">
        <v>0</v>
      </c>
      <c r="S1519">
        <v>0</v>
      </c>
      <c r="T1519">
        <v>1</v>
      </c>
      <c r="U1519">
        <v>0</v>
      </c>
      <c r="V1519">
        <v>0</v>
      </c>
      <c r="W1519">
        <v>0</v>
      </c>
      <c r="X1519">
        <v>4.8584964188049096</v>
      </c>
      <c r="Y1519">
        <v>0</v>
      </c>
      <c r="Z1519">
        <v>0</v>
      </c>
      <c r="AA1519">
        <v>0</v>
      </c>
      <c r="AB1519">
        <v>0.16625545077532128</v>
      </c>
      <c r="AC1519">
        <v>0</v>
      </c>
      <c r="AD1519">
        <v>0</v>
      </c>
      <c r="AE1519">
        <v>5.0247518695802311</v>
      </c>
    </row>
    <row r="1520" spans="1:31" x14ac:dyDescent="0.3">
      <c r="A1520">
        <v>2450632</v>
      </c>
      <c r="B1520">
        <v>1</v>
      </c>
      <c r="C1520" t="s">
        <v>80</v>
      </c>
      <c r="D1520" t="s">
        <v>97</v>
      </c>
      <c r="E1520" t="s">
        <v>173</v>
      </c>
      <c r="F1520" t="s">
        <v>4631</v>
      </c>
      <c r="G1520" t="s">
        <v>461</v>
      </c>
      <c r="H1520" t="s">
        <v>144</v>
      </c>
      <c r="I1520" t="s">
        <v>136</v>
      </c>
      <c r="J1520" t="s">
        <v>137</v>
      </c>
      <c r="K1520" t="s">
        <v>138</v>
      </c>
      <c r="L1520" t="s">
        <v>4632</v>
      </c>
      <c r="M1520" t="s">
        <v>4633</v>
      </c>
      <c r="N1520">
        <v>1.612777777</v>
      </c>
      <c r="O1520">
        <v>0</v>
      </c>
      <c r="P1520">
        <v>0</v>
      </c>
      <c r="Q1520">
        <v>0</v>
      </c>
      <c r="R1520">
        <v>1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8.6060083170557029E-3</v>
      </c>
      <c r="AA1520">
        <v>0</v>
      </c>
      <c r="AB1520">
        <v>0</v>
      </c>
      <c r="AC1520">
        <v>0</v>
      </c>
      <c r="AD1520">
        <v>0</v>
      </c>
      <c r="AE1520">
        <v>8.6060083170557029E-3</v>
      </c>
    </row>
    <row r="1521" spans="1:31" x14ac:dyDescent="0.3">
      <c r="A1521">
        <v>2450283</v>
      </c>
      <c r="B1521">
        <v>1</v>
      </c>
      <c r="C1521" t="s">
        <v>81</v>
      </c>
      <c r="D1521" t="s">
        <v>118</v>
      </c>
      <c r="E1521" t="s">
        <v>132</v>
      </c>
      <c r="F1521" t="s">
        <v>3707</v>
      </c>
      <c r="G1521" t="s">
        <v>149</v>
      </c>
      <c r="H1521" t="s">
        <v>135</v>
      </c>
      <c r="I1521" t="s">
        <v>136</v>
      </c>
      <c r="J1521" t="s">
        <v>137</v>
      </c>
      <c r="K1521" t="s">
        <v>138</v>
      </c>
      <c r="L1521" t="s">
        <v>4634</v>
      </c>
      <c r="M1521" t="s">
        <v>4635</v>
      </c>
      <c r="N1521">
        <v>1.787222222</v>
      </c>
      <c r="O1521">
        <v>0</v>
      </c>
      <c r="P1521">
        <v>326</v>
      </c>
      <c r="Q1521">
        <v>16</v>
      </c>
      <c r="R1521">
        <v>62</v>
      </c>
      <c r="S1521">
        <v>5</v>
      </c>
      <c r="T1521">
        <v>30</v>
      </c>
      <c r="U1521">
        <v>0</v>
      </c>
      <c r="V1521">
        <v>0</v>
      </c>
      <c r="W1521">
        <v>0</v>
      </c>
      <c r="X1521">
        <v>60.765939372711578</v>
      </c>
      <c r="Y1521">
        <v>20.346430423905431</v>
      </c>
      <c r="Z1521">
        <v>8.2809277913077857</v>
      </c>
      <c r="AA1521">
        <v>17.711970165965688</v>
      </c>
      <c r="AB1521">
        <v>15.910241864566471</v>
      </c>
      <c r="AC1521">
        <v>0</v>
      </c>
      <c r="AD1521">
        <v>0</v>
      </c>
      <c r="AE1521">
        <v>123.01550961845695</v>
      </c>
    </row>
    <row r="1522" spans="1:31" x14ac:dyDescent="0.3">
      <c r="A1522">
        <v>2450824</v>
      </c>
      <c r="B1522">
        <v>1</v>
      </c>
      <c r="C1522" t="s">
        <v>80</v>
      </c>
      <c r="D1522" t="s">
        <v>96</v>
      </c>
      <c r="E1522" t="s">
        <v>173</v>
      </c>
      <c r="F1522" t="s">
        <v>4636</v>
      </c>
      <c r="G1522" t="s">
        <v>175</v>
      </c>
      <c r="H1522" t="s">
        <v>144</v>
      </c>
      <c r="I1522" t="s">
        <v>136</v>
      </c>
      <c r="J1522" t="s">
        <v>137</v>
      </c>
      <c r="K1522" t="s">
        <v>138</v>
      </c>
      <c r="L1522" t="s">
        <v>4637</v>
      </c>
      <c r="M1522" t="s">
        <v>4638</v>
      </c>
      <c r="N1522">
        <v>8.3202777769999994</v>
      </c>
      <c r="O1522">
        <v>0</v>
      </c>
      <c r="P1522">
        <v>1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0.16057210113459647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0.16057210113459647</v>
      </c>
    </row>
    <row r="1523" spans="1:31" x14ac:dyDescent="0.3">
      <c r="A1523">
        <v>2450933</v>
      </c>
      <c r="B1523">
        <v>1</v>
      </c>
      <c r="C1523" t="s">
        <v>80</v>
      </c>
      <c r="D1523" t="s">
        <v>98</v>
      </c>
      <c r="E1523" t="s">
        <v>159</v>
      </c>
      <c r="F1523" t="s">
        <v>4639</v>
      </c>
      <c r="G1523" t="s">
        <v>143</v>
      </c>
      <c r="H1523" t="s">
        <v>144</v>
      </c>
      <c r="I1523" t="s">
        <v>136</v>
      </c>
      <c r="J1523" t="s">
        <v>137</v>
      </c>
      <c r="K1523" t="s">
        <v>138</v>
      </c>
      <c r="L1523" t="s">
        <v>4640</v>
      </c>
      <c r="M1523" t="s">
        <v>4641</v>
      </c>
      <c r="N1523">
        <v>0.39694444400000001</v>
      </c>
      <c r="O1523">
        <v>0</v>
      </c>
      <c r="P1523">
        <v>50</v>
      </c>
      <c r="Q1523">
        <v>0</v>
      </c>
      <c r="R1523">
        <v>6</v>
      </c>
      <c r="S1523">
        <v>0</v>
      </c>
      <c r="T1523">
        <v>12</v>
      </c>
      <c r="U1523">
        <v>0</v>
      </c>
      <c r="V1523">
        <v>0</v>
      </c>
      <c r="W1523">
        <v>0</v>
      </c>
      <c r="X1523">
        <v>7.9823828722972001</v>
      </c>
      <c r="Y1523">
        <v>0</v>
      </c>
      <c r="Z1523">
        <v>0.4967819119713951</v>
      </c>
      <c r="AA1523">
        <v>0</v>
      </c>
      <c r="AB1523">
        <v>4.9436662372880971</v>
      </c>
      <c r="AC1523">
        <v>0</v>
      </c>
      <c r="AD1523">
        <v>0</v>
      </c>
      <c r="AE1523">
        <v>13.422831021556693</v>
      </c>
    </row>
    <row r="1524" spans="1:31" x14ac:dyDescent="0.3">
      <c r="A1524">
        <v>2450910</v>
      </c>
      <c r="B1524">
        <v>1</v>
      </c>
      <c r="C1524" t="s">
        <v>80</v>
      </c>
      <c r="D1524" t="s">
        <v>110</v>
      </c>
      <c r="E1524" t="s">
        <v>173</v>
      </c>
      <c r="F1524" t="s">
        <v>4642</v>
      </c>
      <c r="G1524" t="s">
        <v>461</v>
      </c>
      <c r="H1524" t="s">
        <v>144</v>
      </c>
      <c r="I1524" t="s">
        <v>136</v>
      </c>
      <c r="J1524" t="s">
        <v>137</v>
      </c>
      <c r="K1524" t="s">
        <v>138</v>
      </c>
      <c r="L1524" t="s">
        <v>4643</v>
      </c>
      <c r="M1524" t="s">
        <v>4644</v>
      </c>
      <c r="N1524">
        <v>1.910555555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1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3.3084575326291183</v>
      </c>
      <c r="AC1524">
        <v>0</v>
      </c>
      <c r="AD1524">
        <v>0</v>
      </c>
      <c r="AE1524">
        <v>3.3084575326291183</v>
      </c>
    </row>
    <row r="1525" spans="1:31" x14ac:dyDescent="0.3">
      <c r="A1525">
        <v>2450246</v>
      </c>
      <c r="B1525">
        <v>1</v>
      </c>
      <c r="C1525" t="s">
        <v>80</v>
      </c>
      <c r="D1525" t="s">
        <v>97</v>
      </c>
      <c r="E1525" t="s">
        <v>141</v>
      </c>
      <c r="F1525" t="s">
        <v>4645</v>
      </c>
      <c r="G1525" t="s">
        <v>143</v>
      </c>
      <c r="H1525" t="s">
        <v>144</v>
      </c>
      <c r="I1525" t="s">
        <v>136</v>
      </c>
      <c r="J1525" t="s">
        <v>137</v>
      </c>
      <c r="K1525" t="s">
        <v>138</v>
      </c>
      <c r="L1525" t="s">
        <v>4646</v>
      </c>
      <c r="M1525" t="s">
        <v>4647</v>
      </c>
      <c r="N1525">
        <v>0.760833333</v>
      </c>
      <c r="O1525">
        <v>0</v>
      </c>
      <c r="P1525">
        <v>87</v>
      </c>
      <c r="Q1525">
        <v>0</v>
      </c>
      <c r="R1525">
        <v>0</v>
      </c>
      <c r="S1525">
        <v>0</v>
      </c>
      <c r="T1525">
        <v>7</v>
      </c>
      <c r="U1525">
        <v>0</v>
      </c>
      <c r="V1525">
        <v>0</v>
      </c>
      <c r="W1525">
        <v>0</v>
      </c>
      <c r="X1525">
        <v>15.39855823627477</v>
      </c>
      <c r="Y1525">
        <v>0</v>
      </c>
      <c r="Z1525">
        <v>0</v>
      </c>
      <c r="AA1525">
        <v>0</v>
      </c>
      <c r="AB1525">
        <v>1.5896452870908702</v>
      </c>
      <c r="AC1525">
        <v>0</v>
      </c>
      <c r="AD1525">
        <v>0</v>
      </c>
      <c r="AE1525">
        <v>16.988203523365641</v>
      </c>
    </row>
    <row r="1526" spans="1:31" x14ac:dyDescent="0.3">
      <c r="A1526">
        <v>2450787</v>
      </c>
      <c r="B1526">
        <v>1</v>
      </c>
      <c r="C1526" t="s">
        <v>80</v>
      </c>
      <c r="D1526" t="s">
        <v>90</v>
      </c>
      <c r="E1526" t="s">
        <v>173</v>
      </c>
      <c r="F1526" t="s">
        <v>4648</v>
      </c>
      <c r="G1526" t="s">
        <v>175</v>
      </c>
      <c r="H1526" t="s">
        <v>144</v>
      </c>
      <c r="I1526" t="s">
        <v>136</v>
      </c>
      <c r="J1526" t="s">
        <v>137</v>
      </c>
      <c r="K1526" t="s">
        <v>138</v>
      </c>
      <c r="L1526" t="s">
        <v>4649</v>
      </c>
      <c r="M1526" t="s">
        <v>4650</v>
      </c>
      <c r="N1526">
        <v>3.0819444439999999</v>
      </c>
      <c r="O1526">
        <v>0</v>
      </c>
      <c r="P1526">
        <v>1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1.7489578005860205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1.7489578005860205</v>
      </c>
    </row>
    <row r="1527" spans="1:31" x14ac:dyDescent="0.3">
      <c r="A1527">
        <v>2450979</v>
      </c>
      <c r="B1527">
        <v>1</v>
      </c>
      <c r="C1527" t="s">
        <v>80</v>
      </c>
      <c r="D1527" t="s">
        <v>95</v>
      </c>
      <c r="E1527" t="s">
        <v>182</v>
      </c>
      <c r="F1527" t="s">
        <v>4651</v>
      </c>
      <c r="G1527" t="s">
        <v>143</v>
      </c>
      <c r="H1527" t="s">
        <v>144</v>
      </c>
      <c r="I1527" t="s">
        <v>136</v>
      </c>
      <c r="J1527" t="s">
        <v>137</v>
      </c>
      <c r="K1527" t="s">
        <v>138</v>
      </c>
      <c r="L1527" t="s">
        <v>4652</v>
      </c>
      <c r="M1527" t="s">
        <v>4653</v>
      </c>
      <c r="N1527">
        <v>1.198055555</v>
      </c>
      <c r="O1527">
        <v>0</v>
      </c>
      <c r="P1527">
        <v>20</v>
      </c>
      <c r="Q1527">
        <v>0</v>
      </c>
      <c r="R1527">
        <v>0</v>
      </c>
      <c r="S1527">
        <v>0</v>
      </c>
      <c r="T1527">
        <v>2</v>
      </c>
      <c r="U1527">
        <v>0</v>
      </c>
      <c r="V1527">
        <v>0</v>
      </c>
      <c r="W1527">
        <v>0</v>
      </c>
      <c r="X1527">
        <v>8.6348388393122075</v>
      </c>
      <c r="Y1527">
        <v>0</v>
      </c>
      <c r="Z1527">
        <v>0</v>
      </c>
      <c r="AA1527">
        <v>0</v>
      </c>
      <c r="AB1527">
        <v>2.5435663863117592</v>
      </c>
      <c r="AC1527">
        <v>0</v>
      </c>
      <c r="AD1527">
        <v>0</v>
      </c>
      <c r="AE1527">
        <v>11.178405225623967</v>
      </c>
    </row>
    <row r="1528" spans="1:31" x14ac:dyDescent="0.3">
      <c r="A1528">
        <v>2450392</v>
      </c>
      <c r="B1528">
        <v>1</v>
      </c>
      <c r="C1528" t="s">
        <v>80</v>
      </c>
      <c r="D1528" t="s">
        <v>104</v>
      </c>
      <c r="E1528" t="s">
        <v>173</v>
      </c>
      <c r="F1528" t="s">
        <v>703</v>
      </c>
      <c r="G1528" t="s">
        <v>461</v>
      </c>
      <c r="H1528" t="s">
        <v>144</v>
      </c>
      <c r="I1528" t="s">
        <v>136</v>
      </c>
      <c r="J1528" t="s">
        <v>137</v>
      </c>
      <c r="K1528" t="s">
        <v>138</v>
      </c>
      <c r="L1528" t="s">
        <v>4654</v>
      </c>
      <c r="M1528" t="s">
        <v>4655</v>
      </c>
      <c r="N1528">
        <v>1.382777777</v>
      </c>
      <c r="O1528">
        <v>0</v>
      </c>
      <c r="P1528">
        <v>5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2.6785306474686106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2.6785306474686106</v>
      </c>
    </row>
    <row r="1529" spans="1:31" x14ac:dyDescent="0.3">
      <c r="A1529">
        <v>2450415</v>
      </c>
      <c r="B1529">
        <v>1</v>
      </c>
      <c r="C1529" t="s">
        <v>80</v>
      </c>
      <c r="D1529" t="s">
        <v>103</v>
      </c>
      <c r="E1529" t="s">
        <v>173</v>
      </c>
      <c r="F1529" t="s">
        <v>4656</v>
      </c>
      <c r="G1529" t="s">
        <v>179</v>
      </c>
      <c r="H1529" t="s">
        <v>144</v>
      </c>
      <c r="I1529" t="s">
        <v>136</v>
      </c>
      <c r="J1529" t="s">
        <v>137</v>
      </c>
      <c r="K1529" t="s">
        <v>138</v>
      </c>
      <c r="L1529" t="s">
        <v>4657</v>
      </c>
      <c r="M1529" t="s">
        <v>4658</v>
      </c>
      <c r="N1529">
        <v>0.63694444400000005</v>
      </c>
      <c r="O1529">
        <v>0</v>
      </c>
      <c r="P1529">
        <v>11</v>
      </c>
      <c r="Q1529">
        <v>0</v>
      </c>
      <c r="R1529">
        <v>0</v>
      </c>
      <c r="S1529">
        <v>0</v>
      </c>
      <c r="T1529">
        <v>3</v>
      </c>
      <c r="U1529">
        <v>0</v>
      </c>
      <c r="V1529">
        <v>0</v>
      </c>
      <c r="W1529">
        <v>0</v>
      </c>
      <c r="X1529">
        <v>1.9399773299847671</v>
      </c>
      <c r="Y1529">
        <v>0</v>
      </c>
      <c r="Z1529">
        <v>0</v>
      </c>
      <c r="AA1529">
        <v>0</v>
      </c>
      <c r="AB1529">
        <v>2.1931453514298118</v>
      </c>
      <c r="AC1529">
        <v>0</v>
      </c>
      <c r="AD1529">
        <v>0</v>
      </c>
      <c r="AE1529">
        <v>4.1331226814145792</v>
      </c>
    </row>
    <row r="1530" spans="1:31" x14ac:dyDescent="0.3">
      <c r="A1530">
        <v>2450647</v>
      </c>
      <c r="B1530">
        <v>1</v>
      </c>
      <c r="C1530" t="s">
        <v>81</v>
      </c>
      <c r="D1530" t="s">
        <v>127</v>
      </c>
      <c r="E1530" t="s">
        <v>173</v>
      </c>
      <c r="F1530" t="s">
        <v>4659</v>
      </c>
      <c r="G1530" t="s">
        <v>175</v>
      </c>
      <c r="H1530" t="s">
        <v>144</v>
      </c>
      <c r="I1530" t="s">
        <v>136</v>
      </c>
      <c r="J1530" t="s">
        <v>137</v>
      </c>
      <c r="K1530" t="s">
        <v>138</v>
      </c>
      <c r="L1530" t="s">
        <v>4660</v>
      </c>
      <c r="M1530" t="s">
        <v>4661</v>
      </c>
      <c r="N1530">
        <v>4.0483333330000004</v>
      </c>
      <c r="O1530">
        <v>0</v>
      </c>
      <c r="P1530">
        <v>1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1.1189408490494466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1.1189408490494466</v>
      </c>
    </row>
    <row r="1531" spans="1:31" x14ac:dyDescent="0.3">
      <c r="A1531">
        <v>2451042</v>
      </c>
      <c r="B1531">
        <v>1</v>
      </c>
      <c r="C1531" t="s">
        <v>80</v>
      </c>
      <c r="D1531" t="s">
        <v>97</v>
      </c>
      <c r="E1531" t="s">
        <v>141</v>
      </c>
      <c r="F1531" t="s">
        <v>4662</v>
      </c>
      <c r="G1531" t="s">
        <v>143</v>
      </c>
      <c r="H1531" t="s">
        <v>144</v>
      </c>
      <c r="I1531" t="s">
        <v>136</v>
      </c>
      <c r="J1531" t="s">
        <v>137</v>
      </c>
      <c r="K1531" t="s">
        <v>138</v>
      </c>
      <c r="L1531" t="s">
        <v>4663</v>
      </c>
      <c r="M1531" t="s">
        <v>4664</v>
      </c>
      <c r="N1531">
        <v>0.47194444400000002</v>
      </c>
      <c r="O1531">
        <v>0</v>
      </c>
      <c r="P1531">
        <v>51</v>
      </c>
      <c r="Q1531">
        <v>0</v>
      </c>
      <c r="R1531">
        <v>0</v>
      </c>
      <c r="S1531">
        <v>0</v>
      </c>
      <c r="T1531">
        <v>10</v>
      </c>
      <c r="U1531">
        <v>0</v>
      </c>
      <c r="V1531">
        <v>0</v>
      </c>
      <c r="W1531">
        <v>0</v>
      </c>
      <c r="X1531">
        <v>15.306909143195957</v>
      </c>
      <c r="Y1531">
        <v>0</v>
      </c>
      <c r="Z1531">
        <v>0</v>
      </c>
      <c r="AA1531">
        <v>0</v>
      </c>
      <c r="AB1531">
        <v>2.3976666768443256</v>
      </c>
      <c r="AC1531">
        <v>0</v>
      </c>
      <c r="AD1531">
        <v>0</v>
      </c>
      <c r="AE1531">
        <v>17.704575820040283</v>
      </c>
    </row>
    <row r="1532" spans="1:31" x14ac:dyDescent="0.3">
      <c r="A1532">
        <v>2450684</v>
      </c>
      <c r="B1532">
        <v>1</v>
      </c>
      <c r="C1532" t="s">
        <v>81</v>
      </c>
      <c r="D1532" t="s">
        <v>113</v>
      </c>
      <c r="E1532" t="s">
        <v>182</v>
      </c>
      <c r="F1532" t="s">
        <v>4665</v>
      </c>
      <c r="G1532" t="s">
        <v>156</v>
      </c>
      <c r="H1532" t="s">
        <v>144</v>
      </c>
      <c r="I1532" t="s">
        <v>136</v>
      </c>
      <c r="J1532" t="s">
        <v>137</v>
      </c>
      <c r="K1532" t="s">
        <v>138</v>
      </c>
      <c r="L1532" t="s">
        <v>4666</v>
      </c>
      <c r="M1532" t="s">
        <v>4667</v>
      </c>
      <c r="N1532">
        <v>3.997777777</v>
      </c>
      <c r="O1532">
        <v>0</v>
      </c>
      <c r="P1532">
        <v>12</v>
      </c>
      <c r="Q1532">
        <v>0</v>
      </c>
      <c r="R1532">
        <v>0</v>
      </c>
      <c r="S1532">
        <v>0</v>
      </c>
      <c r="T1532">
        <v>12</v>
      </c>
      <c r="U1532">
        <v>0</v>
      </c>
      <c r="V1532">
        <v>0</v>
      </c>
      <c r="W1532">
        <v>0</v>
      </c>
      <c r="X1532">
        <v>18.378640586910073</v>
      </c>
      <c r="Y1532">
        <v>0</v>
      </c>
      <c r="Z1532">
        <v>0</v>
      </c>
      <c r="AA1532">
        <v>0</v>
      </c>
      <c r="AB1532">
        <v>241.5426009092985</v>
      </c>
      <c r="AC1532">
        <v>0</v>
      </c>
      <c r="AD1532">
        <v>0</v>
      </c>
      <c r="AE1532">
        <v>259.92124149620855</v>
      </c>
    </row>
    <row r="1533" spans="1:31" x14ac:dyDescent="0.3">
      <c r="A1533">
        <v>2451039</v>
      </c>
      <c r="B1533">
        <v>1</v>
      </c>
      <c r="C1533" t="s">
        <v>81</v>
      </c>
      <c r="D1533" t="s">
        <v>113</v>
      </c>
      <c r="E1533" t="s">
        <v>173</v>
      </c>
      <c r="F1533" t="s">
        <v>4668</v>
      </c>
      <c r="G1533" t="s">
        <v>175</v>
      </c>
      <c r="H1533" t="s">
        <v>144</v>
      </c>
      <c r="I1533" t="s">
        <v>136</v>
      </c>
      <c r="J1533" t="s">
        <v>137</v>
      </c>
      <c r="K1533" t="s">
        <v>138</v>
      </c>
      <c r="L1533" t="s">
        <v>4669</v>
      </c>
      <c r="M1533" t="s">
        <v>4670</v>
      </c>
      <c r="N1533">
        <v>2.8108333330000002</v>
      </c>
      <c r="O1533">
        <v>0</v>
      </c>
      <c r="P1533">
        <v>1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0.1387343388819588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0.1387343388819588</v>
      </c>
    </row>
    <row r="1534" spans="1:31" x14ac:dyDescent="0.3">
      <c r="A1534">
        <v>2450707</v>
      </c>
      <c r="B1534">
        <v>1</v>
      </c>
      <c r="C1534" t="s">
        <v>81</v>
      </c>
      <c r="D1534" t="s">
        <v>127</v>
      </c>
      <c r="E1534" t="s">
        <v>173</v>
      </c>
      <c r="F1534" t="s">
        <v>4671</v>
      </c>
      <c r="G1534" t="s">
        <v>175</v>
      </c>
      <c r="H1534" t="s">
        <v>144</v>
      </c>
      <c r="I1534" t="s">
        <v>136</v>
      </c>
      <c r="J1534" t="s">
        <v>137</v>
      </c>
      <c r="K1534" t="s">
        <v>138</v>
      </c>
      <c r="L1534" t="s">
        <v>4672</v>
      </c>
      <c r="M1534" t="s">
        <v>4673</v>
      </c>
      <c r="N1534">
        <v>5.3669444439999996</v>
      </c>
      <c r="O1534">
        <v>0</v>
      </c>
      <c r="P1534">
        <v>1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1.2556243584702538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1.2556243584702538</v>
      </c>
    </row>
    <row r="1535" spans="1:31" x14ac:dyDescent="0.3">
      <c r="A1535">
        <v>2451062</v>
      </c>
      <c r="B1535">
        <v>1</v>
      </c>
      <c r="C1535" t="s">
        <v>80</v>
      </c>
      <c r="D1535" t="s">
        <v>99</v>
      </c>
      <c r="E1535" t="s">
        <v>141</v>
      </c>
      <c r="F1535" t="s">
        <v>4674</v>
      </c>
      <c r="G1535" t="s">
        <v>156</v>
      </c>
      <c r="H1535" t="s">
        <v>144</v>
      </c>
      <c r="I1535" t="s">
        <v>136</v>
      </c>
      <c r="J1535" t="s">
        <v>137</v>
      </c>
      <c r="K1535" t="s">
        <v>138</v>
      </c>
      <c r="L1535" t="s">
        <v>4675</v>
      </c>
      <c r="M1535" t="s">
        <v>4676</v>
      </c>
      <c r="N1535">
        <v>5.4874999999999998</v>
      </c>
      <c r="O1535">
        <v>0</v>
      </c>
      <c r="P1535">
        <v>37</v>
      </c>
      <c r="Q1535">
        <v>0</v>
      </c>
      <c r="R1535">
        <v>0</v>
      </c>
      <c r="S1535">
        <v>0</v>
      </c>
      <c r="T1535">
        <v>3</v>
      </c>
      <c r="U1535">
        <v>0</v>
      </c>
      <c r="V1535">
        <v>0</v>
      </c>
      <c r="W1535">
        <v>0</v>
      </c>
      <c r="X1535">
        <v>84.793969727994565</v>
      </c>
      <c r="Y1535">
        <v>0</v>
      </c>
      <c r="Z1535">
        <v>0</v>
      </c>
      <c r="AA1535">
        <v>0</v>
      </c>
      <c r="AB1535">
        <v>53.425579388706879</v>
      </c>
      <c r="AC1535">
        <v>0</v>
      </c>
      <c r="AD1535">
        <v>0</v>
      </c>
      <c r="AE1535">
        <v>138.21954911670144</v>
      </c>
    </row>
    <row r="1536" spans="1:31" x14ac:dyDescent="0.3">
      <c r="A1536">
        <v>2450827</v>
      </c>
      <c r="B1536">
        <v>1</v>
      </c>
      <c r="C1536" t="s">
        <v>81</v>
      </c>
      <c r="D1536" t="s">
        <v>118</v>
      </c>
      <c r="E1536" t="s">
        <v>173</v>
      </c>
      <c r="F1536" t="s">
        <v>4677</v>
      </c>
      <c r="G1536" t="s">
        <v>461</v>
      </c>
      <c r="H1536" t="s">
        <v>144</v>
      </c>
      <c r="I1536" t="s">
        <v>136</v>
      </c>
      <c r="J1536" t="s">
        <v>137</v>
      </c>
      <c r="K1536" t="s">
        <v>138</v>
      </c>
      <c r="L1536" t="s">
        <v>4678</v>
      </c>
      <c r="M1536" t="s">
        <v>4679</v>
      </c>
      <c r="N1536">
        <v>1.493055555</v>
      </c>
      <c r="O1536">
        <v>0</v>
      </c>
      <c r="P1536">
        <v>1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0.37868368047850021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0.37868368047850021</v>
      </c>
    </row>
    <row r="1537" spans="1:31" x14ac:dyDescent="0.3">
      <c r="A1537">
        <v>2450515</v>
      </c>
      <c r="B1537">
        <v>1</v>
      </c>
      <c r="C1537" t="s">
        <v>81</v>
      </c>
      <c r="D1537" t="s">
        <v>118</v>
      </c>
      <c r="E1537" t="s">
        <v>173</v>
      </c>
      <c r="F1537" t="s">
        <v>4680</v>
      </c>
      <c r="G1537" t="s">
        <v>175</v>
      </c>
      <c r="H1537" t="s">
        <v>144</v>
      </c>
      <c r="I1537" t="s">
        <v>136</v>
      </c>
      <c r="J1537" t="s">
        <v>137</v>
      </c>
      <c r="K1537" t="s">
        <v>138</v>
      </c>
      <c r="L1537" t="s">
        <v>4681</v>
      </c>
      <c r="M1537" t="s">
        <v>4682</v>
      </c>
      <c r="N1537">
        <v>2.6758333329999999</v>
      </c>
      <c r="O1537">
        <v>0</v>
      </c>
      <c r="P1537">
        <v>1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0.2566745261472495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0.2566745261472495</v>
      </c>
    </row>
    <row r="1538" spans="1:31" x14ac:dyDescent="0.3">
      <c r="A1538">
        <v>2450664</v>
      </c>
      <c r="B1538">
        <v>1</v>
      </c>
      <c r="C1538" t="s">
        <v>80</v>
      </c>
      <c r="D1538" t="s">
        <v>90</v>
      </c>
      <c r="E1538" t="s">
        <v>173</v>
      </c>
      <c r="F1538" t="s">
        <v>4683</v>
      </c>
      <c r="G1538" t="s">
        <v>175</v>
      </c>
      <c r="H1538" t="s">
        <v>144</v>
      </c>
      <c r="I1538" t="s">
        <v>136</v>
      </c>
      <c r="J1538" t="s">
        <v>137</v>
      </c>
      <c r="K1538" t="s">
        <v>138</v>
      </c>
      <c r="L1538" t="s">
        <v>4684</v>
      </c>
      <c r="M1538" t="s">
        <v>4685</v>
      </c>
      <c r="N1538">
        <v>2.0350000000000001</v>
      </c>
      <c r="O1538">
        <v>0</v>
      </c>
      <c r="P1538">
        <v>3</v>
      </c>
      <c r="Q1538">
        <v>0</v>
      </c>
      <c r="R1538">
        <v>0</v>
      </c>
      <c r="S1538">
        <v>0</v>
      </c>
      <c r="T1538">
        <v>1</v>
      </c>
      <c r="U1538">
        <v>0</v>
      </c>
      <c r="V1538">
        <v>0</v>
      </c>
      <c r="W1538">
        <v>0</v>
      </c>
      <c r="X1538">
        <v>4.3562799320104668</v>
      </c>
      <c r="Y1538">
        <v>0</v>
      </c>
      <c r="Z1538">
        <v>0</v>
      </c>
      <c r="AA1538">
        <v>0</v>
      </c>
      <c r="AB1538">
        <v>4.2165345395392612E-4</v>
      </c>
      <c r="AC1538">
        <v>0</v>
      </c>
      <c r="AD1538">
        <v>0</v>
      </c>
      <c r="AE1538">
        <v>4.3567015854644211</v>
      </c>
    </row>
    <row r="1539" spans="1:31" x14ac:dyDescent="0.3">
      <c r="A1539">
        <v>2450807</v>
      </c>
      <c r="B1539">
        <v>1</v>
      </c>
      <c r="C1539" t="s">
        <v>80</v>
      </c>
      <c r="D1539" t="s">
        <v>96</v>
      </c>
      <c r="E1539" t="s">
        <v>173</v>
      </c>
      <c r="F1539" t="s">
        <v>4686</v>
      </c>
      <c r="G1539" t="s">
        <v>461</v>
      </c>
      <c r="H1539" t="s">
        <v>144</v>
      </c>
      <c r="I1539" t="s">
        <v>136</v>
      </c>
      <c r="J1539" t="s">
        <v>137</v>
      </c>
      <c r="K1539" t="s">
        <v>138</v>
      </c>
      <c r="L1539" t="s">
        <v>4687</v>
      </c>
      <c r="M1539" t="s">
        <v>4688</v>
      </c>
      <c r="N1539">
        <v>0.96888888799999995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1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0.90094055165604381</v>
      </c>
      <c r="AC1539">
        <v>0</v>
      </c>
      <c r="AD1539">
        <v>0</v>
      </c>
      <c r="AE1539">
        <v>0.90094055165604381</v>
      </c>
    </row>
    <row r="1540" spans="1:31" x14ac:dyDescent="0.3">
      <c r="A1540">
        <v>2450727</v>
      </c>
      <c r="B1540">
        <v>1</v>
      </c>
      <c r="C1540" t="s">
        <v>80</v>
      </c>
      <c r="D1540" t="s">
        <v>83</v>
      </c>
      <c r="E1540" t="s">
        <v>141</v>
      </c>
      <c r="F1540" t="s">
        <v>4689</v>
      </c>
      <c r="G1540" t="s">
        <v>156</v>
      </c>
      <c r="H1540" t="s">
        <v>144</v>
      </c>
      <c r="I1540" t="s">
        <v>136</v>
      </c>
      <c r="J1540" t="s">
        <v>137</v>
      </c>
      <c r="K1540" t="s">
        <v>138</v>
      </c>
      <c r="L1540" t="s">
        <v>4690</v>
      </c>
      <c r="M1540" t="s">
        <v>4691</v>
      </c>
      <c r="N1540">
        <v>1.32</v>
      </c>
      <c r="O1540">
        <v>0</v>
      </c>
      <c r="P1540">
        <v>142</v>
      </c>
      <c r="Q1540">
        <v>0</v>
      </c>
      <c r="R1540">
        <v>0</v>
      </c>
      <c r="S1540">
        <v>0</v>
      </c>
      <c r="T1540">
        <v>13</v>
      </c>
      <c r="U1540">
        <v>0</v>
      </c>
      <c r="V1540">
        <v>1</v>
      </c>
      <c r="W1540">
        <v>0</v>
      </c>
      <c r="X1540">
        <v>79.879465430445563</v>
      </c>
      <c r="Y1540">
        <v>0</v>
      </c>
      <c r="Z1540">
        <v>0</v>
      </c>
      <c r="AA1540">
        <v>0</v>
      </c>
      <c r="AB1540">
        <v>32.353539898883206</v>
      </c>
      <c r="AC1540">
        <v>0</v>
      </c>
      <c r="AD1540">
        <v>0</v>
      </c>
      <c r="AE1540">
        <v>112.23300532932876</v>
      </c>
    </row>
    <row r="1541" spans="1:31" x14ac:dyDescent="0.3">
      <c r="A1541">
        <v>2450286</v>
      </c>
      <c r="B1541">
        <v>1</v>
      </c>
      <c r="C1541" t="s">
        <v>80</v>
      </c>
      <c r="D1541" t="s">
        <v>100</v>
      </c>
      <c r="E1541" t="s">
        <v>141</v>
      </c>
      <c r="F1541" t="s">
        <v>4692</v>
      </c>
      <c r="G1541" t="s">
        <v>156</v>
      </c>
      <c r="H1541" t="s">
        <v>144</v>
      </c>
      <c r="I1541" t="s">
        <v>136</v>
      </c>
      <c r="J1541" t="s">
        <v>137</v>
      </c>
      <c r="K1541" t="s">
        <v>138</v>
      </c>
      <c r="L1541" t="s">
        <v>4693</v>
      </c>
      <c r="M1541" t="s">
        <v>4694</v>
      </c>
      <c r="N1541">
        <v>1.8516666660000001</v>
      </c>
      <c r="O1541">
        <v>0</v>
      </c>
      <c r="P1541">
        <v>7</v>
      </c>
      <c r="Q1541">
        <v>0</v>
      </c>
      <c r="R1541">
        <v>2</v>
      </c>
      <c r="S1541">
        <v>0</v>
      </c>
      <c r="T1541">
        <v>0</v>
      </c>
      <c r="U1541">
        <v>0</v>
      </c>
      <c r="V1541">
        <v>1</v>
      </c>
      <c r="W1541">
        <v>0</v>
      </c>
      <c r="X1541">
        <v>2.8815439448073907</v>
      </c>
      <c r="Y1541">
        <v>0</v>
      </c>
      <c r="Z1541">
        <v>2.4522124705874253</v>
      </c>
      <c r="AA1541">
        <v>0</v>
      </c>
      <c r="AB1541">
        <v>0</v>
      </c>
      <c r="AC1541">
        <v>0</v>
      </c>
      <c r="AD1541">
        <v>11.403625491164028</v>
      </c>
      <c r="AE1541">
        <v>16.737381906558845</v>
      </c>
    </row>
    <row r="1542" spans="1:31" x14ac:dyDescent="0.3">
      <c r="A1542">
        <v>2450335</v>
      </c>
      <c r="B1542">
        <v>1</v>
      </c>
      <c r="C1542" t="s">
        <v>80</v>
      </c>
      <c r="D1542" t="s">
        <v>84</v>
      </c>
      <c r="E1542" t="s">
        <v>173</v>
      </c>
      <c r="F1542" t="s">
        <v>4695</v>
      </c>
      <c r="G1542" t="s">
        <v>175</v>
      </c>
      <c r="H1542" t="s">
        <v>144</v>
      </c>
      <c r="I1542" t="s">
        <v>136</v>
      </c>
      <c r="J1542" t="s">
        <v>137</v>
      </c>
      <c r="K1542" t="s">
        <v>138</v>
      </c>
      <c r="L1542" t="s">
        <v>4696</v>
      </c>
      <c r="M1542" t="s">
        <v>4697</v>
      </c>
      <c r="N1542">
        <v>2.736111111</v>
      </c>
      <c r="O1542">
        <v>0</v>
      </c>
      <c r="P1542">
        <v>1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0.96652481463913975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0.96652481463913975</v>
      </c>
    </row>
    <row r="1543" spans="1:31" x14ac:dyDescent="0.3">
      <c r="A1543">
        <v>2451019</v>
      </c>
      <c r="B1543">
        <v>1</v>
      </c>
      <c r="C1543" t="s">
        <v>80</v>
      </c>
      <c r="D1543" t="s">
        <v>91</v>
      </c>
      <c r="E1543" t="s">
        <v>173</v>
      </c>
      <c r="F1543" t="s">
        <v>4698</v>
      </c>
      <c r="G1543" t="s">
        <v>175</v>
      </c>
      <c r="H1543" t="s">
        <v>144</v>
      </c>
      <c r="I1543" t="s">
        <v>136</v>
      </c>
      <c r="J1543" t="s">
        <v>137</v>
      </c>
      <c r="K1543" t="s">
        <v>138</v>
      </c>
      <c r="L1543" t="s">
        <v>4699</v>
      </c>
      <c r="M1543" t="s">
        <v>4700</v>
      </c>
      <c r="N1543">
        <v>1.230277777</v>
      </c>
      <c r="O1543">
        <v>0</v>
      </c>
      <c r="P1543">
        <v>1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0.31735187529378345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0.31735187529378345</v>
      </c>
    </row>
    <row r="1544" spans="1:31" x14ac:dyDescent="0.3">
      <c r="A1544">
        <v>2450621</v>
      </c>
      <c r="B1544">
        <v>1</v>
      </c>
      <c r="C1544" t="s">
        <v>81</v>
      </c>
      <c r="D1544" t="s">
        <v>118</v>
      </c>
      <c r="E1544" t="s">
        <v>132</v>
      </c>
      <c r="F1544" t="s">
        <v>4701</v>
      </c>
      <c r="G1544" t="s">
        <v>149</v>
      </c>
      <c r="H1544" t="s">
        <v>135</v>
      </c>
      <c r="I1544" t="s">
        <v>136</v>
      </c>
      <c r="J1544" t="s">
        <v>137</v>
      </c>
      <c r="K1544" t="s">
        <v>138</v>
      </c>
      <c r="L1544" t="s">
        <v>4702</v>
      </c>
      <c r="M1544" t="s">
        <v>4703</v>
      </c>
      <c r="N1544">
        <v>7.7222221999999993E-2</v>
      </c>
      <c r="O1544">
        <v>5</v>
      </c>
      <c r="P1544">
        <v>8239</v>
      </c>
      <c r="Q1544">
        <v>191</v>
      </c>
      <c r="R1544">
        <v>1401</v>
      </c>
      <c r="S1544">
        <v>61</v>
      </c>
      <c r="T1544">
        <v>985</v>
      </c>
      <c r="U1544">
        <v>3</v>
      </c>
      <c r="V1544">
        <v>1</v>
      </c>
      <c r="W1544">
        <v>0.21766416675538394</v>
      </c>
      <c r="X1544">
        <v>89.068085391027523</v>
      </c>
      <c r="Y1544">
        <v>25.145421173090718</v>
      </c>
      <c r="Z1544">
        <v>14.210900545820843</v>
      </c>
      <c r="AA1544">
        <v>22.320470992364157</v>
      </c>
      <c r="AB1544">
        <v>74.098867212580572</v>
      </c>
      <c r="AC1544">
        <v>0.25323249284348676</v>
      </c>
      <c r="AD1544">
        <v>1.055188137696909</v>
      </c>
      <c r="AE1544">
        <v>226.36983011217961</v>
      </c>
    </row>
    <row r="1545" spans="1:31" x14ac:dyDescent="0.3">
      <c r="A1545">
        <v>2450329</v>
      </c>
      <c r="B1545">
        <v>1</v>
      </c>
      <c r="C1545" t="s">
        <v>80</v>
      </c>
      <c r="D1545" t="s">
        <v>96</v>
      </c>
      <c r="E1545" t="s">
        <v>173</v>
      </c>
      <c r="F1545" t="s">
        <v>4704</v>
      </c>
      <c r="G1545" t="s">
        <v>175</v>
      </c>
      <c r="H1545" t="s">
        <v>144</v>
      </c>
      <c r="I1545" t="s">
        <v>136</v>
      </c>
      <c r="J1545" t="s">
        <v>137</v>
      </c>
      <c r="K1545" t="s">
        <v>138</v>
      </c>
      <c r="L1545" t="s">
        <v>4705</v>
      </c>
      <c r="M1545" t="s">
        <v>4706</v>
      </c>
      <c r="N1545">
        <v>1.378333333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1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</row>
    <row r="1546" spans="1:31" x14ac:dyDescent="0.3">
      <c r="A1546">
        <v>2450435</v>
      </c>
      <c r="B1546">
        <v>1</v>
      </c>
      <c r="C1546" t="s">
        <v>80</v>
      </c>
      <c r="D1546" t="s">
        <v>102</v>
      </c>
      <c r="E1546" t="s">
        <v>141</v>
      </c>
      <c r="F1546" t="s">
        <v>4707</v>
      </c>
      <c r="G1546" t="s">
        <v>156</v>
      </c>
      <c r="H1546" t="s">
        <v>144</v>
      </c>
      <c r="I1546" t="s">
        <v>136</v>
      </c>
      <c r="J1546" t="s">
        <v>137</v>
      </c>
      <c r="K1546" t="s">
        <v>138</v>
      </c>
      <c r="L1546" t="s">
        <v>4708</v>
      </c>
      <c r="M1546" t="s">
        <v>4709</v>
      </c>
      <c r="N1546">
        <v>2.2200000000000002</v>
      </c>
      <c r="O1546">
        <v>0</v>
      </c>
      <c r="P1546">
        <v>20</v>
      </c>
      <c r="Q1546">
        <v>0</v>
      </c>
      <c r="R1546">
        <v>6</v>
      </c>
      <c r="S1546">
        <v>0</v>
      </c>
      <c r="T1546">
        <v>7</v>
      </c>
      <c r="U1546">
        <v>0</v>
      </c>
      <c r="V1546">
        <v>0</v>
      </c>
      <c r="W1546">
        <v>0</v>
      </c>
      <c r="X1546">
        <v>4.7846784152588659</v>
      </c>
      <c r="Y1546">
        <v>0</v>
      </c>
      <c r="Z1546">
        <v>6.3272833214858597</v>
      </c>
      <c r="AA1546">
        <v>0</v>
      </c>
      <c r="AB1546">
        <v>17.17123499446398</v>
      </c>
      <c r="AC1546">
        <v>0</v>
      </c>
      <c r="AD1546">
        <v>0</v>
      </c>
      <c r="AE1546">
        <v>28.283196731208704</v>
      </c>
    </row>
    <row r="1547" spans="1:31" x14ac:dyDescent="0.3">
      <c r="A1547">
        <v>2451099</v>
      </c>
      <c r="B1547">
        <v>1</v>
      </c>
      <c r="C1547" t="s">
        <v>80</v>
      </c>
      <c r="D1547" t="s">
        <v>90</v>
      </c>
      <c r="E1547" t="s">
        <v>173</v>
      </c>
      <c r="F1547" t="s">
        <v>4710</v>
      </c>
      <c r="G1547" t="s">
        <v>175</v>
      </c>
      <c r="H1547" t="s">
        <v>144</v>
      </c>
      <c r="I1547" t="s">
        <v>136</v>
      </c>
      <c r="J1547" t="s">
        <v>137</v>
      </c>
      <c r="K1547" t="s">
        <v>138</v>
      </c>
      <c r="L1547" t="s">
        <v>4711</v>
      </c>
      <c r="M1547" t="s">
        <v>4712</v>
      </c>
      <c r="N1547">
        <v>1.1941666660000001</v>
      </c>
      <c r="O1547">
        <v>0</v>
      </c>
      <c r="P1547">
        <v>2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3.9649228232725173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3.9649228232725173</v>
      </c>
    </row>
    <row r="1548" spans="1:31" x14ac:dyDescent="0.3">
      <c r="A1548">
        <v>2450813</v>
      </c>
      <c r="B1548">
        <v>1</v>
      </c>
      <c r="C1548" t="s">
        <v>80</v>
      </c>
      <c r="D1548" t="s">
        <v>99</v>
      </c>
      <c r="E1548" t="s">
        <v>169</v>
      </c>
      <c r="F1548" t="s">
        <v>4713</v>
      </c>
      <c r="G1548" t="s">
        <v>143</v>
      </c>
      <c r="H1548" t="s">
        <v>135</v>
      </c>
      <c r="I1548" t="s">
        <v>136</v>
      </c>
      <c r="J1548" t="s">
        <v>137</v>
      </c>
      <c r="K1548" t="s">
        <v>138</v>
      </c>
      <c r="L1548" t="s">
        <v>4714</v>
      </c>
      <c r="M1548" t="s">
        <v>4715</v>
      </c>
      <c r="N1548">
        <v>1.668055555</v>
      </c>
      <c r="O1548">
        <v>1</v>
      </c>
      <c r="P1548">
        <v>1655</v>
      </c>
      <c r="Q1548">
        <v>0</v>
      </c>
      <c r="R1548">
        <v>8</v>
      </c>
      <c r="S1548">
        <v>4</v>
      </c>
      <c r="T1548">
        <v>175</v>
      </c>
      <c r="U1548">
        <v>0</v>
      </c>
      <c r="V1548">
        <v>1</v>
      </c>
      <c r="W1548">
        <v>2.9127083855038838</v>
      </c>
      <c r="X1548">
        <v>824.47141701650537</v>
      </c>
      <c r="Y1548">
        <v>0</v>
      </c>
      <c r="Z1548">
        <v>5.9878949384275817</v>
      </c>
      <c r="AA1548">
        <v>52.082557426149044</v>
      </c>
      <c r="AB1548">
        <v>455.85286533350467</v>
      </c>
      <c r="AC1548">
        <v>0</v>
      </c>
      <c r="AD1548">
        <v>36.845308643027295</v>
      </c>
      <c r="AE1548">
        <v>1378.1527517431177</v>
      </c>
    </row>
    <row r="1549" spans="1:31" x14ac:dyDescent="0.3">
      <c r="A1549">
        <v>2450790</v>
      </c>
      <c r="B1549">
        <v>1</v>
      </c>
      <c r="C1549" t="s">
        <v>80</v>
      </c>
      <c r="D1549" t="s">
        <v>101</v>
      </c>
      <c r="E1549" t="s">
        <v>141</v>
      </c>
      <c r="F1549" t="s">
        <v>4716</v>
      </c>
      <c r="G1549" t="s">
        <v>143</v>
      </c>
      <c r="H1549" t="s">
        <v>144</v>
      </c>
      <c r="I1549" t="s">
        <v>136</v>
      </c>
      <c r="J1549" t="s">
        <v>137</v>
      </c>
      <c r="K1549" t="s">
        <v>138</v>
      </c>
      <c r="L1549" t="s">
        <v>4717</v>
      </c>
      <c r="M1549" t="s">
        <v>4718</v>
      </c>
      <c r="N1549">
        <v>0.66194444399999997</v>
      </c>
      <c r="O1549">
        <v>0</v>
      </c>
      <c r="P1549">
        <v>8</v>
      </c>
      <c r="Q1549">
        <v>0</v>
      </c>
      <c r="R1549">
        <v>3</v>
      </c>
      <c r="S1549">
        <v>0</v>
      </c>
      <c r="T1549">
        <v>5</v>
      </c>
      <c r="U1549">
        <v>0</v>
      </c>
      <c r="V1549">
        <v>0</v>
      </c>
      <c r="W1549">
        <v>0</v>
      </c>
      <c r="X1549">
        <v>2.396364979789547</v>
      </c>
      <c r="Y1549">
        <v>0</v>
      </c>
      <c r="Z1549">
        <v>0.99942622409882143</v>
      </c>
      <c r="AA1549">
        <v>0</v>
      </c>
      <c r="AB1549">
        <v>6.436909682975247</v>
      </c>
      <c r="AC1549">
        <v>0</v>
      </c>
      <c r="AD1549">
        <v>0</v>
      </c>
      <c r="AE1549">
        <v>9.8327008868636163</v>
      </c>
    </row>
    <row r="1550" spans="1:31" x14ac:dyDescent="0.3">
      <c r="A1550">
        <v>2450458</v>
      </c>
      <c r="B1550">
        <v>1</v>
      </c>
      <c r="C1550" t="s">
        <v>80</v>
      </c>
      <c r="D1550" t="s">
        <v>98</v>
      </c>
      <c r="E1550" t="s">
        <v>141</v>
      </c>
      <c r="F1550" t="s">
        <v>4719</v>
      </c>
      <c r="G1550" t="s">
        <v>200</v>
      </c>
      <c r="H1550" t="s">
        <v>144</v>
      </c>
      <c r="I1550" t="s">
        <v>136</v>
      </c>
      <c r="J1550" t="s">
        <v>137</v>
      </c>
      <c r="K1550" t="s">
        <v>138</v>
      </c>
      <c r="L1550" t="s">
        <v>4720</v>
      </c>
      <c r="M1550" t="s">
        <v>4721</v>
      </c>
      <c r="N1550">
        <v>6.0888888879999996</v>
      </c>
      <c r="O1550">
        <v>0</v>
      </c>
      <c r="P1550">
        <v>3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1.0764135467143412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1.0764135467143412</v>
      </c>
    </row>
    <row r="1551" spans="1:31" x14ac:dyDescent="0.3">
      <c r="A1551">
        <v>2450272</v>
      </c>
      <c r="B1551">
        <v>1</v>
      </c>
      <c r="C1551" t="s">
        <v>80</v>
      </c>
      <c r="D1551" t="s">
        <v>83</v>
      </c>
      <c r="E1551" t="s">
        <v>173</v>
      </c>
      <c r="F1551" t="s">
        <v>4722</v>
      </c>
      <c r="G1551" t="s">
        <v>175</v>
      </c>
      <c r="H1551" t="s">
        <v>144</v>
      </c>
      <c r="I1551" t="s">
        <v>136</v>
      </c>
      <c r="J1551" t="s">
        <v>137</v>
      </c>
      <c r="K1551" t="s">
        <v>138</v>
      </c>
      <c r="L1551" t="s">
        <v>4723</v>
      </c>
      <c r="M1551" t="s">
        <v>4724</v>
      </c>
      <c r="N1551">
        <v>2.3688888879999999</v>
      </c>
      <c r="O1551">
        <v>0</v>
      </c>
      <c r="P1551">
        <v>3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4.1652356599336198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4.1652356599336198</v>
      </c>
    </row>
    <row r="1552" spans="1:31" x14ac:dyDescent="0.3">
      <c r="A1552">
        <v>2450289</v>
      </c>
      <c r="B1552">
        <v>1</v>
      </c>
      <c r="C1552" t="s">
        <v>81</v>
      </c>
      <c r="D1552" t="s">
        <v>121</v>
      </c>
      <c r="E1552" t="s">
        <v>141</v>
      </c>
      <c r="F1552" t="s">
        <v>4725</v>
      </c>
      <c r="G1552" t="s">
        <v>156</v>
      </c>
      <c r="H1552" t="s">
        <v>144</v>
      </c>
      <c r="I1552" t="s">
        <v>136</v>
      </c>
      <c r="J1552" t="s">
        <v>137</v>
      </c>
      <c r="K1552" t="s">
        <v>138</v>
      </c>
      <c r="L1552" t="s">
        <v>4726</v>
      </c>
      <c r="M1552" t="s">
        <v>4727</v>
      </c>
      <c r="N1552">
        <v>1.528611111</v>
      </c>
      <c r="O1552">
        <v>0</v>
      </c>
      <c r="P1552">
        <v>14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5.199008897550538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5.199008897550538</v>
      </c>
    </row>
    <row r="1553" spans="1:31" x14ac:dyDescent="0.3">
      <c r="A1553">
        <v>2450959</v>
      </c>
      <c r="B1553">
        <v>1</v>
      </c>
      <c r="C1553" t="s">
        <v>80</v>
      </c>
      <c r="D1553" t="s">
        <v>97</v>
      </c>
      <c r="E1553" t="s">
        <v>173</v>
      </c>
      <c r="F1553" t="s">
        <v>4728</v>
      </c>
      <c r="G1553" t="s">
        <v>461</v>
      </c>
      <c r="H1553" t="s">
        <v>144</v>
      </c>
      <c r="I1553" t="s">
        <v>136</v>
      </c>
      <c r="J1553" t="s">
        <v>137</v>
      </c>
      <c r="K1553" t="s">
        <v>138</v>
      </c>
      <c r="L1553" t="s">
        <v>4729</v>
      </c>
      <c r="M1553" t="s">
        <v>4730</v>
      </c>
      <c r="N1553">
        <v>1.7766666659999999</v>
      </c>
      <c r="O1553">
        <v>0</v>
      </c>
      <c r="P1553">
        <v>1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4.2701935616213929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4.2701935616213929</v>
      </c>
    </row>
    <row r="1554" spans="1:31" x14ac:dyDescent="0.3">
      <c r="A1554">
        <v>2450704</v>
      </c>
      <c r="B1554">
        <v>1</v>
      </c>
      <c r="C1554" t="s">
        <v>80</v>
      </c>
      <c r="D1554" t="s">
        <v>82</v>
      </c>
      <c r="E1554" t="s">
        <v>173</v>
      </c>
      <c r="F1554" t="s">
        <v>4731</v>
      </c>
      <c r="G1554" t="s">
        <v>179</v>
      </c>
      <c r="H1554" t="s">
        <v>144</v>
      </c>
      <c r="I1554" t="s">
        <v>136</v>
      </c>
      <c r="J1554" t="s">
        <v>137</v>
      </c>
      <c r="K1554" t="s">
        <v>138</v>
      </c>
      <c r="L1554" t="s">
        <v>4732</v>
      </c>
      <c r="M1554" t="s">
        <v>4733</v>
      </c>
      <c r="N1554">
        <v>6.0236111110000001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1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</row>
    <row r="1555" spans="1:31" x14ac:dyDescent="0.3">
      <c r="A1555">
        <v>2450999</v>
      </c>
      <c r="B1555">
        <v>1</v>
      </c>
      <c r="C1555" t="s">
        <v>80</v>
      </c>
      <c r="D1555" t="s">
        <v>93</v>
      </c>
      <c r="E1555" t="s">
        <v>173</v>
      </c>
      <c r="F1555" t="s">
        <v>4734</v>
      </c>
      <c r="G1555" t="s">
        <v>175</v>
      </c>
      <c r="H1555" t="s">
        <v>144</v>
      </c>
      <c r="I1555" t="s">
        <v>136</v>
      </c>
      <c r="J1555" t="s">
        <v>137</v>
      </c>
      <c r="K1555" t="s">
        <v>138</v>
      </c>
      <c r="L1555" t="s">
        <v>4735</v>
      </c>
      <c r="M1555" t="s">
        <v>4736</v>
      </c>
      <c r="N1555">
        <v>3.2269444439999999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1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2.1412393569511395E-2</v>
      </c>
      <c r="AC1555">
        <v>0</v>
      </c>
      <c r="AD1555">
        <v>0</v>
      </c>
      <c r="AE1555">
        <v>2.1412393569511395E-2</v>
      </c>
    </row>
    <row r="1556" spans="1:31" x14ac:dyDescent="0.3">
      <c r="A1556">
        <v>2450598</v>
      </c>
      <c r="B1556">
        <v>1</v>
      </c>
      <c r="C1556" t="s">
        <v>80</v>
      </c>
      <c r="D1556" t="s">
        <v>96</v>
      </c>
      <c r="E1556" t="s">
        <v>173</v>
      </c>
      <c r="F1556" t="s">
        <v>1836</v>
      </c>
      <c r="G1556" t="s">
        <v>175</v>
      </c>
      <c r="H1556" t="s">
        <v>144</v>
      </c>
      <c r="I1556" t="s">
        <v>136</v>
      </c>
      <c r="J1556" t="s">
        <v>137</v>
      </c>
      <c r="K1556" t="s">
        <v>138</v>
      </c>
      <c r="L1556" t="s">
        <v>4737</v>
      </c>
      <c r="M1556" t="s">
        <v>4738</v>
      </c>
      <c r="N1556">
        <v>5.2750000000000004</v>
      </c>
      <c r="O1556">
        <v>0</v>
      </c>
      <c r="P1556">
        <v>2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8.4484781054878368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8.4484781054878368</v>
      </c>
    </row>
    <row r="1557" spans="1:31" x14ac:dyDescent="0.3">
      <c r="A1557">
        <v>2450604</v>
      </c>
      <c r="B1557">
        <v>1</v>
      </c>
      <c r="C1557" t="s">
        <v>81</v>
      </c>
      <c r="D1557" t="s">
        <v>113</v>
      </c>
      <c r="E1557" t="s">
        <v>173</v>
      </c>
      <c r="F1557" t="s">
        <v>4739</v>
      </c>
      <c r="G1557" t="s">
        <v>175</v>
      </c>
      <c r="H1557" t="s">
        <v>144</v>
      </c>
      <c r="I1557" t="s">
        <v>136</v>
      </c>
      <c r="J1557" t="s">
        <v>137</v>
      </c>
      <c r="K1557" t="s">
        <v>138</v>
      </c>
      <c r="L1557" t="s">
        <v>4740</v>
      </c>
      <c r="M1557" t="s">
        <v>4741</v>
      </c>
      <c r="N1557">
        <v>7.3730555549999997</v>
      </c>
      <c r="O1557">
        <v>0</v>
      </c>
      <c r="P1557">
        <v>1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5.5632248192937503E-4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5.5632248192937503E-4</v>
      </c>
    </row>
    <row r="1558" spans="1:31" x14ac:dyDescent="0.3">
      <c r="A1558">
        <v>2450896</v>
      </c>
      <c r="B1558">
        <v>1</v>
      </c>
      <c r="C1558" t="s">
        <v>81</v>
      </c>
      <c r="D1558" t="s">
        <v>126</v>
      </c>
      <c r="E1558" t="s">
        <v>132</v>
      </c>
      <c r="F1558" t="s">
        <v>1261</v>
      </c>
      <c r="G1558" t="s">
        <v>149</v>
      </c>
      <c r="H1558" t="s">
        <v>135</v>
      </c>
      <c r="I1558" t="s">
        <v>660</v>
      </c>
      <c r="J1558" t="s">
        <v>137</v>
      </c>
      <c r="K1558" t="s">
        <v>138</v>
      </c>
      <c r="L1558" t="s">
        <v>4742</v>
      </c>
      <c r="M1558" t="s">
        <v>4743</v>
      </c>
      <c r="N1558">
        <v>4.1666665999999998E-2</v>
      </c>
      <c r="O1558">
        <v>4</v>
      </c>
      <c r="P1558">
        <v>7116</v>
      </c>
      <c r="Q1558">
        <v>171</v>
      </c>
      <c r="R1558">
        <v>1215</v>
      </c>
      <c r="S1558">
        <v>59</v>
      </c>
      <c r="T1558">
        <v>905</v>
      </c>
      <c r="U1558">
        <v>3</v>
      </c>
      <c r="V1558">
        <v>1</v>
      </c>
      <c r="W1558">
        <v>0.10919143813214266</v>
      </c>
      <c r="X1558">
        <v>43.88223670087789</v>
      </c>
      <c r="Y1558">
        <v>9.9641121127531314</v>
      </c>
      <c r="Z1558">
        <v>5.7101022846599676</v>
      </c>
      <c r="AA1558">
        <v>9.9801236591402187</v>
      </c>
      <c r="AB1558">
        <v>32.4847420276392</v>
      </c>
      <c r="AC1558">
        <v>0.12878920848165129</v>
      </c>
      <c r="AD1558">
        <v>0.55248455817879361</v>
      </c>
      <c r="AE1558">
        <v>102.81178198986299</v>
      </c>
    </row>
    <row r="1559" spans="1:31" x14ac:dyDescent="0.3">
      <c r="A1559">
        <v>2451016</v>
      </c>
      <c r="B1559">
        <v>1</v>
      </c>
      <c r="C1559" t="s">
        <v>80</v>
      </c>
      <c r="D1559" t="s">
        <v>110</v>
      </c>
      <c r="E1559" t="s">
        <v>173</v>
      </c>
      <c r="F1559" t="s">
        <v>4744</v>
      </c>
      <c r="G1559" t="s">
        <v>175</v>
      </c>
      <c r="H1559" t="s">
        <v>144</v>
      </c>
      <c r="I1559" t="s">
        <v>136</v>
      </c>
      <c r="J1559" t="s">
        <v>137</v>
      </c>
      <c r="K1559" t="s">
        <v>138</v>
      </c>
      <c r="L1559" t="s">
        <v>4745</v>
      </c>
      <c r="M1559" t="s">
        <v>4746</v>
      </c>
      <c r="N1559">
        <v>1.7469444439999999</v>
      </c>
      <c r="O1559">
        <v>0</v>
      </c>
      <c r="P1559">
        <v>1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0.36214941310326104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0.36214941310326104</v>
      </c>
    </row>
    <row r="1560" spans="1:31" x14ac:dyDescent="0.3">
      <c r="A1560">
        <v>2450352</v>
      </c>
      <c r="B1560">
        <v>1</v>
      </c>
      <c r="C1560" t="s">
        <v>80</v>
      </c>
      <c r="D1560" t="s">
        <v>96</v>
      </c>
      <c r="E1560" t="s">
        <v>173</v>
      </c>
      <c r="F1560" t="s">
        <v>4747</v>
      </c>
      <c r="G1560" t="s">
        <v>219</v>
      </c>
      <c r="H1560" t="s">
        <v>144</v>
      </c>
      <c r="I1560" t="s">
        <v>136</v>
      </c>
      <c r="J1560" t="s">
        <v>3</v>
      </c>
      <c r="K1560" t="s">
        <v>138</v>
      </c>
      <c r="L1560" t="s">
        <v>4748</v>
      </c>
      <c r="M1560" t="s">
        <v>4749</v>
      </c>
      <c r="N1560">
        <v>2.0380555550000001</v>
      </c>
      <c r="O1560">
        <v>0</v>
      </c>
      <c r="P1560">
        <v>2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3.0940291069027941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3.0940291069027941</v>
      </c>
    </row>
    <row r="1561" spans="1:31" x14ac:dyDescent="0.3">
      <c r="A1561">
        <v>2450687</v>
      </c>
      <c r="B1561">
        <v>1</v>
      </c>
      <c r="C1561" t="s">
        <v>81</v>
      </c>
      <c r="D1561" t="s">
        <v>113</v>
      </c>
      <c r="E1561" t="s">
        <v>169</v>
      </c>
      <c r="F1561" t="s">
        <v>4750</v>
      </c>
      <c r="G1561" t="s">
        <v>149</v>
      </c>
      <c r="H1561" t="s">
        <v>135</v>
      </c>
      <c r="I1561" t="s">
        <v>136</v>
      </c>
      <c r="J1561" t="s">
        <v>137</v>
      </c>
      <c r="K1561" t="s">
        <v>138</v>
      </c>
      <c r="L1561" t="s">
        <v>4751</v>
      </c>
      <c r="M1561" t="s">
        <v>4752</v>
      </c>
      <c r="N1561">
        <v>1.794166666</v>
      </c>
      <c r="O1561">
        <v>0</v>
      </c>
      <c r="P1561">
        <v>137</v>
      </c>
      <c r="Q1561">
        <v>10</v>
      </c>
      <c r="R1561">
        <v>29</v>
      </c>
      <c r="S1561">
        <v>1</v>
      </c>
      <c r="T1561">
        <v>11</v>
      </c>
      <c r="U1561">
        <v>1</v>
      </c>
      <c r="V1561">
        <v>0</v>
      </c>
      <c r="W1561">
        <v>0</v>
      </c>
      <c r="X1561">
        <v>46.191838051869858</v>
      </c>
      <c r="Y1561">
        <v>32.446940363210786</v>
      </c>
      <c r="Z1561">
        <v>13.501350448777872</v>
      </c>
      <c r="AA1561">
        <v>1.5137812842012228</v>
      </c>
      <c r="AB1561">
        <v>40.547202062781842</v>
      </c>
      <c r="AC1561">
        <v>147.09433175304758</v>
      </c>
      <c r="AD1561">
        <v>0</v>
      </c>
      <c r="AE1561">
        <v>281.29544396388917</v>
      </c>
    </row>
    <row r="1562" spans="1:31" x14ac:dyDescent="0.3">
      <c r="A1562">
        <v>2450830</v>
      </c>
      <c r="B1562">
        <v>1</v>
      </c>
      <c r="C1562" t="s">
        <v>80</v>
      </c>
      <c r="D1562" t="s">
        <v>83</v>
      </c>
      <c r="E1562" t="s">
        <v>173</v>
      </c>
      <c r="F1562" t="s">
        <v>4753</v>
      </c>
      <c r="G1562" t="s">
        <v>175</v>
      </c>
      <c r="H1562" t="s">
        <v>144</v>
      </c>
      <c r="I1562" t="s">
        <v>136</v>
      </c>
      <c r="J1562" t="s">
        <v>137</v>
      </c>
      <c r="K1562" t="s">
        <v>138</v>
      </c>
      <c r="L1562" t="s">
        <v>4754</v>
      </c>
      <c r="M1562" t="s">
        <v>4755</v>
      </c>
      <c r="N1562">
        <v>2.3402777769999998</v>
      </c>
      <c r="O1562">
        <v>0</v>
      </c>
      <c r="P1562">
        <v>2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0.91856802147481564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0.91856802147481564</v>
      </c>
    </row>
    <row r="1563" spans="1:31" x14ac:dyDescent="0.3">
      <c r="A1563">
        <v>2450661</v>
      </c>
      <c r="B1563">
        <v>1</v>
      </c>
      <c r="C1563" t="s">
        <v>81</v>
      </c>
      <c r="D1563" t="s">
        <v>121</v>
      </c>
      <c r="E1563" t="s">
        <v>147</v>
      </c>
      <c r="F1563" t="s">
        <v>4756</v>
      </c>
      <c r="G1563" t="s">
        <v>149</v>
      </c>
      <c r="H1563" t="s">
        <v>135</v>
      </c>
      <c r="I1563" t="s">
        <v>136</v>
      </c>
      <c r="J1563" t="s">
        <v>137</v>
      </c>
      <c r="K1563" t="s">
        <v>138</v>
      </c>
      <c r="L1563" t="s">
        <v>4266</v>
      </c>
      <c r="M1563" t="s">
        <v>4757</v>
      </c>
      <c r="N1563">
        <v>2.0094444440000001</v>
      </c>
      <c r="O1563">
        <v>0</v>
      </c>
      <c r="P1563">
        <v>10</v>
      </c>
      <c r="Q1563">
        <v>0</v>
      </c>
      <c r="R1563">
        <v>45</v>
      </c>
      <c r="S1563">
        <v>1</v>
      </c>
      <c r="T1563">
        <v>6</v>
      </c>
      <c r="U1563">
        <v>0</v>
      </c>
      <c r="V1563">
        <v>0</v>
      </c>
      <c r="W1563">
        <v>0</v>
      </c>
      <c r="X1563">
        <v>9.3265770419550389</v>
      </c>
      <c r="Y1563">
        <v>0</v>
      </c>
      <c r="Z1563">
        <v>6.2931141391444569</v>
      </c>
      <c r="AA1563">
        <v>3.9603913249751219</v>
      </c>
      <c r="AB1563">
        <v>8.5052317671579871</v>
      </c>
      <c r="AC1563">
        <v>0</v>
      </c>
      <c r="AD1563">
        <v>0</v>
      </c>
      <c r="AE1563">
        <v>28.085314273232605</v>
      </c>
    </row>
    <row r="1564" spans="1:31" x14ac:dyDescent="0.3">
      <c r="A1564">
        <v>2450538</v>
      </c>
      <c r="B1564">
        <v>1</v>
      </c>
      <c r="C1564" t="s">
        <v>80</v>
      </c>
      <c r="D1564" t="s">
        <v>100</v>
      </c>
      <c r="E1564" t="s">
        <v>141</v>
      </c>
      <c r="F1564" t="s">
        <v>4758</v>
      </c>
      <c r="G1564" t="s">
        <v>156</v>
      </c>
      <c r="H1564" t="s">
        <v>144</v>
      </c>
      <c r="I1564" t="s">
        <v>136</v>
      </c>
      <c r="J1564" t="s">
        <v>137</v>
      </c>
      <c r="K1564" t="s">
        <v>138</v>
      </c>
      <c r="L1564" t="s">
        <v>4759</v>
      </c>
      <c r="M1564" t="s">
        <v>4760</v>
      </c>
      <c r="N1564">
        <v>1.364166666</v>
      </c>
      <c r="O1564">
        <v>0</v>
      </c>
      <c r="P1564">
        <v>37</v>
      </c>
      <c r="Q1564">
        <v>0</v>
      </c>
      <c r="R1564">
        <v>0</v>
      </c>
      <c r="S1564">
        <v>0</v>
      </c>
      <c r="T1564">
        <v>1</v>
      </c>
      <c r="U1564">
        <v>0</v>
      </c>
      <c r="V1564">
        <v>0</v>
      </c>
      <c r="W1564">
        <v>0</v>
      </c>
      <c r="X1564">
        <v>10.328658250240398</v>
      </c>
      <c r="Y1564">
        <v>0</v>
      </c>
      <c r="Z1564">
        <v>0</v>
      </c>
      <c r="AA1564">
        <v>0</v>
      </c>
      <c r="AB1564">
        <v>2.5773706683277782</v>
      </c>
      <c r="AC1564">
        <v>0</v>
      </c>
      <c r="AD1564">
        <v>0</v>
      </c>
      <c r="AE1564">
        <v>12.906028918568175</v>
      </c>
    </row>
    <row r="1565" spans="1:31" x14ac:dyDescent="0.3">
      <c r="A1565">
        <v>2450418</v>
      </c>
      <c r="B1565">
        <v>1</v>
      </c>
      <c r="C1565" t="s">
        <v>80</v>
      </c>
      <c r="D1565" t="s">
        <v>90</v>
      </c>
      <c r="E1565" t="s">
        <v>173</v>
      </c>
      <c r="F1565" t="s">
        <v>4761</v>
      </c>
      <c r="G1565" t="s">
        <v>175</v>
      </c>
      <c r="H1565" t="s">
        <v>144</v>
      </c>
      <c r="I1565" t="s">
        <v>136</v>
      </c>
      <c r="J1565" t="s">
        <v>137</v>
      </c>
      <c r="K1565" t="s">
        <v>138</v>
      </c>
      <c r="L1565" t="s">
        <v>4762</v>
      </c>
      <c r="M1565" t="s">
        <v>4763</v>
      </c>
      <c r="N1565">
        <v>3.1069444439999998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5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11.999391813509714</v>
      </c>
      <c r="AC1565">
        <v>0</v>
      </c>
      <c r="AD1565">
        <v>0</v>
      </c>
      <c r="AE1565">
        <v>11.999391813509714</v>
      </c>
    </row>
    <row r="1566" spans="1:31" x14ac:dyDescent="0.3">
      <c r="A1566">
        <v>2450916</v>
      </c>
      <c r="B1566">
        <v>1</v>
      </c>
      <c r="C1566" t="s">
        <v>80</v>
      </c>
      <c r="D1566" t="s">
        <v>95</v>
      </c>
      <c r="E1566" t="s">
        <v>147</v>
      </c>
      <c r="F1566" t="s">
        <v>4764</v>
      </c>
      <c r="G1566" t="s">
        <v>134</v>
      </c>
      <c r="H1566" t="s">
        <v>135</v>
      </c>
      <c r="I1566" t="s">
        <v>136</v>
      </c>
      <c r="J1566" t="s">
        <v>137</v>
      </c>
      <c r="K1566" t="s">
        <v>138</v>
      </c>
      <c r="L1566" t="s">
        <v>4765</v>
      </c>
      <c r="M1566" t="s">
        <v>4766</v>
      </c>
      <c r="N1566">
        <v>3.5672222219999998</v>
      </c>
      <c r="O1566">
        <v>0</v>
      </c>
      <c r="P1566">
        <v>0</v>
      </c>
      <c r="Q1566">
        <v>1</v>
      </c>
      <c r="R1566">
        <v>0</v>
      </c>
      <c r="S1566">
        <v>1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1.6350794672209956</v>
      </c>
      <c r="Z1566">
        <v>0</v>
      </c>
      <c r="AA1566">
        <v>10.235953512753024</v>
      </c>
      <c r="AB1566">
        <v>0</v>
      </c>
      <c r="AC1566">
        <v>0</v>
      </c>
      <c r="AD1566">
        <v>0</v>
      </c>
      <c r="AE1566">
        <v>11.87103297997402</v>
      </c>
    </row>
    <row r="1567" spans="1:31" x14ac:dyDescent="0.3">
      <c r="A1567">
        <v>2451059</v>
      </c>
      <c r="B1567">
        <v>1</v>
      </c>
      <c r="C1567" t="s">
        <v>80</v>
      </c>
      <c r="D1567" t="s">
        <v>88</v>
      </c>
      <c r="E1567" t="s">
        <v>173</v>
      </c>
      <c r="F1567" t="s">
        <v>4767</v>
      </c>
      <c r="G1567" t="s">
        <v>179</v>
      </c>
      <c r="H1567" t="s">
        <v>144</v>
      </c>
      <c r="I1567" t="s">
        <v>136</v>
      </c>
      <c r="J1567" t="s">
        <v>137</v>
      </c>
      <c r="K1567" t="s">
        <v>138</v>
      </c>
      <c r="L1567" t="s">
        <v>4768</v>
      </c>
      <c r="M1567" t="s">
        <v>4769</v>
      </c>
      <c r="N1567">
        <v>1.859722222</v>
      </c>
      <c r="O1567">
        <v>0</v>
      </c>
      <c r="P1567">
        <v>1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2.6897851994957485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2.6897851994957485</v>
      </c>
    </row>
    <row r="1568" spans="1:31" x14ac:dyDescent="0.3">
      <c r="A1568">
        <v>2450432</v>
      </c>
      <c r="B1568">
        <v>1</v>
      </c>
      <c r="C1568" t="s">
        <v>80</v>
      </c>
      <c r="D1568" t="s">
        <v>93</v>
      </c>
      <c r="E1568" t="s">
        <v>159</v>
      </c>
      <c r="F1568" t="s">
        <v>4770</v>
      </c>
      <c r="G1568" t="s">
        <v>725</v>
      </c>
      <c r="H1568" t="s">
        <v>144</v>
      </c>
      <c r="I1568" t="s">
        <v>136</v>
      </c>
      <c r="J1568" t="s">
        <v>137</v>
      </c>
      <c r="K1568" t="s">
        <v>138</v>
      </c>
      <c r="L1568" t="s">
        <v>4771</v>
      </c>
      <c r="M1568" t="s">
        <v>4772</v>
      </c>
      <c r="N1568">
        <v>1.683888888</v>
      </c>
      <c r="O1568">
        <v>0</v>
      </c>
      <c r="P1568">
        <v>0</v>
      </c>
      <c r="Q1568">
        <v>0</v>
      </c>
      <c r="R1568">
        <v>14</v>
      </c>
      <c r="S1568">
        <v>0</v>
      </c>
      <c r="T1568">
        <v>1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10.939735909397724</v>
      </c>
      <c r="AA1568">
        <v>0</v>
      </c>
      <c r="AB1568">
        <v>3.7321608413053489</v>
      </c>
      <c r="AC1568">
        <v>0</v>
      </c>
      <c r="AD1568">
        <v>0</v>
      </c>
      <c r="AE1568">
        <v>14.671896750703073</v>
      </c>
    </row>
    <row r="1569" spans="1:31" x14ac:dyDescent="0.3">
      <c r="A1569">
        <v>2450475</v>
      </c>
      <c r="B1569">
        <v>1</v>
      </c>
      <c r="C1569" t="s">
        <v>80</v>
      </c>
      <c r="D1569" t="s">
        <v>96</v>
      </c>
      <c r="E1569" t="s">
        <v>141</v>
      </c>
      <c r="F1569" t="s">
        <v>4773</v>
      </c>
      <c r="G1569" t="s">
        <v>219</v>
      </c>
      <c r="H1569" t="s">
        <v>144</v>
      </c>
      <c r="I1569" t="s">
        <v>136</v>
      </c>
      <c r="J1569" t="s">
        <v>3</v>
      </c>
      <c r="K1569" t="s">
        <v>138</v>
      </c>
      <c r="L1569" t="s">
        <v>4774</v>
      </c>
      <c r="M1569" t="s">
        <v>4775</v>
      </c>
      <c r="N1569">
        <v>1.9083333330000001</v>
      </c>
      <c r="O1569">
        <v>0</v>
      </c>
      <c r="P1569">
        <v>186</v>
      </c>
      <c r="Q1569">
        <v>0</v>
      </c>
      <c r="R1569">
        <v>0</v>
      </c>
      <c r="S1569">
        <v>0</v>
      </c>
      <c r="T1569">
        <v>8</v>
      </c>
      <c r="U1569">
        <v>0</v>
      </c>
      <c r="V1569">
        <v>0</v>
      </c>
      <c r="W1569">
        <v>0</v>
      </c>
      <c r="X1569">
        <v>175.32092039009902</v>
      </c>
      <c r="Y1569">
        <v>0</v>
      </c>
      <c r="Z1569">
        <v>0</v>
      </c>
      <c r="AA1569">
        <v>0</v>
      </c>
      <c r="AB1569">
        <v>21.557275183781456</v>
      </c>
      <c r="AC1569">
        <v>0</v>
      </c>
      <c r="AD1569">
        <v>0</v>
      </c>
      <c r="AE1569">
        <v>196.87819557388048</v>
      </c>
    </row>
    <row r="1570" spans="1:31" x14ac:dyDescent="0.3">
      <c r="A1570">
        <v>2450530</v>
      </c>
      <c r="B1570">
        <v>1</v>
      </c>
      <c r="C1570" t="s">
        <v>80</v>
      </c>
      <c r="D1570" t="s">
        <v>93</v>
      </c>
      <c r="E1570" t="s">
        <v>284</v>
      </c>
      <c r="F1570" t="s">
        <v>4776</v>
      </c>
      <c r="G1570" t="s">
        <v>149</v>
      </c>
      <c r="H1570" t="s">
        <v>135</v>
      </c>
      <c r="I1570" t="s">
        <v>136</v>
      </c>
      <c r="J1570" t="s">
        <v>137</v>
      </c>
      <c r="K1570" t="s">
        <v>138</v>
      </c>
      <c r="L1570" t="s">
        <v>4777</v>
      </c>
      <c r="M1570" t="s">
        <v>4778</v>
      </c>
      <c r="N1570">
        <v>1.0052000000000001</v>
      </c>
      <c r="O1570">
        <v>9</v>
      </c>
      <c r="P1570">
        <v>4695</v>
      </c>
      <c r="Q1570">
        <v>246</v>
      </c>
      <c r="R1570">
        <v>1424</v>
      </c>
      <c r="S1570">
        <v>57</v>
      </c>
      <c r="T1570">
        <v>1226</v>
      </c>
      <c r="U1570">
        <v>6</v>
      </c>
      <c r="V1570">
        <v>1</v>
      </c>
      <c r="W1570">
        <v>14.747557630759207</v>
      </c>
      <c r="X1570">
        <v>932.14413224027794</v>
      </c>
      <c r="Y1570">
        <v>482.7695063148891</v>
      </c>
      <c r="Z1570">
        <v>655.21788756068383</v>
      </c>
      <c r="AA1570">
        <v>520.2878731663335</v>
      </c>
      <c r="AB1570">
        <v>992.86859107168698</v>
      </c>
      <c r="AC1570">
        <v>379.45299896361104</v>
      </c>
      <c r="AD1570">
        <v>176.11754279126927</v>
      </c>
      <c r="AE1570">
        <v>4153.6060897395109</v>
      </c>
    </row>
    <row r="1571" spans="1:31" x14ac:dyDescent="0.3">
      <c r="A1571">
        <v>2450839</v>
      </c>
      <c r="B1571">
        <v>1</v>
      </c>
      <c r="C1571" t="s">
        <v>80</v>
      </c>
      <c r="D1571" t="s">
        <v>82</v>
      </c>
      <c r="E1571" t="s">
        <v>159</v>
      </c>
      <c r="F1571" t="s">
        <v>4779</v>
      </c>
      <c r="G1571" t="s">
        <v>143</v>
      </c>
      <c r="H1571" t="s">
        <v>144</v>
      </c>
      <c r="I1571" t="s">
        <v>136</v>
      </c>
      <c r="J1571" t="s">
        <v>137</v>
      </c>
      <c r="K1571" t="s">
        <v>138</v>
      </c>
      <c r="L1571" t="s">
        <v>4780</v>
      </c>
      <c r="M1571" t="s">
        <v>4781</v>
      </c>
      <c r="N1571">
        <v>0.64694444399999995</v>
      </c>
      <c r="O1571">
        <v>0</v>
      </c>
      <c r="P1571">
        <v>942</v>
      </c>
      <c r="Q1571">
        <v>0</v>
      </c>
      <c r="R1571">
        <v>0</v>
      </c>
      <c r="S1571">
        <v>0</v>
      </c>
      <c r="T1571">
        <v>152</v>
      </c>
      <c r="U1571">
        <v>0</v>
      </c>
      <c r="V1571">
        <v>0</v>
      </c>
      <c r="W1571">
        <v>0</v>
      </c>
      <c r="X1571">
        <v>210.59881202276443</v>
      </c>
      <c r="Y1571">
        <v>0</v>
      </c>
      <c r="Z1571">
        <v>0</v>
      </c>
      <c r="AA1571">
        <v>0</v>
      </c>
      <c r="AB1571">
        <v>115.04206680245944</v>
      </c>
      <c r="AC1571">
        <v>0</v>
      </c>
      <c r="AD1571">
        <v>0</v>
      </c>
      <c r="AE1571">
        <v>325.64087882522387</v>
      </c>
    </row>
    <row r="1572" spans="1:31" x14ac:dyDescent="0.3">
      <c r="A1572">
        <v>2450338</v>
      </c>
      <c r="B1572">
        <v>1</v>
      </c>
      <c r="C1572" t="s">
        <v>81</v>
      </c>
      <c r="D1572" t="s">
        <v>122</v>
      </c>
      <c r="E1572" t="s">
        <v>132</v>
      </c>
      <c r="F1572" t="s">
        <v>4782</v>
      </c>
      <c r="G1572" t="s">
        <v>226</v>
      </c>
      <c r="H1572" t="s">
        <v>135</v>
      </c>
      <c r="I1572" t="s">
        <v>136</v>
      </c>
      <c r="J1572" t="s">
        <v>137</v>
      </c>
      <c r="K1572" t="s">
        <v>162</v>
      </c>
      <c r="L1572" t="s">
        <v>4783</v>
      </c>
      <c r="M1572" t="s">
        <v>4340</v>
      </c>
      <c r="N1572">
        <v>0.35805555500000003</v>
      </c>
      <c r="O1572">
        <v>1</v>
      </c>
      <c r="P1572">
        <v>368</v>
      </c>
      <c r="Q1572">
        <v>46</v>
      </c>
      <c r="R1572">
        <v>19</v>
      </c>
      <c r="S1572">
        <v>3</v>
      </c>
      <c r="T1572">
        <v>48</v>
      </c>
      <c r="U1572">
        <v>1</v>
      </c>
      <c r="V1572">
        <v>0</v>
      </c>
      <c r="W1572">
        <v>1.7144503945935897E-2</v>
      </c>
      <c r="X1572">
        <v>19.129935401129611</v>
      </c>
      <c r="Y1572">
        <v>37.113330544928729</v>
      </c>
      <c r="Z1572">
        <v>1.0977315018238027</v>
      </c>
      <c r="AA1572">
        <v>31.09222000894453</v>
      </c>
      <c r="AB1572">
        <v>18.775375969165232</v>
      </c>
      <c r="AC1572">
        <v>6.1615932611606272</v>
      </c>
      <c r="AD1572">
        <v>0</v>
      </c>
      <c r="AE1572">
        <v>113.38733119109845</v>
      </c>
    </row>
    <row r="1573" spans="1:31" x14ac:dyDescent="0.3">
      <c r="A1573">
        <v>2451002</v>
      </c>
      <c r="B1573">
        <v>1</v>
      </c>
      <c r="C1573" t="s">
        <v>81</v>
      </c>
      <c r="D1573" t="s">
        <v>113</v>
      </c>
      <c r="E1573" t="s">
        <v>182</v>
      </c>
      <c r="F1573" t="s">
        <v>4784</v>
      </c>
      <c r="G1573" t="s">
        <v>143</v>
      </c>
      <c r="H1573" t="s">
        <v>144</v>
      </c>
      <c r="I1573" t="s">
        <v>136</v>
      </c>
      <c r="J1573" t="s">
        <v>137</v>
      </c>
      <c r="K1573" t="s">
        <v>138</v>
      </c>
      <c r="L1573" t="s">
        <v>4785</v>
      </c>
      <c r="M1573" t="s">
        <v>4786</v>
      </c>
      <c r="N1573">
        <v>0.27111111100000002</v>
      </c>
      <c r="O1573">
        <v>0</v>
      </c>
      <c r="P1573">
        <v>38</v>
      </c>
      <c r="Q1573">
        <v>0</v>
      </c>
      <c r="R1573">
        <v>0</v>
      </c>
      <c r="S1573">
        <v>0</v>
      </c>
      <c r="T1573">
        <v>1</v>
      </c>
      <c r="U1573">
        <v>0</v>
      </c>
      <c r="V1573">
        <v>0</v>
      </c>
      <c r="W1573">
        <v>0</v>
      </c>
      <c r="X1573">
        <v>3.3451663350882708</v>
      </c>
      <c r="Y1573">
        <v>0</v>
      </c>
      <c r="Z1573">
        <v>0</v>
      </c>
      <c r="AA1573">
        <v>0</v>
      </c>
      <c r="AB1573">
        <v>1.3048024468361348</v>
      </c>
      <c r="AC1573">
        <v>0</v>
      </c>
      <c r="AD1573">
        <v>0</v>
      </c>
      <c r="AE1573">
        <v>4.6499687819244055</v>
      </c>
    </row>
    <row r="1574" spans="1:31" x14ac:dyDescent="0.3">
      <c r="A1574">
        <v>2450607</v>
      </c>
      <c r="B1574">
        <v>1</v>
      </c>
      <c r="C1574" t="s">
        <v>81</v>
      </c>
      <c r="D1574" t="s">
        <v>118</v>
      </c>
      <c r="E1574" t="s">
        <v>147</v>
      </c>
      <c r="F1574" t="s">
        <v>4787</v>
      </c>
      <c r="G1574" t="s">
        <v>134</v>
      </c>
      <c r="H1574" t="s">
        <v>135</v>
      </c>
      <c r="I1574" t="s">
        <v>136</v>
      </c>
      <c r="J1574" t="s">
        <v>137</v>
      </c>
      <c r="K1574" t="s">
        <v>138</v>
      </c>
      <c r="L1574" t="s">
        <v>4788</v>
      </c>
      <c r="M1574" t="s">
        <v>4789</v>
      </c>
      <c r="N1574">
        <v>2.3424999999999998</v>
      </c>
      <c r="O1574">
        <v>0</v>
      </c>
      <c r="P1574">
        <v>0</v>
      </c>
      <c r="Q1574">
        <v>7</v>
      </c>
      <c r="R1574">
        <v>0</v>
      </c>
      <c r="S1574">
        <v>1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5.3872212505725408</v>
      </c>
      <c r="Z1574">
        <v>0</v>
      </c>
      <c r="AA1574">
        <v>4.632942620599664</v>
      </c>
      <c r="AB1574">
        <v>0</v>
      </c>
      <c r="AC1574">
        <v>0</v>
      </c>
      <c r="AD1574">
        <v>0</v>
      </c>
      <c r="AE1574">
        <v>10.020163871172205</v>
      </c>
    </row>
    <row r="1575" spans="1:31" x14ac:dyDescent="0.3">
      <c r="A1575">
        <v>2450902</v>
      </c>
      <c r="B1575">
        <v>1</v>
      </c>
      <c r="C1575" t="s">
        <v>81</v>
      </c>
      <c r="D1575" t="s">
        <v>118</v>
      </c>
      <c r="E1575" t="s">
        <v>284</v>
      </c>
      <c r="F1575" t="s">
        <v>4790</v>
      </c>
      <c r="G1575" t="s">
        <v>149</v>
      </c>
      <c r="H1575" t="s">
        <v>135</v>
      </c>
      <c r="I1575" t="s">
        <v>660</v>
      </c>
      <c r="J1575" t="s">
        <v>137</v>
      </c>
      <c r="K1575" t="s">
        <v>138</v>
      </c>
      <c r="L1575" t="s">
        <v>4791</v>
      </c>
      <c r="M1575" t="s">
        <v>4792</v>
      </c>
      <c r="N1575">
        <v>3.3718333000000003E-2</v>
      </c>
      <c r="O1575">
        <v>4</v>
      </c>
      <c r="P1575">
        <v>401</v>
      </c>
      <c r="Q1575">
        <v>157</v>
      </c>
      <c r="R1575">
        <v>321</v>
      </c>
      <c r="S1575">
        <v>18</v>
      </c>
      <c r="T1575">
        <v>55</v>
      </c>
      <c r="U1575">
        <v>2</v>
      </c>
      <c r="V1575">
        <v>0</v>
      </c>
      <c r="W1575">
        <v>2.4056841859956324E-2</v>
      </c>
      <c r="X1575">
        <v>2.4966231376350345</v>
      </c>
      <c r="Y1575">
        <v>4.8791912067750829</v>
      </c>
      <c r="Z1575">
        <v>7.69364973610113</v>
      </c>
      <c r="AA1575">
        <v>2.1389440898021337</v>
      </c>
      <c r="AB1575">
        <v>1.1997000621691667</v>
      </c>
      <c r="AC1575">
        <v>6.6105788764844737</v>
      </c>
      <c r="AD1575">
        <v>0</v>
      </c>
      <c r="AE1575">
        <v>25.042743950826981</v>
      </c>
    </row>
    <row r="1576" spans="1:31" x14ac:dyDescent="0.3">
      <c r="A1576">
        <v>2450653</v>
      </c>
      <c r="B1576">
        <v>1</v>
      </c>
      <c r="C1576" t="s">
        <v>80</v>
      </c>
      <c r="D1576" t="s">
        <v>93</v>
      </c>
      <c r="E1576" t="s">
        <v>169</v>
      </c>
      <c r="F1576" t="s">
        <v>4793</v>
      </c>
      <c r="G1576" t="s">
        <v>2861</v>
      </c>
      <c r="H1576" t="s">
        <v>135</v>
      </c>
      <c r="I1576" t="s">
        <v>136</v>
      </c>
      <c r="J1576" t="s">
        <v>137</v>
      </c>
      <c r="K1576" t="s">
        <v>138</v>
      </c>
      <c r="L1576" t="s">
        <v>4794</v>
      </c>
      <c r="M1576" t="s">
        <v>4795</v>
      </c>
      <c r="N1576">
        <v>1.020277777</v>
      </c>
      <c r="O1576">
        <v>0</v>
      </c>
      <c r="P1576">
        <v>4734</v>
      </c>
      <c r="Q1576">
        <v>0</v>
      </c>
      <c r="R1576">
        <v>6</v>
      </c>
      <c r="S1576">
        <v>2</v>
      </c>
      <c r="T1576">
        <v>293</v>
      </c>
      <c r="U1576">
        <v>0</v>
      </c>
      <c r="V1576">
        <v>0</v>
      </c>
      <c r="W1576">
        <v>0</v>
      </c>
      <c r="X1576">
        <v>1329.1866982584577</v>
      </c>
      <c r="Y1576">
        <v>0</v>
      </c>
      <c r="Z1576">
        <v>2.9320164266367708</v>
      </c>
      <c r="AA1576">
        <v>214.51711943961465</v>
      </c>
      <c r="AB1576">
        <v>475.76345221396275</v>
      </c>
      <c r="AC1576">
        <v>0</v>
      </c>
      <c r="AD1576">
        <v>0</v>
      </c>
      <c r="AE1576">
        <v>2022.3992863386716</v>
      </c>
    </row>
    <row r="1577" spans="1:31" x14ac:dyDescent="0.3">
      <c r="A1577">
        <v>2450298</v>
      </c>
      <c r="B1577">
        <v>1</v>
      </c>
      <c r="C1577" t="s">
        <v>81</v>
      </c>
      <c r="D1577" t="s">
        <v>115</v>
      </c>
      <c r="E1577" t="s">
        <v>141</v>
      </c>
      <c r="F1577" t="s">
        <v>4796</v>
      </c>
      <c r="G1577" t="s">
        <v>156</v>
      </c>
      <c r="H1577" t="s">
        <v>144</v>
      </c>
      <c r="I1577" t="s">
        <v>136</v>
      </c>
      <c r="J1577" t="s">
        <v>137</v>
      </c>
      <c r="K1577" t="s">
        <v>138</v>
      </c>
      <c r="L1577" t="s">
        <v>4797</v>
      </c>
      <c r="M1577" t="s">
        <v>4798</v>
      </c>
      <c r="N1577">
        <v>1.1177777769999999</v>
      </c>
      <c r="O1577">
        <v>0</v>
      </c>
      <c r="P1577">
        <v>19</v>
      </c>
      <c r="Q1577">
        <v>0</v>
      </c>
      <c r="R1577">
        <v>0</v>
      </c>
      <c r="S1577">
        <v>0</v>
      </c>
      <c r="T1577">
        <v>2</v>
      </c>
      <c r="U1577">
        <v>0</v>
      </c>
      <c r="V1577">
        <v>0</v>
      </c>
      <c r="W1577">
        <v>0</v>
      </c>
      <c r="X1577">
        <v>3.6809601288990943</v>
      </c>
      <c r="Y1577">
        <v>0</v>
      </c>
      <c r="Z1577">
        <v>0</v>
      </c>
      <c r="AA1577">
        <v>0</v>
      </c>
      <c r="AB1577">
        <v>2.3763359332213909</v>
      </c>
      <c r="AC1577">
        <v>0</v>
      </c>
      <c r="AD1577">
        <v>0</v>
      </c>
      <c r="AE1577">
        <v>6.0572960621204857</v>
      </c>
    </row>
    <row r="1578" spans="1:31" x14ac:dyDescent="0.3">
      <c r="A1578">
        <v>2451048</v>
      </c>
      <c r="B1578">
        <v>1</v>
      </c>
      <c r="C1578" t="s">
        <v>80</v>
      </c>
      <c r="D1578" t="s">
        <v>105</v>
      </c>
      <c r="E1578" t="s">
        <v>182</v>
      </c>
      <c r="F1578" t="s">
        <v>4799</v>
      </c>
      <c r="G1578" t="s">
        <v>143</v>
      </c>
      <c r="H1578" t="s">
        <v>144</v>
      </c>
      <c r="I1578" t="s">
        <v>136</v>
      </c>
      <c r="J1578" t="s">
        <v>137</v>
      </c>
      <c r="K1578" t="s">
        <v>138</v>
      </c>
      <c r="L1578" t="s">
        <v>4800</v>
      </c>
      <c r="M1578" t="s">
        <v>4801</v>
      </c>
      <c r="N1578">
        <v>0.69194444399999999</v>
      </c>
      <c r="O1578">
        <v>0</v>
      </c>
      <c r="P1578">
        <v>115</v>
      </c>
      <c r="Q1578">
        <v>0</v>
      </c>
      <c r="R1578">
        <v>0</v>
      </c>
      <c r="S1578">
        <v>0</v>
      </c>
      <c r="T1578">
        <v>9</v>
      </c>
      <c r="U1578">
        <v>0</v>
      </c>
      <c r="V1578">
        <v>0</v>
      </c>
      <c r="W1578">
        <v>0</v>
      </c>
      <c r="X1578">
        <v>27.756707041204404</v>
      </c>
      <c r="Y1578">
        <v>0</v>
      </c>
      <c r="Z1578">
        <v>0</v>
      </c>
      <c r="AA1578">
        <v>0</v>
      </c>
      <c r="AB1578">
        <v>2.1215710331170765</v>
      </c>
      <c r="AC1578">
        <v>0</v>
      </c>
      <c r="AD1578">
        <v>0</v>
      </c>
      <c r="AE1578">
        <v>29.878278074321479</v>
      </c>
    </row>
    <row r="1579" spans="1:31" x14ac:dyDescent="0.3">
      <c r="A1579">
        <v>2450793</v>
      </c>
      <c r="B1579">
        <v>1</v>
      </c>
      <c r="C1579" t="s">
        <v>80</v>
      </c>
      <c r="D1579" t="s">
        <v>96</v>
      </c>
      <c r="E1579" t="s">
        <v>132</v>
      </c>
      <c r="F1579" t="s">
        <v>4802</v>
      </c>
      <c r="G1579" t="s">
        <v>2861</v>
      </c>
      <c r="H1579" t="s">
        <v>135</v>
      </c>
      <c r="I1579" t="s">
        <v>136</v>
      </c>
      <c r="J1579" t="s">
        <v>137</v>
      </c>
      <c r="K1579" t="s">
        <v>138</v>
      </c>
      <c r="L1579" t="s">
        <v>4803</v>
      </c>
      <c r="M1579" t="s">
        <v>4804</v>
      </c>
      <c r="N1579">
        <v>3.1625000000000001</v>
      </c>
      <c r="O1579">
        <v>0</v>
      </c>
      <c r="P1579">
        <v>466</v>
      </c>
      <c r="Q1579">
        <v>4</v>
      </c>
      <c r="R1579">
        <v>0</v>
      </c>
      <c r="S1579">
        <v>1</v>
      </c>
      <c r="T1579">
        <v>12</v>
      </c>
      <c r="U1579">
        <v>0</v>
      </c>
      <c r="V1579">
        <v>0</v>
      </c>
      <c r="W1579">
        <v>0</v>
      </c>
      <c r="X1579">
        <v>185.37022119739004</v>
      </c>
      <c r="Y1579">
        <v>2259.4951651029087</v>
      </c>
      <c r="Z1579">
        <v>0</v>
      </c>
      <c r="AA1579">
        <v>5.4163351824487309</v>
      </c>
      <c r="AB1579">
        <v>46.335283063890003</v>
      </c>
      <c r="AC1579">
        <v>0</v>
      </c>
      <c r="AD1579">
        <v>0</v>
      </c>
      <c r="AE1579">
        <v>2496.6170045466374</v>
      </c>
    </row>
    <row r="1580" spans="1:31" x14ac:dyDescent="0.3">
      <c r="A1580">
        <v>2450613</v>
      </c>
      <c r="B1580">
        <v>1</v>
      </c>
      <c r="C1580" t="s">
        <v>80</v>
      </c>
      <c r="D1580" t="s">
        <v>93</v>
      </c>
      <c r="E1580" t="s">
        <v>141</v>
      </c>
      <c r="F1580" t="s">
        <v>4805</v>
      </c>
      <c r="G1580" t="s">
        <v>156</v>
      </c>
      <c r="H1580" t="s">
        <v>144</v>
      </c>
      <c r="I1580" t="s">
        <v>136</v>
      </c>
      <c r="J1580" t="s">
        <v>137</v>
      </c>
      <c r="K1580" t="s">
        <v>138</v>
      </c>
      <c r="L1580" t="s">
        <v>4806</v>
      </c>
      <c r="M1580" t="s">
        <v>4807</v>
      </c>
      <c r="N1580">
        <v>3.4436111110000001</v>
      </c>
      <c r="O1580">
        <v>0</v>
      </c>
      <c r="P1580">
        <v>1</v>
      </c>
      <c r="Q1580">
        <v>0</v>
      </c>
      <c r="R1580">
        <v>7</v>
      </c>
      <c r="S1580">
        <v>0</v>
      </c>
      <c r="T1580">
        <v>1</v>
      </c>
      <c r="U1580">
        <v>0</v>
      </c>
      <c r="V1580">
        <v>0</v>
      </c>
      <c r="W1580">
        <v>0</v>
      </c>
      <c r="X1580">
        <v>0.37735954973028757</v>
      </c>
      <c r="Y1580">
        <v>0</v>
      </c>
      <c r="Z1580">
        <v>12.630104832108017</v>
      </c>
      <c r="AA1580">
        <v>0</v>
      </c>
      <c r="AB1580">
        <v>0</v>
      </c>
      <c r="AC1580">
        <v>0</v>
      </c>
      <c r="AD1580">
        <v>0</v>
      </c>
      <c r="AE1580">
        <v>13.007464381838306</v>
      </c>
    </row>
    <row r="1581" spans="1:31" x14ac:dyDescent="0.3">
      <c r="A1581">
        <v>2450258</v>
      </c>
      <c r="B1581">
        <v>1</v>
      </c>
      <c r="C1581" t="s">
        <v>80</v>
      </c>
      <c r="D1581" t="s">
        <v>107</v>
      </c>
      <c r="E1581" t="s">
        <v>147</v>
      </c>
      <c r="F1581" t="s">
        <v>4808</v>
      </c>
      <c r="G1581" t="s">
        <v>528</v>
      </c>
      <c r="H1581" t="s">
        <v>135</v>
      </c>
      <c r="I1581" t="s">
        <v>136</v>
      </c>
      <c r="J1581" t="s">
        <v>137</v>
      </c>
      <c r="K1581" t="s">
        <v>138</v>
      </c>
      <c r="L1581" t="s">
        <v>4809</v>
      </c>
      <c r="M1581" t="s">
        <v>4810</v>
      </c>
      <c r="N1581">
        <v>4.0294444440000001</v>
      </c>
      <c r="O1581">
        <v>0</v>
      </c>
      <c r="P1581">
        <v>3045</v>
      </c>
      <c r="Q1581">
        <v>0</v>
      </c>
      <c r="R1581">
        <v>0</v>
      </c>
      <c r="S1581">
        <v>0</v>
      </c>
      <c r="T1581">
        <v>102</v>
      </c>
      <c r="U1581">
        <v>0</v>
      </c>
      <c r="V1581">
        <v>0</v>
      </c>
      <c r="W1581">
        <v>0</v>
      </c>
      <c r="X1581">
        <v>4200.7129791813859</v>
      </c>
      <c r="Y1581">
        <v>0</v>
      </c>
      <c r="Z1581">
        <v>0</v>
      </c>
      <c r="AA1581">
        <v>0</v>
      </c>
      <c r="AB1581">
        <v>577.52907018867063</v>
      </c>
      <c r="AC1581">
        <v>0</v>
      </c>
      <c r="AD1581">
        <v>0</v>
      </c>
      <c r="AE1581">
        <v>4778.2420493700565</v>
      </c>
    </row>
    <row r="1582" spans="1:31" x14ac:dyDescent="0.3">
      <c r="A1582">
        <v>2450398</v>
      </c>
      <c r="B1582">
        <v>1</v>
      </c>
      <c r="C1582" t="s">
        <v>80</v>
      </c>
      <c r="D1582" t="s">
        <v>96</v>
      </c>
      <c r="E1582" t="s">
        <v>169</v>
      </c>
      <c r="F1582" t="s">
        <v>4811</v>
      </c>
      <c r="G1582" t="s">
        <v>149</v>
      </c>
      <c r="H1582" t="s">
        <v>135</v>
      </c>
      <c r="I1582" t="s">
        <v>136</v>
      </c>
      <c r="J1582" t="s">
        <v>137</v>
      </c>
      <c r="K1582" t="s">
        <v>138</v>
      </c>
      <c r="L1582" t="s">
        <v>4812</v>
      </c>
      <c r="M1582" t="s">
        <v>4813</v>
      </c>
      <c r="N1582">
        <v>0.8</v>
      </c>
      <c r="O1582">
        <v>0</v>
      </c>
      <c r="P1582">
        <v>342</v>
      </c>
      <c r="Q1582">
        <v>0</v>
      </c>
      <c r="R1582">
        <v>0</v>
      </c>
      <c r="S1582">
        <v>0</v>
      </c>
      <c r="T1582">
        <v>18</v>
      </c>
      <c r="U1582">
        <v>0</v>
      </c>
      <c r="V1582">
        <v>0</v>
      </c>
      <c r="W1582">
        <v>0</v>
      </c>
      <c r="X1582">
        <v>131.42138429697579</v>
      </c>
      <c r="Y1582">
        <v>0</v>
      </c>
      <c r="Z1582">
        <v>0</v>
      </c>
      <c r="AA1582">
        <v>0</v>
      </c>
      <c r="AB1582">
        <v>12.658866657695606</v>
      </c>
      <c r="AC1582">
        <v>0</v>
      </c>
      <c r="AD1582">
        <v>0</v>
      </c>
      <c r="AE1582">
        <v>144.08025095467138</v>
      </c>
    </row>
    <row r="1583" spans="1:31" x14ac:dyDescent="0.3">
      <c r="A1583">
        <v>2450733</v>
      </c>
      <c r="B1583">
        <v>1</v>
      </c>
      <c r="C1583" t="s">
        <v>80</v>
      </c>
      <c r="D1583" t="s">
        <v>106</v>
      </c>
      <c r="E1583" t="s">
        <v>173</v>
      </c>
      <c r="F1583" t="s">
        <v>4814</v>
      </c>
      <c r="G1583" t="s">
        <v>179</v>
      </c>
      <c r="H1583" t="s">
        <v>144</v>
      </c>
      <c r="I1583" t="s">
        <v>136</v>
      </c>
      <c r="J1583" t="s">
        <v>137</v>
      </c>
      <c r="K1583" t="s">
        <v>138</v>
      </c>
      <c r="L1583" t="s">
        <v>4815</v>
      </c>
      <c r="M1583" t="s">
        <v>4816</v>
      </c>
      <c r="N1583">
        <v>4.5750000000000002</v>
      </c>
      <c r="O1583">
        <v>0</v>
      </c>
      <c r="P1583">
        <v>1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2.7829136625205519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2.7829136625205519</v>
      </c>
    </row>
    <row r="1584" spans="1:31" x14ac:dyDescent="0.3">
      <c r="A1584">
        <v>2450925</v>
      </c>
      <c r="B1584">
        <v>1</v>
      </c>
      <c r="C1584" t="s">
        <v>81</v>
      </c>
      <c r="D1584" t="s">
        <v>113</v>
      </c>
      <c r="E1584" t="s">
        <v>159</v>
      </c>
      <c r="F1584" t="s">
        <v>4817</v>
      </c>
      <c r="G1584" t="s">
        <v>219</v>
      </c>
      <c r="H1584" t="s">
        <v>144</v>
      </c>
      <c r="I1584" t="s">
        <v>136</v>
      </c>
      <c r="J1584" t="s">
        <v>3</v>
      </c>
      <c r="K1584" t="s">
        <v>138</v>
      </c>
      <c r="L1584" t="s">
        <v>4818</v>
      </c>
      <c r="M1584" t="s">
        <v>4819</v>
      </c>
      <c r="N1584">
        <v>1.6950000000000001</v>
      </c>
      <c r="O1584">
        <v>0</v>
      </c>
      <c r="P1584">
        <v>58</v>
      </c>
      <c r="Q1584">
        <v>0</v>
      </c>
      <c r="R1584">
        <v>28</v>
      </c>
      <c r="S1584">
        <v>0</v>
      </c>
      <c r="T1584">
        <v>4</v>
      </c>
      <c r="U1584">
        <v>0</v>
      </c>
      <c r="V1584">
        <v>0</v>
      </c>
      <c r="W1584">
        <v>0</v>
      </c>
      <c r="X1584">
        <v>9.2879307787249097</v>
      </c>
      <c r="Y1584">
        <v>0</v>
      </c>
      <c r="Z1584">
        <v>10.73715973629554</v>
      </c>
      <c r="AA1584">
        <v>0</v>
      </c>
      <c r="AB1584">
        <v>5.933034151134418</v>
      </c>
      <c r="AC1584">
        <v>0</v>
      </c>
      <c r="AD1584">
        <v>0</v>
      </c>
      <c r="AE1584">
        <v>25.95812466615487</v>
      </c>
    </row>
    <row r="1585" spans="1:31" x14ac:dyDescent="0.3">
      <c r="A1585">
        <v>2450384</v>
      </c>
      <c r="B1585">
        <v>1</v>
      </c>
      <c r="C1585" t="s">
        <v>80</v>
      </c>
      <c r="D1585" t="s">
        <v>94</v>
      </c>
      <c r="E1585" t="s">
        <v>173</v>
      </c>
      <c r="F1585" t="s">
        <v>4820</v>
      </c>
      <c r="G1585" t="s">
        <v>461</v>
      </c>
      <c r="H1585" t="s">
        <v>144</v>
      </c>
      <c r="I1585" t="s">
        <v>136</v>
      </c>
      <c r="J1585" t="s">
        <v>137</v>
      </c>
      <c r="K1585" t="s">
        <v>138</v>
      </c>
      <c r="L1585" t="s">
        <v>4821</v>
      </c>
      <c r="M1585" t="s">
        <v>4822</v>
      </c>
      <c r="N1585">
        <v>4.8624999999999998</v>
      </c>
      <c r="O1585">
        <v>0</v>
      </c>
      <c r="P1585">
        <v>7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4.8686719590220964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4.8686719590220964</v>
      </c>
    </row>
    <row r="1586" spans="1:31" x14ac:dyDescent="0.3">
      <c r="A1586">
        <v>2450278</v>
      </c>
      <c r="B1586">
        <v>1</v>
      </c>
      <c r="C1586" t="s">
        <v>80</v>
      </c>
      <c r="D1586" t="s">
        <v>100</v>
      </c>
      <c r="E1586" t="s">
        <v>147</v>
      </c>
      <c r="F1586" t="s">
        <v>4823</v>
      </c>
      <c r="G1586" t="s">
        <v>4824</v>
      </c>
      <c r="H1586" t="s">
        <v>135</v>
      </c>
      <c r="I1586" t="s">
        <v>136</v>
      </c>
      <c r="J1586" t="s">
        <v>137</v>
      </c>
      <c r="K1586" t="s">
        <v>138</v>
      </c>
      <c r="L1586" t="s">
        <v>4825</v>
      </c>
      <c r="M1586" t="s">
        <v>4826</v>
      </c>
      <c r="N1586">
        <v>3.6850000000000001</v>
      </c>
      <c r="O1586">
        <v>0</v>
      </c>
      <c r="P1586">
        <v>641</v>
      </c>
      <c r="Q1586">
        <v>1</v>
      </c>
      <c r="R1586">
        <v>14</v>
      </c>
      <c r="S1586">
        <v>8</v>
      </c>
      <c r="T1586">
        <v>64</v>
      </c>
      <c r="U1586">
        <v>6</v>
      </c>
      <c r="V1586">
        <v>1</v>
      </c>
      <c r="W1586">
        <v>0</v>
      </c>
      <c r="X1586">
        <v>872.66372314446323</v>
      </c>
      <c r="Y1586">
        <v>2.1094783643342319</v>
      </c>
      <c r="Z1586">
        <v>7.3916235362404281</v>
      </c>
      <c r="AA1586">
        <v>170.98693255180592</v>
      </c>
      <c r="AB1586">
        <v>247.59044066508491</v>
      </c>
      <c r="AC1586">
        <v>1009.8014282805149</v>
      </c>
      <c r="AD1586">
        <v>285.59116449728191</v>
      </c>
      <c r="AE1586">
        <v>2596.1347910397258</v>
      </c>
    </row>
    <row r="1587" spans="1:31" x14ac:dyDescent="0.3">
      <c r="A1587">
        <v>2450527</v>
      </c>
      <c r="B1587">
        <v>1</v>
      </c>
      <c r="C1587" t="s">
        <v>80</v>
      </c>
      <c r="D1587" t="s">
        <v>108</v>
      </c>
      <c r="E1587" t="s">
        <v>132</v>
      </c>
      <c r="F1587" t="s">
        <v>4827</v>
      </c>
      <c r="G1587" t="s">
        <v>2092</v>
      </c>
      <c r="H1587" t="s">
        <v>135</v>
      </c>
      <c r="I1587" t="s">
        <v>136</v>
      </c>
      <c r="J1587" t="s">
        <v>137</v>
      </c>
      <c r="K1587" t="s">
        <v>138</v>
      </c>
      <c r="L1587" t="s">
        <v>4828</v>
      </c>
      <c r="M1587" t="s">
        <v>4829</v>
      </c>
      <c r="N1587">
        <v>1.233333333</v>
      </c>
      <c r="O1587">
        <v>0</v>
      </c>
      <c r="P1587">
        <v>2369</v>
      </c>
      <c r="Q1587">
        <v>5</v>
      </c>
      <c r="R1587">
        <v>378</v>
      </c>
      <c r="S1587">
        <v>8</v>
      </c>
      <c r="T1587">
        <v>415</v>
      </c>
      <c r="U1587">
        <v>1</v>
      </c>
      <c r="V1587">
        <v>0</v>
      </c>
      <c r="W1587">
        <v>0</v>
      </c>
      <c r="X1587">
        <v>540.98102096791149</v>
      </c>
      <c r="Y1587">
        <v>12.103913192441825</v>
      </c>
      <c r="Z1587">
        <v>70.72411831746831</v>
      </c>
      <c r="AA1587">
        <v>49.141458952519166</v>
      </c>
      <c r="AB1587">
        <v>459.66333678798651</v>
      </c>
      <c r="AC1587">
        <v>80.275800245965542</v>
      </c>
      <c r="AD1587">
        <v>0</v>
      </c>
      <c r="AE1587">
        <v>1212.8896484642928</v>
      </c>
    </row>
    <row r="1588" spans="1:31" x14ac:dyDescent="0.3">
      <c r="A1588">
        <v>2450670</v>
      </c>
      <c r="B1588">
        <v>1</v>
      </c>
      <c r="C1588" t="s">
        <v>81</v>
      </c>
      <c r="D1588" t="s">
        <v>127</v>
      </c>
      <c r="E1588" t="s">
        <v>173</v>
      </c>
      <c r="F1588" t="s">
        <v>4830</v>
      </c>
      <c r="G1588" t="s">
        <v>179</v>
      </c>
      <c r="H1588" t="s">
        <v>144</v>
      </c>
      <c r="I1588" t="s">
        <v>136</v>
      </c>
      <c r="J1588" t="s">
        <v>137</v>
      </c>
      <c r="K1588" t="s">
        <v>138</v>
      </c>
      <c r="L1588" t="s">
        <v>4831</v>
      </c>
      <c r="M1588" t="s">
        <v>4832</v>
      </c>
      <c r="N1588">
        <v>1.745833333</v>
      </c>
      <c r="O1588">
        <v>0</v>
      </c>
      <c r="P1588">
        <v>2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1.3848160064190469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1.3848160064190469</v>
      </c>
    </row>
    <row r="1589" spans="1:31" x14ac:dyDescent="0.3">
      <c r="A1589">
        <v>2450919</v>
      </c>
      <c r="B1589">
        <v>1</v>
      </c>
      <c r="C1589" t="s">
        <v>80</v>
      </c>
      <c r="D1589" t="s">
        <v>95</v>
      </c>
      <c r="E1589" t="s">
        <v>182</v>
      </c>
      <c r="F1589" t="s">
        <v>4833</v>
      </c>
      <c r="G1589" t="s">
        <v>143</v>
      </c>
      <c r="H1589" t="s">
        <v>144</v>
      </c>
      <c r="I1589" t="s">
        <v>136</v>
      </c>
      <c r="J1589" t="s">
        <v>137</v>
      </c>
      <c r="K1589" t="s">
        <v>138</v>
      </c>
      <c r="L1589" t="s">
        <v>4834</v>
      </c>
      <c r="M1589" t="s">
        <v>4835</v>
      </c>
      <c r="N1589">
        <v>0.373611111</v>
      </c>
      <c r="O1589">
        <v>0</v>
      </c>
      <c r="P1589">
        <v>23</v>
      </c>
      <c r="Q1589">
        <v>0</v>
      </c>
      <c r="R1589">
        <v>0</v>
      </c>
      <c r="S1589">
        <v>0</v>
      </c>
      <c r="T1589">
        <v>6</v>
      </c>
      <c r="U1589">
        <v>0</v>
      </c>
      <c r="V1589">
        <v>0</v>
      </c>
      <c r="W1589">
        <v>0</v>
      </c>
      <c r="X1589">
        <v>2.8582512761717407</v>
      </c>
      <c r="Y1589">
        <v>0</v>
      </c>
      <c r="Z1589">
        <v>0</v>
      </c>
      <c r="AA1589">
        <v>0</v>
      </c>
      <c r="AB1589">
        <v>7.9195160532846796</v>
      </c>
      <c r="AC1589">
        <v>0</v>
      </c>
      <c r="AD1589">
        <v>0</v>
      </c>
      <c r="AE1589">
        <v>10.77776732945642</v>
      </c>
    </row>
    <row r="1590" spans="1:31" x14ac:dyDescent="0.3">
      <c r="A1590">
        <v>2450859</v>
      </c>
      <c r="B1590">
        <v>1</v>
      </c>
      <c r="C1590" t="s">
        <v>80</v>
      </c>
      <c r="D1590" t="s">
        <v>82</v>
      </c>
      <c r="E1590" t="s">
        <v>173</v>
      </c>
      <c r="F1590" t="s">
        <v>4836</v>
      </c>
      <c r="G1590" t="s">
        <v>175</v>
      </c>
      <c r="H1590" t="s">
        <v>144</v>
      </c>
      <c r="I1590" t="s">
        <v>136</v>
      </c>
      <c r="J1590" t="s">
        <v>137</v>
      </c>
      <c r="K1590" t="s">
        <v>138</v>
      </c>
      <c r="L1590" t="s">
        <v>4837</v>
      </c>
      <c r="M1590" t="s">
        <v>4838</v>
      </c>
      <c r="N1590">
        <v>1.88</v>
      </c>
      <c r="O1590">
        <v>0</v>
      </c>
      <c r="P1590">
        <v>2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0.85032941025238262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0.85032941025238262</v>
      </c>
    </row>
    <row r="1591" spans="1:31" x14ac:dyDescent="0.3">
      <c r="A1591">
        <v>2450318</v>
      </c>
      <c r="B1591">
        <v>1</v>
      </c>
      <c r="C1591" t="s">
        <v>80</v>
      </c>
      <c r="D1591" t="s">
        <v>83</v>
      </c>
      <c r="E1591" t="s">
        <v>173</v>
      </c>
      <c r="F1591" t="s">
        <v>4839</v>
      </c>
      <c r="G1591" t="s">
        <v>175</v>
      </c>
      <c r="H1591" t="s">
        <v>144</v>
      </c>
      <c r="I1591" t="s">
        <v>136</v>
      </c>
      <c r="J1591" t="s">
        <v>137</v>
      </c>
      <c r="K1591" t="s">
        <v>138</v>
      </c>
      <c r="L1591" t="s">
        <v>4840</v>
      </c>
      <c r="M1591" t="s">
        <v>4841</v>
      </c>
      <c r="N1591">
        <v>1.5752777769999999</v>
      </c>
      <c r="O1591">
        <v>0</v>
      </c>
      <c r="P1591">
        <v>3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1.4743951151828083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1.4743951151828083</v>
      </c>
    </row>
    <row r="1592" spans="1:31" x14ac:dyDescent="0.3">
      <c r="A1592">
        <v>2450882</v>
      </c>
      <c r="B1592">
        <v>1</v>
      </c>
      <c r="C1592" t="s">
        <v>80</v>
      </c>
      <c r="D1592" t="s">
        <v>100</v>
      </c>
      <c r="E1592" t="s">
        <v>147</v>
      </c>
      <c r="F1592" t="s">
        <v>4306</v>
      </c>
      <c r="G1592" t="s">
        <v>149</v>
      </c>
      <c r="H1592" t="s">
        <v>135</v>
      </c>
      <c r="I1592" t="s">
        <v>136</v>
      </c>
      <c r="J1592" t="s">
        <v>137</v>
      </c>
      <c r="K1592" t="s">
        <v>138</v>
      </c>
      <c r="L1592" t="s">
        <v>4842</v>
      </c>
      <c r="M1592" t="s">
        <v>4843</v>
      </c>
      <c r="N1592">
        <v>0.86888888799999997</v>
      </c>
      <c r="O1592">
        <v>0</v>
      </c>
      <c r="P1592">
        <v>641</v>
      </c>
      <c r="Q1592">
        <v>1</v>
      </c>
      <c r="R1592">
        <v>14</v>
      </c>
      <c r="S1592">
        <v>8</v>
      </c>
      <c r="T1592">
        <v>65</v>
      </c>
      <c r="U1592">
        <v>6</v>
      </c>
      <c r="V1592">
        <v>1</v>
      </c>
      <c r="W1592">
        <v>0</v>
      </c>
      <c r="X1592">
        <v>209.56424343578382</v>
      </c>
      <c r="Y1592">
        <v>0.43996107191552947</v>
      </c>
      <c r="Z1592">
        <v>1.6384182803085539</v>
      </c>
      <c r="AA1592">
        <v>34.857856382343499</v>
      </c>
      <c r="AB1592">
        <v>58.641087500207426</v>
      </c>
      <c r="AC1592">
        <v>218.87104539313299</v>
      </c>
      <c r="AD1592">
        <v>64.206179030011526</v>
      </c>
      <c r="AE1592">
        <v>588.21879109370332</v>
      </c>
    </row>
    <row r="1593" spans="1:31" x14ac:dyDescent="0.3">
      <c r="A1593">
        <v>2450218</v>
      </c>
      <c r="B1593">
        <v>1</v>
      </c>
      <c r="C1593" t="s">
        <v>80</v>
      </c>
      <c r="D1593" t="s">
        <v>106</v>
      </c>
      <c r="E1593" t="s">
        <v>159</v>
      </c>
      <c r="F1593" t="s">
        <v>4077</v>
      </c>
      <c r="G1593" t="s">
        <v>725</v>
      </c>
      <c r="H1593" t="s">
        <v>144</v>
      </c>
      <c r="I1593" t="s">
        <v>136</v>
      </c>
      <c r="J1593" t="s">
        <v>137</v>
      </c>
      <c r="K1593" t="s">
        <v>138</v>
      </c>
      <c r="L1593" t="s">
        <v>4844</v>
      </c>
      <c r="M1593" t="s">
        <v>4845</v>
      </c>
      <c r="N1593">
        <v>1.234444444</v>
      </c>
      <c r="O1593">
        <v>0</v>
      </c>
      <c r="P1593">
        <v>46</v>
      </c>
      <c r="Q1593">
        <v>0</v>
      </c>
      <c r="R1593">
        <v>1</v>
      </c>
      <c r="S1593">
        <v>0</v>
      </c>
      <c r="T1593">
        <v>5</v>
      </c>
      <c r="U1593">
        <v>0</v>
      </c>
      <c r="V1593">
        <v>0</v>
      </c>
      <c r="W1593">
        <v>0</v>
      </c>
      <c r="X1593">
        <v>6.3018703056213106</v>
      </c>
      <c r="Y1593">
        <v>0</v>
      </c>
      <c r="Z1593">
        <v>6.1110274733101262E-5</v>
      </c>
      <c r="AA1593">
        <v>0</v>
      </c>
      <c r="AB1593">
        <v>3.1866458840653844</v>
      </c>
      <c r="AC1593">
        <v>0</v>
      </c>
      <c r="AD1593">
        <v>0</v>
      </c>
      <c r="AE1593">
        <v>9.4885772999614275</v>
      </c>
    </row>
    <row r="1594" spans="1:31" x14ac:dyDescent="0.3">
      <c r="A1594">
        <v>2450441</v>
      </c>
      <c r="B1594">
        <v>1</v>
      </c>
      <c r="C1594" t="s">
        <v>80</v>
      </c>
      <c r="D1594" t="s">
        <v>90</v>
      </c>
      <c r="E1594" t="s">
        <v>173</v>
      </c>
      <c r="F1594" t="s">
        <v>4846</v>
      </c>
      <c r="G1594" t="s">
        <v>175</v>
      </c>
      <c r="H1594" t="s">
        <v>144</v>
      </c>
      <c r="I1594" t="s">
        <v>136</v>
      </c>
      <c r="J1594" t="s">
        <v>137</v>
      </c>
      <c r="K1594" t="s">
        <v>138</v>
      </c>
      <c r="L1594" t="s">
        <v>4847</v>
      </c>
      <c r="M1594" t="s">
        <v>4848</v>
      </c>
      <c r="N1594">
        <v>2.2705555550000001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1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5.4606466460641201</v>
      </c>
      <c r="AC1594">
        <v>0</v>
      </c>
      <c r="AD1594">
        <v>0</v>
      </c>
      <c r="AE1594">
        <v>5.4606466460641201</v>
      </c>
    </row>
    <row r="1595" spans="1:31" x14ac:dyDescent="0.3">
      <c r="A1595">
        <v>2450690</v>
      </c>
      <c r="B1595">
        <v>1</v>
      </c>
      <c r="C1595" t="s">
        <v>80</v>
      </c>
      <c r="D1595" t="s">
        <v>100</v>
      </c>
      <c r="E1595" t="s">
        <v>141</v>
      </c>
      <c r="F1595" t="s">
        <v>4849</v>
      </c>
      <c r="G1595" t="s">
        <v>143</v>
      </c>
      <c r="H1595" t="s">
        <v>144</v>
      </c>
      <c r="I1595" t="s">
        <v>136</v>
      </c>
      <c r="J1595" t="s">
        <v>137</v>
      </c>
      <c r="K1595" t="s">
        <v>138</v>
      </c>
      <c r="L1595" t="s">
        <v>4850</v>
      </c>
      <c r="M1595" t="s">
        <v>4851</v>
      </c>
      <c r="N1595">
        <v>0.50111111100000005</v>
      </c>
      <c r="O1595">
        <v>0</v>
      </c>
      <c r="P1595">
        <v>19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2.3938337760767401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2.3938337760767401</v>
      </c>
    </row>
    <row r="1596" spans="1:31" x14ac:dyDescent="0.3">
      <c r="A1596">
        <v>2450842</v>
      </c>
      <c r="B1596">
        <v>1</v>
      </c>
      <c r="C1596" t="s">
        <v>81</v>
      </c>
      <c r="D1596" t="s">
        <v>125</v>
      </c>
      <c r="E1596" t="s">
        <v>173</v>
      </c>
      <c r="F1596" t="s">
        <v>4852</v>
      </c>
      <c r="G1596" t="s">
        <v>175</v>
      </c>
      <c r="H1596" t="s">
        <v>144</v>
      </c>
      <c r="I1596" t="s">
        <v>136</v>
      </c>
      <c r="J1596" t="s">
        <v>137</v>
      </c>
      <c r="K1596" t="s">
        <v>138</v>
      </c>
      <c r="L1596" t="s">
        <v>4853</v>
      </c>
      <c r="M1596" t="s">
        <v>4854</v>
      </c>
      <c r="N1596">
        <v>0.67694444399999998</v>
      </c>
      <c r="O1596">
        <v>0</v>
      </c>
      <c r="P1596">
        <v>1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9.2633868391719026E-2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9.2633868391719026E-2</v>
      </c>
    </row>
    <row r="1597" spans="1:31" x14ac:dyDescent="0.3">
      <c r="A1597">
        <v>2450650</v>
      </c>
      <c r="B1597">
        <v>1</v>
      </c>
      <c r="C1597" t="s">
        <v>81</v>
      </c>
      <c r="D1597" t="s">
        <v>121</v>
      </c>
      <c r="E1597" t="s">
        <v>132</v>
      </c>
      <c r="F1597" t="s">
        <v>4855</v>
      </c>
      <c r="G1597" t="s">
        <v>226</v>
      </c>
      <c r="H1597" t="s">
        <v>135</v>
      </c>
      <c r="I1597" t="s">
        <v>136</v>
      </c>
      <c r="J1597" t="s">
        <v>137</v>
      </c>
      <c r="K1597" t="s">
        <v>162</v>
      </c>
      <c r="L1597" t="s">
        <v>4856</v>
      </c>
      <c r="M1597" t="s">
        <v>4857</v>
      </c>
      <c r="N1597">
        <v>1.5508333329999999</v>
      </c>
      <c r="O1597">
        <v>0</v>
      </c>
      <c r="P1597">
        <v>973</v>
      </c>
      <c r="Q1597">
        <v>1</v>
      </c>
      <c r="R1597">
        <v>38</v>
      </c>
      <c r="S1597">
        <v>3</v>
      </c>
      <c r="T1597">
        <v>76</v>
      </c>
      <c r="U1597">
        <v>0</v>
      </c>
      <c r="V1597">
        <v>0</v>
      </c>
      <c r="W1597">
        <v>0</v>
      </c>
      <c r="X1597">
        <v>130.28955709116605</v>
      </c>
      <c r="Y1597">
        <v>3.6150613690419973</v>
      </c>
      <c r="Z1597">
        <v>4.2838384490627881</v>
      </c>
      <c r="AA1597">
        <v>9.2056983616252204</v>
      </c>
      <c r="AB1597">
        <v>87.917299006906489</v>
      </c>
      <c r="AC1597">
        <v>0</v>
      </c>
      <c r="AD1597">
        <v>0</v>
      </c>
      <c r="AE1597">
        <v>235.31145427780254</v>
      </c>
    </row>
    <row r="1598" spans="1:31" x14ac:dyDescent="0.3">
      <c r="A1598">
        <v>2450255</v>
      </c>
      <c r="B1598">
        <v>1</v>
      </c>
      <c r="C1598" t="s">
        <v>80</v>
      </c>
      <c r="D1598" t="s">
        <v>96</v>
      </c>
      <c r="E1598" t="s">
        <v>147</v>
      </c>
      <c r="F1598" t="s">
        <v>4858</v>
      </c>
      <c r="G1598" t="s">
        <v>143</v>
      </c>
      <c r="H1598" t="s">
        <v>135</v>
      </c>
      <c r="I1598" t="s">
        <v>136</v>
      </c>
      <c r="J1598" t="s">
        <v>137</v>
      </c>
      <c r="K1598" t="s">
        <v>138</v>
      </c>
      <c r="L1598" t="s">
        <v>4859</v>
      </c>
      <c r="M1598" t="s">
        <v>4860</v>
      </c>
      <c r="N1598">
        <v>1.1030555550000001</v>
      </c>
      <c r="O1598">
        <v>0</v>
      </c>
      <c r="P1598">
        <v>403</v>
      </c>
      <c r="Q1598">
        <v>0</v>
      </c>
      <c r="R1598">
        <v>0</v>
      </c>
      <c r="S1598">
        <v>7</v>
      </c>
      <c r="T1598">
        <v>15</v>
      </c>
      <c r="U1598">
        <v>0</v>
      </c>
      <c r="V1598">
        <v>0</v>
      </c>
      <c r="W1598">
        <v>0</v>
      </c>
      <c r="X1598">
        <v>83.795942204437708</v>
      </c>
      <c r="Y1598">
        <v>0</v>
      </c>
      <c r="Z1598">
        <v>0</v>
      </c>
      <c r="AA1598">
        <v>34.258965904472085</v>
      </c>
      <c r="AB1598">
        <v>11.494739440883656</v>
      </c>
      <c r="AC1598">
        <v>0</v>
      </c>
      <c r="AD1598">
        <v>0</v>
      </c>
      <c r="AE1598">
        <v>129.54964754979343</v>
      </c>
    </row>
    <row r="1599" spans="1:31" x14ac:dyDescent="0.3">
      <c r="A1599">
        <v>2451091</v>
      </c>
      <c r="B1599">
        <v>1</v>
      </c>
      <c r="C1599" t="s">
        <v>81</v>
      </c>
      <c r="D1599" t="s">
        <v>121</v>
      </c>
      <c r="E1599" t="s">
        <v>182</v>
      </c>
      <c r="F1599" t="s">
        <v>4861</v>
      </c>
      <c r="G1599" t="s">
        <v>219</v>
      </c>
      <c r="H1599" t="s">
        <v>144</v>
      </c>
      <c r="I1599" t="s">
        <v>136</v>
      </c>
      <c r="J1599" t="s">
        <v>3</v>
      </c>
      <c r="K1599" t="s">
        <v>138</v>
      </c>
      <c r="L1599" t="s">
        <v>4862</v>
      </c>
      <c r="M1599" t="s">
        <v>4863</v>
      </c>
      <c r="N1599">
        <v>10.892222221999999</v>
      </c>
      <c r="O1599">
        <v>0</v>
      </c>
      <c r="P1599">
        <v>30</v>
      </c>
      <c r="Q1599">
        <v>0</v>
      </c>
      <c r="R1599">
        <v>0</v>
      </c>
      <c r="S1599">
        <v>0</v>
      </c>
      <c r="T1599">
        <v>11</v>
      </c>
      <c r="U1599">
        <v>0</v>
      </c>
      <c r="V1599">
        <v>0</v>
      </c>
      <c r="W1599">
        <v>0</v>
      </c>
      <c r="X1599">
        <v>63.609808172060276</v>
      </c>
      <c r="Y1599">
        <v>0</v>
      </c>
      <c r="Z1599">
        <v>0</v>
      </c>
      <c r="AA1599">
        <v>0</v>
      </c>
      <c r="AB1599">
        <v>25.941136910879791</v>
      </c>
      <c r="AC1599">
        <v>0</v>
      </c>
      <c r="AD1599">
        <v>0</v>
      </c>
      <c r="AE1599">
        <v>89.550945082940075</v>
      </c>
    </row>
    <row r="1600" spans="1:31" x14ac:dyDescent="0.3">
      <c r="A1600">
        <v>2450796</v>
      </c>
      <c r="B1600">
        <v>1</v>
      </c>
      <c r="C1600" t="s">
        <v>80</v>
      </c>
      <c r="D1600" t="s">
        <v>107</v>
      </c>
      <c r="E1600" t="s">
        <v>173</v>
      </c>
      <c r="F1600" t="s">
        <v>4864</v>
      </c>
      <c r="G1600" t="s">
        <v>179</v>
      </c>
      <c r="H1600" t="s">
        <v>144</v>
      </c>
      <c r="I1600" t="s">
        <v>136</v>
      </c>
      <c r="J1600" t="s">
        <v>137</v>
      </c>
      <c r="K1600" t="s">
        <v>138</v>
      </c>
      <c r="L1600" t="s">
        <v>4865</v>
      </c>
      <c r="M1600" t="s">
        <v>4866</v>
      </c>
      <c r="N1600">
        <v>0.90916666599999996</v>
      </c>
      <c r="O1600">
        <v>0</v>
      </c>
      <c r="P1600">
        <v>9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4.2900974443850606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4.2900974443850606</v>
      </c>
    </row>
    <row r="1601" spans="1:31" x14ac:dyDescent="0.3">
      <c r="A1601">
        <v>2450945</v>
      </c>
      <c r="B1601">
        <v>1</v>
      </c>
      <c r="C1601" t="s">
        <v>80</v>
      </c>
      <c r="D1601" t="s">
        <v>83</v>
      </c>
      <c r="E1601" t="s">
        <v>173</v>
      </c>
      <c r="F1601" t="s">
        <v>4867</v>
      </c>
      <c r="G1601" t="s">
        <v>175</v>
      </c>
      <c r="H1601" t="s">
        <v>144</v>
      </c>
      <c r="I1601" t="s">
        <v>136</v>
      </c>
      <c r="J1601" t="s">
        <v>137</v>
      </c>
      <c r="K1601" t="s">
        <v>138</v>
      </c>
      <c r="L1601" t="s">
        <v>4868</v>
      </c>
      <c r="M1601" t="s">
        <v>4869</v>
      </c>
      <c r="N1601">
        <v>0.79972222199999998</v>
      </c>
      <c r="O1601">
        <v>0</v>
      </c>
      <c r="P1601">
        <v>4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1.01715171625314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1.01715171625314</v>
      </c>
    </row>
    <row r="1602" spans="1:31" x14ac:dyDescent="0.3">
      <c r="A1602">
        <v>2450922</v>
      </c>
      <c r="B1602">
        <v>1</v>
      </c>
      <c r="C1602" t="s">
        <v>80</v>
      </c>
      <c r="D1602" t="s">
        <v>99</v>
      </c>
      <c r="E1602" t="s">
        <v>141</v>
      </c>
      <c r="F1602" t="s">
        <v>4870</v>
      </c>
      <c r="G1602" t="s">
        <v>156</v>
      </c>
      <c r="H1602" t="s">
        <v>144</v>
      </c>
      <c r="I1602" t="s">
        <v>136</v>
      </c>
      <c r="J1602" t="s">
        <v>137</v>
      </c>
      <c r="K1602" t="s">
        <v>138</v>
      </c>
      <c r="L1602" t="s">
        <v>4871</v>
      </c>
      <c r="M1602" t="s">
        <v>4872</v>
      </c>
      <c r="N1602">
        <v>3.2894444439999999</v>
      </c>
      <c r="O1602">
        <v>0</v>
      </c>
      <c r="P1602">
        <v>58</v>
      </c>
      <c r="Q1602">
        <v>0</v>
      </c>
      <c r="R1602">
        <v>0</v>
      </c>
      <c r="S1602">
        <v>0</v>
      </c>
      <c r="T1602">
        <v>2</v>
      </c>
      <c r="U1602">
        <v>0</v>
      </c>
      <c r="V1602">
        <v>0</v>
      </c>
      <c r="W1602">
        <v>0</v>
      </c>
      <c r="X1602">
        <v>94.776436628693844</v>
      </c>
      <c r="Y1602">
        <v>0</v>
      </c>
      <c r="Z1602">
        <v>0</v>
      </c>
      <c r="AA1602">
        <v>0</v>
      </c>
      <c r="AB1602">
        <v>0.48656340249652424</v>
      </c>
      <c r="AC1602">
        <v>0</v>
      </c>
      <c r="AD1602">
        <v>0</v>
      </c>
      <c r="AE1602">
        <v>95.263000031190373</v>
      </c>
    </row>
    <row r="1603" spans="1:31" x14ac:dyDescent="0.3">
      <c r="A1603">
        <v>2450424</v>
      </c>
      <c r="B1603">
        <v>1</v>
      </c>
      <c r="C1603" t="s">
        <v>80</v>
      </c>
      <c r="D1603" t="s">
        <v>82</v>
      </c>
      <c r="E1603" t="s">
        <v>173</v>
      </c>
      <c r="F1603" t="s">
        <v>4873</v>
      </c>
      <c r="G1603" t="s">
        <v>175</v>
      </c>
      <c r="H1603" t="s">
        <v>144</v>
      </c>
      <c r="I1603" t="s">
        <v>136</v>
      </c>
      <c r="J1603" t="s">
        <v>137</v>
      </c>
      <c r="K1603" t="s">
        <v>138</v>
      </c>
      <c r="L1603" t="s">
        <v>4874</v>
      </c>
      <c r="M1603" t="s">
        <v>4875</v>
      </c>
      <c r="N1603">
        <v>3.4766666659999999</v>
      </c>
      <c r="O1603">
        <v>0</v>
      </c>
      <c r="P1603">
        <v>13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10.112158578384639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10.112158578384639</v>
      </c>
    </row>
    <row r="1604" spans="1:31" x14ac:dyDescent="0.3">
      <c r="A1604">
        <v>2450567</v>
      </c>
      <c r="B1604">
        <v>1</v>
      </c>
      <c r="C1604" t="s">
        <v>80</v>
      </c>
      <c r="D1604" t="s">
        <v>105</v>
      </c>
      <c r="E1604" t="s">
        <v>173</v>
      </c>
      <c r="F1604" t="s">
        <v>4876</v>
      </c>
      <c r="G1604" t="s">
        <v>461</v>
      </c>
      <c r="H1604" t="s">
        <v>144</v>
      </c>
      <c r="I1604" t="s">
        <v>136</v>
      </c>
      <c r="J1604" t="s">
        <v>137</v>
      </c>
      <c r="K1604" t="s">
        <v>138</v>
      </c>
      <c r="L1604" t="s">
        <v>4877</v>
      </c>
      <c r="M1604" t="s">
        <v>4878</v>
      </c>
      <c r="N1604">
        <v>2.0775000000000001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1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4.4476553174809919</v>
      </c>
      <c r="AC1604">
        <v>0</v>
      </c>
      <c r="AD1604">
        <v>0</v>
      </c>
      <c r="AE1604">
        <v>4.4476553174809919</v>
      </c>
    </row>
    <row r="1605" spans="1:31" x14ac:dyDescent="0.3">
      <c r="A1605">
        <v>2450212</v>
      </c>
      <c r="B1605">
        <v>1</v>
      </c>
      <c r="C1605" t="s">
        <v>80</v>
      </c>
      <c r="D1605" t="s">
        <v>96</v>
      </c>
      <c r="E1605" t="s">
        <v>169</v>
      </c>
      <c r="F1605" t="s">
        <v>4879</v>
      </c>
      <c r="G1605" t="s">
        <v>149</v>
      </c>
      <c r="H1605" t="s">
        <v>135</v>
      </c>
      <c r="I1605" t="s">
        <v>136</v>
      </c>
      <c r="J1605" t="s">
        <v>137</v>
      </c>
      <c r="K1605" t="s">
        <v>138</v>
      </c>
      <c r="L1605" t="s">
        <v>4880</v>
      </c>
      <c r="M1605" t="s">
        <v>4881</v>
      </c>
      <c r="N1605">
        <v>0.63833333299999995</v>
      </c>
      <c r="O1605">
        <v>1</v>
      </c>
      <c r="P1605">
        <v>434</v>
      </c>
      <c r="Q1605">
        <v>0</v>
      </c>
      <c r="R1605">
        <v>0</v>
      </c>
      <c r="S1605">
        <v>1</v>
      </c>
      <c r="T1605">
        <v>17</v>
      </c>
      <c r="U1605">
        <v>0</v>
      </c>
      <c r="V1605">
        <v>0</v>
      </c>
      <c r="W1605">
        <v>4.1901782422590967</v>
      </c>
      <c r="X1605">
        <v>68.31311718188033</v>
      </c>
      <c r="Y1605">
        <v>0</v>
      </c>
      <c r="Z1605">
        <v>0</v>
      </c>
      <c r="AA1605">
        <v>6.5214194517744764</v>
      </c>
      <c r="AB1605">
        <v>10.097024092160492</v>
      </c>
      <c r="AC1605">
        <v>0</v>
      </c>
      <c r="AD1605">
        <v>0</v>
      </c>
      <c r="AE1605">
        <v>89.121738968074396</v>
      </c>
    </row>
    <row r="1606" spans="1:31" x14ac:dyDescent="0.3">
      <c r="A1606">
        <v>2451085</v>
      </c>
      <c r="B1606">
        <v>1</v>
      </c>
      <c r="C1606" t="s">
        <v>80</v>
      </c>
      <c r="D1606" t="s">
        <v>93</v>
      </c>
      <c r="E1606" t="s">
        <v>173</v>
      </c>
      <c r="F1606" t="s">
        <v>4882</v>
      </c>
      <c r="G1606" t="s">
        <v>175</v>
      </c>
      <c r="H1606" t="s">
        <v>144</v>
      </c>
      <c r="I1606" t="s">
        <v>136</v>
      </c>
      <c r="J1606" t="s">
        <v>137</v>
      </c>
      <c r="K1606" t="s">
        <v>138</v>
      </c>
      <c r="L1606" t="s">
        <v>4883</v>
      </c>
      <c r="M1606" t="s">
        <v>4884</v>
      </c>
      <c r="N1606">
        <v>0.83833333300000001</v>
      </c>
      <c r="O1606">
        <v>0</v>
      </c>
      <c r="P1606">
        <v>1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</row>
    <row r="1607" spans="1:31" x14ac:dyDescent="0.3">
      <c r="A1607">
        <v>2450759</v>
      </c>
      <c r="B1607">
        <v>1</v>
      </c>
      <c r="C1607" t="s">
        <v>80</v>
      </c>
      <c r="D1607" t="s">
        <v>88</v>
      </c>
      <c r="E1607" t="s">
        <v>147</v>
      </c>
      <c r="F1607" t="s">
        <v>4885</v>
      </c>
      <c r="G1607" t="s">
        <v>226</v>
      </c>
      <c r="H1607" t="s">
        <v>135</v>
      </c>
      <c r="I1607" t="s">
        <v>136</v>
      </c>
      <c r="J1607" t="s">
        <v>137</v>
      </c>
      <c r="K1607" t="s">
        <v>162</v>
      </c>
      <c r="L1607" t="s">
        <v>4886</v>
      </c>
      <c r="M1607" t="s">
        <v>4887</v>
      </c>
      <c r="N1607">
        <v>1.7069444439999999</v>
      </c>
      <c r="O1607">
        <v>0</v>
      </c>
      <c r="P1607">
        <v>432</v>
      </c>
      <c r="Q1607">
        <v>0</v>
      </c>
      <c r="R1607">
        <v>0</v>
      </c>
      <c r="S1607">
        <v>0</v>
      </c>
      <c r="T1607">
        <v>1</v>
      </c>
      <c r="U1607">
        <v>0</v>
      </c>
      <c r="V1607">
        <v>0</v>
      </c>
      <c r="W1607">
        <v>0</v>
      </c>
      <c r="X1607">
        <v>183.686614572168</v>
      </c>
      <c r="Y1607">
        <v>0</v>
      </c>
      <c r="Z1607">
        <v>0</v>
      </c>
      <c r="AA1607">
        <v>0</v>
      </c>
      <c r="AB1607">
        <v>3.4810177848588451</v>
      </c>
      <c r="AC1607">
        <v>0</v>
      </c>
      <c r="AD1607">
        <v>0</v>
      </c>
      <c r="AE1607">
        <v>187.16763235702683</v>
      </c>
    </row>
    <row r="1608" spans="1:31" x14ac:dyDescent="0.3">
      <c r="A1608">
        <v>2450275</v>
      </c>
      <c r="B1608">
        <v>1</v>
      </c>
      <c r="C1608" t="s">
        <v>80</v>
      </c>
      <c r="D1608" t="s">
        <v>84</v>
      </c>
      <c r="E1608" t="s">
        <v>173</v>
      </c>
      <c r="F1608" t="s">
        <v>4888</v>
      </c>
      <c r="G1608" t="s">
        <v>175</v>
      </c>
      <c r="H1608" t="s">
        <v>144</v>
      </c>
      <c r="I1608" t="s">
        <v>136</v>
      </c>
      <c r="J1608" t="s">
        <v>137</v>
      </c>
      <c r="K1608" t="s">
        <v>138</v>
      </c>
      <c r="L1608" t="s">
        <v>4889</v>
      </c>
      <c r="M1608" t="s">
        <v>4890</v>
      </c>
      <c r="N1608">
        <v>2.926388888</v>
      </c>
      <c r="O1608">
        <v>0</v>
      </c>
      <c r="P1608">
        <v>1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1.2299902584409708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1.2299902584409708</v>
      </c>
    </row>
    <row r="1609" spans="1:31" x14ac:dyDescent="0.3">
      <c r="A1609">
        <v>2451022</v>
      </c>
      <c r="B1609">
        <v>1</v>
      </c>
      <c r="C1609" t="s">
        <v>80</v>
      </c>
      <c r="D1609" t="s">
        <v>82</v>
      </c>
      <c r="E1609" t="s">
        <v>173</v>
      </c>
      <c r="F1609" t="s">
        <v>4891</v>
      </c>
      <c r="G1609" t="s">
        <v>175</v>
      </c>
      <c r="H1609" t="s">
        <v>144</v>
      </c>
      <c r="I1609" t="s">
        <v>136</v>
      </c>
      <c r="J1609" t="s">
        <v>137</v>
      </c>
      <c r="K1609" t="s">
        <v>138</v>
      </c>
      <c r="L1609" t="s">
        <v>4892</v>
      </c>
      <c r="M1609" t="s">
        <v>4893</v>
      </c>
      <c r="N1609">
        <v>1.487777777</v>
      </c>
      <c r="O1609">
        <v>0</v>
      </c>
      <c r="P1609">
        <v>1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1.5452707982671103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1.5452707982671103</v>
      </c>
    </row>
    <row r="1610" spans="1:31" x14ac:dyDescent="0.3">
      <c r="A1610">
        <v>2450773</v>
      </c>
      <c r="B1610">
        <v>1</v>
      </c>
      <c r="C1610" t="s">
        <v>81</v>
      </c>
      <c r="D1610" t="s">
        <v>123</v>
      </c>
      <c r="E1610" t="s">
        <v>173</v>
      </c>
      <c r="F1610" t="s">
        <v>4894</v>
      </c>
      <c r="G1610" t="s">
        <v>175</v>
      </c>
      <c r="H1610" t="s">
        <v>144</v>
      </c>
      <c r="I1610" t="s">
        <v>136</v>
      </c>
      <c r="J1610" t="s">
        <v>137</v>
      </c>
      <c r="K1610" t="s">
        <v>138</v>
      </c>
      <c r="L1610" t="s">
        <v>4895</v>
      </c>
      <c r="M1610" t="s">
        <v>4896</v>
      </c>
      <c r="N1610">
        <v>1.375277777</v>
      </c>
      <c r="O1610">
        <v>0</v>
      </c>
      <c r="P1610">
        <v>1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0.70338111658245261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0.70338111658245261</v>
      </c>
    </row>
    <row r="1611" spans="1:31" x14ac:dyDescent="0.3">
      <c r="A1611">
        <v>2450879</v>
      </c>
      <c r="B1611">
        <v>1</v>
      </c>
      <c r="C1611" t="s">
        <v>80</v>
      </c>
      <c r="D1611" t="s">
        <v>90</v>
      </c>
      <c r="E1611" t="s">
        <v>182</v>
      </c>
      <c r="F1611" t="s">
        <v>4897</v>
      </c>
      <c r="G1611" t="s">
        <v>143</v>
      </c>
      <c r="H1611" t="s">
        <v>144</v>
      </c>
      <c r="I1611" t="s">
        <v>136</v>
      </c>
      <c r="J1611" t="s">
        <v>137</v>
      </c>
      <c r="K1611" t="s">
        <v>138</v>
      </c>
      <c r="L1611" t="s">
        <v>4898</v>
      </c>
      <c r="M1611" t="s">
        <v>4899</v>
      </c>
      <c r="N1611">
        <v>0.194722222</v>
      </c>
      <c r="O1611">
        <v>0</v>
      </c>
      <c r="P1611">
        <v>5</v>
      </c>
      <c r="Q1611">
        <v>0</v>
      </c>
      <c r="R1611">
        <v>0</v>
      </c>
      <c r="S1611">
        <v>0</v>
      </c>
      <c r="T1611">
        <v>1</v>
      </c>
      <c r="U1611">
        <v>0</v>
      </c>
      <c r="V1611">
        <v>0</v>
      </c>
      <c r="W1611">
        <v>0</v>
      </c>
      <c r="X1611">
        <v>0.25664717152763072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0.25664717152763072</v>
      </c>
    </row>
    <row r="1612" spans="1:31" x14ac:dyDescent="0.3">
      <c r="A1612">
        <v>2451071</v>
      </c>
      <c r="B1612">
        <v>1</v>
      </c>
      <c r="C1612" t="s">
        <v>81</v>
      </c>
      <c r="D1612" t="s">
        <v>115</v>
      </c>
      <c r="E1612" t="s">
        <v>141</v>
      </c>
      <c r="F1612" t="s">
        <v>4900</v>
      </c>
      <c r="G1612" t="s">
        <v>156</v>
      </c>
      <c r="H1612" t="s">
        <v>144</v>
      </c>
      <c r="I1612" t="s">
        <v>136</v>
      </c>
      <c r="J1612" t="s">
        <v>137</v>
      </c>
      <c r="K1612" t="s">
        <v>138</v>
      </c>
      <c r="L1612" t="s">
        <v>4901</v>
      </c>
      <c r="M1612" t="s">
        <v>4902</v>
      </c>
      <c r="N1612">
        <v>3.8569444439999998</v>
      </c>
      <c r="O1612">
        <v>0</v>
      </c>
      <c r="P1612">
        <v>58</v>
      </c>
      <c r="Q1612">
        <v>0</v>
      </c>
      <c r="R1612">
        <v>0</v>
      </c>
      <c r="S1612">
        <v>0</v>
      </c>
      <c r="T1612">
        <v>5</v>
      </c>
      <c r="U1612">
        <v>0</v>
      </c>
      <c r="V1612">
        <v>0</v>
      </c>
      <c r="W1612">
        <v>0</v>
      </c>
      <c r="X1612">
        <v>21.029716070635132</v>
      </c>
      <c r="Y1612">
        <v>0</v>
      </c>
      <c r="Z1612">
        <v>0</v>
      </c>
      <c r="AA1612">
        <v>0</v>
      </c>
      <c r="AB1612">
        <v>12.961447318470556</v>
      </c>
      <c r="AC1612">
        <v>0</v>
      </c>
      <c r="AD1612">
        <v>0</v>
      </c>
      <c r="AE1612">
        <v>33.991163389105687</v>
      </c>
    </row>
    <row r="1613" spans="1:31" x14ac:dyDescent="0.3">
      <c r="A1613">
        <v>2450716</v>
      </c>
      <c r="B1613">
        <v>1</v>
      </c>
      <c r="C1613" t="s">
        <v>81</v>
      </c>
      <c r="D1613" t="s">
        <v>112</v>
      </c>
      <c r="E1613" t="s">
        <v>173</v>
      </c>
      <c r="F1613" t="s">
        <v>4903</v>
      </c>
      <c r="G1613" t="s">
        <v>175</v>
      </c>
      <c r="H1613" t="s">
        <v>144</v>
      </c>
      <c r="I1613" t="s">
        <v>136</v>
      </c>
      <c r="J1613" t="s">
        <v>137</v>
      </c>
      <c r="K1613" t="s">
        <v>138</v>
      </c>
      <c r="L1613" t="s">
        <v>4904</v>
      </c>
      <c r="M1613" t="s">
        <v>4905</v>
      </c>
      <c r="N1613">
        <v>0.78</v>
      </c>
      <c r="O1613">
        <v>0</v>
      </c>
      <c r="P1613">
        <v>7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1.1939021114457244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1.1939021114457244</v>
      </c>
    </row>
    <row r="1614" spans="1:31" x14ac:dyDescent="0.3">
      <c r="A1614">
        <v>2451065</v>
      </c>
      <c r="B1614">
        <v>1</v>
      </c>
      <c r="C1614" t="s">
        <v>80</v>
      </c>
      <c r="D1614" t="s">
        <v>97</v>
      </c>
      <c r="E1614" t="s">
        <v>141</v>
      </c>
      <c r="F1614" t="s">
        <v>4906</v>
      </c>
      <c r="G1614" t="s">
        <v>143</v>
      </c>
      <c r="H1614" t="s">
        <v>144</v>
      </c>
      <c r="I1614" t="s">
        <v>136</v>
      </c>
      <c r="J1614" t="s">
        <v>137</v>
      </c>
      <c r="K1614" t="s">
        <v>138</v>
      </c>
      <c r="L1614" t="s">
        <v>4907</v>
      </c>
      <c r="M1614" t="s">
        <v>4908</v>
      </c>
      <c r="N1614">
        <v>0.54500000000000004</v>
      </c>
      <c r="O1614">
        <v>0</v>
      </c>
      <c r="P1614">
        <v>49</v>
      </c>
      <c r="Q1614">
        <v>0</v>
      </c>
      <c r="R1614">
        <v>0</v>
      </c>
      <c r="S1614">
        <v>0</v>
      </c>
      <c r="T1614">
        <v>4</v>
      </c>
      <c r="U1614">
        <v>0</v>
      </c>
      <c r="V1614">
        <v>0</v>
      </c>
      <c r="W1614">
        <v>0</v>
      </c>
      <c r="X1614">
        <v>8.6895742330556871</v>
      </c>
      <c r="Y1614">
        <v>0</v>
      </c>
      <c r="Z1614">
        <v>0</v>
      </c>
      <c r="AA1614">
        <v>0</v>
      </c>
      <c r="AB1614">
        <v>1.2520734834888274</v>
      </c>
      <c r="AC1614">
        <v>0</v>
      </c>
      <c r="AD1614">
        <v>0</v>
      </c>
      <c r="AE1614">
        <v>9.9416477165445141</v>
      </c>
    </row>
    <row r="1615" spans="1:31" x14ac:dyDescent="0.3">
      <c r="A1615">
        <v>2450908</v>
      </c>
      <c r="B1615">
        <v>1</v>
      </c>
      <c r="C1615" t="s">
        <v>81</v>
      </c>
      <c r="D1615" t="s">
        <v>118</v>
      </c>
      <c r="E1615" t="s">
        <v>132</v>
      </c>
      <c r="F1615" t="s">
        <v>4909</v>
      </c>
      <c r="G1615" t="s">
        <v>149</v>
      </c>
      <c r="H1615" t="s">
        <v>135</v>
      </c>
      <c r="I1615" t="s">
        <v>136</v>
      </c>
      <c r="J1615" t="s">
        <v>137</v>
      </c>
      <c r="K1615" t="s">
        <v>138</v>
      </c>
      <c r="L1615" t="s">
        <v>4910</v>
      </c>
      <c r="M1615" t="s">
        <v>4911</v>
      </c>
      <c r="N1615">
        <v>0.48361111099999998</v>
      </c>
      <c r="O1615">
        <v>1</v>
      </c>
      <c r="P1615">
        <v>6</v>
      </c>
      <c r="Q1615">
        <v>33</v>
      </c>
      <c r="R1615">
        <v>211</v>
      </c>
      <c r="S1615">
        <v>3</v>
      </c>
      <c r="T1615">
        <v>16</v>
      </c>
      <c r="U1615">
        <v>0</v>
      </c>
      <c r="V1615">
        <v>0</v>
      </c>
      <c r="W1615">
        <v>3.1519778506606963E-2</v>
      </c>
      <c r="X1615">
        <v>1.3670911220019761</v>
      </c>
      <c r="Y1615">
        <v>15.251804216593944</v>
      </c>
      <c r="Z1615">
        <v>82.040882756095854</v>
      </c>
      <c r="AA1615">
        <v>1.886527931535533</v>
      </c>
      <c r="AB1615">
        <v>9.5314157638565415</v>
      </c>
      <c r="AC1615">
        <v>0</v>
      </c>
      <c r="AD1615">
        <v>0</v>
      </c>
      <c r="AE1615">
        <v>110.10924156859046</v>
      </c>
    </row>
    <row r="1616" spans="1:31" x14ac:dyDescent="0.3">
      <c r="A1616">
        <v>2450931</v>
      </c>
      <c r="B1616">
        <v>1</v>
      </c>
      <c r="C1616" t="s">
        <v>80</v>
      </c>
      <c r="D1616" t="s">
        <v>84</v>
      </c>
      <c r="E1616" t="s">
        <v>141</v>
      </c>
      <c r="F1616" t="s">
        <v>4912</v>
      </c>
      <c r="G1616" t="s">
        <v>366</v>
      </c>
      <c r="H1616" t="s">
        <v>144</v>
      </c>
      <c r="I1616" t="s">
        <v>136</v>
      </c>
      <c r="J1616" t="s">
        <v>137</v>
      </c>
      <c r="K1616" t="s">
        <v>138</v>
      </c>
      <c r="L1616" t="s">
        <v>4913</v>
      </c>
      <c r="M1616" t="s">
        <v>4914</v>
      </c>
      <c r="N1616">
        <v>1.7852777769999999</v>
      </c>
      <c r="O1616">
        <v>0</v>
      </c>
      <c r="P1616">
        <v>312</v>
      </c>
      <c r="Q1616">
        <v>0</v>
      </c>
      <c r="R1616">
        <v>0</v>
      </c>
      <c r="S1616">
        <v>0</v>
      </c>
      <c r="T1616">
        <v>15</v>
      </c>
      <c r="U1616">
        <v>0</v>
      </c>
      <c r="V1616">
        <v>0</v>
      </c>
      <c r="W1616">
        <v>0</v>
      </c>
      <c r="X1616">
        <v>170.21267576617282</v>
      </c>
      <c r="Y1616">
        <v>0</v>
      </c>
      <c r="Z1616">
        <v>0</v>
      </c>
      <c r="AA1616">
        <v>0</v>
      </c>
      <c r="AB1616">
        <v>13.571196187682148</v>
      </c>
      <c r="AC1616">
        <v>0</v>
      </c>
      <c r="AD1616">
        <v>0</v>
      </c>
      <c r="AE1616">
        <v>183.78387195385497</v>
      </c>
    </row>
    <row r="1617" spans="1:31" x14ac:dyDescent="0.3">
      <c r="A1617">
        <v>2451094</v>
      </c>
      <c r="B1617">
        <v>1</v>
      </c>
      <c r="C1617" t="s">
        <v>81</v>
      </c>
      <c r="D1617" t="s">
        <v>118</v>
      </c>
      <c r="E1617" t="s">
        <v>141</v>
      </c>
      <c r="F1617" t="s">
        <v>4915</v>
      </c>
      <c r="G1617" t="s">
        <v>156</v>
      </c>
      <c r="H1617" t="s">
        <v>144</v>
      </c>
      <c r="I1617" t="s">
        <v>136</v>
      </c>
      <c r="J1617" t="s">
        <v>137</v>
      </c>
      <c r="K1617" t="s">
        <v>138</v>
      </c>
      <c r="L1617" t="s">
        <v>4916</v>
      </c>
      <c r="M1617" t="s">
        <v>4917</v>
      </c>
      <c r="N1617">
        <v>1.873611111</v>
      </c>
      <c r="O1617">
        <v>0</v>
      </c>
      <c r="P1617">
        <v>21</v>
      </c>
      <c r="Q1617">
        <v>0</v>
      </c>
      <c r="R1617">
        <v>0</v>
      </c>
      <c r="S1617">
        <v>0</v>
      </c>
      <c r="T1617">
        <v>2</v>
      </c>
      <c r="U1617">
        <v>0</v>
      </c>
      <c r="V1617">
        <v>0</v>
      </c>
      <c r="W1617">
        <v>0</v>
      </c>
      <c r="X1617">
        <v>9.6209980039245764</v>
      </c>
      <c r="Y1617">
        <v>0</v>
      </c>
      <c r="Z1617">
        <v>0</v>
      </c>
      <c r="AA1617">
        <v>0</v>
      </c>
      <c r="AB1617">
        <v>0.25820436168819627</v>
      </c>
      <c r="AC1617">
        <v>0</v>
      </c>
      <c r="AD1617">
        <v>0</v>
      </c>
      <c r="AE1617">
        <v>9.8792023656127732</v>
      </c>
    </row>
    <row r="1618" spans="1:31" x14ac:dyDescent="0.3">
      <c r="A1618">
        <v>2450407</v>
      </c>
      <c r="B1618">
        <v>1</v>
      </c>
      <c r="C1618" t="s">
        <v>80</v>
      </c>
      <c r="D1618" t="s">
        <v>96</v>
      </c>
      <c r="E1618" t="s">
        <v>182</v>
      </c>
      <c r="F1618" t="s">
        <v>4918</v>
      </c>
      <c r="G1618" t="s">
        <v>156</v>
      </c>
      <c r="H1618" t="s">
        <v>144</v>
      </c>
      <c r="I1618" t="s">
        <v>136</v>
      </c>
      <c r="J1618" t="s">
        <v>137</v>
      </c>
      <c r="K1618" t="s">
        <v>138</v>
      </c>
      <c r="L1618" t="s">
        <v>4919</v>
      </c>
      <c r="M1618" t="s">
        <v>4920</v>
      </c>
      <c r="N1618">
        <v>2.957777777</v>
      </c>
      <c r="O1618">
        <v>0</v>
      </c>
      <c r="P1618">
        <v>21</v>
      </c>
      <c r="Q1618">
        <v>0</v>
      </c>
      <c r="R1618">
        <v>0</v>
      </c>
      <c r="S1618">
        <v>0</v>
      </c>
      <c r="T1618">
        <v>6</v>
      </c>
      <c r="U1618">
        <v>0</v>
      </c>
      <c r="V1618">
        <v>0</v>
      </c>
      <c r="W1618">
        <v>0</v>
      </c>
      <c r="X1618">
        <v>46.237986469699436</v>
      </c>
      <c r="Y1618">
        <v>0</v>
      </c>
      <c r="Z1618">
        <v>0</v>
      </c>
      <c r="AA1618">
        <v>0</v>
      </c>
      <c r="AB1618">
        <v>34.161286824397692</v>
      </c>
      <c r="AC1618">
        <v>0</v>
      </c>
      <c r="AD1618">
        <v>0</v>
      </c>
      <c r="AE1618">
        <v>80.399273294097128</v>
      </c>
    </row>
    <row r="1619" spans="1:31" x14ac:dyDescent="0.3">
      <c r="A1619">
        <v>2450261</v>
      </c>
      <c r="B1619">
        <v>1</v>
      </c>
      <c r="C1619" t="s">
        <v>80</v>
      </c>
      <c r="D1619" t="s">
        <v>90</v>
      </c>
      <c r="E1619" t="s">
        <v>173</v>
      </c>
      <c r="F1619" t="s">
        <v>4921</v>
      </c>
      <c r="G1619" t="s">
        <v>175</v>
      </c>
      <c r="H1619" t="s">
        <v>144</v>
      </c>
      <c r="I1619" t="s">
        <v>136</v>
      </c>
      <c r="J1619" t="s">
        <v>137</v>
      </c>
      <c r="K1619" t="s">
        <v>138</v>
      </c>
      <c r="L1619" t="s">
        <v>4922</v>
      </c>
      <c r="M1619" t="s">
        <v>4923</v>
      </c>
      <c r="N1619">
        <v>1.3091666660000001</v>
      </c>
      <c r="O1619">
        <v>0</v>
      </c>
      <c r="P1619">
        <v>11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5.3267108791495543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5.3267108791495543</v>
      </c>
    </row>
    <row r="1620" spans="1:31" x14ac:dyDescent="0.3">
      <c r="A1620">
        <v>2451037</v>
      </c>
      <c r="B1620">
        <v>1</v>
      </c>
      <c r="C1620" t="s">
        <v>80</v>
      </c>
      <c r="D1620" t="s">
        <v>105</v>
      </c>
      <c r="E1620" t="s">
        <v>173</v>
      </c>
      <c r="F1620" t="s">
        <v>4924</v>
      </c>
      <c r="G1620" t="s">
        <v>461</v>
      </c>
      <c r="H1620" t="s">
        <v>144</v>
      </c>
      <c r="I1620" t="s">
        <v>136</v>
      </c>
      <c r="J1620" t="s">
        <v>137</v>
      </c>
      <c r="K1620" t="s">
        <v>138</v>
      </c>
      <c r="L1620" t="s">
        <v>4925</v>
      </c>
      <c r="M1620" t="s">
        <v>4926</v>
      </c>
      <c r="N1620">
        <v>1.1672222219999999</v>
      </c>
      <c r="O1620">
        <v>0</v>
      </c>
      <c r="P1620">
        <v>1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0.15998297273384565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0.15998297273384565</v>
      </c>
    </row>
    <row r="1621" spans="1:31" x14ac:dyDescent="0.3">
      <c r="A1621">
        <v>2450307</v>
      </c>
      <c r="B1621">
        <v>1</v>
      </c>
      <c r="C1621" t="s">
        <v>80</v>
      </c>
      <c r="D1621" t="s">
        <v>104</v>
      </c>
      <c r="E1621" t="s">
        <v>173</v>
      </c>
      <c r="F1621" t="s">
        <v>4927</v>
      </c>
      <c r="G1621" t="s">
        <v>175</v>
      </c>
      <c r="H1621" t="s">
        <v>144</v>
      </c>
      <c r="I1621" t="s">
        <v>136</v>
      </c>
      <c r="J1621" t="s">
        <v>137</v>
      </c>
      <c r="K1621" t="s">
        <v>138</v>
      </c>
      <c r="L1621" t="s">
        <v>4928</v>
      </c>
      <c r="M1621" t="s">
        <v>4929</v>
      </c>
      <c r="N1621">
        <v>1.6344444440000001</v>
      </c>
      <c r="O1621">
        <v>0</v>
      </c>
      <c r="P1621">
        <v>1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1.4252874977803005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1.4252874977803005</v>
      </c>
    </row>
    <row r="1622" spans="1:31" x14ac:dyDescent="0.3">
      <c r="A1622">
        <v>2450304</v>
      </c>
      <c r="B1622">
        <v>1</v>
      </c>
      <c r="C1622" t="s">
        <v>80</v>
      </c>
      <c r="D1622" t="s">
        <v>82</v>
      </c>
      <c r="E1622" t="s">
        <v>182</v>
      </c>
      <c r="F1622" t="s">
        <v>1404</v>
      </c>
      <c r="G1622" t="s">
        <v>156</v>
      </c>
      <c r="H1622" t="s">
        <v>144</v>
      </c>
      <c r="I1622" t="s">
        <v>136</v>
      </c>
      <c r="J1622" t="s">
        <v>137</v>
      </c>
      <c r="K1622" t="s">
        <v>138</v>
      </c>
      <c r="L1622" t="s">
        <v>4930</v>
      </c>
      <c r="M1622" t="s">
        <v>4931</v>
      </c>
      <c r="N1622">
        <v>1.005833333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22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11.658874330018769</v>
      </c>
      <c r="AC1622">
        <v>0</v>
      </c>
      <c r="AD1622">
        <v>0</v>
      </c>
      <c r="AE1622">
        <v>11.658874330018769</v>
      </c>
    </row>
    <row r="1623" spans="1:31" x14ac:dyDescent="0.3">
      <c r="A1623">
        <v>2450447</v>
      </c>
      <c r="B1623">
        <v>1</v>
      </c>
      <c r="C1623" t="s">
        <v>80</v>
      </c>
      <c r="D1623" t="s">
        <v>96</v>
      </c>
      <c r="E1623" t="s">
        <v>173</v>
      </c>
      <c r="F1623" t="s">
        <v>1695</v>
      </c>
      <c r="G1623" t="s">
        <v>175</v>
      </c>
      <c r="H1623" t="s">
        <v>144</v>
      </c>
      <c r="I1623" t="s">
        <v>136</v>
      </c>
      <c r="J1623" t="s">
        <v>137</v>
      </c>
      <c r="K1623" t="s">
        <v>138</v>
      </c>
      <c r="L1623" t="s">
        <v>4932</v>
      </c>
      <c r="M1623" t="s">
        <v>4933</v>
      </c>
      <c r="N1623">
        <v>4.4355555549999997</v>
      </c>
      <c r="O1623">
        <v>0</v>
      </c>
      <c r="P1623">
        <v>1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1.2395302156660605E-3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1.2395302156660605E-3</v>
      </c>
    </row>
    <row r="1624" spans="1:31" x14ac:dyDescent="0.3">
      <c r="A1624">
        <v>2450496</v>
      </c>
      <c r="B1624">
        <v>1</v>
      </c>
      <c r="C1624" t="s">
        <v>80</v>
      </c>
      <c r="D1624" t="s">
        <v>100</v>
      </c>
      <c r="E1624" t="s">
        <v>173</v>
      </c>
      <c r="F1624" t="s">
        <v>4934</v>
      </c>
      <c r="G1624" t="s">
        <v>175</v>
      </c>
      <c r="H1624" t="s">
        <v>144</v>
      </c>
      <c r="I1624" t="s">
        <v>136</v>
      </c>
      <c r="J1624" t="s">
        <v>137</v>
      </c>
      <c r="K1624" t="s">
        <v>138</v>
      </c>
      <c r="L1624" t="s">
        <v>4935</v>
      </c>
      <c r="M1624" t="s">
        <v>4936</v>
      </c>
      <c r="N1624">
        <v>2.6527777769999998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1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</row>
    <row r="1625" spans="1:31" x14ac:dyDescent="0.3">
      <c r="A1625">
        <v>2450639</v>
      </c>
      <c r="B1625">
        <v>1</v>
      </c>
      <c r="C1625" t="s">
        <v>80</v>
      </c>
      <c r="D1625" t="s">
        <v>100</v>
      </c>
      <c r="E1625" t="s">
        <v>173</v>
      </c>
      <c r="F1625" t="s">
        <v>4937</v>
      </c>
      <c r="G1625" t="s">
        <v>175</v>
      </c>
      <c r="H1625" t="s">
        <v>144</v>
      </c>
      <c r="I1625" t="s">
        <v>136</v>
      </c>
      <c r="J1625" t="s">
        <v>137</v>
      </c>
      <c r="K1625" t="s">
        <v>138</v>
      </c>
      <c r="L1625" t="s">
        <v>4938</v>
      </c>
      <c r="M1625" t="s">
        <v>4939</v>
      </c>
      <c r="N1625">
        <v>1.3280555549999999</v>
      </c>
      <c r="O1625">
        <v>0</v>
      </c>
      <c r="P1625">
        <v>2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0.68412168041164534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0.68412168041164534</v>
      </c>
    </row>
    <row r="1626" spans="1:31" x14ac:dyDescent="0.3">
      <c r="A1626">
        <v>2450370</v>
      </c>
      <c r="B1626">
        <v>1</v>
      </c>
      <c r="C1626" t="s">
        <v>80</v>
      </c>
      <c r="D1626" t="s">
        <v>110</v>
      </c>
      <c r="E1626" t="s">
        <v>147</v>
      </c>
      <c r="F1626" t="s">
        <v>4940</v>
      </c>
      <c r="G1626" t="s">
        <v>226</v>
      </c>
      <c r="H1626" t="s">
        <v>135</v>
      </c>
      <c r="I1626" t="s">
        <v>136</v>
      </c>
      <c r="J1626" t="s">
        <v>137</v>
      </c>
      <c r="K1626" t="s">
        <v>162</v>
      </c>
      <c r="L1626" t="s">
        <v>4941</v>
      </c>
      <c r="M1626" t="s">
        <v>4942</v>
      </c>
      <c r="N1626">
        <v>2.0183333330000002</v>
      </c>
      <c r="O1626">
        <v>0</v>
      </c>
      <c r="P1626">
        <v>480</v>
      </c>
      <c r="Q1626">
        <v>0</v>
      </c>
      <c r="R1626">
        <v>0</v>
      </c>
      <c r="S1626">
        <v>0</v>
      </c>
      <c r="T1626">
        <v>59</v>
      </c>
      <c r="U1626">
        <v>0</v>
      </c>
      <c r="V1626">
        <v>2</v>
      </c>
      <c r="W1626">
        <v>0</v>
      </c>
      <c r="X1626">
        <v>381.80698241045661</v>
      </c>
      <c r="Y1626">
        <v>0</v>
      </c>
      <c r="Z1626">
        <v>0</v>
      </c>
      <c r="AA1626">
        <v>0</v>
      </c>
      <c r="AB1626">
        <v>178.94461058501932</v>
      </c>
      <c r="AC1626">
        <v>0</v>
      </c>
      <c r="AD1626">
        <v>34.878998180929393</v>
      </c>
      <c r="AE1626">
        <v>595.63059117640535</v>
      </c>
    </row>
    <row r="1627" spans="1:31" x14ac:dyDescent="0.3">
      <c r="A1627">
        <v>2450868</v>
      </c>
      <c r="B1627">
        <v>1</v>
      </c>
      <c r="C1627" t="s">
        <v>80</v>
      </c>
      <c r="D1627" t="s">
        <v>96</v>
      </c>
      <c r="E1627" t="s">
        <v>182</v>
      </c>
      <c r="F1627" t="s">
        <v>4918</v>
      </c>
      <c r="G1627" t="s">
        <v>410</v>
      </c>
      <c r="H1627" t="s">
        <v>144</v>
      </c>
      <c r="I1627" t="s">
        <v>136</v>
      </c>
      <c r="J1627" t="s">
        <v>137</v>
      </c>
      <c r="K1627" t="s">
        <v>138</v>
      </c>
      <c r="L1627" t="s">
        <v>4943</v>
      </c>
      <c r="M1627" t="s">
        <v>4944</v>
      </c>
      <c r="N1627">
        <v>3.6713888880000001</v>
      </c>
      <c r="O1627">
        <v>0</v>
      </c>
      <c r="P1627">
        <v>21</v>
      </c>
      <c r="Q1627">
        <v>0</v>
      </c>
      <c r="R1627">
        <v>0</v>
      </c>
      <c r="S1627">
        <v>0</v>
      </c>
      <c r="T1627">
        <v>6</v>
      </c>
      <c r="U1627">
        <v>0</v>
      </c>
      <c r="V1627">
        <v>0</v>
      </c>
      <c r="W1627">
        <v>0</v>
      </c>
      <c r="X1627">
        <v>61.005195733645465</v>
      </c>
      <c r="Y1627">
        <v>0</v>
      </c>
      <c r="Z1627">
        <v>0</v>
      </c>
      <c r="AA1627">
        <v>0</v>
      </c>
      <c r="AB1627">
        <v>33.002655888720405</v>
      </c>
      <c r="AC1627">
        <v>0</v>
      </c>
      <c r="AD1627">
        <v>0</v>
      </c>
      <c r="AE1627">
        <v>94.007851622365877</v>
      </c>
    </row>
    <row r="1628" spans="1:31" x14ac:dyDescent="0.3">
      <c r="A1628">
        <v>2450387</v>
      </c>
      <c r="B1628">
        <v>1</v>
      </c>
      <c r="C1628" t="s">
        <v>80</v>
      </c>
      <c r="D1628" t="s">
        <v>99</v>
      </c>
      <c r="E1628" t="s">
        <v>141</v>
      </c>
      <c r="F1628" t="s">
        <v>4945</v>
      </c>
      <c r="G1628" t="s">
        <v>200</v>
      </c>
      <c r="H1628" t="s">
        <v>144</v>
      </c>
      <c r="I1628" t="s">
        <v>136</v>
      </c>
      <c r="J1628" t="s">
        <v>137</v>
      </c>
      <c r="K1628" t="s">
        <v>138</v>
      </c>
      <c r="L1628" t="s">
        <v>4946</v>
      </c>
      <c r="M1628" t="s">
        <v>4947</v>
      </c>
      <c r="N1628">
        <v>4.0236111110000001</v>
      </c>
      <c r="O1628">
        <v>0</v>
      </c>
      <c r="P1628">
        <v>21</v>
      </c>
      <c r="Q1628">
        <v>0</v>
      </c>
      <c r="R1628">
        <v>5</v>
      </c>
      <c r="S1628">
        <v>0</v>
      </c>
      <c r="T1628">
        <v>5</v>
      </c>
      <c r="U1628">
        <v>0</v>
      </c>
      <c r="V1628">
        <v>0</v>
      </c>
      <c r="W1628">
        <v>0</v>
      </c>
      <c r="X1628">
        <v>11.162260182202186</v>
      </c>
      <c r="Y1628">
        <v>0</v>
      </c>
      <c r="Z1628">
        <v>0.36294021945456906</v>
      </c>
      <c r="AA1628">
        <v>0</v>
      </c>
      <c r="AB1628">
        <v>49.39726023760678</v>
      </c>
      <c r="AC1628">
        <v>0</v>
      </c>
      <c r="AD1628">
        <v>0</v>
      </c>
      <c r="AE1628">
        <v>60.922460639263534</v>
      </c>
    </row>
    <row r="1629" spans="1:31" x14ac:dyDescent="0.3">
      <c r="A1629">
        <v>2450719</v>
      </c>
      <c r="B1629">
        <v>1</v>
      </c>
      <c r="C1629" t="s">
        <v>80</v>
      </c>
      <c r="D1629" t="s">
        <v>96</v>
      </c>
      <c r="E1629" t="s">
        <v>173</v>
      </c>
      <c r="F1629" t="s">
        <v>4948</v>
      </c>
      <c r="G1629" t="s">
        <v>175</v>
      </c>
      <c r="H1629" t="s">
        <v>144</v>
      </c>
      <c r="I1629" t="s">
        <v>136</v>
      </c>
      <c r="J1629" t="s">
        <v>137</v>
      </c>
      <c r="K1629" t="s">
        <v>138</v>
      </c>
      <c r="L1629" t="s">
        <v>4949</v>
      </c>
      <c r="M1629" t="s">
        <v>4950</v>
      </c>
      <c r="N1629">
        <v>9.0383333330000006</v>
      </c>
      <c r="O1629">
        <v>0</v>
      </c>
      <c r="P1629">
        <v>1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1.1512375645904798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1.1512375645904798</v>
      </c>
    </row>
    <row r="1630" spans="1:31" x14ac:dyDescent="0.3">
      <c r="A1630">
        <v>2451097</v>
      </c>
      <c r="B1630">
        <v>1</v>
      </c>
      <c r="C1630" t="s">
        <v>80</v>
      </c>
      <c r="D1630" t="s">
        <v>84</v>
      </c>
      <c r="E1630" t="s">
        <v>173</v>
      </c>
      <c r="F1630" t="s">
        <v>4951</v>
      </c>
      <c r="G1630" t="s">
        <v>179</v>
      </c>
      <c r="H1630" t="s">
        <v>144</v>
      </c>
      <c r="I1630" t="s">
        <v>136</v>
      </c>
      <c r="J1630" t="s">
        <v>137</v>
      </c>
      <c r="K1630" t="s">
        <v>138</v>
      </c>
      <c r="L1630" t="s">
        <v>4952</v>
      </c>
      <c r="M1630" t="s">
        <v>4953</v>
      </c>
      <c r="N1630">
        <v>1.6611111110000001</v>
      </c>
      <c r="O1630">
        <v>0</v>
      </c>
      <c r="P1630">
        <v>1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0.21885452648973108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0.21885452648973108</v>
      </c>
    </row>
    <row r="1631" spans="1:31" x14ac:dyDescent="0.3">
      <c r="A1631">
        <v>2450556</v>
      </c>
      <c r="B1631">
        <v>1</v>
      </c>
      <c r="C1631" t="s">
        <v>80</v>
      </c>
      <c r="D1631" t="s">
        <v>87</v>
      </c>
      <c r="E1631" t="s">
        <v>182</v>
      </c>
      <c r="F1631" t="s">
        <v>2201</v>
      </c>
      <c r="G1631" t="s">
        <v>143</v>
      </c>
      <c r="H1631" t="s">
        <v>144</v>
      </c>
      <c r="I1631" t="s">
        <v>136</v>
      </c>
      <c r="J1631" t="s">
        <v>137</v>
      </c>
      <c r="K1631" t="s">
        <v>138</v>
      </c>
      <c r="L1631" t="s">
        <v>4954</v>
      </c>
      <c r="M1631" t="s">
        <v>4955</v>
      </c>
      <c r="N1631">
        <v>1.5733333329999999</v>
      </c>
      <c r="O1631">
        <v>0</v>
      </c>
      <c r="P1631">
        <v>19</v>
      </c>
      <c r="Q1631">
        <v>0</v>
      </c>
      <c r="R1631">
        <v>0</v>
      </c>
      <c r="S1631">
        <v>0</v>
      </c>
      <c r="T1631">
        <v>23</v>
      </c>
      <c r="U1631">
        <v>0</v>
      </c>
      <c r="V1631">
        <v>0</v>
      </c>
      <c r="W1631">
        <v>0</v>
      </c>
      <c r="X1631">
        <v>5.9641803187434785</v>
      </c>
      <c r="Y1631">
        <v>0</v>
      </c>
      <c r="Z1631">
        <v>0</v>
      </c>
      <c r="AA1631">
        <v>0</v>
      </c>
      <c r="AB1631">
        <v>44.898261215687015</v>
      </c>
      <c r="AC1631">
        <v>0</v>
      </c>
      <c r="AD1631">
        <v>0</v>
      </c>
      <c r="AE1631">
        <v>50.862441534430495</v>
      </c>
    </row>
    <row r="1632" spans="1:31" x14ac:dyDescent="0.3">
      <c r="A1632">
        <v>2450765</v>
      </c>
      <c r="B1632">
        <v>1</v>
      </c>
      <c r="C1632" t="s">
        <v>80</v>
      </c>
      <c r="D1632" t="s">
        <v>105</v>
      </c>
      <c r="E1632" t="s">
        <v>141</v>
      </c>
      <c r="F1632" t="s">
        <v>4956</v>
      </c>
      <c r="G1632" t="s">
        <v>156</v>
      </c>
      <c r="H1632" t="s">
        <v>144</v>
      </c>
      <c r="I1632" t="s">
        <v>136</v>
      </c>
      <c r="J1632" t="s">
        <v>137</v>
      </c>
      <c r="K1632" t="s">
        <v>138</v>
      </c>
      <c r="L1632" t="s">
        <v>4957</v>
      </c>
      <c r="M1632" t="s">
        <v>4958</v>
      </c>
      <c r="N1632">
        <v>3.8516666659999999</v>
      </c>
      <c r="O1632">
        <v>0</v>
      </c>
      <c r="P1632">
        <v>5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3.4393276591538839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3.4393276591538839</v>
      </c>
    </row>
    <row r="1633" spans="1:31" x14ac:dyDescent="0.3">
      <c r="A1633">
        <v>2450241</v>
      </c>
      <c r="B1633">
        <v>1</v>
      </c>
      <c r="C1633" t="s">
        <v>80</v>
      </c>
      <c r="D1633" t="s">
        <v>88</v>
      </c>
      <c r="E1633" t="s">
        <v>147</v>
      </c>
      <c r="F1633" t="s">
        <v>4959</v>
      </c>
      <c r="G1633" t="s">
        <v>381</v>
      </c>
      <c r="H1633" t="s">
        <v>135</v>
      </c>
      <c r="I1633" t="s">
        <v>660</v>
      </c>
      <c r="J1633" t="s">
        <v>137</v>
      </c>
      <c r="K1633" t="s">
        <v>138</v>
      </c>
      <c r="L1633" t="s">
        <v>4960</v>
      </c>
      <c r="M1633" t="s">
        <v>4961</v>
      </c>
      <c r="N1633">
        <v>1.3888888E-2</v>
      </c>
      <c r="O1633">
        <v>0</v>
      </c>
      <c r="P1633">
        <v>4738</v>
      </c>
      <c r="Q1633">
        <v>0</v>
      </c>
      <c r="R1633">
        <v>0</v>
      </c>
      <c r="S1633">
        <v>0</v>
      </c>
      <c r="T1633">
        <v>295</v>
      </c>
      <c r="U1633">
        <v>0</v>
      </c>
      <c r="V1633">
        <v>1</v>
      </c>
      <c r="W1633">
        <v>0</v>
      </c>
      <c r="X1633">
        <v>16.468406718831709</v>
      </c>
      <c r="Y1633">
        <v>0</v>
      </c>
      <c r="Z1633">
        <v>0</v>
      </c>
      <c r="AA1633">
        <v>0</v>
      </c>
      <c r="AB1633">
        <v>1.5750217038694865</v>
      </c>
      <c r="AC1633">
        <v>0</v>
      </c>
      <c r="AD1633">
        <v>2.1068159615503002E-2</v>
      </c>
      <c r="AE1633">
        <v>18.064496582316696</v>
      </c>
    </row>
    <row r="1634" spans="1:31" x14ac:dyDescent="0.3">
      <c r="A1634">
        <v>2451034</v>
      </c>
      <c r="B1634">
        <v>1</v>
      </c>
      <c r="C1634" t="s">
        <v>80</v>
      </c>
      <c r="D1634" t="s">
        <v>105</v>
      </c>
      <c r="E1634" t="s">
        <v>182</v>
      </c>
      <c r="F1634" t="s">
        <v>4962</v>
      </c>
      <c r="G1634" t="s">
        <v>143</v>
      </c>
      <c r="H1634" t="s">
        <v>144</v>
      </c>
      <c r="I1634" t="s">
        <v>136</v>
      </c>
      <c r="J1634" t="s">
        <v>137</v>
      </c>
      <c r="K1634" t="s">
        <v>138</v>
      </c>
      <c r="L1634" t="s">
        <v>4963</v>
      </c>
      <c r="M1634" t="s">
        <v>4964</v>
      </c>
      <c r="N1634">
        <v>0.52972222199999996</v>
      </c>
      <c r="O1634">
        <v>0</v>
      </c>
      <c r="P1634">
        <v>12</v>
      </c>
      <c r="Q1634">
        <v>0</v>
      </c>
      <c r="R1634">
        <v>0</v>
      </c>
      <c r="S1634">
        <v>0</v>
      </c>
      <c r="T1634">
        <v>4</v>
      </c>
      <c r="U1634">
        <v>0</v>
      </c>
      <c r="V1634">
        <v>0</v>
      </c>
      <c r="W1634">
        <v>0</v>
      </c>
      <c r="X1634">
        <v>2.6122982508703627</v>
      </c>
      <c r="Y1634">
        <v>0</v>
      </c>
      <c r="Z1634">
        <v>0</v>
      </c>
      <c r="AA1634">
        <v>0</v>
      </c>
      <c r="AB1634">
        <v>1.5151495529306107</v>
      </c>
      <c r="AC1634">
        <v>0</v>
      </c>
      <c r="AD1634">
        <v>0</v>
      </c>
      <c r="AE1634">
        <v>4.1274478038009734</v>
      </c>
    </row>
    <row r="1635" spans="1:31" x14ac:dyDescent="0.3">
      <c r="A1635">
        <v>2450702</v>
      </c>
      <c r="B1635">
        <v>1</v>
      </c>
      <c r="C1635" t="s">
        <v>80</v>
      </c>
      <c r="D1635" t="s">
        <v>94</v>
      </c>
      <c r="E1635" t="s">
        <v>147</v>
      </c>
      <c r="F1635" t="s">
        <v>4965</v>
      </c>
      <c r="G1635" t="s">
        <v>134</v>
      </c>
      <c r="H1635" t="s">
        <v>135</v>
      </c>
      <c r="I1635" t="s">
        <v>136</v>
      </c>
      <c r="J1635" t="s">
        <v>137</v>
      </c>
      <c r="K1635" t="s">
        <v>138</v>
      </c>
      <c r="L1635" t="s">
        <v>4966</v>
      </c>
      <c r="M1635" t="s">
        <v>4967</v>
      </c>
      <c r="N1635">
        <v>4.5530555550000003</v>
      </c>
      <c r="O1635">
        <v>0</v>
      </c>
      <c r="P1635">
        <v>0</v>
      </c>
      <c r="Q1635">
        <v>2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2.2689834818079895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2.2689834818079895</v>
      </c>
    </row>
    <row r="1636" spans="1:31" x14ac:dyDescent="0.3">
      <c r="A1636">
        <v>2450656</v>
      </c>
      <c r="B1636">
        <v>1</v>
      </c>
      <c r="C1636" t="s">
        <v>81</v>
      </c>
      <c r="D1636" t="s">
        <v>120</v>
      </c>
      <c r="E1636" t="s">
        <v>132</v>
      </c>
      <c r="F1636" t="s">
        <v>1243</v>
      </c>
      <c r="G1636" t="s">
        <v>149</v>
      </c>
      <c r="H1636" t="s">
        <v>135</v>
      </c>
      <c r="I1636" t="s">
        <v>136</v>
      </c>
      <c r="J1636" t="s">
        <v>137</v>
      </c>
      <c r="K1636" t="s">
        <v>138</v>
      </c>
      <c r="L1636" t="s">
        <v>4968</v>
      </c>
      <c r="M1636" t="s">
        <v>4969</v>
      </c>
      <c r="N1636">
        <v>0.233333333</v>
      </c>
      <c r="O1636">
        <v>1</v>
      </c>
      <c r="P1636">
        <v>1190</v>
      </c>
      <c r="Q1636">
        <v>0</v>
      </c>
      <c r="R1636">
        <v>18</v>
      </c>
      <c r="S1636">
        <v>1</v>
      </c>
      <c r="T1636">
        <v>120</v>
      </c>
      <c r="U1636">
        <v>2</v>
      </c>
      <c r="V1636">
        <v>2</v>
      </c>
      <c r="W1636">
        <v>6.3060405521400006E-2</v>
      </c>
      <c r="X1636">
        <v>69.730141745157582</v>
      </c>
      <c r="Y1636">
        <v>0</v>
      </c>
      <c r="Z1636">
        <v>0.78573686653295238</v>
      </c>
      <c r="AA1636">
        <v>0.46156515136339998</v>
      </c>
      <c r="AB1636">
        <v>18.775477551701822</v>
      </c>
      <c r="AC1636">
        <v>25.53504841076067</v>
      </c>
      <c r="AD1636">
        <v>1.4048146993107444</v>
      </c>
      <c r="AE1636">
        <v>116.75584483034858</v>
      </c>
    </row>
    <row r="1637" spans="1:31" x14ac:dyDescent="0.3">
      <c r="A1637">
        <v>2450642</v>
      </c>
      <c r="B1637">
        <v>1</v>
      </c>
      <c r="C1637" t="s">
        <v>81</v>
      </c>
      <c r="D1637" t="s">
        <v>119</v>
      </c>
      <c r="E1637" t="s">
        <v>141</v>
      </c>
      <c r="F1637" t="s">
        <v>4970</v>
      </c>
      <c r="G1637" t="s">
        <v>200</v>
      </c>
      <c r="H1637" t="s">
        <v>144</v>
      </c>
      <c r="I1637" t="s">
        <v>136</v>
      </c>
      <c r="J1637" t="s">
        <v>137</v>
      </c>
      <c r="K1637" t="s">
        <v>138</v>
      </c>
      <c r="L1637" t="s">
        <v>4971</v>
      </c>
      <c r="M1637" t="s">
        <v>4972</v>
      </c>
      <c r="N1637">
        <v>5.1316666660000001</v>
      </c>
      <c r="O1637">
        <v>0</v>
      </c>
      <c r="P1637">
        <v>13</v>
      </c>
      <c r="Q1637">
        <v>0</v>
      </c>
      <c r="R1637">
        <v>7</v>
      </c>
      <c r="S1637">
        <v>0</v>
      </c>
      <c r="T1637">
        <v>1</v>
      </c>
      <c r="U1637">
        <v>0</v>
      </c>
      <c r="V1637">
        <v>0</v>
      </c>
      <c r="W1637">
        <v>0</v>
      </c>
      <c r="X1637">
        <v>3.7567238151243765</v>
      </c>
      <c r="Y1637">
        <v>0</v>
      </c>
      <c r="Z1637">
        <v>0.61165304625657657</v>
      </c>
      <c r="AA1637">
        <v>0</v>
      </c>
      <c r="AB1637">
        <v>0.63561201429119829</v>
      </c>
      <c r="AC1637">
        <v>0</v>
      </c>
      <c r="AD1637">
        <v>0</v>
      </c>
      <c r="AE1637">
        <v>5.0039888756721513</v>
      </c>
    </row>
    <row r="1638" spans="1:31" x14ac:dyDescent="0.3">
      <c r="A1638">
        <v>2450347</v>
      </c>
      <c r="B1638">
        <v>1</v>
      </c>
      <c r="C1638" t="s">
        <v>80</v>
      </c>
      <c r="D1638" t="s">
        <v>82</v>
      </c>
      <c r="E1638" t="s">
        <v>173</v>
      </c>
      <c r="F1638" t="s">
        <v>4973</v>
      </c>
      <c r="G1638" t="s">
        <v>461</v>
      </c>
      <c r="H1638" t="s">
        <v>144</v>
      </c>
      <c r="I1638" t="s">
        <v>136</v>
      </c>
      <c r="J1638" t="s">
        <v>137</v>
      </c>
      <c r="K1638" t="s">
        <v>138</v>
      </c>
      <c r="L1638" t="s">
        <v>4974</v>
      </c>
      <c r="M1638" t="s">
        <v>4975</v>
      </c>
      <c r="N1638">
        <v>4.3455555549999998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1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18.049632077514637</v>
      </c>
      <c r="AC1638">
        <v>0</v>
      </c>
      <c r="AD1638">
        <v>0</v>
      </c>
      <c r="AE1638">
        <v>18.049632077514637</v>
      </c>
    </row>
    <row r="1639" spans="1:31" x14ac:dyDescent="0.3">
      <c r="A1639">
        <v>2450450</v>
      </c>
      <c r="B1639">
        <v>1</v>
      </c>
      <c r="C1639" t="s">
        <v>81</v>
      </c>
      <c r="D1639" t="s">
        <v>115</v>
      </c>
      <c r="E1639" t="s">
        <v>147</v>
      </c>
      <c r="F1639" t="s">
        <v>4976</v>
      </c>
      <c r="G1639" t="s">
        <v>149</v>
      </c>
      <c r="H1639" t="s">
        <v>135</v>
      </c>
      <c r="I1639" t="s">
        <v>136</v>
      </c>
      <c r="J1639" t="s">
        <v>137</v>
      </c>
      <c r="K1639" t="s">
        <v>138</v>
      </c>
      <c r="L1639" t="s">
        <v>4977</v>
      </c>
      <c r="M1639" t="s">
        <v>4978</v>
      </c>
      <c r="N1639">
        <v>1.630833333</v>
      </c>
      <c r="O1639">
        <v>0</v>
      </c>
      <c r="P1639">
        <v>11</v>
      </c>
      <c r="Q1639">
        <v>0</v>
      </c>
      <c r="R1639">
        <v>0</v>
      </c>
      <c r="S1639">
        <v>0</v>
      </c>
      <c r="T1639">
        <v>1</v>
      </c>
      <c r="U1639">
        <v>0</v>
      </c>
      <c r="V1639">
        <v>0</v>
      </c>
      <c r="W1639">
        <v>0</v>
      </c>
      <c r="X1639">
        <v>1.7767937836317251</v>
      </c>
      <c r="Y1639">
        <v>0</v>
      </c>
      <c r="Z1639">
        <v>0</v>
      </c>
      <c r="AA1639">
        <v>0</v>
      </c>
      <c r="AB1639">
        <v>3.5972370241616334</v>
      </c>
      <c r="AC1639">
        <v>0</v>
      </c>
      <c r="AD1639">
        <v>0</v>
      </c>
      <c r="AE1639">
        <v>5.3740308077933587</v>
      </c>
    </row>
    <row r="1640" spans="1:31" x14ac:dyDescent="0.3">
      <c r="A1640">
        <v>2450848</v>
      </c>
      <c r="B1640">
        <v>1</v>
      </c>
      <c r="C1640" t="s">
        <v>81</v>
      </c>
      <c r="D1640" t="s">
        <v>119</v>
      </c>
      <c r="E1640" t="s">
        <v>141</v>
      </c>
      <c r="F1640" t="s">
        <v>4979</v>
      </c>
      <c r="G1640" t="s">
        <v>156</v>
      </c>
      <c r="H1640" t="s">
        <v>144</v>
      </c>
      <c r="I1640" t="s">
        <v>136</v>
      </c>
      <c r="J1640" t="s">
        <v>137</v>
      </c>
      <c r="K1640" t="s">
        <v>138</v>
      </c>
      <c r="L1640" t="s">
        <v>4980</v>
      </c>
      <c r="M1640" t="s">
        <v>4981</v>
      </c>
      <c r="N1640">
        <v>4.3152777770000004</v>
      </c>
      <c r="O1640">
        <v>0</v>
      </c>
      <c r="P1640">
        <v>120</v>
      </c>
      <c r="Q1640">
        <v>0</v>
      </c>
      <c r="R1640">
        <v>0</v>
      </c>
      <c r="S1640">
        <v>0</v>
      </c>
      <c r="T1640">
        <v>5</v>
      </c>
      <c r="U1640">
        <v>0</v>
      </c>
      <c r="V1640">
        <v>0</v>
      </c>
      <c r="W1640">
        <v>0</v>
      </c>
      <c r="X1640">
        <v>57.080678443032532</v>
      </c>
      <c r="Y1640">
        <v>0</v>
      </c>
      <c r="Z1640">
        <v>0</v>
      </c>
      <c r="AA1640">
        <v>0</v>
      </c>
      <c r="AB1640">
        <v>2.1144457913184755</v>
      </c>
      <c r="AC1640">
        <v>0</v>
      </c>
      <c r="AD1640">
        <v>0</v>
      </c>
      <c r="AE1640">
        <v>59.195124234351006</v>
      </c>
    </row>
    <row r="1641" spans="1:31" x14ac:dyDescent="0.3">
      <c r="A1641">
        <v>2450281</v>
      </c>
      <c r="B1641">
        <v>1</v>
      </c>
      <c r="C1641" t="s">
        <v>80</v>
      </c>
      <c r="D1641" t="s">
        <v>104</v>
      </c>
      <c r="E1641" t="s">
        <v>173</v>
      </c>
      <c r="F1641" t="s">
        <v>4982</v>
      </c>
      <c r="G1641" t="s">
        <v>175</v>
      </c>
      <c r="H1641" t="s">
        <v>144</v>
      </c>
      <c r="I1641" t="s">
        <v>136</v>
      </c>
      <c r="J1641" t="s">
        <v>137</v>
      </c>
      <c r="K1641" t="s">
        <v>138</v>
      </c>
      <c r="L1641" t="s">
        <v>4983</v>
      </c>
      <c r="M1641" t="s">
        <v>4984</v>
      </c>
      <c r="N1641">
        <v>2.8450000000000002</v>
      </c>
      <c r="O1641">
        <v>0</v>
      </c>
      <c r="P1641">
        <v>1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3.0721100681939912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3.0721100681939912</v>
      </c>
    </row>
    <row r="1642" spans="1:31" x14ac:dyDescent="0.3">
      <c r="A1642">
        <v>2450493</v>
      </c>
      <c r="B1642">
        <v>1</v>
      </c>
      <c r="C1642" t="s">
        <v>80</v>
      </c>
      <c r="D1642" t="s">
        <v>93</v>
      </c>
      <c r="E1642" t="s">
        <v>173</v>
      </c>
      <c r="F1642" t="s">
        <v>4985</v>
      </c>
      <c r="G1642" t="s">
        <v>175</v>
      </c>
      <c r="H1642" t="s">
        <v>144</v>
      </c>
      <c r="I1642" t="s">
        <v>136</v>
      </c>
      <c r="J1642" t="s">
        <v>137</v>
      </c>
      <c r="K1642" t="s">
        <v>138</v>
      </c>
      <c r="L1642" t="s">
        <v>4986</v>
      </c>
      <c r="M1642" t="s">
        <v>4987</v>
      </c>
      <c r="N1642">
        <v>1.986388888</v>
      </c>
      <c r="O1642">
        <v>0</v>
      </c>
      <c r="P1642">
        <v>1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0.4631187698901692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0.4631187698901692</v>
      </c>
    </row>
    <row r="1643" spans="1:31" x14ac:dyDescent="0.3">
      <c r="A1643">
        <v>2450802</v>
      </c>
      <c r="B1643">
        <v>1</v>
      </c>
      <c r="C1643" t="s">
        <v>80</v>
      </c>
      <c r="D1643" t="s">
        <v>83</v>
      </c>
      <c r="E1643" t="s">
        <v>173</v>
      </c>
      <c r="F1643" t="s">
        <v>4988</v>
      </c>
      <c r="G1643" t="s">
        <v>175</v>
      </c>
      <c r="H1643" t="s">
        <v>144</v>
      </c>
      <c r="I1643" t="s">
        <v>136</v>
      </c>
      <c r="J1643" t="s">
        <v>137</v>
      </c>
      <c r="K1643" t="s">
        <v>138</v>
      </c>
      <c r="L1643" t="s">
        <v>4989</v>
      </c>
      <c r="M1643" t="s">
        <v>4255</v>
      </c>
      <c r="N1643">
        <v>1.9908333330000001</v>
      </c>
      <c r="O1643">
        <v>0</v>
      </c>
      <c r="P1643">
        <v>4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1.0736330628864719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1.0736330628864719</v>
      </c>
    </row>
    <row r="1644" spans="1:31" x14ac:dyDescent="0.3">
      <c r="A1644">
        <v>2450616</v>
      </c>
      <c r="B1644">
        <v>1</v>
      </c>
      <c r="C1644" t="s">
        <v>80</v>
      </c>
      <c r="D1644" t="s">
        <v>111</v>
      </c>
      <c r="E1644" t="s">
        <v>173</v>
      </c>
      <c r="F1644" t="s">
        <v>4990</v>
      </c>
      <c r="G1644" t="s">
        <v>461</v>
      </c>
      <c r="H1644" t="s">
        <v>144</v>
      </c>
      <c r="I1644" t="s">
        <v>136</v>
      </c>
      <c r="J1644" t="s">
        <v>137</v>
      </c>
      <c r="K1644" t="s">
        <v>138</v>
      </c>
      <c r="L1644" t="s">
        <v>4991</v>
      </c>
      <c r="M1644" t="s">
        <v>4992</v>
      </c>
      <c r="N1644">
        <v>9.0441666660000006</v>
      </c>
      <c r="O1644">
        <v>0</v>
      </c>
      <c r="P1644">
        <v>11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32.566164233116673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32.566164233116673</v>
      </c>
    </row>
    <row r="1645" spans="1:31" x14ac:dyDescent="0.3">
      <c r="A1645">
        <v>2450430</v>
      </c>
      <c r="B1645">
        <v>1</v>
      </c>
      <c r="C1645" t="s">
        <v>81</v>
      </c>
      <c r="D1645" t="s">
        <v>117</v>
      </c>
      <c r="E1645" t="s">
        <v>141</v>
      </c>
      <c r="F1645" t="s">
        <v>4993</v>
      </c>
      <c r="G1645" t="s">
        <v>156</v>
      </c>
      <c r="H1645" t="s">
        <v>144</v>
      </c>
      <c r="I1645" t="s">
        <v>136</v>
      </c>
      <c r="J1645" t="s">
        <v>137</v>
      </c>
      <c r="K1645" t="s">
        <v>138</v>
      </c>
      <c r="L1645" t="s">
        <v>4994</v>
      </c>
      <c r="M1645" t="s">
        <v>4995</v>
      </c>
      <c r="N1645">
        <v>1.125555555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21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18.171967636863357</v>
      </c>
      <c r="AC1645">
        <v>0</v>
      </c>
      <c r="AD1645">
        <v>0</v>
      </c>
      <c r="AE1645">
        <v>18.171967636863357</v>
      </c>
    </row>
    <row r="1646" spans="1:31" x14ac:dyDescent="0.3">
      <c r="A1646">
        <v>2450928</v>
      </c>
      <c r="B1646">
        <v>1</v>
      </c>
      <c r="C1646" t="s">
        <v>80</v>
      </c>
      <c r="D1646" t="s">
        <v>101</v>
      </c>
      <c r="E1646" t="s">
        <v>141</v>
      </c>
      <c r="F1646" t="s">
        <v>4996</v>
      </c>
      <c r="G1646" t="s">
        <v>1552</v>
      </c>
      <c r="H1646" t="s">
        <v>144</v>
      </c>
      <c r="I1646" t="s">
        <v>136</v>
      </c>
      <c r="J1646" t="s">
        <v>137</v>
      </c>
      <c r="K1646" t="s">
        <v>138</v>
      </c>
      <c r="L1646" t="s">
        <v>4997</v>
      </c>
      <c r="M1646" t="s">
        <v>4998</v>
      </c>
      <c r="N1646">
        <v>1.675277777</v>
      </c>
      <c r="O1646">
        <v>0</v>
      </c>
      <c r="P1646">
        <v>9</v>
      </c>
      <c r="Q1646">
        <v>0</v>
      </c>
      <c r="R1646">
        <v>2</v>
      </c>
      <c r="S1646">
        <v>0</v>
      </c>
      <c r="T1646">
        <v>3</v>
      </c>
      <c r="U1646">
        <v>0</v>
      </c>
      <c r="V1646">
        <v>0</v>
      </c>
      <c r="W1646">
        <v>0</v>
      </c>
      <c r="X1646">
        <v>7.9566452790623865</v>
      </c>
      <c r="Y1646">
        <v>0</v>
      </c>
      <c r="Z1646">
        <v>0.14113303659996343</v>
      </c>
      <c r="AA1646">
        <v>0</v>
      </c>
      <c r="AB1646">
        <v>6.7969763257537155</v>
      </c>
      <c r="AC1646">
        <v>0</v>
      </c>
      <c r="AD1646">
        <v>0</v>
      </c>
      <c r="AE1646">
        <v>14.894754641416064</v>
      </c>
    </row>
    <row r="1647" spans="1:31" x14ac:dyDescent="0.3">
      <c r="A1647">
        <v>2450679</v>
      </c>
      <c r="B1647">
        <v>1</v>
      </c>
      <c r="C1647" t="s">
        <v>80</v>
      </c>
      <c r="D1647" t="s">
        <v>100</v>
      </c>
      <c r="E1647" t="s">
        <v>173</v>
      </c>
      <c r="F1647" t="s">
        <v>4999</v>
      </c>
      <c r="G1647" t="s">
        <v>179</v>
      </c>
      <c r="H1647" t="s">
        <v>144</v>
      </c>
      <c r="I1647" t="s">
        <v>136</v>
      </c>
      <c r="J1647" t="s">
        <v>137</v>
      </c>
      <c r="K1647" t="s">
        <v>138</v>
      </c>
      <c r="L1647" t="s">
        <v>5000</v>
      </c>
      <c r="M1647" t="s">
        <v>5001</v>
      </c>
      <c r="N1647">
        <v>1.940833333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1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119.25745862378223</v>
      </c>
      <c r="AE1647">
        <v>119.25745862378223</v>
      </c>
    </row>
    <row r="1648" spans="1:31" x14ac:dyDescent="0.3">
      <c r="A1648">
        <v>2450822</v>
      </c>
      <c r="B1648">
        <v>1</v>
      </c>
      <c r="C1648" t="s">
        <v>81</v>
      </c>
      <c r="D1648" t="s">
        <v>116</v>
      </c>
      <c r="E1648" t="s">
        <v>132</v>
      </c>
      <c r="F1648" t="s">
        <v>5002</v>
      </c>
      <c r="G1648" t="s">
        <v>149</v>
      </c>
      <c r="H1648" t="s">
        <v>135</v>
      </c>
      <c r="I1648" t="s">
        <v>136</v>
      </c>
      <c r="J1648" t="s">
        <v>137</v>
      </c>
      <c r="K1648" t="s">
        <v>138</v>
      </c>
      <c r="L1648" t="s">
        <v>5003</v>
      </c>
      <c r="M1648" t="s">
        <v>5004</v>
      </c>
      <c r="N1648">
        <v>0.33222222200000001</v>
      </c>
      <c r="O1648">
        <v>0</v>
      </c>
      <c r="P1648">
        <v>721</v>
      </c>
      <c r="Q1648">
        <v>1</v>
      </c>
      <c r="R1648">
        <v>71</v>
      </c>
      <c r="S1648">
        <v>2</v>
      </c>
      <c r="T1648">
        <v>90</v>
      </c>
      <c r="U1648">
        <v>0</v>
      </c>
      <c r="V1648">
        <v>0</v>
      </c>
      <c r="W1648">
        <v>0</v>
      </c>
      <c r="X1648">
        <v>37.235165973953208</v>
      </c>
      <c r="Y1648">
        <v>0.17130310196852663</v>
      </c>
      <c r="Z1648">
        <v>1.6088166140358813</v>
      </c>
      <c r="AA1648">
        <v>2.0107008854907842</v>
      </c>
      <c r="AB1648">
        <v>13.312840933457254</v>
      </c>
      <c r="AC1648">
        <v>0</v>
      </c>
      <c r="AD1648">
        <v>0</v>
      </c>
      <c r="AE1648">
        <v>54.338827508905652</v>
      </c>
    </row>
    <row r="1649" spans="1:31" x14ac:dyDescent="0.3">
      <c r="A1649">
        <v>2450791</v>
      </c>
      <c r="B1649">
        <v>1</v>
      </c>
      <c r="C1649" t="s">
        <v>80</v>
      </c>
      <c r="D1649" t="s">
        <v>103</v>
      </c>
      <c r="E1649" t="s">
        <v>173</v>
      </c>
      <c r="F1649" t="s">
        <v>5005</v>
      </c>
      <c r="G1649" t="s">
        <v>175</v>
      </c>
      <c r="H1649" t="s">
        <v>144</v>
      </c>
      <c r="I1649" t="s">
        <v>136</v>
      </c>
      <c r="J1649" t="s">
        <v>137</v>
      </c>
      <c r="K1649" t="s">
        <v>138</v>
      </c>
      <c r="L1649" t="s">
        <v>5006</v>
      </c>
      <c r="M1649" t="s">
        <v>5007</v>
      </c>
      <c r="N1649">
        <v>2.1616666659999999</v>
      </c>
      <c r="O1649">
        <v>0</v>
      </c>
      <c r="P1649">
        <v>4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1.2586020385079808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1.2586020385079808</v>
      </c>
    </row>
    <row r="1650" spans="1:31" x14ac:dyDescent="0.3">
      <c r="A1650">
        <v>2450459</v>
      </c>
      <c r="B1650">
        <v>1</v>
      </c>
      <c r="C1650" t="s">
        <v>80</v>
      </c>
      <c r="D1650" t="s">
        <v>85</v>
      </c>
      <c r="E1650" t="s">
        <v>159</v>
      </c>
      <c r="F1650" t="s">
        <v>5008</v>
      </c>
      <c r="G1650" t="s">
        <v>725</v>
      </c>
      <c r="H1650" t="s">
        <v>144</v>
      </c>
      <c r="I1650" t="s">
        <v>136</v>
      </c>
      <c r="J1650" t="s">
        <v>137</v>
      </c>
      <c r="K1650" t="s">
        <v>138</v>
      </c>
      <c r="L1650" t="s">
        <v>5009</v>
      </c>
      <c r="M1650" t="s">
        <v>5010</v>
      </c>
      <c r="N1650">
        <v>1.92</v>
      </c>
      <c r="O1650">
        <v>0</v>
      </c>
      <c r="P1650">
        <v>45</v>
      </c>
      <c r="Q1650">
        <v>0</v>
      </c>
      <c r="R1650">
        <v>1</v>
      </c>
      <c r="S1650">
        <v>0</v>
      </c>
      <c r="T1650">
        <v>2</v>
      </c>
      <c r="U1650">
        <v>0</v>
      </c>
      <c r="V1650">
        <v>0</v>
      </c>
      <c r="W1650">
        <v>0</v>
      </c>
      <c r="X1650">
        <v>19.110712606289539</v>
      </c>
      <c r="Y1650">
        <v>0</v>
      </c>
      <c r="Z1650">
        <v>0</v>
      </c>
      <c r="AA1650">
        <v>0</v>
      </c>
      <c r="AB1650">
        <v>4.2090364389165869</v>
      </c>
      <c r="AC1650">
        <v>0</v>
      </c>
      <c r="AD1650">
        <v>0</v>
      </c>
      <c r="AE1650">
        <v>23.319749045206127</v>
      </c>
    </row>
    <row r="1651" spans="1:31" x14ac:dyDescent="0.3">
      <c r="A1651">
        <v>2450436</v>
      </c>
      <c r="B1651">
        <v>1</v>
      </c>
      <c r="C1651" t="s">
        <v>80</v>
      </c>
      <c r="D1651" t="s">
        <v>108</v>
      </c>
      <c r="E1651" t="s">
        <v>132</v>
      </c>
      <c r="F1651" t="s">
        <v>5011</v>
      </c>
      <c r="G1651" t="s">
        <v>353</v>
      </c>
      <c r="H1651" t="s">
        <v>135</v>
      </c>
      <c r="I1651" t="s">
        <v>136</v>
      </c>
      <c r="J1651" t="s">
        <v>137</v>
      </c>
      <c r="K1651" t="s">
        <v>138</v>
      </c>
      <c r="L1651" t="s">
        <v>5012</v>
      </c>
      <c r="M1651" t="s">
        <v>5013</v>
      </c>
      <c r="N1651">
        <v>3.468611111</v>
      </c>
      <c r="O1651">
        <v>0</v>
      </c>
      <c r="P1651">
        <v>694</v>
      </c>
      <c r="Q1651">
        <v>0</v>
      </c>
      <c r="R1651">
        <v>102</v>
      </c>
      <c r="S1651">
        <v>3</v>
      </c>
      <c r="T1651">
        <v>121</v>
      </c>
      <c r="U1651">
        <v>0</v>
      </c>
      <c r="V1651">
        <v>0</v>
      </c>
      <c r="W1651">
        <v>0</v>
      </c>
      <c r="X1651">
        <v>312.19692206917432</v>
      </c>
      <c r="Y1651">
        <v>0</v>
      </c>
      <c r="Z1651">
        <v>34.772989802202083</v>
      </c>
      <c r="AA1651">
        <v>35.593943922952448</v>
      </c>
      <c r="AB1651">
        <v>474.94809846176037</v>
      </c>
      <c r="AC1651">
        <v>0</v>
      </c>
      <c r="AD1651">
        <v>0</v>
      </c>
      <c r="AE1651">
        <v>857.51195425608921</v>
      </c>
    </row>
    <row r="1652" spans="1:31" x14ac:dyDescent="0.3">
      <c r="A1652">
        <v>2450768</v>
      </c>
      <c r="B1652">
        <v>1</v>
      </c>
      <c r="C1652" t="s">
        <v>80</v>
      </c>
      <c r="D1652" t="s">
        <v>83</v>
      </c>
      <c r="E1652" t="s">
        <v>182</v>
      </c>
      <c r="F1652" t="s">
        <v>5014</v>
      </c>
      <c r="G1652" t="s">
        <v>259</v>
      </c>
      <c r="H1652" t="s">
        <v>144</v>
      </c>
      <c r="I1652" t="s">
        <v>136</v>
      </c>
      <c r="J1652" t="s">
        <v>137</v>
      </c>
      <c r="K1652" t="s">
        <v>138</v>
      </c>
      <c r="L1652" t="s">
        <v>5015</v>
      </c>
      <c r="M1652" t="s">
        <v>5016</v>
      </c>
      <c r="N1652">
        <v>2.3047222220000001</v>
      </c>
      <c r="O1652">
        <v>0</v>
      </c>
      <c r="P1652">
        <v>1</v>
      </c>
      <c r="Q1652">
        <v>0</v>
      </c>
      <c r="R1652">
        <v>0</v>
      </c>
      <c r="S1652">
        <v>0</v>
      </c>
      <c r="T1652">
        <v>25</v>
      </c>
      <c r="U1652">
        <v>0</v>
      </c>
      <c r="V1652">
        <v>0</v>
      </c>
      <c r="W1652">
        <v>0</v>
      </c>
      <c r="X1652">
        <v>1.2121782460080772</v>
      </c>
      <c r="Y1652">
        <v>0</v>
      </c>
      <c r="Z1652">
        <v>0</v>
      </c>
      <c r="AA1652">
        <v>0</v>
      </c>
      <c r="AB1652">
        <v>92.43520817099872</v>
      </c>
      <c r="AC1652">
        <v>0</v>
      </c>
      <c r="AD1652">
        <v>0</v>
      </c>
      <c r="AE1652">
        <v>93.6473864170068</v>
      </c>
    </row>
    <row r="1653" spans="1:31" x14ac:dyDescent="0.3">
      <c r="A1653">
        <v>2450313</v>
      </c>
      <c r="B1653">
        <v>1</v>
      </c>
      <c r="C1653" t="s">
        <v>81</v>
      </c>
      <c r="D1653" t="s">
        <v>117</v>
      </c>
      <c r="E1653" t="s">
        <v>141</v>
      </c>
      <c r="F1653" t="s">
        <v>5017</v>
      </c>
      <c r="G1653" t="s">
        <v>156</v>
      </c>
      <c r="H1653" t="s">
        <v>144</v>
      </c>
      <c r="I1653" t="s">
        <v>136</v>
      </c>
      <c r="J1653" t="s">
        <v>137</v>
      </c>
      <c r="K1653" t="s">
        <v>138</v>
      </c>
      <c r="L1653" t="s">
        <v>5018</v>
      </c>
      <c r="M1653" t="s">
        <v>5019</v>
      </c>
      <c r="N1653">
        <v>1.4838888880000001</v>
      </c>
      <c r="O1653">
        <v>0</v>
      </c>
      <c r="P1653">
        <v>14</v>
      </c>
      <c r="Q1653">
        <v>0</v>
      </c>
      <c r="R1653">
        <v>1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2.0410398658183873</v>
      </c>
      <c r="Y1653">
        <v>0</v>
      </c>
      <c r="Z1653">
        <v>0.38355150977778174</v>
      </c>
      <c r="AA1653">
        <v>0</v>
      </c>
      <c r="AB1653">
        <v>0</v>
      </c>
      <c r="AC1653">
        <v>0</v>
      </c>
      <c r="AD1653">
        <v>0</v>
      </c>
      <c r="AE1653">
        <v>2.4245913755961688</v>
      </c>
    </row>
    <row r="1654" spans="1:31" x14ac:dyDescent="0.3">
      <c r="A1654">
        <v>2450250</v>
      </c>
      <c r="B1654">
        <v>1</v>
      </c>
      <c r="C1654" t="s">
        <v>80</v>
      </c>
      <c r="D1654" t="s">
        <v>96</v>
      </c>
      <c r="E1654" t="s">
        <v>132</v>
      </c>
      <c r="F1654" t="s">
        <v>4440</v>
      </c>
      <c r="G1654" t="s">
        <v>149</v>
      </c>
      <c r="H1654" t="s">
        <v>135</v>
      </c>
      <c r="I1654" t="s">
        <v>136</v>
      </c>
      <c r="J1654" t="s">
        <v>137</v>
      </c>
      <c r="K1654" t="s">
        <v>138</v>
      </c>
      <c r="L1654" t="s">
        <v>5020</v>
      </c>
      <c r="M1654" t="s">
        <v>5021</v>
      </c>
      <c r="N1654">
        <v>1.2649999999999999</v>
      </c>
      <c r="O1654">
        <v>2</v>
      </c>
      <c r="P1654">
        <v>116</v>
      </c>
      <c r="Q1654">
        <v>1</v>
      </c>
      <c r="R1654">
        <v>167</v>
      </c>
      <c r="S1654">
        <v>1</v>
      </c>
      <c r="T1654">
        <v>40</v>
      </c>
      <c r="U1654">
        <v>0</v>
      </c>
      <c r="V1654">
        <v>0</v>
      </c>
      <c r="W1654">
        <v>19.665222308000811</v>
      </c>
      <c r="X1654">
        <v>83.815115048767424</v>
      </c>
      <c r="Y1654">
        <v>2.2626928081571478</v>
      </c>
      <c r="Z1654">
        <v>111.04104841057888</v>
      </c>
      <c r="AA1654">
        <v>27.975994615902327</v>
      </c>
      <c r="AB1654">
        <v>34.25742447134342</v>
      </c>
      <c r="AC1654">
        <v>0</v>
      </c>
      <c r="AD1654">
        <v>0</v>
      </c>
      <c r="AE1654">
        <v>279.01749766275003</v>
      </c>
    </row>
    <row r="1655" spans="1:31" x14ac:dyDescent="0.3">
      <c r="A1655">
        <v>2451000</v>
      </c>
      <c r="B1655">
        <v>1</v>
      </c>
      <c r="C1655" t="s">
        <v>81</v>
      </c>
      <c r="D1655" t="s">
        <v>123</v>
      </c>
      <c r="E1655" t="s">
        <v>169</v>
      </c>
      <c r="F1655" t="s">
        <v>5022</v>
      </c>
      <c r="G1655" t="s">
        <v>149</v>
      </c>
      <c r="H1655" t="s">
        <v>135</v>
      </c>
      <c r="I1655" t="s">
        <v>136</v>
      </c>
      <c r="J1655" t="s">
        <v>137</v>
      </c>
      <c r="K1655" t="s">
        <v>138</v>
      </c>
      <c r="L1655" t="s">
        <v>5023</v>
      </c>
      <c r="M1655" t="s">
        <v>5024</v>
      </c>
      <c r="N1655">
        <v>0.50666666599999999</v>
      </c>
      <c r="O1655">
        <v>14</v>
      </c>
      <c r="P1655">
        <v>4419</v>
      </c>
      <c r="Q1655">
        <v>336</v>
      </c>
      <c r="R1655">
        <v>486</v>
      </c>
      <c r="S1655">
        <v>97</v>
      </c>
      <c r="T1655">
        <v>489</v>
      </c>
      <c r="U1655">
        <v>6</v>
      </c>
      <c r="V1655">
        <v>0</v>
      </c>
      <c r="W1655">
        <v>1.1838368971093791</v>
      </c>
      <c r="X1655">
        <v>425.7186517816711</v>
      </c>
      <c r="Y1655">
        <v>54.08781845471777</v>
      </c>
      <c r="Z1655">
        <v>72.959184800737887</v>
      </c>
      <c r="AA1655">
        <v>121.29408390408913</v>
      </c>
      <c r="AB1655">
        <v>145.82427287624219</v>
      </c>
      <c r="AC1655">
        <v>126.37809950928204</v>
      </c>
      <c r="AD1655">
        <v>0</v>
      </c>
      <c r="AE1655">
        <v>947.44594822384943</v>
      </c>
    </row>
    <row r="1656" spans="1:31" x14ac:dyDescent="0.3">
      <c r="A1656">
        <v>2450691</v>
      </c>
      <c r="B1656">
        <v>1</v>
      </c>
      <c r="C1656" t="s">
        <v>80</v>
      </c>
      <c r="D1656" t="s">
        <v>96</v>
      </c>
      <c r="E1656" t="s">
        <v>173</v>
      </c>
      <c r="F1656" t="s">
        <v>5025</v>
      </c>
      <c r="G1656" t="s">
        <v>461</v>
      </c>
      <c r="H1656" t="s">
        <v>144</v>
      </c>
      <c r="I1656" t="s">
        <v>136</v>
      </c>
      <c r="J1656" t="s">
        <v>137</v>
      </c>
      <c r="K1656" t="s">
        <v>138</v>
      </c>
      <c r="L1656" t="s">
        <v>5026</v>
      </c>
      <c r="M1656" t="s">
        <v>5027</v>
      </c>
      <c r="N1656">
        <v>8.3105555550000005</v>
      </c>
      <c r="O1656">
        <v>0</v>
      </c>
      <c r="P1656">
        <v>2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10.64960748258596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10.64960748258596</v>
      </c>
    </row>
    <row r="1657" spans="1:31" x14ac:dyDescent="0.3">
      <c r="A1657">
        <v>2450937</v>
      </c>
      <c r="B1657">
        <v>1</v>
      </c>
      <c r="C1657" t="s">
        <v>81</v>
      </c>
      <c r="D1657" t="s">
        <v>113</v>
      </c>
      <c r="E1657" t="s">
        <v>141</v>
      </c>
      <c r="F1657" t="s">
        <v>5028</v>
      </c>
      <c r="G1657" t="s">
        <v>1536</v>
      </c>
      <c r="H1657" t="s">
        <v>144</v>
      </c>
      <c r="I1657" t="s">
        <v>136</v>
      </c>
      <c r="J1657" t="s">
        <v>137</v>
      </c>
      <c r="K1657" t="s">
        <v>138</v>
      </c>
      <c r="L1657" t="s">
        <v>5029</v>
      </c>
      <c r="M1657" t="s">
        <v>5030</v>
      </c>
      <c r="N1657">
        <v>3.2108333330000001</v>
      </c>
      <c r="O1657">
        <v>0</v>
      </c>
      <c r="P1657">
        <v>4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10.941572034245814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10.941572034245814</v>
      </c>
    </row>
    <row r="1658" spans="1:31" x14ac:dyDescent="0.3">
      <c r="A1658">
        <v>2450897</v>
      </c>
      <c r="B1658">
        <v>1</v>
      </c>
      <c r="C1658" t="s">
        <v>80</v>
      </c>
      <c r="D1658" t="s">
        <v>97</v>
      </c>
      <c r="E1658" t="s">
        <v>173</v>
      </c>
      <c r="F1658" t="s">
        <v>5031</v>
      </c>
      <c r="G1658" t="s">
        <v>461</v>
      </c>
      <c r="H1658" t="s">
        <v>144</v>
      </c>
      <c r="I1658" t="s">
        <v>136</v>
      </c>
      <c r="J1658" t="s">
        <v>137</v>
      </c>
      <c r="K1658" t="s">
        <v>138</v>
      </c>
      <c r="L1658" t="s">
        <v>5032</v>
      </c>
      <c r="M1658" t="s">
        <v>5033</v>
      </c>
      <c r="N1658">
        <v>1.8294444439999999</v>
      </c>
      <c r="O1658">
        <v>0</v>
      </c>
      <c r="P1658">
        <v>1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1.1800101435262169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1.1800101435262169</v>
      </c>
    </row>
    <row r="1659" spans="1:31" x14ac:dyDescent="0.3">
      <c r="A1659">
        <v>2451086</v>
      </c>
      <c r="B1659">
        <v>1</v>
      </c>
      <c r="C1659" t="s">
        <v>80</v>
      </c>
      <c r="D1659" t="s">
        <v>103</v>
      </c>
      <c r="E1659" t="s">
        <v>173</v>
      </c>
      <c r="F1659" t="s">
        <v>5034</v>
      </c>
      <c r="G1659" t="s">
        <v>179</v>
      </c>
      <c r="H1659" t="s">
        <v>144</v>
      </c>
      <c r="I1659" t="s">
        <v>136</v>
      </c>
      <c r="J1659" t="s">
        <v>137</v>
      </c>
      <c r="K1659" t="s">
        <v>138</v>
      </c>
      <c r="L1659" t="s">
        <v>5035</v>
      </c>
      <c r="M1659" t="s">
        <v>5036</v>
      </c>
      <c r="N1659">
        <v>0.6875</v>
      </c>
      <c r="O1659">
        <v>0</v>
      </c>
      <c r="P1659">
        <v>5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0.83647941045560192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0.83647941045560192</v>
      </c>
    </row>
    <row r="1660" spans="1:31" x14ac:dyDescent="0.3">
      <c r="A1660">
        <v>2450705</v>
      </c>
      <c r="B1660">
        <v>1</v>
      </c>
      <c r="C1660" t="s">
        <v>81</v>
      </c>
      <c r="D1660" t="s">
        <v>127</v>
      </c>
      <c r="E1660" t="s">
        <v>147</v>
      </c>
      <c r="F1660" t="s">
        <v>5037</v>
      </c>
      <c r="G1660" t="s">
        <v>134</v>
      </c>
      <c r="H1660" t="s">
        <v>135</v>
      </c>
      <c r="I1660" t="s">
        <v>136</v>
      </c>
      <c r="J1660" t="s">
        <v>137</v>
      </c>
      <c r="K1660" t="s">
        <v>138</v>
      </c>
      <c r="L1660" t="s">
        <v>5038</v>
      </c>
      <c r="M1660" t="s">
        <v>5039</v>
      </c>
      <c r="N1660">
        <v>6.7891666659999999</v>
      </c>
      <c r="O1660">
        <v>0</v>
      </c>
      <c r="P1660">
        <v>4</v>
      </c>
      <c r="Q1660">
        <v>7</v>
      </c>
      <c r="R1660">
        <v>49</v>
      </c>
      <c r="S1660">
        <v>0</v>
      </c>
      <c r="T1660">
        <v>1</v>
      </c>
      <c r="U1660">
        <v>0</v>
      </c>
      <c r="V1660">
        <v>0</v>
      </c>
      <c r="W1660">
        <v>0</v>
      </c>
      <c r="X1660">
        <v>1.5103434392600892</v>
      </c>
      <c r="Y1660">
        <v>23.590570196715575</v>
      </c>
      <c r="Z1660">
        <v>139.67755970022037</v>
      </c>
      <c r="AA1660">
        <v>0</v>
      </c>
      <c r="AB1660">
        <v>10.279063348654297</v>
      </c>
      <c r="AC1660">
        <v>0</v>
      </c>
      <c r="AD1660">
        <v>0</v>
      </c>
      <c r="AE1660">
        <v>175.05753668485033</v>
      </c>
    </row>
    <row r="1661" spans="1:31" x14ac:dyDescent="0.3">
      <c r="A1661">
        <v>2450688</v>
      </c>
      <c r="B1661">
        <v>1</v>
      </c>
      <c r="C1661" t="s">
        <v>81</v>
      </c>
      <c r="D1661" t="s">
        <v>121</v>
      </c>
      <c r="E1661" t="s">
        <v>173</v>
      </c>
      <c r="F1661" t="s">
        <v>5040</v>
      </c>
      <c r="G1661" t="s">
        <v>175</v>
      </c>
      <c r="H1661" t="s">
        <v>144</v>
      </c>
      <c r="I1661" t="s">
        <v>136</v>
      </c>
      <c r="J1661" t="s">
        <v>137</v>
      </c>
      <c r="K1661" t="s">
        <v>138</v>
      </c>
      <c r="L1661" t="s">
        <v>5041</v>
      </c>
      <c r="M1661" t="s">
        <v>5042</v>
      </c>
      <c r="N1661">
        <v>5.7483333329999997</v>
      </c>
      <c r="O1661">
        <v>0</v>
      </c>
      <c r="P1661">
        <v>4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3.7768551301499858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3.7768551301499858</v>
      </c>
    </row>
    <row r="1662" spans="1:31" x14ac:dyDescent="0.3">
      <c r="A1662">
        <v>2450831</v>
      </c>
      <c r="B1662">
        <v>1</v>
      </c>
      <c r="C1662" t="s">
        <v>80</v>
      </c>
      <c r="D1662" t="s">
        <v>93</v>
      </c>
      <c r="E1662" t="s">
        <v>173</v>
      </c>
      <c r="F1662" t="s">
        <v>5043</v>
      </c>
      <c r="G1662" t="s">
        <v>461</v>
      </c>
      <c r="H1662" t="s">
        <v>144</v>
      </c>
      <c r="I1662" t="s">
        <v>136</v>
      </c>
      <c r="J1662" t="s">
        <v>137</v>
      </c>
      <c r="K1662" t="s">
        <v>138</v>
      </c>
      <c r="L1662" t="s">
        <v>5044</v>
      </c>
      <c r="M1662" t="s">
        <v>5045</v>
      </c>
      <c r="N1662">
        <v>0.79111111099999998</v>
      </c>
      <c r="O1662">
        <v>0</v>
      </c>
      <c r="P1662">
        <v>8</v>
      </c>
      <c r="Q1662">
        <v>0</v>
      </c>
      <c r="R1662">
        <v>0</v>
      </c>
      <c r="S1662">
        <v>0</v>
      </c>
      <c r="T1662">
        <v>1</v>
      </c>
      <c r="U1662">
        <v>0</v>
      </c>
      <c r="V1662">
        <v>0</v>
      </c>
      <c r="W1662">
        <v>0</v>
      </c>
      <c r="X1662">
        <v>1.198126448353555</v>
      </c>
      <c r="Y1662">
        <v>0</v>
      </c>
      <c r="Z1662">
        <v>0</v>
      </c>
      <c r="AA1662">
        <v>0</v>
      </c>
      <c r="AB1662">
        <v>0.13740206168459138</v>
      </c>
      <c r="AC1662">
        <v>0</v>
      </c>
      <c r="AD1662">
        <v>0</v>
      </c>
      <c r="AE1662">
        <v>1.3355285100381464</v>
      </c>
    </row>
    <row r="1663" spans="1:31" x14ac:dyDescent="0.3">
      <c r="A1663">
        <v>2450227</v>
      </c>
      <c r="B1663">
        <v>1</v>
      </c>
      <c r="C1663" t="s">
        <v>81</v>
      </c>
      <c r="D1663" t="s">
        <v>122</v>
      </c>
      <c r="E1663" t="s">
        <v>141</v>
      </c>
      <c r="F1663" t="s">
        <v>5046</v>
      </c>
      <c r="G1663" t="s">
        <v>317</v>
      </c>
      <c r="H1663" t="s">
        <v>144</v>
      </c>
      <c r="I1663" t="s">
        <v>136</v>
      </c>
      <c r="J1663" t="s">
        <v>3</v>
      </c>
      <c r="K1663" t="s">
        <v>138</v>
      </c>
      <c r="L1663" t="s">
        <v>5047</v>
      </c>
      <c r="M1663" t="s">
        <v>5048</v>
      </c>
      <c r="N1663">
        <v>5.8530555550000001</v>
      </c>
      <c r="O1663">
        <v>0</v>
      </c>
      <c r="P1663">
        <v>32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40.595756643409018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40.595756643409018</v>
      </c>
    </row>
    <row r="1664" spans="1:31" x14ac:dyDescent="0.3">
      <c r="A1664">
        <v>2450333</v>
      </c>
      <c r="B1664">
        <v>1</v>
      </c>
      <c r="C1664" t="s">
        <v>81</v>
      </c>
      <c r="D1664" t="s">
        <v>117</v>
      </c>
      <c r="E1664" t="s">
        <v>159</v>
      </c>
      <c r="F1664" t="s">
        <v>5049</v>
      </c>
      <c r="G1664" t="s">
        <v>725</v>
      </c>
      <c r="H1664" t="s">
        <v>144</v>
      </c>
      <c r="I1664" t="s">
        <v>136</v>
      </c>
      <c r="J1664" t="s">
        <v>137</v>
      </c>
      <c r="K1664" t="s">
        <v>138</v>
      </c>
      <c r="L1664" t="s">
        <v>5050</v>
      </c>
      <c r="M1664" t="s">
        <v>5051</v>
      </c>
      <c r="N1664">
        <v>0.73583333299999998</v>
      </c>
      <c r="O1664">
        <v>0</v>
      </c>
      <c r="P1664">
        <v>9</v>
      </c>
      <c r="Q1664">
        <v>0</v>
      </c>
      <c r="R1664">
        <v>6</v>
      </c>
      <c r="S1664">
        <v>0</v>
      </c>
      <c r="T1664">
        <v>9</v>
      </c>
      <c r="U1664">
        <v>0</v>
      </c>
      <c r="V1664">
        <v>0</v>
      </c>
      <c r="W1664">
        <v>0</v>
      </c>
      <c r="X1664">
        <v>0.95564682556249247</v>
      </c>
      <c r="Y1664">
        <v>0</v>
      </c>
      <c r="Z1664">
        <v>2.2789642305684459E-2</v>
      </c>
      <c r="AA1664">
        <v>0</v>
      </c>
      <c r="AB1664">
        <v>5.2237887333635955</v>
      </c>
      <c r="AC1664">
        <v>0</v>
      </c>
      <c r="AD1664">
        <v>0</v>
      </c>
      <c r="AE1664">
        <v>6.2022252012317729</v>
      </c>
    </row>
    <row r="1665" spans="1:31" x14ac:dyDescent="0.3">
      <c r="A1665">
        <v>2450419</v>
      </c>
      <c r="B1665">
        <v>1</v>
      </c>
      <c r="C1665" t="s">
        <v>80</v>
      </c>
      <c r="D1665" t="s">
        <v>108</v>
      </c>
      <c r="E1665" t="s">
        <v>141</v>
      </c>
      <c r="F1665" t="s">
        <v>5052</v>
      </c>
      <c r="G1665" t="s">
        <v>156</v>
      </c>
      <c r="H1665" t="s">
        <v>144</v>
      </c>
      <c r="I1665" t="s">
        <v>136</v>
      </c>
      <c r="J1665" t="s">
        <v>137</v>
      </c>
      <c r="K1665" t="s">
        <v>138</v>
      </c>
      <c r="L1665" t="s">
        <v>5053</v>
      </c>
      <c r="M1665" t="s">
        <v>5054</v>
      </c>
      <c r="N1665">
        <v>7.9122222219999996</v>
      </c>
      <c r="O1665">
        <v>0</v>
      </c>
      <c r="P1665">
        <v>19</v>
      </c>
      <c r="Q1665">
        <v>0</v>
      </c>
      <c r="R1665">
        <v>9</v>
      </c>
      <c r="S1665">
        <v>0</v>
      </c>
      <c r="T1665">
        <v>3</v>
      </c>
      <c r="U1665">
        <v>0</v>
      </c>
      <c r="V1665">
        <v>0</v>
      </c>
      <c r="W1665">
        <v>0</v>
      </c>
      <c r="X1665">
        <v>14.093279981544713</v>
      </c>
      <c r="Y1665">
        <v>0</v>
      </c>
      <c r="Z1665">
        <v>6.1586460182328313</v>
      </c>
      <c r="AA1665">
        <v>0</v>
      </c>
      <c r="AB1665">
        <v>17.445660758256107</v>
      </c>
      <c r="AC1665">
        <v>0</v>
      </c>
      <c r="AD1665">
        <v>0</v>
      </c>
      <c r="AE1665">
        <v>37.697586758033651</v>
      </c>
    </row>
    <row r="1666" spans="1:31" x14ac:dyDescent="0.3">
      <c r="A1666">
        <v>2450668</v>
      </c>
      <c r="B1666">
        <v>1</v>
      </c>
      <c r="C1666" t="s">
        <v>80</v>
      </c>
      <c r="D1666" t="s">
        <v>108</v>
      </c>
      <c r="E1666" t="s">
        <v>141</v>
      </c>
      <c r="F1666" t="s">
        <v>5055</v>
      </c>
      <c r="G1666" t="s">
        <v>200</v>
      </c>
      <c r="H1666" t="s">
        <v>144</v>
      </c>
      <c r="I1666" t="s">
        <v>136</v>
      </c>
      <c r="J1666" t="s">
        <v>137</v>
      </c>
      <c r="K1666" t="s">
        <v>138</v>
      </c>
      <c r="L1666" t="s">
        <v>5056</v>
      </c>
      <c r="M1666" t="s">
        <v>5057</v>
      </c>
      <c r="N1666">
        <v>2.7452777770000001</v>
      </c>
      <c r="O1666">
        <v>0</v>
      </c>
      <c r="P1666">
        <v>10</v>
      </c>
      <c r="Q1666">
        <v>0</v>
      </c>
      <c r="R1666">
        <v>2</v>
      </c>
      <c r="S1666">
        <v>0</v>
      </c>
      <c r="T1666">
        <v>1</v>
      </c>
      <c r="U1666">
        <v>0</v>
      </c>
      <c r="V1666">
        <v>0</v>
      </c>
      <c r="W1666">
        <v>0</v>
      </c>
      <c r="X1666">
        <v>4.8194668285852869</v>
      </c>
      <c r="Y1666">
        <v>0</v>
      </c>
      <c r="Z1666">
        <v>0.2773102525862321</v>
      </c>
      <c r="AA1666">
        <v>0</v>
      </c>
      <c r="AB1666">
        <v>1.0527648120586481</v>
      </c>
      <c r="AC1666">
        <v>0</v>
      </c>
      <c r="AD1666">
        <v>0</v>
      </c>
      <c r="AE1666">
        <v>6.1495418932301664</v>
      </c>
    </row>
    <row r="1667" spans="1:31" x14ac:dyDescent="0.3">
      <c r="A1667">
        <v>2451060</v>
      </c>
      <c r="B1667">
        <v>1</v>
      </c>
      <c r="C1667" t="s">
        <v>80</v>
      </c>
      <c r="D1667" t="s">
        <v>97</v>
      </c>
      <c r="E1667" t="s">
        <v>173</v>
      </c>
      <c r="F1667" t="s">
        <v>5058</v>
      </c>
      <c r="G1667" t="s">
        <v>239</v>
      </c>
      <c r="H1667" t="s">
        <v>144</v>
      </c>
      <c r="I1667" t="s">
        <v>136</v>
      </c>
      <c r="J1667" t="s">
        <v>137</v>
      </c>
      <c r="K1667" t="s">
        <v>138</v>
      </c>
      <c r="L1667" t="s">
        <v>5059</v>
      </c>
      <c r="M1667" t="s">
        <v>5060</v>
      </c>
      <c r="N1667">
        <v>1.1333333329999999</v>
      </c>
      <c r="O1667">
        <v>0</v>
      </c>
      <c r="P1667">
        <v>1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</row>
    <row r="1668" spans="1:31" x14ac:dyDescent="0.3">
      <c r="A1668">
        <v>2450625</v>
      </c>
      <c r="B1668">
        <v>1</v>
      </c>
      <c r="C1668" t="s">
        <v>80</v>
      </c>
      <c r="D1668" t="s">
        <v>83</v>
      </c>
      <c r="E1668" t="s">
        <v>173</v>
      </c>
      <c r="F1668" t="s">
        <v>5061</v>
      </c>
      <c r="G1668" t="s">
        <v>175</v>
      </c>
      <c r="H1668" t="s">
        <v>144</v>
      </c>
      <c r="I1668" t="s">
        <v>136</v>
      </c>
      <c r="J1668" t="s">
        <v>137</v>
      </c>
      <c r="K1668" t="s">
        <v>138</v>
      </c>
      <c r="L1668" t="s">
        <v>5062</v>
      </c>
      <c r="M1668" t="s">
        <v>5063</v>
      </c>
      <c r="N1668">
        <v>4.0069444440000002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1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8.3688589329483527</v>
      </c>
      <c r="AC1668">
        <v>0</v>
      </c>
      <c r="AD1668">
        <v>0</v>
      </c>
      <c r="AE1668">
        <v>8.3688589329483527</v>
      </c>
    </row>
    <row r="1669" spans="1:31" x14ac:dyDescent="0.3">
      <c r="A1669">
        <v>2450602</v>
      </c>
      <c r="B1669">
        <v>1</v>
      </c>
      <c r="C1669" t="s">
        <v>81</v>
      </c>
      <c r="D1669" t="s">
        <v>120</v>
      </c>
      <c r="E1669" t="s">
        <v>132</v>
      </c>
      <c r="F1669" t="s">
        <v>5064</v>
      </c>
      <c r="G1669" t="s">
        <v>149</v>
      </c>
      <c r="H1669" t="s">
        <v>135</v>
      </c>
      <c r="I1669" t="s">
        <v>136</v>
      </c>
      <c r="J1669" t="s">
        <v>137</v>
      </c>
      <c r="K1669" t="s">
        <v>138</v>
      </c>
      <c r="L1669" t="s">
        <v>5065</v>
      </c>
      <c r="M1669" t="s">
        <v>5066</v>
      </c>
      <c r="N1669">
        <v>0.51138888800000004</v>
      </c>
      <c r="O1669">
        <v>5</v>
      </c>
      <c r="P1669">
        <v>1823</v>
      </c>
      <c r="Q1669">
        <v>77</v>
      </c>
      <c r="R1669">
        <v>98</v>
      </c>
      <c r="S1669">
        <v>13</v>
      </c>
      <c r="T1669">
        <v>192</v>
      </c>
      <c r="U1669">
        <v>4</v>
      </c>
      <c r="V1669">
        <v>2</v>
      </c>
      <c r="W1669">
        <v>0.54313832320809396</v>
      </c>
      <c r="X1669">
        <v>228.76113055977868</v>
      </c>
      <c r="Y1669">
        <v>50.102144509481043</v>
      </c>
      <c r="Z1669">
        <v>15.887496607038548</v>
      </c>
      <c r="AA1669">
        <v>35.152770603199485</v>
      </c>
      <c r="AB1669">
        <v>96.828019266248205</v>
      </c>
      <c r="AC1669">
        <v>213.07999433980879</v>
      </c>
      <c r="AD1669">
        <v>2.9613060918246843</v>
      </c>
      <c r="AE1669">
        <v>643.31600030058746</v>
      </c>
    </row>
    <row r="1670" spans="1:31" x14ac:dyDescent="0.3">
      <c r="A1670">
        <v>2450934</v>
      </c>
      <c r="B1670">
        <v>1</v>
      </c>
      <c r="C1670" t="s">
        <v>81</v>
      </c>
      <c r="D1670" t="s">
        <v>122</v>
      </c>
      <c r="E1670" t="s">
        <v>173</v>
      </c>
      <c r="F1670" t="s">
        <v>5067</v>
      </c>
      <c r="G1670" t="s">
        <v>461</v>
      </c>
      <c r="H1670" t="s">
        <v>144</v>
      </c>
      <c r="I1670" t="s">
        <v>136</v>
      </c>
      <c r="J1670" t="s">
        <v>137</v>
      </c>
      <c r="K1670" t="s">
        <v>138</v>
      </c>
      <c r="L1670" t="s">
        <v>5068</v>
      </c>
      <c r="M1670" t="s">
        <v>5069</v>
      </c>
      <c r="N1670">
        <v>0.87138888800000003</v>
      </c>
      <c r="O1670">
        <v>0</v>
      </c>
      <c r="P1670">
        <v>3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0.397502322498127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0.397502322498127</v>
      </c>
    </row>
    <row r="1671" spans="1:31" x14ac:dyDescent="0.3">
      <c r="A1671">
        <v>2450247</v>
      </c>
      <c r="B1671">
        <v>1</v>
      </c>
      <c r="C1671" t="s">
        <v>81</v>
      </c>
      <c r="D1671" t="s">
        <v>128</v>
      </c>
      <c r="E1671" t="s">
        <v>147</v>
      </c>
      <c r="F1671" t="s">
        <v>5070</v>
      </c>
      <c r="G1671" t="s">
        <v>5071</v>
      </c>
      <c r="H1671" t="s">
        <v>135</v>
      </c>
      <c r="I1671" t="s">
        <v>136</v>
      </c>
      <c r="J1671" t="s">
        <v>137</v>
      </c>
      <c r="K1671" t="s">
        <v>138</v>
      </c>
      <c r="L1671" t="s">
        <v>5072</v>
      </c>
      <c r="M1671" t="s">
        <v>5073</v>
      </c>
      <c r="N1671">
        <v>2.2441666659999999</v>
      </c>
      <c r="O1671">
        <v>0</v>
      </c>
      <c r="P1671">
        <v>232</v>
      </c>
      <c r="Q1671">
        <v>0</v>
      </c>
      <c r="R1671">
        <v>0</v>
      </c>
      <c r="S1671">
        <v>0</v>
      </c>
      <c r="T1671">
        <v>4</v>
      </c>
      <c r="U1671">
        <v>0</v>
      </c>
      <c r="V1671">
        <v>0</v>
      </c>
      <c r="W1671">
        <v>0</v>
      </c>
      <c r="X1671">
        <v>118.40873200453362</v>
      </c>
      <c r="Y1671">
        <v>0</v>
      </c>
      <c r="Z1671">
        <v>0</v>
      </c>
      <c r="AA1671">
        <v>0</v>
      </c>
      <c r="AB1671">
        <v>7.2623619552724197</v>
      </c>
      <c r="AC1671">
        <v>0</v>
      </c>
      <c r="AD1671">
        <v>0</v>
      </c>
      <c r="AE1671">
        <v>125.67109395980604</v>
      </c>
    </row>
    <row r="1672" spans="1:31" x14ac:dyDescent="0.3">
      <c r="A1672">
        <v>2450811</v>
      </c>
      <c r="B1672">
        <v>1</v>
      </c>
      <c r="C1672" t="s">
        <v>81</v>
      </c>
      <c r="D1672" t="s">
        <v>113</v>
      </c>
      <c r="E1672" t="s">
        <v>141</v>
      </c>
      <c r="F1672" t="s">
        <v>5074</v>
      </c>
      <c r="G1672" t="s">
        <v>1552</v>
      </c>
      <c r="H1672" t="s">
        <v>144</v>
      </c>
      <c r="I1672" t="s">
        <v>136</v>
      </c>
      <c r="J1672" t="s">
        <v>137</v>
      </c>
      <c r="K1672" t="s">
        <v>138</v>
      </c>
      <c r="L1672" t="s">
        <v>5075</v>
      </c>
      <c r="M1672" t="s">
        <v>5076</v>
      </c>
      <c r="N1672">
        <v>3.9311111109999999</v>
      </c>
      <c r="O1672">
        <v>0</v>
      </c>
      <c r="P1672">
        <v>73</v>
      </c>
      <c r="Q1672">
        <v>0</v>
      </c>
      <c r="R1672">
        <v>0</v>
      </c>
      <c r="S1672">
        <v>0</v>
      </c>
      <c r="T1672">
        <v>2</v>
      </c>
      <c r="U1672">
        <v>0</v>
      </c>
      <c r="V1672">
        <v>0</v>
      </c>
      <c r="W1672">
        <v>0</v>
      </c>
      <c r="X1672">
        <v>98.738890219049324</v>
      </c>
      <c r="Y1672">
        <v>0</v>
      </c>
      <c r="Z1672">
        <v>0</v>
      </c>
      <c r="AA1672">
        <v>0</v>
      </c>
      <c r="AB1672">
        <v>5.0235014462236913</v>
      </c>
      <c r="AC1672">
        <v>0</v>
      </c>
      <c r="AD1672">
        <v>0</v>
      </c>
      <c r="AE1672">
        <v>103.76239166527301</v>
      </c>
    </row>
    <row r="1673" spans="1:31" x14ac:dyDescent="0.3">
      <c r="A1673">
        <v>2450416</v>
      </c>
      <c r="B1673">
        <v>1</v>
      </c>
      <c r="C1673" t="s">
        <v>81</v>
      </c>
      <c r="D1673" t="s">
        <v>127</v>
      </c>
      <c r="E1673" t="s">
        <v>132</v>
      </c>
      <c r="F1673" t="s">
        <v>5077</v>
      </c>
      <c r="G1673" t="s">
        <v>149</v>
      </c>
      <c r="H1673" t="s">
        <v>135</v>
      </c>
      <c r="I1673" t="s">
        <v>136</v>
      </c>
      <c r="J1673" t="s">
        <v>137</v>
      </c>
      <c r="K1673" t="s">
        <v>138</v>
      </c>
      <c r="L1673" t="s">
        <v>5078</v>
      </c>
      <c r="M1673" t="s">
        <v>5079</v>
      </c>
      <c r="N1673">
        <v>1.5844444440000001</v>
      </c>
      <c r="O1673">
        <v>1</v>
      </c>
      <c r="P1673">
        <v>0</v>
      </c>
      <c r="Q1673">
        <v>135</v>
      </c>
      <c r="R1673">
        <v>6</v>
      </c>
      <c r="S1673">
        <v>5</v>
      </c>
      <c r="T1673">
        <v>0</v>
      </c>
      <c r="U1673">
        <v>0</v>
      </c>
      <c r="V1673">
        <v>0</v>
      </c>
      <c r="W1673">
        <v>0.18811774295736772</v>
      </c>
      <c r="X1673">
        <v>0</v>
      </c>
      <c r="Y1673">
        <v>119.40238770763489</v>
      </c>
      <c r="Z1673">
        <v>10.731487983196443</v>
      </c>
      <c r="AA1673">
        <v>3.7149429168242154</v>
      </c>
      <c r="AB1673">
        <v>0</v>
      </c>
      <c r="AC1673">
        <v>0</v>
      </c>
      <c r="AD1673">
        <v>0</v>
      </c>
      <c r="AE1673">
        <v>134.0369363506129</v>
      </c>
    </row>
    <row r="1674" spans="1:31" x14ac:dyDescent="0.3">
      <c r="A1674">
        <v>2450316</v>
      </c>
      <c r="B1674">
        <v>1</v>
      </c>
      <c r="C1674" t="s">
        <v>80</v>
      </c>
      <c r="D1674" t="s">
        <v>106</v>
      </c>
      <c r="E1674" t="s">
        <v>141</v>
      </c>
      <c r="F1674" t="s">
        <v>5080</v>
      </c>
      <c r="G1674" t="s">
        <v>156</v>
      </c>
      <c r="H1674" t="s">
        <v>144</v>
      </c>
      <c r="I1674" t="s">
        <v>136</v>
      </c>
      <c r="J1674" t="s">
        <v>137</v>
      </c>
      <c r="K1674" t="s">
        <v>138</v>
      </c>
      <c r="L1674" t="s">
        <v>5081</v>
      </c>
      <c r="M1674" t="s">
        <v>5082</v>
      </c>
      <c r="N1674">
        <v>4.2</v>
      </c>
      <c r="O1674">
        <v>0</v>
      </c>
      <c r="P1674">
        <v>4</v>
      </c>
      <c r="Q1674">
        <v>0</v>
      </c>
      <c r="R1674">
        <v>2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4.7966516427794277</v>
      </c>
      <c r="Y1674">
        <v>0</v>
      </c>
      <c r="Z1674">
        <v>3.3274844594856692</v>
      </c>
      <c r="AA1674">
        <v>0</v>
      </c>
      <c r="AB1674">
        <v>0</v>
      </c>
      <c r="AC1674">
        <v>0</v>
      </c>
      <c r="AD1674">
        <v>0</v>
      </c>
      <c r="AE1674">
        <v>8.1241361022650977</v>
      </c>
    </row>
    <row r="1675" spans="1:31" x14ac:dyDescent="0.3">
      <c r="A1675">
        <v>2450980</v>
      </c>
      <c r="B1675">
        <v>1</v>
      </c>
      <c r="C1675" t="s">
        <v>81</v>
      </c>
      <c r="D1675" t="s">
        <v>112</v>
      </c>
      <c r="E1675" t="s">
        <v>159</v>
      </c>
      <c r="F1675" t="s">
        <v>5083</v>
      </c>
      <c r="G1675" t="s">
        <v>143</v>
      </c>
      <c r="H1675" t="s">
        <v>144</v>
      </c>
      <c r="I1675" t="s">
        <v>136</v>
      </c>
      <c r="J1675" t="s">
        <v>137</v>
      </c>
      <c r="K1675" t="s">
        <v>138</v>
      </c>
      <c r="L1675" t="s">
        <v>5084</v>
      </c>
      <c r="M1675" t="s">
        <v>5085</v>
      </c>
      <c r="N1675">
        <v>1.134166666</v>
      </c>
      <c r="O1675">
        <v>0</v>
      </c>
      <c r="P1675">
        <v>1</v>
      </c>
      <c r="Q1675">
        <v>0</v>
      </c>
      <c r="R1675">
        <v>2</v>
      </c>
      <c r="S1675">
        <v>0</v>
      </c>
      <c r="T1675">
        <v>1</v>
      </c>
      <c r="U1675">
        <v>0</v>
      </c>
      <c r="V1675">
        <v>0</v>
      </c>
      <c r="W1675">
        <v>0</v>
      </c>
      <c r="X1675">
        <v>1.8236890577000126E-3</v>
      </c>
      <c r="Y1675">
        <v>0</v>
      </c>
      <c r="Z1675">
        <v>1.1618200727415495</v>
      </c>
      <c r="AA1675">
        <v>0</v>
      </c>
      <c r="AB1675">
        <v>0.21171837146070538</v>
      </c>
      <c r="AC1675">
        <v>0</v>
      </c>
      <c r="AD1675">
        <v>0</v>
      </c>
      <c r="AE1675">
        <v>1.3753621332599548</v>
      </c>
    </row>
    <row r="1676" spans="1:31" x14ac:dyDescent="0.3">
      <c r="A1676">
        <v>2450393</v>
      </c>
      <c r="B1676">
        <v>1</v>
      </c>
      <c r="C1676" t="s">
        <v>80</v>
      </c>
      <c r="D1676" t="s">
        <v>84</v>
      </c>
      <c r="E1676" t="s">
        <v>173</v>
      </c>
      <c r="F1676" t="s">
        <v>5086</v>
      </c>
      <c r="G1676" t="s">
        <v>175</v>
      </c>
      <c r="H1676" t="s">
        <v>144</v>
      </c>
      <c r="I1676" t="s">
        <v>136</v>
      </c>
      <c r="J1676" t="s">
        <v>137</v>
      </c>
      <c r="K1676" t="s">
        <v>138</v>
      </c>
      <c r="L1676" t="s">
        <v>5087</v>
      </c>
      <c r="M1676" t="s">
        <v>5088</v>
      </c>
      <c r="N1676">
        <v>1.009166666</v>
      </c>
      <c r="O1676">
        <v>0</v>
      </c>
      <c r="P1676">
        <v>8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2.4624113038264803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2.4624113038264803</v>
      </c>
    </row>
    <row r="1677" spans="1:31" x14ac:dyDescent="0.3">
      <c r="A1677">
        <v>2450310</v>
      </c>
      <c r="B1677">
        <v>1</v>
      </c>
      <c r="C1677" t="s">
        <v>80</v>
      </c>
      <c r="D1677" t="s">
        <v>84</v>
      </c>
      <c r="E1677" t="s">
        <v>173</v>
      </c>
      <c r="F1677" t="s">
        <v>5089</v>
      </c>
      <c r="G1677" t="s">
        <v>179</v>
      </c>
      <c r="H1677" t="s">
        <v>144</v>
      </c>
      <c r="I1677" t="s">
        <v>136</v>
      </c>
      <c r="J1677" t="s">
        <v>137</v>
      </c>
      <c r="K1677" t="s">
        <v>138</v>
      </c>
      <c r="L1677" t="s">
        <v>5090</v>
      </c>
      <c r="M1677" t="s">
        <v>5091</v>
      </c>
      <c r="N1677">
        <v>2.2441666659999999</v>
      </c>
      <c r="O1677">
        <v>0</v>
      </c>
      <c r="P1677">
        <v>1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1.6726159431908914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1.6726159431908914</v>
      </c>
    </row>
    <row r="1678" spans="1:31" x14ac:dyDescent="0.3">
      <c r="A1678">
        <v>2451043</v>
      </c>
      <c r="B1678">
        <v>1</v>
      </c>
      <c r="C1678" t="s">
        <v>80</v>
      </c>
      <c r="D1678" t="s">
        <v>82</v>
      </c>
      <c r="E1678" t="s">
        <v>141</v>
      </c>
      <c r="F1678" t="s">
        <v>1722</v>
      </c>
      <c r="G1678" t="s">
        <v>156</v>
      </c>
      <c r="H1678" t="s">
        <v>144</v>
      </c>
      <c r="I1678" t="s">
        <v>136</v>
      </c>
      <c r="J1678" t="s">
        <v>137</v>
      </c>
      <c r="K1678" t="s">
        <v>138</v>
      </c>
      <c r="L1678" t="s">
        <v>5092</v>
      </c>
      <c r="M1678" t="s">
        <v>5093</v>
      </c>
      <c r="N1678">
        <v>0.73444444399999997</v>
      </c>
      <c r="O1678">
        <v>0</v>
      </c>
      <c r="P1678">
        <v>42</v>
      </c>
      <c r="Q1678">
        <v>0</v>
      </c>
      <c r="R1678">
        <v>0</v>
      </c>
      <c r="S1678">
        <v>0</v>
      </c>
      <c r="T1678">
        <v>4</v>
      </c>
      <c r="U1678">
        <v>0</v>
      </c>
      <c r="V1678">
        <v>0</v>
      </c>
      <c r="W1678">
        <v>0</v>
      </c>
      <c r="X1678">
        <v>30.247660011307246</v>
      </c>
      <c r="Y1678">
        <v>0</v>
      </c>
      <c r="Z1678">
        <v>0</v>
      </c>
      <c r="AA1678">
        <v>0</v>
      </c>
      <c r="AB1678">
        <v>0.5320782633157628</v>
      </c>
      <c r="AC1678">
        <v>0</v>
      </c>
      <c r="AD1678">
        <v>0</v>
      </c>
      <c r="AE1678">
        <v>30.779738274623011</v>
      </c>
    </row>
    <row r="1679" spans="1:31" x14ac:dyDescent="0.3">
      <c r="A1679">
        <v>2450748</v>
      </c>
      <c r="B1679">
        <v>1</v>
      </c>
      <c r="C1679" t="s">
        <v>80</v>
      </c>
      <c r="D1679" t="s">
        <v>95</v>
      </c>
      <c r="E1679" t="s">
        <v>141</v>
      </c>
      <c r="F1679" t="s">
        <v>5094</v>
      </c>
      <c r="G1679" t="s">
        <v>143</v>
      </c>
      <c r="H1679" t="s">
        <v>144</v>
      </c>
      <c r="I1679" t="s">
        <v>136</v>
      </c>
      <c r="J1679" t="s">
        <v>137</v>
      </c>
      <c r="K1679" t="s">
        <v>138</v>
      </c>
      <c r="L1679" t="s">
        <v>5095</v>
      </c>
      <c r="M1679" t="s">
        <v>5096</v>
      </c>
      <c r="N1679">
        <v>0.30666666599999998</v>
      </c>
      <c r="O1679">
        <v>0</v>
      </c>
      <c r="P1679">
        <v>80</v>
      </c>
      <c r="Q1679">
        <v>0</v>
      </c>
      <c r="R1679">
        <v>0</v>
      </c>
      <c r="S1679">
        <v>0</v>
      </c>
      <c r="T1679">
        <v>6</v>
      </c>
      <c r="U1679">
        <v>0</v>
      </c>
      <c r="V1679">
        <v>0</v>
      </c>
      <c r="W1679">
        <v>0</v>
      </c>
      <c r="X1679">
        <v>5.5707259179908331</v>
      </c>
      <c r="Y1679">
        <v>0</v>
      </c>
      <c r="Z1679">
        <v>0</v>
      </c>
      <c r="AA1679">
        <v>0</v>
      </c>
      <c r="AB1679">
        <v>3.0004799249154916</v>
      </c>
      <c r="AC1679">
        <v>0</v>
      </c>
      <c r="AD1679">
        <v>0</v>
      </c>
      <c r="AE1679">
        <v>8.5712058429063251</v>
      </c>
    </row>
    <row r="1680" spans="1:31" x14ac:dyDescent="0.3">
      <c r="A1680">
        <v>2450502</v>
      </c>
      <c r="B1680">
        <v>1</v>
      </c>
      <c r="C1680" t="s">
        <v>80</v>
      </c>
      <c r="D1680" t="s">
        <v>93</v>
      </c>
      <c r="E1680" t="s">
        <v>173</v>
      </c>
      <c r="F1680" t="s">
        <v>5097</v>
      </c>
      <c r="G1680" t="s">
        <v>175</v>
      </c>
      <c r="H1680" t="s">
        <v>144</v>
      </c>
      <c r="I1680" t="s">
        <v>136</v>
      </c>
      <c r="J1680" t="s">
        <v>137</v>
      </c>
      <c r="K1680" t="s">
        <v>138</v>
      </c>
      <c r="L1680" t="s">
        <v>5098</v>
      </c>
      <c r="M1680" t="s">
        <v>5099</v>
      </c>
      <c r="N1680">
        <v>7.3191666660000001</v>
      </c>
      <c r="O1680">
        <v>0</v>
      </c>
      <c r="P1680">
        <v>1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</row>
    <row r="1681" spans="1:31" x14ac:dyDescent="0.3">
      <c r="A1681">
        <v>2450894</v>
      </c>
      <c r="B1681">
        <v>1</v>
      </c>
      <c r="C1681" t="s">
        <v>80</v>
      </c>
      <c r="D1681" t="s">
        <v>88</v>
      </c>
      <c r="E1681" t="s">
        <v>147</v>
      </c>
      <c r="F1681" t="s">
        <v>5100</v>
      </c>
      <c r="G1681" t="s">
        <v>226</v>
      </c>
      <c r="H1681" t="s">
        <v>135</v>
      </c>
      <c r="I1681" t="s">
        <v>136</v>
      </c>
      <c r="J1681" t="s">
        <v>137</v>
      </c>
      <c r="K1681" t="s">
        <v>162</v>
      </c>
      <c r="L1681" t="s">
        <v>5101</v>
      </c>
      <c r="M1681" t="s">
        <v>5102</v>
      </c>
      <c r="N1681">
        <v>0.92111111099999998</v>
      </c>
      <c r="O1681">
        <v>0</v>
      </c>
      <c r="P1681">
        <v>2580</v>
      </c>
      <c r="Q1681">
        <v>0</v>
      </c>
      <c r="R1681">
        <v>0</v>
      </c>
      <c r="S1681">
        <v>1</v>
      </c>
      <c r="T1681">
        <v>198</v>
      </c>
      <c r="U1681">
        <v>0</v>
      </c>
      <c r="V1681">
        <v>1</v>
      </c>
      <c r="W1681">
        <v>0</v>
      </c>
      <c r="X1681">
        <v>672.90913996455413</v>
      </c>
      <c r="Y1681">
        <v>0</v>
      </c>
      <c r="Z1681">
        <v>0</v>
      </c>
      <c r="AA1681">
        <v>23.114821995291482</v>
      </c>
      <c r="AB1681">
        <v>259.1231235499983</v>
      </c>
      <c r="AC1681">
        <v>0</v>
      </c>
      <c r="AD1681">
        <v>4.7600265238438384</v>
      </c>
      <c r="AE1681">
        <v>959.90711203368778</v>
      </c>
    </row>
    <row r="1682" spans="1:31" x14ac:dyDescent="0.3">
      <c r="A1682">
        <v>2450648</v>
      </c>
      <c r="B1682">
        <v>1</v>
      </c>
      <c r="C1682" t="s">
        <v>80</v>
      </c>
      <c r="D1682" t="s">
        <v>85</v>
      </c>
      <c r="E1682" t="s">
        <v>182</v>
      </c>
      <c r="F1682" t="s">
        <v>5103</v>
      </c>
      <c r="G1682" t="s">
        <v>259</v>
      </c>
      <c r="H1682" t="s">
        <v>144</v>
      </c>
      <c r="I1682" t="s">
        <v>136</v>
      </c>
      <c r="J1682" t="s">
        <v>137</v>
      </c>
      <c r="K1682" t="s">
        <v>138</v>
      </c>
      <c r="L1682" t="s">
        <v>5104</v>
      </c>
      <c r="M1682" t="s">
        <v>5105</v>
      </c>
      <c r="N1682">
        <v>1.248888888</v>
      </c>
      <c r="O1682">
        <v>0</v>
      </c>
      <c r="P1682">
        <v>8</v>
      </c>
      <c r="Q1682">
        <v>0</v>
      </c>
      <c r="R1682">
        <v>0</v>
      </c>
      <c r="S1682">
        <v>0</v>
      </c>
      <c r="T1682">
        <v>7</v>
      </c>
      <c r="U1682">
        <v>0</v>
      </c>
      <c r="V1682">
        <v>0</v>
      </c>
      <c r="W1682">
        <v>0</v>
      </c>
      <c r="X1682">
        <v>3.5116658031037935</v>
      </c>
      <c r="Y1682">
        <v>0</v>
      </c>
      <c r="Z1682">
        <v>0</v>
      </c>
      <c r="AA1682">
        <v>0</v>
      </c>
      <c r="AB1682">
        <v>6.3289314487817645</v>
      </c>
      <c r="AC1682">
        <v>0</v>
      </c>
      <c r="AD1682">
        <v>0</v>
      </c>
      <c r="AE1682">
        <v>9.8405972518855584</v>
      </c>
    </row>
    <row r="1683" spans="1:31" x14ac:dyDescent="0.3">
      <c r="A1683">
        <v>2451063</v>
      </c>
      <c r="B1683">
        <v>1</v>
      </c>
      <c r="C1683" t="s">
        <v>80</v>
      </c>
      <c r="D1683" t="s">
        <v>100</v>
      </c>
      <c r="E1683" t="s">
        <v>141</v>
      </c>
      <c r="F1683" t="s">
        <v>5106</v>
      </c>
      <c r="G1683" t="s">
        <v>156</v>
      </c>
      <c r="H1683" t="s">
        <v>144</v>
      </c>
      <c r="I1683" t="s">
        <v>136</v>
      </c>
      <c r="J1683" t="s">
        <v>137</v>
      </c>
      <c r="K1683" t="s">
        <v>138</v>
      </c>
      <c r="L1683" t="s">
        <v>5107</v>
      </c>
      <c r="M1683" t="s">
        <v>5108</v>
      </c>
      <c r="N1683">
        <v>0.99027777699999997</v>
      </c>
      <c r="O1683">
        <v>0</v>
      </c>
      <c r="P1683">
        <v>51</v>
      </c>
      <c r="Q1683">
        <v>0</v>
      </c>
      <c r="R1683">
        <v>6</v>
      </c>
      <c r="S1683">
        <v>0</v>
      </c>
      <c r="T1683">
        <v>2</v>
      </c>
      <c r="U1683">
        <v>0</v>
      </c>
      <c r="V1683">
        <v>0</v>
      </c>
      <c r="W1683">
        <v>0</v>
      </c>
      <c r="X1683">
        <v>15.391978489865581</v>
      </c>
      <c r="Y1683">
        <v>0</v>
      </c>
      <c r="Z1683">
        <v>2.3661109706901735</v>
      </c>
      <c r="AA1683">
        <v>0</v>
      </c>
      <c r="AB1683">
        <v>8.7539675989342577E-3</v>
      </c>
      <c r="AC1683">
        <v>0</v>
      </c>
      <c r="AD1683">
        <v>0</v>
      </c>
      <c r="AE1683">
        <v>17.76684342815469</v>
      </c>
    </row>
    <row r="1684" spans="1:31" x14ac:dyDescent="0.3">
      <c r="A1684">
        <v>2450565</v>
      </c>
      <c r="B1684">
        <v>1</v>
      </c>
      <c r="C1684" t="s">
        <v>80</v>
      </c>
      <c r="D1684" t="s">
        <v>96</v>
      </c>
      <c r="E1684" t="s">
        <v>173</v>
      </c>
      <c r="F1684" t="s">
        <v>4686</v>
      </c>
      <c r="G1684" t="s">
        <v>461</v>
      </c>
      <c r="H1684" t="s">
        <v>144</v>
      </c>
      <c r="I1684" t="s">
        <v>136</v>
      </c>
      <c r="J1684" t="s">
        <v>137</v>
      </c>
      <c r="K1684" t="s">
        <v>138</v>
      </c>
      <c r="L1684" t="s">
        <v>5109</v>
      </c>
      <c r="M1684" t="s">
        <v>5110</v>
      </c>
      <c r="N1684">
        <v>2.5525000000000002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1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2.5229453782988229</v>
      </c>
      <c r="AC1684">
        <v>0</v>
      </c>
      <c r="AD1684">
        <v>0</v>
      </c>
      <c r="AE1684">
        <v>2.5229453782988229</v>
      </c>
    </row>
    <row r="1685" spans="1:31" x14ac:dyDescent="0.3">
      <c r="A1685">
        <v>2450685</v>
      </c>
      <c r="B1685">
        <v>1</v>
      </c>
      <c r="C1685" t="s">
        <v>80</v>
      </c>
      <c r="D1685" t="s">
        <v>107</v>
      </c>
      <c r="E1685" t="s">
        <v>141</v>
      </c>
      <c r="F1685" t="s">
        <v>5111</v>
      </c>
      <c r="G1685" t="s">
        <v>143</v>
      </c>
      <c r="H1685" t="s">
        <v>144</v>
      </c>
      <c r="I1685" t="s">
        <v>136</v>
      </c>
      <c r="J1685" t="s">
        <v>137</v>
      </c>
      <c r="K1685" t="s">
        <v>138</v>
      </c>
      <c r="L1685" t="s">
        <v>5112</v>
      </c>
      <c r="M1685" t="s">
        <v>5113</v>
      </c>
      <c r="N1685">
        <v>0.50305555499999999</v>
      </c>
      <c r="O1685">
        <v>0</v>
      </c>
      <c r="P1685">
        <v>110</v>
      </c>
      <c r="Q1685">
        <v>0</v>
      </c>
      <c r="R1685">
        <v>0</v>
      </c>
      <c r="S1685">
        <v>0</v>
      </c>
      <c r="T1685">
        <v>11</v>
      </c>
      <c r="U1685">
        <v>0</v>
      </c>
      <c r="V1685">
        <v>0</v>
      </c>
      <c r="W1685">
        <v>0</v>
      </c>
      <c r="X1685">
        <v>8.8625219426920783</v>
      </c>
      <c r="Y1685">
        <v>0</v>
      </c>
      <c r="Z1685">
        <v>0</v>
      </c>
      <c r="AA1685">
        <v>0</v>
      </c>
      <c r="AB1685">
        <v>4.3601966353672168</v>
      </c>
      <c r="AC1685">
        <v>0</v>
      </c>
      <c r="AD1685">
        <v>0</v>
      </c>
      <c r="AE1685">
        <v>13.222718578059295</v>
      </c>
    </row>
    <row r="1686" spans="1:31" x14ac:dyDescent="0.3">
      <c r="A1686">
        <v>2450914</v>
      </c>
      <c r="B1686">
        <v>1</v>
      </c>
      <c r="C1686" t="s">
        <v>81</v>
      </c>
      <c r="D1686" t="s">
        <v>112</v>
      </c>
      <c r="E1686" t="s">
        <v>173</v>
      </c>
      <c r="F1686" t="s">
        <v>5114</v>
      </c>
      <c r="G1686" t="s">
        <v>175</v>
      </c>
      <c r="H1686" t="s">
        <v>144</v>
      </c>
      <c r="I1686" t="s">
        <v>136</v>
      </c>
      <c r="J1686" t="s">
        <v>137</v>
      </c>
      <c r="K1686" t="s">
        <v>138</v>
      </c>
      <c r="L1686" t="s">
        <v>5115</v>
      </c>
      <c r="M1686" t="s">
        <v>5116</v>
      </c>
      <c r="N1686">
        <v>0.99305555499999998</v>
      </c>
      <c r="O1686">
        <v>0</v>
      </c>
      <c r="P1686">
        <v>1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0.13883503594997204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0.13883503594997204</v>
      </c>
    </row>
    <row r="1687" spans="1:31" x14ac:dyDescent="0.3">
      <c r="A1687">
        <v>2450273</v>
      </c>
      <c r="B1687">
        <v>1</v>
      </c>
      <c r="C1687" t="s">
        <v>80</v>
      </c>
      <c r="D1687" t="s">
        <v>93</v>
      </c>
      <c r="E1687" t="s">
        <v>169</v>
      </c>
      <c r="F1687" t="s">
        <v>5117</v>
      </c>
      <c r="G1687" t="s">
        <v>149</v>
      </c>
      <c r="H1687" t="s">
        <v>135</v>
      </c>
      <c r="I1687" t="s">
        <v>136</v>
      </c>
      <c r="J1687" t="s">
        <v>137</v>
      </c>
      <c r="K1687" t="s">
        <v>138</v>
      </c>
      <c r="L1687" t="s">
        <v>5118</v>
      </c>
      <c r="M1687" t="s">
        <v>5119</v>
      </c>
      <c r="N1687">
        <v>0.189722222</v>
      </c>
      <c r="O1687">
        <v>0</v>
      </c>
      <c r="P1687">
        <v>4899</v>
      </c>
      <c r="Q1687">
        <v>2</v>
      </c>
      <c r="R1687">
        <v>16</v>
      </c>
      <c r="S1687">
        <v>2</v>
      </c>
      <c r="T1687">
        <v>434</v>
      </c>
      <c r="U1687">
        <v>2</v>
      </c>
      <c r="V1687">
        <v>1</v>
      </c>
      <c r="W1687">
        <v>0</v>
      </c>
      <c r="X1687">
        <v>242.58027578625828</v>
      </c>
      <c r="Y1687">
        <v>0.46665994587499343</v>
      </c>
      <c r="Z1687">
        <v>3.5015601730432926</v>
      </c>
      <c r="AA1687">
        <v>0.36333343398325696</v>
      </c>
      <c r="AB1687">
        <v>57.734559116026297</v>
      </c>
      <c r="AC1687">
        <v>157.67885093594333</v>
      </c>
      <c r="AD1687">
        <v>3.3068954872042156</v>
      </c>
      <c r="AE1687">
        <v>465.63213487833366</v>
      </c>
    </row>
    <row r="1688" spans="1:31" x14ac:dyDescent="0.3">
      <c r="A1688">
        <v>2450728</v>
      </c>
      <c r="B1688">
        <v>1</v>
      </c>
      <c r="C1688" t="s">
        <v>80</v>
      </c>
      <c r="D1688" t="s">
        <v>94</v>
      </c>
      <c r="E1688" t="s">
        <v>173</v>
      </c>
      <c r="F1688" t="s">
        <v>5120</v>
      </c>
      <c r="G1688" t="s">
        <v>175</v>
      </c>
      <c r="H1688" t="s">
        <v>144</v>
      </c>
      <c r="I1688" t="s">
        <v>136</v>
      </c>
      <c r="J1688" t="s">
        <v>137</v>
      </c>
      <c r="K1688" t="s">
        <v>138</v>
      </c>
      <c r="L1688" t="s">
        <v>5121</v>
      </c>
      <c r="M1688" t="s">
        <v>5122</v>
      </c>
      <c r="N1688">
        <v>4.3361111110000001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1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</row>
    <row r="1689" spans="1:31" x14ac:dyDescent="0.3">
      <c r="A1689">
        <v>2450622</v>
      </c>
      <c r="B1689">
        <v>1</v>
      </c>
      <c r="C1689" t="s">
        <v>81</v>
      </c>
      <c r="D1689" t="s">
        <v>114</v>
      </c>
      <c r="E1689" t="s">
        <v>147</v>
      </c>
      <c r="F1689" t="s">
        <v>5123</v>
      </c>
      <c r="G1689" t="s">
        <v>149</v>
      </c>
      <c r="H1689" t="s">
        <v>135</v>
      </c>
      <c r="I1689" t="s">
        <v>136</v>
      </c>
      <c r="J1689" t="s">
        <v>137</v>
      </c>
      <c r="K1689" t="s">
        <v>138</v>
      </c>
      <c r="L1689" t="s">
        <v>5124</v>
      </c>
      <c r="M1689" t="s">
        <v>5125</v>
      </c>
      <c r="N1689">
        <v>9.5833333000000007E-2</v>
      </c>
      <c r="O1689">
        <v>0</v>
      </c>
      <c r="P1689">
        <v>252</v>
      </c>
      <c r="Q1689">
        <v>0</v>
      </c>
      <c r="R1689">
        <v>2</v>
      </c>
      <c r="S1689">
        <v>2</v>
      </c>
      <c r="T1689">
        <v>61</v>
      </c>
      <c r="U1689">
        <v>0</v>
      </c>
      <c r="V1689">
        <v>0</v>
      </c>
      <c r="W1689">
        <v>0</v>
      </c>
      <c r="X1689">
        <v>3.5409370001797118</v>
      </c>
      <c r="Y1689">
        <v>0</v>
      </c>
      <c r="Z1689">
        <v>6.7588666248237964E-2</v>
      </c>
      <c r="AA1689">
        <v>0.37824804603240003</v>
      </c>
      <c r="AB1689">
        <v>2.5224872292483034</v>
      </c>
      <c r="AC1689">
        <v>0</v>
      </c>
      <c r="AD1689">
        <v>0</v>
      </c>
      <c r="AE1689">
        <v>6.5092609417086535</v>
      </c>
    </row>
    <row r="1690" spans="1:31" x14ac:dyDescent="0.3">
      <c r="A1690">
        <v>2450330</v>
      </c>
      <c r="B1690">
        <v>1</v>
      </c>
      <c r="C1690" t="s">
        <v>80</v>
      </c>
      <c r="D1690" t="s">
        <v>90</v>
      </c>
      <c r="E1690" t="s">
        <v>173</v>
      </c>
      <c r="F1690" t="s">
        <v>5126</v>
      </c>
      <c r="G1690" t="s">
        <v>175</v>
      </c>
      <c r="H1690" t="s">
        <v>144</v>
      </c>
      <c r="I1690" t="s">
        <v>136</v>
      </c>
      <c r="J1690" t="s">
        <v>137</v>
      </c>
      <c r="K1690" t="s">
        <v>138</v>
      </c>
      <c r="L1690" t="s">
        <v>5127</v>
      </c>
      <c r="M1690" t="s">
        <v>5128</v>
      </c>
      <c r="N1690">
        <v>1.799722222</v>
      </c>
      <c r="O1690">
        <v>0</v>
      </c>
      <c r="P1690">
        <v>4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0.10493465655112874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0.10493465655112874</v>
      </c>
    </row>
    <row r="1691" spans="1:31" x14ac:dyDescent="0.3">
      <c r="A1691">
        <v>2450920</v>
      </c>
      <c r="B1691">
        <v>1</v>
      </c>
      <c r="C1691" t="s">
        <v>81</v>
      </c>
      <c r="D1691" t="s">
        <v>126</v>
      </c>
      <c r="E1691" t="s">
        <v>141</v>
      </c>
      <c r="F1691" t="s">
        <v>5129</v>
      </c>
      <c r="G1691" t="s">
        <v>156</v>
      </c>
      <c r="H1691" t="s">
        <v>144</v>
      </c>
      <c r="I1691" t="s">
        <v>136</v>
      </c>
      <c r="J1691" t="s">
        <v>137</v>
      </c>
      <c r="K1691" t="s">
        <v>138</v>
      </c>
      <c r="L1691" t="s">
        <v>5130</v>
      </c>
      <c r="M1691" t="s">
        <v>5131</v>
      </c>
      <c r="N1691">
        <v>0.71805555499999996</v>
      </c>
      <c r="O1691">
        <v>0</v>
      </c>
      <c r="P1691">
        <v>1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</row>
    <row r="1692" spans="1:31" x14ac:dyDescent="0.3">
      <c r="A1692">
        <v>2450771</v>
      </c>
      <c r="B1692">
        <v>1</v>
      </c>
      <c r="C1692" t="s">
        <v>80</v>
      </c>
      <c r="D1692" t="s">
        <v>99</v>
      </c>
      <c r="E1692" t="s">
        <v>141</v>
      </c>
      <c r="F1692" t="s">
        <v>5132</v>
      </c>
      <c r="G1692" t="s">
        <v>200</v>
      </c>
      <c r="H1692" t="s">
        <v>144</v>
      </c>
      <c r="I1692" t="s">
        <v>136</v>
      </c>
      <c r="J1692" t="s">
        <v>137</v>
      </c>
      <c r="K1692" t="s">
        <v>138</v>
      </c>
      <c r="L1692" t="s">
        <v>5133</v>
      </c>
      <c r="M1692" t="s">
        <v>5134</v>
      </c>
      <c r="N1692">
        <v>2.9247222220000002</v>
      </c>
      <c r="O1692">
        <v>0</v>
      </c>
      <c r="P1692">
        <v>12</v>
      </c>
      <c r="Q1692">
        <v>0</v>
      </c>
      <c r="R1692">
        <v>0</v>
      </c>
      <c r="S1692">
        <v>0</v>
      </c>
      <c r="T1692">
        <v>1</v>
      </c>
      <c r="U1692">
        <v>0</v>
      </c>
      <c r="V1692">
        <v>0</v>
      </c>
      <c r="W1692">
        <v>0</v>
      </c>
      <c r="X1692">
        <v>2.588110800745802</v>
      </c>
      <c r="Y1692">
        <v>0</v>
      </c>
      <c r="Z1692">
        <v>0</v>
      </c>
      <c r="AA1692">
        <v>0</v>
      </c>
      <c r="AB1692">
        <v>2.7985654298952189</v>
      </c>
      <c r="AC1692">
        <v>0</v>
      </c>
      <c r="AD1692">
        <v>0</v>
      </c>
      <c r="AE1692">
        <v>5.3866762306410205</v>
      </c>
    </row>
    <row r="1693" spans="1:31" x14ac:dyDescent="0.3">
      <c r="A1693">
        <v>2450230</v>
      </c>
      <c r="B1693">
        <v>1</v>
      </c>
      <c r="C1693" t="s">
        <v>80</v>
      </c>
      <c r="D1693" t="s">
        <v>101</v>
      </c>
      <c r="E1693" t="s">
        <v>141</v>
      </c>
      <c r="F1693" t="s">
        <v>5135</v>
      </c>
      <c r="G1693" t="s">
        <v>143</v>
      </c>
      <c r="H1693" t="s">
        <v>144</v>
      </c>
      <c r="I1693" t="s">
        <v>136</v>
      </c>
      <c r="J1693" t="s">
        <v>137</v>
      </c>
      <c r="K1693" t="s">
        <v>138</v>
      </c>
      <c r="L1693" t="s">
        <v>5136</v>
      </c>
      <c r="M1693" t="s">
        <v>5137</v>
      </c>
      <c r="N1693">
        <v>0.36138888800000002</v>
      </c>
      <c r="O1693">
        <v>0</v>
      </c>
      <c r="P1693">
        <v>36</v>
      </c>
      <c r="Q1693">
        <v>0</v>
      </c>
      <c r="R1693">
        <v>7</v>
      </c>
      <c r="S1693">
        <v>0</v>
      </c>
      <c r="T1693">
        <v>7</v>
      </c>
      <c r="U1693">
        <v>0</v>
      </c>
      <c r="V1693">
        <v>0</v>
      </c>
      <c r="W1693">
        <v>0</v>
      </c>
      <c r="X1693">
        <v>2.2292128380025953</v>
      </c>
      <c r="Y1693">
        <v>0</v>
      </c>
      <c r="Z1693">
        <v>0.28903163119859665</v>
      </c>
      <c r="AA1693">
        <v>0</v>
      </c>
      <c r="AB1693">
        <v>1.3396617175434837</v>
      </c>
      <c r="AC1693">
        <v>0</v>
      </c>
      <c r="AD1693">
        <v>0</v>
      </c>
      <c r="AE1693">
        <v>3.8579061867446756</v>
      </c>
    </row>
    <row r="1694" spans="1:31" x14ac:dyDescent="0.3">
      <c r="A1694">
        <v>2450720</v>
      </c>
      <c r="B1694">
        <v>1</v>
      </c>
      <c r="C1694" t="s">
        <v>81</v>
      </c>
      <c r="D1694" t="s">
        <v>113</v>
      </c>
      <c r="E1694" t="s">
        <v>147</v>
      </c>
      <c r="F1694" t="s">
        <v>5138</v>
      </c>
      <c r="G1694" t="s">
        <v>226</v>
      </c>
      <c r="H1694" t="s">
        <v>135</v>
      </c>
      <c r="I1694" t="s">
        <v>136</v>
      </c>
      <c r="J1694" t="s">
        <v>137</v>
      </c>
      <c r="K1694" t="s">
        <v>162</v>
      </c>
      <c r="L1694" t="s">
        <v>5139</v>
      </c>
      <c r="M1694" t="s">
        <v>5140</v>
      </c>
      <c r="N1694">
        <v>0.521666666</v>
      </c>
      <c r="O1694">
        <v>0</v>
      </c>
      <c r="P1694">
        <v>3</v>
      </c>
      <c r="Q1694">
        <v>0</v>
      </c>
      <c r="R1694">
        <v>4</v>
      </c>
      <c r="S1694">
        <v>0</v>
      </c>
      <c r="T1694">
        <v>197</v>
      </c>
      <c r="U1694">
        <v>0</v>
      </c>
      <c r="V1694">
        <v>0</v>
      </c>
      <c r="W1694">
        <v>0</v>
      </c>
      <c r="X1694">
        <v>0.88964034405790127</v>
      </c>
      <c r="Y1694">
        <v>0</v>
      </c>
      <c r="Z1694">
        <v>0.41411735125095467</v>
      </c>
      <c r="AA1694">
        <v>0</v>
      </c>
      <c r="AB1694">
        <v>47.804387308901582</v>
      </c>
      <c r="AC1694">
        <v>0</v>
      </c>
      <c r="AD1694">
        <v>0</v>
      </c>
      <c r="AE1694">
        <v>49.108145004210435</v>
      </c>
    </row>
    <row r="1695" spans="1:31" x14ac:dyDescent="0.3">
      <c r="A1695">
        <v>2450883</v>
      </c>
      <c r="B1695">
        <v>1</v>
      </c>
      <c r="C1695" t="s">
        <v>81</v>
      </c>
      <c r="D1695" t="s">
        <v>117</v>
      </c>
      <c r="E1695" t="s">
        <v>173</v>
      </c>
      <c r="F1695" t="s">
        <v>5141</v>
      </c>
      <c r="G1695" t="s">
        <v>175</v>
      </c>
      <c r="H1695" t="s">
        <v>144</v>
      </c>
      <c r="I1695" t="s">
        <v>136</v>
      </c>
      <c r="J1695" t="s">
        <v>137</v>
      </c>
      <c r="K1695" t="s">
        <v>138</v>
      </c>
      <c r="L1695" t="s">
        <v>5142</v>
      </c>
      <c r="M1695" t="s">
        <v>5143</v>
      </c>
      <c r="N1695">
        <v>2.182222222</v>
      </c>
      <c r="O1695">
        <v>0</v>
      </c>
      <c r="P1695">
        <v>1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0.67381440621995758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0.67381440621995758</v>
      </c>
    </row>
    <row r="1696" spans="1:31" x14ac:dyDescent="0.3">
      <c r="A1696">
        <v>2451006</v>
      </c>
      <c r="B1696">
        <v>1</v>
      </c>
      <c r="C1696" t="s">
        <v>80</v>
      </c>
      <c r="D1696" t="s">
        <v>94</v>
      </c>
      <c r="E1696" t="s">
        <v>182</v>
      </c>
      <c r="F1696" t="s">
        <v>467</v>
      </c>
      <c r="G1696" t="s">
        <v>259</v>
      </c>
      <c r="H1696" t="s">
        <v>144</v>
      </c>
      <c r="I1696" t="s">
        <v>136</v>
      </c>
      <c r="J1696" t="s">
        <v>137</v>
      </c>
      <c r="K1696" t="s">
        <v>138</v>
      </c>
      <c r="L1696" t="s">
        <v>5144</v>
      </c>
      <c r="M1696" t="s">
        <v>5145</v>
      </c>
      <c r="N1696">
        <v>1.474444444</v>
      </c>
      <c r="O1696">
        <v>0</v>
      </c>
      <c r="P1696">
        <v>52</v>
      </c>
      <c r="Q1696">
        <v>0</v>
      </c>
      <c r="R1696">
        <v>0</v>
      </c>
      <c r="S1696">
        <v>0</v>
      </c>
      <c r="T1696">
        <v>11</v>
      </c>
      <c r="U1696">
        <v>0</v>
      </c>
      <c r="V1696">
        <v>0</v>
      </c>
      <c r="W1696">
        <v>0</v>
      </c>
      <c r="X1696">
        <v>34.875219502042413</v>
      </c>
      <c r="Y1696">
        <v>0</v>
      </c>
      <c r="Z1696">
        <v>0</v>
      </c>
      <c r="AA1696">
        <v>0</v>
      </c>
      <c r="AB1696">
        <v>43.660862892192917</v>
      </c>
      <c r="AC1696">
        <v>0</v>
      </c>
      <c r="AD1696">
        <v>0</v>
      </c>
      <c r="AE1696">
        <v>78.536082394235336</v>
      </c>
    </row>
    <row r="1697" spans="1:31" x14ac:dyDescent="0.3">
      <c r="A1697">
        <v>2450365</v>
      </c>
      <c r="B1697">
        <v>1</v>
      </c>
      <c r="C1697" t="s">
        <v>80</v>
      </c>
      <c r="D1697" t="s">
        <v>108</v>
      </c>
      <c r="E1697" t="s">
        <v>141</v>
      </c>
      <c r="F1697" t="s">
        <v>5146</v>
      </c>
      <c r="G1697" t="s">
        <v>156</v>
      </c>
      <c r="H1697" t="s">
        <v>144</v>
      </c>
      <c r="I1697" t="s">
        <v>136</v>
      </c>
      <c r="J1697" t="s">
        <v>137</v>
      </c>
      <c r="K1697" t="s">
        <v>138</v>
      </c>
      <c r="L1697" t="s">
        <v>4311</v>
      </c>
      <c r="M1697" t="s">
        <v>4534</v>
      </c>
      <c r="N1697">
        <v>3.6216666659999999</v>
      </c>
      <c r="O1697">
        <v>0</v>
      </c>
      <c r="P1697">
        <v>12</v>
      </c>
      <c r="Q1697">
        <v>0</v>
      </c>
      <c r="R1697">
        <v>10</v>
      </c>
      <c r="S1697">
        <v>0</v>
      </c>
      <c r="T1697">
        <v>5</v>
      </c>
      <c r="U1697">
        <v>0</v>
      </c>
      <c r="V1697">
        <v>0</v>
      </c>
      <c r="W1697">
        <v>0</v>
      </c>
      <c r="X1697">
        <v>10.892593037598342</v>
      </c>
      <c r="Y1697">
        <v>0</v>
      </c>
      <c r="Z1697">
        <v>5.0720849868438149</v>
      </c>
      <c r="AA1697">
        <v>0</v>
      </c>
      <c r="AB1697">
        <v>20.324213736213196</v>
      </c>
      <c r="AC1697">
        <v>0</v>
      </c>
      <c r="AD1697">
        <v>0</v>
      </c>
      <c r="AE1697">
        <v>36.288891760655353</v>
      </c>
    </row>
    <row r="1698" spans="1:31" x14ac:dyDescent="0.3">
      <c r="A1698">
        <v>2450442</v>
      </c>
      <c r="B1698">
        <v>1</v>
      </c>
      <c r="C1698" t="s">
        <v>81</v>
      </c>
      <c r="D1698" t="s">
        <v>113</v>
      </c>
      <c r="E1698" t="s">
        <v>159</v>
      </c>
      <c r="F1698" t="s">
        <v>5147</v>
      </c>
      <c r="G1698" t="s">
        <v>725</v>
      </c>
      <c r="H1698" t="s">
        <v>144</v>
      </c>
      <c r="I1698" t="s">
        <v>136</v>
      </c>
      <c r="J1698" t="s">
        <v>137</v>
      </c>
      <c r="K1698" t="s">
        <v>138</v>
      </c>
      <c r="L1698" t="s">
        <v>5148</v>
      </c>
      <c r="M1698" t="s">
        <v>5149</v>
      </c>
      <c r="N1698">
        <v>5.8802777769999999</v>
      </c>
      <c r="O1698">
        <v>0</v>
      </c>
      <c r="P1698">
        <v>105</v>
      </c>
      <c r="Q1698">
        <v>0</v>
      </c>
      <c r="R1698">
        <v>12</v>
      </c>
      <c r="S1698">
        <v>0</v>
      </c>
      <c r="T1698">
        <v>9</v>
      </c>
      <c r="U1698">
        <v>0</v>
      </c>
      <c r="V1698">
        <v>0</v>
      </c>
      <c r="W1698">
        <v>0</v>
      </c>
      <c r="X1698">
        <v>120.56272558622683</v>
      </c>
      <c r="Y1698">
        <v>0</v>
      </c>
      <c r="Z1698">
        <v>23.564278608904953</v>
      </c>
      <c r="AA1698">
        <v>0</v>
      </c>
      <c r="AB1698">
        <v>30.597041385673119</v>
      </c>
      <c r="AC1698">
        <v>0</v>
      </c>
      <c r="AD1698">
        <v>0</v>
      </c>
      <c r="AE1698">
        <v>174.7240455808049</v>
      </c>
    </row>
    <row r="1699" spans="1:31" x14ac:dyDescent="0.3">
      <c r="A1699">
        <v>2450843</v>
      </c>
      <c r="B1699">
        <v>1</v>
      </c>
      <c r="C1699" t="s">
        <v>81</v>
      </c>
      <c r="D1699" t="s">
        <v>112</v>
      </c>
      <c r="E1699" t="s">
        <v>284</v>
      </c>
      <c r="F1699" t="s">
        <v>5150</v>
      </c>
      <c r="G1699" t="s">
        <v>149</v>
      </c>
      <c r="H1699" t="s">
        <v>135</v>
      </c>
      <c r="I1699" t="s">
        <v>136</v>
      </c>
      <c r="J1699" t="s">
        <v>137</v>
      </c>
      <c r="K1699" t="s">
        <v>138</v>
      </c>
      <c r="L1699" t="s">
        <v>5151</v>
      </c>
      <c r="M1699" t="s">
        <v>5152</v>
      </c>
      <c r="N1699">
        <v>6.5913888000000004E-2</v>
      </c>
      <c r="O1699">
        <v>7</v>
      </c>
      <c r="P1699">
        <v>4641</v>
      </c>
      <c r="Q1699">
        <v>633</v>
      </c>
      <c r="R1699">
        <v>662</v>
      </c>
      <c r="S1699">
        <v>89</v>
      </c>
      <c r="T1699">
        <v>585</v>
      </c>
      <c r="U1699">
        <v>16</v>
      </c>
      <c r="V1699">
        <v>3</v>
      </c>
      <c r="W1699">
        <v>7.3728510730245042E-2</v>
      </c>
      <c r="X1699">
        <v>69.270187151442073</v>
      </c>
      <c r="Y1699">
        <v>46.212100248303848</v>
      </c>
      <c r="Z1699">
        <v>17.258768455644873</v>
      </c>
      <c r="AA1699">
        <v>49.987159943677824</v>
      </c>
      <c r="AB1699">
        <v>30.549298585308922</v>
      </c>
      <c r="AC1699">
        <v>130.42263515634968</v>
      </c>
      <c r="AD1699">
        <v>12.993398988329</v>
      </c>
      <c r="AE1699">
        <v>356.76727703978645</v>
      </c>
    </row>
    <row r="1700" spans="1:31" x14ac:dyDescent="0.3">
      <c r="A1700">
        <v>2450256</v>
      </c>
      <c r="B1700">
        <v>1</v>
      </c>
      <c r="C1700" t="s">
        <v>80</v>
      </c>
      <c r="D1700" t="s">
        <v>100</v>
      </c>
      <c r="E1700" t="s">
        <v>147</v>
      </c>
      <c r="F1700" t="s">
        <v>5153</v>
      </c>
      <c r="G1700" t="s">
        <v>149</v>
      </c>
      <c r="H1700" t="s">
        <v>135</v>
      </c>
      <c r="I1700" t="s">
        <v>136</v>
      </c>
      <c r="J1700" t="s">
        <v>137</v>
      </c>
      <c r="K1700" t="s">
        <v>138</v>
      </c>
      <c r="L1700" t="s">
        <v>5154</v>
      </c>
      <c r="M1700" t="s">
        <v>5155</v>
      </c>
      <c r="N1700">
        <v>2.3108333330000002</v>
      </c>
      <c r="O1700">
        <v>0</v>
      </c>
      <c r="P1700">
        <v>151</v>
      </c>
      <c r="Q1700">
        <v>0</v>
      </c>
      <c r="R1700">
        <v>7</v>
      </c>
      <c r="S1700">
        <v>0</v>
      </c>
      <c r="T1700">
        <v>20</v>
      </c>
      <c r="U1700">
        <v>0</v>
      </c>
      <c r="V1700">
        <v>0</v>
      </c>
      <c r="W1700">
        <v>0</v>
      </c>
      <c r="X1700">
        <v>104.16436514723566</v>
      </c>
      <c r="Y1700">
        <v>0</v>
      </c>
      <c r="Z1700">
        <v>2.3843515454696433</v>
      </c>
      <c r="AA1700">
        <v>0</v>
      </c>
      <c r="AB1700">
        <v>70.100116328272819</v>
      </c>
      <c r="AC1700">
        <v>0</v>
      </c>
      <c r="AD1700">
        <v>0</v>
      </c>
      <c r="AE1700">
        <v>176.64883302097812</v>
      </c>
    </row>
    <row r="1701" spans="1:31" x14ac:dyDescent="0.3">
      <c r="A1701">
        <v>2451092</v>
      </c>
      <c r="B1701">
        <v>1</v>
      </c>
      <c r="C1701" t="s">
        <v>80</v>
      </c>
      <c r="D1701" t="s">
        <v>99</v>
      </c>
      <c r="E1701" t="s">
        <v>141</v>
      </c>
      <c r="F1701" t="s">
        <v>5156</v>
      </c>
      <c r="G1701" t="s">
        <v>143</v>
      </c>
      <c r="H1701" t="s">
        <v>144</v>
      </c>
      <c r="I1701" t="s">
        <v>136</v>
      </c>
      <c r="J1701" t="s">
        <v>137</v>
      </c>
      <c r="K1701" t="s">
        <v>138</v>
      </c>
      <c r="L1701" t="s">
        <v>5157</v>
      </c>
      <c r="M1701" t="s">
        <v>5158</v>
      </c>
      <c r="N1701">
        <v>2.190555555</v>
      </c>
      <c r="O1701">
        <v>0</v>
      </c>
      <c r="P1701">
        <v>29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5.665001604828765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5.665001604828765</v>
      </c>
    </row>
    <row r="1702" spans="1:31" x14ac:dyDescent="0.3">
      <c r="A1702">
        <v>2450697</v>
      </c>
      <c r="B1702">
        <v>1</v>
      </c>
      <c r="C1702" t="s">
        <v>80</v>
      </c>
      <c r="D1702" t="s">
        <v>83</v>
      </c>
      <c r="E1702" t="s">
        <v>132</v>
      </c>
      <c r="F1702" t="s">
        <v>3865</v>
      </c>
      <c r="G1702" t="s">
        <v>3916</v>
      </c>
      <c r="H1702" t="s">
        <v>135</v>
      </c>
      <c r="I1702" t="s">
        <v>136</v>
      </c>
      <c r="J1702" t="s">
        <v>137</v>
      </c>
      <c r="K1702" t="s">
        <v>138</v>
      </c>
      <c r="L1702" t="s">
        <v>5159</v>
      </c>
      <c r="M1702" t="s">
        <v>5160</v>
      </c>
      <c r="N1702">
        <v>5.35</v>
      </c>
      <c r="O1702">
        <v>10</v>
      </c>
      <c r="P1702">
        <v>788</v>
      </c>
      <c r="Q1702">
        <v>14</v>
      </c>
      <c r="R1702">
        <v>52</v>
      </c>
      <c r="S1702">
        <v>29</v>
      </c>
      <c r="T1702">
        <v>69</v>
      </c>
      <c r="U1702">
        <v>1</v>
      </c>
      <c r="V1702">
        <v>0</v>
      </c>
      <c r="W1702">
        <v>66.654545600756336</v>
      </c>
      <c r="X1702">
        <v>1648.8377535203379</v>
      </c>
      <c r="Y1702">
        <v>99.86816882174513</v>
      </c>
      <c r="Z1702">
        <v>99.420375291341543</v>
      </c>
      <c r="AA1702">
        <v>1316.8725160222104</v>
      </c>
      <c r="AB1702">
        <v>314.78154097807482</v>
      </c>
      <c r="AC1702">
        <v>176.46657799825735</v>
      </c>
      <c r="AD1702">
        <v>0</v>
      </c>
      <c r="AE1702">
        <v>3722.9014782327231</v>
      </c>
    </row>
    <row r="1703" spans="1:31" x14ac:dyDescent="0.3">
      <c r="A1703">
        <v>2450282</v>
      </c>
      <c r="B1703">
        <v>1</v>
      </c>
      <c r="C1703" t="s">
        <v>81</v>
      </c>
      <c r="D1703" t="s">
        <v>113</v>
      </c>
      <c r="E1703" t="s">
        <v>159</v>
      </c>
      <c r="F1703" t="s">
        <v>5161</v>
      </c>
      <c r="G1703" t="s">
        <v>725</v>
      </c>
      <c r="H1703" t="s">
        <v>144</v>
      </c>
      <c r="I1703" t="s">
        <v>136</v>
      </c>
      <c r="J1703" t="s">
        <v>137</v>
      </c>
      <c r="K1703" t="s">
        <v>138</v>
      </c>
      <c r="L1703" t="s">
        <v>5162</v>
      </c>
      <c r="M1703" t="s">
        <v>5163</v>
      </c>
      <c r="N1703">
        <v>0.74361111099999999</v>
      </c>
      <c r="O1703">
        <v>0</v>
      </c>
      <c r="P1703">
        <v>25</v>
      </c>
      <c r="Q1703">
        <v>0</v>
      </c>
      <c r="R1703">
        <v>5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2.3810667611530376</v>
      </c>
      <c r="Y1703">
        <v>0</v>
      </c>
      <c r="Z1703">
        <v>0.74299165637890274</v>
      </c>
      <c r="AA1703">
        <v>0</v>
      </c>
      <c r="AB1703">
        <v>0</v>
      </c>
      <c r="AC1703">
        <v>0</v>
      </c>
      <c r="AD1703">
        <v>0</v>
      </c>
      <c r="AE1703">
        <v>3.1240584175319404</v>
      </c>
    </row>
    <row r="1704" spans="1:31" x14ac:dyDescent="0.3">
      <c r="A1704">
        <v>2450780</v>
      </c>
      <c r="B1704">
        <v>1</v>
      </c>
      <c r="C1704" t="s">
        <v>80</v>
      </c>
      <c r="D1704" t="s">
        <v>103</v>
      </c>
      <c r="E1704" t="s">
        <v>173</v>
      </c>
      <c r="F1704" t="s">
        <v>5164</v>
      </c>
      <c r="G1704" t="s">
        <v>175</v>
      </c>
      <c r="H1704" t="s">
        <v>144</v>
      </c>
      <c r="I1704" t="s">
        <v>136</v>
      </c>
      <c r="J1704" t="s">
        <v>137</v>
      </c>
      <c r="K1704" t="s">
        <v>138</v>
      </c>
      <c r="L1704" t="s">
        <v>5165</v>
      </c>
      <c r="M1704" t="s">
        <v>5166</v>
      </c>
      <c r="N1704">
        <v>0.47499999999999998</v>
      </c>
      <c r="O1704">
        <v>0</v>
      </c>
      <c r="P1704">
        <v>2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0.17458756788959828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0.17458756788959828</v>
      </c>
    </row>
    <row r="1705" spans="1:31" x14ac:dyDescent="0.3">
      <c r="A1705">
        <v>2450923</v>
      </c>
      <c r="B1705">
        <v>1</v>
      </c>
      <c r="C1705" t="s">
        <v>81</v>
      </c>
      <c r="D1705" t="s">
        <v>127</v>
      </c>
      <c r="E1705" t="s">
        <v>182</v>
      </c>
      <c r="F1705" t="s">
        <v>5167</v>
      </c>
      <c r="G1705" t="s">
        <v>259</v>
      </c>
      <c r="H1705" t="s">
        <v>144</v>
      </c>
      <c r="I1705" t="s">
        <v>136</v>
      </c>
      <c r="J1705" t="s">
        <v>137</v>
      </c>
      <c r="K1705" t="s">
        <v>138</v>
      </c>
      <c r="L1705" t="s">
        <v>5168</v>
      </c>
      <c r="M1705" t="s">
        <v>5169</v>
      </c>
      <c r="N1705">
        <v>2.6783333329999999</v>
      </c>
      <c r="O1705">
        <v>0</v>
      </c>
      <c r="P1705">
        <v>73</v>
      </c>
      <c r="Q1705">
        <v>0</v>
      </c>
      <c r="R1705">
        <v>0</v>
      </c>
      <c r="S1705">
        <v>0</v>
      </c>
      <c r="T1705">
        <v>17</v>
      </c>
      <c r="U1705">
        <v>0</v>
      </c>
      <c r="V1705">
        <v>0</v>
      </c>
      <c r="W1705">
        <v>0</v>
      </c>
      <c r="X1705">
        <v>58.920479272063567</v>
      </c>
      <c r="Y1705">
        <v>0</v>
      </c>
      <c r="Z1705">
        <v>0</v>
      </c>
      <c r="AA1705">
        <v>0</v>
      </c>
      <c r="AB1705">
        <v>7.1460790101678873</v>
      </c>
      <c r="AC1705">
        <v>0</v>
      </c>
      <c r="AD1705">
        <v>0</v>
      </c>
      <c r="AE1705">
        <v>66.066558282231455</v>
      </c>
    </row>
    <row r="1706" spans="1:31" x14ac:dyDescent="0.3">
      <c r="A1706">
        <v>2450760</v>
      </c>
      <c r="B1706">
        <v>1</v>
      </c>
      <c r="C1706" t="s">
        <v>80</v>
      </c>
      <c r="D1706" t="s">
        <v>95</v>
      </c>
      <c r="E1706" t="s">
        <v>141</v>
      </c>
      <c r="F1706" t="s">
        <v>5170</v>
      </c>
      <c r="G1706" t="s">
        <v>156</v>
      </c>
      <c r="H1706" t="s">
        <v>144</v>
      </c>
      <c r="I1706" t="s">
        <v>136</v>
      </c>
      <c r="J1706" t="s">
        <v>137</v>
      </c>
      <c r="K1706" t="s">
        <v>138</v>
      </c>
      <c r="L1706" t="s">
        <v>5171</v>
      </c>
      <c r="M1706" t="s">
        <v>5172</v>
      </c>
      <c r="N1706">
        <v>0.99805555499999998</v>
      </c>
      <c r="O1706">
        <v>0</v>
      </c>
      <c r="P1706">
        <v>74</v>
      </c>
      <c r="Q1706">
        <v>0</v>
      </c>
      <c r="R1706">
        <v>0</v>
      </c>
      <c r="S1706">
        <v>0</v>
      </c>
      <c r="T1706">
        <v>3</v>
      </c>
      <c r="U1706">
        <v>0</v>
      </c>
      <c r="V1706">
        <v>0</v>
      </c>
      <c r="W1706">
        <v>0</v>
      </c>
      <c r="X1706">
        <v>19.258170601013376</v>
      </c>
      <c r="Y1706">
        <v>0</v>
      </c>
      <c r="Z1706">
        <v>0</v>
      </c>
      <c r="AA1706">
        <v>0</v>
      </c>
      <c r="AB1706">
        <v>11.543223332146304</v>
      </c>
      <c r="AC1706">
        <v>0</v>
      </c>
      <c r="AD1706">
        <v>0</v>
      </c>
      <c r="AE1706">
        <v>30.80139393315968</v>
      </c>
    </row>
    <row r="1707" spans="1:31" x14ac:dyDescent="0.3">
      <c r="A1707">
        <v>2450611</v>
      </c>
      <c r="B1707">
        <v>1</v>
      </c>
      <c r="C1707" t="s">
        <v>81</v>
      </c>
      <c r="D1707" t="s">
        <v>115</v>
      </c>
      <c r="E1707" t="s">
        <v>173</v>
      </c>
      <c r="F1707" t="s">
        <v>5173</v>
      </c>
      <c r="G1707" t="s">
        <v>175</v>
      </c>
      <c r="H1707" t="s">
        <v>144</v>
      </c>
      <c r="I1707" t="s">
        <v>136</v>
      </c>
      <c r="J1707" t="s">
        <v>137</v>
      </c>
      <c r="K1707" t="s">
        <v>138</v>
      </c>
      <c r="L1707" t="s">
        <v>5174</v>
      </c>
      <c r="M1707" t="s">
        <v>5175</v>
      </c>
      <c r="N1707">
        <v>2.9413888880000001</v>
      </c>
      <c r="O1707">
        <v>0</v>
      </c>
      <c r="P1707">
        <v>2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0.81192304381186242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0.81192304381186242</v>
      </c>
    </row>
    <row r="1708" spans="1:31" x14ac:dyDescent="0.3">
      <c r="A1708">
        <v>2450239</v>
      </c>
      <c r="B1708">
        <v>1</v>
      </c>
      <c r="C1708" t="s">
        <v>80</v>
      </c>
      <c r="D1708" t="s">
        <v>83</v>
      </c>
      <c r="E1708" t="s">
        <v>132</v>
      </c>
      <c r="F1708" t="s">
        <v>5176</v>
      </c>
      <c r="G1708" t="s">
        <v>193</v>
      </c>
      <c r="H1708" t="s">
        <v>135</v>
      </c>
      <c r="I1708" t="s">
        <v>136</v>
      </c>
      <c r="J1708" t="s">
        <v>137</v>
      </c>
      <c r="K1708" t="s">
        <v>138</v>
      </c>
      <c r="L1708" t="s">
        <v>5177</v>
      </c>
      <c r="M1708" t="s">
        <v>5178</v>
      </c>
      <c r="N1708">
        <v>0.96972222200000002</v>
      </c>
      <c r="O1708">
        <v>7</v>
      </c>
      <c r="P1708">
        <v>558</v>
      </c>
      <c r="Q1708">
        <v>9</v>
      </c>
      <c r="R1708">
        <v>34</v>
      </c>
      <c r="S1708">
        <v>22</v>
      </c>
      <c r="T1708">
        <v>42</v>
      </c>
      <c r="U1708">
        <v>0</v>
      </c>
      <c r="V1708">
        <v>0</v>
      </c>
      <c r="W1708">
        <v>7.2637761946873187</v>
      </c>
      <c r="X1708">
        <v>184.07762863770364</v>
      </c>
      <c r="Y1708">
        <v>12.388381475781312</v>
      </c>
      <c r="Z1708">
        <v>9.1263947842485482</v>
      </c>
      <c r="AA1708">
        <v>117.51712910052248</v>
      </c>
      <c r="AB1708">
        <v>21.674530814713368</v>
      </c>
      <c r="AC1708">
        <v>0</v>
      </c>
      <c r="AD1708">
        <v>0</v>
      </c>
      <c r="AE1708">
        <v>352.0478410076567</v>
      </c>
    </row>
    <row r="1709" spans="1:31" x14ac:dyDescent="0.3">
      <c r="A1709">
        <v>2450717</v>
      </c>
      <c r="B1709">
        <v>1</v>
      </c>
      <c r="C1709" t="s">
        <v>81</v>
      </c>
      <c r="D1709" t="s">
        <v>123</v>
      </c>
      <c r="E1709" t="s">
        <v>147</v>
      </c>
      <c r="F1709" t="s">
        <v>5179</v>
      </c>
      <c r="G1709" t="s">
        <v>353</v>
      </c>
      <c r="H1709" t="s">
        <v>135</v>
      </c>
      <c r="I1709" t="s">
        <v>136</v>
      </c>
      <c r="J1709" t="s">
        <v>137</v>
      </c>
      <c r="K1709" t="s">
        <v>138</v>
      </c>
      <c r="L1709" t="s">
        <v>5180</v>
      </c>
      <c r="M1709" t="s">
        <v>5181</v>
      </c>
      <c r="N1709">
        <v>2.9586111110000002</v>
      </c>
      <c r="O1709">
        <v>0</v>
      </c>
      <c r="P1709">
        <v>262</v>
      </c>
      <c r="Q1709">
        <v>0</v>
      </c>
      <c r="R1709">
        <v>1</v>
      </c>
      <c r="S1709">
        <v>0</v>
      </c>
      <c r="T1709">
        <v>12</v>
      </c>
      <c r="U1709">
        <v>0</v>
      </c>
      <c r="V1709">
        <v>0</v>
      </c>
      <c r="W1709">
        <v>0</v>
      </c>
      <c r="X1709">
        <v>226.54773329402019</v>
      </c>
      <c r="Y1709">
        <v>0</v>
      </c>
      <c r="Z1709">
        <v>0.37426127481168703</v>
      </c>
      <c r="AA1709">
        <v>0</v>
      </c>
      <c r="AB1709">
        <v>41.707565927708217</v>
      </c>
      <c r="AC1709">
        <v>0</v>
      </c>
      <c r="AD1709">
        <v>0</v>
      </c>
      <c r="AE1709">
        <v>268.62956049654008</v>
      </c>
    </row>
    <row r="1710" spans="1:31" x14ac:dyDescent="0.3">
      <c r="A1710">
        <v>2450817</v>
      </c>
      <c r="B1710">
        <v>1</v>
      </c>
      <c r="C1710" t="s">
        <v>81</v>
      </c>
      <c r="D1710" t="s">
        <v>113</v>
      </c>
      <c r="E1710" t="s">
        <v>182</v>
      </c>
      <c r="F1710" t="s">
        <v>5182</v>
      </c>
      <c r="G1710" t="s">
        <v>156</v>
      </c>
      <c r="H1710" t="s">
        <v>144</v>
      </c>
      <c r="I1710" t="s">
        <v>136</v>
      </c>
      <c r="J1710" t="s">
        <v>137</v>
      </c>
      <c r="K1710" t="s">
        <v>138</v>
      </c>
      <c r="L1710" t="s">
        <v>5183</v>
      </c>
      <c r="M1710" t="s">
        <v>5184</v>
      </c>
      <c r="N1710">
        <v>4.5416666660000002</v>
      </c>
      <c r="O1710">
        <v>0</v>
      </c>
      <c r="P1710">
        <v>78</v>
      </c>
      <c r="Q1710">
        <v>0</v>
      </c>
      <c r="R1710">
        <v>0</v>
      </c>
      <c r="S1710">
        <v>0</v>
      </c>
      <c r="T1710">
        <v>1</v>
      </c>
      <c r="U1710">
        <v>0</v>
      </c>
      <c r="V1710">
        <v>0</v>
      </c>
      <c r="W1710">
        <v>0</v>
      </c>
      <c r="X1710">
        <v>89.831105569365903</v>
      </c>
      <c r="Y1710">
        <v>0</v>
      </c>
      <c r="Z1710">
        <v>0</v>
      </c>
      <c r="AA1710">
        <v>0</v>
      </c>
      <c r="AB1710">
        <v>8.1941533233988491</v>
      </c>
      <c r="AC1710">
        <v>0</v>
      </c>
      <c r="AD1710">
        <v>0</v>
      </c>
      <c r="AE1710">
        <v>98.025258892764754</v>
      </c>
    </row>
    <row r="1711" spans="1:31" x14ac:dyDescent="0.3">
      <c r="A1711">
        <v>2450886</v>
      </c>
      <c r="B1711">
        <v>1</v>
      </c>
      <c r="C1711" t="s">
        <v>80</v>
      </c>
      <c r="D1711" t="s">
        <v>93</v>
      </c>
      <c r="E1711" t="s">
        <v>169</v>
      </c>
      <c r="F1711" t="s">
        <v>5185</v>
      </c>
      <c r="G1711" t="s">
        <v>149</v>
      </c>
      <c r="H1711" t="s">
        <v>135</v>
      </c>
      <c r="I1711" t="s">
        <v>136</v>
      </c>
      <c r="J1711" t="s">
        <v>137</v>
      </c>
      <c r="K1711" t="s">
        <v>138</v>
      </c>
      <c r="L1711" t="s">
        <v>5186</v>
      </c>
      <c r="M1711" t="s">
        <v>5187</v>
      </c>
      <c r="N1711">
        <v>0.258611111</v>
      </c>
      <c r="O1711">
        <v>0</v>
      </c>
      <c r="P1711">
        <v>709</v>
      </c>
      <c r="Q1711">
        <v>9</v>
      </c>
      <c r="R1711">
        <v>245</v>
      </c>
      <c r="S1711">
        <v>22</v>
      </c>
      <c r="T1711">
        <v>148</v>
      </c>
      <c r="U1711">
        <v>0</v>
      </c>
      <c r="V1711">
        <v>0</v>
      </c>
      <c r="W1711">
        <v>0</v>
      </c>
      <c r="X1711">
        <v>34.611948822990506</v>
      </c>
      <c r="Y1711">
        <v>2.8303619219122607</v>
      </c>
      <c r="Z1711">
        <v>15.452163609567021</v>
      </c>
      <c r="AA1711">
        <v>25.111101665298776</v>
      </c>
      <c r="AB1711">
        <v>37.732141424983212</v>
      </c>
      <c r="AC1711">
        <v>0</v>
      </c>
      <c r="AD1711">
        <v>0</v>
      </c>
      <c r="AE1711">
        <v>115.73771744475178</v>
      </c>
    </row>
    <row r="1712" spans="1:31" x14ac:dyDescent="0.3">
      <c r="A1712">
        <v>2450508</v>
      </c>
      <c r="B1712">
        <v>1</v>
      </c>
      <c r="C1712" t="s">
        <v>81</v>
      </c>
      <c r="D1712" t="s">
        <v>113</v>
      </c>
      <c r="E1712" t="s">
        <v>173</v>
      </c>
      <c r="F1712" t="s">
        <v>5188</v>
      </c>
      <c r="G1712" t="s">
        <v>175</v>
      </c>
      <c r="H1712" t="s">
        <v>144</v>
      </c>
      <c r="I1712" t="s">
        <v>136</v>
      </c>
      <c r="J1712" t="s">
        <v>137</v>
      </c>
      <c r="K1712" t="s">
        <v>138</v>
      </c>
      <c r="L1712" t="s">
        <v>5189</v>
      </c>
      <c r="M1712" t="s">
        <v>5190</v>
      </c>
      <c r="N1712">
        <v>6.38</v>
      </c>
      <c r="O1712">
        <v>0</v>
      </c>
      <c r="P1712">
        <v>1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0.73969446485442858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0.73969446485442858</v>
      </c>
    </row>
    <row r="1713" spans="1:31" x14ac:dyDescent="0.3">
      <c r="A1713">
        <v>2450863</v>
      </c>
      <c r="B1713">
        <v>1</v>
      </c>
      <c r="C1713" t="s">
        <v>81</v>
      </c>
      <c r="D1713" t="s">
        <v>112</v>
      </c>
      <c r="E1713" t="s">
        <v>169</v>
      </c>
      <c r="F1713" t="s">
        <v>387</v>
      </c>
      <c r="G1713" t="s">
        <v>149</v>
      </c>
      <c r="H1713" t="s">
        <v>135</v>
      </c>
      <c r="I1713" t="s">
        <v>136</v>
      </c>
      <c r="J1713" t="s">
        <v>137</v>
      </c>
      <c r="K1713" t="s">
        <v>138</v>
      </c>
      <c r="L1713" t="s">
        <v>5191</v>
      </c>
      <c r="M1713" t="s">
        <v>5192</v>
      </c>
      <c r="N1713">
        <v>0.34777777700000001</v>
      </c>
      <c r="O1713">
        <v>0</v>
      </c>
      <c r="P1713">
        <v>3</v>
      </c>
      <c r="Q1713">
        <v>13</v>
      </c>
      <c r="R1713">
        <v>68</v>
      </c>
      <c r="S1713">
        <v>6</v>
      </c>
      <c r="T1713">
        <v>7</v>
      </c>
      <c r="U1713">
        <v>0</v>
      </c>
      <c r="V1713">
        <v>0</v>
      </c>
      <c r="W1713">
        <v>0</v>
      </c>
      <c r="X1713">
        <v>0.3695876352136338</v>
      </c>
      <c r="Y1713">
        <v>105.94412972439373</v>
      </c>
      <c r="Z1713">
        <v>12.731764833145158</v>
      </c>
      <c r="AA1713">
        <v>5.9541359261294815</v>
      </c>
      <c r="AB1713">
        <v>3.1429201526376089</v>
      </c>
      <c r="AC1713">
        <v>0</v>
      </c>
      <c r="AD1713">
        <v>0</v>
      </c>
      <c r="AE1713">
        <v>128.14253827151961</v>
      </c>
    </row>
    <row r="1714" spans="1:31" x14ac:dyDescent="0.3">
      <c r="A1714">
        <v>2451032</v>
      </c>
      <c r="B1714">
        <v>1</v>
      </c>
      <c r="C1714" t="s">
        <v>81</v>
      </c>
      <c r="D1714" t="s">
        <v>113</v>
      </c>
      <c r="E1714" t="s">
        <v>159</v>
      </c>
      <c r="F1714" t="s">
        <v>5193</v>
      </c>
      <c r="G1714" t="s">
        <v>143</v>
      </c>
      <c r="H1714" t="s">
        <v>144</v>
      </c>
      <c r="I1714" t="s">
        <v>136</v>
      </c>
      <c r="J1714" t="s">
        <v>137</v>
      </c>
      <c r="K1714" t="s">
        <v>138</v>
      </c>
      <c r="L1714" t="s">
        <v>5194</v>
      </c>
      <c r="M1714" t="s">
        <v>5195</v>
      </c>
      <c r="N1714">
        <v>0.55638888799999997</v>
      </c>
      <c r="O1714">
        <v>0</v>
      </c>
      <c r="P1714">
        <v>37</v>
      </c>
      <c r="Q1714">
        <v>0</v>
      </c>
      <c r="R1714">
        <v>12</v>
      </c>
      <c r="S1714">
        <v>0</v>
      </c>
      <c r="T1714">
        <v>6</v>
      </c>
      <c r="U1714">
        <v>0</v>
      </c>
      <c r="V1714">
        <v>0</v>
      </c>
      <c r="W1714">
        <v>0</v>
      </c>
      <c r="X1714">
        <v>7.180951081620222</v>
      </c>
      <c r="Y1714">
        <v>0</v>
      </c>
      <c r="Z1714">
        <v>3.3682129974443762</v>
      </c>
      <c r="AA1714">
        <v>0</v>
      </c>
      <c r="AB1714">
        <v>2.3551397371387477</v>
      </c>
      <c r="AC1714">
        <v>0</v>
      </c>
      <c r="AD1714">
        <v>0</v>
      </c>
      <c r="AE1714">
        <v>12.904303816203345</v>
      </c>
    </row>
    <row r="1715" spans="1:31" x14ac:dyDescent="0.3">
      <c r="A1715">
        <v>2451026</v>
      </c>
      <c r="B1715">
        <v>1</v>
      </c>
      <c r="C1715" t="s">
        <v>81</v>
      </c>
      <c r="D1715" t="s">
        <v>115</v>
      </c>
      <c r="E1715" t="s">
        <v>141</v>
      </c>
      <c r="F1715" t="s">
        <v>4580</v>
      </c>
      <c r="G1715" t="s">
        <v>200</v>
      </c>
      <c r="H1715" t="s">
        <v>144</v>
      </c>
      <c r="I1715" t="s">
        <v>136</v>
      </c>
      <c r="J1715" t="s">
        <v>137</v>
      </c>
      <c r="K1715" t="s">
        <v>138</v>
      </c>
      <c r="L1715" t="s">
        <v>5196</v>
      </c>
      <c r="M1715" t="s">
        <v>5197</v>
      </c>
      <c r="N1715">
        <v>4.8402777769999998</v>
      </c>
      <c r="O1715">
        <v>0</v>
      </c>
      <c r="P1715">
        <v>19</v>
      </c>
      <c r="Q1715">
        <v>0</v>
      </c>
      <c r="R1715">
        <v>2</v>
      </c>
      <c r="S1715">
        <v>0</v>
      </c>
      <c r="T1715">
        <v>2</v>
      </c>
      <c r="U1715">
        <v>0</v>
      </c>
      <c r="V1715">
        <v>0</v>
      </c>
      <c r="W1715">
        <v>0</v>
      </c>
      <c r="X1715">
        <v>9.1388969590049687</v>
      </c>
      <c r="Y1715">
        <v>0</v>
      </c>
      <c r="Z1715">
        <v>0.64947188976528103</v>
      </c>
      <c r="AA1715">
        <v>0</v>
      </c>
      <c r="AB1715">
        <v>5.5960426035889768</v>
      </c>
      <c r="AC1715">
        <v>0</v>
      </c>
      <c r="AD1715">
        <v>0</v>
      </c>
      <c r="AE1715">
        <v>15.384411452359226</v>
      </c>
    </row>
    <row r="1716" spans="1:31" x14ac:dyDescent="0.3">
      <c r="A1716">
        <v>2450339</v>
      </c>
      <c r="B1716">
        <v>1</v>
      </c>
      <c r="C1716" t="s">
        <v>81</v>
      </c>
      <c r="D1716" t="s">
        <v>113</v>
      </c>
      <c r="E1716" t="s">
        <v>159</v>
      </c>
      <c r="F1716" t="s">
        <v>5198</v>
      </c>
      <c r="G1716" t="s">
        <v>725</v>
      </c>
      <c r="H1716" t="s">
        <v>144</v>
      </c>
      <c r="I1716" t="s">
        <v>136</v>
      </c>
      <c r="J1716" t="s">
        <v>137</v>
      </c>
      <c r="K1716" t="s">
        <v>138</v>
      </c>
      <c r="L1716" t="s">
        <v>5199</v>
      </c>
      <c r="M1716" t="s">
        <v>5200</v>
      </c>
      <c r="N1716">
        <v>5.3049999999999997</v>
      </c>
      <c r="O1716">
        <v>0</v>
      </c>
      <c r="P1716">
        <v>48</v>
      </c>
      <c r="Q1716">
        <v>0</v>
      </c>
      <c r="R1716">
        <v>3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28.871119260161088</v>
      </c>
      <c r="Y1716">
        <v>0</v>
      </c>
      <c r="Z1716">
        <v>1.0631258038919542</v>
      </c>
      <c r="AA1716">
        <v>0</v>
      </c>
      <c r="AB1716">
        <v>0</v>
      </c>
      <c r="AC1716">
        <v>0</v>
      </c>
      <c r="AD1716">
        <v>0</v>
      </c>
      <c r="AE1716">
        <v>29.934245064053041</v>
      </c>
    </row>
    <row r="1717" spans="1:31" x14ac:dyDescent="0.3">
      <c r="A1717">
        <v>2450262</v>
      </c>
      <c r="B1717">
        <v>1</v>
      </c>
      <c r="C1717" t="s">
        <v>80</v>
      </c>
      <c r="D1717" t="s">
        <v>106</v>
      </c>
      <c r="E1717" t="s">
        <v>141</v>
      </c>
      <c r="F1717" t="s">
        <v>5201</v>
      </c>
      <c r="G1717" t="s">
        <v>156</v>
      </c>
      <c r="H1717" t="s">
        <v>144</v>
      </c>
      <c r="I1717" t="s">
        <v>136</v>
      </c>
      <c r="J1717" t="s">
        <v>137</v>
      </c>
      <c r="K1717" t="s">
        <v>138</v>
      </c>
      <c r="L1717" t="s">
        <v>5202</v>
      </c>
      <c r="M1717" t="s">
        <v>5203</v>
      </c>
      <c r="N1717">
        <v>0.8125</v>
      </c>
      <c r="O1717">
        <v>0</v>
      </c>
      <c r="P1717">
        <v>2</v>
      </c>
      <c r="Q1717">
        <v>0</v>
      </c>
      <c r="R1717">
        <v>0</v>
      </c>
      <c r="S1717">
        <v>0</v>
      </c>
      <c r="T1717">
        <v>5</v>
      </c>
      <c r="U1717">
        <v>0</v>
      </c>
      <c r="V1717">
        <v>0</v>
      </c>
      <c r="W1717">
        <v>0</v>
      </c>
      <c r="X1717">
        <v>0.23338546959234988</v>
      </c>
      <c r="Y1717">
        <v>0</v>
      </c>
      <c r="Z1717">
        <v>0</v>
      </c>
      <c r="AA1717">
        <v>0</v>
      </c>
      <c r="AB1717">
        <v>0.61996221589005795</v>
      </c>
      <c r="AC1717">
        <v>0</v>
      </c>
      <c r="AD1717">
        <v>0</v>
      </c>
      <c r="AE1717">
        <v>0.8533476854824078</v>
      </c>
    </row>
    <row r="1718" spans="1:31" x14ac:dyDescent="0.3">
      <c r="A1718">
        <v>2450986</v>
      </c>
      <c r="B1718">
        <v>1</v>
      </c>
      <c r="C1718" t="s">
        <v>81</v>
      </c>
      <c r="D1718" t="s">
        <v>127</v>
      </c>
      <c r="E1718" t="s">
        <v>132</v>
      </c>
      <c r="F1718" t="s">
        <v>5204</v>
      </c>
      <c r="G1718" t="s">
        <v>149</v>
      </c>
      <c r="H1718" t="s">
        <v>135</v>
      </c>
      <c r="I1718" t="s">
        <v>136</v>
      </c>
      <c r="J1718" t="s">
        <v>137</v>
      </c>
      <c r="K1718" t="s">
        <v>138</v>
      </c>
      <c r="L1718" t="s">
        <v>5205</v>
      </c>
      <c r="M1718" t="s">
        <v>5206</v>
      </c>
      <c r="N1718">
        <v>0.72638888800000001</v>
      </c>
      <c r="O1718">
        <v>9</v>
      </c>
      <c r="P1718">
        <v>3</v>
      </c>
      <c r="Q1718">
        <v>284</v>
      </c>
      <c r="R1718">
        <v>43</v>
      </c>
      <c r="S1718">
        <v>17</v>
      </c>
      <c r="T1718">
        <v>2</v>
      </c>
      <c r="U1718">
        <v>0</v>
      </c>
      <c r="V1718">
        <v>0</v>
      </c>
      <c r="W1718">
        <v>1.6875407682974213</v>
      </c>
      <c r="X1718">
        <v>2.905358422521795</v>
      </c>
      <c r="Y1718">
        <v>155.70242456304823</v>
      </c>
      <c r="Z1718">
        <v>59.678610469803026</v>
      </c>
      <c r="AA1718">
        <v>28.118474197302454</v>
      </c>
      <c r="AB1718">
        <v>2.0996803832778128</v>
      </c>
      <c r="AC1718">
        <v>0</v>
      </c>
      <c r="AD1718">
        <v>0</v>
      </c>
      <c r="AE1718">
        <v>250.19208880425074</v>
      </c>
    </row>
    <row r="1719" spans="1:31" x14ac:dyDescent="0.3">
      <c r="A1719">
        <v>2450949</v>
      </c>
      <c r="B1719">
        <v>1</v>
      </c>
      <c r="C1719" t="s">
        <v>80</v>
      </c>
      <c r="D1719" t="s">
        <v>95</v>
      </c>
      <c r="E1719" t="s">
        <v>147</v>
      </c>
      <c r="F1719" t="s">
        <v>5207</v>
      </c>
      <c r="G1719" t="s">
        <v>149</v>
      </c>
      <c r="H1719" t="s">
        <v>135</v>
      </c>
      <c r="I1719" t="s">
        <v>136</v>
      </c>
      <c r="J1719" t="s">
        <v>137</v>
      </c>
      <c r="K1719" t="s">
        <v>138</v>
      </c>
      <c r="L1719" t="s">
        <v>5208</v>
      </c>
      <c r="M1719" t="s">
        <v>5209</v>
      </c>
      <c r="N1719">
        <v>0.28861111099999998</v>
      </c>
      <c r="O1719">
        <v>1</v>
      </c>
      <c r="P1719">
        <v>3</v>
      </c>
      <c r="Q1719">
        <v>3</v>
      </c>
      <c r="R1719">
        <v>0</v>
      </c>
      <c r="S1719">
        <v>1</v>
      </c>
      <c r="T1719">
        <v>0</v>
      </c>
      <c r="U1719">
        <v>0</v>
      </c>
      <c r="V1719">
        <v>0</v>
      </c>
      <c r="W1719">
        <v>0.16151208754843766</v>
      </c>
      <c r="X1719">
        <v>9.4092618317705295E-2</v>
      </c>
      <c r="Y1719">
        <v>0.73321021853049761</v>
      </c>
      <c r="Z1719">
        <v>0</v>
      </c>
      <c r="AA1719">
        <v>0.38036980328972159</v>
      </c>
      <c r="AB1719">
        <v>0</v>
      </c>
      <c r="AC1719">
        <v>0</v>
      </c>
      <c r="AD1719">
        <v>0</v>
      </c>
      <c r="AE1719">
        <v>1.369184727686362</v>
      </c>
    </row>
    <row r="1720" spans="1:31" x14ac:dyDescent="0.3">
      <c r="A1720">
        <v>2450969</v>
      </c>
      <c r="B1720">
        <v>1</v>
      </c>
      <c r="C1720" t="s">
        <v>80</v>
      </c>
      <c r="D1720" t="s">
        <v>97</v>
      </c>
      <c r="E1720" t="s">
        <v>173</v>
      </c>
      <c r="F1720" t="s">
        <v>5210</v>
      </c>
      <c r="G1720" t="s">
        <v>461</v>
      </c>
      <c r="H1720" t="s">
        <v>144</v>
      </c>
      <c r="I1720" t="s">
        <v>136</v>
      </c>
      <c r="J1720" t="s">
        <v>137</v>
      </c>
      <c r="K1720" t="s">
        <v>138</v>
      </c>
      <c r="L1720" t="s">
        <v>5211</v>
      </c>
      <c r="M1720" t="s">
        <v>5212</v>
      </c>
      <c r="N1720">
        <v>2.6488888880000001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1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5.8518123216686542</v>
      </c>
      <c r="AC1720">
        <v>0</v>
      </c>
      <c r="AD1720">
        <v>0</v>
      </c>
      <c r="AE1720">
        <v>5.8518123216686542</v>
      </c>
    </row>
    <row r="1721" spans="1:31" x14ac:dyDescent="0.3">
      <c r="A1721">
        <v>2450614</v>
      </c>
      <c r="B1721">
        <v>1</v>
      </c>
      <c r="C1721" t="s">
        <v>80</v>
      </c>
      <c r="D1721" t="s">
        <v>103</v>
      </c>
      <c r="E1721" t="s">
        <v>173</v>
      </c>
      <c r="F1721" t="s">
        <v>5213</v>
      </c>
      <c r="G1721" t="s">
        <v>175</v>
      </c>
      <c r="H1721" t="s">
        <v>144</v>
      </c>
      <c r="I1721" t="s">
        <v>136</v>
      </c>
      <c r="J1721" t="s">
        <v>137</v>
      </c>
      <c r="K1721" t="s">
        <v>138</v>
      </c>
      <c r="L1721" t="s">
        <v>5214</v>
      </c>
      <c r="M1721" t="s">
        <v>5215</v>
      </c>
      <c r="N1721">
        <v>2.6936111110000001</v>
      </c>
      <c r="O1721">
        <v>0</v>
      </c>
      <c r="P1721">
        <v>0</v>
      </c>
      <c r="Q1721">
        <v>0</v>
      </c>
      <c r="R1721">
        <v>1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0.19365961469518594</v>
      </c>
      <c r="AA1721">
        <v>0</v>
      </c>
      <c r="AB1721">
        <v>0</v>
      </c>
      <c r="AC1721">
        <v>0</v>
      </c>
      <c r="AD1721">
        <v>0</v>
      </c>
      <c r="AE1721">
        <v>0.19365961469518594</v>
      </c>
    </row>
    <row r="1722" spans="1:31" x14ac:dyDescent="0.3">
      <c r="A1722">
        <v>2450448</v>
      </c>
      <c r="B1722">
        <v>1</v>
      </c>
      <c r="C1722" t="s">
        <v>80</v>
      </c>
      <c r="D1722" t="s">
        <v>96</v>
      </c>
      <c r="E1722" t="s">
        <v>173</v>
      </c>
      <c r="F1722" t="s">
        <v>5216</v>
      </c>
      <c r="G1722" t="s">
        <v>175</v>
      </c>
      <c r="H1722" t="s">
        <v>144</v>
      </c>
      <c r="I1722" t="s">
        <v>136</v>
      </c>
      <c r="J1722" t="s">
        <v>137</v>
      </c>
      <c r="K1722" t="s">
        <v>138</v>
      </c>
      <c r="L1722" t="s">
        <v>5217</v>
      </c>
      <c r="M1722" t="s">
        <v>5218</v>
      </c>
      <c r="N1722">
        <v>2.2369444440000001</v>
      </c>
      <c r="O1722">
        <v>0</v>
      </c>
      <c r="P1722">
        <v>1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1.4374425099019282E-2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1.4374425099019282E-2</v>
      </c>
    </row>
    <row r="1723" spans="1:31" x14ac:dyDescent="0.3">
      <c r="A1723">
        <v>2450422</v>
      </c>
      <c r="B1723">
        <v>1</v>
      </c>
      <c r="C1723" t="s">
        <v>80</v>
      </c>
      <c r="D1723" t="s">
        <v>102</v>
      </c>
      <c r="E1723" t="s">
        <v>159</v>
      </c>
      <c r="F1723" t="s">
        <v>5219</v>
      </c>
      <c r="G1723" t="s">
        <v>143</v>
      </c>
      <c r="H1723" t="s">
        <v>144</v>
      </c>
      <c r="I1723" t="s">
        <v>136</v>
      </c>
      <c r="J1723" t="s">
        <v>137</v>
      </c>
      <c r="K1723" t="s">
        <v>138</v>
      </c>
      <c r="L1723" t="s">
        <v>5220</v>
      </c>
      <c r="M1723" t="s">
        <v>5221</v>
      </c>
      <c r="N1723">
        <v>0.97638888800000001</v>
      </c>
      <c r="O1723">
        <v>0</v>
      </c>
      <c r="P1723">
        <v>48</v>
      </c>
      <c r="Q1723">
        <v>0</v>
      </c>
      <c r="R1723">
        <v>11</v>
      </c>
      <c r="S1723">
        <v>0</v>
      </c>
      <c r="T1723">
        <v>4</v>
      </c>
      <c r="U1723">
        <v>0</v>
      </c>
      <c r="V1723">
        <v>0</v>
      </c>
      <c r="W1723">
        <v>0</v>
      </c>
      <c r="X1723">
        <v>6.2367336204480672</v>
      </c>
      <c r="Y1723">
        <v>0</v>
      </c>
      <c r="Z1723">
        <v>3.7652556573098721</v>
      </c>
      <c r="AA1723">
        <v>0</v>
      </c>
      <c r="AB1723">
        <v>0.66821173715187898</v>
      </c>
      <c r="AC1723">
        <v>0</v>
      </c>
      <c r="AD1723">
        <v>0</v>
      </c>
      <c r="AE1723">
        <v>10.670201014909818</v>
      </c>
    </row>
    <row r="1724" spans="1:31" x14ac:dyDescent="0.3">
      <c r="A1724">
        <v>2450591</v>
      </c>
      <c r="B1724">
        <v>1</v>
      </c>
      <c r="C1724" t="s">
        <v>81</v>
      </c>
      <c r="D1724" t="s">
        <v>117</v>
      </c>
      <c r="E1724" t="s">
        <v>173</v>
      </c>
      <c r="F1724" t="s">
        <v>5222</v>
      </c>
      <c r="G1724" t="s">
        <v>175</v>
      </c>
      <c r="H1724" t="s">
        <v>144</v>
      </c>
      <c r="I1724" t="s">
        <v>136</v>
      </c>
      <c r="J1724" t="s">
        <v>137</v>
      </c>
      <c r="K1724" t="s">
        <v>138</v>
      </c>
      <c r="L1724" t="s">
        <v>5223</v>
      </c>
      <c r="M1724" t="s">
        <v>5224</v>
      </c>
      <c r="N1724">
        <v>1.226388888</v>
      </c>
      <c r="O1724">
        <v>0</v>
      </c>
      <c r="P1724">
        <v>7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3.1706450500127694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3.1706450500127694</v>
      </c>
    </row>
    <row r="1725" spans="1:31" x14ac:dyDescent="0.3">
      <c r="A1725">
        <v>2450777</v>
      </c>
      <c r="B1725">
        <v>1</v>
      </c>
      <c r="C1725" t="s">
        <v>81</v>
      </c>
      <c r="D1725" t="s">
        <v>113</v>
      </c>
      <c r="E1725" t="s">
        <v>159</v>
      </c>
      <c r="F1725" t="s">
        <v>5225</v>
      </c>
      <c r="G1725" t="s">
        <v>156</v>
      </c>
      <c r="H1725" t="s">
        <v>144</v>
      </c>
      <c r="I1725" t="s">
        <v>136</v>
      </c>
      <c r="J1725" t="s">
        <v>137</v>
      </c>
      <c r="K1725" t="s">
        <v>138</v>
      </c>
      <c r="L1725" t="s">
        <v>5226</v>
      </c>
      <c r="M1725" t="s">
        <v>5227</v>
      </c>
      <c r="N1725">
        <v>1.1530555549999999</v>
      </c>
      <c r="O1725">
        <v>0</v>
      </c>
      <c r="P1725">
        <v>38</v>
      </c>
      <c r="Q1725">
        <v>0</v>
      </c>
      <c r="R1725">
        <v>3</v>
      </c>
      <c r="S1725">
        <v>0</v>
      </c>
      <c r="T1725">
        <v>3</v>
      </c>
      <c r="U1725">
        <v>0</v>
      </c>
      <c r="V1725">
        <v>0</v>
      </c>
      <c r="W1725">
        <v>0</v>
      </c>
      <c r="X1725">
        <v>7.8743970817446538</v>
      </c>
      <c r="Y1725">
        <v>0</v>
      </c>
      <c r="Z1725">
        <v>0.99469544154308254</v>
      </c>
      <c r="AA1725">
        <v>0</v>
      </c>
      <c r="AB1725">
        <v>3.4783061791259118</v>
      </c>
      <c r="AC1725">
        <v>0</v>
      </c>
      <c r="AD1725">
        <v>0</v>
      </c>
      <c r="AE1725">
        <v>12.347398702413649</v>
      </c>
    </row>
    <row r="1726" spans="1:31" x14ac:dyDescent="0.3">
      <c r="A1726">
        <v>2450236</v>
      </c>
      <c r="B1726">
        <v>1</v>
      </c>
      <c r="C1726" t="s">
        <v>80</v>
      </c>
      <c r="D1726" t="s">
        <v>107</v>
      </c>
      <c r="E1726" t="s">
        <v>169</v>
      </c>
      <c r="F1726" t="s">
        <v>5228</v>
      </c>
      <c r="G1726" t="s">
        <v>149</v>
      </c>
      <c r="H1726" t="s">
        <v>135</v>
      </c>
      <c r="I1726" t="s">
        <v>136</v>
      </c>
      <c r="J1726" t="s">
        <v>137</v>
      </c>
      <c r="K1726" t="s">
        <v>138</v>
      </c>
      <c r="L1726" t="s">
        <v>5229</v>
      </c>
      <c r="M1726" t="s">
        <v>5230</v>
      </c>
      <c r="N1726">
        <v>1.010277777</v>
      </c>
      <c r="O1726">
        <v>0</v>
      </c>
      <c r="P1726">
        <v>2666</v>
      </c>
      <c r="Q1726">
        <v>0</v>
      </c>
      <c r="R1726">
        <v>2</v>
      </c>
      <c r="S1726">
        <v>0</v>
      </c>
      <c r="T1726">
        <v>205</v>
      </c>
      <c r="U1726">
        <v>0</v>
      </c>
      <c r="V1726">
        <v>0</v>
      </c>
      <c r="W1726">
        <v>0</v>
      </c>
      <c r="X1726">
        <v>628.39614581596811</v>
      </c>
      <c r="Y1726">
        <v>0</v>
      </c>
      <c r="Z1726">
        <v>0.41489806322750605</v>
      </c>
      <c r="AA1726">
        <v>0</v>
      </c>
      <c r="AB1726">
        <v>144.80607178720064</v>
      </c>
      <c r="AC1726">
        <v>0</v>
      </c>
      <c r="AD1726">
        <v>0</v>
      </c>
      <c r="AE1726">
        <v>773.61711566639622</v>
      </c>
    </row>
    <row r="1727" spans="1:31" x14ac:dyDescent="0.3">
      <c r="A1727">
        <v>2450465</v>
      </c>
      <c r="B1727">
        <v>1</v>
      </c>
      <c r="C1727" t="s">
        <v>80</v>
      </c>
      <c r="D1727" t="s">
        <v>107</v>
      </c>
      <c r="E1727" t="s">
        <v>173</v>
      </c>
      <c r="F1727" t="s">
        <v>5231</v>
      </c>
      <c r="G1727" t="s">
        <v>461</v>
      </c>
      <c r="H1727" t="s">
        <v>144</v>
      </c>
      <c r="I1727" t="s">
        <v>136</v>
      </c>
      <c r="J1727" t="s">
        <v>137</v>
      </c>
      <c r="K1727" t="s">
        <v>138</v>
      </c>
      <c r="L1727" t="s">
        <v>5232</v>
      </c>
      <c r="M1727" t="s">
        <v>5233</v>
      </c>
      <c r="N1727">
        <v>3.2922222219999999</v>
      </c>
      <c r="O1727">
        <v>0</v>
      </c>
      <c r="P1727">
        <v>1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1.5015202963628113E-2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1.5015202963628113E-2</v>
      </c>
    </row>
    <row r="1728" spans="1:31" x14ac:dyDescent="0.3">
      <c r="A1728">
        <v>2450714</v>
      </c>
      <c r="B1728">
        <v>1</v>
      </c>
      <c r="C1728" t="s">
        <v>80</v>
      </c>
      <c r="D1728" t="s">
        <v>105</v>
      </c>
      <c r="E1728" t="s">
        <v>173</v>
      </c>
      <c r="F1728" t="s">
        <v>5234</v>
      </c>
      <c r="G1728" t="s">
        <v>179</v>
      </c>
      <c r="H1728" t="s">
        <v>144</v>
      </c>
      <c r="I1728" t="s">
        <v>136</v>
      </c>
      <c r="J1728" t="s">
        <v>137</v>
      </c>
      <c r="K1728" t="s">
        <v>138</v>
      </c>
      <c r="L1728" t="s">
        <v>5235</v>
      </c>
      <c r="M1728" t="s">
        <v>5236</v>
      </c>
      <c r="N1728">
        <v>0.94</v>
      </c>
      <c r="O1728">
        <v>0</v>
      </c>
      <c r="P1728">
        <v>1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0.82305272679433061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0.82305272679433061</v>
      </c>
    </row>
    <row r="1729" spans="1:31" x14ac:dyDescent="0.3">
      <c r="A1729">
        <v>2450571</v>
      </c>
      <c r="B1729">
        <v>1</v>
      </c>
      <c r="C1729" t="s">
        <v>80</v>
      </c>
      <c r="D1729" t="s">
        <v>104</v>
      </c>
      <c r="E1729" t="s">
        <v>173</v>
      </c>
      <c r="F1729" t="s">
        <v>5237</v>
      </c>
      <c r="G1729" t="s">
        <v>175</v>
      </c>
      <c r="H1729" t="s">
        <v>144</v>
      </c>
      <c r="I1729" t="s">
        <v>136</v>
      </c>
      <c r="J1729" t="s">
        <v>137</v>
      </c>
      <c r="K1729" t="s">
        <v>138</v>
      </c>
      <c r="L1729" t="s">
        <v>5238</v>
      </c>
      <c r="M1729" t="s">
        <v>5239</v>
      </c>
      <c r="N1729">
        <v>1.1924999999999999</v>
      </c>
      <c r="O1729">
        <v>0</v>
      </c>
      <c r="P1729">
        <v>1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0.60159259875822246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0.60159259875822246</v>
      </c>
    </row>
    <row r="1730" spans="1:31" x14ac:dyDescent="0.3">
      <c r="A1730">
        <v>2452036</v>
      </c>
      <c r="B1730">
        <v>1</v>
      </c>
      <c r="C1730" t="s">
        <v>80</v>
      </c>
      <c r="D1730" t="s">
        <v>92</v>
      </c>
      <c r="E1730" t="s">
        <v>173</v>
      </c>
      <c r="F1730" t="s">
        <v>5240</v>
      </c>
      <c r="G1730" t="s">
        <v>461</v>
      </c>
      <c r="H1730" t="s">
        <v>144</v>
      </c>
      <c r="I1730" t="s">
        <v>136</v>
      </c>
      <c r="J1730" t="s">
        <v>137</v>
      </c>
      <c r="K1730" t="s">
        <v>138</v>
      </c>
      <c r="L1730" t="s">
        <v>5241</v>
      </c>
      <c r="M1730" t="s">
        <v>5242</v>
      </c>
      <c r="N1730">
        <v>3.068888888</v>
      </c>
      <c r="O1730">
        <v>0</v>
      </c>
      <c r="P1730">
        <v>3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0.86573271450004996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0.86573271450004996</v>
      </c>
    </row>
    <row r="1731" spans="1:31" x14ac:dyDescent="0.3">
      <c r="A1731">
        <v>2452038</v>
      </c>
      <c r="B1731">
        <v>1</v>
      </c>
      <c r="C1731" t="s">
        <v>80</v>
      </c>
      <c r="D1731" t="s">
        <v>103</v>
      </c>
      <c r="E1731" t="s">
        <v>173</v>
      </c>
      <c r="F1731" t="s">
        <v>5243</v>
      </c>
      <c r="G1731" t="s">
        <v>175</v>
      </c>
      <c r="H1731" t="s">
        <v>144</v>
      </c>
      <c r="I1731" t="s">
        <v>136</v>
      </c>
      <c r="J1731" t="s">
        <v>137</v>
      </c>
      <c r="K1731" t="s">
        <v>138</v>
      </c>
      <c r="L1731" t="s">
        <v>5244</v>
      </c>
      <c r="M1731" t="s">
        <v>5245</v>
      </c>
      <c r="N1731">
        <v>0.752222222</v>
      </c>
      <c r="O1731">
        <v>0</v>
      </c>
      <c r="P1731">
        <v>1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6.3318311989449547E-3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6.3318311989449547E-3</v>
      </c>
    </row>
    <row r="1732" spans="1:31" x14ac:dyDescent="0.3">
      <c r="A1732">
        <v>2452040</v>
      </c>
      <c r="B1732">
        <v>1</v>
      </c>
      <c r="C1732" t="s">
        <v>81</v>
      </c>
      <c r="D1732" t="s">
        <v>124</v>
      </c>
      <c r="E1732" t="s">
        <v>169</v>
      </c>
      <c r="F1732" t="s">
        <v>5246</v>
      </c>
      <c r="G1732" t="s">
        <v>381</v>
      </c>
      <c r="H1732" t="s">
        <v>135</v>
      </c>
      <c r="I1732" t="s">
        <v>136</v>
      </c>
      <c r="J1732" t="s">
        <v>137</v>
      </c>
      <c r="K1732" t="s">
        <v>162</v>
      </c>
      <c r="L1732" t="s">
        <v>5247</v>
      </c>
      <c r="M1732" t="s">
        <v>5248</v>
      </c>
      <c r="N1732">
        <v>0.32500000000000001</v>
      </c>
      <c r="O1732">
        <v>0</v>
      </c>
      <c r="P1732">
        <v>0</v>
      </c>
      <c r="Q1732">
        <v>1</v>
      </c>
      <c r="R1732">
        <v>6</v>
      </c>
      <c r="S1732">
        <v>2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7.7410742313276243E-2</v>
      </c>
      <c r="Z1732">
        <v>0.20009953513224496</v>
      </c>
      <c r="AA1732">
        <v>10.312847225316837</v>
      </c>
      <c r="AB1732">
        <v>0</v>
      </c>
      <c r="AC1732">
        <v>0</v>
      </c>
      <c r="AD1732">
        <v>0</v>
      </c>
      <c r="AE1732">
        <v>10.590357502762359</v>
      </c>
    </row>
    <row r="1733" spans="1:31" x14ac:dyDescent="0.3">
      <c r="A1733">
        <v>2452043</v>
      </c>
      <c r="B1733">
        <v>1</v>
      </c>
      <c r="C1733" t="s">
        <v>81</v>
      </c>
      <c r="D1733" t="s">
        <v>117</v>
      </c>
      <c r="E1733" t="s">
        <v>159</v>
      </c>
      <c r="F1733" t="s">
        <v>5249</v>
      </c>
      <c r="G1733" t="s">
        <v>725</v>
      </c>
      <c r="H1733" t="s">
        <v>144</v>
      </c>
      <c r="I1733" t="s">
        <v>136</v>
      </c>
      <c r="J1733" t="s">
        <v>137</v>
      </c>
      <c r="K1733" t="s">
        <v>138</v>
      </c>
      <c r="L1733" t="s">
        <v>5250</v>
      </c>
      <c r="M1733" t="s">
        <v>5251</v>
      </c>
      <c r="N1733">
        <v>0.67972222199999999</v>
      </c>
      <c r="O1733">
        <v>0</v>
      </c>
      <c r="P1733">
        <v>211</v>
      </c>
      <c r="Q1733">
        <v>0</v>
      </c>
      <c r="R1733">
        <v>0</v>
      </c>
      <c r="S1733">
        <v>0</v>
      </c>
      <c r="T1733">
        <v>9</v>
      </c>
      <c r="U1733">
        <v>0</v>
      </c>
      <c r="V1733">
        <v>0</v>
      </c>
      <c r="W1733">
        <v>0</v>
      </c>
      <c r="X1733">
        <v>25.723221306192453</v>
      </c>
      <c r="Y1733">
        <v>0</v>
      </c>
      <c r="Z1733">
        <v>0</v>
      </c>
      <c r="AA1733">
        <v>0</v>
      </c>
      <c r="AB1733">
        <v>2.5610925516204643</v>
      </c>
      <c r="AC1733">
        <v>0</v>
      </c>
      <c r="AD1733">
        <v>0</v>
      </c>
      <c r="AE1733">
        <v>28.284313857812919</v>
      </c>
    </row>
    <row r="1734" spans="1:31" x14ac:dyDescent="0.3">
      <c r="A1734">
        <v>2452045</v>
      </c>
      <c r="B1734">
        <v>1</v>
      </c>
      <c r="C1734" t="s">
        <v>80</v>
      </c>
      <c r="D1734" t="s">
        <v>100</v>
      </c>
      <c r="E1734" t="s">
        <v>173</v>
      </c>
      <c r="F1734" t="s">
        <v>5252</v>
      </c>
      <c r="G1734" t="s">
        <v>461</v>
      </c>
      <c r="H1734" t="s">
        <v>144</v>
      </c>
      <c r="I1734" t="s">
        <v>136</v>
      </c>
      <c r="J1734" t="s">
        <v>137</v>
      </c>
      <c r="K1734" t="s">
        <v>138</v>
      </c>
      <c r="L1734" t="s">
        <v>5253</v>
      </c>
      <c r="M1734" t="s">
        <v>5254</v>
      </c>
      <c r="N1734">
        <v>2.8911111109999998</v>
      </c>
      <c r="O1734">
        <v>0</v>
      </c>
      <c r="P1734">
        <v>3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2.4443329057919554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2.4443329057919554</v>
      </c>
    </row>
    <row r="1735" spans="1:31" x14ac:dyDescent="0.3">
      <c r="A1735">
        <v>2452048</v>
      </c>
      <c r="B1735">
        <v>1</v>
      </c>
      <c r="C1735" t="s">
        <v>81</v>
      </c>
      <c r="D1735" t="s">
        <v>123</v>
      </c>
      <c r="E1735" t="s">
        <v>173</v>
      </c>
      <c r="F1735" t="s">
        <v>1641</v>
      </c>
      <c r="G1735" t="s">
        <v>461</v>
      </c>
      <c r="H1735" t="s">
        <v>144</v>
      </c>
      <c r="I1735" t="s">
        <v>136</v>
      </c>
      <c r="J1735" t="s">
        <v>137</v>
      </c>
      <c r="K1735" t="s">
        <v>138</v>
      </c>
      <c r="L1735" t="s">
        <v>5255</v>
      </c>
      <c r="M1735" t="s">
        <v>5256</v>
      </c>
      <c r="N1735">
        <v>4.6777777770000002</v>
      </c>
      <c r="O1735">
        <v>0</v>
      </c>
      <c r="P1735">
        <v>29</v>
      </c>
      <c r="Q1735">
        <v>0</v>
      </c>
      <c r="R1735">
        <v>0</v>
      </c>
      <c r="S1735">
        <v>0</v>
      </c>
      <c r="T1735">
        <v>1</v>
      </c>
      <c r="U1735">
        <v>0</v>
      </c>
      <c r="V1735">
        <v>0</v>
      </c>
      <c r="W1735">
        <v>0</v>
      </c>
      <c r="X1735">
        <v>36.128008008753994</v>
      </c>
      <c r="Y1735">
        <v>0</v>
      </c>
      <c r="Z1735">
        <v>0</v>
      </c>
      <c r="AA1735">
        <v>0</v>
      </c>
      <c r="AB1735">
        <v>16.146678336091487</v>
      </c>
      <c r="AC1735">
        <v>0</v>
      </c>
      <c r="AD1735">
        <v>0</v>
      </c>
      <c r="AE1735">
        <v>52.274686344845477</v>
      </c>
    </row>
    <row r="1736" spans="1:31" x14ac:dyDescent="0.3">
      <c r="A1736">
        <v>2452049</v>
      </c>
      <c r="B1736">
        <v>1</v>
      </c>
      <c r="C1736" t="s">
        <v>80</v>
      </c>
      <c r="D1736" t="s">
        <v>96</v>
      </c>
      <c r="E1736" t="s">
        <v>173</v>
      </c>
      <c r="F1736" t="s">
        <v>5257</v>
      </c>
      <c r="G1736" t="s">
        <v>175</v>
      </c>
      <c r="H1736" t="s">
        <v>144</v>
      </c>
      <c r="I1736" t="s">
        <v>136</v>
      </c>
      <c r="J1736" t="s">
        <v>137</v>
      </c>
      <c r="K1736" t="s">
        <v>138</v>
      </c>
      <c r="L1736" t="s">
        <v>5258</v>
      </c>
      <c r="M1736" t="s">
        <v>5259</v>
      </c>
      <c r="N1736">
        <v>4.1397222219999996</v>
      </c>
      <c r="O1736">
        <v>0</v>
      </c>
      <c r="P1736">
        <v>0</v>
      </c>
      <c r="Q1736">
        <v>0</v>
      </c>
      <c r="R1736">
        <v>1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0.21872619458234793</v>
      </c>
      <c r="AA1736">
        <v>0</v>
      </c>
      <c r="AB1736">
        <v>0</v>
      </c>
      <c r="AC1736">
        <v>0</v>
      </c>
      <c r="AD1736">
        <v>0</v>
      </c>
      <c r="AE1736">
        <v>0.21872619458234793</v>
      </c>
    </row>
    <row r="1737" spans="1:31" x14ac:dyDescent="0.3">
      <c r="A1737">
        <v>2452052</v>
      </c>
      <c r="B1737">
        <v>1</v>
      </c>
      <c r="C1737" t="s">
        <v>80</v>
      </c>
      <c r="D1737" t="s">
        <v>110</v>
      </c>
      <c r="E1737" t="s">
        <v>173</v>
      </c>
      <c r="F1737" t="s">
        <v>5260</v>
      </c>
      <c r="G1737" t="s">
        <v>179</v>
      </c>
      <c r="H1737" t="s">
        <v>144</v>
      </c>
      <c r="I1737" t="s">
        <v>136</v>
      </c>
      <c r="J1737" t="s">
        <v>137</v>
      </c>
      <c r="K1737" t="s">
        <v>138</v>
      </c>
      <c r="L1737" t="s">
        <v>5261</v>
      </c>
      <c r="M1737" t="s">
        <v>5262</v>
      </c>
      <c r="N1737">
        <v>1.343611111</v>
      </c>
      <c r="O1737">
        <v>0</v>
      </c>
      <c r="P1737">
        <v>5</v>
      </c>
      <c r="Q1737">
        <v>0</v>
      </c>
      <c r="R1737">
        <v>0</v>
      </c>
      <c r="S1737">
        <v>0</v>
      </c>
      <c r="T1737">
        <v>2</v>
      </c>
      <c r="U1737">
        <v>0</v>
      </c>
      <c r="V1737">
        <v>0</v>
      </c>
      <c r="W1737">
        <v>0</v>
      </c>
      <c r="X1737">
        <v>0.92102671300780192</v>
      </c>
      <c r="Y1737">
        <v>0</v>
      </c>
      <c r="Z1737">
        <v>0</v>
      </c>
      <c r="AA1737">
        <v>0</v>
      </c>
      <c r="AB1737">
        <v>0.74271112312263121</v>
      </c>
      <c r="AC1737">
        <v>0</v>
      </c>
      <c r="AD1737">
        <v>0</v>
      </c>
      <c r="AE1737">
        <v>1.6637378361304331</v>
      </c>
    </row>
    <row r="1738" spans="1:31" x14ac:dyDescent="0.3">
      <c r="A1738">
        <v>2452053</v>
      </c>
      <c r="B1738">
        <v>1</v>
      </c>
      <c r="C1738" t="s">
        <v>80</v>
      </c>
      <c r="D1738" t="s">
        <v>105</v>
      </c>
      <c r="E1738" t="s">
        <v>147</v>
      </c>
      <c r="F1738" t="s">
        <v>5263</v>
      </c>
      <c r="G1738" t="s">
        <v>134</v>
      </c>
      <c r="H1738" t="s">
        <v>135</v>
      </c>
      <c r="I1738" t="s">
        <v>136</v>
      </c>
      <c r="J1738" t="s">
        <v>137</v>
      </c>
      <c r="K1738" t="s">
        <v>138</v>
      </c>
      <c r="L1738" t="s">
        <v>5264</v>
      </c>
      <c r="M1738" t="s">
        <v>5265</v>
      </c>
      <c r="N1738">
        <v>2.0452777769999999</v>
      </c>
      <c r="O1738">
        <v>0</v>
      </c>
      <c r="P1738">
        <v>114</v>
      </c>
      <c r="Q1738">
        <v>0</v>
      </c>
      <c r="R1738">
        <v>1</v>
      </c>
      <c r="S1738">
        <v>0</v>
      </c>
      <c r="T1738">
        <v>37</v>
      </c>
      <c r="U1738">
        <v>0</v>
      </c>
      <c r="V1738">
        <v>0</v>
      </c>
      <c r="W1738">
        <v>0</v>
      </c>
      <c r="X1738">
        <v>86.487735915928084</v>
      </c>
      <c r="Y1738">
        <v>0</v>
      </c>
      <c r="Z1738">
        <v>0.27817457416546176</v>
      </c>
      <c r="AA1738">
        <v>0</v>
      </c>
      <c r="AB1738">
        <v>72.25872181384554</v>
      </c>
      <c r="AC1738">
        <v>0</v>
      </c>
      <c r="AD1738">
        <v>0</v>
      </c>
      <c r="AE1738">
        <v>159.02463230393909</v>
      </c>
    </row>
    <row r="1739" spans="1:31" x14ac:dyDescent="0.3">
      <c r="A1739">
        <v>2452056</v>
      </c>
      <c r="B1739">
        <v>1</v>
      </c>
      <c r="C1739" t="s">
        <v>80</v>
      </c>
      <c r="D1739" t="s">
        <v>94</v>
      </c>
      <c r="E1739" t="s">
        <v>141</v>
      </c>
      <c r="F1739" t="s">
        <v>5266</v>
      </c>
      <c r="G1739" t="s">
        <v>143</v>
      </c>
      <c r="H1739" t="s">
        <v>144</v>
      </c>
      <c r="I1739" t="s">
        <v>136</v>
      </c>
      <c r="J1739" t="s">
        <v>137</v>
      </c>
      <c r="K1739" t="s">
        <v>138</v>
      </c>
      <c r="L1739" t="s">
        <v>5267</v>
      </c>
      <c r="M1739" t="s">
        <v>5268</v>
      </c>
      <c r="N1739">
        <v>1.9369444440000001</v>
      </c>
      <c r="O1739">
        <v>0</v>
      </c>
      <c r="P1739">
        <v>66</v>
      </c>
      <c r="Q1739">
        <v>0</v>
      </c>
      <c r="R1739">
        <v>0</v>
      </c>
      <c r="S1739">
        <v>0</v>
      </c>
      <c r="T1739">
        <v>7</v>
      </c>
      <c r="U1739">
        <v>0</v>
      </c>
      <c r="V1739">
        <v>0</v>
      </c>
      <c r="W1739">
        <v>0</v>
      </c>
      <c r="X1739">
        <v>36.17139831315037</v>
      </c>
      <c r="Y1739">
        <v>0</v>
      </c>
      <c r="Z1739">
        <v>0</v>
      </c>
      <c r="AA1739">
        <v>0</v>
      </c>
      <c r="AB1739">
        <v>12.653991462175046</v>
      </c>
      <c r="AC1739">
        <v>0</v>
      </c>
      <c r="AD1739">
        <v>0</v>
      </c>
      <c r="AE1739">
        <v>48.825389775325419</v>
      </c>
    </row>
    <row r="1740" spans="1:31" x14ac:dyDescent="0.3">
      <c r="A1740">
        <v>2452057</v>
      </c>
      <c r="B1740">
        <v>1</v>
      </c>
      <c r="C1740" t="s">
        <v>80</v>
      </c>
      <c r="D1740" t="s">
        <v>101</v>
      </c>
      <c r="E1740" t="s">
        <v>141</v>
      </c>
      <c r="F1740" t="s">
        <v>5269</v>
      </c>
      <c r="G1740" t="s">
        <v>143</v>
      </c>
      <c r="H1740" t="s">
        <v>144</v>
      </c>
      <c r="I1740" t="s">
        <v>136</v>
      </c>
      <c r="J1740" t="s">
        <v>137</v>
      </c>
      <c r="K1740" t="s">
        <v>138</v>
      </c>
      <c r="L1740" t="s">
        <v>5270</v>
      </c>
      <c r="M1740" t="s">
        <v>5271</v>
      </c>
      <c r="N1740">
        <v>0.80416666599999997</v>
      </c>
      <c r="O1740">
        <v>0</v>
      </c>
      <c r="P1740">
        <v>44</v>
      </c>
      <c r="Q1740">
        <v>0</v>
      </c>
      <c r="R1740">
        <v>0</v>
      </c>
      <c r="S1740">
        <v>0</v>
      </c>
      <c r="T1740">
        <v>4</v>
      </c>
      <c r="U1740">
        <v>0</v>
      </c>
      <c r="V1740">
        <v>0</v>
      </c>
      <c r="W1740">
        <v>0</v>
      </c>
      <c r="X1740">
        <v>9.3573039328937107</v>
      </c>
      <c r="Y1740">
        <v>0</v>
      </c>
      <c r="Z1740">
        <v>0</v>
      </c>
      <c r="AA1740">
        <v>0</v>
      </c>
      <c r="AB1740">
        <v>13.17296300528098</v>
      </c>
      <c r="AC1740">
        <v>0</v>
      </c>
      <c r="AD1740">
        <v>0</v>
      </c>
      <c r="AE1740">
        <v>22.530266938174691</v>
      </c>
    </row>
    <row r="1741" spans="1:31" x14ac:dyDescent="0.3">
      <c r="A1741">
        <v>2452061</v>
      </c>
      <c r="B1741">
        <v>1</v>
      </c>
      <c r="C1741" t="s">
        <v>80</v>
      </c>
      <c r="D1741" t="s">
        <v>95</v>
      </c>
      <c r="E1741" t="s">
        <v>141</v>
      </c>
      <c r="F1741" t="s">
        <v>5272</v>
      </c>
      <c r="G1741" t="s">
        <v>143</v>
      </c>
      <c r="H1741" t="s">
        <v>144</v>
      </c>
      <c r="I1741" t="s">
        <v>136</v>
      </c>
      <c r="J1741" t="s">
        <v>137</v>
      </c>
      <c r="K1741" t="s">
        <v>138</v>
      </c>
      <c r="L1741" t="s">
        <v>5273</v>
      </c>
      <c r="M1741" t="s">
        <v>5274</v>
      </c>
      <c r="N1741">
        <v>1.4041666660000001</v>
      </c>
      <c r="O1741">
        <v>0</v>
      </c>
      <c r="P1741">
        <v>1</v>
      </c>
      <c r="Q1741">
        <v>0</v>
      </c>
      <c r="R1741">
        <v>0</v>
      </c>
      <c r="S1741">
        <v>0</v>
      </c>
      <c r="T1741">
        <v>2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8.1684932848823664</v>
      </c>
      <c r="AC1741">
        <v>0</v>
      </c>
      <c r="AD1741">
        <v>0</v>
      </c>
      <c r="AE1741">
        <v>8.1684932848823664</v>
      </c>
    </row>
    <row r="1742" spans="1:31" x14ac:dyDescent="0.3">
      <c r="A1742">
        <v>2452065</v>
      </c>
      <c r="B1742">
        <v>1</v>
      </c>
      <c r="C1742" t="s">
        <v>80</v>
      </c>
      <c r="D1742" t="s">
        <v>88</v>
      </c>
      <c r="E1742" t="s">
        <v>159</v>
      </c>
      <c r="F1742" t="s">
        <v>5275</v>
      </c>
      <c r="G1742" t="s">
        <v>143</v>
      </c>
      <c r="H1742" t="s">
        <v>144</v>
      </c>
      <c r="I1742" t="s">
        <v>136</v>
      </c>
      <c r="J1742" t="s">
        <v>137</v>
      </c>
      <c r="K1742" t="s">
        <v>138</v>
      </c>
      <c r="L1742" t="s">
        <v>5276</v>
      </c>
      <c r="M1742" t="s">
        <v>5277</v>
      </c>
      <c r="N1742">
        <v>0.13305555499999999</v>
      </c>
      <c r="O1742">
        <v>0</v>
      </c>
      <c r="P1742">
        <v>48</v>
      </c>
      <c r="Q1742">
        <v>0</v>
      </c>
      <c r="R1742">
        <v>0</v>
      </c>
      <c r="S1742">
        <v>0</v>
      </c>
      <c r="T1742">
        <v>27</v>
      </c>
      <c r="U1742">
        <v>0</v>
      </c>
      <c r="V1742">
        <v>0</v>
      </c>
      <c r="W1742">
        <v>0</v>
      </c>
      <c r="X1742">
        <v>1.4164719729704547</v>
      </c>
      <c r="Y1742">
        <v>0</v>
      </c>
      <c r="Z1742">
        <v>0</v>
      </c>
      <c r="AA1742">
        <v>0</v>
      </c>
      <c r="AB1742">
        <v>8.6815038778888045</v>
      </c>
      <c r="AC1742">
        <v>0</v>
      </c>
      <c r="AD1742">
        <v>0</v>
      </c>
      <c r="AE1742">
        <v>10.097975850859259</v>
      </c>
    </row>
    <row r="1743" spans="1:31" x14ac:dyDescent="0.3">
      <c r="A1743">
        <v>2452073</v>
      </c>
      <c r="B1743">
        <v>1</v>
      </c>
      <c r="C1743" t="s">
        <v>80</v>
      </c>
      <c r="D1743" t="s">
        <v>104</v>
      </c>
      <c r="E1743" t="s">
        <v>284</v>
      </c>
      <c r="F1743" t="s">
        <v>5278</v>
      </c>
      <c r="G1743" t="s">
        <v>381</v>
      </c>
      <c r="H1743" t="s">
        <v>135</v>
      </c>
      <c r="I1743" t="s">
        <v>136</v>
      </c>
      <c r="J1743" t="s">
        <v>137</v>
      </c>
      <c r="K1743" t="s">
        <v>138</v>
      </c>
      <c r="L1743" t="s">
        <v>5279</v>
      </c>
      <c r="M1743" t="s">
        <v>5280</v>
      </c>
      <c r="N1743">
        <v>0.16027777700000001</v>
      </c>
      <c r="O1743">
        <v>16</v>
      </c>
      <c r="P1743">
        <v>334</v>
      </c>
      <c r="Q1743">
        <v>25</v>
      </c>
      <c r="R1743">
        <v>26</v>
      </c>
      <c r="S1743">
        <v>49</v>
      </c>
      <c r="T1743">
        <v>39</v>
      </c>
      <c r="U1743">
        <v>15</v>
      </c>
      <c r="V1743">
        <v>2</v>
      </c>
      <c r="W1743">
        <v>3.1977571730044128</v>
      </c>
      <c r="X1743">
        <v>17.979279647384281</v>
      </c>
      <c r="Y1743">
        <v>3.0054367957386194</v>
      </c>
      <c r="Z1743">
        <v>2.3467243427013349</v>
      </c>
      <c r="AA1743">
        <v>113.42641110533675</v>
      </c>
      <c r="AB1743">
        <v>8.2246734251752027</v>
      </c>
      <c r="AC1743">
        <v>978.97479496253641</v>
      </c>
      <c r="AD1743">
        <v>12.680280637132217</v>
      </c>
      <c r="AE1743">
        <v>1139.8353580890093</v>
      </c>
    </row>
    <row r="1744" spans="1:31" x14ac:dyDescent="0.3">
      <c r="A1744">
        <v>2452074</v>
      </c>
      <c r="B1744">
        <v>1</v>
      </c>
      <c r="C1744" t="s">
        <v>81</v>
      </c>
      <c r="D1744" t="s">
        <v>113</v>
      </c>
      <c r="E1744" t="s">
        <v>173</v>
      </c>
      <c r="F1744" t="s">
        <v>5281</v>
      </c>
      <c r="G1744" t="s">
        <v>175</v>
      </c>
      <c r="H1744" t="s">
        <v>144</v>
      </c>
      <c r="I1744" t="s">
        <v>136</v>
      </c>
      <c r="J1744" t="s">
        <v>137</v>
      </c>
      <c r="K1744" t="s">
        <v>138</v>
      </c>
      <c r="L1744" t="s">
        <v>5282</v>
      </c>
      <c r="M1744" t="s">
        <v>5283</v>
      </c>
      <c r="N1744">
        <v>1.071666666</v>
      </c>
      <c r="O1744">
        <v>0</v>
      </c>
      <c r="P1744">
        <v>1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0.1369998320980006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0.1369998320980006</v>
      </c>
    </row>
    <row r="1745" spans="1:31" x14ac:dyDescent="0.3">
      <c r="A1745">
        <v>2452075</v>
      </c>
      <c r="B1745">
        <v>1</v>
      </c>
      <c r="C1745" t="s">
        <v>80</v>
      </c>
      <c r="D1745" t="s">
        <v>83</v>
      </c>
      <c r="E1745" t="s">
        <v>173</v>
      </c>
      <c r="F1745" t="s">
        <v>5284</v>
      </c>
      <c r="G1745" t="s">
        <v>219</v>
      </c>
      <c r="H1745" t="s">
        <v>144</v>
      </c>
      <c r="I1745" t="s">
        <v>136</v>
      </c>
      <c r="J1745" t="s">
        <v>3</v>
      </c>
      <c r="K1745" t="s">
        <v>138</v>
      </c>
      <c r="L1745" t="s">
        <v>5285</v>
      </c>
      <c r="M1745" t="s">
        <v>5286</v>
      </c>
      <c r="N1745">
        <v>3.1858333330000002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1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5.9081782687947673</v>
      </c>
      <c r="AC1745">
        <v>0</v>
      </c>
      <c r="AD1745">
        <v>0</v>
      </c>
      <c r="AE1745">
        <v>5.9081782687947673</v>
      </c>
    </row>
    <row r="1746" spans="1:31" x14ac:dyDescent="0.3">
      <c r="A1746">
        <v>2452076</v>
      </c>
      <c r="B1746">
        <v>1</v>
      </c>
      <c r="C1746" t="s">
        <v>80</v>
      </c>
      <c r="D1746" t="s">
        <v>90</v>
      </c>
      <c r="E1746" t="s">
        <v>173</v>
      </c>
      <c r="F1746" t="s">
        <v>5287</v>
      </c>
      <c r="G1746" t="s">
        <v>461</v>
      </c>
      <c r="H1746" t="s">
        <v>144</v>
      </c>
      <c r="I1746" t="s">
        <v>136</v>
      </c>
      <c r="J1746" t="s">
        <v>137</v>
      </c>
      <c r="K1746" t="s">
        <v>138</v>
      </c>
      <c r="L1746" t="s">
        <v>5288</v>
      </c>
      <c r="M1746" t="s">
        <v>5289</v>
      </c>
      <c r="N1746">
        <v>0.40666666600000001</v>
      </c>
      <c r="O1746">
        <v>0</v>
      </c>
      <c r="P1746">
        <v>6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0.91966221480610733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0.91966221480610733</v>
      </c>
    </row>
    <row r="1747" spans="1:31" x14ac:dyDescent="0.3">
      <c r="A1747">
        <v>2452080</v>
      </c>
      <c r="B1747">
        <v>1</v>
      </c>
      <c r="C1747" t="s">
        <v>80</v>
      </c>
      <c r="D1747" t="s">
        <v>100</v>
      </c>
      <c r="E1747" t="s">
        <v>173</v>
      </c>
      <c r="F1747" t="s">
        <v>5290</v>
      </c>
      <c r="G1747" t="s">
        <v>219</v>
      </c>
      <c r="H1747" t="s">
        <v>144</v>
      </c>
      <c r="I1747" t="s">
        <v>136</v>
      </c>
      <c r="J1747" t="s">
        <v>3</v>
      </c>
      <c r="K1747" t="s">
        <v>138</v>
      </c>
      <c r="L1747" t="s">
        <v>5291</v>
      </c>
      <c r="M1747" t="s">
        <v>5292</v>
      </c>
      <c r="N1747">
        <v>3.2694444439999999</v>
      </c>
      <c r="O1747">
        <v>0</v>
      </c>
      <c r="P1747">
        <v>11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9.7759627228122969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9.7759627228122969</v>
      </c>
    </row>
    <row r="1748" spans="1:31" x14ac:dyDescent="0.3">
      <c r="A1748">
        <v>2452081</v>
      </c>
      <c r="B1748">
        <v>1</v>
      </c>
      <c r="C1748" t="s">
        <v>80</v>
      </c>
      <c r="D1748" t="s">
        <v>103</v>
      </c>
      <c r="E1748" t="s">
        <v>132</v>
      </c>
      <c r="F1748" t="s">
        <v>5293</v>
      </c>
      <c r="G1748" t="s">
        <v>149</v>
      </c>
      <c r="H1748" t="s">
        <v>135</v>
      </c>
      <c r="I1748" t="s">
        <v>136</v>
      </c>
      <c r="J1748" t="s">
        <v>137</v>
      </c>
      <c r="K1748" t="s">
        <v>138</v>
      </c>
      <c r="L1748" t="s">
        <v>5294</v>
      </c>
      <c r="M1748" t="s">
        <v>5295</v>
      </c>
      <c r="N1748">
        <v>1.125</v>
      </c>
      <c r="O1748">
        <v>0</v>
      </c>
      <c r="P1748">
        <v>0</v>
      </c>
      <c r="Q1748">
        <v>0</v>
      </c>
      <c r="R1748">
        <v>0</v>
      </c>
      <c r="S1748">
        <v>2</v>
      </c>
      <c r="T1748">
        <v>38</v>
      </c>
      <c r="U1748">
        <v>9</v>
      </c>
      <c r="V1748">
        <v>5</v>
      </c>
      <c r="W1748">
        <v>0</v>
      </c>
      <c r="X1748">
        <v>0</v>
      </c>
      <c r="Y1748">
        <v>0</v>
      </c>
      <c r="Z1748">
        <v>0</v>
      </c>
      <c r="AA1748">
        <v>125.16346029130519</v>
      </c>
      <c r="AB1748">
        <v>116.01535570450629</v>
      </c>
      <c r="AC1748">
        <v>7018.4855287576738</v>
      </c>
      <c r="AD1748">
        <v>204.3883110173735</v>
      </c>
      <c r="AE1748">
        <v>7464.052655770859</v>
      </c>
    </row>
    <row r="1749" spans="1:31" x14ac:dyDescent="0.3">
      <c r="A1749">
        <v>2452084</v>
      </c>
      <c r="B1749">
        <v>1</v>
      </c>
      <c r="C1749" t="s">
        <v>80</v>
      </c>
      <c r="D1749" t="s">
        <v>100</v>
      </c>
      <c r="E1749" t="s">
        <v>173</v>
      </c>
      <c r="F1749" t="s">
        <v>5296</v>
      </c>
      <c r="G1749" t="s">
        <v>175</v>
      </c>
      <c r="H1749" t="s">
        <v>144</v>
      </c>
      <c r="I1749" t="s">
        <v>136</v>
      </c>
      <c r="J1749" t="s">
        <v>137</v>
      </c>
      <c r="K1749" t="s">
        <v>138</v>
      </c>
      <c r="L1749" t="s">
        <v>5297</v>
      </c>
      <c r="M1749" t="s">
        <v>5298</v>
      </c>
      <c r="N1749">
        <v>4.0636111110000002</v>
      </c>
      <c r="O1749">
        <v>0</v>
      </c>
      <c r="P1749">
        <v>1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0.911689293465896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0.911689293465896</v>
      </c>
    </row>
    <row r="1750" spans="1:31" x14ac:dyDescent="0.3">
      <c r="A1750">
        <v>2452086</v>
      </c>
      <c r="B1750">
        <v>1</v>
      </c>
      <c r="C1750" t="s">
        <v>80</v>
      </c>
      <c r="D1750" t="s">
        <v>85</v>
      </c>
      <c r="E1750" t="s">
        <v>173</v>
      </c>
      <c r="F1750" t="s">
        <v>5299</v>
      </c>
      <c r="G1750" t="s">
        <v>179</v>
      </c>
      <c r="H1750" t="s">
        <v>144</v>
      </c>
      <c r="I1750" t="s">
        <v>136</v>
      </c>
      <c r="J1750" t="s">
        <v>137</v>
      </c>
      <c r="K1750" t="s">
        <v>138</v>
      </c>
      <c r="L1750" t="s">
        <v>5300</v>
      </c>
      <c r="M1750" t="s">
        <v>5301</v>
      </c>
      <c r="N1750">
        <v>0.91861111100000004</v>
      </c>
      <c r="O1750">
        <v>0</v>
      </c>
      <c r="P1750">
        <v>11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2.6264096855676904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2.6264096855676904</v>
      </c>
    </row>
    <row r="1751" spans="1:31" x14ac:dyDescent="0.3">
      <c r="A1751">
        <v>2452090</v>
      </c>
      <c r="B1751">
        <v>1</v>
      </c>
      <c r="C1751" t="s">
        <v>81</v>
      </c>
      <c r="D1751" t="s">
        <v>123</v>
      </c>
      <c r="E1751" t="s">
        <v>147</v>
      </c>
      <c r="F1751" t="s">
        <v>5302</v>
      </c>
      <c r="G1751" t="s">
        <v>226</v>
      </c>
      <c r="H1751" t="s">
        <v>135</v>
      </c>
      <c r="I1751" t="s">
        <v>136</v>
      </c>
      <c r="J1751" t="s">
        <v>137</v>
      </c>
      <c r="K1751" t="s">
        <v>162</v>
      </c>
      <c r="L1751" t="s">
        <v>5303</v>
      </c>
      <c r="M1751" t="s">
        <v>5304</v>
      </c>
      <c r="N1751">
        <v>0.64972222199999996</v>
      </c>
      <c r="O1751">
        <v>0</v>
      </c>
      <c r="P1751">
        <v>337</v>
      </c>
      <c r="Q1751">
        <v>0</v>
      </c>
      <c r="R1751">
        <v>0</v>
      </c>
      <c r="S1751">
        <v>0</v>
      </c>
      <c r="T1751">
        <v>3</v>
      </c>
      <c r="U1751">
        <v>0</v>
      </c>
      <c r="V1751">
        <v>0</v>
      </c>
      <c r="W1751">
        <v>0</v>
      </c>
      <c r="X1751">
        <v>83.815838042897738</v>
      </c>
      <c r="Y1751">
        <v>0</v>
      </c>
      <c r="Z1751">
        <v>0</v>
      </c>
      <c r="AA1751">
        <v>0</v>
      </c>
      <c r="AB1751">
        <v>3.3117218025106729</v>
      </c>
      <c r="AC1751">
        <v>0</v>
      </c>
      <c r="AD1751">
        <v>0</v>
      </c>
      <c r="AE1751">
        <v>87.127559845408413</v>
      </c>
    </row>
    <row r="1752" spans="1:31" x14ac:dyDescent="0.3">
      <c r="A1752">
        <v>2452094</v>
      </c>
      <c r="B1752">
        <v>1</v>
      </c>
      <c r="C1752" t="s">
        <v>80</v>
      </c>
      <c r="D1752" t="s">
        <v>100</v>
      </c>
      <c r="E1752" t="s">
        <v>173</v>
      </c>
      <c r="F1752" t="s">
        <v>5305</v>
      </c>
      <c r="G1752" t="s">
        <v>175</v>
      </c>
      <c r="H1752" t="s">
        <v>144</v>
      </c>
      <c r="I1752" t="s">
        <v>136</v>
      </c>
      <c r="J1752" t="s">
        <v>137</v>
      </c>
      <c r="K1752" t="s">
        <v>138</v>
      </c>
      <c r="L1752" t="s">
        <v>5306</v>
      </c>
      <c r="M1752" t="s">
        <v>5307</v>
      </c>
      <c r="N1752">
        <v>0.91916666599999997</v>
      </c>
      <c r="O1752">
        <v>0</v>
      </c>
      <c r="P1752">
        <v>4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3.562295921068892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3.562295921068892</v>
      </c>
    </row>
    <row r="1753" spans="1:31" x14ac:dyDescent="0.3">
      <c r="A1753">
        <v>2452098</v>
      </c>
      <c r="B1753">
        <v>1</v>
      </c>
      <c r="C1753" t="s">
        <v>81</v>
      </c>
      <c r="D1753" t="s">
        <v>113</v>
      </c>
      <c r="E1753" t="s">
        <v>147</v>
      </c>
      <c r="F1753" t="s">
        <v>5308</v>
      </c>
      <c r="G1753" t="s">
        <v>134</v>
      </c>
      <c r="H1753" t="s">
        <v>135</v>
      </c>
      <c r="I1753" t="s">
        <v>136</v>
      </c>
      <c r="J1753" t="s">
        <v>137</v>
      </c>
      <c r="K1753" t="s">
        <v>138</v>
      </c>
      <c r="L1753" t="s">
        <v>5309</v>
      </c>
      <c r="M1753" t="s">
        <v>5310</v>
      </c>
      <c r="N1753">
        <v>2.716388888</v>
      </c>
      <c r="O1753">
        <v>0</v>
      </c>
      <c r="P1753">
        <v>1</v>
      </c>
      <c r="Q1753">
        <v>7</v>
      </c>
      <c r="R1753">
        <v>16</v>
      </c>
      <c r="S1753">
        <v>0</v>
      </c>
      <c r="T1753">
        <v>1</v>
      </c>
      <c r="U1753">
        <v>0</v>
      </c>
      <c r="V1753">
        <v>0</v>
      </c>
      <c r="W1753">
        <v>0</v>
      </c>
      <c r="X1753">
        <v>0.11606398162945676</v>
      </c>
      <c r="Y1753">
        <v>0</v>
      </c>
      <c r="Z1753">
        <v>12.56165959778547</v>
      </c>
      <c r="AA1753">
        <v>0</v>
      </c>
      <c r="AB1753">
        <v>0.37076488392320606</v>
      </c>
      <c r="AC1753">
        <v>0</v>
      </c>
      <c r="AD1753">
        <v>0</v>
      </c>
      <c r="AE1753">
        <v>13.048488463338133</v>
      </c>
    </row>
    <row r="1754" spans="1:31" x14ac:dyDescent="0.3">
      <c r="A1754">
        <v>2452105</v>
      </c>
      <c r="B1754">
        <v>1</v>
      </c>
      <c r="C1754" t="s">
        <v>80</v>
      </c>
      <c r="D1754" t="s">
        <v>94</v>
      </c>
      <c r="E1754" t="s">
        <v>159</v>
      </c>
      <c r="F1754" t="s">
        <v>5311</v>
      </c>
      <c r="G1754" t="s">
        <v>143</v>
      </c>
      <c r="H1754" t="s">
        <v>144</v>
      </c>
      <c r="I1754" t="s">
        <v>136</v>
      </c>
      <c r="J1754" t="s">
        <v>137</v>
      </c>
      <c r="K1754" t="s">
        <v>138</v>
      </c>
      <c r="L1754" t="s">
        <v>5312</v>
      </c>
      <c r="M1754" t="s">
        <v>5313</v>
      </c>
      <c r="N1754">
        <v>0.33861111100000002</v>
      </c>
      <c r="O1754">
        <v>0</v>
      </c>
      <c r="P1754">
        <v>352</v>
      </c>
      <c r="Q1754">
        <v>0</v>
      </c>
      <c r="R1754">
        <v>0</v>
      </c>
      <c r="S1754">
        <v>0</v>
      </c>
      <c r="T1754">
        <v>93</v>
      </c>
      <c r="U1754">
        <v>0</v>
      </c>
      <c r="V1754">
        <v>0</v>
      </c>
      <c r="W1754">
        <v>0</v>
      </c>
      <c r="X1754">
        <v>26.922457103015752</v>
      </c>
      <c r="Y1754">
        <v>0</v>
      </c>
      <c r="Z1754">
        <v>0</v>
      </c>
      <c r="AA1754">
        <v>0</v>
      </c>
      <c r="AB1754">
        <v>20.966220033741063</v>
      </c>
      <c r="AC1754">
        <v>0</v>
      </c>
      <c r="AD1754">
        <v>0</v>
      </c>
      <c r="AE1754">
        <v>47.888677136756812</v>
      </c>
    </row>
    <row r="1755" spans="1:31" x14ac:dyDescent="0.3">
      <c r="A1755">
        <v>2452111</v>
      </c>
      <c r="B1755">
        <v>1</v>
      </c>
      <c r="C1755" t="s">
        <v>80</v>
      </c>
      <c r="D1755" t="s">
        <v>85</v>
      </c>
      <c r="E1755" t="s">
        <v>173</v>
      </c>
      <c r="F1755" t="s">
        <v>5314</v>
      </c>
      <c r="G1755" t="s">
        <v>179</v>
      </c>
      <c r="H1755" t="s">
        <v>144</v>
      </c>
      <c r="I1755" t="s">
        <v>136</v>
      </c>
      <c r="J1755" t="s">
        <v>137</v>
      </c>
      <c r="K1755" t="s">
        <v>138</v>
      </c>
      <c r="L1755" t="s">
        <v>5315</v>
      </c>
      <c r="M1755" t="s">
        <v>5316</v>
      </c>
      <c r="N1755">
        <v>1.170555555</v>
      </c>
      <c r="O1755">
        <v>0</v>
      </c>
      <c r="P1755">
        <v>14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4.871694185638356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4.871694185638356</v>
      </c>
    </row>
    <row r="1756" spans="1:31" x14ac:dyDescent="0.3">
      <c r="A1756">
        <v>2452113</v>
      </c>
      <c r="B1756">
        <v>1</v>
      </c>
      <c r="C1756" t="s">
        <v>80</v>
      </c>
      <c r="D1756" t="s">
        <v>96</v>
      </c>
      <c r="E1756" t="s">
        <v>141</v>
      </c>
      <c r="F1756" t="s">
        <v>5317</v>
      </c>
      <c r="G1756" t="s">
        <v>143</v>
      </c>
      <c r="H1756" t="s">
        <v>144</v>
      </c>
      <c r="I1756" t="s">
        <v>136</v>
      </c>
      <c r="J1756" t="s">
        <v>137</v>
      </c>
      <c r="K1756" t="s">
        <v>138</v>
      </c>
      <c r="L1756" t="s">
        <v>5318</v>
      </c>
      <c r="M1756" t="s">
        <v>5319</v>
      </c>
      <c r="N1756">
        <v>0.61277777700000002</v>
      </c>
      <c r="O1756">
        <v>0</v>
      </c>
      <c r="P1756">
        <v>46</v>
      </c>
      <c r="Q1756">
        <v>0</v>
      </c>
      <c r="R1756">
        <v>0</v>
      </c>
      <c r="S1756">
        <v>0</v>
      </c>
      <c r="T1756">
        <v>7</v>
      </c>
      <c r="U1756">
        <v>0</v>
      </c>
      <c r="V1756">
        <v>0</v>
      </c>
      <c r="W1756">
        <v>0</v>
      </c>
      <c r="X1756">
        <v>14.325043891463121</v>
      </c>
      <c r="Y1756">
        <v>0</v>
      </c>
      <c r="Z1756">
        <v>0</v>
      </c>
      <c r="AA1756">
        <v>0</v>
      </c>
      <c r="AB1756">
        <v>11.884026961226549</v>
      </c>
      <c r="AC1756">
        <v>0</v>
      </c>
      <c r="AD1756">
        <v>0</v>
      </c>
      <c r="AE1756">
        <v>26.209070852689671</v>
      </c>
    </row>
    <row r="1757" spans="1:31" x14ac:dyDescent="0.3">
      <c r="A1757">
        <v>2452119</v>
      </c>
      <c r="B1757">
        <v>1</v>
      </c>
      <c r="C1757" t="s">
        <v>80</v>
      </c>
      <c r="D1757" t="s">
        <v>96</v>
      </c>
      <c r="E1757" t="s">
        <v>182</v>
      </c>
      <c r="F1757" t="s">
        <v>5320</v>
      </c>
      <c r="G1757" t="s">
        <v>259</v>
      </c>
      <c r="H1757" t="s">
        <v>144</v>
      </c>
      <c r="I1757" t="s">
        <v>136</v>
      </c>
      <c r="J1757" t="s">
        <v>137</v>
      </c>
      <c r="K1757" t="s">
        <v>138</v>
      </c>
      <c r="L1757" t="s">
        <v>5321</v>
      </c>
      <c r="M1757" t="s">
        <v>5322</v>
      </c>
      <c r="N1757">
        <v>2.7716666659999998</v>
      </c>
      <c r="O1757">
        <v>0</v>
      </c>
      <c r="P1757">
        <v>7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8.2498905787446938E-2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8.2498905787446938E-2</v>
      </c>
    </row>
    <row r="1758" spans="1:31" x14ac:dyDescent="0.3">
      <c r="A1758">
        <v>2452129</v>
      </c>
      <c r="B1758">
        <v>1</v>
      </c>
      <c r="C1758" t="s">
        <v>80</v>
      </c>
      <c r="D1758" t="s">
        <v>88</v>
      </c>
      <c r="E1758" t="s">
        <v>173</v>
      </c>
      <c r="F1758" t="s">
        <v>5323</v>
      </c>
      <c r="G1758" t="s">
        <v>461</v>
      </c>
      <c r="H1758" t="s">
        <v>144</v>
      </c>
      <c r="I1758" t="s">
        <v>136</v>
      </c>
      <c r="J1758" t="s">
        <v>137</v>
      </c>
      <c r="K1758" t="s">
        <v>138</v>
      </c>
      <c r="L1758" t="s">
        <v>5324</v>
      </c>
      <c r="M1758" t="s">
        <v>5325</v>
      </c>
      <c r="N1758">
        <v>4.6894444440000003</v>
      </c>
      <c r="O1758">
        <v>0</v>
      </c>
      <c r="P1758">
        <v>1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1.8385407137312932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1.8385407137312932</v>
      </c>
    </row>
    <row r="1759" spans="1:31" x14ac:dyDescent="0.3">
      <c r="A1759">
        <v>2452142</v>
      </c>
      <c r="B1759">
        <v>1</v>
      </c>
      <c r="C1759" t="s">
        <v>80</v>
      </c>
      <c r="D1759" t="s">
        <v>110</v>
      </c>
      <c r="E1759" t="s">
        <v>173</v>
      </c>
      <c r="F1759" t="s">
        <v>5326</v>
      </c>
      <c r="G1759" t="s">
        <v>219</v>
      </c>
      <c r="H1759" t="s">
        <v>144</v>
      </c>
      <c r="I1759" t="s">
        <v>136</v>
      </c>
      <c r="J1759" t="s">
        <v>3</v>
      </c>
      <c r="K1759" t="s">
        <v>138</v>
      </c>
      <c r="L1759" t="s">
        <v>5327</v>
      </c>
      <c r="M1759" t="s">
        <v>5328</v>
      </c>
      <c r="N1759">
        <v>2.3424999999999998</v>
      </c>
      <c r="O1759">
        <v>0</v>
      </c>
      <c r="P1759">
        <v>1</v>
      </c>
      <c r="Q1759">
        <v>0</v>
      </c>
      <c r="R1759">
        <v>0</v>
      </c>
      <c r="S1759">
        <v>0</v>
      </c>
      <c r="T1759">
        <v>17</v>
      </c>
      <c r="U1759">
        <v>0</v>
      </c>
      <c r="V1759">
        <v>0</v>
      </c>
      <c r="W1759">
        <v>0</v>
      </c>
      <c r="X1759">
        <v>0.25978016023805806</v>
      </c>
      <c r="Y1759">
        <v>0</v>
      </c>
      <c r="Z1759">
        <v>0</v>
      </c>
      <c r="AA1759">
        <v>0</v>
      </c>
      <c r="AB1759">
        <v>83.280634136831509</v>
      </c>
      <c r="AC1759">
        <v>0</v>
      </c>
      <c r="AD1759">
        <v>0</v>
      </c>
      <c r="AE1759">
        <v>83.54041429706956</v>
      </c>
    </row>
    <row r="1760" spans="1:31" x14ac:dyDescent="0.3">
      <c r="A1760">
        <v>2452149</v>
      </c>
      <c r="B1760">
        <v>1</v>
      </c>
      <c r="C1760" t="s">
        <v>80</v>
      </c>
      <c r="D1760" t="s">
        <v>103</v>
      </c>
      <c r="E1760" t="s">
        <v>141</v>
      </c>
      <c r="F1760" t="s">
        <v>5329</v>
      </c>
      <c r="G1760" t="s">
        <v>156</v>
      </c>
      <c r="H1760" t="s">
        <v>144</v>
      </c>
      <c r="I1760" t="s">
        <v>136</v>
      </c>
      <c r="J1760" t="s">
        <v>137</v>
      </c>
      <c r="K1760" t="s">
        <v>138</v>
      </c>
      <c r="L1760" t="s">
        <v>5330</v>
      </c>
      <c r="M1760" t="s">
        <v>5331</v>
      </c>
      <c r="N1760">
        <v>0.70388888800000005</v>
      </c>
      <c r="O1760">
        <v>0</v>
      </c>
      <c r="P1760">
        <v>38</v>
      </c>
      <c r="Q1760">
        <v>0</v>
      </c>
      <c r="R1760">
        <v>0</v>
      </c>
      <c r="S1760">
        <v>0</v>
      </c>
      <c r="T1760">
        <v>2</v>
      </c>
      <c r="U1760">
        <v>0</v>
      </c>
      <c r="V1760">
        <v>0</v>
      </c>
      <c r="W1760">
        <v>0</v>
      </c>
      <c r="X1760">
        <v>7.5652231796833842</v>
      </c>
      <c r="Y1760">
        <v>0</v>
      </c>
      <c r="Z1760">
        <v>0</v>
      </c>
      <c r="AA1760">
        <v>0</v>
      </c>
      <c r="AB1760">
        <v>1.5054837098329354</v>
      </c>
      <c r="AC1760">
        <v>0</v>
      </c>
      <c r="AD1760">
        <v>0</v>
      </c>
      <c r="AE1760">
        <v>9.0707068895163196</v>
      </c>
    </row>
    <row r="1761" spans="1:31" x14ac:dyDescent="0.3">
      <c r="A1761">
        <v>2452157</v>
      </c>
      <c r="B1761">
        <v>1</v>
      </c>
      <c r="C1761" t="s">
        <v>80</v>
      </c>
      <c r="D1761" t="s">
        <v>105</v>
      </c>
      <c r="E1761" t="s">
        <v>169</v>
      </c>
      <c r="F1761" t="s">
        <v>5332</v>
      </c>
      <c r="G1761" t="s">
        <v>149</v>
      </c>
      <c r="H1761" t="s">
        <v>135</v>
      </c>
      <c r="I1761" t="s">
        <v>136</v>
      </c>
      <c r="J1761" t="s">
        <v>137</v>
      </c>
      <c r="K1761" t="s">
        <v>138</v>
      </c>
      <c r="L1761" t="s">
        <v>5333</v>
      </c>
      <c r="M1761" t="s">
        <v>5334</v>
      </c>
      <c r="N1761">
        <v>0.126388888</v>
      </c>
      <c r="O1761">
        <v>0</v>
      </c>
      <c r="P1761">
        <v>80</v>
      </c>
      <c r="Q1761">
        <v>1</v>
      </c>
      <c r="R1761">
        <v>0</v>
      </c>
      <c r="S1761">
        <v>5</v>
      </c>
      <c r="T1761">
        <v>2</v>
      </c>
      <c r="U1761">
        <v>0</v>
      </c>
      <c r="V1761">
        <v>0</v>
      </c>
      <c r="W1761">
        <v>0</v>
      </c>
      <c r="X1761">
        <v>2.9759330272288116</v>
      </c>
      <c r="Y1761">
        <v>2.2980261062425202</v>
      </c>
      <c r="Z1761">
        <v>0</v>
      </c>
      <c r="AA1761">
        <v>49.686175245412507</v>
      </c>
      <c r="AB1761">
        <v>0.26172135210931202</v>
      </c>
      <c r="AC1761">
        <v>0</v>
      </c>
      <c r="AD1761">
        <v>0</v>
      </c>
      <c r="AE1761">
        <v>55.221855730993148</v>
      </c>
    </row>
    <row r="1762" spans="1:31" x14ac:dyDescent="0.3">
      <c r="A1762">
        <v>2452161</v>
      </c>
      <c r="B1762">
        <v>1</v>
      </c>
      <c r="C1762" t="s">
        <v>80</v>
      </c>
      <c r="D1762" t="s">
        <v>95</v>
      </c>
      <c r="E1762" t="s">
        <v>173</v>
      </c>
      <c r="F1762" t="s">
        <v>5335</v>
      </c>
      <c r="G1762" t="s">
        <v>461</v>
      </c>
      <c r="H1762" t="s">
        <v>144</v>
      </c>
      <c r="I1762" t="s">
        <v>136</v>
      </c>
      <c r="J1762" t="s">
        <v>137</v>
      </c>
      <c r="K1762" t="s">
        <v>138</v>
      </c>
      <c r="L1762" t="s">
        <v>5336</v>
      </c>
      <c r="M1762" t="s">
        <v>5337</v>
      </c>
      <c r="N1762">
        <v>1.1205555549999999</v>
      </c>
      <c r="O1762">
        <v>0</v>
      </c>
      <c r="P1762">
        <v>1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0.31793431302271252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0.31793431302271252</v>
      </c>
    </row>
    <row r="1763" spans="1:31" x14ac:dyDescent="0.3">
      <c r="A1763">
        <v>2452164</v>
      </c>
      <c r="B1763">
        <v>1</v>
      </c>
      <c r="C1763" t="s">
        <v>81</v>
      </c>
      <c r="D1763" t="s">
        <v>113</v>
      </c>
      <c r="E1763" t="s">
        <v>173</v>
      </c>
      <c r="F1763" t="s">
        <v>5338</v>
      </c>
      <c r="G1763" t="s">
        <v>175</v>
      </c>
      <c r="H1763" t="s">
        <v>144</v>
      </c>
      <c r="I1763" t="s">
        <v>136</v>
      </c>
      <c r="J1763" t="s">
        <v>137</v>
      </c>
      <c r="K1763" t="s">
        <v>138</v>
      </c>
      <c r="L1763" t="s">
        <v>5339</v>
      </c>
      <c r="M1763" t="s">
        <v>5340</v>
      </c>
      <c r="N1763">
        <v>1.4708333330000001</v>
      </c>
      <c r="O1763">
        <v>0</v>
      </c>
      <c r="P1763">
        <v>0</v>
      </c>
      <c r="Q1763">
        <v>0</v>
      </c>
      <c r="R1763">
        <v>1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0.11646455991930177</v>
      </c>
      <c r="AA1763">
        <v>0</v>
      </c>
      <c r="AB1763">
        <v>0</v>
      </c>
      <c r="AC1763">
        <v>0</v>
      </c>
      <c r="AD1763">
        <v>0</v>
      </c>
      <c r="AE1763">
        <v>0.11646455991930177</v>
      </c>
    </row>
    <row r="1764" spans="1:31" x14ac:dyDescent="0.3">
      <c r="A1764">
        <v>2452175</v>
      </c>
      <c r="B1764">
        <v>1</v>
      </c>
      <c r="C1764" t="s">
        <v>81</v>
      </c>
      <c r="D1764" t="s">
        <v>123</v>
      </c>
      <c r="E1764" t="s">
        <v>147</v>
      </c>
      <c r="F1764" t="s">
        <v>5341</v>
      </c>
      <c r="G1764" t="s">
        <v>226</v>
      </c>
      <c r="H1764" t="s">
        <v>135</v>
      </c>
      <c r="I1764" t="s">
        <v>136</v>
      </c>
      <c r="J1764" t="s">
        <v>137</v>
      </c>
      <c r="K1764" t="s">
        <v>162</v>
      </c>
      <c r="L1764" t="s">
        <v>5342</v>
      </c>
      <c r="M1764" t="s">
        <v>5343</v>
      </c>
      <c r="N1764">
        <v>0.41499999999999998</v>
      </c>
      <c r="O1764">
        <v>0</v>
      </c>
      <c r="P1764">
        <v>897</v>
      </c>
      <c r="Q1764">
        <v>0</v>
      </c>
      <c r="R1764">
        <v>0</v>
      </c>
      <c r="S1764">
        <v>0</v>
      </c>
      <c r="T1764">
        <v>28</v>
      </c>
      <c r="U1764">
        <v>0</v>
      </c>
      <c r="V1764">
        <v>0</v>
      </c>
      <c r="W1764">
        <v>0</v>
      </c>
      <c r="X1764">
        <v>80.441978379815723</v>
      </c>
      <c r="Y1764">
        <v>0</v>
      </c>
      <c r="Z1764">
        <v>0</v>
      </c>
      <c r="AA1764">
        <v>0</v>
      </c>
      <c r="AB1764">
        <v>7.9007733079031706</v>
      </c>
      <c r="AC1764">
        <v>0</v>
      </c>
      <c r="AD1764">
        <v>0</v>
      </c>
      <c r="AE1764">
        <v>88.342751687718888</v>
      </c>
    </row>
    <row r="1765" spans="1:31" x14ac:dyDescent="0.3">
      <c r="A1765">
        <v>2452177</v>
      </c>
      <c r="B1765">
        <v>1</v>
      </c>
      <c r="C1765" t="s">
        <v>80</v>
      </c>
      <c r="D1765" t="s">
        <v>95</v>
      </c>
      <c r="E1765" t="s">
        <v>141</v>
      </c>
      <c r="F1765" t="s">
        <v>5344</v>
      </c>
      <c r="G1765" t="s">
        <v>143</v>
      </c>
      <c r="H1765" t="s">
        <v>144</v>
      </c>
      <c r="I1765" t="s">
        <v>136</v>
      </c>
      <c r="J1765" t="s">
        <v>137</v>
      </c>
      <c r="K1765" t="s">
        <v>138</v>
      </c>
      <c r="L1765" t="s">
        <v>5345</v>
      </c>
      <c r="M1765" t="s">
        <v>5346</v>
      </c>
      <c r="N1765">
        <v>1.3094444439999999</v>
      </c>
      <c r="O1765">
        <v>0</v>
      </c>
      <c r="P1765">
        <v>46</v>
      </c>
      <c r="Q1765">
        <v>0</v>
      </c>
      <c r="R1765">
        <v>0</v>
      </c>
      <c r="S1765">
        <v>0</v>
      </c>
      <c r="T1765">
        <v>1</v>
      </c>
      <c r="U1765">
        <v>0</v>
      </c>
      <c r="V1765">
        <v>0</v>
      </c>
      <c r="W1765">
        <v>0</v>
      </c>
      <c r="X1765">
        <v>11.110313823941842</v>
      </c>
      <c r="Y1765">
        <v>0</v>
      </c>
      <c r="Z1765">
        <v>0</v>
      </c>
      <c r="AA1765">
        <v>0</v>
      </c>
      <c r="AB1765">
        <v>5.0621425371950753E-3</v>
      </c>
      <c r="AC1765">
        <v>0</v>
      </c>
      <c r="AD1765">
        <v>0</v>
      </c>
      <c r="AE1765">
        <v>11.115375966479037</v>
      </c>
    </row>
    <row r="1766" spans="1:31" x14ac:dyDescent="0.3">
      <c r="A1766">
        <v>2452183</v>
      </c>
      <c r="B1766">
        <v>1</v>
      </c>
      <c r="C1766" t="s">
        <v>80</v>
      </c>
      <c r="D1766" t="s">
        <v>88</v>
      </c>
      <c r="E1766" t="s">
        <v>182</v>
      </c>
      <c r="F1766" t="s">
        <v>5347</v>
      </c>
      <c r="G1766" t="s">
        <v>410</v>
      </c>
      <c r="H1766" t="s">
        <v>144</v>
      </c>
      <c r="I1766" t="s">
        <v>136</v>
      </c>
      <c r="J1766" t="s">
        <v>137</v>
      </c>
      <c r="K1766" t="s">
        <v>138</v>
      </c>
      <c r="L1766" t="s">
        <v>5348</v>
      </c>
      <c r="M1766" t="s">
        <v>5349</v>
      </c>
      <c r="N1766">
        <v>1.768888888</v>
      </c>
      <c r="O1766">
        <v>0</v>
      </c>
      <c r="P1766">
        <v>25</v>
      </c>
      <c r="Q1766">
        <v>0</v>
      </c>
      <c r="R1766">
        <v>0</v>
      </c>
      <c r="S1766">
        <v>0</v>
      </c>
      <c r="T1766">
        <v>9</v>
      </c>
      <c r="U1766">
        <v>0</v>
      </c>
      <c r="V1766">
        <v>0</v>
      </c>
      <c r="W1766">
        <v>0</v>
      </c>
      <c r="X1766">
        <v>11.329599717769979</v>
      </c>
      <c r="Y1766">
        <v>0</v>
      </c>
      <c r="Z1766">
        <v>0</v>
      </c>
      <c r="AA1766">
        <v>0</v>
      </c>
      <c r="AB1766">
        <v>26.400379754031679</v>
      </c>
      <c r="AC1766">
        <v>0</v>
      </c>
      <c r="AD1766">
        <v>0</v>
      </c>
      <c r="AE1766">
        <v>37.729979471801656</v>
      </c>
    </row>
    <row r="1767" spans="1:31" x14ac:dyDescent="0.3">
      <c r="A1767">
        <v>2452187</v>
      </c>
      <c r="B1767">
        <v>1</v>
      </c>
      <c r="C1767" t="s">
        <v>80</v>
      </c>
      <c r="D1767" t="s">
        <v>83</v>
      </c>
      <c r="E1767" t="s">
        <v>173</v>
      </c>
      <c r="F1767" t="s">
        <v>5350</v>
      </c>
      <c r="G1767" t="s">
        <v>175</v>
      </c>
      <c r="H1767" t="s">
        <v>144</v>
      </c>
      <c r="I1767" t="s">
        <v>136</v>
      </c>
      <c r="J1767" t="s">
        <v>137</v>
      </c>
      <c r="K1767" t="s">
        <v>138</v>
      </c>
      <c r="L1767" t="s">
        <v>5351</v>
      </c>
      <c r="M1767" t="s">
        <v>5352</v>
      </c>
      <c r="N1767">
        <v>2.554444444</v>
      </c>
      <c r="O1767">
        <v>0</v>
      </c>
      <c r="P1767">
        <v>0</v>
      </c>
      <c r="Q1767">
        <v>0</v>
      </c>
      <c r="R1767">
        <v>1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0.35324362893531791</v>
      </c>
      <c r="AA1767">
        <v>0</v>
      </c>
      <c r="AB1767">
        <v>0</v>
      </c>
      <c r="AC1767">
        <v>0</v>
      </c>
      <c r="AD1767">
        <v>0</v>
      </c>
      <c r="AE1767">
        <v>0.35324362893531791</v>
      </c>
    </row>
    <row r="1768" spans="1:31" x14ac:dyDescent="0.3">
      <c r="A1768">
        <v>2452192</v>
      </c>
      <c r="B1768">
        <v>1</v>
      </c>
      <c r="C1768" t="s">
        <v>80</v>
      </c>
      <c r="D1768" t="s">
        <v>88</v>
      </c>
      <c r="E1768" t="s">
        <v>182</v>
      </c>
      <c r="F1768" t="s">
        <v>5353</v>
      </c>
      <c r="G1768" t="s">
        <v>143</v>
      </c>
      <c r="H1768" t="s">
        <v>144</v>
      </c>
      <c r="I1768" t="s">
        <v>136</v>
      </c>
      <c r="J1768" t="s">
        <v>137</v>
      </c>
      <c r="K1768" t="s">
        <v>138</v>
      </c>
      <c r="L1768" t="s">
        <v>5354</v>
      </c>
      <c r="M1768" t="s">
        <v>5355</v>
      </c>
      <c r="N1768">
        <v>2.8872222220000001</v>
      </c>
      <c r="O1768">
        <v>0</v>
      </c>
      <c r="P1768">
        <v>8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7.3324291969102218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7.3324291969102218</v>
      </c>
    </row>
    <row r="1769" spans="1:31" x14ac:dyDescent="0.3">
      <c r="A1769">
        <v>2452194</v>
      </c>
      <c r="B1769">
        <v>1</v>
      </c>
      <c r="C1769" t="s">
        <v>80</v>
      </c>
      <c r="D1769" t="s">
        <v>83</v>
      </c>
      <c r="E1769" t="s">
        <v>173</v>
      </c>
      <c r="F1769" t="s">
        <v>5356</v>
      </c>
      <c r="G1769" t="s">
        <v>175</v>
      </c>
      <c r="H1769" t="s">
        <v>144</v>
      </c>
      <c r="I1769" t="s">
        <v>136</v>
      </c>
      <c r="J1769" t="s">
        <v>137</v>
      </c>
      <c r="K1769" t="s">
        <v>138</v>
      </c>
      <c r="L1769" t="s">
        <v>5357</v>
      </c>
      <c r="M1769" t="s">
        <v>5358</v>
      </c>
      <c r="N1769">
        <v>4.8630555549999999</v>
      </c>
      <c r="O1769">
        <v>0</v>
      </c>
      <c r="P1769">
        <v>3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4.1428251240904643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4.1428251240904643</v>
      </c>
    </row>
    <row r="1770" spans="1:31" x14ac:dyDescent="0.3">
      <c r="A1770">
        <v>2452195</v>
      </c>
      <c r="B1770">
        <v>1</v>
      </c>
      <c r="C1770" t="s">
        <v>80</v>
      </c>
      <c r="D1770" t="s">
        <v>83</v>
      </c>
      <c r="E1770" t="s">
        <v>173</v>
      </c>
      <c r="F1770" t="s">
        <v>5359</v>
      </c>
      <c r="G1770" t="s">
        <v>461</v>
      </c>
      <c r="H1770" t="s">
        <v>144</v>
      </c>
      <c r="I1770" t="s">
        <v>136</v>
      </c>
      <c r="J1770" t="s">
        <v>137</v>
      </c>
      <c r="K1770" t="s">
        <v>138</v>
      </c>
      <c r="L1770" t="s">
        <v>5360</v>
      </c>
      <c r="M1770" t="s">
        <v>5361</v>
      </c>
      <c r="N1770">
        <v>4.2438888879999999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2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6.4776386444208907</v>
      </c>
      <c r="AC1770">
        <v>0</v>
      </c>
      <c r="AD1770">
        <v>0</v>
      </c>
      <c r="AE1770">
        <v>6.4776386444208907</v>
      </c>
    </row>
    <row r="1771" spans="1:31" x14ac:dyDescent="0.3">
      <c r="A1771">
        <v>2452198</v>
      </c>
      <c r="B1771">
        <v>1</v>
      </c>
      <c r="C1771" t="s">
        <v>81</v>
      </c>
      <c r="D1771" t="s">
        <v>123</v>
      </c>
      <c r="E1771" t="s">
        <v>147</v>
      </c>
      <c r="F1771" t="s">
        <v>5362</v>
      </c>
      <c r="G1771" t="s">
        <v>149</v>
      </c>
      <c r="H1771" t="s">
        <v>135</v>
      </c>
      <c r="I1771" t="s">
        <v>136</v>
      </c>
      <c r="J1771" t="s">
        <v>137</v>
      </c>
      <c r="K1771" t="s">
        <v>138</v>
      </c>
      <c r="L1771" t="s">
        <v>5363</v>
      </c>
      <c r="M1771" t="s">
        <v>5364</v>
      </c>
      <c r="N1771">
        <v>2.0697222219999998</v>
      </c>
      <c r="O1771">
        <v>10</v>
      </c>
      <c r="P1771">
        <v>21</v>
      </c>
      <c r="Q1771">
        <v>201</v>
      </c>
      <c r="R1771">
        <v>165</v>
      </c>
      <c r="S1771">
        <v>43</v>
      </c>
      <c r="T1771">
        <v>21</v>
      </c>
      <c r="U1771">
        <v>0</v>
      </c>
      <c r="V1771">
        <v>0</v>
      </c>
      <c r="W1771">
        <v>5.2120378115253603</v>
      </c>
      <c r="X1771">
        <v>31.844504457452096</v>
      </c>
      <c r="Y1771">
        <v>125.1599497952845</v>
      </c>
      <c r="Z1771">
        <v>92.837735058438113</v>
      </c>
      <c r="AA1771">
        <v>56.85064818975107</v>
      </c>
      <c r="AB1771">
        <v>24.663056600374663</v>
      </c>
      <c r="AC1771">
        <v>0</v>
      </c>
      <c r="AD1771">
        <v>0</v>
      </c>
      <c r="AE1771">
        <v>336.56793191282583</v>
      </c>
    </row>
    <row r="1772" spans="1:31" x14ac:dyDescent="0.3">
      <c r="A1772">
        <v>2452199</v>
      </c>
      <c r="B1772">
        <v>1</v>
      </c>
      <c r="C1772" t="s">
        <v>80</v>
      </c>
      <c r="D1772" t="s">
        <v>96</v>
      </c>
      <c r="E1772" t="s">
        <v>173</v>
      </c>
      <c r="F1772" t="s">
        <v>5365</v>
      </c>
      <c r="G1772" t="s">
        <v>219</v>
      </c>
      <c r="H1772" t="s">
        <v>144</v>
      </c>
      <c r="I1772" t="s">
        <v>136</v>
      </c>
      <c r="J1772" t="s">
        <v>3</v>
      </c>
      <c r="K1772" t="s">
        <v>138</v>
      </c>
      <c r="L1772" t="s">
        <v>5366</v>
      </c>
      <c r="M1772" t="s">
        <v>5367</v>
      </c>
      <c r="N1772">
        <v>4.051388888</v>
      </c>
      <c r="O1772">
        <v>0</v>
      </c>
      <c r="P1772">
        <v>1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1.5581280820815326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1.5581280820815326</v>
      </c>
    </row>
    <row r="1773" spans="1:31" x14ac:dyDescent="0.3">
      <c r="A1773">
        <v>2452200</v>
      </c>
      <c r="B1773">
        <v>1</v>
      </c>
      <c r="C1773" t="s">
        <v>80</v>
      </c>
      <c r="D1773" t="s">
        <v>103</v>
      </c>
      <c r="E1773" t="s">
        <v>173</v>
      </c>
      <c r="F1773" t="s">
        <v>5368</v>
      </c>
      <c r="G1773" t="s">
        <v>461</v>
      </c>
      <c r="H1773" t="s">
        <v>144</v>
      </c>
      <c r="I1773" t="s">
        <v>136</v>
      </c>
      <c r="J1773" t="s">
        <v>137</v>
      </c>
      <c r="K1773" t="s">
        <v>138</v>
      </c>
      <c r="L1773" t="s">
        <v>5369</v>
      </c>
      <c r="M1773" t="s">
        <v>5370</v>
      </c>
      <c r="N1773">
        <v>3.088055555</v>
      </c>
      <c r="O1773">
        <v>0</v>
      </c>
      <c r="P1773">
        <v>28</v>
      </c>
      <c r="Q1773">
        <v>0</v>
      </c>
      <c r="R1773">
        <v>0</v>
      </c>
      <c r="S1773">
        <v>0</v>
      </c>
      <c r="T1773">
        <v>2</v>
      </c>
      <c r="U1773">
        <v>0</v>
      </c>
      <c r="V1773">
        <v>0</v>
      </c>
      <c r="W1773">
        <v>0</v>
      </c>
      <c r="X1773">
        <v>27.676654308607187</v>
      </c>
      <c r="Y1773">
        <v>0</v>
      </c>
      <c r="Z1773">
        <v>0</v>
      </c>
      <c r="AA1773">
        <v>0</v>
      </c>
      <c r="AB1773">
        <v>28.314952350891563</v>
      </c>
      <c r="AC1773">
        <v>0</v>
      </c>
      <c r="AD1773">
        <v>0</v>
      </c>
      <c r="AE1773">
        <v>55.99160665949875</v>
      </c>
    </row>
    <row r="1774" spans="1:31" x14ac:dyDescent="0.3">
      <c r="A1774">
        <v>2452202</v>
      </c>
      <c r="B1774">
        <v>1</v>
      </c>
      <c r="C1774" t="s">
        <v>80</v>
      </c>
      <c r="D1774" t="s">
        <v>111</v>
      </c>
      <c r="E1774" t="s">
        <v>182</v>
      </c>
      <c r="F1774" t="s">
        <v>5371</v>
      </c>
      <c r="G1774" t="s">
        <v>259</v>
      </c>
      <c r="H1774" t="s">
        <v>144</v>
      </c>
      <c r="I1774" t="s">
        <v>136</v>
      </c>
      <c r="J1774" t="s">
        <v>137</v>
      </c>
      <c r="K1774" t="s">
        <v>138</v>
      </c>
      <c r="L1774" t="s">
        <v>5372</v>
      </c>
      <c r="M1774" t="s">
        <v>5373</v>
      </c>
      <c r="N1774">
        <v>1.148055555</v>
      </c>
      <c r="O1774">
        <v>0</v>
      </c>
      <c r="P1774">
        <v>58</v>
      </c>
      <c r="Q1774">
        <v>0</v>
      </c>
      <c r="R1774">
        <v>0</v>
      </c>
      <c r="S1774">
        <v>0</v>
      </c>
      <c r="T1774">
        <v>4</v>
      </c>
      <c r="U1774">
        <v>0</v>
      </c>
      <c r="V1774">
        <v>0</v>
      </c>
      <c r="W1774">
        <v>0</v>
      </c>
      <c r="X1774">
        <v>16.563399784807665</v>
      </c>
      <c r="Y1774">
        <v>0</v>
      </c>
      <c r="Z1774">
        <v>0</v>
      </c>
      <c r="AA1774">
        <v>0</v>
      </c>
      <c r="AB1774">
        <v>2.700729828765486</v>
      </c>
      <c r="AC1774">
        <v>0</v>
      </c>
      <c r="AD1774">
        <v>0</v>
      </c>
      <c r="AE1774">
        <v>19.26412961357315</v>
      </c>
    </row>
    <row r="1775" spans="1:31" x14ac:dyDescent="0.3">
      <c r="A1775">
        <v>2452203</v>
      </c>
      <c r="B1775">
        <v>1</v>
      </c>
      <c r="C1775" t="s">
        <v>80</v>
      </c>
      <c r="D1775" t="s">
        <v>107</v>
      </c>
      <c r="E1775" t="s">
        <v>173</v>
      </c>
      <c r="F1775" t="s">
        <v>5374</v>
      </c>
      <c r="G1775" t="s">
        <v>175</v>
      </c>
      <c r="H1775" t="s">
        <v>144</v>
      </c>
      <c r="I1775" t="s">
        <v>136</v>
      </c>
      <c r="J1775" t="s">
        <v>137</v>
      </c>
      <c r="K1775" t="s">
        <v>138</v>
      </c>
      <c r="L1775" t="s">
        <v>5375</v>
      </c>
      <c r="M1775" t="s">
        <v>5376</v>
      </c>
      <c r="N1775">
        <v>2.7711111110000002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1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4.6158341885729151</v>
      </c>
      <c r="AC1775">
        <v>0</v>
      </c>
      <c r="AD1775">
        <v>0</v>
      </c>
      <c r="AE1775">
        <v>4.6158341885729151</v>
      </c>
    </row>
    <row r="1776" spans="1:31" x14ac:dyDescent="0.3">
      <c r="A1776">
        <v>2452206</v>
      </c>
      <c r="B1776">
        <v>1</v>
      </c>
      <c r="C1776" t="s">
        <v>80</v>
      </c>
      <c r="D1776" t="s">
        <v>85</v>
      </c>
      <c r="E1776" t="s">
        <v>182</v>
      </c>
      <c r="F1776" t="s">
        <v>5377</v>
      </c>
      <c r="G1776" t="s">
        <v>156</v>
      </c>
      <c r="H1776" t="s">
        <v>144</v>
      </c>
      <c r="I1776" t="s">
        <v>136</v>
      </c>
      <c r="J1776" t="s">
        <v>137</v>
      </c>
      <c r="K1776" t="s">
        <v>138</v>
      </c>
      <c r="L1776" t="s">
        <v>5378</v>
      </c>
      <c r="M1776" t="s">
        <v>5379</v>
      </c>
      <c r="N1776">
        <v>2.0872222219999998</v>
      </c>
      <c r="O1776">
        <v>0</v>
      </c>
      <c r="P1776">
        <v>8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15.282251269678655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15.282251269678655</v>
      </c>
    </row>
    <row r="1777" spans="1:31" x14ac:dyDescent="0.3">
      <c r="A1777">
        <v>2452207</v>
      </c>
      <c r="B1777">
        <v>1</v>
      </c>
      <c r="C1777" t="s">
        <v>80</v>
      </c>
      <c r="D1777" t="s">
        <v>94</v>
      </c>
      <c r="E1777" t="s">
        <v>169</v>
      </c>
      <c r="F1777" t="s">
        <v>5380</v>
      </c>
      <c r="G1777" t="s">
        <v>149</v>
      </c>
      <c r="H1777" t="s">
        <v>135</v>
      </c>
      <c r="I1777" t="s">
        <v>136</v>
      </c>
      <c r="J1777" t="s">
        <v>137</v>
      </c>
      <c r="K1777" t="s">
        <v>138</v>
      </c>
      <c r="L1777" t="s">
        <v>5381</v>
      </c>
      <c r="M1777" t="s">
        <v>5382</v>
      </c>
      <c r="N1777">
        <v>3.8452777770000002</v>
      </c>
      <c r="O1777">
        <v>0</v>
      </c>
      <c r="P1777">
        <v>3447</v>
      </c>
      <c r="Q1777">
        <v>92</v>
      </c>
      <c r="R1777">
        <v>699</v>
      </c>
      <c r="S1777">
        <v>21</v>
      </c>
      <c r="T1777">
        <v>493</v>
      </c>
      <c r="U1777">
        <v>11</v>
      </c>
      <c r="V1777">
        <v>1</v>
      </c>
      <c r="W1777">
        <v>0</v>
      </c>
      <c r="X1777">
        <v>2595.32082658024</v>
      </c>
      <c r="Y1777">
        <v>49.032150759916718</v>
      </c>
      <c r="Z1777">
        <v>789.31157088582779</v>
      </c>
      <c r="AA1777">
        <v>219.92122113888897</v>
      </c>
      <c r="AB1777">
        <v>1125.9052377034939</v>
      </c>
      <c r="AC1777">
        <v>1400.2271596168225</v>
      </c>
      <c r="AD1777">
        <v>4.1094685754857272</v>
      </c>
      <c r="AE1777">
        <v>6183.8276352606763</v>
      </c>
    </row>
    <row r="1778" spans="1:31" x14ac:dyDescent="0.3">
      <c r="A1778">
        <v>2452212</v>
      </c>
      <c r="B1778">
        <v>1</v>
      </c>
      <c r="C1778" t="s">
        <v>80</v>
      </c>
      <c r="D1778" t="s">
        <v>85</v>
      </c>
      <c r="E1778" t="s">
        <v>173</v>
      </c>
      <c r="F1778" t="s">
        <v>3625</v>
      </c>
      <c r="G1778" t="s">
        <v>461</v>
      </c>
      <c r="H1778" t="s">
        <v>144</v>
      </c>
      <c r="I1778" t="s">
        <v>136</v>
      </c>
      <c r="J1778" t="s">
        <v>137</v>
      </c>
      <c r="K1778" t="s">
        <v>138</v>
      </c>
      <c r="L1778" t="s">
        <v>5383</v>
      </c>
      <c r="M1778" t="s">
        <v>5384</v>
      </c>
      <c r="N1778">
        <v>4.3772222220000003</v>
      </c>
      <c r="O1778">
        <v>0</v>
      </c>
      <c r="P1778">
        <v>11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13.253209413334332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13.253209413334332</v>
      </c>
    </row>
    <row r="1779" spans="1:31" x14ac:dyDescent="0.3">
      <c r="A1779">
        <v>2452213</v>
      </c>
      <c r="B1779">
        <v>1</v>
      </c>
      <c r="C1779" t="s">
        <v>81</v>
      </c>
      <c r="D1779" t="s">
        <v>113</v>
      </c>
      <c r="E1779" t="s">
        <v>141</v>
      </c>
      <c r="F1779" t="s">
        <v>5385</v>
      </c>
      <c r="G1779" t="s">
        <v>200</v>
      </c>
      <c r="H1779" t="s">
        <v>144</v>
      </c>
      <c r="I1779" t="s">
        <v>136</v>
      </c>
      <c r="J1779" t="s">
        <v>137</v>
      </c>
      <c r="K1779" t="s">
        <v>138</v>
      </c>
      <c r="L1779" t="s">
        <v>5386</v>
      </c>
      <c r="M1779" t="s">
        <v>5387</v>
      </c>
      <c r="N1779">
        <v>1.9536111110000001</v>
      </c>
      <c r="O1779">
        <v>0</v>
      </c>
      <c r="P1779">
        <v>22</v>
      </c>
      <c r="Q1779">
        <v>0</v>
      </c>
      <c r="R1779">
        <v>2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3.9469088552602338</v>
      </c>
      <c r="Y1779">
        <v>0</v>
      </c>
      <c r="Z1779">
        <v>0.87014055555691572</v>
      </c>
      <c r="AA1779">
        <v>0</v>
      </c>
      <c r="AB1779">
        <v>0</v>
      </c>
      <c r="AC1779">
        <v>0</v>
      </c>
      <c r="AD1779">
        <v>0</v>
      </c>
      <c r="AE1779">
        <v>4.81704941081715</v>
      </c>
    </row>
    <row r="1780" spans="1:31" x14ac:dyDescent="0.3">
      <c r="A1780">
        <v>2452218</v>
      </c>
      <c r="B1780">
        <v>1</v>
      </c>
      <c r="C1780" t="s">
        <v>80</v>
      </c>
      <c r="D1780" t="s">
        <v>96</v>
      </c>
      <c r="E1780" t="s">
        <v>173</v>
      </c>
      <c r="F1780" t="s">
        <v>5388</v>
      </c>
      <c r="G1780" t="s">
        <v>179</v>
      </c>
      <c r="H1780" t="s">
        <v>144</v>
      </c>
      <c r="I1780" t="s">
        <v>136</v>
      </c>
      <c r="J1780" t="s">
        <v>137</v>
      </c>
      <c r="K1780" t="s">
        <v>138</v>
      </c>
      <c r="L1780" t="s">
        <v>5389</v>
      </c>
      <c r="M1780" t="s">
        <v>5390</v>
      </c>
      <c r="N1780">
        <v>4.1405555549999997</v>
      </c>
      <c r="O1780">
        <v>0</v>
      </c>
      <c r="P1780">
        <v>1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4.5205744236607419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4.5205744236607419</v>
      </c>
    </row>
    <row r="1781" spans="1:31" x14ac:dyDescent="0.3">
      <c r="A1781">
        <v>2452220</v>
      </c>
      <c r="B1781">
        <v>1</v>
      </c>
      <c r="C1781" t="s">
        <v>81</v>
      </c>
      <c r="D1781" t="s">
        <v>127</v>
      </c>
      <c r="E1781" t="s">
        <v>147</v>
      </c>
      <c r="F1781" t="s">
        <v>5391</v>
      </c>
      <c r="G1781" t="s">
        <v>134</v>
      </c>
      <c r="H1781" t="s">
        <v>135</v>
      </c>
      <c r="I1781" t="s">
        <v>136</v>
      </c>
      <c r="J1781" t="s">
        <v>137</v>
      </c>
      <c r="K1781" t="s">
        <v>138</v>
      </c>
      <c r="L1781" t="s">
        <v>5392</v>
      </c>
      <c r="M1781" t="s">
        <v>5393</v>
      </c>
      <c r="N1781">
        <v>3.681944444</v>
      </c>
      <c r="O1781">
        <v>0</v>
      </c>
      <c r="P1781">
        <v>0</v>
      </c>
      <c r="Q1781">
        <v>1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1.4421395014778964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1.4421395014778964</v>
      </c>
    </row>
    <row r="1782" spans="1:31" x14ac:dyDescent="0.3">
      <c r="A1782">
        <v>2452222</v>
      </c>
      <c r="B1782">
        <v>1</v>
      </c>
      <c r="C1782" t="s">
        <v>80</v>
      </c>
      <c r="D1782" t="s">
        <v>98</v>
      </c>
      <c r="E1782" t="s">
        <v>159</v>
      </c>
      <c r="F1782" t="s">
        <v>5394</v>
      </c>
      <c r="G1782" t="s">
        <v>143</v>
      </c>
      <c r="H1782" t="s">
        <v>144</v>
      </c>
      <c r="I1782" t="s">
        <v>136</v>
      </c>
      <c r="J1782" t="s">
        <v>137</v>
      </c>
      <c r="K1782" t="s">
        <v>138</v>
      </c>
      <c r="L1782" t="s">
        <v>5395</v>
      </c>
      <c r="M1782" t="s">
        <v>5396</v>
      </c>
      <c r="N1782">
        <v>0.49249999999999999</v>
      </c>
      <c r="O1782">
        <v>0</v>
      </c>
      <c r="P1782">
        <v>18</v>
      </c>
      <c r="Q1782">
        <v>0</v>
      </c>
      <c r="R1782">
        <v>26</v>
      </c>
      <c r="S1782">
        <v>0</v>
      </c>
      <c r="T1782">
        <v>8</v>
      </c>
      <c r="U1782">
        <v>0</v>
      </c>
      <c r="V1782">
        <v>0</v>
      </c>
      <c r="W1782">
        <v>0</v>
      </c>
      <c r="X1782">
        <v>2.4859999807289901</v>
      </c>
      <c r="Y1782">
        <v>0</v>
      </c>
      <c r="Z1782">
        <v>4.0804257422162733</v>
      </c>
      <c r="AA1782">
        <v>0</v>
      </c>
      <c r="AB1782">
        <v>3.1643716279144591</v>
      </c>
      <c r="AC1782">
        <v>0</v>
      </c>
      <c r="AD1782">
        <v>0</v>
      </c>
      <c r="AE1782">
        <v>9.7307973508597225</v>
      </c>
    </row>
    <row r="1783" spans="1:31" x14ac:dyDescent="0.3">
      <c r="A1783">
        <v>2452223</v>
      </c>
      <c r="B1783">
        <v>1</v>
      </c>
      <c r="C1783" t="s">
        <v>80</v>
      </c>
      <c r="D1783" t="s">
        <v>93</v>
      </c>
      <c r="E1783" t="s">
        <v>141</v>
      </c>
      <c r="F1783" t="s">
        <v>5397</v>
      </c>
      <c r="G1783" t="s">
        <v>143</v>
      </c>
      <c r="H1783" t="s">
        <v>144</v>
      </c>
      <c r="I1783" t="s">
        <v>136</v>
      </c>
      <c r="J1783" t="s">
        <v>137</v>
      </c>
      <c r="K1783" t="s">
        <v>138</v>
      </c>
      <c r="L1783" t="s">
        <v>5398</v>
      </c>
      <c r="M1783" t="s">
        <v>5399</v>
      </c>
      <c r="N1783">
        <v>0.41249999999999998</v>
      </c>
      <c r="O1783">
        <v>0</v>
      </c>
      <c r="P1783">
        <v>62</v>
      </c>
      <c r="Q1783">
        <v>0</v>
      </c>
      <c r="R1783">
        <v>0</v>
      </c>
      <c r="S1783">
        <v>0</v>
      </c>
      <c r="T1783">
        <v>1</v>
      </c>
      <c r="U1783">
        <v>0</v>
      </c>
      <c r="V1783">
        <v>0</v>
      </c>
      <c r="W1783">
        <v>0</v>
      </c>
      <c r="X1783">
        <v>7.5270367697017679</v>
      </c>
      <c r="Y1783">
        <v>0</v>
      </c>
      <c r="Z1783">
        <v>0</v>
      </c>
      <c r="AA1783">
        <v>0</v>
      </c>
      <c r="AB1783">
        <v>0.71715016308291668</v>
      </c>
      <c r="AC1783">
        <v>0</v>
      </c>
      <c r="AD1783">
        <v>0</v>
      </c>
      <c r="AE1783">
        <v>8.2441869327846842</v>
      </c>
    </row>
    <row r="1784" spans="1:31" x14ac:dyDescent="0.3">
      <c r="A1784">
        <v>2452224</v>
      </c>
      <c r="B1784">
        <v>1</v>
      </c>
      <c r="C1784" t="s">
        <v>80</v>
      </c>
      <c r="D1784" t="s">
        <v>83</v>
      </c>
      <c r="E1784" t="s">
        <v>141</v>
      </c>
      <c r="F1784" t="s">
        <v>5400</v>
      </c>
      <c r="G1784" t="s">
        <v>219</v>
      </c>
      <c r="H1784" t="s">
        <v>144</v>
      </c>
      <c r="I1784" t="s">
        <v>136</v>
      </c>
      <c r="J1784" t="s">
        <v>3</v>
      </c>
      <c r="K1784" t="s">
        <v>138</v>
      </c>
      <c r="L1784" t="s">
        <v>5401</v>
      </c>
      <c r="M1784" t="s">
        <v>5402</v>
      </c>
      <c r="N1784">
        <v>2.5575000000000001</v>
      </c>
      <c r="O1784">
        <v>0</v>
      </c>
      <c r="P1784">
        <v>11</v>
      </c>
      <c r="Q1784">
        <v>0</v>
      </c>
      <c r="R1784">
        <v>0</v>
      </c>
      <c r="S1784">
        <v>0</v>
      </c>
      <c r="T1784">
        <v>53</v>
      </c>
      <c r="U1784">
        <v>0</v>
      </c>
      <c r="V1784">
        <v>0</v>
      </c>
      <c r="W1784">
        <v>0</v>
      </c>
      <c r="X1784">
        <v>10.816113596386836</v>
      </c>
      <c r="Y1784">
        <v>0</v>
      </c>
      <c r="Z1784">
        <v>0</v>
      </c>
      <c r="AA1784">
        <v>0</v>
      </c>
      <c r="AB1784">
        <v>127.75550073567369</v>
      </c>
      <c r="AC1784">
        <v>0</v>
      </c>
      <c r="AD1784">
        <v>0</v>
      </c>
      <c r="AE1784">
        <v>138.57161433206053</v>
      </c>
    </row>
    <row r="1785" spans="1:31" x14ac:dyDescent="0.3">
      <c r="A1785">
        <v>2452229</v>
      </c>
      <c r="B1785">
        <v>1</v>
      </c>
      <c r="C1785" t="s">
        <v>81</v>
      </c>
      <c r="D1785" t="s">
        <v>127</v>
      </c>
      <c r="E1785" t="s">
        <v>147</v>
      </c>
      <c r="F1785" t="s">
        <v>5403</v>
      </c>
      <c r="G1785" t="s">
        <v>134</v>
      </c>
      <c r="H1785" t="s">
        <v>135</v>
      </c>
      <c r="I1785" t="s">
        <v>136</v>
      </c>
      <c r="J1785" t="s">
        <v>137</v>
      </c>
      <c r="K1785" t="s">
        <v>138</v>
      </c>
      <c r="L1785" t="s">
        <v>5404</v>
      </c>
      <c r="M1785" t="s">
        <v>5405</v>
      </c>
      <c r="N1785">
        <v>1.6630555549999999</v>
      </c>
      <c r="O1785">
        <v>0</v>
      </c>
      <c r="P1785">
        <v>0</v>
      </c>
      <c r="Q1785">
        <v>1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0.96515104016685438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0.96515104016685438</v>
      </c>
    </row>
    <row r="1786" spans="1:31" x14ac:dyDescent="0.3">
      <c r="A1786">
        <v>2452231</v>
      </c>
      <c r="B1786">
        <v>1</v>
      </c>
      <c r="C1786" t="s">
        <v>81</v>
      </c>
      <c r="D1786" t="s">
        <v>113</v>
      </c>
      <c r="E1786" t="s">
        <v>173</v>
      </c>
      <c r="F1786" t="s">
        <v>5406</v>
      </c>
      <c r="G1786" t="s">
        <v>175</v>
      </c>
      <c r="H1786" t="s">
        <v>144</v>
      </c>
      <c r="I1786" t="s">
        <v>136</v>
      </c>
      <c r="J1786" t="s">
        <v>137</v>
      </c>
      <c r="K1786" t="s">
        <v>138</v>
      </c>
      <c r="L1786" t="s">
        <v>5407</v>
      </c>
      <c r="M1786" t="s">
        <v>5408</v>
      </c>
      <c r="N1786">
        <v>2.0272222219999998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1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0.26925469268264024</v>
      </c>
      <c r="AC1786">
        <v>0</v>
      </c>
      <c r="AD1786">
        <v>0</v>
      </c>
      <c r="AE1786">
        <v>0.26925469268264024</v>
      </c>
    </row>
    <row r="1787" spans="1:31" x14ac:dyDescent="0.3">
      <c r="A1787">
        <v>2452236</v>
      </c>
      <c r="B1787">
        <v>1</v>
      </c>
      <c r="C1787" t="s">
        <v>80</v>
      </c>
      <c r="D1787" t="s">
        <v>105</v>
      </c>
      <c r="E1787" t="s">
        <v>173</v>
      </c>
      <c r="F1787" t="s">
        <v>5409</v>
      </c>
      <c r="G1787" t="s">
        <v>461</v>
      </c>
      <c r="H1787" t="s">
        <v>144</v>
      </c>
      <c r="I1787" t="s">
        <v>136</v>
      </c>
      <c r="J1787" t="s">
        <v>137</v>
      </c>
      <c r="K1787" t="s">
        <v>138</v>
      </c>
      <c r="L1787" t="s">
        <v>5410</v>
      </c>
      <c r="M1787" t="s">
        <v>5411</v>
      </c>
      <c r="N1787">
        <v>1.6186111110000001</v>
      </c>
      <c r="O1787">
        <v>0</v>
      </c>
      <c r="P1787">
        <v>5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2.123479440042094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2.123479440042094</v>
      </c>
    </row>
    <row r="1788" spans="1:31" x14ac:dyDescent="0.3">
      <c r="A1788">
        <v>2452237</v>
      </c>
      <c r="B1788">
        <v>1</v>
      </c>
      <c r="C1788" t="s">
        <v>81</v>
      </c>
      <c r="D1788" t="s">
        <v>125</v>
      </c>
      <c r="E1788" t="s">
        <v>169</v>
      </c>
      <c r="F1788" t="s">
        <v>5412</v>
      </c>
      <c r="G1788" t="s">
        <v>149</v>
      </c>
      <c r="H1788" t="s">
        <v>135</v>
      </c>
      <c r="I1788" t="s">
        <v>136</v>
      </c>
      <c r="J1788" t="s">
        <v>137</v>
      </c>
      <c r="K1788" t="s">
        <v>138</v>
      </c>
      <c r="L1788" t="s">
        <v>5413</v>
      </c>
      <c r="M1788" t="s">
        <v>5414</v>
      </c>
      <c r="N1788">
        <v>0.86722222199999999</v>
      </c>
      <c r="O1788">
        <v>0</v>
      </c>
      <c r="P1788">
        <v>53</v>
      </c>
      <c r="Q1788">
        <v>39</v>
      </c>
      <c r="R1788">
        <v>193</v>
      </c>
      <c r="S1788">
        <v>5</v>
      </c>
      <c r="T1788">
        <v>8</v>
      </c>
      <c r="U1788">
        <v>0</v>
      </c>
      <c r="V1788">
        <v>0</v>
      </c>
      <c r="W1788">
        <v>0</v>
      </c>
      <c r="X1788">
        <v>6.8231695737892517</v>
      </c>
      <c r="Y1788">
        <v>12.568548116920315</v>
      </c>
      <c r="Z1788">
        <v>59.453474680802358</v>
      </c>
      <c r="AA1788">
        <v>28.216096932464893</v>
      </c>
      <c r="AB1788">
        <v>4.2280341559110042</v>
      </c>
      <c r="AC1788">
        <v>0</v>
      </c>
      <c r="AD1788">
        <v>0</v>
      </c>
      <c r="AE1788">
        <v>111.28932345988783</v>
      </c>
    </row>
    <row r="1789" spans="1:31" x14ac:dyDescent="0.3">
      <c r="A1789">
        <v>2452239</v>
      </c>
      <c r="B1789">
        <v>1</v>
      </c>
      <c r="C1789" t="s">
        <v>81</v>
      </c>
      <c r="D1789" t="s">
        <v>127</v>
      </c>
      <c r="E1789" t="s">
        <v>169</v>
      </c>
      <c r="F1789" t="s">
        <v>5415</v>
      </c>
      <c r="G1789" t="s">
        <v>149</v>
      </c>
      <c r="H1789" t="s">
        <v>135</v>
      </c>
      <c r="I1789" t="s">
        <v>136</v>
      </c>
      <c r="J1789" t="s">
        <v>137</v>
      </c>
      <c r="K1789" t="s">
        <v>138</v>
      </c>
      <c r="L1789" t="s">
        <v>5416</v>
      </c>
      <c r="M1789" t="s">
        <v>5417</v>
      </c>
      <c r="N1789">
        <v>1.0886111110000001</v>
      </c>
      <c r="O1789">
        <v>0</v>
      </c>
      <c r="P1789">
        <v>18</v>
      </c>
      <c r="Q1789">
        <v>0</v>
      </c>
      <c r="R1789">
        <v>3</v>
      </c>
      <c r="S1789">
        <v>6</v>
      </c>
      <c r="T1789">
        <v>11</v>
      </c>
      <c r="U1789">
        <v>0</v>
      </c>
      <c r="V1789">
        <v>0</v>
      </c>
      <c r="W1789">
        <v>0</v>
      </c>
      <c r="X1789">
        <v>7.7725621607478663</v>
      </c>
      <c r="Y1789">
        <v>0</v>
      </c>
      <c r="Z1789">
        <v>1.7669931134297778</v>
      </c>
      <c r="AA1789">
        <v>77.308879823783599</v>
      </c>
      <c r="AB1789">
        <v>46.387910887259785</v>
      </c>
      <c r="AC1789">
        <v>0</v>
      </c>
      <c r="AD1789">
        <v>0</v>
      </c>
      <c r="AE1789">
        <v>133.23634598522102</v>
      </c>
    </row>
    <row r="1790" spans="1:31" x14ac:dyDescent="0.3">
      <c r="A1790">
        <v>2452243</v>
      </c>
      <c r="B1790">
        <v>1</v>
      </c>
      <c r="C1790" t="s">
        <v>80</v>
      </c>
      <c r="D1790" t="s">
        <v>105</v>
      </c>
      <c r="E1790" t="s">
        <v>132</v>
      </c>
      <c r="F1790" t="s">
        <v>5418</v>
      </c>
      <c r="G1790" t="s">
        <v>149</v>
      </c>
      <c r="H1790" t="s">
        <v>135</v>
      </c>
      <c r="I1790" t="s">
        <v>136</v>
      </c>
      <c r="J1790" t="s">
        <v>137</v>
      </c>
      <c r="K1790" t="s">
        <v>138</v>
      </c>
      <c r="L1790" t="s">
        <v>5419</v>
      </c>
      <c r="M1790" t="s">
        <v>5420</v>
      </c>
      <c r="N1790">
        <v>0.58694444400000001</v>
      </c>
      <c r="O1790">
        <v>13</v>
      </c>
      <c r="P1790">
        <v>33</v>
      </c>
      <c r="Q1790">
        <v>6</v>
      </c>
      <c r="R1790">
        <v>72</v>
      </c>
      <c r="S1790">
        <v>14</v>
      </c>
      <c r="T1790">
        <v>21</v>
      </c>
      <c r="U1790">
        <v>1</v>
      </c>
      <c r="V1790">
        <v>0</v>
      </c>
      <c r="W1790">
        <v>4.9318771903614662</v>
      </c>
      <c r="X1790">
        <v>6.3685178507293134</v>
      </c>
      <c r="Y1790">
        <v>0.62492188218674694</v>
      </c>
      <c r="Z1790">
        <v>16.242882749228102</v>
      </c>
      <c r="AA1790">
        <v>110.78038452521952</v>
      </c>
      <c r="AB1790">
        <v>11.892997223777428</v>
      </c>
      <c r="AC1790">
        <v>77.443795005615101</v>
      </c>
      <c r="AD1790">
        <v>0</v>
      </c>
      <c r="AE1790">
        <v>228.28537642711768</v>
      </c>
    </row>
    <row r="1791" spans="1:31" x14ac:dyDescent="0.3">
      <c r="A1791">
        <v>2452246</v>
      </c>
      <c r="B1791">
        <v>1</v>
      </c>
      <c r="C1791" t="s">
        <v>80</v>
      </c>
      <c r="D1791" t="s">
        <v>96</v>
      </c>
      <c r="E1791" t="s">
        <v>141</v>
      </c>
      <c r="F1791" t="s">
        <v>1019</v>
      </c>
      <c r="G1791" t="s">
        <v>200</v>
      </c>
      <c r="H1791" t="s">
        <v>144</v>
      </c>
      <c r="I1791" t="s">
        <v>136</v>
      </c>
      <c r="J1791" t="s">
        <v>137</v>
      </c>
      <c r="K1791" t="s">
        <v>138</v>
      </c>
      <c r="L1791" t="s">
        <v>5421</v>
      </c>
      <c r="M1791" t="s">
        <v>5422</v>
      </c>
      <c r="N1791">
        <v>1.7936111109999999</v>
      </c>
      <c r="O1791">
        <v>0</v>
      </c>
      <c r="P1791">
        <v>2</v>
      </c>
      <c r="Q1791">
        <v>0</v>
      </c>
      <c r="R1791">
        <v>0</v>
      </c>
      <c r="S1791">
        <v>0</v>
      </c>
      <c r="T1791">
        <v>30</v>
      </c>
      <c r="U1791">
        <v>0</v>
      </c>
      <c r="V1791">
        <v>0</v>
      </c>
      <c r="W1791">
        <v>0</v>
      </c>
      <c r="X1791">
        <v>0.87454460330066852</v>
      </c>
      <c r="Y1791">
        <v>0</v>
      </c>
      <c r="Z1791">
        <v>0</v>
      </c>
      <c r="AA1791">
        <v>0</v>
      </c>
      <c r="AB1791">
        <v>27.483181137698793</v>
      </c>
      <c r="AC1791">
        <v>0</v>
      </c>
      <c r="AD1791">
        <v>0</v>
      </c>
      <c r="AE1791">
        <v>28.357725740999463</v>
      </c>
    </row>
    <row r="1792" spans="1:31" x14ac:dyDescent="0.3">
      <c r="A1792">
        <v>2452253</v>
      </c>
      <c r="B1792">
        <v>1</v>
      </c>
      <c r="C1792" t="s">
        <v>80</v>
      </c>
      <c r="D1792" t="s">
        <v>93</v>
      </c>
      <c r="E1792" t="s">
        <v>141</v>
      </c>
      <c r="F1792" t="s">
        <v>5423</v>
      </c>
      <c r="G1792" t="s">
        <v>143</v>
      </c>
      <c r="H1792" t="s">
        <v>144</v>
      </c>
      <c r="I1792" t="s">
        <v>136</v>
      </c>
      <c r="J1792" t="s">
        <v>137</v>
      </c>
      <c r="K1792" t="s">
        <v>138</v>
      </c>
      <c r="L1792" t="s">
        <v>5424</v>
      </c>
      <c r="M1792" t="s">
        <v>5425</v>
      </c>
      <c r="N1792">
        <v>1.8294444439999999</v>
      </c>
      <c r="O1792">
        <v>0</v>
      </c>
      <c r="P1792">
        <v>159</v>
      </c>
      <c r="Q1792">
        <v>0</v>
      </c>
      <c r="R1792">
        <v>0</v>
      </c>
      <c r="S1792">
        <v>0</v>
      </c>
      <c r="T1792">
        <v>23</v>
      </c>
      <c r="U1792">
        <v>0</v>
      </c>
      <c r="V1792">
        <v>0</v>
      </c>
      <c r="W1792">
        <v>0</v>
      </c>
      <c r="X1792">
        <v>52.564783840998238</v>
      </c>
      <c r="Y1792">
        <v>0</v>
      </c>
      <c r="Z1792">
        <v>0</v>
      </c>
      <c r="AA1792">
        <v>0</v>
      </c>
      <c r="AB1792">
        <v>12.937003664786838</v>
      </c>
      <c r="AC1792">
        <v>0</v>
      </c>
      <c r="AD1792">
        <v>0</v>
      </c>
      <c r="AE1792">
        <v>65.501787505785074</v>
      </c>
    </row>
    <row r="1793" spans="1:31" x14ac:dyDescent="0.3">
      <c r="A1793">
        <v>2452254</v>
      </c>
      <c r="B1793">
        <v>1</v>
      </c>
      <c r="C1793" t="s">
        <v>81</v>
      </c>
      <c r="D1793" t="s">
        <v>118</v>
      </c>
      <c r="E1793" t="s">
        <v>173</v>
      </c>
      <c r="F1793" t="s">
        <v>5426</v>
      </c>
      <c r="G1793" t="s">
        <v>175</v>
      </c>
      <c r="H1793" t="s">
        <v>144</v>
      </c>
      <c r="I1793" t="s">
        <v>136</v>
      </c>
      <c r="J1793" t="s">
        <v>137</v>
      </c>
      <c r="K1793" t="s">
        <v>138</v>
      </c>
      <c r="L1793" t="s">
        <v>5427</v>
      </c>
      <c r="M1793" t="s">
        <v>5428</v>
      </c>
      <c r="N1793">
        <v>1.885555555</v>
      </c>
      <c r="O1793">
        <v>0</v>
      </c>
      <c r="P1793">
        <v>1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0.28116643977933836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0.28116643977933836</v>
      </c>
    </row>
    <row r="1794" spans="1:31" x14ac:dyDescent="0.3">
      <c r="A1794">
        <v>2452257</v>
      </c>
      <c r="B1794">
        <v>1</v>
      </c>
      <c r="C1794" t="s">
        <v>80</v>
      </c>
      <c r="D1794" t="s">
        <v>105</v>
      </c>
      <c r="E1794" t="s">
        <v>159</v>
      </c>
      <c r="F1794" t="s">
        <v>5429</v>
      </c>
      <c r="G1794" t="s">
        <v>143</v>
      </c>
      <c r="H1794" t="s">
        <v>144</v>
      </c>
      <c r="I1794" t="s">
        <v>136</v>
      </c>
      <c r="J1794" t="s">
        <v>137</v>
      </c>
      <c r="K1794" t="s">
        <v>138</v>
      </c>
      <c r="L1794" t="s">
        <v>5430</v>
      </c>
      <c r="M1794" t="s">
        <v>5431</v>
      </c>
      <c r="N1794">
        <v>0.65333333299999996</v>
      </c>
      <c r="O1794">
        <v>0</v>
      </c>
      <c r="P1794">
        <v>12</v>
      </c>
      <c r="Q1794">
        <v>0</v>
      </c>
      <c r="R1794">
        <v>17</v>
      </c>
      <c r="S1794">
        <v>0</v>
      </c>
      <c r="T1794">
        <v>2</v>
      </c>
      <c r="U1794">
        <v>0</v>
      </c>
      <c r="V1794">
        <v>0</v>
      </c>
      <c r="W1794">
        <v>0</v>
      </c>
      <c r="X1794">
        <v>1.4104376137478862</v>
      </c>
      <c r="Y1794">
        <v>0</v>
      </c>
      <c r="Z1794">
        <v>2.8151551823320955</v>
      </c>
      <c r="AA1794">
        <v>0</v>
      </c>
      <c r="AB1794">
        <v>0.25224914431355538</v>
      </c>
      <c r="AC1794">
        <v>0</v>
      </c>
      <c r="AD1794">
        <v>0</v>
      </c>
      <c r="AE1794">
        <v>4.477841940393537</v>
      </c>
    </row>
    <row r="1795" spans="1:31" x14ac:dyDescent="0.3">
      <c r="A1795">
        <v>2452261</v>
      </c>
      <c r="B1795">
        <v>1</v>
      </c>
      <c r="C1795" t="s">
        <v>80</v>
      </c>
      <c r="D1795" t="s">
        <v>110</v>
      </c>
      <c r="E1795" t="s">
        <v>173</v>
      </c>
      <c r="F1795" t="s">
        <v>5432</v>
      </c>
      <c r="G1795" t="s">
        <v>175</v>
      </c>
      <c r="H1795" t="s">
        <v>144</v>
      </c>
      <c r="I1795" t="s">
        <v>136</v>
      </c>
      <c r="J1795" t="s">
        <v>137</v>
      </c>
      <c r="K1795" t="s">
        <v>138</v>
      </c>
      <c r="L1795" t="s">
        <v>5433</v>
      </c>
      <c r="M1795" t="s">
        <v>5434</v>
      </c>
      <c r="N1795">
        <v>3.2875000000000001</v>
      </c>
      <c r="O1795">
        <v>0</v>
      </c>
      <c r="P1795">
        <v>1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2.2934035171836347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2.2934035171836347</v>
      </c>
    </row>
    <row r="1796" spans="1:31" x14ac:dyDescent="0.3">
      <c r="A1796">
        <v>2452262</v>
      </c>
      <c r="B1796">
        <v>1</v>
      </c>
      <c r="C1796" t="s">
        <v>80</v>
      </c>
      <c r="D1796" t="s">
        <v>95</v>
      </c>
      <c r="E1796" t="s">
        <v>141</v>
      </c>
      <c r="F1796" t="s">
        <v>5435</v>
      </c>
      <c r="G1796" t="s">
        <v>143</v>
      </c>
      <c r="H1796" t="s">
        <v>144</v>
      </c>
      <c r="I1796" t="s">
        <v>136</v>
      </c>
      <c r="J1796" t="s">
        <v>137</v>
      </c>
      <c r="K1796" t="s">
        <v>138</v>
      </c>
      <c r="L1796" t="s">
        <v>5436</v>
      </c>
      <c r="M1796" t="s">
        <v>5437</v>
      </c>
      <c r="N1796">
        <v>0.98805555499999997</v>
      </c>
      <c r="O1796">
        <v>0</v>
      </c>
      <c r="P1796">
        <v>10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5.3050967658207187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5.3050967658207187</v>
      </c>
    </row>
    <row r="1797" spans="1:31" x14ac:dyDescent="0.3">
      <c r="A1797">
        <v>2452267</v>
      </c>
      <c r="B1797">
        <v>1</v>
      </c>
      <c r="C1797" t="s">
        <v>80</v>
      </c>
      <c r="D1797" t="s">
        <v>97</v>
      </c>
      <c r="E1797" t="s">
        <v>173</v>
      </c>
      <c r="F1797" t="s">
        <v>5438</v>
      </c>
      <c r="G1797" t="s">
        <v>175</v>
      </c>
      <c r="H1797" t="s">
        <v>144</v>
      </c>
      <c r="I1797" t="s">
        <v>136</v>
      </c>
      <c r="J1797" t="s">
        <v>137</v>
      </c>
      <c r="K1797" t="s">
        <v>138</v>
      </c>
      <c r="L1797" t="s">
        <v>5439</v>
      </c>
      <c r="M1797" t="s">
        <v>5440</v>
      </c>
      <c r="N1797">
        <v>1.088055555</v>
      </c>
      <c r="O1797">
        <v>0</v>
      </c>
      <c r="P1797">
        <v>3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1.9917273985809596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1.9917273985809596</v>
      </c>
    </row>
    <row r="1798" spans="1:31" x14ac:dyDescent="0.3">
      <c r="A1798">
        <v>2452268</v>
      </c>
      <c r="B1798">
        <v>1</v>
      </c>
      <c r="C1798" t="s">
        <v>80</v>
      </c>
      <c r="D1798" t="s">
        <v>94</v>
      </c>
      <c r="E1798" t="s">
        <v>173</v>
      </c>
      <c r="F1798" t="s">
        <v>5441</v>
      </c>
      <c r="G1798" t="s">
        <v>179</v>
      </c>
      <c r="H1798" t="s">
        <v>144</v>
      </c>
      <c r="I1798" t="s">
        <v>136</v>
      </c>
      <c r="J1798" t="s">
        <v>137</v>
      </c>
      <c r="K1798" t="s">
        <v>138</v>
      </c>
      <c r="L1798" t="s">
        <v>5442</v>
      </c>
      <c r="M1798" t="s">
        <v>5443</v>
      </c>
      <c r="N1798">
        <v>4.3366666660000002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1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5.8349630333624001</v>
      </c>
      <c r="AC1798">
        <v>0</v>
      </c>
      <c r="AD1798">
        <v>0</v>
      </c>
      <c r="AE1798">
        <v>5.8349630333624001</v>
      </c>
    </row>
    <row r="1799" spans="1:31" x14ac:dyDescent="0.3">
      <c r="A1799">
        <v>2452272</v>
      </c>
      <c r="B1799">
        <v>1</v>
      </c>
      <c r="C1799" t="s">
        <v>80</v>
      </c>
      <c r="D1799" t="s">
        <v>94</v>
      </c>
      <c r="E1799" t="s">
        <v>169</v>
      </c>
      <c r="F1799" t="s">
        <v>5444</v>
      </c>
      <c r="G1799" t="s">
        <v>149</v>
      </c>
      <c r="H1799" t="s">
        <v>135</v>
      </c>
      <c r="I1799" t="s">
        <v>136</v>
      </c>
      <c r="J1799" t="s">
        <v>137</v>
      </c>
      <c r="K1799" t="s">
        <v>138</v>
      </c>
      <c r="L1799" t="s">
        <v>5445</v>
      </c>
      <c r="M1799" t="s">
        <v>5446</v>
      </c>
      <c r="N1799">
        <v>0.453055555</v>
      </c>
      <c r="O1799">
        <v>0</v>
      </c>
      <c r="P1799">
        <v>810</v>
      </c>
      <c r="Q1799">
        <v>0</v>
      </c>
      <c r="R1799">
        <v>58</v>
      </c>
      <c r="S1799">
        <v>1</v>
      </c>
      <c r="T1799">
        <v>150</v>
      </c>
      <c r="U1799">
        <v>2</v>
      </c>
      <c r="V1799">
        <v>1</v>
      </c>
      <c r="W1799">
        <v>0</v>
      </c>
      <c r="X1799">
        <v>83.416452626341041</v>
      </c>
      <c r="Y1799">
        <v>0</v>
      </c>
      <c r="Z1799">
        <v>11.220545505077252</v>
      </c>
      <c r="AA1799">
        <v>1.2657435445287766</v>
      </c>
      <c r="AB1799">
        <v>38.449969496317138</v>
      </c>
      <c r="AC1799">
        <v>1.5904882886577782</v>
      </c>
      <c r="AD1799">
        <v>0.41319159209074002</v>
      </c>
      <c r="AE1799">
        <v>136.35639105301271</v>
      </c>
    </row>
    <row r="1800" spans="1:31" x14ac:dyDescent="0.3">
      <c r="A1800">
        <v>2452273</v>
      </c>
      <c r="B1800">
        <v>1</v>
      </c>
      <c r="C1800" t="s">
        <v>80</v>
      </c>
      <c r="D1800" t="s">
        <v>84</v>
      </c>
      <c r="E1800" t="s">
        <v>173</v>
      </c>
      <c r="F1800" t="s">
        <v>5447</v>
      </c>
      <c r="G1800" t="s">
        <v>175</v>
      </c>
      <c r="H1800" t="s">
        <v>144</v>
      </c>
      <c r="I1800" t="s">
        <v>136</v>
      </c>
      <c r="J1800" t="s">
        <v>137</v>
      </c>
      <c r="K1800" t="s">
        <v>138</v>
      </c>
      <c r="L1800" t="s">
        <v>5448</v>
      </c>
      <c r="M1800" t="s">
        <v>5449</v>
      </c>
      <c r="N1800">
        <v>1.9063888879999999</v>
      </c>
      <c r="O1800">
        <v>0</v>
      </c>
      <c r="P1800">
        <v>1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</row>
    <row r="1801" spans="1:31" x14ac:dyDescent="0.3">
      <c r="A1801">
        <v>2452275</v>
      </c>
      <c r="B1801">
        <v>1</v>
      </c>
      <c r="C1801" t="s">
        <v>80</v>
      </c>
      <c r="D1801" t="s">
        <v>83</v>
      </c>
      <c r="E1801" t="s">
        <v>173</v>
      </c>
      <c r="F1801" t="s">
        <v>5450</v>
      </c>
      <c r="G1801" t="s">
        <v>175</v>
      </c>
      <c r="H1801" t="s">
        <v>144</v>
      </c>
      <c r="I1801" t="s">
        <v>136</v>
      </c>
      <c r="J1801" t="s">
        <v>137</v>
      </c>
      <c r="K1801" t="s">
        <v>138</v>
      </c>
      <c r="L1801" t="s">
        <v>5451</v>
      </c>
      <c r="M1801" t="s">
        <v>5452</v>
      </c>
      <c r="N1801">
        <v>2.3341666659999998</v>
      </c>
      <c r="O1801">
        <v>0</v>
      </c>
      <c r="P1801">
        <v>1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1.529085504651124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1.529085504651124</v>
      </c>
    </row>
    <row r="1802" spans="1:31" x14ac:dyDescent="0.3">
      <c r="A1802">
        <v>2452277</v>
      </c>
      <c r="B1802">
        <v>1</v>
      </c>
      <c r="C1802" t="s">
        <v>81</v>
      </c>
      <c r="D1802" t="s">
        <v>116</v>
      </c>
      <c r="E1802" t="s">
        <v>169</v>
      </c>
      <c r="F1802" t="s">
        <v>5453</v>
      </c>
      <c r="G1802" t="s">
        <v>149</v>
      </c>
      <c r="H1802" t="s">
        <v>135</v>
      </c>
      <c r="I1802" t="s">
        <v>136</v>
      </c>
      <c r="J1802" t="s">
        <v>137</v>
      </c>
      <c r="K1802" t="s">
        <v>138</v>
      </c>
      <c r="L1802" t="s">
        <v>5454</v>
      </c>
      <c r="M1802" t="s">
        <v>5455</v>
      </c>
      <c r="N1802">
        <v>9.6111110999999999E-2</v>
      </c>
      <c r="O1802">
        <v>0</v>
      </c>
      <c r="P1802">
        <v>5804</v>
      </c>
      <c r="Q1802">
        <v>1</v>
      </c>
      <c r="R1802">
        <v>10</v>
      </c>
      <c r="S1802">
        <v>10</v>
      </c>
      <c r="T1802">
        <v>1212</v>
      </c>
      <c r="U1802">
        <v>3</v>
      </c>
      <c r="V1802">
        <v>1</v>
      </c>
      <c r="W1802">
        <v>0</v>
      </c>
      <c r="X1802">
        <v>146.32062962900787</v>
      </c>
      <c r="Y1802">
        <v>0.11545122932214186</v>
      </c>
      <c r="Z1802">
        <v>0.25608357174582697</v>
      </c>
      <c r="AA1802">
        <v>8.9567922994915286</v>
      </c>
      <c r="AB1802">
        <v>73.02937648591265</v>
      </c>
      <c r="AC1802">
        <v>1.4681186298490181</v>
      </c>
      <c r="AD1802">
        <v>0.10443834024855851</v>
      </c>
      <c r="AE1802">
        <v>230.25089018557756</v>
      </c>
    </row>
    <row r="1803" spans="1:31" x14ac:dyDescent="0.3">
      <c r="A1803">
        <v>2452278</v>
      </c>
      <c r="B1803">
        <v>1</v>
      </c>
      <c r="C1803" t="s">
        <v>80</v>
      </c>
      <c r="D1803" t="s">
        <v>107</v>
      </c>
      <c r="E1803" t="s">
        <v>141</v>
      </c>
      <c r="F1803" t="s">
        <v>5456</v>
      </c>
      <c r="G1803" t="s">
        <v>143</v>
      </c>
      <c r="H1803" t="s">
        <v>144</v>
      </c>
      <c r="I1803" t="s">
        <v>136</v>
      </c>
      <c r="J1803" t="s">
        <v>137</v>
      </c>
      <c r="K1803" t="s">
        <v>138</v>
      </c>
      <c r="L1803" t="s">
        <v>5457</v>
      </c>
      <c r="M1803" t="s">
        <v>5458</v>
      </c>
      <c r="N1803">
        <v>3.5575000000000001</v>
      </c>
      <c r="O1803">
        <v>0</v>
      </c>
      <c r="P1803">
        <v>52</v>
      </c>
      <c r="Q1803">
        <v>0</v>
      </c>
      <c r="R1803">
        <v>0</v>
      </c>
      <c r="S1803">
        <v>0</v>
      </c>
      <c r="T1803">
        <v>9</v>
      </c>
      <c r="U1803">
        <v>0</v>
      </c>
      <c r="V1803">
        <v>0</v>
      </c>
      <c r="W1803">
        <v>0</v>
      </c>
      <c r="X1803">
        <v>23.365455692957987</v>
      </c>
      <c r="Y1803">
        <v>0</v>
      </c>
      <c r="Z1803">
        <v>0</v>
      </c>
      <c r="AA1803">
        <v>0</v>
      </c>
      <c r="AB1803">
        <v>33.581582324492558</v>
      </c>
      <c r="AC1803">
        <v>0</v>
      </c>
      <c r="AD1803">
        <v>0</v>
      </c>
      <c r="AE1803">
        <v>56.947038017450545</v>
      </c>
    </row>
    <row r="1804" spans="1:31" x14ac:dyDescent="0.3">
      <c r="A1804">
        <v>2452280</v>
      </c>
      <c r="B1804">
        <v>1</v>
      </c>
      <c r="C1804" t="s">
        <v>80</v>
      </c>
      <c r="D1804" t="s">
        <v>93</v>
      </c>
      <c r="E1804" t="s">
        <v>141</v>
      </c>
      <c r="F1804" t="s">
        <v>5459</v>
      </c>
      <c r="G1804" t="s">
        <v>143</v>
      </c>
      <c r="H1804" t="s">
        <v>144</v>
      </c>
      <c r="I1804" t="s">
        <v>136</v>
      </c>
      <c r="J1804" t="s">
        <v>137</v>
      </c>
      <c r="K1804" t="s">
        <v>138</v>
      </c>
      <c r="L1804" t="s">
        <v>5460</v>
      </c>
      <c r="M1804" t="s">
        <v>5461</v>
      </c>
      <c r="N1804">
        <v>0.55527777700000003</v>
      </c>
      <c r="O1804">
        <v>0</v>
      </c>
      <c r="P1804">
        <v>139</v>
      </c>
      <c r="Q1804">
        <v>0</v>
      </c>
      <c r="R1804">
        <v>0</v>
      </c>
      <c r="S1804">
        <v>0</v>
      </c>
      <c r="T1804">
        <v>13</v>
      </c>
      <c r="U1804">
        <v>0</v>
      </c>
      <c r="V1804">
        <v>0</v>
      </c>
      <c r="W1804">
        <v>0</v>
      </c>
      <c r="X1804">
        <v>23.795989456953937</v>
      </c>
      <c r="Y1804">
        <v>0</v>
      </c>
      <c r="Z1804">
        <v>0</v>
      </c>
      <c r="AA1804">
        <v>0</v>
      </c>
      <c r="AB1804">
        <v>5.0843079118295593</v>
      </c>
      <c r="AC1804">
        <v>0</v>
      </c>
      <c r="AD1804">
        <v>0</v>
      </c>
      <c r="AE1804">
        <v>28.880297368783495</v>
      </c>
    </row>
    <row r="1805" spans="1:31" x14ac:dyDescent="0.3">
      <c r="A1805">
        <v>2452283</v>
      </c>
      <c r="B1805">
        <v>1</v>
      </c>
      <c r="C1805" t="s">
        <v>80</v>
      </c>
      <c r="D1805" t="s">
        <v>94</v>
      </c>
      <c r="E1805" t="s">
        <v>169</v>
      </c>
      <c r="F1805" t="s">
        <v>5462</v>
      </c>
      <c r="G1805" t="s">
        <v>166</v>
      </c>
      <c r="H1805" t="s">
        <v>135</v>
      </c>
      <c r="I1805" t="s">
        <v>136</v>
      </c>
      <c r="J1805" t="s">
        <v>137</v>
      </c>
      <c r="K1805" t="s">
        <v>138</v>
      </c>
      <c r="L1805" t="s">
        <v>5463</v>
      </c>
      <c r="M1805" t="s">
        <v>5464</v>
      </c>
      <c r="N1805">
        <v>4.0925000000000002</v>
      </c>
      <c r="O1805">
        <v>0</v>
      </c>
      <c r="P1805">
        <v>0</v>
      </c>
      <c r="Q1805">
        <v>10</v>
      </c>
      <c r="R1805">
        <v>114</v>
      </c>
      <c r="S1805">
        <v>1</v>
      </c>
      <c r="T1805">
        <v>8</v>
      </c>
      <c r="U1805">
        <v>0</v>
      </c>
      <c r="V1805">
        <v>0</v>
      </c>
      <c r="W1805">
        <v>0</v>
      </c>
      <c r="X1805">
        <v>0</v>
      </c>
      <c r="Y1805">
        <v>2.6532956868822448</v>
      </c>
      <c r="Z1805">
        <v>62.819416907220727</v>
      </c>
      <c r="AA1805">
        <v>8.2807741034757711</v>
      </c>
      <c r="AB1805">
        <v>16.105591825783364</v>
      </c>
      <c r="AC1805">
        <v>0</v>
      </c>
      <c r="AD1805">
        <v>0</v>
      </c>
      <c r="AE1805">
        <v>89.859078523362115</v>
      </c>
    </row>
    <row r="1806" spans="1:31" x14ac:dyDescent="0.3">
      <c r="A1806">
        <v>2452286</v>
      </c>
      <c r="B1806">
        <v>1</v>
      </c>
      <c r="C1806" t="s">
        <v>81</v>
      </c>
      <c r="D1806" t="s">
        <v>122</v>
      </c>
      <c r="E1806" t="s">
        <v>169</v>
      </c>
      <c r="F1806" t="s">
        <v>5465</v>
      </c>
      <c r="G1806" t="s">
        <v>149</v>
      </c>
      <c r="H1806" t="s">
        <v>135</v>
      </c>
      <c r="I1806" t="s">
        <v>136</v>
      </c>
      <c r="J1806" t="s">
        <v>137</v>
      </c>
      <c r="K1806" t="s">
        <v>138</v>
      </c>
      <c r="L1806" t="s">
        <v>5454</v>
      </c>
      <c r="M1806" t="s">
        <v>5466</v>
      </c>
      <c r="N1806">
        <v>0.62833333300000005</v>
      </c>
      <c r="O1806">
        <v>2</v>
      </c>
      <c r="P1806">
        <v>113</v>
      </c>
      <c r="Q1806">
        <v>11</v>
      </c>
      <c r="R1806">
        <v>0</v>
      </c>
      <c r="S1806">
        <v>9</v>
      </c>
      <c r="T1806">
        <v>4</v>
      </c>
      <c r="U1806">
        <v>2</v>
      </c>
      <c r="V1806">
        <v>0</v>
      </c>
      <c r="W1806">
        <v>0.10230161575835386</v>
      </c>
      <c r="X1806">
        <v>8.747162025829688</v>
      </c>
      <c r="Y1806">
        <v>5.9584163676686277</v>
      </c>
      <c r="Z1806">
        <v>0</v>
      </c>
      <c r="AA1806">
        <v>17.505430952963057</v>
      </c>
      <c r="AB1806">
        <v>1.0247835528094889</v>
      </c>
      <c r="AC1806">
        <v>53.954276483838882</v>
      </c>
      <c r="AD1806">
        <v>0</v>
      </c>
      <c r="AE1806">
        <v>87.292370998868094</v>
      </c>
    </row>
    <row r="1807" spans="1:31" x14ac:dyDescent="0.3">
      <c r="A1807">
        <v>2452288</v>
      </c>
      <c r="B1807">
        <v>1</v>
      </c>
      <c r="C1807" t="s">
        <v>80</v>
      </c>
      <c r="D1807" t="s">
        <v>94</v>
      </c>
      <c r="E1807" t="s">
        <v>141</v>
      </c>
      <c r="F1807" t="s">
        <v>5467</v>
      </c>
      <c r="G1807" t="s">
        <v>156</v>
      </c>
      <c r="H1807" t="s">
        <v>144</v>
      </c>
      <c r="I1807" t="s">
        <v>136</v>
      </c>
      <c r="J1807" t="s">
        <v>137</v>
      </c>
      <c r="K1807" t="s">
        <v>138</v>
      </c>
      <c r="L1807" t="s">
        <v>5468</v>
      </c>
      <c r="M1807" t="s">
        <v>5469</v>
      </c>
      <c r="N1807">
        <v>3.1444444439999999</v>
      </c>
      <c r="O1807">
        <v>0</v>
      </c>
      <c r="P1807">
        <v>4</v>
      </c>
      <c r="Q1807">
        <v>0</v>
      </c>
      <c r="R1807">
        <v>3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1.7090214542840378</v>
      </c>
      <c r="Y1807">
        <v>0</v>
      </c>
      <c r="Z1807">
        <v>0.29766348128227327</v>
      </c>
      <c r="AA1807">
        <v>0</v>
      </c>
      <c r="AB1807">
        <v>0</v>
      </c>
      <c r="AC1807">
        <v>0</v>
      </c>
      <c r="AD1807">
        <v>0</v>
      </c>
      <c r="AE1807">
        <v>2.006684935566311</v>
      </c>
    </row>
    <row r="1808" spans="1:31" x14ac:dyDescent="0.3">
      <c r="A1808">
        <v>2452289</v>
      </c>
      <c r="B1808">
        <v>1</v>
      </c>
      <c r="C1808" t="s">
        <v>81</v>
      </c>
      <c r="D1808" t="s">
        <v>123</v>
      </c>
      <c r="E1808" t="s">
        <v>141</v>
      </c>
      <c r="F1808" t="s">
        <v>5470</v>
      </c>
      <c r="G1808" t="s">
        <v>143</v>
      </c>
      <c r="H1808" t="s">
        <v>144</v>
      </c>
      <c r="I1808" t="s">
        <v>136</v>
      </c>
      <c r="J1808" t="s">
        <v>137</v>
      </c>
      <c r="K1808" t="s">
        <v>138</v>
      </c>
      <c r="L1808" t="s">
        <v>5471</v>
      </c>
      <c r="M1808" t="s">
        <v>5472</v>
      </c>
      <c r="N1808">
        <v>0.571944444</v>
      </c>
      <c r="O1808">
        <v>0</v>
      </c>
      <c r="P1808">
        <v>131</v>
      </c>
      <c r="Q1808">
        <v>0</v>
      </c>
      <c r="R1808">
        <v>0</v>
      </c>
      <c r="S1808">
        <v>0</v>
      </c>
      <c r="T1808">
        <v>7</v>
      </c>
      <c r="U1808">
        <v>0</v>
      </c>
      <c r="V1808">
        <v>0</v>
      </c>
      <c r="W1808">
        <v>0</v>
      </c>
      <c r="X1808">
        <v>18.508615793921923</v>
      </c>
      <c r="Y1808">
        <v>0</v>
      </c>
      <c r="Z1808">
        <v>0</v>
      </c>
      <c r="AA1808">
        <v>0</v>
      </c>
      <c r="AB1808">
        <v>2.2685123635314515</v>
      </c>
      <c r="AC1808">
        <v>0</v>
      </c>
      <c r="AD1808">
        <v>0</v>
      </c>
      <c r="AE1808">
        <v>20.777128157453376</v>
      </c>
    </row>
    <row r="1809" spans="1:31" x14ac:dyDescent="0.3">
      <c r="A1809">
        <v>2452293</v>
      </c>
      <c r="B1809">
        <v>1</v>
      </c>
      <c r="C1809" t="s">
        <v>81</v>
      </c>
      <c r="D1809" t="s">
        <v>127</v>
      </c>
      <c r="E1809" t="s">
        <v>132</v>
      </c>
      <c r="F1809" t="s">
        <v>5473</v>
      </c>
      <c r="G1809" t="s">
        <v>149</v>
      </c>
      <c r="H1809" t="s">
        <v>135</v>
      </c>
      <c r="I1809" t="s">
        <v>136</v>
      </c>
      <c r="J1809" t="s">
        <v>137</v>
      </c>
      <c r="K1809" t="s">
        <v>138</v>
      </c>
      <c r="L1809" t="s">
        <v>5474</v>
      </c>
      <c r="M1809" t="s">
        <v>5475</v>
      </c>
      <c r="N1809">
        <v>2.4588888880000002</v>
      </c>
      <c r="O1809">
        <v>0</v>
      </c>
      <c r="P1809">
        <v>3</v>
      </c>
      <c r="Q1809">
        <v>38</v>
      </c>
      <c r="R1809">
        <v>36</v>
      </c>
      <c r="S1809">
        <v>6</v>
      </c>
      <c r="T1809">
        <v>1</v>
      </c>
      <c r="U1809">
        <v>0</v>
      </c>
      <c r="V1809">
        <v>0</v>
      </c>
      <c r="W1809">
        <v>0</v>
      </c>
      <c r="X1809">
        <v>0.41602510700328377</v>
      </c>
      <c r="Y1809">
        <v>19.100221454364004</v>
      </c>
      <c r="Z1809">
        <v>18.547754305979787</v>
      </c>
      <c r="AA1809">
        <v>22.560345053612558</v>
      </c>
      <c r="AB1809">
        <v>0.23825696065707397</v>
      </c>
      <c r="AC1809">
        <v>0</v>
      </c>
      <c r="AD1809">
        <v>0</v>
      </c>
      <c r="AE1809">
        <v>60.862602881616709</v>
      </c>
    </row>
    <row r="1810" spans="1:31" x14ac:dyDescent="0.3">
      <c r="A1810">
        <v>2452296</v>
      </c>
      <c r="B1810">
        <v>1</v>
      </c>
      <c r="C1810" t="s">
        <v>81</v>
      </c>
      <c r="D1810" t="s">
        <v>123</v>
      </c>
      <c r="E1810" t="s">
        <v>173</v>
      </c>
      <c r="F1810" t="s">
        <v>5476</v>
      </c>
      <c r="G1810" t="s">
        <v>179</v>
      </c>
      <c r="H1810" t="s">
        <v>144</v>
      </c>
      <c r="I1810" t="s">
        <v>136</v>
      </c>
      <c r="J1810" t="s">
        <v>137</v>
      </c>
      <c r="K1810" t="s">
        <v>138</v>
      </c>
      <c r="L1810" t="s">
        <v>5477</v>
      </c>
      <c r="M1810" t="s">
        <v>5478</v>
      </c>
      <c r="N1810">
        <v>2.0249999999999999</v>
      </c>
      <c r="O1810">
        <v>0</v>
      </c>
      <c r="P1810">
        <v>13</v>
      </c>
      <c r="Q1810">
        <v>0</v>
      </c>
      <c r="R1810">
        <v>0</v>
      </c>
      <c r="S1810">
        <v>0</v>
      </c>
      <c r="T1810">
        <v>1</v>
      </c>
      <c r="U1810">
        <v>0</v>
      </c>
      <c r="V1810">
        <v>0</v>
      </c>
      <c r="W1810">
        <v>0</v>
      </c>
      <c r="X1810">
        <v>6.209337488619445</v>
      </c>
      <c r="Y1810">
        <v>0</v>
      </c>
      <c r="Z1810">
        <v>0</v>
      </c>
      <c r="AA1810">
        <v>0</v>
      </c>
      <c r="AB1810">
        <v>0.62188919330462822</v>
      </c>
      <c r="AC1810">
        <v>0</v>
      </c>
      <c r="AD1810">
        <v>0</v>
      </c>
      <c r="AE1810">
        <v>6.8312266819240737</v>
      </c>
    </row>
    <row r="1811" spans="1:31" x14ac:dyDescent="0.3">
      <c r="A1811">
        <v>2452297</v>
      </c>
      <c r="B1811">
        <v>1</v>
      </c>
      <c r="C1811" t="s">
        <v>80</v>
      </c>
      <c r="D1811" t="s">
        <v>104</v>
      </c>
      <c r="E1811" t="s">
        <v>147</v>
      </c>
      <c r="F1811" t="s">
        <v>5479</v>
      </c>
      <c r="G1811" t="s">
        <v>149</v>
      </c>
      <c r="H1811" t="s">
        <v>135</v>
      </c>
      <c r="I1811" t="s">
        <v>136</v>
      </c>
      <c r="J1811" t="s">
        <v>137</v>
      </c>
      <c r="K1811" t="s">
        <v>138</v>
      </c>
      <c r="L1811" t="s">
        <v>5480</v>
      </c>
      <c r="M1811" t="s">
        <v>5481</v>
      </c>
      <c r="N1811">
        <v>1.6297222220000001</v>
      </c>
      <c r="O1811">
        <v>0</v>
      </c>
      <c r="P1811">
        <v>392</v>
      </c>
      <c r="Q1811">
        <v>0</v>
      </c>
      <c r="R1811">
        <v>3</v>
      </c>
      <c r="S1811">
        <v>0</v>
      </c>
      <c r="T1811">
        <v>30</v>
      </c>
      <c r="U1811">
        <v>0</v>
      </c>
      <c r="V1811">
        <v>0</v>
      </c>
      <c r="W1811">
        <v>0</v>
      </c>
      <c r="X1811">
        <v>221.51596391720616</v>
      </c>
      <c r="Y1811">
        <v>0</v>
      </c>
      <c r="Z1811">
        <v>1.3290929184671609</v>
      </c>
      <c r="AA1811">
        <v>0</v>
      </c>
      <c r="AB1811">
        <v>10.326738036213435</v>
      </c>
      <c r="AC1811">
        <v>0</v>
      </c>
      <c r="AD1811">
        <v>0</v>
      </c>
      <c r="AE1811">
        <v>233.17179487188676</v>
      </c>
    </row>
    <row r="1812" spans="1:31" x14ac:dyDescent="0.3">
      <c r="A1812">
        <v>2452299</v>
      </c>
      <c r="B1812">
        <v>1</v>
      </c>
      <c r="C1812" t="s">
        <v>80</v>
      </c>
      <c r="D1812" t="s">
        <v>97</v>
      </c>
      <c r="E1812" t="s">
        <v>141</v>
      </c>
      <c r="F1812" t="s">
        <v>5482</v>
      </c>
      <c r="G1812" t="s">
        <v>956</v>
      </c>
      <c r="H1812" t="s">
        <v>144</v>
      </c>
      <c r="I1812" t="s">
        <v>136</v>
      </c>
      <c r="J1812" t="s">
        <v>137</v>
      </c>
      <c r="K1812" t="s">
        <v>138</v>
      </c>
      <c r="L1812" t="s">
        <v>5483</v>
      </c>
      <c r="M1812" t="s">
        <v>5484</v>
      </c>
      <c r="N1812">
        <v>0.76944444400000001</v>
      </c>
      <c r="O1812">
        <v>0</v>
      </c>
      <c r="P1812">
        <v>22</v>
      </c>
      <c r="Q1812">
        <v>0</v>
      </c>
      <c r="R1812">
        <v>4</v>
      </c>
      <c r="S1812">
        <v>0</v>
      </c>
      <c r="T1812">
        <v>2</v>
      </c>
      <c r="U1812">
        <v>0</v>
      </c>
      <c r="V1812">
        <v>0</v>
      </c>
      <c r="W1812">
        <v>0</v>
      </c>
      <c r="X1812">
        <v>12.493775193648291</v>
      </c>
      <c r="Y1812">
        <v>0</v>
      </c>
      <c r="Z1812">
        <v>0.87234911860613906</v>
      </c>
      <c r="AA1812">
        <v>0</v>
      </c>
      <c r="AB1812">
        <v>3.238388485527123</v>
      </c>
      <c r="AC1812">
        <v>0</v>
      </c>
      <c r="AD1812">
        <v>0</v>
      </c>
      <c r="AE1812">
        <v>16.604512797781553</v>
      </c>
    </row>
    <row r="1813" spans="1:31" x14ac:dyDescent="0.3">
      <c r="A1813">
        <v>2452304</v>
      </c>
      <c r="B1813">
        <v>1</v>
      </c>
      <c r="C1813" t="s">
        <v>81</v>
      </c>
      <c r="D1813" t="s">
        <v>118</v>
      </c>
      <c r="E1813" t="s">
        <v>173</v>
      </c>
      <c r="F1813" t="s">
        <v>5485</v>
      </c>
      <c r="G1813" t="s">
        <v>219</v>
      </c>
      <c r="H1813" t="s">
        <v>144</v>
      </c>
      <c r="I1813" t="s">
        <v>136</v>
      </c>
      <c r="J1813" t="s">
        <v>3</v>
      </c>
      <c r="K1813" t="s">
        <v>138</v>
      </c>
      <c r="L1813" t="s">
        <v>5486</v>
      </c>
      <c r="M1813" t="s">
        <v>5487</v>
      </c>
      <c r="N1813">
        <v>1.7166666660000001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1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0.23927241727070375</v>
      </c>
      <c r="AC1813">
        <v>0</v>
      </c>
      <c r="AD1813">
        <v>0</v>
      </c>
      <c r="AE1813">
        <v>0.23927241727070375</v>
      </c>
    </row>
    <row r="1814" spans="1:31" x14ac:dyDescent="0.3">
      <c r="A1814">
        <v>2452305</v>
      </c>
      <c r="B1814">
        <v>1</v>
      </c>
      <c r="C1814" t="s">
        <v>80</v>
      </c>
      <c r="D1814" t="s">
        <v>83</v>
      </c>
      <c r="E1814" t="s">
        <v>173</v>
      </c>
      <c r="F1814" t="s">
        <v>5488</v>
      </c>
      <c r="G1814" t="s">
        <v>219</v>
      </c>
      <c r="H1814" t="s">
        <v>144</v>
      </c>
      <c r="I1814" t="s">
        <v>136</v>
      </c>
      <c r="J1814" t="s">
        <v>3</v>
      </c>
      <c r="K1814" t="s">
        <v>138</v>
      </c>
      <c r="L1814" t="s">
        <v>5489</v>
      </c>
      <c r="M1814" t="s">
        <v>5490</v>
      </c>
      <c r="N1814">
        <v>2.5616666659999998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1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1.3878209158767008</v>
      </c>
      <c r="AC1814">
        <v>0</v>
      </c>
      <c r="AD1814">
        <v>0</v>
      </c>
      <c r="AE1814">
        <v>1.3878209158767008</v>
      </c>
    </row>
    <row r="1815" spans="1:31" x14ac:dyDescent="0.3">
      <c r="A1815">
        <v>2452307</v>
      </c>
      <c r="B1815">
        <v>1</v>
      </c>
      <c r="C1815" t="s">
        <v>80</v>
      </c>
      <c r="D1815" t="s">
        <v>96</v>
      </c>
      <c r="E1815" t="s">
        <v>173</v>
      </c>
      <c r="F1815" t="s">
        <v>5491</v>
      </c>
      <c r="G1815" t="s">
        <v>175</v>
      </c>
      <c r="H1815" t="s">
        <v>144</v>
      </c>
      <c r="I1815" t="s">
        <v>136</v>
      </c>
      <c r="J1815" t="s">
        <v>137</v>
      </c>
      <c r="K1815" t="s">
        <v>138</v>
      </c>
      <c r="L1815" t="s">
        <v>5492</v>
      </c>
      <c r="M1815" t="s">
        <v>5493</v>
      </c>
      <c r="N1815">
        <v>3.116944444</v>
      </c>
      <c r="O1815">
        <v>0</v>
      </c>
      <c r="P1815">
        <v>1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</row>
    <row r="1816" spans="1:31" x14ac:dyDescent="0.3">
      <c r="A1816">
        <v>2452309</v>
      </c>
      <c r="B1816">
        <v>1</v>
      </c>
      <c r="C1816" t="s">
        <v>81</v>
      </c>
      <c r="D1816" t="s">
        <v>116</v>
      </c>
      <c r="E1816" t="s">
        <v>132</v>
      </c>
      <c r="F1816" t="s">
        <v>5002</v>
      </c>
      <c r="G1816" t="s">
        <v>381</v>
      </c>
      <c r="H1816" t="s">
        <v>135</v>
      </c>
      <c r="I1816" t="s">
        <v>136</v>
      </c>
      <c r="J1816" t="s">
        <v>137</v>
      </c>
      <c r="K1816" t="s">
        <v>138</v>
      </c>
      <c r="L1816" t="s">
        <v>5494</v>
      </c>
      <c r="M1816" t="s">
        <v>5495</v>
      </c>
      <c r="N1816">
        <v>0.56861111099999995</v>
      </c>
      <c r="O1816">
        <v>0</v>
      </c>
      <c r="P1816">
        <v>720</v>
      </c>
      <c r="Q1816">
        <v>1</v>
      </c>
      <c r="R1816">
        <v>71</v>
      </c>
      <c r="S1816">
        <v>2</v>
      </c>
      <c r="T1816">
        <v>91</v>
      </c>
      <c r="U1816">
        <v>0</v>
      </c>
      <c r="V1816">
        <v>0</v>
      </c>
      <c r="W1816">
        <v>0</v>
      </c>
      <c r="X1816">
        <v>69.227160095266555</v>
      </c>
      <c r="Y1816">
        <v>0.27589479537543332</v>
      </c>
      <c r="Z1816">
        <v>2.8363145046093896</v>
      </c>
      <c r="AA1816">
        <v>2.5422564707942317</v>
      </c>
      <c r="AB1816">
        <v>16.943978477870058</v>
      </c>
      <c r="AC1816">
        <v>0</v>
      </c>
      <c r="AD1816">
        <v>0</v>
      </c>
      <c r="AE1816">
        <v>91.825604343915671</v>
      </c>
    </row>
    <row r="1817" spans="1:31" x14ac:dyDescent="0.3">
      <c r="A1817">
        <v>2452310</v>
      </c>
      <c r="B1817">
        <v>1</v>
      </c>
      <c r="C1817" t="s">
        <v>80</v>
      </c>
      <c r="D1817" t="s">
        <v>96</v>
      </c>
      <c r="E1817" t="s">
        <v>173</v>
      </c>
      <c r="F1817" t="s">
        <v>5496</v>
      </c>
      <c r="G1817" t="s">
        <v>461</v>
      </c>
      <c r="H1817" t="s">
        <v>144</v>
      </c>
      <c r="I1817" t="s">
        <v>136</v>
      </c>
      <c r="J1817" t="s">
        <v>137</v>
      </c>
      <c r="K1817" t="s">
        <v>138</v>
      </c>
      <c r="L1817" t="s">
        <v>5497</v>
      </c>
      <c r="M1817" t="s">
        <v>5498</v>
      </c>
      <c r="N1817">
        <v>3.6658333330000001</v>
      </c>
      <c r="O1817">
        <v>0</v>
      </c>
      <c r="P1817">
        <v>1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5.4116197036559868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5.4116197036559868</v>
      </c>
    </row>
    <row r="1818" spans="1:31" x14ac:dyDescent="0.3">
      <c r="A1818">
        <v>2452312</v>
      </c>
      <c r="B1818">
        <v>1</v>
      </c>
      <c r="C1818" t="s">
        <v>80</v>
      </c>
      <c r="D1818" t="s">
        <v>95</v>
      </c>
      <c r="E1818" t="s">
        <v>141</v>
      </c>
      <c r="F1818" t="s">
        <v>1539</v>
      </c>
      <c r="G1818" t="s">
        <v>143</v>
      </c>
      <c r="H1818" t="s">
        <v>144</v>
      </c>
      <c r="I1818" t="s">
        <v>136</v>
      </c>
      <c r="J1818" t="s">
        <v>137</v>
      </c>
      <c r="K1818" t="s">
        <v>138</v>
      </c>
      <c r="L1818" t="s">
        <v>5499</v>
      </c>
      <c r="M1818" t="s">
        <v>5500</v>
      </c>
      <c r="N1818">
        <v>0.91694444399999997</v>
      </c>
      <c r="O1818">
        <v>0</v>
      </c>
      <c r="P1818">
        <v>167</v>
      </c>
      <c r="Q1818">
        <v>0</v>
      </c>
      <c r="R1818">
        <v>0</v>
      </c>
      <c r="S1818">
        <v>0</v>
      </c>
      <c r="T1818">
        <v>5</v>
      </c>
      <c r="U1818">
        <v>0</v>
      </c>
      <c r="V1818">
        <v>0</v>
      </c>
      <c r="W1818">
        <v>0</v>
      </c>
      <c r="X1818">
        <v>44.044076580943063</v>
      </c>
      <c r="Y1818">
        <v>0</v>
      </c>
      <c r="Z1818">
        <v>0</v>
      </c>
      <c r="AA1818">
        <v>0</v>
      </c>
      <c r="AB1818">
        <v>2.8275318094840447</v>
      </c>
      <c r="AC1818">
        <v>0</v>
      </c>
      <c r="AD1818">
        <v>0</v>
      </c>
      <c r="AE1818">
        <v>46.871608390427106</v>
      </c>
    </row>
    <row r="1819" spans="1:31" x14ac:dyDescent="0.3">
      <c r="A1819">
        <v>2452313</v>
      </c>
      <c r="B1819">
        <v>1</v>
      </c>
      <c r="C1819" t="s">
        <v>80</v>
      </c>
      <c r="D1819" t="s">
        <v>101</v>
      </c>
      <c r="E1819" t="s">
        <v>141</v>
      </c>
      <c r="F1819" t="s">
        <v>5501</v>
      </c>
      <c r="G1819" t="s">
        <v>143</v>
      </c>
      <c r="H1819" t="s">
        <v>144</v>
      </c>
      <c r="I1819" t="s">
        <v>136</v>
      </c>
      <c r="J1819" t="s">
        <v>137</v>
      </c>
      <c r="K1819" t="s">
        <v>138</v>
      </c>
      <c r="L1819" t="s">
        <v>5502</v>
      </c>
      <c r="M1819" t="s">
        <v>5503</v>
      </c>
      <c r="N1819">
        <v>0.68694444399999999</v>
      </c>
      <c r="O1819">
        <v>0</v>
      </c>
      <c r="P1819">
        <v>127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9.6008265595708266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9.6008265595708266</v>
      </c>
    </row>
    <row r="1820" spans="1:31" x14ac:dyDescent="0.3">
      <c r="A1820">
        <v>2452319</v>
      </c>
      <c r="B1820">
        <v>1</v>
      </c>
      <c r="C1820" t="s">
        <v>80</v>
      </c>
      <c r="D1820" t="s">
        <v>105</v>
      </c>
      <c r="E1820" t="s">
        <v>141</v>
      </c>
      <c r="F1820" t="s">
        <v>5504</v>
      </c>
      <c r="G1820" t="s">
        <v>1536</v>
      </c>
      <c r="H1820" t="s">
        <v>144</v>
      </c>
      <c r="I1820" t="s">
        <v>136</v>
      </c>
      <c r="J1820" t="s">
        <v>137</v>
      </c>
      <c r="K1820" t="s">
        <v>138</v>
      </c>
      <c r="L1820" t="s">
        <v>5505</v>
      </c>
      <c r="M1820" t="s">
        <v>5506</v>
      </c>
      <c r="N1820">
        <v>2.8513888879999998</v>
      </c>
      <c r="O1820">
        <v>0</v>
      </c>
      <c r="P1820">
        <v>45</v>
      </c>
      <c r="Q1820">
        <v>0</v>
      </c>
      <c r="R1820">
        <v>5</v>
      </c>
      <c r="S1820">
        <v>0</v>
      </c>
      <c r="T1820">
        <v>4</v>
      </c>
      <c r="U1820">
        <v>0</v>
      </c>
      <c r="V1820">
        <v>0</v>
      </c>
      <c r="W1820">
        <v>0</v>
      </c>
      <c r="X1820">
        <v>36.133175295981786</v>
      </c>
      <c r="Y1820">
        <v>0</v>
      </c>
      <c r="Z1820">
        <v>4.6720030311998499</v>
      </c>
      <c r="AA1820">
        <v>0</v>
      </c>
      <c r="AB1820">
        <v>5.4388728501945094</v>
      </c>
      <c r="AC1820">
        <v>0</v>
      </c>
      <c r="AD1820">
        <v>0</v>
      </c>
      <c r="AE1820">
        <v>46.244051177376143</v>
      </c>
    </row>
    <row r="1821" spans="1:31" x14ac:dyDescent="0.3">
      <c r="A1821">
        <v>2452320</v>
      </c>
      <c r="B1821">
        <v>1</v>
      </c>
      <c r="C1821" t="s">
        <v>80</v>
      </c>
      <c r="D1821" t="s">
        <v>93</v>
      </c>
      <c r="E1821" t="s">
        <v>141</v>
      </c>
      <c r="F1821" t="s">
        <v>5507</v>
      </c>
      <c r="G1821" t="s">
        <v>143</v>
      </c>
      <c r="H1821" t="s">
        <v>144</v>
      </c>
      <c r="I1821" t="s">
        <v>136</v>
      </c>
      <c r="J1821" t="s">
        <v>137</v>
      </c>
      <c r="K1821" t="s">
        <v>138</v>
      </c>
      <c r="L1821" t="s">
        <v>5508</v>
      </c>
      <c r="M1821" t="s">
        <v>5509</v>
      </c>
      <c r="N1821">
        <v>1.923611111</v>
      </c>
      <c r="O1821">
        <v>0</v>
      </c>
      <c r="P1821">
        <v>90</v>
      </c>
      <c r="Q1821">
        <v>0</v>
      </c>
      <c r="R1821">
        <v>0</v>
      </c>
      <c r="S1821">
        <v>0</v>
      </c>
      <c r="T1821">
        <v>4</v>
      </c>
      <c r="U1821">
        <v>0</v>
      </c>
      <c r="V1821">
        <v>0</v>
      </c>
      <c r="W1821">
        <v>0</v>
      </c>
      <c r="X1821">
        <v>30.086439865363026</v>
      </c>
      <c r="Y1821">
        <v>0</v>
      </c>
      <c r="Z1821">
        <v>0</v>
      </c>
      <c r="AA1821">
        <v>0</v>
      </c>
      <c r="AB1821">
        <v>2.6865456839114872</v>
      </c>
      <c r="AC1821">
        <v>0</v>
      </c>
      <c r="AD1821">
        <v>0</v>
      </c>
      <c r="AE1821">
        <v>32.772985549274516</v>
      </c>
    </row>
    <row r="1822" spans="1:31" x14ac:dyDescent="0.3">
      <c r="A1822">
        <v>2452321</v>
      </c>
      <c r="B1822">
        <v>1</v>
      </c>
      <c r="C1822" t="s">
        <v>80</v>
      </c>
      <c r="D1822" t="s">
        <v>103</v>
      </c>
      <c r="E1822" t="s">
        <v>173</v>
      </c>
      <c r="F1822" t="s">
        <v>5510</v>
      </c>
      <c r="G1822" t="s">
        <v>175</v>
      </c>
      <c r="H1822" t="s">
        <v>144</v>
      </c>
      <c r="I1822" t="s">
        <v>136</v>
      </c>
      <c r="J1822" t="s">
        <v>137</v>
      </c>
      <c r="K1822" t="s">
        <v>138</v>
      </c>
      <c r="L1822" t="s">
        <v>5511</v>
      </c>
      <c r="M1822" t="s">
        <v>5512</v>
      </c>
      <c r="N1822">
        <v>1.0830555550000001</v>
      </c>
      <c r="O1822">
        <v>0</v>
      </c>
      <c r="P1822">
        <v>1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0.21669362034098411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0.21669362034098411</v>
      </c>
    </row>
    <row r="1823" spans="1:31" x14ac:dyDescent="0.3">
      <c r="A1823">
        <v>2452323</v>
      </c>
      <c r="B1823">
        <v>1</v>
      </c>
      <c r="C1823" t="s">
        <v>80</v>
      </c>
      <c r="D1823" t="s">
        <v>105</v>
      </c>
      <c r="E1823" t="s">
        <v>182</v>
      </c>
      <c r="F1823" t="s">
        <v>5513</v>
      </c>
      <c r="G1823" t="s">
        <v>143</v>
      </c>
      <c r="H1823" t="s">
        <v>144</v>
      </c>
      <c r="I1823" t="s">
        <v>136</v>
      </c>
      <c r="J1823" t="s">
        <v>137</v>
      </c>
      <c r="K1823" t="s">
        <v>138</v>
      </c>
      <c r="L1823" t="s">
        <v>5514</v>
      </c>
      <c r="M1823" t="s">
        <v>5515</v>
      </c>
      <c r="N1823">
        <v>0.646666666</v>
      </c>
      <c r="O1823">
        <v>0</v>
      </c>
      <c r="P1823">
        <v>22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4.069965394108749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4.069965394108749</v>
      </c>
    </row>
    <row r="1824" spans="1:31" x14ac:dyDescent="0.3">
      <c r="A1824">
        <v>2452327</v>
      </c>
      <c r="B1824">
        <v>1</v>
      </c>
      <c r="C1824" t="s">
        <v>80</v>
      </c>
      <c r="D1824" t="s">
        <v>97</v>
      </c>
      <c r="E1824" t="s">
        <v>173</v>
      </c>
      <c r="F1824" t="s">
        <v>5516</v>
      </c>
      <c r="G1824" t="s">
        <v>175</v>
      </c>
      <c r="H1824" t="s">
        <v>144</v>
      </c>
      <c r="I1824" t="s">
        <v>136</v>
      </c>
      <c r="J1824" t="s">
        <v>137</v>
      </c>
      <c r="K1824" t="s">
        <v>138</v>
      </c>
      <c r="L1824" t="s">
        <v>5517</v>
      </c>
      <c r="M1824" t="s">
        <v>5518</v>
      </c>
      <c r="N1824">
        <v>3.2805555549999998</v>
      </c>
      <c r="O1824">
        <v>0</v>
      </c>
      <c r="P1824">
        <v>0</v>
      </c>
      <c r="Q1824">
        <v>0</v>
      </c>
      <c r="R1824">
        <v>1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</row>
    <row r="1825" spans="1:31" x14ac:dyDescent="0.3">
      <c r="A1825">
        <v>2452329</v>
      </c>
      <c r="B1825">
        <v>1</v>
      </c>
      <c r="C1825" t="s">
        <v>80</v>
      </c>
      <c r="D1825" t="s">
        <v>82</v>
      </c>
      <c r="E1825" t="s">
        <v>173</v>
      </c>
      <c r="F1825" t="s">
        <v>5519</v>
      </c>
      <c r="G1825" t="s">
        <v>175</v>
      </c>
      <c r="H1825" t="s">
        <v>144</v>
      </c>
      <c r="I1825" t="s">
        <v>136</v>
      </c>
      <c r="J1825" t="s">
        <v>137</v>
      </c>
      <c r="K1825" t="s">
        <v>138</v>
      </c>
      <c r="L1825" t="s">
        <v>5520</v>
      </c>
      <c r="M1825" t="s">
        <v>5521</v>
      </c>
      <c r="N1825">
        <v>1.2122222220000001</v>
      </c>
      <c r="O1825">
        <v>0</v>
      </c>
      <c r="P1825">
        <v>1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0.10086192231907123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0.10086192231907123</v>
      </c>
    </row>
    <row r="1826" spans="1:31" x14ac:dyDescent="0.3">
      <c r="A1826">
        <v>2452330</v>
      </c>
      <c r="B1826">
        <v>1</v>
      </c>
      <c r="C1826" t="s">
        <v>81</v>
      </c>
      <c r="D1826" t="s">
        <v>128</v>
      </c>
      <c r="E1826" t="s">
        <v>159</v>
      </c>
      <c r="F1826" t="s">
        <v>5522</v>
      </c>
      <c r="G1826" t="s">
        <v>156</v>
      </c>
      <c r="H1826" t="s">
        <v>144</v>
      </c>
      <c r="I1826" t="s">
        <v>136</v>
      </c>
      <c r="J1826" t="s">
        <v>137</v>
      </c>
      <c r="K1826" t="s">
        <v>138</v>
      </c>
      <c r="L1826" t="s">
        <v>5523</v>
      </c>
      <c r="M1826" t="s">
        <v>5524</v>
      </c>
      <c r="N1826">
        <v>7.6577777769999997</v>
      </c>
      <c r="O1826">
        <v>0</v>
      </c>
      <c r="P1826">
        <v>106</v>
      </c>
      <c r="Q1826">
        <v>0</v>
      </c>
      <c r="R1826">
        <v>1</v>
      </c>
      <c r="S1826">
        <v>0</v>
      </c>
      <c r="T1826">
        <v>4</v>
      </c>
      <c r="U1826">
        <v>0</v>
      </c>
      <c r="V1826">
        <v>0</v>
      </c>
      <c r="W1826">
        <v>0</v>
      </c>
      <c r="X1826">
        <v>229.19808462708897</v>
      </c>
      <c r="Y1826">
        <v>0</v>
      </c>
      <c r="Z1826">
        <v>0.33477477108821252</v>
      </c>
      <c r="AA1826">
        <v>0</v>
      </c>
      <c r="AB1826">
        <v>14.376644642514279</v>
      </c>
      <c r="AC1826">
        <v>0</v>
      </c>
      <c r="AD1826">
        <v>0</v>
      </c>
      <c r="AE1826">
        <v>243.90950404069144</v>
      </c>
    </row>
    <row r="1827" spans="1:31" x14ac:dyDescent="0.3">
      <c r="A1827">
        <v>2452332</v>
      </c>
      <c r="B1827">
        <v>1</v>
      </c>
      <c r="C1827" t="s">
        <v>80</v>
      </c>
      <c r="D1827" t="s">
        <v>83</v>
      </c>
      <c r="E1827" t="s">
        <v>173</v>
      </c>
      <c r="F1827" t="s">
        <v>5525</v>
      </c>
      <c r="G1827" t="s">
        <v>175</v>
      </c>
      <c r="H1827" t="s">
        <v>144</v>
      </c>
      <c r="I1827" t="s">
        <v>136</v>
      </c>
      <c r="J1827" t="s">
        <v>137</v>
      </c>
      <c r="K1827" t="s">
        <v>138</v>
      </c>
      <c r="L1827" t="s">
        <v>5526</v>
      </c>
      <c r="M1827" t="s">
        <v>5527</v>
      </c>
      <c r="N1827">
        <v>4.3908333329999998</v>
      </c>
      <c r="O1827">
        <v>0</v>
      </c>
      <c r="P1827">
        <v>1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1.1869195484590125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1.1869195484590125</v>
      </c>
    </row>
    <row r="1828" spans="1:31" x14ac:dyDescent="0.3">
      <c r="A1828">
        <v>2452333</v>
      </c>
      <c r="B1828">
        <v>1</v>
      </c>
      <c r="C1828" t="s">
        <v>80</v>
      </c>
      <c r="D1828" t="s">
        <v>88</v>
      </c>
      <c r="E1828" t="s">
        <v>182</v>
      </c>
      <c r="F1828" t="s">
        <v>5347</v>
      </c>
      <c r="G1828" t="s">
        <v>143</v>
      </c>
      <c r="H1828" t="s">
        <v>144</v>
      </c>
      <c r="I1828" t="s">
        <v>136</v>
      </c>
      <c r="J1828" t="s">
        <v>137</v>
      </c>
      <c r="K1828" t="s">
        <v>138</v>
      </c>
      <c r="L1828" t="s">
        <v>5528</v>
      </c>
      <c r="M1828" t="s">
        <v>5529</v>
      </c>
      <c r="N1828">
        <v>3.125277777</v>
      </c>
      <c r="O1828">
        <v>0</v>
      </c>
      <c r="P1828">
        <v>25</v>
      </c>
      <c r="Q1828">
        <v>0</v>
      </c>
      <c r="R1828">
        <v>0</v>
      </c>
      <c r="S1828">
        <v>0</v>
      </c>
      <c r="T1828">
        <v>9</v>
      </c>
      <c r="U1828">
        <v>0</v>
      </c>
      <c r="V1828">
        <v>0</v>
      </c>
      <c r="W1828">
        <v>0</v>
      </c>
      <c r="X1828">
        <v>19.048571757820575</v>
      </c>
      <c r="Y1828">
        <v>0</v>
      </c>
      <c r="Z1828">
        <v>0</v>
      </c>
      <c r="AA1828">
        <v>0</v>
      </c>
      <c r="AB1828">
        <v>27.072431203557684</v>
      </c>
      <c r="AC1828">
        <v>0</v>
      </c>
      <c r="AD1828">
        <v>0</v>
      </c>
      <c r="AE1828">
        <v>46.121002961378259</v>
      </c>
    </row>
    <row r="1829" spans="1:31" x14ac:dyDescent="0.3">
      <c r="A1829">
        <v>2452335</v>
      </c>
      <c r="B1829">
        <v>1</v>
      </c>
      <c r="C1829" t="s">
        <v>80</v>
      </c>
      <c r="D1829" t="s">
        <v>110</v>
      </c>
      <c r="E1829" t="s">
        <v>159</v>
      </c>
      <c r="F1829" t="s">
        <v>5530</v>
      </c>
      <c r="G1829" t="s">
        <v>143</v>
      </c>
      <c r="H1829" t="s">
        <v>144</v>
      </c>
      <c r="I1829" t="s">
        <v>136</v>
      </c>
      <c r="J1829" t="s">
        <v>137</v>
      </c>
      <c r="K1829" t="s">
        <v>138</v>
      </c>
      <c r="L1829" t="s">
        <v>5531</v>
      </c>
      <c r="M1829" t="s">
        <v>5532</v>
      </c>
      <c r="N1829">
        <v>3.1916666660000002</v>
      </c>
      <c r="O1829">
        <v>0</v>
      </c>
      <c r="P1829">
        <v>510</v>
      </c>
      <c r="Q1829">
        <v>0</v>
      </c>
      <c r="R1829">
        <v>0</v>
      </c>
      <c r="S1829">
        <v>0</v>
      </c>
      <c r="T1829">
        <v>28</v>
      </c>
      <c r="U1829">
        <v>0</v>
      </c>
      <c r="V1829">
        <v>0</v>
      </c>
      <c r="W1829">
        <v>0</v>
      </c>
      <c r="X1829">
        <v>427.89591873263407</v>
      </c>
      <c r="Y1829">
        <v>0</v>
      </c>
      <c r="Z1829">
        <v>0</v>
      </c>
      <c r="AA1829">
        <v>0</v>
      </c>
      <c r="AB1829">
        <v>79.641126994410513</v>
      </c>
      <c r="AC1829">
        <v>0</v>
      </c>
      <c r="AD1829">
        <v>0</v>
      </c>
      <c r="AE1829">
        <v>507.53704572704459</v>
      </c>
    </row>
    <row r="1830" spans="1:31" x14ac:dyDescent="0.3">
      <c r="A1830">
        <v>2452340</v>
      </c>
      <c r="B1830">
        <v>1</v>
      </c>
      <c r="C1830" t="s">
        <v>80</v>
      </c>
      <c r="D1830" t="s">
        <v>105</v>
      </c>
      <c r="E1830" t="s">
        <v>182</v>
      </c>
      <c r="F1830" t="s">
        <v>5533</v>
      </c>
      <c r="G1830" t="s">
        <v>143</v>
      </c>
      <c r="H1830" t="s">
        <v>144</v>
      </c>
      <c r="I1830" t="s">
        <v>136</v>
      </c>
      <c r="J1830" t="s">
        <v>137</v>
      </c>
      <c r="K1830" t="s">
        <v>138</v>
      </c>
      <c r="L1830" t="s">
        <v>5534</v>
      </c>
      <c r="M1830" t="s">
        <v>5535</v>
      </c>
      <c r="N1830">
        <v>0.90777777699999995</v>
      </c>
      <c r="O1830">
        <v>0</v>
      </c>
      <c r="P1830">
        <v>1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4.8346195183120187E-2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4.8346195183120187E-2</v>
      </c>
    </row>
    <row r="1831" spans="1:31" x14ac:dyDescent="0.3">
      <c r="A1831">
        <v>2452341</v>
      </c>
      <c r="B1831">
        <v>1</v>
      </c>
      <c r="C1831" t="s">
        <v>80</v>
      </c>
      <c r="D1831" t="s">
        <v>97</v>
      </c>
      <c r="E1831" t="s">
        <v>173</v>
      </c>
      <c r="F1831" t="s">
        <v>5536</v>
      </c>
      <c r="G1831" t="s">
        <v>175</v>
      </c>
      <c r="H1831" t="s">
        <v>144</v>
      </c>
      <c r="I1831" t="s">
        <v>136</v>
      </c>
      <c r="J1831" t="s">
        <v>137</v>
      </c>
      <c r="K1831" t="s">
        <v>138</v>
      </c>
      <c r="L1831" t="s">
        <v>5537</v>
      </c>
      <c r="M1831" t="s">
        <v>5538</v>
      </c>
      <c r="N1831">
        <v>3.636666666</v>
      </c>
      <c r="O1831">
        <v>0</v>
      </c>
      <c r="P1831">
        <v>2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3.1513216757879183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3.1513216757879183</v>
      </c>
    </row>
    <row r="1832" spans="1:31" x14ac:dyDescent="0.3">
      <c r="A1832">
        <v>2452344</v>
      </c>
      <c r="B1832">
        <v>1</v>
      </c>
      <c r="C1832" t="s">
        <v>80</v>
      </c>
      <c r="D1832" t="s">
        <v>97</v>
      </c>
      <c r="E1832" t="s">
        <v>173</v>
      </c>
      <c r="F1832" t="s">
        <v>5539</v>
      </c>
      <c r="G1832" t="s">
        <v>219</v>
      </c>
      <c r="H1832" t="s">
        <v>144</v>
      </c>
      <c r="I1832" t="s">
        <v>136</v>
      </c>
      <c r="J1832" t="s">
        <v>3</v>
      </c>
      <c r="K1832" t="s">
        <v>138</v>
      </c>
      <c r="L1832" t="s">
        <v>5540</v>
      </c>
      <c r="M1832" t="s">
        <v>5541</v>
      </c>
      <c r="N1832">
        <v>1.4255555550000001</v>
      </c>
      <c r="O1832">
        <v>0</v>
      </c>
      <c r="P1832">
        <v>1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0.40410097140387746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0.40410097140387746</v>
      </c>
    </row>
    <row r="1833" spans="1:31" x14ac:dyDescent="0.3">
      <c r="A1833">
        <v>2452346</v>
      </c>
      <c r="B1833">
        <v>1</v>
      </c>
      <c r="C1833" t="s">
        <v>81</v>
      </c>
      <c r="D1833" t="s">
        <v>113</v>
      </c>
      <c r="E1833" t="s">
        <v>173</v>
      </c>
      <c r="F1833" t="s">
        <v>5542</v>
      </c>
      <c r="G1833" t="s">
        <v>5543</v>
      </c>
      <c r="H1833" t="s">
        <v>144</v>
      </c>
      <c r="I1833" t="s">
        <v>136</v>
      </c>
      <c r="J1833" t="s">
        <v>137</v>
      </c>
      <c r="K1833" t="s">
        <v>138</v>
      </c>
      <c r="L1833" t="s">
        <v>5544</v>
      </c>
      <c r="M1833" t="s">
        <v>5545</v>
      </c>
      <c r="N1833">
        <v>2.0361111109999999</v>
      </c>
      <c r="O1833">
        <v>0</v>
      </c>
      <c r="P1833">
        <v>8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3.5573046825474139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3.5573046825474139</v>
      </c>
    </row>
    <row r="1834" spans="1:31" x14ac:dyDescent="0.3">
      <c r="A1834">
        <v>2452352</v>
      </c>
      <c r="B1834">
        <v>1</v>
      </c>
      <c r="C1834" t="s">
        <v>81</v>
      </c>
      <c r="D1834" t="s">
        <v>123</v>
      </c>
      <c r="E1834" t="s">
        <v>141</v>
      </c>
      <c r="F1834" t="s">
        <v>5546</v>
      </c>
      <c r="G1834" t="s">
        <v>143</v>
      </c>
      <c r="H1834" t="s">
        <v>144</v>
      </c>
      <c r="I1834" t="s">
        <v>136</v>
      </c>
      <c r="J1834" t="s">
        <v>137</v>
      </c>
      <c r="K1834" t="s">
        <v>138</v>
      </c>
      <c r="L1834" t="s">
        <v>5547</v>
      </c>
      <c r="M1834" t="s">
        <v>5548</v>
      </c>
      <c r="N1834">
        <v>0.85666666599999997</v>
      </c>
      <c r="O1834">
        <v>0</v>
      </c>
      <c r="P1834">
        <v>177</v>
      </c>
      <c r="Q1834">
        <v>0</v>
      </c>
      <c r="R1834">
        <v>0</v>
      </c>
      <c r="S1834">
        <v>0</v>
      </c>
      <c r="T1834">
        <v>5</v>
      </c>
      <c r="U1834">
        <v>0</v>
      </c>
      <c r="V1834">
        <v>0</v>
      </c>
      <c r="W1834">
        <v>0</v>
      </c>
      <c r="X1834">
        <v>36.922299449838071</v>
      </c>
      <c r="Y1834">
        <v>0</v>
      </c>
      <c r="Z1834">
        <v>0</v>
      </c>
      <c r="AA1834">
        <v>0</v>
      </c>
      <c r="AB1834">
        <v>2.1580792701536566</v>
      </c>
      <c r="AC1834">
        <v>0</v>
      </c>
      <c r="AD1834">
        <v>0</v>
      </c>
      <c r="AE1834">
        <v>39.080378719991728</v>
      </c>
    </row>
    <row r="1835" spans="1:31" x14ac:dyDescent="0.3">
      <c r="A1835">
        <v>2452359</v>
      </c>
      <c r="B1835">
        <v>1</v>
      </c>
      <c r="C1835" t="s">
        <v>80</v>
      </c>
      <c r="D1835" t="s">
        <v>105</v>
      </c>
      <c r="E1835" t="s">
        <v>141</v>
      </c>
      <c r="F1835" t="s">
        <v>5549</v>
      </c>
      <c r="G1835" t="s">
        <v>599</v>
      </c>
      <c r="H1835" t="s">
        <v>144</v>
      </c>
      <c r="I1835" t="s">
        <v>136</v>
      </c>
      <c r="J1835" t="s">
        <v>137</v>
      </c>
      <c r="K1835" t="s">
        <v>138</v>
      </c>
      <c r="L1835" t="s">
        <v>5550</v>
      </c>
      <c r="M1835" t="s">
        <v>5551</v>
      </c>
      <c r="N1835">
        <v>1.6975</v>
      </c>
      <c r="O1835">
        <v>0</v>
      </c>
      <c r="P1835">
        <v>22</v>
      </c>
      <c r="Q1835">
        <v>0</v>
      </c>
      <c r="R1835">
        <v>16</v>
      </c>
      <c r="S1835">
        <v>0</v>
      </c>
      <c r="T1835">
        <v>3</v>
      </c>
      <c r="U1835">
        <v>0</v>
      </c>
      <c r="V1835">
        <v>0</v>
      </c>
      <c r="W1835">
        <v>0</v>
      </c>
      <c r="X1835">
        <v>8.5462828105899789</v>
      </c>
      <c r="Y1835">
        <v>0</v>
      </c>
      <c r="Z1835">
        <v>1.2685605286613844</v>
      </c>
      <c r="AA1835">
        <v>0</v>
      </c>
      <c r="AB1835">
        <v>0.15467157067278781</v>
      </c>
      <c r="AC1835">
        <v>0</v>
      </c>
      <c r="AD1835">
        <v>0</v>
      </c>
      <c r="AE1835">
        <v>9.9695149099241505</v>
      </c>
    </row>
    <row r="1836" spans="1:31" x14ac:dyDescent="0.3">
      <c r="A1836">
        <v>2452361</v>
      </c>
      <c r="B1836">
        <v>1</v>
      </c>
      <c r="C1836" t="s">
        <v>80</v>
      </c>
      <c r="D1836" t="s">
        <v>105</v>
      </c>
      <c r="E1836" t="s">
        <v>169</v>
      </c>
      <c r="F1836" t="s">
        <v>5552</v>
      </c>
      <c r="G1836" t="s">
        <v>193</v>
      </c>
      <c r="H1836" t="s">
        <v>135</v>
      </c>
      <c r="I1836" t="s">
        <v>136</v>
      </c>
      <c r="J1836" t="s">
        <v>137</v>
      </c>
      <c r="K1836" t="s">
        <v>138</v>
      </c>
      <c r="L1836" t="s">
        <v>5553</v>
      </c>
      <c r="M1836" t="s">
        <v>5554</v>
      </c>
      <c r="N1836">
        <v>3.5677777769999999</v>
      </c>
      <c r="O1836">
        <v>0</v>
      </c>
      <c r="P1836">
        <v>80</v>
      </c>
      <c r="Q1836">
        <v>1</v>
      </c>
      <c r="R1836">
        <v>0</v>
      </c>
      <c r="S1836">
        <v>5</v>
      </c>
      <c r="T1836">
        <v>2</v>
      </c>
      <c r="U1836">
        <v>0</v>
      </c>
      <c r="V1836">
        <v>0</v>
      </c>
      <c r="W1836">
        <v>0</v>
      </c>
      <c r="X1836">
        <v>80.492863614434242</v>
      </c>
      <c r="Y1836">
        <v>56.873653010407672</v>
      </c>
      <c r="Z1836">
        <v>0</v>
      </c>
      <c r="AA1836">
        <v>945.14323864093899</v>
      </c>
      <c r="AB1836">
        <v>3.8154939302612485</v>
      </c>
      <c r="AC1836">
        <v>0</v>
      </c>
      <c r="AD1836">
        <v>0</v>
      </c>
      <c r="AE1836">
        <v>1086.3252491960423</v>
      </c>
    </row>
    <row r="1837" spans="1:31" x14ac:dyDescent="0.3">
      <c r="A1837">
        <v>2452363</v>
      </c>
      <c r="B1837">
        <v>1</v>
      </c>
      <c r="C1837" t="s">
        <v>80</v>
      </c>
      <c r="D1837" t="s">
        <v>106</v>
      </c>
      <c r="E1837" t="s">
        <v>173</v>
      </c>
      <c r="F1837" t="s">
        <v>5555</v>
      </c>
      <c r="G1837" t="s">
        <v>143</v>
      </c>
      <c r="H1837" t="s">
        <v>144</v>
      </c>
      <c r="I1837" t="s">
        <v>136</v>
      </c>
      <c r="J1837" t="s">
        <v>137</v>
      </c>
      <c r="K1837" t="s">
        <v>138</v>
      </c>
      <c r="L1837" t="s">
        <v>5556</v>
      </c>
      <c r="M1837" t="s">
        <v>5557</v>
      </c>
      <c r="N1837">
        <v>0.28194444400000002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1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0.2652759770344833</v>
      </c>
      <c r="AC1837">
        <v>0</v>
      </c>
      <c r="AD1837">
        <v>0</v>
      </c>
      <c r="AE1837">
        <v>0.2652759770344833</v>
      </c>
    </row>
    <row r="1838" spans="1:31" x14ac:dyDescent="0.3">
      <c r="A1838">
        <v>2452369</v>
      </c>
      <c r="B1838">
        <v>1</v>
      </c>
      <c r="C1838" t="s">
        <v>80</v>
      </c>
      <c r="D1838" t="s">
        <v>96</v>
      </c>
      <c r="E1838" t="s">
        <v>141</v>
      </c>
      <c r="F1838" t="s">
        <v>5558</v>
      </c>
      <c r="G1838" t="s">
        <v>200</v>
      </c>
      <c r="H1838" t="s">
        <v>144</v>
      </c>
      <c r="I1838" t="s">
        <v>136</v>
      </c>
      <c r="J1838" t="s">
        <v>137</v>
      </c>
      <c r="K1838" t="s">
        <v>138</v>
      </c>
      <c r="L1838" t="s">
        <v>5559</v>
      </c>
      <c r="M1838" t="s">
        <v>5560</v>
      </c>
      <c r="N1838">
        <v>2.9727777770000001</v>
      </c>
      <c r="O1838">
        <v>0</v>
      </c>
      <c r="P1838">
        <v>104</v>
      </c>
      <c r="Q1838">
        <v>0</v>
      </c>
      <c r="R1838">
        <v>0</v>
      </c>
      <c r="S1838">
        <v>0</v>
      </c>
      <c r="T1838">
        <v>24</v>
      </c>
      <c r="U1838">
        <v>0</v>
      </c>
      <c r="V1838">
        <v>0</v>
      </c>
      <c r="W1838">
        <v>0</v>
      </c>
      <c r="X1838">
        <v>99.299071688992058</v>
      </c>
      <c r="Y1838">
        <v>0</v>
      </c>
      <c r="Z1838">
        <v>0</v>
      </c>
      <c r="AA1838">
        <v>0</v>
      </c>
      <c r="AB1838">
        <v>26.000214336289059</v>
      </c>
      <c r="AC1838">
        <v>0</v>
      </c>
      <c r="AD1838">
        <v>0</v>
      </c>
      <c r="AE1838">
        <v>125.29928602528112</v>
      </c>
    </row>
    <row r="1839" spans="1:31" x14ac:dyDescent="0.3">
      <c r="A1839">
        <v>2452370</v>
      </c>
      <c r="B1839">
        <v>1</v>
      </c>
      <c r="C1839" t="s">
        <v>80</v>
      </c>
      <c r="D1839" t="s">
        <v>98</v>
      </c>
      <c r="E1839" t="s">
        <v>141</v>
      </c>
      <c r="F1839" t="s">
        <v>5561</v>
      </c>
      <c r="G1839" t="s">
        <v>156</v>
      </c>
      <c r="H1839" t="s">
        <v>144</v>
      </c>
      <c r="I1839" t="s">
        <v>136</v>
      </c>
      <c r="J1839" t="s">
        <v>137</v>
      </c>
      <c r="K1839" t="s">
        <v>138</v>
      </c>
      <c r="L1839" t="s">
        <v>5562</v>
      </c>
      <c r="M1839" t="s">
        <v>5563</v>
      </c>
      <c r="N1839">
        <v>2.2997222220000002</v>
      </c>
      <c r="O1839">
        <v>0</v>
      </c>
      <c r="P1839">
        <v>18</v>
      </c>
      <c r="Q1839">
        <v>0</v>
      </c>
      <c r="R1839">
        <v>0</v>
      </c>
      <c r="S1839">
        <v>0</v>
      </c>
      <c r="T1839">
        <v>2</v>
      </c>
      <c r="U1839">
        <v>0</v>
      </c>
      <c r="V1839">
        <v>0</v>
      </c>
      <c r="W1839">
        <v>0</v>
      </c>
      <c r="X1839">
        <v>8.9377078151413745</v>
      </c>
      <c r="Y1839">
        <v>0</v>
      </c>
      <c r="Z1839">
        <v>0</v>
      </c>
      <c r="AA1839">
        <v>0</v>
      </c>
      <c r="AB1839">
        <v>1.4753527019700909</v>
      </c>
      <c r="AC1839">
        <v>0</v>
      </c>
      <c r="AD1839">
        <v>0</v>
      </c>
      <c r="AE1839">
        <v>10.413060517111465</v>
      </c>
    </row>
    <row r="1840" spans="1:31" x14ac:dyDescent="0.3">
      <c r="A1840">
        <v>2453423</v>
      </c>
      <c r="B1840">
        <v>1</v>
      </c>
      <c r="C1840" t="s">
        <v>80</v>
      </c>
      <c r="D1840" t="s">
        <v>104</v>
      </c>
      <c r="E1840" t="s">
        <v>147</v>
      </c>
      <c r="F1840" t="s">
        <v>5564</v>
      </c>
      <c r="G1840" t="s">
        <v>353</v>
      </c>
      <c r="H1840" t="s">
        <v>135</v>
      </c>
      <c r="I1840" t="s">
        <v>136</v>
      </c>
      <c r="J1840" t="s">
        <v>137</v>
      </c>
      <c r="K1840" t="s">
        <v>138</v>
      </c>
      <c r="L1840" t="s">
        <v>5565</v>
      </c>
      <c r="M1840" t="s">
        <v>5566</v>
      </c>
      <c r="N1840">
        <v>3.5877777769999999</v>
      </c>
      <c r="O1840">
        <v>0</v>
      </c>
      <c r="P1840">
        <v>0</v>
      </c>
      <c r="Q1840">
        <v>0</v>
      </c>
      <c r="R1840">
        <v>0</v>
      </c>
      <c r="S1840">
        <v>1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41.970308272084182</v>
      </c>
      <c r="AB1840">
        <v>0</v>
      </c>
      <c r="AC1840">
        <v>0</v>
      </c>
      <c r="AD1840">
        <v>0</v>
      </c>
      <c r="AE1840">
        <v>41.970308272084182</v>
      </c>
    </row>
    <row r="1841" spans="1:31" x14ac:dyDescent="0.3">
      <c r="A1841">
        <v>2480366</v>
      </c>
      <c r="B1841">
        <v>1</v>
      </c>
      <c r="C1841" t="s">
        <v>81</v>
      </c>
      <c r="D1841" t="s">
        <v>128</v>
      </c>
      <c r="E1841" t="s">
        <v>147</v>
      </c>
      <c r="F1841" t="s">
        <v>5567</v>
      </c>
      <c r="G1841" t="s">
        <v>149</v>
      </c>
      <c r="H1841" t="s">
        <v>135</v>
      </c>
      <c r="I1841" t="s">
        <v>136</v>
      </c>
      <c r="J1841" t="s">
        <v>137</v>
      </c>
      <c r="K1841" t="s">
        <v>138</v>
      </c>
      <c r="L1841" t="s">
        <v>5568</v>
      </c>
      <c r="M1841" t="s">
        <v>5569</v>
      </c>
      <c r="N1841">
        <v>0.47083333300000002</v>
      </c>
      <c r="O1841">
        <v>0</v>
      </c>
      <c r="P1841">
        <v>0</v>
      </c>
      <c r="Q1841">
        <v>0</v>
      </c>
      <c r="R1841">
        <v>0</v>
      </c>
      <c r="S1841">
        <v>24</v>
      </c>
      <c r="T1841">
        <v>0</v>
      </c>
      <c r="U1841">
        <v>5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22.978463204196967</v>
      </c>
      <c r="AB1841">
        <v>0</v>
      </c>
      <c r="AC1841">
        <v>12.210782243408644</v>
      </c>
      <c r="AD1841">
        <v>0</v>
      </c>
      <c r="AE1841">
        <v>35.189245447605614</v>
      </c>
    </row>
    <row r="1842" spans="1:31" x14ac:dyDescent="0.3">
      <c r="A1842">
        <v>2452375</v>
      </c>
      <c r="B1842">
        <v>1</v>
      </c>
      <c r="C1842" t="s">
        <v>81</v>
      </c>
      <c r="D1842" t="s">
        <v>117</v>
      </c>
      <c r="E1842" t="s">
        <v>169</v>
      </c>
      <c r="F1842" t="s">
        <v>5570</v>
      </c>
      <c r="G1842" t="s">
        <v>219</v>
      </c>
      <c r="H1842" t="s">
        <v>135</v>
      </c>
      <c r="I1842" t="s">
        <v>136</v>
      </c>
      <c r="J1842" t="s">
        <v>3</v>
      </c>
      <c r="K1842" t="s">
        <v>138</v>
      </c>
      <c r="L1842" t="s">
        <v>5571</v>
      </c>
      <c r="M1842" t="s">
        <v>5572</v>
      </c>
      <c r="N1842">
        <v>0.35472222199999998</v>
      </c>
      <c r="O1842">
        <v>0</v>
      </c>
      <c r="P1842">
        <v>5571</v>
      </c>
      <c r="Q1842">
        <v>1</v>
      </c>
      <c r="R1842">
        <v>3</v>
      </c>
      <c r="S1842">
        <v>3</v>
      </c>
      <c r="T1842">
        <v>538</v>
      </c>
      <c r="U1842">
        <v>1</v>
      </c>
      <c r="V1842">
        <v>10</v>
      </c>
      <c r="W1842">
        <v>0</v>
      </c>
      <c r="X1842">
        <v>342.30005491714496</v>
      </c>
      <c r="Y1842">
        <v>0.14944022614614222</v>
      </c>
      <c r="Z1842">
        <v>0.19287265547334723</v>
      </c>
      <c r="AA1842">
        <v>22.446560259447654</v>
      </c>
      <c r="AB1842">
        <v>80.750578055042681</v>
      </c>
      <c r="AC1842">
        <v>20.3567548569793</v>
      </c>
      <c r="AD1842">
        <v>27.706037518870229</v>
      </c>
      <c r="AE1842">
        <v>493.9022984891044</v>
      </c>
    </row>
    <row r="1843" spans="1:31" x14ac:dyDescent="0.3">
      <c r="A1843">
        <v>2452385</v>
      </c>
      <c r="B1843">
        <v>1</v>
      </c>
      <c r="C1843" t="s">
        <v>80</v>
      </c>
      <c r="D1843" t="s">
        <v>104</v>
      </c>
      <c r="E1843" t="s">
        <v>132</v>
      </c>
      <c r="F1843" t="s">
        <v>5573</v>
      </c>
      <c r="G1843" t="s">
        <v>149</v>
      </c>
      <c r="H1843" t="s">
        <v>135</v>
      </c>
      <c r="I1843" t="s">
        <v>136</v>
      </c>
      <c r="J1843" t="s">
        <v>137</v>
      </c>
      <c r="K1843" t="s">
        <v>138</v>
      </c>
      <c r="L1843" t="s">
        <v>5574</v>
      </c>
      <c r="M1843" t="s">
        <v>5575</v>
      </c>
      <c r="N1843">
        <v>0.51527777699999999</v>
      </c>
      <c r="O1843">
        <v>0</v>
      </c>
      <c r="P1843">
        <v>1948</v>
      </c>
      <c r="Q1843">
        <v>0</v>
      </c>
      <c r="R1843">
        <v>18</v>
      </c>
      <c r="S1843">
        <v>1</v>
      </c>
      <c r="T1843">
        <v>219</v>
      </c>
      <c r="U1843">
        <v>0</v>
      </c>
      <c r="V1843">
        <v>0</v>
      </c>
      <c r="W1843">
        <v>0</v>
      </c>
      <c r="X1843">
        <v>255.54647790003236</v>
      </c>
      <c r="Y1843">
        <v>0</v>
      </c>
      <c r="Z1843">
        <v>1.5782142929566232</v>
      </c>
      <c r="AA1843">
        <v>0.55614503306322671</v>
      </c>
      <c r="AB1843">
        <v>45.369163702483299</v>
      </c>
      <c r="AC1843">
        <v>0</v>
      </c>
      <c r="AD1843">
        <v>0</v>
      </c>
      <c r="AE1843">
        <v>303.0500009285355</v>
      </c>
    </row>
    <row r="1844" spans="1:31" x14ac:dyDescent="0.3">
      <c r="A1844">
        <v>2452387</v>
      </c>
      <c r="B1844">
        <v>1</v>
      </c>
      <c r="C1844" t="s">
        <v>80</v>
      </c>
      <c r="D1844" t="s">
        <v>108</v>
      </c>
      <c r="E1844" t="s">
        <v>141</v>
      </c>
      <c r="F1844" t="s">
        <v>5576</v>
      </c>
      <c r="G1844" t="s">
        <v>143</v>
      </c>
      <c r="H1844" t="s">
        <v>144</v>
      </c>
      <c r="I1844" t="s">
        <v>136</v>
      </c>
      <c r="J1844" t="s">
        <v>137</v>
      </c>
      <c r="K1844" t="s">
        <v>138</v>
      </c>
      <c r="L1844" t="s">
        <v>5577</v>
      </c>
      <c r="M1844" t="s">
        <v>5578</v>
      </c>
      <c r="N1844">
        <v>0.53333333299999997</v>
      </c>
      <c r="O1844">
        <v>0</v>
      </c>
      <c r="P1844">
        <v>19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1.1369712293096468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1.1369712293096468</v>
      </c>
    </row>
    <row r="1845" spans="1:31" x14ac:dyDescent="0.3">
      <c r="A1845">
        <v>2452388</v>
      </c>
      <c r="B1845">
        <v>1</v>
      </c>
      <c r="C1845" t="s">
        <v>80</v>
      </c>
      <c r="D1845" t="s">
        <v>82</v>
      </c>
      <c r="E1845" t="s">
        <v>284</v>
      </c>
      <c r="F1845" t="s">
        <v>5579</v>
      </c>
      <c r="G1845" t="s">
        <v>381</v>
      </c>
      <c r="H1845" t="s">
        <v>135</v>
      </c>
      <c r="I1845" t="s">
        <v>136</v>
      </c>
      <c r="J1845" t="s">
        <v>137</v>
      </c>
      <c r="K1845" t="s">
        <v>162</v>
      </c>
      <c r="L1845" t="s">
        <v>5580</v>
      </c>
      <c r="M1845" t="s">
        <v>5581</v>
      </c>
      <c r="N1845">
        <v>0.57027777700000004</v>
      </c>
      <c r="O1845">
        <v>0</v>
      </c>
      <c r="P1845">
        <v>507</v>
      </c>
      <c r="Q1845">
        <v>0</v>
      </c>
      <c r="R1845">
        <v>0</v>
      </c>
      <c r="S1845">
        <v>3</v>
      </c>
      <c r="T1845">
        <v>265</v>
      </c>
      <c r="U1845">
        <v>0</v>
      </c>
      <c r="V1845">
        <v>0</v>
      </c>
      <c r="W1845">
        <v>0</v>
      </c>
      <c r="X1845">
        <v>90.481781252931157</v>
      </c>
      <c r="Y1845">
        <v>0</v>
      </c>
      <c r="Z1845">
        <v>0</v>
      </c>
      <c r="AA1845">
        <v>115.6726780851107</v>
      </c>
      <c r="AB1845">
        <v>181.82094891447286</v>
      </c>
      <c r="AC1845">
        <v>0</v>
      </c>
      <c r="AD1845">
        <v>0</v>
      </c>
      <c r="AE1845">
        <v>387.97540825251474</v>
      </c>
    </row>
    <row r="1846" spans="1:31" x14ac:dyDescent="0.3">
      <c r="A1846">
        <v>2452389</v>
      </c>
      <c r="B1846">
        <v>1</v>
      </c>
      <c r="C1846" t="s">
        <v>80</v>
      </c>
      <c r="D1846" t="s">
        <v>83</v>
      </c>
      <c r="E1846" t="s">
        <v>147</v>
      </c>
      <c r="F1846" t="s">
        <v>5582</v>
      </c>
      <c r="G1846" t="s">
        <v>5071</v>
      </c>
      <c r="H1846" t="s">
        <v>135</v>
      </c>
      <c r="I1846" t="s">
        <v>136</v>
      </c>
      <c r="J1846" t="s">
        <v>137</v>
      </c>
      <c r="K1846" t="s">
        <v>138</v>
      </c>
      <c r="L1846" t="s">
        <v>5583</v>
      </c>
      <c r="M1846" t="s">
        <v>5584</v>
      </c>
      <c r="N1846">
        <v>8.9097222219999992</v>
      </c>
      <c r="O1846">
        <v>0</v>
      </c>
      <c r="P1846">
        <v>326</v>
      </c>
      <c r="Q1846">
        <v>0</v>
      </c>
      <c r="R1846">
        <v>0</v>
      </c>
      <c r="S1846">
        <v>0</v>
      </c>
      <c r="T1846">
        <v>22</v>
      </c>
      <c r="U1846">
        <v>0</v>
      </c>
      <c r="V1846">
        <v>0</v>
      </c>
      <c r="W1846">
        <v>0</v>
      </c>
      <c r="X1846">
        <v>1051.0956798006837</v>
      </c>
      <c r="Y1846">
        <v>0</v>
      </c>
      <c r="Z1846">
        <v>0</v>
      </c>
      <c r="AA1846">
        <v>0</v>
      </c>
      <c r="AB1846">
        <v>60.988833937714027</v>
      </c>
      <c r="AC1846">
        <v>0</v>
      </c>
      <c r="AD1846">
        <v>0</v>
      </c>
      <c r="AE1846">
        <v>1112.0845137383976</v>
      </c>
    </row>
    <row r="1847" spans="1:31" x14ac:dyDescent="0.3">
      <c r="A1847">
        <v>2452390</v>
      </c>
      <c r="B1847">
        <v>1</v>
      </c>
      <c r="C1847" t="s">
        <v>81</v>
      </c>
      <c r="D1847" t="s">
        <v>128</v>
      </c>
      <c r="E1847" t="s">
        <v>132</v>
      </c>
      <c r="F1847" t="s">
        <v>5585</v>
      </c>
      <c r="G1847" t="s">
        <v>149</v>
      </c>
      <c r="H1847" t="s">
        <v>135</v>
      </c>
      <c r="I1847" t="s">
        <v>136</v>
      </c>
      <c r="J1847" t="s">
        <v>137</v>
      </c>
      <c r="K1847" t="s">
        <v>138</v>
      </c>
      <c r="L1847" t="s">
        <v>5586</v>
      </c>
      <c r="M1847" t="s">
        <v>5587</v>
      </c>
      <c r="N1847">
        <v>0.66583333300000003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8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600.991972170694</v>
      </c>
      <c r="AD1847">
        <v>0</v>
      </c>
      <c r="AE1847">
        <v>600.991972170694</v>
      </c>
    </row>
    <row r="1848" spans="1:31" x14ac:dyDescent="0.3">
      <c r="A1848">
        <v>2452394</v>
      </c>
      <c r="B1848">
        <v>1</v>
      </c>
      <c r="C1848" t="s">
        <v>80</v>
      </c>
      <c r="D1848" t="s">
        <v>88</v>
      </c>
      <c r="E1848" t="s">
        <v>169</v>
      </c>
      <c r="F1848" t="s">
        <v>5588</v>
      </c>
      <c r="G1848" t="s">
        <v>149</v>
      </c>
      <c r="H1848" t="s">
        <v>135</v>
      </c>
      <c r="I1848" t="s">
        <v>136</v>
      </c>
      <c r="J1848" t="s">
        <v>137</v>
      </c>
      <c r="K1848" t="s">
        <v>138</v>
      </c>
      <c r="L1848" t="s">
        <v>5589</v>
      </c>
      <c r="M1848" t="s">
        <v>5590</v>
      </c>
      <c r="N1848">
        <v>1.261666666</v>
      </c>
      <c r="O1848">
        <v>0</v>
      </c>
      <c r="P1848">
        <v>1180</v>
      </c>
      <c r="Q1848">
        <v>0</v>
      </c>
      <c r="R1848">
        <v>0</v>
      </c>
      <c r="S1848">
        <v>1</v>
      </c>
      <c r="T1848">
        <v>50</v>
      </c>
      <c r="U1848">
        <v>0</v>
      </c>
      <c r="V1848">
        <v>0</v>
      </c>
      <c r="W1848">
        <v>0</v>
      </c>
      <c r="X1848">
        <v>365.69039879846991</v>
      </c>
      <c r="Y1848">
        <v>0</v>
      </c>
      <c r="Z1848">
        <v>0</v>
      </c>
      <c r="AA1848">
        <v>1.5241918532647052</v>
      </c>
      <c r="AB1848">
        <v>91.006703924655156</v>
      </c>
      <c r="AC1848">
        <v>0</v>
      </c>
      <c r="AD1848">
        <v>0</v>
      </c>
      <c r="AE1848">
        <v>458.22129457638977</v>
      </c>
    </row>
    <row r="1849" spans="1:31" x14ac:dyDescent="0.3">
      <c r="A1849">
        <v>2452396</v>
      </c>
      <c r="B1849">
        <v>1</v>
      </c>
      <c r="C1849" t="s">
        <v>80</v>
      </c>
      <c r="D1849" t="s">
        <v>89</v>
      </c>
      <c r="E1849" t="s">
        <v>173</v>
      </c>
      <c r="F1849" t="s">
        <v>1396</v>
      </c>
      <c r="G1849" t="s">
        <v>461</v>
      </c>
      <c r="H1849" t="s">
        <v>144</v>
      </c>
      <c r="I1849" t="s">
        <v>136</v>
      </c>
      <c r="J1849" t="s">
        <v>137</v>
      </c>
      <c r="K1849" t="s">
        <v>138</v>
      </c>
      <c r="L1849" t="s">
        <v>5591</v>
      </c>
      <c r="M1849" t="s">
        <v>5592</v>
      </c>
      <c r="N1849">
        <v>4.2547222219999998</v>
      </c>
      <c r="O1849">
        <v>0</v>
      </c>
      <c r="P1849">
        <v>4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3.2098982180962308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3.2098982180962308</v>
      </c>
    </row>
    <row r="1850" spans="1:31" x14ac:dyDescent="0.3">
      <c r="A1850">
        <v>2452397</v>
      </c>
      <c r="B1850">
        <v>1</v>
      </c>
      <c r="C1850" t="s">
        <v>80</v>
      </c>
      <c r="D1850" t="s">
        <v>83</v>
      </c>
      <c r="E1850" t="s">
        <v>141</v>
      </c>
      <c r="F1850" t="s">
        <v>5593</v>
      </c>
      <c r="G1850" t="s">
        <v>263</v>
      </c>
      <c r="H1850" t="s">
        <v>144</v>
      </c>
      <c r="I1850" t="s">
        <v>136</v>
      </c>
      <c r="J1850" t="s">
        <v>3</v>
      </c>
      <c r="K1850" t="s">
        <v>138</v>
      </c>
      <c r="L1850" t="s">
        <v>5594</v>
      </c>
      <c r="M1850" t="s">
        <v>5595</v>
      </c>
      <c r="N1850">
        <v>6.4675000000000002</v>
      </c>
      <c r="O1850">
        <v>0</v>
      </c>
      <c r="P1850">
        <v>172</v>
      </c>
      <c r="Q1850">
        <v>0</v>
      </c>
      <c r="R1850">
        <v>0</v>
      </c>
      <c r="S1850">
        <v>0</v>
      </c>
      <c r="T1850">
        <v>5</v>
      </c>
      <c r="U1850">
        <v>0</v>
      </c>
      <c r="V1850">
        <v>0</v>
      </c>
      <c r="W1850">
        <v>0</v>
      </c>
      <c r="X1850">
        <v>320.54554428547544</v>
      </c>
      <c r="Y1850">
        <v>0</v>
      </c>
      <c r="Z1850">
        <v>0</v>
      </c>
      <c r="AA1850">
        <v>0</v>
      </c>
      <c r="AB1850">
        <v>1.0920634765219905</v>
      </c>
      <c r="AC1850">
        <v>0</v>
      </c>
      <c r="AD1850">
        <v>0</v>
      </c>
      <c r="AE1850">
        <v>321.63760776199746</v>
      </c>
    </row>
    <row r="1851" spans="1:31" x14ac:dyDescent="0.3">
      <c r="A1851">
        <v>2452401</v>
      </c>
      <c r="B1851">
        <v>1</v>
      </c>
      <c r="C1851" t="s">
        <v>80</v>
      </c>
      <c r="D1851" t="s">
        <v>83</v>
      </c>
      <c r="E1851" t="s">
        <v>141</v>
      </c>
      <c r="F1851" t="s">
        <v>5596</v>
      </c>
      <c r="G1851" t="s">
        <v>263</v>
      </c>
      <c r="H1851" t="s">
        <v>144</v>
      </c>
      <c r="I1851" t="s">
        <v>136</v>
      </c>
      <c r="J1851" t="s">
        <v>3</v>
      </c>
      <c r="K1851" t="s">
        <v>138</v>
      </c>
      <c r="L1851" t="s">
        <v>5597</v>
      </c>
      <c r="M1851" t="s">
        <v>5598</v>
      </c>
      <c r="N1851">
        <v>5.6444444440000003</v>
      </c>
      <c r="O1851">
        <v>0</v>
      </c>
      <c r="P1851">
        <v>104</v>
      </c>
      <c r="Q1851">
        <v>0</v>
      </c>
      <c r="R1851">
        <v>0</v>
      </c>
      <c r="S1851">
        <v>0</v>
      </c>
      <c r="T1851">
        <v>9</v>
      </c>
      <c r="U1851">
        <v>0</v>
      </c>
      <c r="V1851">
        <v>0</v>
      </c>
      <c r="W1851">
        <v>0</v>
      </c>
      <c r="X1851">
        <v>153.31257815401477</v>
      </c>
      <c r="Y1851">
        <v>0</v>
      </c>
      <c r="Z1851">
        <v>0</v>
      </c>
      <c r="AA1851">
        <v>0</v>
      </c>
      <c r="AB1851">
        <v>30.959682812608047</v>
      </c>
      <c r="AC1851">
        <v>0</v>
      </c>
      <c r="AD1851">
        <v>0</v>
      </c>
      <c r="AE1851">
        <v>184.27226096662281</v>
      </c>
    </row>
    <row r="1852" spans="1:31" x14ac:dyDescent="0.3">
      <c r="A1852">
        <v>2452404</v>
      </c>
      <c r="B1852">
        <v>1</v>
      </c>
      <c r="C1852" t="s">
        <v>80</v>
      </c>
      <c r="D1852" t="s">
        <v>83</v>
      </c>
      <c r="E1852" t="s">
        <v>182</v>
      </c>
      <c r="F1852" t="s">
        <v>5599</v>
      </c>
      <c r="G1852" t="s">
        <v>259</v>
      </c>
      <c r="H1852" t="s">
        <v>144</v>
      </c>
      <c r="I1852" t="s">
        <v>136</v>
      </c>
      <c r="J1852" t="s">
        <v>137</v>
      </c>
      <c r="K1852" t="s">
        <v>138</v>
      </c>
      <c r="L1852" t="s">
        <v>5600</v>
      </c>
      <c r="M1852" t="s">
        <v>5601</v>
      </c>
      <c r="N1852">
        <v>1.662222222</v>
      </c>
      <c r="O1852">
        <v>0</v>
      </c>
      <c r="P1852">
        <v>144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64.249163648997396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64.249163648997396</v>
      </c>
    </row>
    <row r="1853" spans="1:31" x14ac:dyDescent="0.3">
      <c r="A1853">
        <v>2452405</v>
      </c>
      <c r="B1853">
        <v>1</v>
      </c>
      <c r="C1853" t="s">
        <v>80</v>
      </c>
      <c r="D1853" t="s">
        <v>82</v>
      </c>
      <c r="E1853" t="s">
        <v>173</v>
      </c>
      <c r="F1853" t="s">
        <v>5602</v>
      </c>
      <c r="G1853" t="s">
        <v>179</v>
      </c>
      <c r="H1853" t="s">
        <v>144</v>
      </c>
      <c r="I1853" t="s">
        <v>136</v>
      </c>
      <c r="J1853" t="s">
        <v>137</v>
      </c>
      <c r="K1853" t="s">
        <v>138</v>
      </c>
      <c r="L1853" t="s">
        <v>5603</v>
      </c>
      <c r="M1853" t="s">
        <v>5604</v>
      </c>
      <c r="N1853">
        <v>1.193333333</v>
      </c>
      <c r="O1853">
        <v>0</v>
      </c>
      <c r="P1853">
        <v>7</v>
      </c>
      <c r="Q1853">
        <v>0</v>
      </c>
      <c r="R1853">
        <v>0</v>
      </c>
      <c r="S1853">
        <v>0</v>
      </c>
      <c r="T1853">
        <v>4</v>
      </c>
      <c r="U1853">
        <v>0</v>
      </c>
      <c r="V1853">
        <v>0</v>
      </c>
      <c r="W1853">
        <v>0</v>
      </c>
      <c r="X1853">
        <v>3.3556766773148325</v>
      </c>
      <c r="Y1853">
        <v>0</v>
      </c>
      <c r="Z1853">
        <v>0</v>
      </c>
      <c r="AA1853">
        <v>0</v>
      </c>
      <c r="AB1853">
        <v>3.9590639081468493</v>
      </c>
      <c r="AC1853">
        <v>0</v>
      </c>
      <c r="AD1853">
        <v>0</v>
      </c>
      <c r="AE1853">
        <v>7.3147405854616814</v>
      </c>
    </row>
    <row r="1854" spans="1:31" x14ac:dyDescent="0.3">
      <c r="A1854">
        <v>2452407</v>
      </c>
      <c r="B1854">
        <v>1</v>
      </c>
      <c r="C1854" t="s">
        <v>80</v>
      </c>
      <c r="D1854" t="s">
        <v>98</v>
      </c>
      <c r="E1854" t="s">
        <v>141</v>
      </c>
      <c r="F1854" t="s">
        <v>5605</v>
      </c>
      <c r="G1854" t="s">
        <v>156</v>
      </c>
      <c r="H1854" t="s">
        <v>144</v>
      </c>
      <c r="I1854" t="s">
        <v>136</v>
      </c>
      <c r="J1854" t="s">
        <v>137</v>
      </c>
      <c r="K1854" t="s">
        <v>138</v>
      </c>
      <c r="L1854" t="s">
        <v>5606</v>
      </c>
      <c r="M1854" t="s">
        <v>5607</v>
      </c>
      <c r="N1854">
        <v>2.6888888880000001</v>
      </c>
      <c r="O1854">
        <v>0</v>
      </c>
      <c r="P1854">
        <v>0</v>
      </c>
      <c r="Q1854">
        <v>0</v>
      </c>
      <c r="R1854">
        <v>1</v>
      </c>
      <c r="S1854">
        <v>0</v>
      </c>
      <c r="T1854">
        <v>4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1.492776933950642</v>
      </c>
      <c r="AA1854">
        <v>0</v>
      </c>
      <c r="AB1854">
        <v>8.793155219025568</v>
      </c>
      <c r="AC1854">
        <v>0</v>
      </c>
      <c r="AD1854">
        <v>0</v>
      </c>
      <c r="AE1854">
        <v>10.28593215297621</v>
      </c>
    </row>
    <row r="1855" spans="1:31" x14ac:dyDescent="0.3">
      <c r="A1855">
        <v>2452410</v>
      </c>
      <c r="B1855">
        <v>1</v>
      </c>
      <c r="C1855" t="s">
        <v>81</v>
      </c>
      <c r="D1855" t="s">
        <v>128</v>
      </c>
      <c r="E1855" t="s">
        <v>132</v>
      </c>
      <c r="F1855" t="s">
        <v>5608</v>
      </c>
      <c r="G1855" t="s">
        <v>149</v>
      </c>
      <c r="H1855" t="s">
        <v>135</v>
      </c>
      <c r="I1855" t="s">
        <v>136</v>
      </c>
      <c r="J1855" t="s">
        <v>137</v>
      </c>
      <c r="K1855" t="s">
        <v>138</v>
      </c>
      <c r="L1855" t="s">
        <v>5609</v>
      </c>
      <c r="M1855" t="s">
        <v>5610</v>
      </c>
      <c r="N1855">
        <v>1.2102777769999999</v>
      </c>
      <c r="O1855">
        <v>1</v>
      </c>
      <c r="P1855">
        <v>495</v>
      </c>
      <c r="Q1855">
        <v>5</v>
      </c>
      <c r="R1855">
        <v>8</v>
      </c>
      <c r="S1855">
        <v>23</v>
      </c>
      <c r="T1855">
        <v>53</v>
      </c>
      <c r="U1855">
        <v>6</v>
      </c>
      <c r="V1855">
        <v>0</v>
      </c>
      <c r="W1855">
        <v>0.63364964859757456</v>
      </c>
      <c r="X1855">
        <v>140.16562319787317</v>
      </c>
      <c r="Y1855">
        <v>19.099256320396485</v>
      </c>
      <c r="Z1855">
        <v>12.165311376288074</v>
      </c>
      <c r="AA1855">
        <v>106.84148933401298</v>
      </c>
      <c r="AB1855">
        <v>79.777079131361162</v>
      </c>
      <c r="AC1855">
        <v>1931.1559394224548</v>
      </c>
      <c r="AD1855">
        <v>0</v>
      </c>
      <c r="AE1855">
        <v>2289.8383484309843</v>
      </c>
    </row>
    <row r="1856" spans="1:31" x14ac:dyDescent="0.3">
      <c r="A1856">
        <v>2452411</v>
      </c>
      <c r="B1856">
        <v>1</v>
      </c>
      <c r="C1856" t="s">
        <v>81</v>
      </c>
      <c r="D1856" t="s">
        <v>127</v>
      </c>
      <c r="E1856" t="s">
        <v>132</v>
      </c>
      <c r="F1856" t="s">
        <v>5204</v>
      </c>
      <c r="G1856" t="s">
        <v>149</v>
      </c>
      <c r="H1856" t="s">
        <v>135</v>
      </c>
      <c r="I1856" t="s">
        <v>136</v>
      </c>
      <c r="J1856" t="s">
        <v>137</v>
      </c>
      <c r="K1856" t="s">
        <v>138</v>
      </c>
      <c r="L1856" t="s">
        <v>5611</v>
      </c>
      <c r="M1856" t="s">
        <v>5612</v>
      </c>
      <c r="N1856">
        <v>1.389444444</v>
      </c>
      <c r="O1856">
        <v>9</v>
      </c>
      <c r="P1856">
        <v>3</v>
      </c>
      <c r="Q1856">
        <v>284</v>
      </c>
      <c r="R1856">
        <v>43</v>
      </c>
      <c r="S1856">
        <v>17</v>
      </c>
      <c r="T1856">
        <v>2</v>
      </c>
      <c r="U1856">
        <v>0</v>
      </c>
      <c r="V1856">
        <v>0</v>
      </c>
      <c r="W1856">
        <v>2.6941347377524658</v>
      </c>
      <c r="X1856">
        <v>4.8717460686567673</v>
      </c>
      <c r="Y1856">
        <v>329.49301713779823</v>
      </c>
      <c r="Z1856">
        <v>96.887599323793168</v>
      </c>
      <c r="AA1856">
        <v>57.813297151537704</v>
      </c>
      <c r="AB1856">
        <v>4.4049646908757865</v>
      </c>
      <c r="AC1856">
        <v>0</v>
      </c>
      <c r="AD1856">
        <v>0</v>
      </c>
      <c r="AE1856">
        <v>496.16475911041408</v>
      </c>
    </row>
    <row r="1857" spans="1:31" x14ac:dyDescent="0.3">
      <c r="A1857">
        <v>2452412</v>
      </c>
      <c r="B1857">
        <v>1</v>
      </c>
      <c r="C1857" t="s">
        <v>81</v>
      </c>
      <c r="D1857" t="s">
        <v>121</v>
      </c>
      <c r="E1857" t="s">
        <v>173</v>
      </c>
      <c r="F1857" t="s">
        <v>5613</v>
      </c>
      <c r="G1857" t="s">
        <v>461</v>
      </c>
      <c r="H1857" t="s">
        <v>144</v>
      </c>
      <c r="I1857" t="s">
        <v>136</v>
      </c>
      <c r="J1857" t="s">
        <v>137</v>
      </c>
      <c r="K1857" t="s">
        <v>138</v>
      </c>
      <c r="L1857" t="s">
        <v>5614</v>
      </c>
      <c r="M1857" t="s">
        <v>5615</v>
      </c>
      <c r="N1857">
        <v>8.8519444440000008</v>
      </c>
      <c r="O1857">
        <v>0</v>
      </c>
      <c r="P1857">
        <v>1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0.5238235266417024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0.5238235266417024</v>
      </c>
    </row>
    <row r="1858" spans="1:31" x14ac:dyDescent="0.3">
      <c r="A1858">
        <v>2452413</v>
      </c>
      <c r="B1858">
        <v>1</v>
      </c>
      <c r="C1858" t="s">
        <v>81</v>
      </c>
      <c r="D1858" t="s">
        <v>128</v>
      </c>
      <c r="E1858" t="s">
        <v>169</v>
      </c>
      <c r="F1858" t="s">
        <v>5616</v>
      </c>
      <c r="G1858" t="s">
        <v>149</v>
      </c>
      <c r="H1858" t="s">
        <v>135</v>
      </c>
      <c r="I1858" t="s">
        <v>136</v>
      </c>
      <c r="J1858" t="s">
        <v>137</v>
      </c>
      <c r="K1858" t="s">
        <v>138</v>
      </c>
      <c r="L1858" t="s">
        <v>5617</v>
      </c>
      <c r="M1858" t="s">
        <v>5618</v>
      </c>
      <c r="N1858">
        <v>1.031111111</v>
      </c>
      <c r="O1858">
        <v>0</v>
      </c>
      <c r="P1858">
        <v>0</v>
      </c>
      <c r="Q1858">
        <v>0</v>
      </c>
      <c r="R1858">
        <v>0</v>
      </c>
      <c r="S1858">
        <v>1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1053.4902739955417</v>
      </c>
      <c r="AB1858">
        <v>0</v>
      </c>
      <c r="AC1858">
        <v>0</v>
      </c>
      <c r="AD1858">
        <v>0</v>
      </c>
      <c r="AE1858">
        <v>1053.4902739955417</v>
      </c>
    </row>
    <row r="1859" spans="1:31" x14ac:dyDescent="0.3">
      <c r="A1859">
        <v>2452414</v>
      </c>
      <c r="B1859">
        <v>1</v>
      </c>
      <c r="C1859" t="s">
        <v>81</v>
      </c>
      <c r="D1859" t="s">
        <v>116</v>
      </c>
      <c r="E1859" t="s">
        <v>132</v>
      </c>
      <c r="F1859" t="s">
        <v>5002</v>
      </c>
      <c r="G1859" t="s">
        <v>149</v>
      </c>
      <c r="H1859" t="s">
        <v>135</v>
      </c>
      <c r="I1859" t="s">
        <v>136</v>
      </c>
      <c r="J1859" t="s">
        <v>137</v>
      </c>
      <c r="K1859" t="s">
        <v>138</v>
      </c>
      <c r="L1859" t="s">
        <v>5619</v>
      </c>
      <c r="M1859" t="s">
        <v>5620</v>
      </c>
      <c r="N1859">
        <v>0.86833333300000004</v>
      </c>
      <c r="O1859">
        <v>0</v>
      </c>
      <c r="P1859">
        <v>720</v>
      </c>
      <c r="Q1859">
        <v>1</v>
      </c>
      <c r="R1859">
        <v>71</v>
      </c>
      <c r="S1859">
        <v>2</v>
      </c>
      <c r="T1859">
        <v>91</v>
      </c>
      <c r="U1859">
        <v>0</v>
      </c>
      <c r="V1859">
        <v>0</v>
      </c>
      <c r="W1859">
        <v>0</v>
      </c>
      <c r="X1859">
        <v>97.856454692903711</v>
      </c>
      <c r="Y1859">
        <v>0.50009491586738386</v>
      </c>
      <c r="Z1859">
        <v>4.483094176540412</v>
      </c>
      <c r="AA1859">
        <v>4.5237963318849506</v>
      </c>
      <c r="AB1859">
        <v>32.289827739990315</v>
      </c>
      <c r="AC1859">
        <v>0</v>
      </c>
      <c r="AD1859">
        <v>0</v>
      </c>
      <c r="AE1859">
        <v>139.65326785718676</v>
      </c>
    </row>
    <row r="1860" spans="1:31" x14ac:dyDescent="0.3">
      <c r="A1860">
        <v>2452415</v>
      </c>
      <c r="B1860">
        <v>1</v>
      </c>
      <c r="C1860" t="s">
        <v>81</v>
      </c>
      <c r="D1860" t="s">
        <v>118</v>
      </c>
      <c r="E1860" t="s">
        <v>132</v>
      </c>
      <c r="F1860" t="s">
        <v>5621</v>
      </c>
      <c r="G1860" t="s">
        <v>149</v>
      </c>
      <c r="H1860" t="s">
        <v>135</v>
      </c>
      <c r="I1860" t="s">
        <v>660</v>
      </c>
      <c r="J1860" t="s">
        <v>137</v>
      </c>
      <c r="K1860" t="s">
        <v>138</v>
      </c>
      <c r="L1860" t="s">
        <v>5622</v>
      </c>
      <c r="M1860" t="s">
        <v>5623</v>
      </c>
      <c r="N1860">
        <v>5.5555550000000002E-3</v>
      </c>
      <c r="O1860">
        <v>4</v>
      </c>
      <c r="P1860">
        <v>3068</v>
      </c>
      <c r="Q1860">
        <v>83</v>
      </c>
      <c r="R1860">
        <v>155</v>
      </c>
      <c r="S1860">
        <v>15</v>
      </c>
      <c r="T1860">
        <v>237</v>
      </c>
      <c r="U1860">
        <v>0</v>
      </c>
      <c r="V1860">
        <v>1</v>
      </c>
      <c r="W1860">
        <v>9.4109141515779215E-3</v>
      </c>
      <c r="X1860">
        <v>3.0531211847132198</v>
      </c>
      <c r="Y1860">
        <v>0.32250892719123414</v>
      </c>
      <c r="Z1860">
        <v>0.28373676720737817</v>
      </c>
      <c r="AA1860">
        <v>0.29189924224991792</v>
      </c>
      <c r="AB1860">
        <v>0.66224136994339211</v>
      </c>
      <c r="AC1860">
        <v>0</v>
      </c>
      <c r="AD1860">
        <v>0.15815779870633861</v>
      </c>
      <c r="AE1860">
        <v>4.7810762041630586</v>
      </c>
    </row>
    <row r="1861" spans="1:31" x14ac:dyDescent="0.3">
      <c r="A1861">
        <v>2452417</v>
      </c>
      <c r="B1861">
        <v>1</v>
      </c>
      <c r="C1861" t="s">
        <v>80</v>
      </c>
      <c r="D1861" t="s">
        <v>104</v>
      </c>
      <c r="E1861" t="s">
        <v>173</v>
      </c>
      <c r="F1861" t="s">
        <v>5624</v>
      </c>
      <c r="G1861" t="s">
        <v>461</v>
      </c>
      <c r="H1861" t="s">
        <v>144</v>
      </c>
      <c r="I1861" t="s">
        <v>136</v>
      </c>
      <c r="J1861" t="s">
        <v>137</v>
      </c>
      <c r="K1861" t="s">
        <v>138</v>
      </c>
      <c r="L1861" t="s">
        <v>5625</v>
      </c>
      <c r="M1861" t="s">
        <v>5626</v>
      </c>
      <c r="N1861">
        <v>1.9836111110000001</v>
      </c>
      <c r="O1861">
        <v>0</v>
      </c>
      <c r="P1861">
        <v>1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3.789180628323507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3.789180628323507</v>
      </c>
    </row>
    <row r="1862" spans="1:31" x14ac:dyDescent="0.3">
      <c r="A1862">
        <v>2452420</v>
      </c>
      <c r="B1862">
        <v>1</v>
      </c>
      <c r="C1862" t="s">
        <v>80</v>
      </c>
      <c r="D1862" t="s">
        <v>99</v>
      </c>
      <c r="E1862" t="s">
        <v>159</v>
      </c>
      <c r="F1862" t="s">
        <v>5627</v>
      </c>
      <c r="G1862" t="s">
        <v>161</v>
      </c>
      <c r="H1862" t="s">
        <v>144</v>
      </c>
      <c r="I1862" t="s">
        <v>136</v>
      </c>
      <c r="J1862" t="s">
        <v>137</v>
      </c>
      <c r="K1862" t="s">
        <v>162</v>
      </c>
      <c r="L1862" t="s">
        <v>5628</v>
      </c>
      <c r="M1862" t="s">
        <v>5629</v>
      </c>
      <c r="N1862">
        <v>8.8213888879999995</v>
      </c>
      <c r="O1862">
        <v>0</v>
      </c>
      <c r="P1862">
        <v>208</v>
      </c>
      <c r="Q1862">
        <v>0</v>
      </c>
      <c r="R1862">
        <v>3</v>
      </c>
      <c r="S1862">
        <v>0</v>
      </c>
      <c r="T1862">
        <v>42</v>
      </c>
      <c r="U1862">
        <v>0</v>
      </c>
      <c r="V1862">
        <v>0</v>
      </c>
      <c r="W1862">
        <v>0</v>
      </c>
      <c r="X1862">
        <v>435.94316065444787</v>
      </c>
      <c r="Y1862">
        <v>0</v>
      </c>
      <c r="Z1862">
        <v>5.0761978406752162</v>
      </c>
      <c r="AA1862">
        <v>0</v>
      </c>
      <c r="AB1862">
        <v>236.62172817156099</v>
      </c>
      <c r="AC1862">
        <v>0</v>
      </c>
      <c r="AD1862">
        <v>0</v>
      </c>
      <c r="AE1862">
        <v>677.64108666668403</v>
      </c>
    </row>
    <row r="1863" spans="1:31" x14ac:dyDescent="0.3">
      <c r="A1863">
        <v>2452421</v>
      </c>
      <c r="B1863">
        <v>1</v>
      </c>
      <c r="C1863" t="s">
        <v>80</v>
      </c>
      <c r="D1863" t="s">
        <v>96</v>
      </c>
      <c r="E1863" t="s">
        <v>147</v>
      </c>
      <c r="F1863" t="s">
        <v>5630</v>
      </c>
      <c r="G1863" t="s">
        <v>226</v>
      </c>
      <c r="H1863" t="s">
        <v>135</v>
      </c>
      <c r="I1863" t="s">
        <v>136</v>
      </c>
      <c r="J1863" t="s">
        <v>137</v>
      </c>
      <c r="K1863" t="s">
        <v>162</v>
      </c>
      <c r="L1863" t="s">
        <v>5631</v>
      </c>
      <c r="M1863" t="s">
        <v>5632</v>
      </c>
      <c r="N1863">
        <v>1.119722222</v>
      </c>
      <c r="O1863">
        <v>4</v>
      </c>
      <c r="P1863">
        <v>2385</v>
      </c>
      <c r="Q1863">
        <v>1</v>
      </c>
      <c r="R1863">
        <v>0</v>
      </c>
      <c r="S1863">
        <v>14</v>
      </c>
      <c r="T1863">
        <v>145</v>
      </c>
      <c r="U1863">
        <v>0</v>
      </c>
      <c r="V1863">
        <v>1</v>
      </c>
      <c r="W1863">
        <v>33.056309271766771</v>
      </c>
      <c r="X1863">
        <v>747.09007767937817</v>
      </c>
      <c r="Y1863">
        <v>0</v>
      </c>
      <c r="Z1863">
        <v>0</v>
      </c>
      <c r="AA1863">
        <v>228.35573723886637</v>
      </c>
      <c r="AB1863">
        <v>315.53417427388683</v>
      </c>
      <c r="AC1863">
        <v>0</v>
      </c>
      <c r="AD1863">
        <v>3.1575496427032876E-2</v>
      </c>
      <c r="AE1863">
        <v>1324.0678739603252</v>
      </c>
    </row>
    <row r="1864" spans="1:31" x14ac:dyDescent="0.3">
      <c r="A1864">
        <v>2452422</v>
      </c>
      <c r="B1864">
        <v>1</v>
      </c>
      <c r="C1864" t="s">
        <v>81</v>
      </c>
      <c r="D1864" t="s">
        <v>112</v>
      </c>
      <c r="E1864" t="s">
        <v>159</v>
      </c>
      <c r="F1864" t="s">
        <v>5633</v>
      </c>
      <c r="G1864" t="s">
        <v>226</v>
      </c>
      <c r="H1864" t="s">
        <v>144</v>
      </c>
      <c r="I1864" t="s">
        <v>136</v>
      </c>
      <c r="J1864" t="s">
        <v>137</v>
      </c>
      <c r="K1864" t="s">
        <v>162</v>
      </c>
      <c r="L1864" t="s">
        <v>5628</v>
      </c>
      <c r="M1864" t="s">
        <v>5634</v>
      </c>
      <c r="N1864">
        <v>0.36805555499999998</v>
      </c>
      <c r="O1864">
        <v>0</v>
      </c>
      <c r="P1864">
        <v>904</v>
      </c>
      <c r="Q1864">
        <v>0</v>
      </c>
      <c r="R1864">
        <v>0</v>
      </c>
      <c r="S1864">
        <v>0</v>
      </c>
      <c r="T1864">
        <v>109</v>
      </c>
      <c r="U1864">
        <v>0</v>
      </c>
      <c r="V1864">
        <v>0</v>
      </c>
      <c r="W1864">
        <v>0</v>
      </c>
      <c r="X1864">
        <v>71.338277113984802</v>
      </c>
      <c r="Y1864">
        <v>0</v>
      </c>
      <c r="Z1864">
        <v>0</v>
      </c>
      <c r="AA1864">
        <v>0</v>
      </c>
      <c r="AB1864">
        <v>47.617267767792825</v>
      </c>
      <c r="AC1864">
        <v>0</v>
      </c>
      <c r="AD1864">
        <v>0</v>
      </c>
      <c r="AE1864">
        <v>118.95554488177763</v>
      </c>
    </row>
    <row r="1865" spans="1:31" x14ac:dyDescent="0.3">
      <c r="A1865">
        <v>2452423</v>
      </c>
      <c r="B1865">
        <v>1</v>
      </c>
      <c r="C1865" t="s">
        <v>80</v>
      </c>
      <c r="D1865" t="s">
        <v>84</v>
      </c>
      <c r="E1865" t="s">
        <v>141</v>
      </c>
      <c r="F1865" t="s">
        <v>5635</v>
      </c>
      <c r="G1865" t="s">
        <v>156</v>
      </c>
      <c r="H1865" t="s">
        <v>144</v>
      </c>
      <c r="I1865" t="s">
        <v>136</v>
      </c>
      <c r="J1865" t="s">
        <v>137</v>
      </c>
      <c r="K1865" t="s">
        <v>138</v>
      </c>
      <c r="L1865" t="s">
        <v>5636</v>
      </c>
      <c r="M1865" t="s">
        <v>5637</v>
      </c>
      <c r="N1865">
        <v>0.61888888799999997</v>
      </c>
      <c r="O1865">
        <v>0</v>
      </c>
      <c r="P1865">
        <v>3</v>
      </c>
      <c r="Q1865">
        <v>0</v>
      </c>
      <c r="R1865">
        <v>0</v>
      </c>
      <c r="S1865">
        <v>0</v>
      </c>
      <c r="T1865">
        <v>19</v>
      </c>
      <c r="U1865">
        <v>0</v>
      </c>
      <c r="V1865">
        <v>0</v>
      </c>
      <c r="W1865">
        <v>0</v>
      </c>
      <c r="X1865">
        <v>0.2377055397316766</v>
      </c>
      <c r="Y1865">
        <v>0</v>
      </c>
      <c r="Z1865">
        <v>0</v>
      </c>
      <c r="AA1865">
        <v>0</v>
      </c>
      <c r="AB1865">
        <v>21.728515177726678</v>
      </c>
      <c r="AC1865">
        <v>0</v>
      </c>
      <c r="AD1865">
        <v>0</v>
      </c>
      <c r="AE1865">
        <v>21.966220717458356</v>
      </c>
    </row>
    <row r="1866" spans="1:31" x14ac:dyDescent="0.3">
      <c r="A1866">
        <v>2452424</v>
      </c>
      <c r="B1866">
        <v>1</v>
      </c>
      <c r="C1866" t="s">
        <v>81</v>
      </c>
      <c r="D1866" t="s">
        <v>118</v>
      </c>
      <c r="E1866" t="s">
        <v>147</v>
      </c>
      <c r="F1866" t="s">
        <v>5638</v>
      </c>
      <c r="G1866" t="s">
        <v>134</v>
      </c>
      <c r="H1866" t="s">
        <v>135</v>
      </c>
      <c r="I1866" t="s">
        <v>136</v>
      </c>
      <c r="J1866" t="s">
        <v>137</v>
      </c>
      <c r="K1866" t="s">
        <v>138</v>
      </c>
      <c r="L1866" t="s">
        <v>5639</v>
      </c>
      <c r="M1866" t="s">
        <v>5640</v>
      </c>
      <c r="N1866">
        <v>1.3005555550000001</v>
      </c>
      <c r="O1866">
        <v>0</v>
      </c>
      <c r="P1866">
        <v>35</v>
      </c>
      <c r="Q1866">
        <v>0</v>
      </c>
      <c r="R1866">
        <v>5</v>
      </c>
      <c r="S1866">
        <v>0</v>
      </c>
      <c r="T1866">
        <v>17</v>
      </c>
      <c r="U1866">
        <v>0</v>
      </c>
      <c r="V1866">
        <v>0</v>
      </c>
      <c r="W1866">
        <v>0</v>
      </c>
      <c r="X1866">
        <v>10.462185095989113</v>
      </c>
      <c r="Y1866">
        <v>0</v>
      </c>
      <c r="Z1866">
        <v>1.6662125224657736</v>
      </c>
      <c r="AA1866">
        <v>0</v>
      </c>
      <c r="AB1866">
        <v>13.532300134622337</v>
      </c>
      <c r="AC1866">
        <v>0</v>
      </c>
      <c r="AD1866">
        <v>0</v>
      </c>
      <c r="AE1866">
        <v>25.660697753077223</v>
      </c>
    </row>
    <row r="1867" spans="1:31" x14ac:dyDescent="0.3">
      <c r="A1867">
        <v>2452425</v>
      </c>
      <c r="B1867">
        <v>1</v>
      </c>
      <c r="C1867" t="s">
        <v>81</v>
      </c>
      <c r="D1867" t="s">
        <v>127</v>
      </c>
      <c r="E1867" t="s">
        <v>147</v>
      </c>
      <c r="F1867" t="s">
        <v>5641</v>
      </c>
      <c r="G1867" t="s">
        <v>226</v>
      </c>
      <c r="H1867" t="s">
        <v>135</v>
      </c>
      <c r="I1867" t="s">
        <v>136</v>
      </c>
      <c r="J1867" t="s">
        <v>137</v>
      </c>
      <c r="K1867" t="s">
        <v>162</v>
      </c>
      <c r="L1867" t="s">
        <v>5642</v>
      </c>
      <c r="M1867" t="s">
        <v>5643</v>
      </c>
      <c r="N1867">
        <v>8.5319444440000005</v>
      </c>
      <c r="O1867">
        <v>0</v>
      </c>
      <c r="P1867">
        <v>0</v>
      </c>
      <c r="Q1867">
        <v>0</v>
      </c>
      <c r="R1867">
        <v>3</v>
      </c>
      <c r="S1867">
        <v>5</v>
      </c>
      <c r="T1867">
        <v>9</v>
      </c>
      <c r="U1867">
        <v>5</v>
      </c>
      <c r="V1867">
        <v>1</v>
      </c>
      <c r="W1867">
        <v>0</v>
      </c>
      <c r="X1867">
        <v>0</v>
      </c>
      <c r="Y1867">
        <v>0</v>
      </c>
      <c r="Z1867">
        <v>10.721000962933116</v>
      </c>
      <c r="AA1867">
        <v>1530.2816283483294</v>
      </c>
      <c r="AB1867">
        <v>57.950172781202198</v>
      </c>
      <c r="AC1867">
        <v>3581.0739986243143</v>
      </c>
      <c r="AD1867">
        <v>853.77460700372376</v>
      </c>
      <c r="AE1867">
        <v>6033.8014077205025</v>
      </c>
    </row>
    <row r="1868" spans="1:31" x14ac:dyDescent="0.3">
      <c r="A1868">
        <v>2452426</v>
      </c>
      <c r="B1868">
        <v>1</v>
      </c>
      <c r="C1868" t="s">
        <v>81</v>
      </c>
      <c r="D1868" t="s">
        <v>112</v>
      </c>
      <c r="E1868" t="s">
        <v>132</v>
      </c>
      <c r="F1868" t="s">
        <v>5644</v>
      </c>
      <c r="G1868" t="s">
        <v>226</v>
      </c>
      <c r="H1868" t="s">
        <v>135</v>
      </c>
      <c r="I1868" t="s">
        <v>136</v>
      </c>
      <c r="J1868" t="s">
        <v>137</v>
      </c>
      <c r="K1868" t="s">
        <v>162</v>
      </c>
      <c r="L1868" t="s">
        <v>5645</v>
      </c>
      <c r="M1868" t="s">
        <v>5646</v>
      </c>
      <c r="N1868">
        <v>1.4188888879999999</v>
      </c>
      <c r="O1868">
        <v>1</v>
      </c>
      <c r="P1868">
        <v>417</v>
      </c>
      <c r="Q1868">
        <v>2</v>
      </c>
      <c r="R1868">
        <v>0</v>
      </c>
      <c r="S1868">
        <v>0</v>
      </c>
      <c r="T1868">
        <v>10</v>
      </c>
      <c r="U1868">
        <v>0</v>
      </c>
      <c r="V1868">
        <v>0</v>
      </c>
      <c r="W1868">
        <v>0.43208148137453001</v>
      </c>
      <c r="X1868">
        <v>57.698409238413497</v>
      </c>
      <c r="Y1868">
        <v>1.7233570436494829</v>
      </c>
      <c r="Z1868">
        <v>0</v>
      </c>
      <c r="AA1868">
        <v>0</v>
      </c>
      <c r="AB1868">
        <v>8.4739860852112034</v>
      </c>
      <c r="AC1868">
        <v>0</v>
      </c>
      <c r="AD1868">
        <v>0</v>
      </c>
      <c r="AE1868">
        <v>68.327833848648723</v>
      </c>
    </row>
    <row r="1869" spans="1:31" x14ac:dyDescent="0.3">
      <c r="A1869">
        <v>2452428</v>
      </c>
      <c r="B1869">
        <v>1</v>
      </c>
      <c r="C1869" t="s">
        <v>81</v>
      </c>
      <c r="D1869" t="s">
        <v>120</v>
      </c>
      <c r="E1869" t="s">
        <v>147</v>
      </c>
      <c r="F1869" t="s">
        <v>5647</v>
      </c>
      <c r="G1869" t="s">
        <v>381</v>
      </c>
      <c r="H1869" t="s">
        <v>135</v>
      </c>
      <c r="I1869" t="s">
        <v>136</v>
      </c>
      <c r="J1869" t="s">
        <v>137</v>
      </c>
      <c r="K1869" t="s">
        <v>162</v>
      </c>
      <c r="L1869" t="s">
        <v>5648</v>
      </c>
      <c r="M1869" t="s">
        <v>5649</v>
      </c>
      <c r="N1869">
        <v>0.16416666599999999</v>
      </c>
      <c r="O1869">
        <v>0</v>
      </c>
      <c r="P1869">
        <v>238</v>
      </c>
      <c r="Q1869">
        <v>0</v>
      </c>
      <c r="R1869">
        <v>1</v>
      </c>
      <c r="S1869">
        <v>0</v>
      </c>
      <c r="T1869">
        <v>33</v>
      </c>
      <c r="U1869">
        <v>0</v>
      </c>
      <c r="V1869">
        <v>0</v>
      </c>
      <c r="W1869">
        <v>0</v>
      </c>
      <c r="X1869">
        <v>13.816311523427517</v>
      </c>
      <c r="Y1869">
        <v>0</v>
      </c>
      <c r="Z1869">
        <v>0</v>
      </c>
      <c r="AA1869">
        <v>0</v>
      </c>
      <c r="AB1869">
        <v>4.8104760963626347</v>
      </c>
      <c r="AC1869">
        <v>0</v>
      </c>
      <c r="AD1869">
        <v>0</v>
      </c>
      <c r="AE1869">
        <v>18.62678761979015</v>
      </c>
    </row>
    <row r="1870" spans="1:31" x14ac:dyDescent="0.3">
      <c r="A1870">
        <v>2452429</v>
      </c>
      <c r="B1870">
        <v>1</v>
      </c>
      <c r="C1870" t="s">
        <v>80</v>
      </c>
      <c r="D1870" t="s">
        <v>82</v>
      </c>
      <c r="E1870" t="s">
        <v>147</v>
      </c>
      <c r="F1870" t="s">
        <v>5650</v>
      </c>
      <c r="G1870" t="s">
        <v>226</v>
      </c>
      <c r="H1870" t="s">
        <v>135</v>
      </c>
      <c r="I1870" t="s">
        <v>136</v>
      </c>
      <c r="J1870" t="s">
        <v>137</v>
      </c>
      <c r="K1870" t="s">
        <v>162</v>
      </c>
      <c r="L1870" t="s">
        <v>5651</v>
      </c>
      <c r="M1870" t="s">
        <v>5652</v>
      </c>
      <c r="N1870">
        <v>3.650833333</v>
      </c>
      <c r="O1870">
        <v>0</v>
      </c>
      <c r="P1870">
        <v>488</v>
      </c>
      <c r="Q1870">
        <v>0</v>
      </c>
      <c r="R1870">
        <v>0</v>
      </c>
      <c r="S1870">
        <v>2</v>
      </c>
      <c r="T1870">
        <v>172</v>
      </c>
      <c r="U1870">
        <v>0</v>
      </c>
      <c r="V1870">
        <v>0</v>
      </c>
      <c r="W1870">
        <v>0</v>
      </c>
      <c r="X1870">
        <v>662.80305945401631</v>
      </c>
      <c r="Y1870">
        <v>0</v>
      </c>
      <c r="Z1870">
        <v>0</v>
      </c>
      <c r="AA1870">
        <v>859.44230468996693</v>
      </c>
      <c r="AB1870">
        <v>1382.1340431461244</v>
      </c>
      <c r="AC1870">
        <v>0</v>
      </c>
      <c r="AD1870">
        <v>0</v>
      </c>
      <c r="AE1870">
        <v>2904.3794072901078</v>
      </c>
    </row>
    <row r="1871" spans="1:31" x14ac:dyDescent="0.3">
      <c r="A1871">
        <v>2452430</v>
      </c>
      <c r="B1871">
        <v>1</v>
      </c>
      <c r="C1871" t="s">
        <v>80</v>
      </c>
      <c r="D1871" t="s">
        <v>82</v>
      </c>
      <c r="E1871" t="s">
        <v>141</v>
      </c>
      <c r="F1871" t="s">
        <v>5653</v>
      </c>
      <c r="G1871" t="s">
        <v>161</v>
      </c>
      <c r="H1871" t="s">
        <v>144</v>
      </c>
      <c r="I1871" t="s">
        <v>136</v>
      </c>
      <c r="J1871" t="s">
        <v>137</v>
      </c>
      <c r="K1871" t="s">
        <v>162</v>
      </c>
      <c r="L1871" t="s">
        <v>5654</v>
      </c>
      <c r="M1871" t="s">
        <v>5655</v>
      </c>
      <c r="N1871">
        <v>4.4877777769999998</v>
      </c>
      <c r="O1871">
        <v>0</v>
      </c>
      <c r="P1871">
        <v>164</v>
      </c>
      <c r="Q1871">
        <v>0</v>
      </c>
      <c r="R1871">
        <v>0</v>
      </c>
      <c r="S1871">
        <v>0</v>
      </c>
      <c r="T1871">
        <v>9</v>
      </c>
      <c r="U1871">
        <v>0</v>
      </c>
      <c r="V1871">
        <v>0</v>
      </c>
      <c r="W1871">
        <v>0</v>
      </c>
      <c r="X1871">
        <v>195.20364835944042</v>
      </c>
      <c r="Y1871">
        <v>0</v>
      </c>
      <c r="Z1871">
        <v>0</v>
      </c>
      <c r="AA1871">
        <v>0</v>
      </c>
      <c r="AB1871">
        <v>12.561327921603311</v>
      </c>
      <c r="AC1871">
        <v>0</v>
      </c>
      <c r="AD1871">
        <v>0</v>
      </c>
      <c r="AE1871">
        <v>207.76497628104374</v>
      </c>
    </row>
    <row r="1872" spans="1:31" x14ac:dyDescent="0.3">
      <c r="A1872">
        <v>2452431</v>
      </c>
      <c r="B1872">
        <v>1</v>
      </c>
      <c r="C1872" t="s">
        <v>80</v>
      </c>
      <c r="D1872" t="s">
        <v>100</v>
      </c>
      <c r="E1872" t="s">
        <v>169</v>
      </c>
      <c r="F1872" t="s">
        <v>5656</v>
      </c>
      <c r="G1872" t="s">
        <v>161</v>
      </c>
      <c r="H1872" t="s">
        <v>135</v>
      </c>
      <c r="I1872" t="s">
        <v>136</v>
      </c>
      <c r="J1872" t="s">
        <v>137</v>
      </c>
      <c r="K1872" t="s">
        <v>162</v>
      </c>
      <c r="L1872" t="s">
        <v>5657</v>
      </c>
      <c r="M1872" t="s">
        <v>5658</v>
      </c>
      <c r="N1872">
        <v>6.625555555</v>
      </c>
      <c r="O1872">
        <v>0</v>
      </c>
      <c r="P1872">
        <v>215</v>
      </c>
      <c r="Q1872">
        <v>0</v>
      </c>
      <c r="R1872">
        <v>31</v>
      </c>
      <c r="S1872">
        <v>1</v>
      </c>
      <c r="T1872">
        <v>30</v>
      </c>
      <c r="U1872">
        <v>0</v>
      </c>
      <c r="V1872">
        <v>0</v>
      </c>
      <c r="W1872">
        <v>0</v>
      </c>
      <c r="X1872">
        <v>332.44018406442092</v>
      </c>
      <c r="Y1872">
        <v>0</v>
      </c>
      <c r="Z1872">
        <v>37.622294275257389</v>
      </c>
      <c r="AA1872">
        <v>31.531959503733532</v>
      </c>
      <c r="AB1872">
        <v>227.18956154562642</v>
      </c>
      <c r="AC1872">
        <v>0</v>
      </c>
      <c r="AD1872">
        <v>0</v>
      </c>
      <c r="AE1872">
        <v>628.78399938903817</v>
      </c>
    </row>
    <row r="1873" spans="1:31" x14ac:dyDescent="0.3">
      <c r="A1873">
        <v>2452432</v>
      </c>
      <c r="B1873">
        <v>1</v>
      </c>
      <c r="C1873" t="s">
        <v>80</v>
      </c>
      <c r="D1873" t="s">
        <v>93</v>
      </c>
      <c r="E1873" t="s">
        <v>159</v>
      </c>
      <c r="F1873" t="s">
        <v>5659</v>
      </c>
      <c r="G1873" t="s">
        <v>161</v>
      </c>
      <c r="H1873" t="s">
        <v>144</v>
      </c>
      <c r="I1873" t="s">
        <v>136</v>
      </c>
      <c r="J1873" t="s">
        <v>137</v>
      </c>
      <c r="K1873" t="s">
        <v>162</v>
      </c>
      <c r="L1873" t="s">
        <v>5660</v>
      </c>
      <c r="M1873" t="s">
        <v>5661</v>
      </c>
      <c r="N1873">
        <v>5.2455555550000001</v>
      </c>
      <c r="O1873">
        <v>0</v>
      </c>
      <c r="P1873">
        <v>243</v>
      </c>
      <c r="Q1873">
        <v>0</v>
      </c>
      <c r="R1873">
        <v>1</v>
      </c>
      <c r="S1873">
        <v>0</v>
      </c>
      <c r="T1873">
        <v>29</v>
      </c>
      <c r="U1873">
        <v>0</v>
      </c>
      <c r="V1873">
        <v>0</v>
      </c>
      <c r="W1873">
        <v>0</v>
      </c>
      <c r="X1873">
        <v>377.00889778732136</v>
      </c>
      <c r="Y1873">
        <v>0</v>
      </c>
      <c r="Z1873">
        <v>9.1260985082209561E-2</v>
      </c>
      <c r="AA1873">
        <v>0</v>
      </c>
      <c r="AB1873">
        <v>202.4452351085076</v>
      </c>
      <c r="AC1873">
        <v>0</v>
      </c>
      <c r="AD1873">
        <v>0</v>
      </c>
      <c r="AE1873">
        <v>579.54539388091121</v>
      </c>
    </row>
    <row r="1874" spans="1:31" x14ac:dyDescent="0.3">
      <c r="A1874">
        <v>2452433</v>
      </c>
      <c r="B1874">
        <v>1</v>
      </c>
      <c r="C1874" t="s">
        <v>80</v>
      </c>
      <c r="D1874" t="s">
        <v>85</v>
      </c>
      <c r="E1874" t="s">
        <v>182</v>
      </c>
      <c r="F1874" t="s">
        <v>5662</v>
      </c>
      <c r="G1874" t="s">
        <v>259</v>
      </c>
      <c r="H1874" t="s">
        <v>144</v>
      </c>
      <c r="I1874" t="s">
        <v>136</v>
      </c>
      <c r="J1874" t="s">
        <v>137</v>
      </c>
      <c r="K1874" t="s">
        <v>138</v>
      </c>
      <c r="L1874" t="s">
        <v>5663</v>
      </c>
      <c r="M1874" t="s">
        <v>5664</v>
      </c>
      <c r="N1874">
        <v>2.0697222219999998</v>
      </c>
      <c r="O1874">
        <v>0</v>
      </c>
      <c r="P1874">
        <v>46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28.038571621310368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28.038571621310368</v>
      </c>
    </row>
    <row r="1875" spans="1:31" x14ac:dyDescent="0.3">
      <c r="A1875">
        <v>2452434</v>
      </c>
      <c r="B1875">
        <v>1</v>
      </c>
      <c r="C1875" t="s">
        <v>80</v>
      </c>
      <c r="D1875" t="s">
        <v>89</v>
      </c>
      <c r="E1875" t="s">
        <v>141</v>
      </c>
      <c r="F1875" t="s">
        <v>5665</v>
      </c>
      <c r="G1875" t="s">
        <v>161</v>
      </c>
      <c r="H1875" t="s">
        <v>144</v>
      </c>
      <c r="I1875" t="s">
        <v>136</v>
      </c>
      <c r="J1875" t="s">
        <v>137</v>
      </c>
      <c r="K1875" t="s">
        <v>162</v>
      </c>
      <c r="L1875" t="s">
        <v>5666</v>
      </c>
      <c r="M1875" t="s">
        <v>5667</v>
      </c>
      <c r="N1875">
        <v>7.2455555550000001</v>
      </c>
      <c r="O1875">
        <v>0</v>
      </c>
      <c r="P1875">
        <v>69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176.54360497056751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176.54360497056751</v>
      </c>
    </row>
    <row r="1876" spans="1:31" x14ac:dyDescent="0.3">
      <c r="A1876">
        <v>2452435</v>
      </c>
      <c r="B1876">
        <v>1</v>
      </c>
      <c r="C1876" t="s">
        <v>80</v>
      </c>
      <c r="D1876" t="s">
        <v>93</v>
      </c>
      <c r="E1876" t="s">
        <v>159</v>
      </c>
      <c r="F1876" t="s">
        <v>5668</v>
      </c>
      <c r="G1876" t="s">
        <v>161</v>
      </c>
      <c r="H1876" t="s">
        <v>144</v>
      </c>
      <c r="I1876" t="s">
        <v>136</v>
      </c>
      <c r="J1876" t="s">
        <v>137</v>
      </c>
      <c r="K1876" t="s">
        <v>162</v>
      </c>
      <c r="L1876" t="s">
        <v>5669</v>
      </c>
      <c r="M1876" t="s">
        <v>5670</v>
      </c>
      <c r="N1876">
        <v>8.5088888879999995</v>
      </c>
      <c r="O1876">
        <v>0</v>
      </c>
      <c r="P1876">
        <v>294</v>
      </c>
      <c r="Q1876">
        <v>0</v>
      </c>
      <c r="R1876">
        <v>1</v>
      </c>
      <c r="S1876">
        <v>0</v>
      </c>
      <c r="T1876">
        <v>11</v>
      </c>
      <c r="U1876">
        <v>0</v>
      </c>
      <c r="V1876">
        <v>0</v>
      </c>
      <c r="W1876">
        <v>0</v>
      </c>
      <c r="X1876">
        <v>711.37326700735775</v>
      </c>
      <c r="Y1876">
        <v>0</v>
      </c>
      <c r="Z1876">
        <v>4.3415159167891878E-4</v>
      </c>
      <c r="AA1876">
        <v>0</v>
      </c>
      <c r="AB1876">
        <v>122.33373179129462</v>
      </c>
      <c r="AC1876">
        <v>0</v>
      </c>
      <c r="AD1876">
        <v>0</v>
      </c>
      <c r="AE1876">
        <v>833.70743295024408</v>
      </c>
    </row>
    <row r="1877" spans="1:31" x14ac:dyDescent="0.3">
      <c r="A1877">
        <v>2452436</v>
      </c>
      <c r="B1877">
        <v>1</v>
      </c>
      <c r="C1877" t="s">
        <v>80</v>
      </c>
      <c r="D1877" t="s">
        <v>83</v>
      </c>
      <c r="E1877" t="s">
        <v>159</v>
      </c>
      <c r="F1877" t="s">
        <v>5671</v>
      </c>
      <c r="G1877" t="s">
        <v>226</v>
      </c>
      <c r="H1877" t="s">
        <v>144</v>
      </c>
      <c r="I1877" t="s">
        <v>136</v>
      </c>
      <c r="J1877" t="s">
        <v>137</v>
      </c>
      <c r="K1877" t="s">
        <v>162</v>
      </c>
      <c r="L1877" t="s">
        <v>5672</v>
      </c>
      <c r="M1877" t="s">
        <v>5673</v>
      </c>
      <c r="N1877">
        <v>4.2525000000000004</v>
      </c>
      <c r="O1877">
        <v>0</v>
      </c>
      <c r="P1877">
        <v>203</v>
      </c>
      <c r="Q1877">
        <v>0</v>
      </c>
      <c r="R1877">
        <v>0</v>
      </c>
      <c r="S1877">
        <v>0</v>
      </c>
      <c r="T1877">
        <v>65</v>
      </c>
      <c r="U1877">
        <v>0</v>
      </c>
      <c r="V1877">
        <v>0</v>
      </c>
      <c r="W1877">
        <v>0</v>
      </c>
      <c r="X1877">
        <v>324.91807827732373</v>
      </c>
      <c r="Y1877">
        <v>0</v>
      </c>
      <c r="Z1877">
        <v>0</v>
      </c>
      <c r="AA1877">
        <v>0</v>
      </c>
      <c r="AB1877">
        <v>355.24185801328923</v>
      </c>
      <c r="AC1877">
        <v>0</v>
      </c>
      <c r="AD1877">
        <v>0</v>
      </c>
      <c r="AE1877">
        <v>680.1599362906129</v>
      </c>
    </row>
    <row r="1878" spans="1:31" x14ac:dyDescent="0.3">
      <c r="A1878">
        <v>2452437</v>
      </c>
      <c r="B1878">
        <v>1</v>
      </c>
      <c r="C1878" t="s">
        <v>80</v>
      </c>
      <c r="D1878" t="s">
        <v>92</v>
      </c>
      <c r="E1878" t="s">
        <v>182</v>
      </c>
      <c r="F1878" t="s">
        <v>5674</v>
      </c>
      <c r="G1878" t="s">
        <v>226</v>
      </c>
      <c r="H1878" t="s">
        <v>144</v>
      </c>
      <c r="I1878" t="s">
        <v>136</v>
      </c>
      <c r="J1878" t="s">
        <v>137</v>
      </c>
      <c r="K1878" t="s">
        <v>162</v>
      </c>
      <c r="L1878" t="s">
        <v>5675</v>
      </c>
      <c r="M1878" t="s">
        <v>5676</v>
      </c>
      <c r="N1878">
        <v>6.5752777770000002</v>
      </c>
      <c r="O1878">
        <v>0</v>
      </c>
      <c r="P1878">
        <v>40</v>
      </c>
      <c r="Q1878">
        <v>0</v>
      </c>
      <c r="R1878">
        <v>0</v>
      </c>
      <c r="S1878">
        <v>0</v>
      </c>
      <c r="T1878">
        <v>3</v>
      </c>
      <c r="U1878">
        <v>0</v>
      </c>
      <c r="V1878">
        <v>0</v>
      </c>
      <c r="W1878">
        <v>0</v>
      </c>
      <c r="X1878">
        <v>77.349080930175674</v>
      </c>
      <c r="Y1878">
        <v>0</v>
      </c>
      <c r="Z1878">
        <v>0</v>
      </c>
      <c r="AA1878">
        <v>0</v>
      </c>
      <c r="AB1878">
        <v>8.5896151735245088</v>
      </c>
      <c r="AC1878">
        <v>0</v>
      </c>
      <c r="AD1878">
        <v>0</v>
      </c>
      <c r="AE1878">
        <v>85.938696103700181</v>
      </c>
    </row>
    <row r="1879" spans="1:31" x14ac:dyDescent="0.3">
      <c r="A1879">
        <v>2452438</v>
      </c>
      <c r="B1879">
        <v>1</v>
      </c>
      <c r="C1879" t="s">
        <v>80</v>
      </c>
      <c r="D1879" t="s">
        <v>108</v>
      </c>
      <c r="E1879" t="s">
        <v>141</v>
      </c>
      <c r="F1879" t="s">
        <v>5677</v>
      </c>
      <c r="G1879" t="s">
        <v>226</v>
      </c>
      <c r="H1879" t="s">
        <v>144</v>
      </c>
      <c r="I1879" t="s">
        <v>136</v>
      </c>
      <c r="J1879" t="s">
        <v>137</v>
      </c>
      <c r="K1879" t="s">
        <v>162</v>
      </c>
      <c r="L1879" t="s">
        <v>5678</v>
      </c>
      <c r="M1879" t="s">
        <v>5679</v>
      </c>
      <c r="N1879">
        <v>8.1677777769999995</v>
      </c>
      <c r="O1879">
        <v>0</v>
      </c>
      <c r="P1879">
        <v>17</v>
      </c>
      <c r="Q1879">
        <v>0</v>
      </c>
      <c r="R1879">
        <v>8</v>
      </c>
      <c r="S1879">
        <v>0</v>
      </c>
      <c r="T1879">
        <v>1</v>
      </c>
      <c r="U1879">
        <v>0</v>
      </c>
      <c r="V1879">
        <v>0</v>
      </c>
      <c r="W1879">
        <v>0</v>
      </c>
      <c r="X1879">
        <v>17.466823960419973</v>
      </c>
      <c r="Y1879">
        <v>0</v>
      </c>
      <c r="Z1879">
        <v>8.1316660596814128</v>
      </c>
      <c r="AA1879">
        <v>0</v>
      </c>
      <c r="AB1879">
        <v>1.4943637270493473</v>
      </c>
      <c r="AC1879">
        <v>0</v>
      </c>
      <c r="AD1879">
        <v>0</v>
      </c>
      <c r="AE1879">
        <v>27.092853747150734</v>
      </c>
    </row>
    <row r="1880" spans="1:31" x14ac:dyDescent="0.3">
      <c r="A1880">
        <v>2452439</v>
      </c>
      <c r="B1880">
        <v>1</v>
      </c>
      <c r="C1880" t="s">
        <v>80</v>
      </c>
      <c r="D1880" t="s">
        <v>92</v>
      </c>
      <c r="E1880" t="s">
        <v>159</v>
      </c>
      <c r="F1880" t="s">
        <v>5680</v>
      </c>
      <c r="G1880" t="s">
        <v>161</v>
      </c>
      <c r="H1880" t="s">
        <v>144</v>
      </c>
      <c r="I1880" t="s">
        <v>136</v>
      </c>
      <c r="J1880" t="s">
        <v>137</v>
      </c>
      <c r="K1880" t="s">
        <v>162</v>
      </c>
      <c r="L1880" t="s">
        <v>5681</v>
      </c>
      <c r="M1880" t="s">
        <v>5682</v>
      </c>
      <c r="N1880">
        <v>8.9363888879999998</v>
      </c>
      <c r="O1880">
        <v>0</v>
      </c>
      <c r="P1880">
        <v>126</v>
      </c>
      <c r="Q1880">
        <v>0</v>
      </c>
      <c r="R1880">
        <v>2</v>
      </c>
      <c r="S1880">
        <v>0</v>
      </c>
      <c r="T1880">
        <v>25</v>
      </c>
      <c r="U1880">
        <v>0</v>
      </c>
      <c r="V1880">
        <v>1</v>
      </c>
      <c r="W1880">
        <v>0</v>
      </c>
      <c r="X1880">
        <v>483.91669301146618</v>
      </c>
      <c r="Y1880">
        <v>0</v>
      </c>
      <c r="Z1880">
        <v>23.054913904635846</v>
      </c>
      <c r="AA1880">
        <v>0</v>
      </c>
      <c r="AB1880">
        <v>332.16575671435243</v>
      </c>
      <c r="AC1880">
        <v>0</v>
      </c>
      <c r="AD1880">
        <v>0</v>
      </c>
      <c r="AE1880">
        <v>839.1373636304545</v>
      </c>
    </row>
    <row r="1881" spans="1:31" x14ac:dyDescent="0.3">
      <c r="A1881">
        <v>2452440</v>
      </c>
      <c r="B1881">
        <v>1</v>
      </c>
      <c r="C1881" t="s">
        <v>80</v>
      </c>
      <c r="D1881" t="s">
        <v>96</v>
      </c>
      <c r="E1881" t="s">
        <v>173</v>
      </c>
      <c r="F1881" t="s">
        <v>5365</v>
      </c>
      <c r="G1881" t="s">
        <v>219</v>
      </c>
      <c r="H1881" t="s">
        <v>144</v>
      </c>
      <c r="I1881" t="s">
        <v>136</v>
      </c>
      <c r="J1881" t="s">
        <v>3</v>
      </c>
      <c r="K1881" t="s">
        <v>138</v>
      </c>
      <c r="L1881" t="s">
        <v>5683</v>
      </c>
      <c r="M1881" t="s">
        <v>5684</v>
      </c>
      <c r="N1881">
        <v>3.9472222220000002</v>
      </c>
      <c r="O1881">
        <v>0</v>
      </c>
      <c r="P1881">
        <v>1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1.4067309612216965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1.4067309612216965</v>
      </c>
    </row>
    <row r="1882" spans="1:31" x14ac:dyDescent="0.3">
      <c r="A1882">
        <v>2452441</v>
      </c>
      <c r="B1882">
        <v>1</v>
      </c>
      <c r="C1882" t="s">
        <v>81</v>
      </c>
      <c r="D1882" t="s">
        <v>123</v>
      </c>
      <c r="E1882" t="s">
        <v>132</v>
      </c>
      <c r="F1882" t="s">
        <v>5685</v>
      </c>
      <c r="G1882" t="s">
        <v>149</v>
      </c>
      <c r="H1882" t="s">
        <v>135</v>
      </c>
      <c r="I1882" t="s">
        <v>136</v>
      </c>
      <c r="J1882" t="s">
        <v>137</v>
      </c>
      <c r="K1882" t="s">
        <v>138</v>
      </c>
      <c r="L1882" t="s">
        <v>5686</v>
      </c>
      <c r="M1882" t="s">
        <v>5687</v>
      </c>
      <c r="N1882">
        <v>1.3805555549999999</v>
      </c>
      <c r="O1882">
        <v>1</v>
      </c>
      <c r="P1882">
        <v>369</v>
      </c>
      <c r="Q1882">
        <v>142</v>
      </c>
      <c r="R1882">
        <v>55</v>
      </c>
      <c r="S1882">
        <v>14</v>
      </c>
      <c r="T1882">
        <v>36</v>
      </c>
      <c r="U1882">
        <v>0</v>
      </c>
      <c r="V1882">
        <v>0</v>
      </c>
      <c r="W1882">
        <v>0.42257820634705001</v>
      </c>
      <c r="X1882">
        <v>65.239495311085122</v>
      </c>
      <c r="Y1882">
        <v>195.93509542607157</v>
      </c>
      <c r="Z1882">
        <v>16.864683107790711</v>
      </c>
      <c r="AA1882">
        <v>11.026206239541651</v>
      </c>
      <c r="AB1882">
        <v>26.58579827226221</v>
      </c>
      <c r="AC1882">
        <v>0</v>
      </c>
      <c r="AD1882">
        <v>0</v>
      </c>
      <c r="AE1882">
        <v>316.07385656309827</v>
      </c>
    </row>
    <row r="1883" spans="1:31" x14ac:dyDescent="0.3">
      <c r="A1883">
        <v>2452442</v>
      </c>
      <c r="B1883">
        <v>1</v>
      </c>
      <c r="C1883" t="s">
        <v>80</v>
      </c>
      <c r="D1883" t="s">
        <v>96</v>
      </c>
      <c r="E1883" t="s">
        <v>169</v>
      </c>
      <c r="F1883" t="s">
        <v>5688</v>
      </c>
      <c r="G1883" t="s">
        <v>226</v>
      </c>
      <c r="H1883" t="s">
        <v>135</v>
      </c>
      <c r="I1883" t="s">
        <v>136</v>
      </c>
      <c r="J1883" t="s">
        <v>137</v>
      </c>
      <c r="K1883" t="s">
        <v>162</v>
      </c>
      <c r="L1883" t="s">
        <v>5689</v>
      </c>
      <c r="M1883" t="s">
        <v>5690</v>
      </c>
      <c r="N1883">
        <v>5.8380555550000004</v>
      </c>
      <c r="O1883">
        <v>5</v>
      </c>
      <c r="P1883">
        <v>2935</v>
      </c>
      <c r="Q1883">
        <v>2</v>
      </c>
      <c r="R1883">
        <v>12</v>
      </c>
      <c r="S1883">
        <v>24</v>
      </c>
      <c r="T1883">
        <v>235</v>
      </c>
      <c r="U1883">
        <v>0</v>
      </c>
      <c r="V1883">
        <v>1</v>
      </c>
      <c r="W1883">
        <v>170.74575482604448</v>
      </c>
      <c r="X1883">
        <v>5340.5250713328987</v>
      </c>
      <c r="Y1883">
        <v>32.371072912810497</v>
      </c>
      <c r="Z1883">
        <v>9.0647668196506199</v>
      </c>
      <c r="AA1883">
        <v>1364.2905086452467</v>
      </c>
      <c r="AB1883">
        <v>2893.9463268195268</v>
      </c>
      <c r="AC1883">
        <v>0</v>
      </c>
      <c r="AD1883">
        <v>0.13976124048620625</v>
      </c>
      <c r="AE1883">
        <v>9811.0832625966632</v>
      </c>
    </row>
    <row r="1884" spans="1:31" x14ac:dyDescent="0.3">
      <c r="A1884">
        <v>2452446</v>
      </c>
      <c r="B1884">
        <v>1</v>
      </c>
      <c r="C1884" t="s">
        <v>80</v>
      </c>
      <c r="D1884" t="s">
        <v>84</v>
      </c>
      <c r="E1884" t="s">
        <v>173</v>
      </c>
      <c r="F1884" t="s">
        <v>5691</v>
      </c>
      <c r="G1884" t="s">
        <v>219</v>
      </c>
      <c r="H1884" t="s">
        <v>144</v>
      </c>
      <c r="I1884" t="s">
        <v>136</v>
      </c>
      <c r="J1884" t="s">
        <v>3</v>
      </c>
      <c r="K1884" t="s">
        <v>138</v>
      </c>
      <c r="L1884" t="s">
        <v>5692</v>
      </c>
      <c r="M1884" t="s">
        <v>5693</v>
      </c>
      <c r="N1884">
        <v>6.7288888880000002</v>
      </c>
      <c r="O1884">
        <v>0</v>
      </c>
      <c r="P1884">
        <v>5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10.00638349697847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10.00638349697847</v>
      </c>
    </row>
    <row r="1885" spans="1:31" x14ac:dyDescent="0.3">
      <c r="A1885">
        <v>2452447</v>
      </c>
      <c r="B1885">
        <v>1</v>
      </c>
      <c r="C1885" t="s">
        <v>80</v>
      </c>
      <c r="D1885" t="s">
        <v>97</v>
      </c>
      <c r="E1885" t="s">
        <v>173</v>
      </c>
      <c r="F1885" t="s">
        <v>5694</v>
      </c>
      <c r="G1885" t="s">
        <v>219</v>
      </c>
      <c r="H1885" t="s">
        <v>144</v>
      </c>
      <c r="I1885" t="s">
        <v>136</v>
      </c>
      <c r="J1885" t="s">
        <v>3</v>
      </c>
      <c r="K1885" t="s">
        <v>138</v>
      </c>
      <c r="L1885" t="s">
        <v>5695</v>
      </c>
      <c r="M1885" t="s">
        <v>5696</v>
      </c>
      <c r="N1885">
        <v>1.9669444439999999</v>
      </c>
      <c r="O1885">
        <v>0</v>
      </c>
      <c r="P1885">
        <v>1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3.7134952050009384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3.7134952050009384</v>
      </c>
    </row>
    <row r="1886" spans="1:31" x14ac:dyDescent="0.3">
      <c r="A1886">
        <v>2452448</v>
      </c>
      <c r="B1886">
        <v>1</v>
      </c>
      <c r="C1886" t="s">
        <v>81</v>
      </c>
      <c r="D1886" t="s">
        <v>120</v>
      </c>
      <c r="E1886" t="s">
        <v>147</v>
      </c>
      <c r="F1886" t="s">
        <v>5697</v>
      </c>
      <c r="G1886" t="s">
        <v>226</v>
      </c>
      <c r="H1886" t="s">
        <v>135</v>
      </c>
      <c r="I1886" t="s">
        <v>136</v>
      </c>
      <c r="J1886" t="s">
        <v>137</v>
      </c>
      <c r="K1886" t="s">
        <v>162</v>
      </c>
      <c r="L1886" t="s">
        <v>5698</v>
      </c>
      <c r="M1886" t="s">
        <v>5699</v>
      </c>
      <c r="N1886">
        <v>0.82666666600000005</v>
      </c>
      <c r="O1886">
        <v>0</v>
      </c>
      <c r="P1886">
        <v>153</v>
      </c>
      <c r="Q1886">
        <v>0</v>
      </c>
      <c r="R1886">
        <v>6</v>
      </c>
      <c r="S1886">
        <v>0</v>
      </c>
      <c r="T1886">
        <v>43</v>
      </c>
      <c r="U1886">
        <v>0</v>
      </c>
      <c r="V1886">
        <v>0</v>
      </c>
      <c r="W1886">
        <v>0</v>
      </c>
      <c r="X1886">
        <v>29.765637848951858</v>
      </c>
      <c r="Y1886">
        <v>0</v>
      </c>
      <c r="Z1886">
        <v>1.1043447118108138</v>
      </c>
      <c r="AA1886">
        <v>0</v>
      </c>
      <c r="AB1886">
        <v>20.859061469785878</v>
      </c>
      <c r="AC1886">
        <v>0</v>
      </c>
      <c r="AD1886">
        <v>0</v>
      </c>
      <c r="AE1886">
        <v>51.72904403054855</v>
      </c>
    </row>
    <row r="1887" spans="1:31" x14ac:dyDescent="0.3">
      <c r="A1887">
        <v>2452449</v>
      </c>
      <c r="B1887">
        <v>1</v>
      </c>
      <c r="C1887" t="s">
        <v>81</v>
      </c>
      <c r="D1887" t="s">
        <v>116</v>
      </c>
      <c r="E1887" t="s">
        <v>147</v>
      </c>
      <c r="F1887" t="s">
        <v>5700</v>
      </c>
      <c r="G1887" t="s">
        <v>134</v>
      </c>
      <c r="H1887" t="s">
        <v>135</v>
      </c>
      <c r="I1887" t="s">
        <v>136</v>
      </c>
      <c r="J1887" t="s">
        <v>137</v>
      </c>
      <c r="K1887" t="s">
        <v>138</v>
      </c>
      <c r="L1887" t="s">
        <v>5701</v>
      </c>
      <c r="M1887" t="s">
        <v>5702</v>
      </c>
      <c r="N1887">
        <v>0.57444444400000005</v>
      </c>
      <c r="O1887">
        <v>0</v>
      </c>
      <c r="P1887">
        <v>134</v>
      </c>
      <c r="Q1887">
        <v>0</v>
      </c>
      <c r="R1887">
        <v>17</v>
      </c>
      <c r="S1887">
        <v>1</v>
      </c>
      <c r="T1887">
        <v>11</v>
      </c>
      <c r="U1887">
        <v>0</v>
      </c>
      <c r="V1887">
        <v>0</v>
      </c>
      <c r="W1887">
        <v>0</v>
      </c>
      <c r="X1887">
        <v>10.247857102296026</v>
      </c>
      <c r="Y1887">
        <v>0</v>
      </c>
      <c r="Z1887">
        <v>0.69973539699420784</v>
      </c>
      <c r="AA1887">
        <v>1.0322052756207902</v>
      </c>
      <c r="AB1887">
        <v>4.0635621108917448</v>
      </c>
      <c r="AC1887">
        <v>0</v>
      </c>
      <c r="AD1887">
        <v>0</v>
      </c>
      <c r="AE1887">
        <v>16.043359885802769</v>
      </c>
    </row>
    <row r="1888" spans="1:31" x14ac:dyDescent="0.3">
      <c r="A1888">
        <v>2452451</v>
      </c>
      <c r="B1888">
        <v>1</v>
      </c>
      <c r="C1888" t="s">
        <v>81</v>
      </c>
      <c r="D1888" t="s">
        <v>118</v>
      </c>
      <c r="E1888" t="s">
        <v>132</v>
      </c>
      <c r="F1888" t="s">
        <v>5703</v>
      </c>
      <c r="G1888" t="s">
        <v>161</v>
      </c>
      <c r="H1888" t="s">
        <v>135</v>
      </c>
      <c r="I1888" t="s">
        <v>136</v>
      </c>
      <c r="J1888" t="s">
        <v>137</v>
      </c>
      <c r="K1888" t="s">
        <v>162</v>
      </c>
      <c r="L1888" t="s">
        <v>5704</v>
      </c>
      <c r="M1888" t="s">
        <v>5705</v>
      </c>
      <c r="N1888">
        <v>8.56</v>
      </c>
      <c r="O1888">
        <v>3</v>
      </c>
      <c r="P1888">
        <v>258</v>
      </c>
      <c r="Q1888">
        <v>85</v>
      </c>
      <c r="R1888">
        <v>111</v>
      </c>
      <c r="S1888">
        <v>9</v>
      </c>
      <c r="T1888">
        <v>20</v>
      </c>
      <c r="U1888">
        <v>1</v>
      </c>
      <c r="V1888">
        <v>0</v>
      </c>
      <c r="W1888">
        <v>1.1861077862745499</v>
      </c>
      <c r="X1888">
        <v>296.52386598327269</v>
      </c>
      <c r="Y1888">
        <v>841.27965551770399</v>
      </c>
      <c r="Z1888">
        <v>468.24612997838113</v>
      </c>
      <c r="AA1888">
        <v>196.89522380746155</v>
      </c>
      <c r="AB1888">
        <v>63.113319460084341</v>
      </c>
      <c r="AC1888">
        <v>178.53095774392762</v>
      </c>
      <c r="AD1888">
        <v>0</v>
      </c>
      <c r="AE1888">
        <v>2045.7752602771056</v>
      </c>
    </row>
    <row r="1889" spans="1:31" x14ac:dyDescent="0.3">
      <c r="A1889">
        <v>2452454</v>
      </c>
      <c r="B1889">
        <v>1</v>
      </c>
      <c r="C1889" t="s">
        <v>80</v>
      </c>
      <c r="D1889" t="s">
        <v>104</v>
      </c>
      <c r="E1889" t="s">
        <v>173</v>
      </c>
      <c r="F1889" t="s">
        <v>5706</v>
      </c>
      <c r="G1889" t="s">
        <v>179</v>
      </c>
      <c r="H1889" t="s">
        <v>144</v>
      </c>
      <c r="I1889" t="s">
        <v>136</v>
      </c>
      <c r="J1889" t="s">
        <v>137</v>
      </c>
      <c r="K1889" t="s">
        <v>138</v>
      </c>
      <c r="L1889" t="s">
        <v>5707</v>
      </c>
      <c r="M1889" t="s">
        <v>5708</v>
      </c>
      <c r="N1889">
        <v>2.0577777770000001</v>
      </c>
      <c r="O1889">
        <v>0</v>
      </c>
      <c r="P1889">
        <v>1</v>
      </c>
      <c r="Q1889">
        <v>0</v>
      </c>
      <c r="R1889">
        <v>0</v>
      </c>
      <c r="S1889">
        <v>0</v>
      </c>
      <c r="T1889">
        <v>1</v>
      </c>
      <c r="U1889">
        <v>0</v>
      </c>
      <c r="V1889">
        <v>0</v>
      </c>
      <c r="W1889">
        <v>0</v>
      </c>
      <c r="X1889">
        <v>0.58805278907124492</v>
      </c>
      <c r="Y1889">
        <v>0</v>
      </c>
      <c r="Z1889">
        <v>0</v>
      </c>
      <c r="AA1889">
        <v>0</v>
      </c>
      <c r="AB1889">
        <v>3.7081844141880564</v>
      </c>
      <c r="AC1889">
        <v>0</v>
      </c>
      <c r="AD1889">
        <v>0</v>
      </c>
      <c r="AE1889">
        <v>4.2962372032593015</v>
      </c>
    </row>
    <row r="1890" spans="1:31" x14ac:dyDescent="0.3">
      <c r="A1890">
        <v>2452456</v>
      </c>
      <c r="B1890">
        <v>1</v>
      </c>
      <c r="C1890" t="s">
        <v>80</v>
      </c>
      <c r="D1890" t="s">
        <v>100</v>
      </c>
      <c r="E1890" t="s">
        <v>173</v>
      </c>
      <c r="F1890" t="s">
        <v>5709</v>
      </c>
      <c r="G1890" t="s">
        <v>461</v>
      </c>
      <c r="H1890" t="s">
        <v>144</v>
      </c>
      <c r="I1890" t="s">
        <v>136</v>
      </c>
      <c r="J1890" t="s">
        <v>137</v>
      </c>
      <c r="K1890" t="s">
        <v>138</v>
      </c>
      <c r="L1890" t="s">
        <v>5710</v>
      </c>
      <c r="M1890" t="s">
        <v>5711</v>
      </c>
      <c r="N1890">
        <v>7.1922222219999998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1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0.99474655101739051</v>
      </c>
      <c r="AC1890">
        <v>0</v>
      </c>
      <c r="AD1890">
        <v>0</v>
      </c>
      <c r="AE1890">
        <v>0.99474655101739051</v>
      </c>
    </row>
    <row r="1891" spans="1:31" x14ac:dyDescent="0.3">
      <c r="A1891">
        <v>2452457</v>
      </c>
      <c r="B1891">
        <v>1</v>
      </c>
      <c r="C1891" t="s">
        <v>81</v>
      </c>
      <c r="D1891" t="s">
        <v>113</v>
      </c>
      <c r="E1891" t="s">
        <v>169</v>
      </c>
      <c r="F1891" t="s">
        <v>5712</v>
      </c>
      <c r="G1891" t="s">
        <v>149</v>
      </c>
      <c r="H1891" t="s">
        <v>135</v>
      </c>
      <c r="I1891" t="s">
        <v>660</v>
      </c>
      <c r="J1891" t="s">
        <v>137</v>
      </c>
      <c r="K1891" t="s">
        <v>138</v>
      </c>
      <c r="L1891" t="s">
        <v>5713</v>
      </c>
      <c r="M1891" t="s">
        <v>5714</v>
      </c>
      <c r="N1891">
        <v>8.3333330000000001E-3</v>
      </c>
      <c r="O1891">
        <v>0</v>
      </c>
      <c r="P1891">
        <v>1301</v>
      </c>
      <c r="Q1891">
        <v>2</v>
      </c>
      <c r="R1891">
        <v>422</v>
      </c>
      <c r="S1891">
        <v>5</v>
      </c>
      <c r="T1891">
        <v>72</v>
      </c>
      <c r="U1891">
        <v>0</v>
      </c>
      <c r="V1891">
        <v>0</v>
      </c>
      <c r="W1891">
        <v>0</v>
      </c>
      <c r="X1891">
        <v>1.2323111807995966</v>
      </c>
      <c r="Y1891">
        <v>6.8981077710828006E-3</v>
      </c>
      <c r="Z1891">
        <v>0.3088831470689955</v>
      </c>
      <c r="AA1891">
        <v>6.1809811793959397E-2</v>
      </c>
      <c r="AB1891">
        <v>0.54198670490464818</v>
      </c>
      <c r="AC1891">
        <v>0</v>
      </c>
      <c r="AD1891">
        <v>0</v>
      </c>
      <c r="AE1891">
        <v>2.1518889523382825</v>
      </c>
    </row>
    <row r="1892" spans="1:31" x14ac:dyDescent="0.3">
      <c r="A1892">
        <v>2452458</v>
      </c>
      <c r="B1892">
        <v>1</v>
      </c>
      <c r="C1892" t="s">
        <v>80</v>
      </c>
      <c r="D1892" t="s">
        <v>82</v>
      </c>
      <c r="E1892" t="s">
        <v>173</v>
      </c>
      <c r="F1892" t="s">
        <v>5715</v>
      </c>
      <c r="G1892" t="s">
        <v>461</v>
      </c>
      <c r="H1892" t="s">
        <v>144</v>
      </c>
      <c r="I1892" t="s">
        <v>136</v>
      </c>
      <c r="J1892" t="s">
        <v>137</v>
      </c>
      <c r="K1892" t="s">
        <v>138</v>
      </c>
      <c r="L1892" t="s">
        <v>5716</v>
      </c>
      <c r="M1892" t="s">
        <v>5717</v>
      </c>
      <c r="N1892">
        <v>3.2230555550000002</v>
      </c>
      <c r="O1892">
        <v>0</v>
      </c>
      <c r="P1892">
        <v>1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4.375603626195196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4.375603626195196</v>
      </c>
    </row>
    <row r="1893" spans="1:31" x14ac:dyDescent="0.3">
      <c r="A1893">
        <v>2452459</v>
      </c>
      <c r="B1893">
        <v>1</v>
      </c>
      <c r="C1893" t="s">
        <v>80</v>
      </c>
      <c r="D1893" t="s">
        <v>111</v>
      </c>
      <c r="E1893" t="s">
        <v>147</v>
      </c>
      <c r="F1893" t="s">
        <v>5718</v>
      </c>
      <c r="G1893" t="s">
        <v>226</v>
      </c>
      <c r="H1893" t="s">
        <v>135</v>
      </c>
      <c r="I1893" t="s">
        <v>136</v>
      </c>
      <c r="J1893" t="s">
        <v>137</v>
      </c>
      <c r="K1893" t="s">
        <v>162</v>
      </c>
      <c r="L1893" t="s">
        <v>5719</v>
      </c>
      <c r="M1893" t="s">
        <v>5720</v>
      </c>
      <c r="N1893">
        <v>7.5916666660000001</v>
      </c>
      <c r="O1893">
        <v>0</v>
      </c>
      <c r="P1893">
        <v>78</v>
      </c>
      <c r="Q1893">
        <v>0</v>
      </c>
      <c r="R1893">
        <v>36</v>
      </c>
      <c r="S1893">
        <v>0</v>
      </c>
      <c r="T1893">
        <v>50</v>
      </c>
      <c r="U1893">
        <v>0</v>
      </c>
      <c r="V1893">
        <v>0</v>
      </c>
      <c r="W1893">
        <v>0</v>
      </c>
      <c r="X1893">
        <v>286.07718430496959</v>
      </c>
      <c r="Y1893">
        <v>0</v>
      </c>
      <c r="Z1893">
        <v>228.43250610661721</v>
      </c>
      <c r="AA1893">
        <v>0</v>
      </c>
      <c r="AB1893">
        <v>1545.1279079776612</v>
      </c>
      <c r="AC1893">
        <v>0</v>
      </c>
      <c r="AD1893">
        <v>0</v>
      </c>
      <c r="AE1893">
        <v>2059.6375983892481</v>
      </c>
    </row>
    <row r="1894" spans="1:31" x14ac:dyDescent="0.3">
      <c r="A1894">
        <v>2452461</v>
      </c>
      <c r="B1894">
        <v>1</v>
      </c>
      <c r="C1894" t="s">
        <v>80</v>
      </c>
      <c r="D1894" t="s">
        <v>94</v>
      </c>
      <c r="E1894" t="s">
        <v>173</v>
      </c>
      <c r="F1894" t="s">
        <v>5721</v>
      </c>
      <c r="G1894" t="s">
        <v>461</v>
      </c>
      <c r="H1894" t="s">
        <v>144</v>
      </c>
      <c r="I1894" t="s">
        <v>136</v>
      </c>
      <c r="J1894" t="s">
        <v>137</v>
      </c>
      <c r="K1894" t="s">
        <v>138</v>
      </c>
      <c r="L1894" t="s">
        <v>5722</v>
      </c>
      <c r="M1894" t="s">
        <v>5723</v>
      </c>
      <c r="N1894">
        <v>2.653333333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1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3.005277953448739</v>
      </c>
      <c r="AC1894">
        <v>0</v>
      </c>
      <c r="AD1894">
        <v>0</v>
      </c>
      <c r="AE1894">
        <v>3.005277953448739</v>
      </c>
    </row>
    <row r="1895" spans="1:31" x14ac:dyDescent="0.3">
      <c r="A1895">
        <v>2452462</v>
      </c>
      <c r="B1895">
        <v>1</v>
      </c>
      <c r="C1895" t="s">
        <v>80</v>
      </c>
      <c r="D1895" t="s">
        <v>84</v>
      </c>
      <c r="E1895" t="s">
        <v>182</v>
      </c>
      <c r="F1895" t="s">
        <v>3200</v>
      </c>
      <c r="G1895" t="s">
        <v>219</v>
      </c>
      <c r="H1895" t="s">
        <v>144</v>
      </c>
      <c r="I1895" t="s">
        <v>136</v>
      </c>
      <c r="J1895" t="s">
        <v>3</v>
      </c>
      <c r="K1895" t="s">
        <v>138</v>
      </c>
      <c r="L1895" t="s">
        <v>5724</v>
      </c>
      <c r="M1895" t="s">
        <v>5725</v>
      </c>
      <c r="N1895">
        <v>1.4913888879999999</v>
      </c>
      <c r="O1895">
        <v>0</v>
      </c>
      <c r="P1895">
        <v>23</v>
      </c>
      <c r="Q1895">
        <v>0</v>
      </c>
      <c r="R1895">
        <v>0</v>
      </c>
      <c r="S1895">
        <v>0</v>
      </c>
      <c r="T1895">
        <v>1</v>
      </c>
      <c r="U1895">
        <v>0</v>
      </c>
      <c r="V1895">
        <v>0</v>
      </c>
      <c r="W1895">
        <v>0</v>
      </c>
      <c r="X1895">
        <v>13.574142650237691</v>
      </c>
      <c r="Y1895">
        <v>0</v>
      </c>
      <c r="Z1895">
        <v>0</v>
      </c>
      <c r="AA1895">
        <v>0</v>
      </c>
      <c r="AB1895">
        <v>7.3057540600771742E-2</v>
      </c>
      <c r="AC1895">
        <v>0</v>
      </c>
      <c r="AD1895">
        <v>0</v>
      </c>
      <c r="AE1895">
        <v>13.647200190838463</v>
      </c>
    </row>
    <row r="1896" spans="1:31" x14ac:dyDescent="0.3">
      <c r="A1896">
        <v>2452463</v>
      </c>
      <c r="B1896">
        <v>1</v>
      </c>
      <c r="C1896" t="s">
        <v>80</v>
      </c>
      <c r="D1896" t="s">
        <v>104</v>
      </c>
      <c r="E1896" t="s">
        <v>182</v>
      </c>
      <c r="F1896" t="s">
        <v>5726</v>
      </c>
      <c r="G1896" t="s">
        <v>219</v>
      </c>
      <c r="H1896" t="s">
        <v>144</v>
      </c>
      <c r="I1896" t="s">
        <v>136</v>
      </c>
      <c r="J1896" t="s">
        <v>3</v>
      </c>
      <c r="K1896" t="s">
        <v>138</v>
      </c>
      <c r="L1896" t="s">
        <v>5727</v>
      </c>
      <c r="M1896" t="s">
        <v>5728</v>
      </c>
      <c r="N1896">
        <v>1.0866666659999999</v>
      </c>
      <c r="O1896">
        <v>0</v>
      </c>
      <c r="P1896">
        <v>13</v>
      </c>
      <c r="Q1896">
        <v>0</v>
      </c>
      <c r="R1896">
        <v>0</v>
      </c>
      <c r="S1896">
        <v>0</v>
      </c>
      <c r="T1896">
        <v>10</v>
      </c>
      <c r="U1896">
        <v>0</v>
      </c>
      <c r="V1896">
        <v>0</v>
      </c>
      <c r="W1896">
        <v>0</v>
      </c>
      <c r="X1896">
        <v>5.2158048680541214</v>
      </c>
      <c r="Y1896">
        <v>0</v>
      </c>
      <c r="Z1896">
        <v>0</v>
      </c>
      <c r="AA1896">
        <v>0</v>
      </c>
      <c r="AB1896">
        <v>11.694618864410618</v>
      </c>
      <c r="AC1896">
        <v>0</v>
      </c>
      <c r="AD1896">
        <v>0</v>
      </c>
      <c r="AE1896">
        <v>16.910423732464739</v>
      </c>
    </row>
    <row r="1897" spans="1:31" x14ac:dyDescent="0.3">
      <c r="A1897">
        <v>2452464</v>
      </c>
      <c r="B1897">
        <v>1</v>
      </c>
      <c r="C1897" t="s">
        <v>80</v>
      </c>
      <c r="D1897" t="s">
        <v>91</v>
      </c>
      <c r="E1897" t="s">
        <v>169</v>
      </c>
      <c r="F1897" t="s">
        <v>5729</v>
      </c>
      <c r="G1897" t="s">
        <v>149</v>
      </c>
      <c r="H1897" t="s">
        <v>135</v>
      </c>
      <c r="I1897" t="s">
        <v>136</v>
      </c>
      <c r="J1897" t="s">
        <v>137</v>
      </c>
      <c r="K1897" t="s">
        <v>138</v>
      </c>
      <c r="L1897" t="s">
        <v>5730</v>
      </c>
      <c r="M1897" t="s">
        <v>5731</v>
      </c>
      <c r="N1897">
        <v>0.19555555499999999</v>
      </c>
      <c r="O1897">
        <v>24</v>
      </c>
      <c r="P1897">
        <v>237</v>
      </c>
      <c r="Q1897">
        <v>39</v>
      </c>
      <c r="R1897">
        <v>69</v>
      </c>
      <c r="S1897">
        <v>32</v>
      </c>
      <c r="T1897">
        <v>211</v>
      </c>
      <c r="U1897">
        <v>1</v>
      </c>
      <c r="V1897">
        <v>0</v>
      </c>
      <c r="W1897">
        <v>9.3326021303388043</v>
      </c>
      <c r="X1897">
        <v>19.411101567475189</v>
      </c>
      <c r="Y1897">
        <v>5.4161130760559493</v>
      </c>
      <c r="Z1897">
        <v>3.4344071204811071</v>
      </c>
      <c r="AA1897">
        <v>69.69213088069074</v>
      </c>
      <c r="AB1897">
        <v>66.16960991918215</v>
      </c>
      <c r="AC1897">
        <v>4.0470560686918624</v>
      </c>
      <c r="AD1897">
        <v>0</v>
      </c>
      <c r="AE1897">
        <v>177.50302076291581</v>
      </c>
    </row>
    <row r="1898" spans="1:31" x14ac:dyDescent="0.3">
      <c r="A1898">
        <v>2452466</v>
      </c>
      <c r="B1898">
        <v>1</v>
      </c>
      <c r="C1898" t="s">
        <v>80</v>
      </c>
      <c r="D1898" t="s">
        <v>92</v>
      </c>
      <c r="E1898" t="s">
        <v>182</v>
      </c>
      <c r="F1898" t="s">
        <v>5732</v>
      </c>
      <c r="G1898" t="s">
        <v>259</v>
      </c>
      <c r="H1898" t="s">
        <v>144</v>
      </c>
      <c r="I1898" t="s">
        <v>136</v>
      </c>
      <c r="J1898" t="s">
        <v>137</v>
      </c>
      <c r="K1898" t="s">
        <v>138</v>
      </c>
      <c r="L1898" t="s">
        <v>5733</v>
      </c>
      <c r="M1898" t="s">
        <v>5734</v>
      </c>
      <c r="N1898">
        <v>5.8955555549999996</v>
      </c>
      <c r="O1898">
        <v>0</v>
      </c>
      <c r="P1898">
        <v>188</v>
      </c>
      <c r="Q1898">
        <v>0</v>
      </c>
      <c r="R1898">
        <v>0</v>
      </c>
      <c r="S1898">
        <v>0</v>
      </c>
      <c r="T1898">
        <v>2</v>
      </c>
      <c r="U1898">
        <v>0</v>
      </c>
      <c r="V1898">
        <v>0</v>
      </c>
      <c r="W1898">
        <v>0</v>
      </c>
      <c r="X1898">
        <v>309.11641644048524</v>
      </c>
      <c r="Y1898">
        <v>0</v>
      </c>
      <c r="Z1898">
        <v>0</v>
      </c>
      <c r="AA1898">
        <v>0</v>
      </c>
      <c r="AB1898">
        <v>20.277802704517281</v>
      </c>
      <c r="AC1898">
        <v>0</v>
      </c>
      <c r="AD1898">
        <v>0</v>
      </c>
      <c r="AE1898">
        <v>329.39421914500252</v>
      </c>
    </row>
    <row r="1899" spans="1:31" x14ac:dyDescent="0.3">
      <c r="A1899">
        <v>2452467</v>
      </c>
      <c r="B1899">
        <v>1</v>
      </c>
      <c r="C1899" t="s">
        <v>81</v>
      </c>
      <c r="D1899" t="s">
        <v>123</v>
      </c>
      <c r="E1899" t="s">
        <v>173</v>
      </c>
      <c r="F1899" t="s">
        <v>1641</v>
      </c>
      <c r="G1899" t="s">
        <v>461</v>
      </c>
      <c r="H1899" t="s">
        <v>144</v>
      </c>
      <c r="I1899" t="s">
        <v>136</v>
      </c>
      <c r="J1899" t="s">
        <v>137</v>
      </c>
      <c r="K1899" t="s">
        <v>138</v>
      </c>
      <c r="L1899" t="s">
        <v>5735</v>
      </c>
      <c r="M1899" t="s">
        <v>5736</v>
      </c>
      <c r="N1899">
        <v>6.3519444439999999</v>
      </c>
      <c r="O1899">
        <v>0</v>
      </c>
      <c r="P1899">
        <v>29</v>
      </c>
      <c r="Q1899">
        <v>0</v>
      </c>
      <c r="R1899">
        <v>0</v>
      </c>
      <c r="S1899">
        <v>0</v>
      </c>
      <c r="T1899">
        <v>1</v>
      </c>
      <c r="U1899">
        <v>0</v>
      </c>
      <c r="V1899">
        <v>0</v>
      </c>
      <c r="W1899">
        <v>0</v>
      </c>
      <c r="X1899">
        <v>47.832304313619957</v>
      </c>
      <c r="Y1899">
        <v>0</v>
      </c>
      <c r="Z1899">
        <v>0</v>
      </c>
      <c r="AA1899">
        <v>0</v>
      </c>
      <c r="AB1899">
        <v>19.946137491256913</v>
      </c>
      <c r="AC1899">
        <v>0</v>
      </c>
      <c r="AD1899">
        <v>0</v>
      </c>
      <c r="AE1899">
        <v>67.778441804876877</v>
      </c>
    </row>
    <row r="1900" spans="1:31" x14ac:dyDescent="0.3">
      <c r="A1900">
        <v>2452468</v>
      </c>
      <c r="B1900">
        <v>1</v>
      </c>
      <c r="C1900" t="s">
        <v>80</v>
      </c>
      <c r="D1900" t="s">
        <v>108</v>
      </c>
      <c r="E1900" t="s">
        <v>159</v>
      </c>
      <c r="F1900" t="s">
        <v>1749</v>
      </c>
      <c r="G1900" t="s">
        <v>226</v>
      </c>
      <c r="H1900" t="s">
        <v>144</v>
      </c>
      <c r="I1900" t="s">
        <v>136</v>
      </c>
      <c r="J1900" t="s">
        <v>137</v>
      </c>
      <c r="K1900" t="s">
        <v>162</v>
      </c>
      <c r="L1900" t="s">
        <v>5737</v>
      </c>
      <c r="M1900" t="s">
        <v>5738</v>
      </c>
      <c r="N1900">
        <v>4.4763888879999998</v>
      </c>
      <c r="O1900">
        <v>0</v>
      </c>
      <c r="P1900">
        <v>23</v>
      </c>
      <c r="Q1900">
        <v>0</v>
      </c>
      <c r="R1900">
        <v>2</v>
      </c>
      <c r="S1900">
        <v>0</v>
      </c>
      <c r="T1900">
        <v>3</v>
      </c>
      <c r="U1900">
        <v>0</v>
      </c>
      <c r="V1900">
        <v>0</v>
      </c>
      <c r="W1900">
        <v>0</v>
      </c>
      <c r="X1900">
        <v>10.793855210895053</v>
      </c>
      <c r="Y1900">
        <v>0</v>
      </c>
      <c r="Z1900">
        <v>0.52979987200825085</v>
      </c>
      <c r="AA1900">
        <v>0</v>
      </c>
      <c r="AB1900">
        <v>0.21143121101773188</v>
      </c>
      <c r="AC1900">
        <v>0</v>
      </c>
      <c r="AD1900">
        <v>0</v>
      </c>
      <c r="AE1900">
        <v>11.535086293921037</v>
      </c>
    </row>
    <row r="1901" spans="1:31" x14ac:dyDescent="0.3">
      <c r="A1901">
        <v>2452469</v>
      </c>
      <c r="B1901">
        <v>1</v>
      </c>
      <c r="C1901" t="s">
        <v>80</v>
      </c>
      <c r="D1901" t="s">
        <v>93</v>
      </c>
      <c r="E1901" t="s">
        <v>173</v>
      </c>
      <c r="F1901" t="s">
        <v>5739</v>
      </c>
      <c r="G1901" t="s">
        <v>219</v>
      </c>
      <c r="H1901" t="s">
        <v>144</v>
      </c>
      <c r="I1901" t="s">
        <v>136</v>
      </c>
      <c r="J1901" t="s">
        <v>3</v>
      </c>
      <c r="K1901" t="s">
        <v>138</v>
      </c>
      <c r="L1901" t="s">
        <v>5740</v>
      </c>
      <c r="M1901" t="s">
        <v>5741</v>
      </c>
      <c r="N1901">
        <v>1.0902777770000001</v>
      </c>
      <c r="O1901">
        <v>0</v>
      </c>
      <c r="P1901">
        <v>0</v>
      </c>
      <c r="Q1901">
        <v>0</v>
      </c>
      <c r="R1901">
        <v>3</v>
      </c>
      <c r="S1901">
        <v>0</v>
      </c>
      <c r="T1901">
        <v>2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0.33234115749046905</v>
      </c>
      <c r="AA1901">
        <v>0</v>
      </c>
      <c r="AB1901">
        <v>0.73961415876098713</v>
      </c>
      <c r="AC1901">
        <v>0</v>
      </c>
      <c r="AD1901">
        <v>0</v>
      </c>
      <c r="AE1901">
        <v>1.0719553162514561</v>
      </c>
    </row>
    <row r="1902" spans="1:31" x14ac:dyDescent="0.3">
      <c r="A1902">
        <v>2452470</v>
      </c>
      <c r="B1902">
        <v>1</v>
      </c>
      <c r="C1902" t="s">
        <v>80</v>
      </c>
      <c r="D1902" t="s">
        <v>97</v>
      </c>
      <c r="E1902" t="s">
        <v>173</v>
      </c>
      <c r="F1902" t="s">
        <v>5742</v>
      </c>
      <c r="G1902" t="s">
        <v>175</v>
      </c>
      <c r="H1902" t="s">
        <v>144</v>
      </c>
      <c r="I1902" t="s">
        <v>136</v>
      </c>
      <c r="J1902" t="s">
        <v>137</v>
      </c>
      <c r="K1902" t="s">
        <v>138</v>
      </c>
      <c r="L1902" t="s">
        <v>5743</v>
      </c>
      <c r="M1902" t="s">
        <v>5744</v>
      </c>
      <c r="N1902">
        <v>0.84222222199999996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1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0.58616614068732031</v>
      </c>
      <c r="AC1902">
        <v>0</v>
      </c>
      <c r="AD1902">
        <v>0</v>
      </c>
      <c r="AE1902">
        <v>0.58616614068732031</v>
      </c>
    </row>
    <row r="1903" spans="1:31" x14ac:dyDescent="0.3">
      <c r="A1903">
        <v>2452471</v>
      </c>
      <c r="B1903">
        <v>1</v>
      </c>
      <c r="C1903" t="s">
        <v>80</v>
      </c>
      <c r="D1903" t="s">
        <v>86</v>
      </c>
      <c r="E1903" t="s">
        <v>141</v>
      </c>
      <c r="F1903" t="s">
        <v>5745</v>
      </c>
      <c r="G1903" t="s">
        <v>156</v>
      </c>
      <c r="H1903" t="s">
        <v>144</v>
      </c>
      <c r="I1903" t="s">
        <v>136</v>
      </c>
      <c r="J1903" t="s">
        <v>137</v>
      </c>
      <c r="K1903" t="s">
        <v>138</v>
      </c>
      <c r="L1903" t="s">
        <v>5746</v>
      </c>
      <c r="M1903" t="s">
        <v>5747</v>
      </c>
      <c r="N1903">
        <v>3.1730555549999999</v>
      </c>
      <c r="O1903">
        <v>0</v>
      </c>
      <c r="P1903">
        <v>57</v>
      </c>
      <c r="Q1903">
        <v>0</v>
      </c>
      <c r="R1903">
        <v>1</v>
      </c>
      <c r="S1903">
        <v>0</v>
      </c>
      <c r="T1903">
        <v>6</v>
      </c>
      <c r="U1903">
        <v>0</v>
      </c>
      <c r="V1903">
        <v>0</v>
      </c>
      <c r="W1903">
        <v>0</v>
      </c>
      <c r="X1903">
        <v>132.54195128039902</v>
      </c>
      <c r="Y1903">
        <v>0</v>
      </c>
      <c r="Z1903">
        <v>0.71812594947432318</v>
      </c>
      <c r="AA1903">
        <v>0</v>
      </c>
      <c r="AB1903">
        <v>14.170928962108247</v>
      </c>
      <c r="AC1903">
        <v>0</v>
      </c>
      <c r="AD1903">
        <v>0</v>
      </c>
      <c r="AE1903">
        <v>147.43100619198157</v>
      </c>
    </row>
    <row r="1904" spans="1:31" x14ac:dyDescent="0.3">
      <c r="A1904">
        <v>2452474</v>
      </c>
      <c r="B1904">
        <v>1</v>
      </c>
      <c r="C1904" t="s">
        <v>80</v>
      </c>
      <c r="D1904" t="s">
        <v>82</v>
      </c>
      <c r="E1904" t="s">
        <v>173</v>
      </c>
      <c r="F1904" t="s">
        <v>5748</v>
      </c>
      <c r="G1904" t="s">
        <v>175</v>
      </c>
      <c r="H1904" t="s">
        <v>144</v>
      </c>
      <c r="I1904" t="s">
        <v>136</v>
      </c>
      <c r="J1904" t="s">
        <v>137</v>
      </c>
      <c r="K1904" t="s">
        <v>138</v>
      </c>
      <c r="L1904" t="s">
        <v>5749</v>
      </c>
      <c r="M1904" t="s">
        <v>5750</v>
      </c>
      <c r="N1904">
        <v>1.4741666659999999</v>
      </c>
      <c r="O1904">
        <v>0</v>
      </c>
      <c r="P1904">
        <v>1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0.19941425903792431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0.19941425903792431</v>
      </c>
    </row>
    <row r="1905" spans="1:31" x14ac:dyDescent="0.3">
      <c r="A1905">
        <v>2452475</v>
      </c>
      <c r="B1905">
        <v>1</v>
      </c>
      <c r="C1905" t="s">
        <v>80</v>
      </c>
      <c r="D1905" t="s">
        <v>97</v>
      </c>
      <c r="E1905" t="s">
        <v>141</v>
      </c>
      <c r="F1905" t="s">
        <v>5751</v>
      </c>
      <c r="G1905" t="s">
        <v>143</v>
      </c>
      <c r="H1905" t="s">
        <v>144</v>
      </c>
      <c r="I1905" t="s">
        <v>136</v>
      </c>
      <c r="J1905" t="s">
        <v>137</v>
      </c>
      <c r="K1905" t="s">
        <v>138</v>
      </c>
      <c r="L1905" t="s">
        <v>5752</v>
      </c>
      <c r="M1905" t="s">
        <v>5753</v>
      </c>
      <c r="N1905">
        <v>0.33027777699999999</v>
      </c>
      <c r="O1905">
        <v>0</v>
      </c>
      <c r="P1905">
        <v>57</v>
      </c>
      <c r="Q1905">
        <v>0</v>
      </c>
      <c r="R1905">
        <v>8</v>
      </c>
      <c r="S1905">
        <v>0</v>
      </c>
      <c r="T1905">
        <v>14</v>
      </c>
      <c r="U1905">
        <v>0</v>
      </c>
      <c r="V1905">
        <v>0</v>
      </c>
      <c r="W1905">
        <v>0</v>
      </c>
      <c r="X1905">
        <v>10.326452222587163</v>
      </c>
      <c r="Y1905">
        <v>0</v>
      </c>
      <c r="Z1905">
        <v>0.70676539401840821</v>
      </c>
      <c r="AA1905">
        <v>0</v>
      </c>
      <c r="AB1905">
        <v>3.403756765910499</v>
      </c>
      <c r="AC1905">
        <v>0</v>
      </c>
      <c r="AD1905">
        <v>0</v>
      </c>
      <c r="AE1905">
        <v>14.43697438251607</v>
      </c>
    </row>
    <row r="1906" spans="1:31" x14ac:dyDescent="0.3">
      <c r="A1906">
        <v>2452476</v>
      </c>
      <c r="B1906">
        <v>1</v>
      </c>
      <c r="C1906" t="s">
        <v>80</v>
      </c>
      <c r="D1906" t="s">
        <v>96</v>
      </c>
      <c r="E1906" t="s">
        <v>173</v>
      </c>
      <c r="F1906" t="s">
        <v>5754</v>
      </c>
      <c r="G1906" t="s">
        <v>461</v>
      </c>
      <c r="H1906" t="s">
        <v>144</v>
      </c>
      <c r="I1906" t="s">
        <v>136</v>
      </c>
      <c r="J1906" t="s">
        <v>137</v>
      </c>
      <c r="K1906" t="s">
        <v>138</v>
      </c>
      <c r="L1906" t="s">
        <v>5755</v>
      </c>
      <c r="M1906" t="s">
        <v>5756</v>
      </c>
      <c r="N1906">
        <v>7.8630555549999999</v>
      </c>
      <c r="O1906">
        <v>0</v>
      </c>
      <c r="P1906">
        <v>7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17.704520263304801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17.704520263304801</v>
      </c>
    </row>
    <row r="1907" spans="1:31" x14ac:dyDescent="0.3">
      <c r="A1907">
        <v>2452477</v>
      </c>
      <c r="B1907">
        <v>1</v>
      </c>
      <c r="C1907" t="s">
        <v>80</v>
      </c>
      <c r="D1907" t="s">
        <v>110</v>
      </c>
      <c r="E1907" t="s">
        <v>147</v>
      </c>
      <c r="F1907" t="s">
        <v>1542</v>
      </c>
      <c r="G1907" t="s">
        <v>226</v>
      </c>
      <c r="H1907" t="s">
        <v>135</v>
      </c>
      <c r="I1907" t="s">
        <v>136</v>
      </c>
      <c r="J1907" t="s">
        <v>137</v>
      </c>
      <c r="K1907" t="s">
        <v>162</v>
      </c>
      <c r="L1907" t="s">
        <v>5757</v>
      </c>
      <c r="M1907" t="s">
        <v>5758</v>
      </c>
      <c r="N1907">
        <v>4.8438888880000004</v>
      </c>
      <c r="O1907">
        <v>0</v>
      </c>
      <c r="P1907">
        <v>1577</v>
      </c>
      <c r="Q1907">
        <v>0</v>
      </c>
      <c r="R1907">
        <v>0</v>
      </c>
      <c r="S1907">
        <v>0</v>
      </c>
      <c r="T1907">
        <v>120</v>
      </c>
      <c r="U1907">
        <v>0</v>
      </c>
      <c r="V1907">
        <v>0</v>
      </c>
      <c r="W1907">
        <v>0</v>
      </c>
      <c r="X1907">
        <v>3206.7572364009598</v>
      </c>
      <c r="Y1907">
        <v>0</v>
      </c>
      <c r="Z1907">
        <v>0</v>
      </c>
      <c r="AA1907">
        <v>0</v>
      </c>
      <c r="AB1907">
        <v>357.22276124498865</v>
      </c>
      <c r="AC1907">
        <v>0</v>
      </c>
      <c r="AD1907">
        <v>0</v>
      </c>
      <c r="AE1907">
        <v>3563.9799976459485</v>
      </c>
    </row>
    <row r="1908" spans="1:31" x14ac:dyDescent="0.3">
      <c r="A1908">
        <v>2452478</v>
      </c>
      <c r="B1908">
        <v>1</v>
      </c>
      <c r="C1908" t="s">
        <v>81</v>
      </c>
      <c r="D1908" t="s">
        <v>112</v>
      </c>
      <c r="E1908" t="s">
        <v>169</v>
      </c>
      <c r="F1908" t="s">
        <v>1794</v>
      </c>
      <c r="G1908" t="s">
        <v>149</v>
      </c>
      <c r="H1908" t="s">
        <v>135</v>
      </c>
      <c r="I1908" t="s">
        <v>136</v>
      </c>
      <c r="J1908" t="s">
        <v>137</v>
      </c>
      <c r="K1908" t="s">
        <v>138</v>
      </c>
      <c r="L1908" t="s">
        <v>5759</v>
      </c>
      <c r="M1908" t="s">
        <v>5760</v>
      </c>
      <c r="N1908">
        <v>0.53972222199999997</v>
      </c>
      <c r="O1908">
        <v>3</v>
      </c>
      <c r="P1908">
        <v>252</v>
      </c>
      <c r="Q1908">
        <v>123</v>
      </c>
      <c r="R1908">
        <v>354</v>
      </c>
      <c r="S1908">
        <v>10</v>
      </c>
      <c r="T1908">
        <v>40</v>
      </c>
      <c r="U1908">
        <v>4</v>
      </c>
      <c r="V1908">
        <v>2</v>
      </c>
      <c r="W1908">
        <v>0.18844351130677905</v>
      </c>
      <c r="X1908">
        <v>24.039384190632624</v>
      </c>
      <c r="Y1908">
        <v>14.980880907235035</v>
      </c>
      <c r="Z1908">
        <v>16.866926548193845</v>
      </c>
      <c r="AA1908">
        <v>32.772639620037033</v>
      </c>
      <c r="AB1908">
        <v>26.037231409429495</v>
      </c>
      <c r="AC1908">
        <v>293.82726205775197</v>
      </c>
      <c r="AD1908">
        <v>77.763474259112243</v>
      </c>
      <c r="AE1908">
        <v>486.47624250369898</v>
      </c>
    </row>
    <row r="1909" spans="1:31" x14ac:dyDescent="0.3">
      <c r="A1909">
        <v>2452479</v>
      </c>
      <c r="B1909">
        <v>1</v>
      </c>
      <c r="C1909" t="s">
        <v>81</v>
      </c>
      <c r="D1909" t="s">
        <v>123</v>
      </c>
      <c r="E1909" t="s">
        <v>141</v>
      </c>
      <c r="F1909" t="s">
        <v>5761</v>
      </c>
      <c r="G1909" t="s">
        <v>143</v>
      </c>
      <c r="H1909" t="s">
        <v>144</v>
      </c>
      <c r="I1909" t="s">
        <v>136</v>
      </c>
      <c r="J1909" t="s">
        <v>137</v>
      </c>
      <c r="K1909" t="s">
        <v>138</v>
      </c>
      <c r="L1909" t="s">
        <v>5762</v>
      </c>
      <c r="M1909" t="s">
        <v>5763</v>
      </c>
      <c r="N1909">
        <v>0.54305555500000002</v>
      </c>
      <c r="O1909">
        <v>0</v>
      </c>
      <c r="P1909">
        <v>3</v>
      </c>
      <c r="Q1909">
        <v>0</v>
      </c>
      <c r="R1909">
        <v>0</v>
      </c>
      <c r="S1909">
        <v>0</v>
      </c>
      <c r="T1909">
        <v>1</v>
      </c>
      <c r="U1909">
        <v>0</v>
      </c>
      <c r="V1909">
        <v>0</v>
      </c>
      <c r="W1909">
        <v>0</v>
      </c>
      <c r="X1909">
        <v>0.96113377620967744</v>
      </c>
      <c r="Y1909">
        <v>0</v>
      </c>
      <c r="Z1909">
        <v>0</v>
      </c>
      <c r="AA1909">
        <v>0</v>
      </c>
      <c r="AB1909">
        <v>1.9633907460374134E-2</v>
      </c>
      <c r="AC1909">
        <v>0</v>
      </c>
      <c r="AD1909">
        <v>0</v>
      </c>
      <c r="AE1909">
        <v>0.98076768367005163</v>
      </c>
    </row>
    <row r="1910" spans="1:31" x14ac:dyDescent="0.3">
      <c r="A1910">
        <v>2452481</v>
      </c>
      <c r="B1910">
        <v>1</v>
      </c>
      <c r="C1910" t="s">
        <v>80</v>
      </c>
      <c r="D1910" t="s">
        <v>89</v>
      </c>
      <c r="E1910" t="s">
        <v>182</v>
      </c>
      <c r="F1910" t="s">
        <v>5764</v>
      </c>
      <c r="G1910" t="s">
        <v>219</v>
      </c>
      <c r="H1910" t="s">
        <v>144</v>
      </c>
      <c r="I1910" t="s">
        <v>136</v>
      </c>
      <c r="J1910" t="s">
        <v>3</v>
      </c>
      <c r="K1910" t="s">
        <v>138</v>
      </c>
      <c r="L1910" t="s">
        <v>5765</v>
      </c>
      <c r="M1910" t="s">
        <v>5766</v>
      </c>
      <c r="N1910">
        <v>5.1377777770000002</v>
      </c>
      <c r="O1910">
        <v>0</v>
      </c>
      <c r="P1910">
        <v>12</v>
      </c>
      <c r="Q1910">
        <v>0</v>
      </c>
      <c r="R1910">
        <v>0</v>
      </c>
      <c r="S1910">
        <v>0</v>
      </c>
      <c r="T1910">
        <v>3</v>
      </c>
      <c r="U1910">
        <v>0</v>
      </c>
      <c r="V1910">
        <v>0</v>
      </c>
      <c r="W1910">
        <v>0</v>
      </c>
      <c r="X1910">
        <v>37.11465233215467</v>
      </c>
      <c r="Y1910">
        <v>0</v>
      </c>
      <c r="Z1910">
        <v>0</v>
      </c>
      <c r="AA1910">
        <v>0</v>
      </c>
      <c r="AB1910">
        <v>9.9190562368673287</v>
      </c>
      <c r="AC1910">
        <v>0</v>
      </c>
      <c r="AD1910">
        <v>0</v>
      </c>
      <c r="AE1910">
        <v>47.033708569021996</v>
      </c>
    </row>
    <row r="1911" spans="1:31" x14ac:dyDescent="0.3">
      <c r="A1911">
        <v>2452482</v>
      </c>
      <c r="B1911">
        <v>1</v>
      </c>
      <c r="C1911" t="s">
        <v>80</v>
      </c>
      <c r="D1911" t="s">
        <v>93</v>
      </c>
      <c r="E1911" t="s">
        <v>159</v>
      </c>
      <c r="F1911" t="s">
        <v>5767</v>
      </c>
      <c r="G1911" t="s">
        <v>143</v>
      </c>
      <c r="H1911" t="s">
        <v>144</v>
      </c>
      <c r="I1911" t="s">
        <v>136</v>
      </c>
      <c r="J1911" t="s">
        <v>137</v>
      </c>
      <c r="K1911" t="s">
        <v>138</v>
      </c>
      <c r="L1911" t="s">
        <v>5768</v>
      </c>
      <c r="M1911" t="s">
        <v>5769</v>
      </c>
      <c r="N1911">
        <v>0.82444444400000005</v>
      </c>
      <c r="O1911">
        <v>0</v>
      </c>
      <c r="P1911">
        <v>209</v>
      </c>
      <c r="Q1911">
        <v>0</v>
      </c>
      <c r="R1911">
        <v>10</v>
      </c>
      <c r="S1911">
        <v>0</v>
      </c>
      <c r="T1911">
        <v>15</v>
      </c>
      <c r="U1911">
        <v>0</v>
      </c>
      <c r="V1911">
        <v>0</v>
      </c>
      <c r="W1911">
        <v>0</v>
      </c>
      <c r="X1911">
        <v>43.032904432840951</v>
      </c>
      <c r="Y1911">
        <v>0</v>
      </c>
      <c r="Z1911">
        <v>2.7184971084679006</v>
      </c>
      <c r="AA1911">
        <v>0</v>
      </c>
      <c r="AB1911">
        <v>7.5962041260079189</v>
      </c>
      <c r="AC1911">
        <v>0</v>
      </c>
      <c r="AD1911">
        <v>0</v>
      </c>
      <c r="AE1911">
        <v>53.34760566731677</v>
      </c>
    </row>
    <row r="1912" spans="1:31" x14ac:dyDescent="0.3">
      <c r="A1912">
        <v>2452483</v>
      </c>
      <c r="B1912">
        <v>1</v>
      </c>
      <c r="C1912" t="s">
        <v>80</v>
      </c>
      <c r="D1912" t="s">
        <v>94</v>
      </c>
      <c r="E1912" t="s">
        <v>141</v>
      </c>
      <c r="F1912" t="s">
        <v>5467</v>
      </c>
      <c r="G1912" t="s">
        <v>156</v>
      </c>
      <c r="H1912" t="s">
        <v>144</v>
      </c>
      <c r="I1912" t="s">
        <v>136</v>
      </c>
      <c r="J1912" t="s">
        <v>137</v>
      </c>
      <c r="K1912" t="s">
        <v>138</v>
      </c>
      <c r="L1912" t="s">
        <v>5770</v>
      </c>
      <c r="M1912" t="s">
        <v>5771</v>
      </c>
      <c r="N1912">
        <v>1.290277777</v>
      </c>
      <c r="O1912">
        <v>0</v>
      </c>
      <c r="P1912">
        <v>4</v>
      </c>
      <c r="Q1912">
        <v>0</v>
      </c>
      <c r="R1912">
        <v>3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0.65452229193315858</v>
      </c>
      <c r="Y1912">
        <v>0</v>
      </c>
      <c r="Z1912">
        <v>0.12811262688242991</v>
      </c>
      <c r="AA1912">
        <v>0</v>
      </c>
      <c r="AB1912">
        <v>0</v>
      </c>
      <c r="AC1912">
        <v>0</v>
      </c>
      <c r="AD1912">
        <v>0</v>
      </c>
      <c r="AE1912">
        <v>0.78263491881558855</v>
      </c>
    </row>
    <row r="1913" spans="1:31" x14ac:dyDescent="0.3">
      <c r="A1913">
        <v>2452484</v>
      </c>
      <c r="B1913">
        <v>1</v>
      </c>
      <c r="C1913" t="s">
        <v>81</v>
      </c>
      <c r="D1913" t="s">
        <v>120</v>
      </c>
      <c r="E1913" t="s">
        <v>147</v>
      </c>
      <c r="F1913" t="s">
        <v>5772</v>
      </c>
      <c r="G1913" t="s">
        <v>381</v>
      </c>
      <c r="H1913" t="s">
        <v>135</v>
      </c>
      <c r="I1913" t="s">
        <v>136</v>
      </c>
      <c r="J1913" t="s">
        <v>137</v>
      </c>
      <c r="K1913" t="s">
        <v>162</v>
      </c>
      <c r="L1913" t="s">
        <v>5773</v>
      </c>
      <c r="M1913" t="s">
        <v>5774</v>
      </c>
      <c r="N1913">
        <v>0.21916666600000001</v>
      </c>
      <c r="O1913">
        <v>0</v>
      </c>
      <c r="P1913">
        <v>118</v>
      </c>
      <c r="Q1913">
        <v>0</v>
      </c>
      <c r="R1913">
        <v>2</v>
      </c>
      <c r="S1913">
        <v>0</v>
      </c>
      <c r="T1913">
        <v>4</v>
      </c>
      <c r="U1913">
        <v>0</v>
      </c>
      <c r="V1913">
        <v>0</v>
      </c>
      <c r="W1913">
        <v>0</v>
      </c>
      <c r="X1913">
        <v>7.8306236385619661</v>
      </c>
      <c r="Y1913">
        <v>0</v>
      </c>
      <c r="Z1913">
        <v>7.1949044434691287E-2</v>
      </c>
      <c r="AA1913">
        <v>0</v>
      </c>
      <c r="AB1913">
        <v>7.7592386243303904E-2</v>
      </c>
      <c r="AC1913">
        <v>0</v>
      </c>
      <c r="AD1913">
        <v>0</v>
      </c>
      <c r="AE1913">
        <v>7.9801650692399617</v>
      </c>
    </row>
    <row r="1914" spans="1:31" x14ac:dyDescent="0.3">
      <c r="A1914">
        <v>2452485</v>
      </c>
      <c r="B1914">
        <v>1</v>
      </c>
      <c r="C1914" t="s">
        <v>80</v>
      </c>
      <c r="D1914" t="s">
        <v>107</v>
      </c>
      <c r="E1914" t="s">
        <v>182</v>
      </c>
      <c r="F1914" t="s">
        <v>5775</v>
      </c>
      <c r="G1914" t="s">
        <v>410</v>
      </c>
      <c r="H1914" t="s">
        <v>144</v>
      </c>
      <c r="I1914" t="s">
        <v>136</v>
      </c>
      <c r="J1914" t="s">
        <v>137</v>
      </c>
      <c r="K1914" t="s">
        <v>138</v>
      </c>
      <c r="L1914" t="s">
        <v>5776</v>
      </c>
      <c r="M1914" t="s">
        <v>5777</v>
      </c>
      <c r="N1914">
        <v>1.1688888879999999</v>
      </c>
      <c r="O1914">
        <v>0</v>
      </c>
      <c r="P1914">
        <v>21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1.4920201664820707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1.4920201664820707</v>
      </c>
    </row>
    <row r="1915" spans="1:31" x14ac:dyDescent="0.3">
      <c r="A1915">
        <v>2452489</v>
      </c>
      <c r="B1915">
        <v>1</v>
      </c>
      <c r="C1915" t="s">
        <v>80</v>
      </c>
      <c r="D1915" t="s">
        <v>83</v>
      </c>
      <c r="E1915" t="s">
        <v>141</v>
      </c>
      <c r="F1915" t="s">
        <v>5778</v>
      </c>
      <c r="G1915" t="s">
        <v>156</v>
      </c>
      <c r="H1915" t="s">
        <v>144</v>
      </c>
      <c r="I1915" t="s">
        <v>136</v>
      </c>
      <c r="J1915" t="s">
        <v>137</v>
      </c>
      <c r="K1915" t="s">
        <v>138</v>
      </c>
      <c r="L1915" t="s">
        <v>5779</v>
      </c>
      <c r="M1915" t="s">
        <v>5780</v>
      </c>
      <c r="N1915">
        <v>1.4011111110000001</v>
      </c>
      <c r="O1915">
        <v>0</v>
      </c>
      <c r="P1915">
        <v>170</v>
      </c>
      <c r="Q1915">
        <v>0</v>
      </c>
      <c r="R1915">
        <v>0</v>
      </c>
      <c r="S1915">
        <v>0</v>
      </c>
      <c r="T1915">
        <v>24</v>
      </c>
      <c r="U1915">
        <v>0</v>
      </c>
      <c r="V1915">
        <v>0</v>
      </c>
      <c r="W1915">
        <v>0</v>
      </c>
      <c r="X1915">
        <v>83.687203724934719</v>
      </c>
      <c r="Y1915">
        <v>0</v>
      </c>
      <c r="Z1915">
        <v>0</v>
      </c>
      <c r="AA1915">
        <v>0</v>
      </c>
      <c r="AB1915">
        <v>11.400274834138253</v>
      </c>
      <c r="AC1915">
        <v>0</v>
      </c>
      <c r="AD1915">
        <v>0</v>
      </c>
      <c r="AE1915">
        <v>95.087478559072977</v>
      </c>
    </row>
    <row r="1916" spans="1:31" x14ac:dyDescent="0.3">
      <c r="A1916">
        <v>2452491</v>
      </c>
      <c r="B1916">
        <v>1</v>
      </c>
      <c r="C1916" t="s">
        <v>80</v>
      </c>
      <c r="D1916" t="s">
        <v>95</v>
      </c>
      <c r="E1916" t="s">
        <v>147</v>
      </c>
      <c r="F1916" t="s">
        <v>5781</v>
      </c>
      <c r="G1916" t="s">
        <v>226</v>
      </c>
      <c r="H1916" t="s">
        <v>135</v>
      </c>
      <c r="I1916" t="s">
        <v>136</v>
      </c>
      <c r="J1916" t="s">
        <v>137</v>
      </c>
      <c r="K1916" t="s">
        <v>162</v>
      </c>
      <c r="L1916" t="s">
        <v>5782</v>
      </c>
      <c r="M1916" t="s">
        <v>5783</v>
      </c>
      <c r="N1916">
        <v>1.0974999999999999</v>
      </c>
      <c r="O1916">
        <v>0</v>
      </c>
      <c r="P1916">
        <v>577</v>
      </c>
      <c r="Q1916">
        <v>0</v>
      </c>
      <c r="R1916">
        <v>0</v>
      </c>
      <c r="S1916">
        <v>0</v>
      </c>
      <c r="T1916">
        <v>38</v>
      </c>
      <c r="U1916">
        <v>0</v>
      </c>
      <c r="V1916">
        <v>0</v>
      </c>
      <c r="W1916">
        <v>0</v>
      </c>
      <c r="X1916">
        <v>166.05367589624288</v>
      </c>
      <c r="Y1916">
        <v>0</v>
      </c>
      <c r="Z1916">
        <v>0</v>
      </c>
      <c r="AA1916">
        <v>0</v>
      </c>
      <c r="AB1916">
        <v>31.038194961575741</v>
      </c>
      <c r="AC1916">
        <v>0</v>
      </c>
      <c r="AD1916">
        <v>0</v>
      </c>
      <c r="AE1916">
        <v>197.09187085781861</v>
      </c>
    </row>
    <row r="1917" spans="1:31" x14ac:dyDescent="0.3">
      <c r="A1917">
        <v>2452492</v>
      </c>
      <c r="B1917">
        <v>1</v>
      </c>
      <c r="C1917" t="s">
        <v>81</v>
      </c>
      <c r="D1917" t="s">
        <v>128</v>
      </c>
      <c r="E1917" t="s">
        <v>173</v>
      </c>
      <c r="F1917" t="s">
        <v>5784</v>
      </c>
      <c r="G1917" t="s">
        <v>175</v>
      </c>
      <c r="H1917" t="s">
        <v>144</v>
      </c>
      <c r="I1917" t="s">
        <v>136</v>
      </c>
      <c r="J1917" t="s">
        <v>137</v>
      </c>
      <c r="K1917" t="s">
        <v>138</v>
      </c>
      <c r="L1917" t="s">
        <v>5785</v>
      </c>
      <c r="M1917" t="s">
        <v>5786</v>
      </c>
      <c r="N1917">
        <v>8.48</v>
      </c>
      <c r="O1917">
        <v>0</v>
      </c>
      <c r="P1917">
        <v>1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0.45306145604788606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0.45306145604788606</v>
      </c>
    </row>
    <row r="1918" spans="1:31" x14ac:dyDescent="0.3">
      <c r="A1918">
        <v>2452493</v>
      </c>
      <c r="B1918">
        <v>1</v>
      </c>
      <c r="C1918" t="s">
        <v>80</v>
      </c>
      <c r="D1918" t="s">
        <v>97</v>
      </c>
      <c r="E1918" t="s">
        <v>141</v>
      </c>
      <c r="F1918" t="s">
        <v>5787</v>
      </c>
      <c r="G1918" t="s">
        <v>143</v>
      </c>
      <c r="H1918" t="s">
        <v>144</v>
      </c>
      <c r="I1918" t="s">
        <v>136</v>
      </c>
      <c r="J1918" t="s">
        <v>137</v>
      </c>
      <c r="K1918" t="s">
        <v>138</v>
      </c>
      <c r="L1918" t="s">
        <v>5788</v>
      </c>
      <c r="M1918" t="s">
        <v>5789</v>
      </c>
      <c r="N1918">
        <v>0.37305555499999998</v>
      </c>
      <c r="O1918">
        <v>0</v>
      </c>
      <c r="P1918">
        <v>49</v>
      </c>
      <c r="Q1918">
        <v>0</v>
      </c>
      <c r="R1918">
        <v>1</v>
      </c>
      <c r="S1918">
        <v>0</v>
      </c>
      <c r="T1918">
        <v>15</v>
      </c>
      <c r="U1918">
        <v>0</v>
      </c>
      <c r="V1918">
        <v>0</v>
      </c>
      <c r="W1918">
        <v>0</v>
      </c>
      <c r="X1918">
        <v>9.1718768797913874</v>
      </c>
      <c r="Y1918">
        <v>0</v>
      </c>
      <c r="Z1918">
        <v>3.2028439090143407E-3</v>
      </c>
      <c r="AA1918">
        <v>0</v>
      </c>
      <c r="AB1918">
        <v>5.2089282707897411</v>
      </c>
      <c r="AC1918">
        <v>0</v>
      </c>
      <c r="AD1918">
        <v>0</v>
      </c>
      <c r="AE1918">
        <v>14.384007994490142</v>
      </c>
    </row>
    <row r="1919" spans="1:31" x14ac:dyDescent="0.3">
      <c r="A1919">
        <v>2452496</v>
      </c>
      <c r="B1919">
        <v>1</v>
      </c>
      <c r="C1919" t="s">
        <v>81</v>
      </c>
      <c r="D1919" t="s">
        <v>118</v>
      </c>
      <c r="E1919" t="s">
        <v>132</v>
      </c>
      <c r="F1919" t="s">
        <v>5790</v>
      </c>
      <c r="G1919" t="s">
        <v>149</v>
      </c>
      <c r="H1919" t="s">
        <v>135</v>
      </c>
      <c r="I1919" t="s">
        <v>136</v>
      </c>
      <c r="J1919" t="s">
        <v>137</v>
      </c>
      <c r="K1919" t="s">
        <v>138</v>
      </c>
      <c r="L1919" t="s">
        <v>5791</v>
      </c>
      <c r="M1919" t="s">
        <v>5792</v>
      </c>
      <c r="N1919">
        <v>0.103888888</v>
      </c>
      <c r="O1919">
        <v>25</v>
      </c>
      <c r="P1919">
        <v>7762</v>
      </c>
      <c r="Q1919">
        <v>308</v>
      </c>
      <c r="R1919">
        <v>537</v>
      </c>
      <c r="S1919">
        <v>81</v>
      </c>
      <c r="T1919">
        <v>786</v>
      </c>
      <c r="U1919">
        <v>28</v>
      </c>
      <c r="V1919">
        <v>2</v>
      </c>
      <c r="W1919">
        <v>1.1292775548809151</v>
      </c>
      <c r="X1919">
        <v>160.53274439915884</v>
      </c>
      <c r="Y1919">
        <v>27.484353027192387</v>
      </c>
      <c r="Z1919">
        <v>26.997683872725467</v>
      </c>
      <c r="AA1919">
        <v>73.556027991271961</v>
      </c>
      <c r="AB1919">
        <v>59.288721181936047</v>
      </c>
      <c r="AC1919">
        <v>367.47755999156095</v>
      </c>
      <c r="AD1919">
        <v>3.822113983624738</v>
      </c>
      <c r="AE1919">
        <v>720.28848200235132</v>
      </c>
    </row>
    <row r="1920" spans="1:31" x14ac:dyDescent="0.3">
      <c r="A1920">
        <v>2452497</v>
      </c>
      <c r="B1920">
        <v>1</v>
      </c>
      <c r="C1920" t="s">
        <v>81</v>
      </c>
      <c r="D1920" t="s">
        <v>128</v>
      </c>
      <c r="E1920" t="s">
        <v>132</v>
      </c>
      <c r="F1920" t="s">
        <v>5793</v>
      </c>
      <c r="G1920" t="s">
        <v>149</v>
      </c>
      <c r="H1920" t="s">
        <v>135</v>
      </c>
      <c r="I1920" t="s">
        <v>136</v>
      </c>
      <c r="J1920" t="s">
        <v>137</v>
      </c>
      <c r="K1920" t="s">
        <v>138</v>
      </c>
      <c r="L1920" t="s">
        <v>5794</v>
      </c>
      <c r="M1920" t="s">
        <v>5795</v>
      </c>
      <c r="N1920">
        <v>2.0477777769999999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1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657.67372101999058</v>
      </c>
      <c r="AD1920">
        <v>0</v>
      </c>
      <c r="AE1920">
        <v>657.67372101999058</v>
      </c>
    </row>
    <row r="1921" spans="1:31" x14ac:dyDescent="0.3">
      <c r="A1921">
        <v>2452501</v>
      </c>
      <c r="B1921">
        <v>1</v>
      </c>
      <c r="C1921" t="s">
        <v>81</v>
      </c>
      <c r="D1921" t="s">
        <v>126</v>
      </c>
      <c r="E1921" t="s">
        <v>132</v>
      </c>
      <c r="F1921" t="s">
        <v>5796</v>
      </c>
      <c r="G1921" t="s">
        <v>149</v>
      </c>
      <c r="H1921" t="s">
        <v>135</v>
      </c>
      <c r="I1921" t="s">
        <v>136</v>
      </c>
      <c r="J1921" t="s">
        <v>137</v>
      </c>
      <c r="K1921" t="s">
        <v>138</v>
      </c>
      <c r="L1921" t="s">
        <v>5797</v>
      </c>
      <c r="M1921" t="s">
        <v>5798</v>
      </c>
      <c r="N1921">
        <v>0.45</v>
      </c>
      <c r="O1921">
        <v>0</v>
      </c>
      <c r="P1921">
        <v>5557</v>
      </c>
      <c r="Q1921">
        <v>99</v>
      </c>
      <c r="R1921">
        <v>674</v>
      </c>
      <c r="S1921">
        <v>38</v>
      </c>
      <c r="T1921">
        <v>872</v>
      </c>
      <c r="U1921">
        <v>1</v>
      </c>
      <c r="V1921">
        <v>2</v>
      </c>
      <c r="W1921">
        <v>0</v>
      </c>
      <c r="X1921">
        <v>389.78831576388575</v>
      </c>
      <c r="Y1921">
        <v>50.907576112080129</v>
      </c>
      <c r="Z1921">
        <v>38.647588496542795</v>
      </c>
      <c r="AA1921">
        <v>60.213123917415331</v>
      </c>
      <c r="AB1921">
        <v>299.10128562184667</v>
      </c>
      <c r="AC1921">
        <v>1.0378797757972795</v>
      </c>
      <c r="AD1921">
        <v>4.1304815645982389</v>
      </c>
      <c r="AE1921">
        <v>843.82625125216623</v>
      </c>
    </row>
    <row r="1922" spans="1:31" x14ac:dyDescent="0.3">
      <c r="A1922">
        <v>2452502</v>
      </c>
      <c r="B1922">
        <v>1</v>
      </c>
      <c r="C1922" t="s">
        <v>80</v>
      </c>
      <c r="D1922" t="s">
        <v>99</v>
      </c>
      <c r="E1922" t="s">
        <v>141</v>
      </c>
      <c r="F1922" t="s">
        <v>5799</v>
      </c>
      <c r="G1922" t="s">
        <v>143</v>
      </c>
      <c r="H1922" t="s">
        <v>144</v>
      </c>
      <c r="I1922" t="s">
        <v>136</v>
      </c>
      <c r="J1922" t="s">
        <v>137</v>
      </c>
      <c r="K1922" t="s">
        <v>138</v>
      </c>
      <c r="L1922" t="s">
        <v>5800</v>
      </c>
      <c r="M1922" t="s">
        <v>5801</v>
      </c>
      <c r="N1922">
        <v>0.80666666600000003</v>
      </c>
      <c r="O1922">
        <v>0</v>
      </c>
      <c r="P1922">
        <v>91</v>
      </c>
      <c r="Q1922">
        <v>0</v>
      </c>
      <c r="R1922">
        <v>0</v>
      </c>
      <c r="S1922">
        <v>0</v>
      </c>
      <c r="T1922">
        <v>2</v>
      </c>
      <c r="U1922">
        <v>0</v>
      </c>
      <c r="V1922">
        <v>0</v>
      </c>
      <c r="W1922">
        <v>0</v>
      </c>
      <c r="X1922">
        <v>31.209381301508216</v>
      </c>
      <c r="Y1922">
        <v>0</v>
      </c>
      <c r="Z1922">
        <v>0</v>
      </c>
      <c r="AA1922">
        <v>0</v>
      </c>
      <c r="AB1922">
        <v>2.7654929117596274</v>
      </c>
      <c r="AC1922">
        <v>0</v>
      </c>
      <c r="AD1922">
        <v>0</v>
      </c>
      <c r="AE1922">
        <v>33.974874213267846</v>
      </c>
    </row>
    <row r="1923" spans="1:31" x14ac:dyDescent="0.3">
      <c r="A1923">
        <v>2452504</v>
      </c>
      <c r="B1923">
        <v>1</v>
      </c>
      <c r="C1923" t="s">
        <v>81</v>
      </c>
      <c r="D1923" t="s">
        <v>120</v>
      </c>
      <c r="E1923" t="s">
        <v>132</v>
      </c>
      <c r="F1923" t="s">
        <v>5802</v>
      </c>
      <c r="G1923" t="s">
        <v>381</v>
      </c>
      <c r="H1923" t="s">
        <v>135</v>
      </c>
      <c r="I1923" t="s">
        <v>136</v>
      </c>
      <c r="J1923" t="s">
        <v>137</v>
      </c>
      <c r="K1923" t="s">
        <v>162</v>
      </c>
      <c r="L1923" t="s">
        <v>5803</v>
      </c>
      <c r="M1923" t="s">
        <v>5804</v>
      </c>
      <c r="N1923">
        <v>0.153888888</v>
      </c>
      <c r="O1923">
        <v>0</v>
      </c>
      <c r="P1923">
        <v>15</v>
      </c>
      <c r="Q1923">
        <v>0</v>
      </c>
      <c r="R1923">
        <v>0</v>
      </c>
      <c r="S1923">
        <v>0</v>
      </c>
      <c r="T1923">
        <v>1</v>
      </c>
      <c r="U1923">
        <v>0</v>
      </c>
      <c r="V1923">
        <v>0</v>
      </c>
      <c r="W1923">
        <v>0</v>
      </c>
      <c r="X1923">
        <v>0.65910748641764993</v>
      </c>
      <c r="Y1923">
        <v>0</v>
      </c>
      <c r="Z1923">
        <v>0</v>
      </c>
      <c r="AA1923">
        <v>0</v>
      </c>
      <c r="AB1923">
        <v>4.7200300535870803E-4</v>
      </c>
      <c r="AC1923">
        <v>0</v>
      </c>
      <c r="AD1923">
        <v>0</v>
      </c>
      <c r="AE1923">
        <v>0.65957948942300859</v>
      </c>
    </row>
    <row r="1924" spans="1:31" x14ac:dyDescent="0.3">
      <c r="A1924">
        <v>2452505</v>
      </c>
      <c r="B1924">
        <v>1</v>
      </c>
      <c r="C1924" t="s">
        <v>81</v>
      </c>
      <c r="D1924" t="s">
        <v>127</v>
      </c>
      <c r="E1924" t="s">
        <v>159</v>
      </c>
      <c r="F1924" t="s">
        <v>5805</v>
      </c>
      <c r="G1924" t="s">
        <v>366</v>
      </c>
      <c r="H1924" t="s">
        <v>144</v>
      </c>
      <c r="I1924" t="s">
        <v>136</v>
      </c>
      <c r="J1924" t="s">
        <v>137</v>
      </c>
      <c r="K1924" t="s">
        <v>138</v>
      </c>
      <c r="L1924" t="s">
        <v>5806</v>
      </c>
      <c r="M1924" t="s">
        <v>5807</v>
      </c>
      <c r="N1924">
        <v>8.0730555549999998</v>
      </c>
      <c r="O1924">
        <v>0</v>
      </c>
      <c r="P1924">
        <v>114</v>
      </c>
      <c r="Q1924">
        <v>0</v>
      </c>
      <c r="R1924">
        <v>5</v>
      </c>
      <c r="S1924">
        <v>0</v>
      </c>
      <c r="T1924">
        <v>21</v>
      </c>
      <c r="U1924">
        <v>0</v>
      </c>
      <c r="V1924">
        <v>0</v>
      </c>
      <c r="W1924">
        <v>0</v>
      </c>
      <c r="X1924">
        <v>235.26895231585624</v>
      </c>
      <c r="Y1924">
        <v>0</v>
      </c>
      <c r="Z1924">
        <v>0.85646342977606016</v>
      </c>
      <c r="AA1924">
        <v>0</v>
      </c>
      <c r="AB1924">
        <v>62.036818235758275</v>
      </c>
      <c r="AC1924">
        <v>0</v>
      </c>
      <c r="AD1924">
        <v>0</v>
      </c>
      <c r="AE1924">
        <v>298.16223398139056</v>
      </c>
    </row>
    <row r="1925" spans="1:31" x14ac:dyDescent="0.3">
      <c r="A1925">
        <v>2452506</v>
      </c>
      <c r="B1925">
        <v>1</v>
      </c>
      <c r="C1925" t="s">
        <v>80</v>
      </c>
      <c r="D1925" t="s">
        <v>83</v>
      </c>
      <c r="E1925" t="s">
        <v>173</v>
      </c>
      <c r="F1925" t="s">
        <v>5808</v>
      </c>
      <c r="G1925" t="s">
        <v>461</v>
      </c>
      <c r="H1925" t="s">
        <v>144</v>
      </c>
      <c r="I1925" t="s">
        <v>136</v>
      </c>
      <c r="J1925" t="s">
        <v>137</v>
      </c>
      <c r="K1925" t="s">
        <v>138</v>
      </c>
      <c r="L1925" t="s">
        <v>5809</v>
      </c>
      <c r="M1925" t="s">
        <v>5810</v>
      </c>
      <c r="N1925">
        <v>1.338055555</v>
      </c>
      <c r="O1925">
        <v>0</v>
      </c>
      <c r="P1925">
        <v>2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2.2276463523246193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2.2276463523246193</v>
      </c>
    </row>
    <row r="1926" spans="1:31" x14ac:dyDescent="0.3">
      <c r="A1926">
        <v>2452508</v>
      </c>
      <c r="B1926">
        <v>1</v>
      </c>
      <c r="C1926" t="s">
        <v>80</v>
      </c>
      <c r="D1926" t="s">
        <v>82</v>
      </c>
      <c r="E1926" t="s">
        <v>169</v>
      </c>
      <c r="F1926" t="s">
        <v>5811</v>
      </c>
      <c r="G1926" t="s">
        <v>219</v>
      </c>
      <c r="H1926" t="s">
        <v>135</v>
      </c>
      <c r="I1926" t="s">
        <v>136</v>
      </c>
      <c r="J1926" t="s">
        <v>3</v>
      </c>
      <c r="K1926" t="s">
        <v>138</v>
      </c>
      <c r="L1926" t="s">
        <v>5812</v>
      </c>
      <c r="M1926" t="s">
        <v>5813</v>
      </c>
      <c r="N1926">
        <v>1.095277777</v>
      </c>
      <c r="O1926">
        <v>0</v>
      </c>
      <c r="P1926">
        <v>2707</v>
      </c>
      <c r="Q1926">
        <v>0</v>
      </c>
      <c r="R1926">
        <v>0</v>
      </c>
      <c r="S1926">
        <v>0</v>
      </c>
      <c r="T1926">
        <v>272</v>
      </c>
      <c r="U1926">
        <v>1</v>
      </c>
      <c r="V1926">
        <v>0</v>
      </c>
      <c r="W1926">
        <v>0</v>
      </c>
      <c r="X1926">
        <v>1081.3556628023462</v>
      </c>
      <c r="Y1926">
        <v>0</v>
      </c>
      <c r="Z1926">
        <v>0</v>
      </c>
      <c r="AA1926">
        <v>0</v>
      </c>
      <c r="AB1926">
        <v>237.08015598525145</v>
      </c>
      <c r="AC1926">
        <v>122.90030748892988</v>
      </c>
      <c r="AD1926">
        <v>0</v>
      </c>
      <c r="AE1926">
        <v>1441.3361262765275</v>
      </c>
    </row>
    <row r="1927" spans="1:31" x14ac:dyDescent="0.3">
      <c r="A1927">
        <v>2452509</v>
      </c>
      <c r="B1927">
        <v>1</v>
      </c>
      <c r="C1927" t="s">
        <v>80</v>
      </c>
      <c r="D1927" t="s">
        <v>96</v>
      </c>
      <c r="E1927" t="s">
        <v>173</v>
      </c>
      <c r="F1927" t="s">
        <v>5814</v>
      </c>
      <c r="G1927" t="s">
        <v>179</v>
      </c>
      <c r="H1927" t="s">
        <v>144</v>
      </c>
      <c r="I1927" t="s">
        <v>136</v>
      </c>
      <c r="J1927" t="s">
        <v>137</v>
      </c>
      <c r="K1927" t="s">
        <v>138</v>
      </c>
      <c r="L1927" t="s">
        <v>5815</v>
      </c>
      <c r="M1927" t="s">
        <v>5816</v>
      </c>
      <c r="N1927">
        <v>6.3294444439999999</v>
      </c>
      <c r="O1927">
        <v>0</v>
      </c>
      <c r="P1927">
        <v>1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0.38090152328089444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0.38090152328089444</v>
      </c>
    </row>
    <row r="1928" spans="1:31" x14ac:dyDescent="0.3">
      <c r="A1928">
        <v>2452511</v>
      </c>
      <c r="B1928">
        <v>1</v>
      </c>
      <c r="C1928" t="s">
        <v>81</v>
      </c>
      <c r="D1928" t="s">
        <v>115</v>
      </c>
      <c r="E1928" t="s">
        <v>141</v>
      </c>
      <c r="F1928" t="s">
        <v>5817</v>
      </c>
      <c r="G1928" t="s">
        <v>156</v>
      </c>
      <c r="H1928" t="s">
        <v>144</v>
      </c>
      <c r="I1928" t="s">
        <v>136</v>
      </c>
      <c r="J1928" t="s">
        <v>137</v>
      </c>
      <c r="K1928" t="s">
        <v>138</v>
      </c>
      <c r="L1928" t="s">
        <v>5818</v>
      </c>
      <c r="M1928" t="s">
        <v>5819</v>
      </c>
      <c r="N1928">
        <v>3.0508333329999999</v>
      </c>
      <c r="O1928">
        <v>0</v>
      </c>
      <c r="P1928">
        <v>4</v>
      </c>
      <c r="Q1928">
        <v>0</v>
      </c>
      <c r="R1928">
        <v>1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0.68716274834066648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0.68716274834066648</v>
      </c>
    </row>
    <row r="1929" spans="1:31" x14ac:dyDescent="0.3">
      <c r="A1929">
        <v>2452512</v>
      </c>
      <c r="B1929">
        <v>1</v>
      </c>
      <c r="C1929" t="s">
        <v>81</v>
      </c>
      <c r="D1929" t="s">
        <v>120</v>
      </c>
      <c r="E1929" t="s">
        <v>132</v>
      </c>
      <c r="F1929" t="s">
        <v>5820</v>
      </c>
      <c r="G1929" t="s">
        <v>381</v>
      </c>
      <c r="H1929" t="s">
        <v>135</v>
      </c>
      <c r="I1929" t="s">
        <v>136</v>
      </c>
      <c r="J1929" t="s">
        <v>137</v>
      </c>
      <c r="K1929" t="s">
        <v>162</v>
      </c>
      <c r="L1929" t="s">
        <v>5821</v>
      </c>
      <c r="M1929" t="s">
        <v>5822</v>
      </c>
      <c r="N1929">
        <v>0.21722222199999999</v>
      </c>
      <c r="O1929">
        <v>0</v>
      </c>
      <c r="P1929">
        <v>0</v>
      </c>
      <c r="Q1929">
        <v>0</v>
      </c>
      <c r="R1929">
        <v>1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0.16259709747324247</v>
      </c>
      <c r="AA1929">
        <v>0</v>
      </c>
      <c r="AB1929">
        <v>0</v>
      </c>
      <c r="AC1929">
        <v>0</v>
      </c>
      <c r="AD1929">
        <v>0</v>
      </c>
      <c r="AE1929">
        <v>0.16259709747324247</v>
      </c>
    </row>
    <row r="1930" spans="1:31" x14ac:dyDescent="0.3">
      <c r="A1930">
        <v>2452514</v>
      </c>
      <c r="B1930">
        <v>1</v>
      </c>
      <c r="C1930" t="s">
        <v>80</v>
      </c>
      <c r="D1930" t="s">
        <v>103</v>
      </c>
      <c r="E1930" t="s">
        <v>284</v>
      </c>
      <c r="F1930" t="s">
        <v>5823</v>
      </c>
      <c r="G1930" t="s">
        <v>149</v>
      </c>
      <c r="H1930" t="s">
        <v>135</v>
      </c>
      <c r="I1930" t="s">
        <v>136</v>
      </c>
      <c r="J1930" t="s">
        <v>137</v>
      </c>
      <c r="K1930" t="s">
        <v>138</v>
      </c>
      <c r="L1930" t="s">
        <v>5824</v>
      </c>
      <c r="M1930" t="s">
        <v>5825</v>
      </c>
      <c r="N1930">
        <v>0.17333333300000001</v>
      </c>
      <c r="O1930">
        <v>2</v>
      </c>
      <c r="P1930">
        <v>1946</v>
      </c>
      <c r="Q1930">
        <v>51</v>
      </c>
      <c r="R1930">
        <v>169</v>
      </c>
      <c r="S1930">
        <v>28</v>
      </c>
      <c r="T1930">
        <v>260</v>
      </c>
      <c r="U1930">
        <v>7</v>
      </c>
      <c r="V1930">
        <v>0</v>
      </c>
      <c r="W1930">
        <v>0.64811428264279425</v>
      </c>
      <c r="X1930">
        <v>115.6246787181402</v>
      </c>
      <c r="Y1930">
        <v>37.305622587310999</v>
      </c>
      <c r="Z1930">
        <v>19.329260697173982</v>
      </c>
      <c r="AA1930">
        <v>73.386921245787249</v>
      </c>
      <c r="AB1930">
        <v>45.027682352062484</v>
      </c>
      <c r="AC1930">
        <v>101.62361581811066</v>
      </c>
      <c r="AD1930">
        <v>0</v>
      </c>
      <c r="AE1930">
        <v>392.94589570122844</v>
      </c>
    </row>
    <row r="1931" spans="1:31" x14ac:dyDescent="0.3">
      <c r="A1931">
        <v>2452515</v>
      </c>
      <c r="B1931">
        <v>1</v>
      </c>
      <c r="C1931" t="s">
        <v>81</v>
      </c>
      <c r="D1931" t="s">
        <v>128</v>
      </c>
      <c r="E1931" t="s">
        <v>169</v>
      </c>
      <c r="F1931" t="s">
        <v>5826</v>
      </c>
      <c r="G1931" t="s">
        <v>149</v>
      </c>
      <c r="H1931" t="s">
        <v>135</v>
      </c>
      <c r="I1931" t="s">
        <v>136</v>
      </c>
      <c r="J1931" t="s">
        <v>137</v>
      </c>
      <c r="K1931" t="s">
        <v>138</v>
      </c>
      <c r="L1931" t="s">
        <v>5827</v>
      </c>
      <c r="M1931" t="s">
        <v>5828</v>
      </c>
      <c r="N1931">
        <v>0.73972222200000004</v>
      </c>
      <c r="O1931">
        <v>0</v>
      </c>
      <c r="P1931">
        <v>0</v>
      </c>
      <c r="Q1931">
        <v>1</v>
      </c>
      <c r="R1931">
        <v>0</v>
      </c>
      <c r="S1931">
        <v>85</v>
      </c>
      <c r="T1931">
        <v>1</v>
      </c>
      <c r="U1931">
        <v>70</v>
      </c>
      <c r="V1931">
        <v>4</v>
      </c>
      <c r="W1931">
        <v>0</v>
      </c>
      <c r="X1931">
        <v>0</v>
      </c>
      <c r="Y1931">
        <v>0.68563701224138951</v>
      </c>
      <c r="Z1931">
        <v>0</v>
      </c>
      <c r="AA1931">
        <v>576.59119843069118</v>
      </c>
      <c r="AB1931">
        <v>4.6909984473567352</v>
      </c>
      <c r="AC1931">
        <v>7514.4814470322663</v>
      </c>
      <c r="AD1931">
        <v>203.57050785827604</v>
      </c>
      <c r="AE1931">
        <v>8300.0197887808317</v>
      </c>
    </row>
    <row r="1932" spans="1:31" x14ac:dyDescent="0.3">
      <c r="A1932">
        <v>2452517</v>
      </c>
      <c r="B1932">
        <v>1</v>
      </c>
      <c r="C1932" t="s">
        <v>80</v>
      </c>
      <c r="D1932" t="s">
        <v>96</v>
      </c>
      <c r="E1932" t="s">
        <v>141</v>
      </c>
      <c r="F1932" t="s">
        <v>5829</v>
      </c>
      <c r="G1932" t="s">
        <v>956</v>
      </c>
      <c r="H1932" t="s">
        <v>144</v>
      </c>
      <c r="I1932" t="s">
        <v>136</v>
      </c>
      <c r="J1932" t="s">
        <v>137</v>
      </c>
      <c r="K1932" t="s">
        <v>138</v>
      </c>
      <c r="L1932" t="s">
        <v>5830</v>
      </c>
      <c r="M1932" t="s">
        <v>5831</v>
      </c>
      <c r="N1932">
        <v>3.3975</v>
      </c>
      <c r="O1932">
        <v>0</v>
      </c>
      <c r="P1932">
        <v>60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77.040128877119272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77.040128877119272</v>
      </c>
    </row>
    <row r="1933" spans="1:31" x14ac:dyDescent="0.3">
      <c r="A1933">
        <v>2452518</v>
      </c>
      <c r="B1933">
        <v>1</v>
      </c>
      <c r="C1933" t="s">
        <v>80</v>
      </c>
      <c r="D1933" t="s">
        <v>93</v>
      </c>
      <c r="E1933" t="s">
        <v>169</v>
      </c>
      <c r="F1933" t="s">
        <v>5832</v>
      </c>
      <c r="G1933" t="s">
        <v>226</v>
      </c>
      <c r="H1933" t="s">
        <v>135</v>
      </c>
      <c r="I1933" t="s">
        <v>136</v>
      </c>
      <c r="J1933" t="s">
        <v>137</v>
      </c>
      <c r="K1933" t="s">
        <v>162</v>
      </c>
      <c r="L1933" t="s">
        <v>5833</v>
      </c>
      <c r="M1933" t="s">
        <v>5834</v>
      </c>
      <c r="N1933">
        <v>4.3338888879999997</v>
      </c>
      <c r="O1933">
        <v>0</v>
      </c>
      <c r="P1933">
        <v>1655</v>
      </c>
      <c r="Q1933">
        <v>36</v>
      </c>
      <c r="R1933">
        <v>167</v>
      </c>
      <c r="S1933">
        <v>13</v>
      </c>
      <c r="T1933">
        <v>244</v>
      </c>
      <c r="U1933">
        <v>1</v>
      </c>
      <c r="V1933">
        <v>1</v>
      </c>
      <c r="W1933">
        <v>0</v>
      </c>
      <c r="X1933">
        <v>1800.4662835253466</v>
      </c>
      <c r="Y1933">
        <v>181.99043747397124</v>
      </c>
      <c r="Z1933">
        <v>370.77116693297739</v>
      </c>
      <c r="AA1933">
        <v>367.33471102616238</v>
      </c>
      <c r="AB1933">
        <v>649.28905606465037</v>
      </c>
      <c r="AC1933">
        <v>956.15491536524985</v>
      </c>
      <c r="AD1933">
        <v>144.92005834429116</v>
      </c>
      <c r="AE1933">
        <v>4470.9266287326482</v>
      </c>
    </row>
    <row r="1934" spans="1:31" x14ac:dyDescent="0.3">
      <c r="A1934">
        <v>2452520</v>
      </c>
      <c r="B1934">
        <v>1</v>
      </c>
      <c r="C1934" t="s">
        <v>80</v>
      </c>
      <c r="D1934" t="s">
        <v>106</v>
      </c>
      <c r="E1934" t="s">
        <v>141</v>
      </c>
      <c r="F1934" t="s">
        <v>5835</v>
      </c>
      <c r="G1934" t="s">
        <v>1222</v>
      </c>
      <c r="H1934" t="s">
        <v>144</v>
      </c>
      <c r="I1934" t="s">
        <v>136</v>
      </c>
      <c r="J1934" t="s">
        <v>137</v>
      </c>
      <c r="K1934" t="s">
        <v>138</v>
      </c>
      <c r="L1934" t="s">
        <v>5836</v>
      </c>
      <c r="M1934" t="s">
        <v>5837</v>
      </c>
      <c r="N1934">
        <v>1.0761111109999999</v>
      </c>
      <c r="O1934">
        <v>0</v>
      </c>
      <c r="P1934">
        <v>35</v>
      </c>
      <c r="Q1934">
        <v>0</v>
      </c>
      <c r="R1934">
        <v>1</v>
      </c>
      <c r="S1934">
        <v>0</v>
      </c>
      <c r="T1934">
        <v>4</v>
      </c>
      <c r="U1934">
        <v>0</v>
      </c>
      <c r="V1934">
        <v>0</v>
      </c>
      <c r="W1934">
        <v>0</v>
      </c>
      <c r="X1934">
        <v>8.995106934316242</v>
      </c>
      <c r="Y1934">
        <v>0</v>
      </c>
      <c r="Z1934">
        <v>0.20848920934030804</v>
      </c>
      <c r="AA1934">
        <v>0</v>
      </c>
      <c r="AB1934">
        <v>1.1121718716934688</v>
      </c>
      <c r="AC1934">
        <v>0</v>
      </c>
      <c r="AD1934">
        <v>0</v>
      </c>
      <c r="AE1934">
        <v>10.31576801535002</v>
      </c>
    </row>
    <row r="1935" spans="1:31" x14ac:dyDescent="0.3">
      <c r="A1935">
        <v>2452525</v>
      </c>
      <c r="B1935">
        <v>1</v>
      </c>
      <c r="C1935" t="s">
        <v>80</v>
      </c>
      <c r="D1935" t="s">
        <v>95</v>
      </c>
      <c r="E1935" t="s">
        <v>173</v>
      </c>
      <c r="F1935" t="s">
        <v>5838</v>
      </c>
      <c r="G1935" t="s">
        <v>219</v>
      </c>
      <c r="H1935" t="s">
        <v>144</v>
      </c>
      <c r="I1935" t="s">
        <v>136</v>
      </c>
      <c r="J1935" t="s">
        <v>3</v>
      </c>
      <c r="K1935" t="s">
        <v>138</v>
      </c>
      <c r="L1935" t="s">
        <v>5839</v>
      </c>
      <c r="M1935" t="s">
        <v>5840</v>
      </c>
      <c r="N1935">
        <v>3.1302777769999999</v>
      </c>
      <c r="O1935">
        <v>0</v>
      </c>
      <c r="P1935">
        <v>1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1.1517901938087369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1.1517901938087369</v>
      </c>
    </row>
    <row r="1936" spans="1:31" x14ac:dyDescent="0.3">
      <c r="A1936">
        <v>2452527</v>
      </c>
      <c r="B1936">
        <v>1</v>
      </c>
      <c r="C1936" t="s">
        <v>80</v>
      </c>
      <c r="D1936" t="s">
        <v>94</v>
      </c>
      <c r="E1936" t="s">
        <v>173</v>
      </c>
      <c r="F1936" t="s">
        <v>5841</v>
      </c>
      <c r="G1936" t="s">
        <v>175</v>
      </c>
      <c r="H1936" t="s">
        <v>144</v>
      </c>
      <c r="I1936" t="s">
        <v>136</v>
      </c>
      <c r="J1936" t="s">
        <v>137</v>
      </c>
      <c r="K1936" t="s">
        <v>138</v>
      </c>
      <c r="L1936" t="s">
        <v>5842</v>
      </c>
      <c r="M1936" t="s">
        <v>5843</v>
      </c>
      <c r="N1936">
        <v>1.9911111109999999</v>
      </c>
      <c r="O1936">
        <v>0</v>
      </c>
      <c r="P1936">
        <v>1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0.62902998292579637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0.62902998292579637</v>
      </c>
    </row>
    <row r="1937" spans="1:31" x14ac:dyDescent="0.3">
      <c r="A1937">
        <v>2452528</v>
      </c>
      <c r="B1937">
        <v>1</v>
      </c>
      <c r="C1937" t="s">
        <v>81</v>
      </c>
      <c r="D1937" t="s">
        <v>118</v>
      </c>
      <c r="E1937" t="s">
        <v>284</v>
      </c>
      <c r="F1937" t="s">
        <v>5844</v>
      </c>
      <c r="G1937" t="s">
        <v>149</v>
      </c>
      <c r="H1937" t="s">
        <v>135</v>
      </c>
      <c r="I1937" t="s">
        <v>136</v>
      </c>
      <c r="J1937" t="s">
        <v>137</v>
      </c>
      <c r="K1937" t="s">
        <v>138</v>
      </c>
      <c r="L1937" t="s">
        <v>5845</v>
      </c>
      <c r="M1937" t="s">
        <v>5846</v>
      </c>
      <c r="N1937">
        <v>1.3658333330000001</v>
      </c>
      <c r="O1937">
        <v>1</v>
      </c>
      <c r="P1937">
        <v>2456</v>
      </c>
      <c r="Q1937">
        <v>57</v>
      </c>
      <c r="R1937">
        <v>600</v>
      </c>
      <c r="S1937">
        <v>20</v>
      </c>
      <c r="T1937">
        <v>163</v>
      </c>
      <c r="U1937">
        <v>0</v>
      </c>
      <c r="V1937">
        <v>0</v>
      </c>
      <c r="W1937">
        <v>0.67791111993021502</v>
      </c>
      <c r="X1937">
        <v>294.25993968550239</v>
      </c>
      <c r="Y1937">
        <v>188.11470926673505</v>
      </c>
      <c r="Z1937">
        <v>72.661926828140651</v>
      </c>
      <c r="AA1937">
        <v>95.858332112066662</v>
      </c>
      <c r="AB1937">
        <v>142.49552613048274</v>
      </c>
      <c r="AC1937">
        <v>0</v>
      </c>
      <c r="AD1937">
        <v>0</v>
      </c>
      <c r="AE1937">
        <v>794.06834514285777</v>
      </c>
    </row>
    <row r="1938" spans="1:31" x14ac:dyDescent="0.3">
      <c r="A1938">
        <v>2452532</v>
      </c>
      <c r="B1938">
        <v>1</v>
      </c>
      <c r="C1938" t="s">
        <v>81</v>
      </c>
      <c r="D1938" t="s">
        <v>118</v>
      </c>
      <c r="E1938" t="s">
        <v>173</v>
      </c>
      <c r="F1938" t="s">
        <v>5485</v>
      </c>
      <c r="G1938" t="s">
        <v>175</v>
      </c>
      <c r="H1938" t="s">
        <v>144</v>
      </c>
      <c r="I1938" t="s">
        <v>136</v>
      </c>
      <c r="J1938" t="s">
        <v>137</v>
      </c>
      <c r="K1938" t="s">
        <v>138</v>
      </c>
      <c r="L1938" t="s">
        <v>5847</v>
      </c>
      <c r="M1938" t="s">
        <v>5848</v>
      </c>
      <c r="N1938">
        <v>6.5869444440000002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1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1.0876916760240964</v>
      </c>
      <c r="AC1938">
        <v>0</v>
      </c>
      <c r="AD1938">
        <v>0</v>
      </c>
      <c r="AE1938">
        <v>1.0876916760240964</v>
      </c>
    </row>
    <row r="1939" spans="1:31" x14ac:dyDescent="0.3">
      <c r="A1939">
        <v>2452536</v>
      </c>
      <c r="B1939">
        <v>1</v>
      </c>
      <c r="C1939" t="s">
        <v>80</v>
      </c>
      <c r="D1939" t="s">
        <v>82</v>
      </c>
      <c r="E1939" t="s">
        <v>147</v>
      </c>
      <c r="F1939" t="s">
        <v>5849</v>
      </c>
      <c r="G1939" t="s">
        <v>219</v>
      </c>
      <c r="H1939" t="s">
        <v>135</v>
      </c>
      <c r="I1939" t="s">
        <v>136</v>
      </c>
      <c r="J1939" t="s">
        <v>3</v>
      </c>
      <c r="K1939" t="s">
        <v>138</v>
      </c>
      <c r="L1939" t="s">
        <v>5850</v>
      </c>
      <c r="M1939" t="s">
        <v>5851</v>
      </c>
      <c r="N1939">
        <v>5.4066666659999996</v>
      </c>
      <c r="O1939">
        <v>0</v>
      </c>
      <c r="P1939">
        <v>1306</v>
      </c>
      <c r="Q1939">
        <v>0</v>
      </c>
      <c r="R1939">
        <v>0</v>
      </c>
      <c r="S1939">
        <v>0</v>
      </c>
      <c r="T1939">
        <v>93</v>
      </c>
      <c r="U1939">
        <v>0</v>
      </c>
      <c r="V1939">
        <v>0</v>
      </c>
      <c r="W1939">
        <v>0</v>
      </c>
      <c r="X1939">
        <v>2547.8370787903127</v>
      </c>
      <c r="Y1939">
        <v>0</v>
      </c>
      <c r="Z1939">
        <v>0</v>
      </c>
      <c r="AA1939">
        <v>0</v>
      </c>
      <c r="AB1939">
        <v>273.39057483386836</v>
      </c>
      <c r="AC1939">
        <v>0</v>
      </c>
      <c r="AD1939">
        <v>0</v>
      </c>
      <c r="AE1939">
        <v>2821.2276536241811</v>
      </c>
    </row>
    <row r="1940" spans="1:31" x14ac:dyDescent="0.3">
      <c r="A1940">
        <v>2452541</v>
      </c>
      <c r="B1940">
        <v>1</v>
      </c>
      <c r="C1940" t="s">
        <v>80</v>
      </c>
      <c r="D1940" t="s">
        <v>97</v>
      </c>
      <c r="E1940" t="s">
        <v>173</v>
      </c>
      <c r="F1940" t="s">
        <v>5852</v>
      </c>
      <c r="G1940" t="s">
        <v>175</v>
      </c>
      <c r="H1940" t="s">
        <v>144</v>
      </c>
      <c r="I1940" t="s">
        <v>136</v>
      </c>
      <c r="J1940" t="s">
        <v>137</v>
      </c>
      <c r="K1940" t="s">
        <v>138</v>
      </c>
      <c r="L1940" t="s">
        <v>5853</v>
      </c>
      <c r="M1940" t="s">
        <v>5854</v>
      </c>
      <c r="N1940">
        <v>0.93111111099999999</v>
      </c>
      <c r="O1940">
        <v>0</v>
      </c>
      <c r="P1940">
        <v>1</v>
      </c>
      <c r="Q1940">
        <v>0</v>
      </c>
      <c r="R1940">
        <v>0</v>
      </c>
      <c r="S1940">
        <v>0</v>
      </c>
      <c r="T1940">
        <v>1</v>
      </c>
      <c r="U1940">
        <v>0</v>
      </c>
      <c r="V1940">
        <v>0</v>
      </c>
      <c r="W1940">
        <v>0</v>
      </c>
      <c r="X1940">
        <v>0.259142703314795</v>
      </c>
      <c r="Y1940">
        <v>0</v>
      </c>
      <c r="Z1940">
        <v>0</v>
      </c>
      <c r="AA1940">
        <v>0</v>
      </c>
      <c r="AB1940">
        <v>4.4611751073954098E-3</v>
      </c>
      <c r="AC1940">
        <v>0</v>
      </c>
      <c r="AD1940">
        <v>0</v>
      </c>
      <c r="AE1940">
        <v>0.26360387842219041</v>
      </c>
    </row>
    <row r="1941" spans="1:31" x14ac:dyDescent="0.3">
      <c r="A1941">
        <v>2452542</v>
      </c>
      <c r="B1941">
        <v>1</v>
      </c>
      <c r="C1941" t="s">
        <v>80</v>
      </c>
      <c r="D1941" t="s">
        <v>95</v>
      </c>
      <c r="E1941" t="s">
        <v>147</v>
      </c>
      <c r="F1941" t="s">
        <v>5855</v>
      </c>
      <c r="G1941" t="s">
        <v>226</v>
      </c>
      <c r="H1941" t="s">
        <v>135</v>
      </c>
      <c r="I1941" t="s">
        <v>136</v>
      </c>
      <c r="J1941" t="s">
        <v>137</v>
      </c>
      <c r="K1941" t="s">
        <v>162</v>
      </c>
      <c r="L1941" t="s">
        <v>5856</v>
      </c>
      <c r="M1941" t="s">
        <v>5857</v>
      </c>
      <c r="N1941">
        <v>3.0930555549999998</v>
      </c>
      <c r="O1941">
        <v>0</v>
      </c>
      <c r="P1941">
        <v>478</v>
      </c>
      <c r="Q1941">
        <v>0</v>
      </c>
      <c r="R1941">
        <v>0</v>
      </c>
      <c r="S1941">
        <v>0</v>
      </c>
      <c r="T1941">
        <v>38</v>
      </c>
      <c r="U1941">
        <v>0</v>
      </c>
      <c r="V1941">
        <v>0</v>
      </c>
      <c r="W1941">
        <v>0</v>
      </c>
      <c r="X1941">
        <v>382.03583526522561</v>
      </c>
      <c r="Y1941">
        <v>0</v>
      </c>
      <c r="Z1941">
        <v>0</v>
      </c>
      <c r="AA1941">
        <v>0</v>
      </c>
      <c r="AB1941">
        <v>189.75391067108924</v>
      </c>
      <c r="AC1941">
        <v>0</v>
      </c>
      <c r="AD1941">
        <v>0</v>
      </c>
      <c r="AE1941">
        <v>571.78974593631483</v>
      </c>
    </row>
    <row r="1942" spans="1:31" x14ac:dyDescent="0.3">
      <c r="A1942">
        <v>2452544</v>
      </c>
      <c r="B1942">
        <v>1</v>
      </c>
      <c r="C1942" t="s">
        <v>80</v>
      </c>
      <c r="D1942" t="s">
        <v>110</v>
      </c>
      <c r="E1942" t="s">
        <v>182</v>
      </c>
      <c r="F1942" t="s">
        <v>5858</v>
      </c>
      <c r="G1942" t="s">
        <v>259</v>
      </c>
      <c r="H1942" t="s">
        <v>144</v>
      </c>
      <c r="I1942" t="s">
        <v>136</v>
      </c>
      <c r="J1942" t="s">
        <v>137</v>
      </c>
      <c r="K1942" t="s">
        <v>138</v>
      </c>
      <c r="L1942" t="s">
        <v>5859</v>
      </c>
      <c r="M1942" t="s">
        <v>5860</v>
      </c>
      <c r="N1942">
        <v>1.4269444440000001</v>
      </c>
      <c r="O1942">
        <v>0</v>
      </c>
      <c r="P1942">
        <v>89</v>
      </c>
      <c r="Q1942">
        <v>0</v>
      </c>
      <c r="R1942">
        <v>0</v>
      </c>
      <c r="S1942">
        <v>0</v>
      </c>
      <c r="T1942">
        <v>11</v>
      </c>
      <c r="U1942">
        <v>0</v>
      </c>
      <c r="V1942">
        <v>0</v>
      </c>
      <c r="W1942">
        <v>0</v>
      </c>
      <c r="X1942">
        <v>40.501616004793242</v>
      </c>
      <c r="Y1942">
        <v>0</v>
      </c>
      <c r="Z1942">
        <v>0</v>
      </c>
      <c r="AA1942">
        <v>0</v>
      </c>
      <c r="AB1942">
        <v>5.9517551930718398</v>
      </c>
      <c r="AC1942">
        <v>0</v>
      </c>
      <c r="AD1942">
        <v>0</v>
      </c>
      <c r="AE1942">
        <v>46.453371197865081</v>
      </c>
    </row>
    <row r="1943" spans="1:31" x14ac:dyDescent="0.3">
      <c r="A1943">
        <v>2452550</v>
      </c>
      <c r="B1943">
        <v>1</v>
      </c>
      <c r="C1943" t="s">
        <v>80</v>
      </c>
      <c r="D1943" t="s">
        <v>84</v>
      </c>
      <c r="E1943" t="s">
        <v>173</v>
      </c>
      <c r="F1943" t="s">
        <v>5861</v>
      </c>
      <c r="G1943" t="s">
        <v>461</v>
      </c>
      <c r="H1943" t="s">
        <v>144</v>
      </c>
      <c r="I1943" t="s">
        <v>136</v>
      </c>
      <c r="J1943" t="s">
        <v>137</v>
      </c>
      <c r="K1943" t="s">
        <v>138</v>
      </c>
      <c r="L1943" t="s">
        <v>5862</v>
      </c>
      <c r="M1943" t="s">
        <v>5863</v>
      </c>
      <c r="N1943">
        <v>6.5083333330000004</v>
      </c>
      <c r="O1943">
        <v>0</v>
      </c>
      <c r="P1943">
        <v>4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12.997263612421644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12.997263612421644</v>
      </c>
    </row>
    <row r="1944" spans="1:31" x14ac:dyDescent="0.3">
      <c r="A1944">
        <v>2452552</v>
      </c>
      <c r="B1944">
        <v>1</v>
      </c>
      <c r="C1944" t="s">
        <v>81</v>
      </c>
      <c r="D1944" t="s">
        <v>126</v>
      </c>
      <c r="E1944" t="s">
        <v>132</v>
      </c>
      <c r="F1944" t="s">
        <v>5864</v>
      </c>
      <c r="G1944" t="s">
        <v>149</v>
      </c>
      <c r="H1944" t="s">
        <v>135</v>
      </c>
      <c r="I1944" t="s">
        <v>136</v>
      </c>
      <c r="J1944" t="s">
        <v>137</v>
      </c>
      <c r="K1944" t="s">
        <v>138</v>
      </c>
      <c r="L1944" t="s">
        <v>5865</v>
      </c>
      <c r="M1944" t="s">
        <v>5866</v>
      </c>
      <c r="N1944">
        <v>7.5225</v>
      </c>
      <c r="O1944">
        <v>2</v>
      </c>
      <c r="P1944">
        <v>292</v>
      </c>
      <c r="Q1944">
        <v>36</v>
      </c>
      <c r="R1944">
        <v>127</v>
      </c>
      <c r="S1944">
        <v>11</v>
      </c>
      <c r="T1944">
        <v>25</v>
      </c>
      <c r="U1944">
        <v>0</v>
      </c>
      <c r="V1944">
        <v>0</v>
      </c>
      <c r="W1944">
        <v>15.333628289088635</v>
      </c>
      <c r="X1944">
        <v>271.42356752406704</v>
      </c>
      <c r="Y1944">
        <v>518.57537189339598</v>
      </c>
      <c r="Z1944">
        <v>142.61389986898254</v>
      </c>
      <c r="AA1944">
        <v>183.37294803668297</v>
      </c>
      <c r="AB1944">
        <v>244.82492174099249</v>
      </c>
      <c r="AC1944">
        <v>0</v>
      </c>
      <c r="AD1944">
        <v>0</v>
      </c>
      <c r="AE1944">
        <v>1376.1443373532097</v>
      </c>
    </row>
    <row r="1945" spans="1:31" x14ac:dyDescent="0.3">
      <c r="A1945">
        <v>2452555</v>
      </c>
      <c r="B1945">
        <v>1</v>
      </c>
      <c r="C1945" t="s">
        <v>80</v>
      </c>
      <c r="D1945" t="s">
        <v>83</v>
      </c>
      <c r="E1945" t="s">
        <v>147</v>
      </c>
      <c r="F1945" t="s">
        <v>5867</v>
      </c>
      <c r="G1945" t="s">
        <v>226</v>
      </c>
      <c r="H1945" t="s">
        <v>135</v>
      </c>
      <c r="I1945" t="s">
        <v>136</v>
      </c>
      <c r="J1945" t="s">
        <v>137</v>
      </c>
      <c r="K1945" t="s">
        <v>162</v>
      </c>
      <c r="L1945" t="s">
        <v>5868</v>
      </c>
      <c r="M1945" t="s">
        <v>5869</v>
      </c>
      <c r="N1945">
        <v>0.50749999999999995</v>
      </c>
      <c r="O1945">
        <v>0</v>
      </c>
      <c r="P1945">
        <v>0</v>
      </c>
      <c r="Q1945">
        <v>0</v>
      </c>
      <c r="R1945">
        <v>0</v>
      </c>
      <c r="S1945">
        <v>14</v>
      </c>
      <c r="T1945">
        <v>22</v>
      </c>
      <c r="U1945">
        <v>5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128.82253330589464</v>
      </c>
      <c r="AB1945">
        <v>63.289252504777906</v>
      </c>
      <c r="AC1945">
        <v>1504.2036990673246</v>
      </c>
      <c r="AD1945">
        <v>0</v>
      </c>
      <c r="AE1945">
        <v>1696.3154848779971</v>
      </c>
    </row>
    <row r="1946" spans="1:31" x14ac:dyDescent="0.3">
      <c r="A1946">
        <v>2452556</v>
      </c>
      <c r="B1946">
        <v>1</v>
      </c>
      <c r="C1946" t="s">
        <v>80</v>
      </c>
      <c r="D1946" t="s">
        <v>106</v>
      </c>
      <c r="E1946" t="s">
        <v>173</v>
      </c>
      <c r="F1946" t="s">
        <v>5870</v>
      </c>
      <c r="G1946" t="s">
        <v>219</v>
      </c>
      <c r="H1946" t="s">
        <v>144</v>
      </c>
      <c r="I1946" t="s">
        <v>136</v>
      </c>
      <c r="J1946" t="s">
        <v>3</v>
      </c>
      <c r="K1946" t="s">
        <v>138</v>
      </c>
      <c r="L1946" t="s">
        <v>5871</v>
      </c>
      <c r="M1946" t="s">
        <v>5872</v>
      </c>
      <c r="N1946">
        <v>2.4941666659999999</v>
      </c>
      <c r="O1946">
        <v>0</v>
      </c>
      <c r="P1946">
        <v>0</v>
      </c>
      <c r="Q1946">
        <v>0</v>
      </c>
      <c r="R1946">
        <v>1</v>
      </c>
      <c r="S1946">
        <v>0</v>
      </c>
      <c r="T1946">
        <v>1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0.49729693169372524</v>
      </c>
      <c r="AC1946">
        <v>0</v>
      </c>
      <c r="AD1946">
        <v>0</v>
      </c>
      <c r="AE1946">
        <v>0.49729693169372524</v>
      </c>
    </row>
    <row r="1947" spans="1:31" x14ac:dyDescent="0.3">
      <c r="A1947">
        <v>2452559</v>
      </c>
      <c r="B1947">
        <v>1</v>
      </c>
      <c r="C1947" t="s">
        <v>81</v>
      </c>
      <c r="D1947" t="s">
        <v>120</v>
      </c>
      <c r="E1947" t="s">
        <v>132</v>
      </c>
      <c r="F1947" t="s">
        <v>5873</v>
      </c>
      <c r="G1947" t="s">
        <v>381</v>
      </c>
      <c r="H1947" t="s">
        <v>135</v>
      </c>
      <c r="I1947" t="s">
        <v>136</v>
      </c>
      <c r="J1947" t="s">
        <v>137</v>
      </c>
      <c r="K1947" t="s">
        <v>162</v>
      </c>
      <c r="L1947" t="s">
        <v>5874</v>
      </c>
      <c r="M1947" t="s">
        <v>5875</v>
      </c>
      <c r="N1947">
        <v>0.104722222</v>
      </c>
      <c r="O1947">
        <v>0</v>
      </c>
      <c r="P1947">
        <v>5</v>
      </c>
      <c r="Q1947">
        <v>0</v>
      </c>
      <c r="R1947">
        <v>9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8.8698060683832958E-2</v>
      </c>
      <c r="Y1947">
        <v>0</v>
      </c>
      <c r="Z1947">
        <v>0.21843420191172705</v>
      </c>
      <c r="AA1947">
        <v>0</v>
      </c>
      <c r="AB1947">
        <v>0</v>
      </c>
      <c r="AC1947">
        <v>0</v>
      </c>
      <c r="AD1947">
        <v>0</v>
      </c>
      <c r="AE1947">
        <v>0.30713226259556003</v>
      </c>
    </row>
    <row r="1948" spans="1:31" x14ac:dyDescent="0.3">
      <c r="A1948">
        <v>2452561</v>
      </c>
      <c r="B1948">
        <v>1</v>
      </c>
      <c r="C1948" t="s">
        <v>80</v>
      </c>
      <c r="D1948" t="s">
        <v>83</v>
      </c>
      <c r="E1948" t="s">
        <v>159</v>
      </c>
      <c r="F1948" t="s">
        <v>5876</v>
      </c>
      <c r="G1948" t="s">
        <v>226</v>
      </c>
      <c r="H1948" t="s">
        <v>144</v>
      </c>
      <c r="I1948" t="s">
        <v>136</v>
      </c>
      <c r="J1948" t="s">
        <v>137</v>
      </c>
      <c r="K1948" t="s">
        <v>162</v>
      </c>
      <c r="L1948" t="s">
        <v>5877</v>
      </c>
      <c r="M1948" t="s">
        <v>5878</v>
      </c>
      <c r="N1948">
        <v>4.8294444439999999</v>
      </c>
      <c r="O1948">
        <v>0</v>
      </c>
      <c r="P1948">
        <v>23</v>
      </c>
      <c r="Q1948">
        <v>0</v>
      </c>
      <c r="R1948">
        <v>0</v>
      </c>
      <c r="S1948">
        <v>0</v>
      </c>
      <c r="T1948">
        <v>300</v>
      </c>
      <c r="U1948">
        <v>0</v>
      </c>
      <c r="V1948">
        <v>4</v>
      </c>
      <c r="W1948">
        <v>0</v>
      </c>
      <c r="X1948">
        <v>67.103177810318712</v>
      </c>
      <c r="Y1948">
        <v>0</v>
      </c>
      <c r="Z1948">
        <v>0</v>
      </c>
      <c r="AA1948">
        <v>0</v>
      </c>
      <c r="AB1948">
        <v>1959.4146322353572</v>
      </c>
      <c r="AC1948">
        <v>0</v>
      </c>
      <c r="AD1948">
        <v>35.14463320830945</v>
      </c>
      <c r="AE1948">
        <v>2061.6624432539857</v>
      </c>
    </row>
    <row r="1949" spans="1:31" x14ac:dyDescent="0.3">
      <c r="A1949">
        <v>2452562</v>
      </c>
      <c r="B1949">
        <v>1</v>
      </c>
      <c r="C1949" t="s">
        <v>80</v>
      </c>
      <c r="D1949" t="s">
        <v>103</v>
      </c>
      <c r="E1949" t="s">
        <v>132</v>
      </c>
      <c r="F1949" t="s">
        <v>5879</v>
      </c>
      <c r="G1949" t="s">
        <v>161</v>
      </c>
      <c r="H1949" t="s">
        <v>135</v>
      </c>
      <c r="I1949" t="s">
        <v>136</v>
      </c>
      <c r="J1949" t="s">
        <v>137</v>
      </c>
      <c r="K1949" t="s">
        <v>162</v>
      </c>
      <c r="L1949" t="s">
        <v>5880</v>
      </c>
      <c r="M1949" t="s">
        <v>5881</v>
      </c>
      <c r="N1949">
        <v>1.7975000000000001</v>
      </c>
      <c r="O1949">
        <v>0</v>
      </c>
      <c r="P1949">
        <v>0</v>
      </c>
      <c r="Q1949">
        <v>6</v>
      </c>
      <c r="R1949">
        <v>21</v>
      </c>
      <c r="S1949">
        <v>11</v>
      </c>
      <c r="T1949">
        <v>5</v>
      </c>
      <c r="U1949">
        <v>5</v>
      </c>
      <c r="V1949">
        <v>0</v>
      </c>
      <c r="W1949">
        <v>0</v>
      </c>
      <c r="X1949">
        <v>0</v>
      </c>
      <c r="Y1949">
        <v>3.2034144994758029</v>
      </c>
      <c r="Z1949">
        <v>50.072591444217089</v>
      </c>
      <c r="AA1949">
        <v>73.662196978441841</v>
      </c>
      <c r="AB1949">
        <v>64.19054648771818</v>
      </c>
      <c r="AC1949">
        <v>192.73944510919722</v>
      </c>
      <c r="AD1949">
        <v>0</v>
      </c>
      <c r="AE1949">
        <v>383.86819451905012</v>
      </c>
    </row>
    <row r="1950" spans="1:31" x14ac:dyDescent="0.3">
      <c r="A1950">
        <v>2452564</v>
      </c>
      <c r="B1950">
        <v>1</v>
      </c>
      <c r="C1950" t="s">
        <v>80</v>
      </c>
      <c r="D1950" t="s">
        <v>94</v>
      </c>
      <c r="E1950" t="s">
        <v>173</v>
      </c>
      <c r="F1950" t="s">
        <v>5882</v>
      </c>
      <c r="G1950" t="s">
        <v>179</v>
      </c>
      <c r="H1950" t="s">
        <v>144</v>
      </c>
      <c r="I1950" t="s">
        <v>136</v>
      </c>
      <c r="J1950" t="s">
        <v>137</v>
      </c>
      <c r="K1950" t="s">
        <v>138</v>
      </c>
      <c r="L1950" t="s">
        <v>5883</v>
      </c>
      <c r="M1950" t="s">
        <v>5884</v>
      </c>
      <c r="N1950">
        <v>1.479166666</v>
      </c>
      <c r="O1950">
        <v>0</v>
      </c>
      <c r="P1950">
        <v>2</v>
      </c>
      <c r="Q1950">
        <v>0</v>
      </c>
      <c r="R1950">
        <v>0</v>
      </c>
      <c r="S1950">
        <v>0</v>
      </c>
      <c r="T1950">
        <v>2</v>
      </c>
      <c r="U1950">
        <v>0</v>
      </c>
      <c r="V1950">
        <v>0</v>
      </c>
      <c r="W1950">
        <v>0</v>
      </c>
      <c r="X1950">
        <v>0.35673123820676794</v>
      </c>
      <c r="Y1950">
        <v>0</v>
      </c>
      <c r="Z1950">
        <v>0</v>
      </c>
      <c r="AA1950">
        <v>0</v>
      </c>
      <c r="AB1950">
        <v>1.374664525275743</v>
      </c>
      <c r="AC1950">
        <v>0</v>
      </c>
      <c r="AD1950">
        <v>0</v>
      </c>
      <c r="AE1950">
        <v>1.731395763482511</v>
      </c>
    </row>
    <row r="1951" spans="1:31" x14ac:dyDescent="0.3">
      <c r="A1951">
        <v>2452567</v>
      </c>
      <c r="B1951">
        <v>1</v>
      </c>
      <c r="C1951" t="s">
        <v>80</v>
      </c>
      <c r="D1951" t="s">
        <v>96</v>
      </c>
      <c r="E1951" t="s">
        <v>173</v>
      </c>
      <c r="F1951" t="s">
        <v>5885</v>
      </c>
      <c r="G1951" t="s">
        <v>461</v>
      </c>
      <c r="H1951" t="s">
        <v>144</v>
      </c>
      <c r="I1951" t="s">
        <v>136</v>
      </c>
      <c r="J1951" t="s">
        <v>137</v>
      </c>
      <c r="K1951" t="s">
        <v>138</v>
      </c>
      <c r="L1951" t="s">
        <v>5886</v>
      </c>
      <c r="M1951" t="s">
        <v>5887</v>
      </c>
      <c r="N1951">
        <v>4.4583333329999997</v>
      </c>
      <c r="O1951">
        <v>0</v>
      </c>
      <c r="P1951">
        <v>1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1.271314142919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1.271314142919</v>
      </c>
    </row>
    <row r="1952" spans="1:31" x14ac:dyDescent="0.3">
      <c r="A1952">
        <v>2452568</v>
      </c>
      <c r="B1952">
        <v>1</v>
      </c>
      <c r="C1952" t="s">
        <v>81</v>
      </c>
      <c r="D1952" t="s">
        <v>127</v>
      </c>
      <c r="E1952" t="s">
        <v>141</v>
      </c>
      <c r="F1952" t="s">
        <v>5888</v>
      </c>
      <c r="G1952" t="s">
        <v>156</v>
      </c>
      <c r="H1952" t="s">
        <v>144</v>
      </c>
      <c r="I1952" t="s">
        <v>136</v>
      </c>
      <c r="J1952" t="s">
        <v>137</v>
      </c>
      <c r="K1952" t="s">
        <v>138</v>
      </c>
      <c r="L1952" t="s">
        <v>5889</v>
      </c>
      <c r="M1952" t="s">
        <v>5890</v>
      </c>
      <c r="N1952">
        <v>8.1225000000000005</v>
      </c>
      <c r="O1952">
        <v>0</v>
      </c>
      <c r="P1952">
        <v>22</v>
      </c>
      <c r="Q1952">
        <v>0</v>
      </c>
      <c r="R1952">
        <v>5</v>
      </c>
      <c r="S1952">
        <v>0</v>
      </c>
      <c r="T1952">
        <v>1</v>
      </c>
      <c r="U1952">
        <v>0</v>
      </c>
      <c r="V1952">
        <v>0</v>
      </c>
      <c r="W1952">
        <v>0</v>
      </c>
      <c r="X1952">
        <v>33.553592970187054</v>
      </c>
      <c r="Y1952">
        <v>0</v>
      </c>
      <c r="Z1952">
        <v>12.66312096552184</v>
      </c>
      <c r="AA1952">
        <v>0</v>
      </c>
      <c r="AB1952">
        <v>0.66764074391056827</v>
      </c>
      <c r="AC1952">
        <v>0</v>
      </c>
      <c r="AD1952">
        <v>0</v>
      </c>
      <c r="AE1952">
        <v>46.884354679619463</v>
      </c>
    </row>
    <row r="1953" spans="1:31" x14ac:dyDescent="0.3">
      <c r="A1953">
        <v>2452571</v>
      </c>
      <c r="B1953">
        <v>1</v>
      </c>
      <c r="C1953" t="s">
        <v>81</v>
      </c>
      <c r="D1953" t="s">
        <v>120</v>
      </c>
      <c r="E1953" t="s">
        <v>147</v>
      </c>
      <c r="F1953" t="s">
        <v>5891</v>
      </c>
      <c r="G1953" t="s">
        <v>381</v>
      </c>
      <c r="H1953" t="s">
        <v>135</v>
      </c>
      <c r="I1953" t="s">
        <v>136</v>
      </c>
      <c r="J1953" t="s">
        <v>137</v>
      </c>
      <c r="K1953" t="s">
        <v>162</v>
      </c>
      <c r="L1953" t="s">
        <v>5892</v>
      </c>
      <c r="M1953" t="s">
        <v>5893</v>
      </c>
      <c r="N1953">
        <v>0.147777777</v>
      </c>
      <c r="O1953">
        <v>0</v>
      </c>
      <c r="P1953">
        <v>121</v>
      </c>
      <c r="Q1953">
        <v>0</v>
      </c>
      <c r="R1953">
        <v>6</v>
      </c>
      <c r="S1953">
        <v>0</v>
      </c>
      <c r="T1953">
        <v>6</v>
      </c>
      <c r="U1953">
        <v>0</v>
      </c>
      <c r="V1953">
        <v>0</v>
      </c>
      <c r="W1953">
        <v>0</v>
      </c>
      <c r="X1953">
        <v>2.7053965026868614</v>
      </c>
      <c r="Y1953">
        <v>0</v>
      </c>
      <c r="Z1953">
        <v>9.5701653381798146E-2</v>
      </c>
      <c r="AA1953">
        <v>0</v>
      </c>
      <c r="AB1953">
        <v>1.2378163334835153</v>
      </c>
      <c r="AC1953">
        <v>0</v>
      </c>
      <c r="AD1953">
        <v>0</v>
      </c>
      <c r="AE1953">
        <v>4.0389144895521749</v>
      </c>
    </row>
    <row r="1954" spans="1:31" x14ac:dyDescent="0.3">
      <c r="A1954">
        <v>2452574</v>
      </c>
      <c r="B1954">
        <v>1</v>
      </c>
      <c r="C1954" t="s">
        <v>80</v>
      </c>
      <c r="D1954" t="s">
        <v>110</v>
      </c>
      <c r="E1954" t="s">
        <v>173</v>
      </c>
      <c r="F1954" t="s">
        <v>5894</v>
      </c>
      <c r="G1954" t="s">
        <v>219</v>
      </c>
      <c r="H1954" t="s">
        <v>144</v>
      </c>
      <c r="I1954" t="s">
        <v>136</v>
      </c>
      <c r="J1954" t="s">
        <v>3</v>
      </c>
      <c r="K1954" t="s">
        <v>138</v>
      </c>
      <c r="L1954" t="s">
        <v>5895</v>
      </c>
      <c r="M1954" t="s">
        <v>5896</v>
      </c>
      <c r="N1954">
        <v>6.2894444439999999</v>
      </c>
      <c r="O1954">
        <v>0</v>
      </c>
      <c r="P1954">
        <v>16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30.5834666892383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30.5834666892383</v>
      </c>
    </row>
    <row r="1955" spans="1:31" x14ac:dyDescent="0.3">
      <c r="A1955">
        <v>2452576</v>
      </c>
      <c r="B1955">
        <v>1</v>
      </c>
      <c r="C1955" t="s">
        <v>80</v>
      </c>
      <c r="D1955" t="s">
        <v>94</v>
      </c>
      <c r="E1955" t="s">
        <v>159</v>
      </c>
      <c r="F1955" t="s">
        <v>5897</v>
      </c>
      <c r="G1955" t="s">
        <v>143</v>
      </c>
      <c r="H1955" t="s">
        <v>144</v>
      </c>
      <c r="I1955" t="s">
        <v>136</v>
      </c>
      <c r="J1955" t="s">
        <v>137</v>
      </c>
      <c r="K1955" t="s">
        <v>138</v>
      </c>
      <c r="L1955" t="s">
        <v>5898</v>
      </c>
      <c r="M1955" t="s">
        <v>5899</v>
      </c>
      <c r="N1955">
        <v>0.37916666599999999</v>
      </c>
      <c r="O1955">
        <v>0</v>
      </c>
      <c r="P1955">
        <v>105</v>
      </c>
      <c r="Q1955">
        <v>0</v>
      </c>
      <c r="R1955">
        <v>4</v>
      </c>
      <c r="S1955">
        <v>0</v>
      </c>
      <c r="T1955">
        <v>25</v>
      </c>
      <c r="U1955">
        <v>0</v>
      </c>
      <c r="V1955">
        <v>0</v>
      </c>
      <c r="W1955">
        <v>0</v>
      </c>
      <c r="X1955">
        <v>7.2212607554905404</v>
      </c>
      <c r="Y1955">
        <v>0</v>
      </c>
      <c r="Z1955">
        <v>2.1338362003938256E-2</v>
      </c>
      <c r="AA1955">
        <v>0</v>
      </c>
      <c r="AB1955">
        <v>11.676165074333598</v>
      </c>
      <c r="AC1955">
        <v>0</v>
      </c>
      <c r="AD1955">
        <v>0</v>
      </c>
      <c r="AE1955">
        <v>18.918764191828075</v>
      </c>
    </row>
    <row r="1956" spans="1:31" x14ac:dyDescent="0.3">
      <c r="A1956">
        <v>2452578</v>
      </c>
      <c r="B1956">
        <v>1</v>
      </c>
      <c r="C1956" t="s">
        <v>81</v>
      </c>
      <c r="D1956" t="s">
        <v>118</v>
      </c>
      <c r="E1956" t="s">
        <v>132</v>
      </c>
      <c r="F1956" t="s">
        <v>5900</v>
      </c>
      <c r="G1956" t="s">
        <v>166</v>
      </c>
      <c r="H1956" t="s">
        <v>135</v>
      </c>
      <c r="I1956" t="s">
        <v>136</v>
      </c>
      <c r="J1956" t="s">
        <v>137</v>
      </c>
      <c r="K1956" t="s">
        <v>138</v>
      </c>
      <c r="L1956" t="s">
        <v>5901</v>
      </c>
      <c r="M1956" t="s">
        <v>5902</v>
      </c>
      <c r="N1956">
        <v>2.793055555</v>
      </c>
      <c r="O1956">
        <v>1</v>
      </c>
      <c r="P1956">
        <v>171</v>
      </c>
      <c r="Q1956">
        <v>23</v>
      </c>
      <c r="R1956">
        <v>20</v>
      </c>
      <c r="S1956">
        <v>7</v>
      </c>
      <c r="T1956">
        <v>20</v>
      </c>
      <c r="U1956">
        <v>1</v>
      </c>
      <c r="V1956">
        <v>0</v>
      </c>
      <c r="W1956">
        <v>0.19461173960045236</v>
      </c>
      <c r="X1956">
        <v>84.227735344663571</v>
      </c>
      <c r="Y1956">
        <v>16.123000802377589</v>
      </c>
      <c r="Z1956">
        <v>7.1613530796990164</v>
      </c>
      <c r="AA1956">
        <v>161.86222419840124</v>
      </c>
      <c r="AB1956">
        <v>45.969698299132453</v>
      </c>
      <c r="AC1956">
        <v>55.864614848942608</v>
      </c>
      <c r="AD1956">
        <v>0</v>
      </c>
      <c r="AE1956">
        <v>371.40323831281694</v>
      </c>
    </row>
    <row r="1957" spans="1:31" x14ac:dyDescent="0.3">
      <c r="A1957">
        <v>2452580</v>
      </c>
      <c r="B1957">
        <v>1</v>
      </c>
      <c r="C1957" t="s">
        <v>81</v>
      </c>
      <c r="D1957" t="s">
        <v>120</v>
      </c>
      <c r="E1957" t="s">
        <v>147</v>
      </c>
      <c r="F1957" t="s">
        <v>5903</v>
      </c>
      <c r="G1957" t="s">
        <v>226</v>
      </c>
      <c r="H1957" t="s">
        <v>135</v>
      </c>
      <c r="I1957" t="s">
        <v>136</v>
      </c>
      <c r="J1957" t="s">
        <v>137</v>
      </c>
      <c r="K1957" t="s">
        <v>162</v>
      </c>
      <c r="L1957" t="s">
        <v>5904</v>
      </c>
      <c r="M1957" t="s">
        <v>5905</v>
      </c>
      <c r="N1957">
        <v>0.79555555499999997</v>
      </c>
      <c r="O1957">
        <v>0</v>
      </c>
      <c r="P1957">
        <v>354</v>
      </c>
      <c r="Q1957">
        <v>0</v>
      </c>
      <c r="R1957">
        <v>6</v>
      </c>
      <c r="S1957">
        <v>0</v>
      </c>
      <c r="T1957">
        <v>22</v>
      </c>
      <c r="U1957">
        <v>0</v>
      </c>
      <c r="V1957">
        <v>0</v>
      </c>
      <c r="W1957">
        <v>0</v>
      </c>
      <c r="X1957">
        <v>57.320690257846188</v>
      </c>
      <c r="Y1957">
        <v>0</v>
      </c>
      <c r="Z1957">
        <v>1.2705004529025299</v>
      </c>
      <c r="AA1957">
        <v>0</v>
      </c>
      <c r="AB1957">
        <v>11.226007656999524</v>
      </c>
      <c r="AC1957">
        <v>0</v>
      </c>
      <c r="AD1957">
        <v>0</v>
      </c>
      <c r="AE1957">
        <v>69.817198367748247</v>
      </c>
    </row>
    <row r="1958" spans="1:31" x14ac:dyDescent="0.3">
      <c r="A1958">
        <v>2452582</v>
      </c>
      <c r="B1958">
        <v>1</v>
      </c>
      <c r="C1958" t="s">
        <v>80</v>
      </c>
      <c r="D1958" t="s">
        <v>99</v>
      </c>
      <c r="E1958" t="s">
        <v>173</v>
      </c>
      <c r="F1958" t="s">
        <v>5906</v>
      </c>
      <c r="G1958" t="s">
        <v>175</v>
      </c>
      <c r="H1958" t="s">
        <v>144</v>
      </c>
      <c r="I1958" t="s">
        <v>136</v>
      </c>
      <c r="J1958" t="s">
        <v>137</v>
      </c>
      <c r="K1958" t="s">
        <v>138</v>
      </c>
      <c r="L1958" t="s">
        <v>5907</v>
      </c>
      <c r="M1958" t="s">
        <v>5908</v>
      </c>
      <c r="N1958">
        <v>1.2102777769999999</v>
      </c>
      <c r="O1958">
        <v>0</v>
      </c>
      <c r="P1958">
        <v>1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0.24139317528053844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0.24139317528053844</v>
      </c>
    </row>
    <row r="1959" spans="1:31" x14ac:dyDescent="0.3">
      <c r="A1959">
        <v>2452583</v>
      </c>
      <c r="B1959">
        <v>1</v>
      </c>
      <c r="C1959" t="s">
        <v>80</v>
      </c>
      <c r="D1959" t="s">
        <v>95</v>
      </c>
      <c r="E1959" t="s">
        <v>141</v>
      </c>
      <c r="F1959" t="s">
        <v>5909</v>
      </c>
      <c r="G1959" t="s">
        <v>143</v>
      </c>
      <c r="H1959" t="s">
        <v>144</v>
      </c>
      <c r="I1959" t="s">
        <v>136</v>
      </c>
      <c r="J1959" t="s">
        <v>137</v>
      </c>
      <c r="K1959" t="s">
        <v>138</v>
      </c>
      <c r="L1959" t="s">
        <v>5910</v>
      </c>
      <c r="M1959" t="s">
        <v>5911</v>
      </c>
      <c r="N1959">
        <v>1.1811111110000001</v>
      </c>
      <c r="O1959">
        <v>0</v>
      </c>
      <c r="P1959">
        <v>41</v>
      </c>
      <c r="Q1959">
        <v>0</v>
      </c>
      <c r="R1959">
        <v>0</v>
      </c>
      <c r="S1959">
        <v>0</v>
      </c>
      <c r="T1959">
        <v>2</v>
      </c>
      <c r="U1959">
        <v>0</v>
      </c>
      <c r="V1959">
        <v>0</v>
      </c>
      <c r="W1959">
        <v>0</v>
      </c>
      <c r="X1959">
        <v>7.2339159164139053</v>
      </c>
      <c r="Y1959">
        <v>0</v>
      </c>
      <c r="Z1959">
        <v>0</v>
      </c>
      <c r="AA1959">
        <v>0</v>
      </c>
      <c r="AB1959">
        <v>2.2389852642889702E-2</v>
      </c>
      <c r="AC1959">
        <v>0</v>
      </c>
      <c r="AD1959">
        <v>0</v>
      </c>
      <c r="AE1959">
        <v>7.2563057690567954</v>
      </c>
    </row>
    <row r="1960" spans="1:31" x14ac:dyDescent="0.3">
      <c r="A1960">
        <v>2452585</v>
      </c>
      <c r="B1960">
        <v>1</v>
      </c>
      <c r="C1960" t="s">
        <v>80</v>
      </c>
      <c r="D1960" t="s">
        <v>89</v>
      </c>
      <c r="E1960" t="s">
        <v>182</v>
      </c>
      <c r="F1960" t="s">
        <v>5912</v>
      </c>
      <c r="G1960" t="s">
        <v>156</v>
      </c>
      <c r="H1960" t="s">
        <v>144</v>
      </c>
      <c r="I1960" t="s">
        <v>136</v>
      </c>
      <c r="J1960" t="s">
        <v>137</v>
      </c>
      <c r="K1960" t="s">
        <v>138</v>
      </c>
      <c r="L1960" t="s">
        <v>5913</v>
      </c>
      <c r="M1960" t="s">
        <v>5914</v>
      </c>
      <c r="N1960">
        <v>3.7866666659999999</v>
      </c>
      <c r="O1960">
        <v>0</v>
      </c>
      <c r="P1960">
        <v>42</v>
      </c>
      <c r="Q1960">
        <v>0</v>
      </c>
      <c r="R1960">
        <v>0</v>
      </c>
      <c r="S1960">
        <v>0</v>
      </c>
      <c r="T1960">
        <v>49</v>
      </c>
      <c r="U1960">
        <v>0</v>
      </c>
      <c r="V1960">
        <v>0</v>
      </c>
      <c r="W1960">
        <v>0</v>
      </c>
      <c r="X1960">
        <v>60.025105716235302</v>
      </c>
      <c r="Y1960">
        <v>0</v>
      </c>
      <c r="Z1960">
        <v>0</v>
      </c>
      <c r="AA1960">
        <v>0</v>
      </c>
      <c r="AB1960">
        <v>293.63772604261794</v>
      </c>
      <c r="AC1960">
        <v>0</v>
      </c>
      <c r="AD1960">
        <v>0</v>
      </c>
      <c r="AE1960">
        <v>353.66283175885326</v>
      </c>
    </row>
    <row r="1961" spans="1:31" x14ac:dyDescent="0.3">
      <c r="A1961">
        <v>2452586</v>
      </c>
      <c r="B1961">
        <v>1</v>
      </c>
      <c r="C1961" t="s">
        <v>80</v>
      </c>
      <c r="D1961" t="s">
        <v>110</v>
      </c>
      <c r="E1961" t="s">
        <v>182</v>
      </c>
      <c r="F1961" t="s">
        <v>5858</v>
      </c>
      <c r="G1961" t="s">
        <v>259</v>
      </c>
      <c r="H1961" t="s">
        <v>144</v>
      </c>
      <c r="I1961" t="s">
        <v>136</v>
      </c>
      <c r="J1961" t="s">
        <v>137</v>
      </c>
      <c r="K1961" t="s">
        <v>138</v>
      </c>
      <c r="L1961" t="s">
        <v>5915</v>
      </c>
      <c r="M1961" t="s">
        <v>5916</v>
      </c>
      <c r="N1961">
        <v>0.62</v>
      </c>
      <c r="O1961">
        <v>0</v>
      </c>
      <c r="P1961">
        <v>89</v>
      </c>
      <c r="Q1961">
        <v>0</v>
      </c>
      <c r="R1961">
        <v>0</v>
      </c>
      <c r="S1961">
        <v>0</v>
      </c>
      <c r="T1961">
        <v>11</v>
      </c>
      <c r="U1961">
        <v>0</v>
      </c>
      <c r="V1961">
        <v>0</v>
      </c>
      <c r="W1961">
        <v>0</v>
      </c>
      <c r="X1961">
        <v>17.578536829257111</v>
      </c>
      <c r="Y1961">
        <v>0</v>
      </c>
      <c r="Z1961">
        <v>0</v>
      </c>
      <c r="AA1961">
        <v>0</v>
      </c>
      <c r="AB1961">
        <v>2.5140952749050549</v>
      </c>
      <c r="AC1961">
        <v>0</v>
      </c>
      <c r="AD1961">
        <v>0</v>
      </c>
      <c r="AE1961">
        <v>20.092632104162167</v>
      </c>
    </row>
    <row r="1962" spans="1:31" x14ac:dyDescent="0.3">
      <c r="A1962">
        <v>2452595</v>
      </c>
      <c r="B1962">
        <v>1</v>
      </c>
      <c r="C1962" t="s">
        <v>80</v>
      </c>
      <c r="D1962" t="s">
        <v>107</v>
      </c>
      <c r="E1962" t="s">
        <v>173</v>
      </c>
      <c r="F1962" t="s">
        <v>5917</v>
      </c>
      <c r="G1962" t="s">
        <v>175</v>
      </c>
      <c r="H1962" t="s">
        <v>144</v>
      </c>
      <c r="I1962" t="s">
        <v>136</v>
      </c>
      <c r="J1962" t="s">
        <v>137</v>
      </c>
      <c r="K1962" t="s">
        <v>138</v>
      </c>
      <c r="L1962" t="s">
        <v>5918</v>
      </c>
      <c r="M1962" t="s">
        <v>5919</v>
      </c>
      <c r="N1962">
        <v>1.285833333</v>
      </c>
      <c r="O1962">
        <v>0</v>
      </c>
      <c r="P1962">
        <v>1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0.11088736975781507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0.11088736975781507</v>
      </c>
    </row>
    <row r="1963" spans="1:31" x14ac:dyDescent="0.3">
      <c r="A1963">
        <v>2452598</v>
      </c>
      <c r="B1963">
        <v>1</v>
      </c>
      <c r="C1963" t="s">
        <v>81</v>
      </c>
      <c r="D1963" t="s">
        <v>128</v>
      </c>
      <c r="E1963" t="s">
        <v>173</v>
      </c>
      <c r="F1963" t="s">
        <v>5920</v>
      </c>
      <c r="G1963" t="s">
        <v>461</v>
      </c>
      <c r="H1963" t="s">
        <v>144</v>
      </c>
      <c r="I1963" t="s">
        <v>136</v>
      </c>
      <c r="J1963" t="s">
        <v>137</v>
      </c>
      <c r="K1963" t="s">
        <v>138</v>
      </c>
      <c r="L1963" t="s">
        <v>5921</v>
      </c>
      <c r="M1963" t="s">
        <v>5922</v>
      </c>
      <c r="N1963">
        <v>2.2058333330000002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5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15.084302278883913</v>
      </c>
      <c r="AC1963">
        <v>0</v>
      </c>
      <c r="AD1963">
        <v>0</v>
      </c>
      <c r="AE1963">
        <v>15.084302278883913</v>
      </c>
    </row>
    <row r="1964" spans="1:31" x14ac:dyDescent="0.3">
      <c r="A1964">
        <v>2452603</v>
      </c>
      <c r="B1964">
        <v>1</v>
      </c>
      <c r="C1964" t="s">
        <v>80</v>
      </c>
      <c r="D1964" t="s">
        <v>88</v>
      </c>
      <c r="E1964" t="s">
        <v>173</v>
      </c>
      <c r="F1964" t="s">
        <v>5323</v>
      </c>
      <c r="G1964" t="s">
        <v>461</v>
      </c>
      <c r="H1964" t="s">
        <v>144</v>
      </c>
      <c r="I1964" t="s">
        <v>136</v>
      </c>
      <c r="J1964" t="s">
        <v>137</v>
      </c>
      <c r="K1964" t="s">
        <v>138</v>
      </c>
      <c r="L1964" t="s">
        <v>5923</v>
      </c>
      <c r="M1964" t="s">
        <v>5924</v>
      </c>
      <c r="N1964">
        <v>5.5272222219999998</v>
      </c>
      <c r="O1964">
        <v>0</v>
      </c>
      <c r="P1964">
        <v>1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2.1388592284781844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2.1388592284781844</v>
      </c>
    </row>
    <row r="1965" spans="1:31" x14ac:dyDescent="0.3">
      <c r="A1965">
        <v>2452604</v>
      </c>
      <c r="B1965">
        <v>1</v>
      </c>
      <c r="C1965" t="s">
        <v>80</v>
      </c>
      <c r="D1965" t="s">
        <v>103</v>
      </c>
      <c r="E1965" t="s">
        <v>173</v>
      </c>
      <c r="F1965" t="s">
        <v>5925</v>
      </c>
      <c r="G1965" t="s">
        <v>175</v>
      </c>
      <c r="H1965" t="s">
        <v>144</v>
      </c>
      <c r="I1965" t="s">
        <v>136</v>
      </c>
      <c r="J1965" t="s">
        <v>137</v>
      </c>
      <c r="K1965" t="s">
        <v>138</v>
      </c>
      <c r="L1965" t="s">
        <v>5926</v>
      </c>
      <c r="M1965" t="s">
        <v>5927</v>
      </c>
      <c r="N1965">
        <v>1.065555555</v>
      </c>
      <c r="O1965">
        <v>0</v>
      </c>
      <c r="P1965">
        <v>1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0.53191900386756885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0.53191900386756885</v>
      </c>
    </row>
    <row r="1966" spans="1:31" x14ac:dyDescent="0.3">
      <c r="A1966">
        <v>2452606</v>
      </c>
      <c r="B1966">
        <v>1</v>
      </c>
      <c r="C1966" t="s">
        <v>80</v>
      </c>
      <c r="D1966" t="s">
        <v>93</v>
      </c>
      <c r="E1966" t="s">
        <v>141</v>
      </c>
      <c r="F1966" t="s">
        <v>5928</v>
      </c>
      <c r="G1966" t="s">
        <v>410</v>
      </c>
      <c r="H1966" t="s">
        <v>144</v>
      </c>
      <c r="I1966" t="s">
        <v>136</v>
      </c>
      <c r="J1966" t="s">
        <v>137</v>
      </c>
      <c r="K1966" t="s">
        <v>138</v>
      </c>
      <c r="L1966" t="s">
        <v>5929</v>
      </c>
      <c r="M1966" t="s">
        <v>5930</v>
      </c>
      <c r="N1966">
        <v>2.438055555</v>
      </c>
      <c r="O1966">
        <v>0</v>
      </c>
      <c r="P1966">
        <v>57</v>
      </c>
      <c r="Q1966">
        <v>0</v>
      </c>
      <c r="R1966">
        <v>0</v>
      </c>
      <c r="S1966">
        <v>0</v>
      </c>
      <c r="T1966">
        <v>12</v>
      </c>
      <c r="U1966">
        <v>0</v>
      </c>
      <c r="V1966">
        <v>0</v>
      </c>
      <c r="W1966">
        <v>0</v>
      </c>
      <c r="X1966">
        <v>28.176509414836598</v>
      </c>
      <c r="Y1966">
        <v>0</v>
      </c>
      <c r="Z1966">
        <v>0</v>
      </c>
      <c r="AA1966">
        <v>0</v>
      </c>
      <c r="AB1966">
        <v>19.15922986802509</v>
      </c>
      <c r="AC1966">
        <v>0</v>
      </c>
      <c r="AD1966">
        <v>0</v>
      </c>
      <c r="AE1966">
        <v>47.335739282861688</v>
      </c>
    </row>
    <row r="1967" spans="1:31" x14ac:dyDescent="0.3">
      <c r="A1967">
        <v>2452607</v>
      </c>
      <c r="B1967">
        <v>1</v>
      </c>
      <c r="C1967" t="s">
        <v>81</v>
      </c>
      <c r="D1967" t="s">
        <v>112</v>
      </c>
      <c r="E1967" t="s">
        <v>141</v>
      </c>
      <c r="F1967" t="s">
        <v>5931</v>
      </c>
      <c r="G1967" t="s">
        <v>200</v>
      </c>
      <c r="H1967" t="s">
        <v>144</v>
      </c>
      <c r="I1967" t="s">
        <v>136</v>
      </c>
      <c r="J1967" t="s">
        <v>137</v>
      </c>
      <c r="K1967" t="s">
        <v>138</v>
      </c>
      <c r="L1967" t="s">
        <v>5932</v>
      </c>
      <c r="M1967" t="s">
        <v>5933</v>
      </c>
      <c r="N1967">
        <v>0.82750000000000001</v>
      </c>
      <c r="O1967">
        <v>0</v>
      </c>
      <c r="P1967">
        <v>127</v>
      </c>
      <c r="Q1967">
        <v>0</v>
      </c>
      <c r="R1967">
        <v>24</v>
      </c>
      <c r="S1967">
        <v>0</v>
      </c>
      <c r="T1967">
        <v>4</v>
      </c>
      <c r="U1967">
        <v>0</v>
      </c>
      <c r="V1967">
        <v>0</v>
      </c>
      <c r="W1967">
        <v>0</v>
      </c>
      <c r="X1967">
        <v>25.17069862211353</v>
      </c>
      <c r="Y1967">
        <v>0</v>
      </c>
      <c r="Z1967">
        <v>3.5538403505470293</v>
      </c>
      <c r="AA1967">
        <v>0</v>
      </c>
      <c r="AB1967">
        <v>1.6118244876441472</v>
      </c>
      <c r="AC1967">
        <v>0</v>
      </c>
      <c r="AD1967">
        <v>0</v>
      </c>
      <c r="AE1967">
        <v>30.336363460304707</v>
      </c>
    </row>
    <row r="1968" spans="1:31" x14ac:dyDescent="0.3">
      <c r="A1968">
        <v>2452609</v>
      </c>
      <c r="B1968">
        <v>1</v>
      </c>
      <c r="C1968" t="s">
        <v>81</v>
      </c>
      <c r="D1968" t="s">
        <v>127</v>
      </c>
      <c r="E1968" t="s">
        <v>132</v>
      </c>
      <c r="F1968" t="s">
        <v>5934</v>
      </c>
      <c r="G1968" t="s">
        <v>143</v>
      </c>
      <c r="H1968" t="s">
        <v>135</v>
      </c>
      <c r="I1968" t="s">
        <v>136</v>
      </c>
      <c r="J1968" t="s">
        <v>137</v>
      </c>
      <c r="K1968" t="s">
        <v>138</v>
      </c>
      <c r="L1968" t="s">
        <v>5935</v>
      </c>
      <c r="M1968" t="s">
        <v>5936</v>
      </c>
      <c r="N1968">
        <v>3.8502777770000001</v>
      </c>
      <c r="O1968">
        <v>2</v>
      </c>
      <c r="P1968">
        <v>1386</v>
      </c>
      <c r="Q1968">
        <v>28</v>
      </c>
      <c r="R1968">
        <v>84</v>
      </c>
      <c r="S1968">
        <v>13</v>
      </c>
      <c r="T1968">
        <v>110</v>
      </c>
      <c r="U1968">
        <v>1</v>
      </c>
      <c r="V1968">
        <v>0</v>
      </c>
      <c r="W1968">
        <v>1.5245146469855038</v>
      </c>
      <c r="X1968">
        <v>881.34963200709421</v>
      </c>
      <c r="Y1968">
        <v>73.70930883127572</v>
      </c>
      <c r="Z1968">
        <v>52.606793843334081</v>
      </c>
      <c r="AA1968">
        <v>100.72623060808746</v>
      </c>
      <c r="AB1968">
        <v>198.20576381388597</v>
      </c>
      <c r="AC1968">
        <v>7.6707248251365012</v>
      </c>
      <c r="AD1968">
        <v>0</v>
      </c>
      <c r="AE1968">
        <v>1315.7929685757995</v>
      </c>
    </row>
    <row r="1969" spans="1:31" x14ac:dyDescent="0.3">
      <c r="A1969">
        <v>2452610</v>
      </c>
      <c r="B1969">
        <v>1</v>
      </c>
      <c r="C1969" t="s">
        <v>80</v>
      </c>
      <c r="D1969" t="s">
        <v>101</v>
      </c>
      <c r="E1969" t="s">
        <v>173</v>
      </c>
      <c r="F1969" t="s">
        <v>3712</v>
      </c>
      <c r="G1969" t="s">
        <v>461</v>
      </c>
      <c r="H1969" t="s">
        <v>144</v>
      </c>
      <c r="I1969" t="s">
        <v>136</v>
      </c>
      <c r="J1969" t="s">
        <v>137</v>
      </c>
      <c r="K1969" t="s">
        <v>138</v>
      </c>
      <c r="L1969" t="s">
        <v>5937</v>
      </c>
      <c r="M1969" t="s">
        <v>5938</v>
      </c>
      <c r="N1969">
        <v>0.62027777699999997</v>
      </c>
      <c r="O1969">
        <v>0</v>
      </c>
      <c r="P1969">
        <v>1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9.5737209555709191E-2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9.5737209555709191E-2</v>
      </c>
    </row>
    <row r="1970" spans="1:31" x14ac:dyDescent="0.3">
      <c r="A1970">
        <v>2452615</v>
      </c>
      <c r="B1970">
        <v>1</v>
      </c>
      <c r="C1970" t="s">
        <v>80</v>
      </c>
      <c r="D1970" t="s">
        <v>107</v>
      </c>
      <c r="E1970" t="s">
        <v>141</v>
      </c>
      <c r="F1970" t="s">
        <v>5939</v>
      </c>
      <c r="G1970" t="s">
        <v>143</v>
      </c>
      <c r="H1970" t="s">
        <v>144</v>
      </c>
      <c r="I1970" t="s">
        <v>136</v>
      </c>
      <c r="J1970" t="s">
        <v>137</v>
      </c>
      <c r="K1970" t="s">
        <v>138</v>
      </c>
      <c r="L1970" t="s">
        <v>5940</v>
      </c>
      <c r="M1970" t="s">
        <v>5941</v>
      </c>
      <c r="N1970">
        <v>2.409166666</v>
      </c>
      <c r="O1970">
        <v>0</v>
      </c>
      <c r="P1970">
        <v>52</v>
      </c>
      <c r="Q1970">
        <v>0</v>
      </c>
      <c r="R1970">
        <v>1</v>
      </c>
      <c r="S1970">
        <v>0</v>
      </c>
      <c r="T1970">
        <v>3</v>
      </c>
      <c r="U1970">
        <v>0</v>
      </c>
      <c r="V1970">
        <v>0</v>
      </c>
      <c r="W1970">
        <v>0</v>
      </c>
      <c r="X1970">
        <v>16.464105747163316</v>
      </c>
      <c r="Y1970">
        <v>0</v>
      </c>
      <c r="Z1970">
        <v>1.2172539320763982</v>
      </c>
      <c r="AA1970">
        <v>0</v>
      </c>
      <c r="AB1970">
        <v>3.8576240767995791</v>
      </c>
      <c r="AC1970">
        <v>0</v>
      </c>
      <c r="AD1970">
        <v>0</v>
      </c>
      <c r="AE1970">
        <v>21.538983756039293</v>
      </c>
    </row>
    <row r="1971" spans="1:31" x14ac:dyDescent="0.3">
      <c r="A1971">
        <v>2452616</v>
      </c>
      <c r="B1971">
        <v>1</v>
      </c>
      <c r="C1971" t="s">
        <v>80</v>
      </c>
      <c r="D1971" t="s">
        <v>104</v>
      </c>
      <c r="E1971" t="s">
        <v>169</v>
      </c>
      <c r="F1971" t="s">
        <v>5942</v>
      </c>
      <c r="G1971" t="s">
        <v>149</v>
      </c>
      <c r="H1971" t="s">
        <v>135</v>
      </c>
      <c r="I1971" t="s">
        <v>136</v>
      </c>
      <c r="J1971" t="s">
        <v>137</v>
      </c>
      <c r="K1971" t="s">
        <v>138</v>
      </c>
      <c r="L1971" t="s">
        <v>5943</v>
      </c>
      <c r="M1971" t="s">
        <v>5944</v>
      </c>
      <c r="N1971">
        <v>2.159166666</v>
      </c>
      <c r="O1971">
        <v>9</v>
      </c>
      <c r="P1971">
        <v>0</v>
      </c>
      <c r="Q1971">
        <v>70</v>
      </c>
      <c r="R1971">
        <v>0</v>
      </c>
      <c r="S1971">
        <v>23</v>
      </c>
      <c r="T1971">
        <v>2</v>
      </c>
      <c r="U1971">
        <v>0</v>
      </c>
      <c r="V1971">
        <v>0</v>
      </c>
      <c r="W1971">
        <v>14.526079201202684</v>
      </c>
      <c r="X1971">
        <v>0</v>
      </c>
      <c r="Y1971">
        <v>64.86056487653039</v>
      </c>
      <c r="Z1971">
        <v>0</v>
      </c>
      <c r="AA1971">
        <v>162.1383965567118</v>
      </c>
      <c r="AB1971">
        <v>30.225054043594206</v>
      </c>
      <c r="AC1971">
        <v>0</v>
      </c>
      <c r="AD1971">
        <v>0</v>
      </c>
      <c r="AE1971">
        <v>271.75009467803909</v>
      </c>
    </row>
    <row r="1972" spans="1:31" x14ac:dyDescent="0.3">
      <c r="A1972">
        <v>2452617</v>
      </c>
      <c r="B1972">
        <v>1</v>
      </c>
      <c r="C1972" t="s">
        <v>80</v>
      </c>
      <c r="D1972" t="s">
        <v>105</v>
      </c>
      <c r="E1972" t="s">
        <v>141</v>
      </c>
      <c r="F1972" t="s">
        <v>5945</v>
      </c>
      <c r="G1972" t="s">
        <v>143</v>
      </c>
      <c r="H1972" t="s">
        <v>144</v>
      </c>
      <c r="I1972" t="s">
        <v>136</v>
      </c>
      <c r="J1972" t="s">
        <v>137</v>
      </c>
      <c r="K1972" t="s">
        <v>138</v>
      </c>
      <c r="L1972" t="s">
        <v>5946</v>
      </c>
      <c r="M1972" t="s">
        <v>5947</v>
      </c>
      <c r="N1972">
        <v>1.0108333329999999</v>
      </c>
      <c r="O1972">
        <v>0</v>
      </c>
      <c r="P1972">
        <v>34</v>
      </c>
      <c r="Q1972">
        <v>0</v>
      </c>
      <c r="R1972">
        <v>0</v>
      </c>
      <c r="S1972">
        <v>0</v>
      </c>
      <c r="T1972">
        <v>2</v>
      </c>
      <c r="U1972">
        <v>0</v>
      </c>
      <c r="V1972">
        <v>0</v>
      </c>
      <c r="W1972">
        <v>0</v>
      </c>
      <c r="X1972">
        <v>14.018174856734049</v>
      </c>
      <c r="Y1972">
        <v>0</v>
      </c>
      <c r="Z1972">
        <v>0</v>
      </c>
      <c r="AA1972">
        <v>0</v>
      </c>
      <c r="AB1972">
        <v>1.7358466313636469</v>
      </c>
      <c r="AC1972">
        <v>0</v>
      </c>
      <c r="AD1972">
        <v>0</v>
      </c>
      <c r="AE1972">
        <v>15.754021488097695</v>
      </c>
    </row>
    <row r="1973" spans="1:31" x14ac:dyDescent="0.3">
      <c r="A1973">
        <v>2452618</v>
      </c>
      <c r="B1973">
        <v>1</v>
      </c>
      <c r="C1973" t="s">
        <v>80</v>
      </c>
      <c r="D1973" t="s">
        <v>86</v>
      </c>
      <c r="E1973" t="s">
        <v>284</v>
      </c>
      <c r="F1973" t="s">
        <v>5948</v>
      </c>
      <c r="G1973" t="s">
        <v>219</v>
      </c>
      <c r="H1973" t="s">
        <v>135</v>
      </c>
      <c r="I1973" t="s">
        <v>136</v>
      </c>
      <c r="J1973" t="s">
        <v>3</v>
      </c>
      <c r="K1973" t="s">
        <v>138</v>
      </c>
      <c r="L1973" t="s">
        <v>5949</v>
      </c>
      <c r="M1973" t="s">
        <v>5950</v>
      </c>
      <c r="N1973">
        <v>1.910555555</v>
      </c>
      <c r="O1973">
        <v>0</v>
      </c>
      <c r="P1973">
        <v>885</v>
      </c>
      <c r="Q1973">
        <v>0</v>
      </c>
      <c r="R1973">
        <v>60</v>
      </c>
      <c r="S1973">
        <v>1</v>
      </c>
      <c r="T1973">
        <v>91</v>
      </c>
      <c r="U1973">
        <v>0</v>
      </c>
      <c r="V1973">
        <v>0</v>
      </c>
      <c r="W1973">
        <v>0</v>
      </c>
      <c r="X1973">
        <v>1455.7059572466894</v>
      </c>
      <c r="Y1973">
        <v>0</v>
      </c>
      <c r="Z1973">
        <v>28.109198383398258</v>
      </c>
      <c r="AA1973">
        <v>2.5625816766121767</v>
      </c>
      <c r="AB1973">
        <v>478.51761677819979</v>
      </c>
      <c r="AC1973">
        <v>0</v>
      </c>
      <c r="AD1973">
        <v>0</v>
      </c>
      <c r="AE1973">
        <v>1964.8953540848997</v>
      </c>
    </row>
    <row r="1974" spans="1:31" x14ac:dyDescent="0.3">
      <c r="A1974">
        <v>2452621</v>
      </c>
      <c r="B1974">
        <v>1</v>
      </c>
      <c r="C1974" t="s">
        <v>80</v>
      </c>
      <c r="D1974" t="s">
        <v>106</v>
      </c>
      <c r="E1974" t="s">
        <v>169</v>
      </c>
      <c r="F1974" t="s">
        <v>5951</v>
      </c>
      <c r="G1974" t="s">
        <v>149</v>
      </c>
      <c r="H1974" t="s">
        <v>135</v>
      </c>
      <c r="I1974" t="s">
        <v>136</v>
      </c>
      <c r="J1974" t="s">
        <v>137</v>
      </c>
      <c r="K1974" t="s">
        <v>138</v>
      </c>
      <c r="L1974" t="s">
        <v>5952</v>
      </c>
      <c r="M1974" t="s">
        <v>5953</v>
      </c>
      <c r="N1974">
        <v>0.41138888800000001</v>
      </c>
      <c r="O1974">
        <v>4</v>
      </c>
      <c r="P1974">
        <v>8523</v>
      </c>
      <c r="Q1974">
        <v>97</v>
      </c>
      <c r="R1974">
        <v>623</v>
      </c>
      <c r="S1974">
        <v>55</v>
      </c>
      <c r="T1974">
        <v>1320</v>
      </c>
      <c r="U1974">
        <v>9</v>
      </c>
      <c r="V1974">
        <v>7</v>
      </c>
      <c r="W1974">
        <v>0.62951360669139866</v>
      </c>
      <c r="X1974">
        <v>767.0862631349512</v>
      </c>
      <c r="Y1974">
        <v>58.700270160336828</v>
      </c>
      <c r="Z1974">
        <v>80.767642032890407</v>
      </c>
      <c r="AA1974">
        <v>107.96502236608785</v>
      </c>
      <c r="AB1974">
        <v>414.72383058786221</v>
      </c>
      <c r="AC1974">
        <v>474.35160193198016</v>
      </c>
      <c r="AD1974">
        <v>49.05226662163119</v>
      </c>
      <c r="AE1974">
        <v>1953.2764104424311</v>
      </c>
    </row>
    <row r="1975" spans="1:31" x14ac:dyDescent="0.3">
      <c r="A1975">
        <v>2452625</v>
      </c>
      <c r="B1975">
        <v>1</v>
      </c>
      <c r="C1975" t="s">
        <v>81</v>
      </c>
      <c r="D1975" t="s">
        <v>127</v>
      </c>
      <c r="E1975" t="s">
        <v>132</v>
      </c>
      <c r="F1975" t="s">
        <v>5954</v>
      </c>
      <c r="G1975" t="s">
        <v>149</v>
      </c>
      <c r="H1975" t="s">
        <v>135</v>
      </c>
      <c r="I1975" t="s">
        <v>136</v>
      </c>
      <c r="J1975" t="s">
        <v>137</v>
      </c>
      <c r="K1975" t="s">
        <v>138</v>
      </c>
      <c r="L1975" t="s">
        <v>5955</v>
      </c>
      <c r="M1975" t="s">
        <v>5956</v>
      </c>
      <c r="N1975">
        <v>0.18333333299999999</v>
      </c>
      <c r="O1975">
        <v>0</v>
      </c>
      <c r="P1975">
        <v>967</v>
      </c>
      <c r="Q1975">
        <v>12</v>
      </c>
      <c r="R1975">
        <v>31</v>
      </c>
      <c r="S1975">
        <v>9</v>
      </c>
      <c r="T1975">
        <v>126</v>
      </c>
      <c r="U1975">
        <v>6</v>
      </c>
      <c r="V1975">
        <v>2</v>
      </c>
      <c r="W1975">
        <v>0</v>
      </c>
      <c r="X1975">
        <v>59.299639657917453</v>
      </c>
      <c r="Y1975">
        <v>0.40218365824621255</v>
      </c>
      <c r="Z1975">
        <v>1.2243919006084691</v>
      </c>
      <c r="AA1975">
        <v>40.331877963978471</v>
      </c>
      <c r="AB1975">
        <v>14.665595341616674</v>
      </c>
      <c r="AC1975">
        <v>84.888658389638422</v>
      </c>
      <c r="AD1975">
        <v>13.655438838136499</v>
      </c>
      <c r="AE1975">
        <v>214.46778575014218</v>
      </c>
    </row>
    <row r="1976" spans="1:31" x14ac:dyDescent="0.3">
      <c r="A1976">
        <v>2452627</v>
      </c>
      <c r="B1976">
        <v>1</v>
      </c>
      <c r="C1976" t="s">
        <v>81</v>
      </c>
      <c r="D1976" t="s">
        <v>118</v>
      </c>
      <c r="E1976" t="s">
        <v>132</v>
      </c>
      <c r="F1976" t="s">
        <v>5957</v>
      </c>
      <c r="G1976" t="s">
        <v>143</v>
      </c>
      <c r="H1976" t="s">
        <v>135</v>
      </c>
      <c r="I1976" t="s">
        <v>136</v>
      </c>
      <c r="J1976" t="s">
        <v>137</v>
      </c>
      <c r="K1976" t="s">
        <v>138</v>
      </c>
      <c r="L1976" t="s">
        <v>5958</v>
      </c>
      <c r="M1976" t="s">
        <v>5959</v>
      </c>
      <c r="N1976">
        <v>2.113611111</v>
      </c>
      <c r="O1976">
        <v>0</v>
      </c>
      <c r="P1976">
        <v>0</v>
      </c>
      <c r="Q1976">
        <v>18</v>
      </c>
      <c r="R1976">
        <v>8</v>
      </c>
      <c r="S1976">
        <v>14</v>
      </c>
      <c r="T1976">
        <v>0</v>
      </c>
      <c r="U1976">
        <v>11</v>
      </c>
      <c r="V1976">
        <v>0</v>
      </c>
      <c r="W1976">
        <v>0</v>
      </c>
      <c r="X1976">
        <v>0</v>
      </c>
      <c r="Y1976">
        <v>79.152859687104225</v>
      </c>
      <c r="Z1976">
        <v>7.9552322487584304</v>
      </c>
      <c r="AA1976">
        <v>360.77947694195291</v>
      </c>
      <c r="AB1976">
        <v>0</v>
      </c>
      <c r="AC1976">
        <v>1836.1413381156315</v>
      </c>
      <c r="AD1976">
        <v>0</v>
      </c>
      <c r="AE1976">
        <v>2284.028906993447</v>
      </c>
    </row>
    <row r="1977" spans="1:31" x14ac:dyDescent="0.3">
      <c r="A1977">
        <v>2452628</v>
      </c>
      <c r="B1977">
        <v>1</v>
      </c>
      <c r="C1977" t="s">
        <v>81</v>
      </c>
      <c r="D1977" t="s">
        <v>120</v>
      </c>
      <c r="E1977" t="s">
        <v>141</v>
      </c>
      <c r="F1977" t="s">
        <v>5960</v>
      </c>
      <c r="G1977" t="s">
        <v>156</v>
      </c>
      <c r="H1977" t="s">
        <v>144</v>
      </c>
      <c r="I1977" t="s">
        <v>136</v>
      </c>
      <c r="J1977" t="s">
        <v>137</v>
      </c>
      <c r="K1977" t="s">
        <v>138</v>
      </c>
      <c r="L1977" t="s">
        <v>5961</v>
      </c>
      <c r="M1977" t="s">
        <v>5962</v>
      </c>
      <c r="N1977">
        <v>0.56416666599999998</v>
      </c>
      <c r="O1977">
        <v>0</v>
      </c>
      <c r="P1977">
        <v>88</v>
      </c>
      <c r="Q1977">
        <v>0</v>
      </c>
      <c r="R1977">
        <v>0</v>
      </c>
      <c r="S1977">
        <v>0</v>
      </c>
      <c r="T1977">
        <v>6</v>
      </c>
      <c r="U1977">
        <v>0</v>
      </c>
      <c r="V1977">
        <v>0</v>
      </c>
      <c r="W1977">
        <v>0</v>
      </c>
      <c r="X1977">
        <v>13.909493322603151</v>
      </c>
      <c r="Y1977">
        <v>0</v>
      </c>
      <c r="Z1977">
        <v>0</v>
      </c>
      <c r="AA1977">
        <v>0</v>
      </c>
      <c r="AB1977">
        <v>1.738319048295794</v>
      </c>
      <c r="AC1977">
        <v>0</v>
      </c>
      <c r="AD1977">
        <v>0</v>
      </c>
      <c r="AE1977">
        <v>15.647812370898945</v>
      </c>
    </row>
    <row r="1978" spans="1:31" x14ac:dyDescent="0.3">
      <c r="A1978">
        <v>2452629</v>
      </c>
      <c r="B1978">
        <v>1</v>
      </c>
      <c r="C1978" t="s">
        <v>80</v>
      </c>
      <c r="D1978" t="s">
        <v>95</v>
      </c>
      <c r="E1978" t="s">
        <v>141</v>
      </c>
      <c r="F1978" t="s">
        <v>5963</v>
      </c>
      <c r="G1978" t="s">
        <v>156</v>
      </c>
      <c r="H1978" t="s">
        <v>144</v>
      </c>
      <c r="I1978" t="s">
        <v>136</v>
      </c>
      <c r="J1978" t="s">
        <v>137</v>
      </c>
      <c r="K1978" t="s">
        <v>138</v>
      </c>
      <c r="L1978" t="s">
        <v>5964</v>
      </c>
      <c r="M1978" t="s">
        <v>5965</v>
      </c>
      <c r="N1978">
        <v>0.84555555500000001</v>
      </c>
      <c r="O1978">
        <v>0</v>
      </c>
      <c r="P1978">
        <v>65</v>
      </c>
      <c r="Q1978">
        <v>0</v>
      </c>
      <c r="R1978">
        <v>0</v>
      </c>
      <c r="S1978">
        <v>0</v>
      </c>
      <c r="T1978">
        <v>20</v>
      </c>
      <c r="U1978">
        <v>0</v>
      </c>
      <c r="V1978">
        <v>0</v>
      </c>
      <c r="W1978">
        <v>0</v>
      </c>
      <c r="X1978">
        <v>13.097180652760038</v>
      </c>
      <c r="Y1978">
        <v>0</v>
      </c>
      <c r="Z1978">
        <v>0</v>
      </c>
      <c r="AA1978">
        <v>0</v>
      </c>
      <c r="AB1978">
        <v>20.009428121368764</v>
      </c>
      <c r="AC1978">
        <v>0</v>
      </c>
      <c r="AD1978">
        <v>0</v>
      </c>
      <c r="AE1978">
        <v>33.106608774128802</v>
      </c>
    </row>
    <row r="1979" spans="1:31" x14ac:dyDescent="0.3">
      <c r="A1979">
        <v>2452632</v>
      </c>
      <c r="B1979">
        <v>1</v>
      </c>
      <c r="C1979" t="s">
        <v>80</v>
      </c>
      <c r="D1979" t="s">
        <v>85</v>
      </c>
      <c r="E1979" t="s">
        <v>182</v>
      </c>
      <c r="F1979" t="s">
        <v>5966</v>
      </c>
      <c r="G1979" t="s">
        <v>143</v>
      </c>
      <c r="H1979" t="s">
        <v>144</v>
      </c>
      <c r="I1979" t="s">
        <v>136</v>
      </c>
      <c r="J1979" t="s">
        <v>137</v>
      </c>
      <c r="K1979" t="s">
        <v>138</v>
      </c>
      <c r="L1979" t="s">
        <v>5967</v>
      </c>
      <c r="M1979" t="s">
        <v>5968</v>
      </c>
      <c r="N1979">
        <v>0.227222222</v>
      </c>
      <c r="O1979">
        <v>0</v>
      </c>
      <c r="P1979">
        <v>95</v>
      </c>
      <c r="Q1979">
        <v>0</v>
      </c>
      <c r="R1979">
        <v>0</v>
      </c>
      <c r="S1979">
        <v>0</v>
      </c>
      <c r="T1979">
        <v>2</v>
      </c>
      <c r="U1979">
        <v>0</v>
      </c>
      <c r="V1979">
        <v>0</v>
      </c>
      <c r="W1979">
        <v>0</v>
      </c>
      <c r="X1979">
        <v>5.3525803435010495</v>
      </c>
      <c r="Y1979">
        <v>0</v>
      </c>
      <c r="Z1979">
        <v>0</v>
      </c>
      <c r="AA1979">
        <v>0</v>
      </c>
      <c r="AB1979">
        <v>0.40179526566776153</v>
      </c>
      <c r="AC1979">
        <v>0</v>
      </c>
      <c r="AD1979">
        <v>0</v>
      </c>
      <c r="AE1979">
        <v>5.754375609168811</v>
      </c>
    </row>
    <row r="1980" spans="1:31" x14ac:dyDescent="0.3">
      <c r="A1980">
        <v>2452635</v>
      </c>
      <c r="B1980">
        <v>1</v>
      </c>
      <c r="C1980" t="s">
        <v>80</v>
      </c>
      <c r="D1980" t="s">
        <v>96</v>
      </c>
      <c r="E1980" t="s">
        <v>173</v>
      </c>
      <c r="F1980" t="s">
        <v>5969</v>
      </c>
      <c r="G1980" t="s">
        <v>175</v>
      </c>
      <c r="H1980" t="s">
        <v>144</v>
      </c>
      <c r="I1980" t="s">
        <v>136</v>
      </c>
      <c r="J1980" t="s">
        <v>137</v>
      </c>
      <c r="K1980" t="s">
        <v>138</v>
      </c>
      <c r="L1980" t="s">
        <v>5970</v>
      </c>
      <c r="M1980" t="s">
        <v>5971</v>
      </c>
      <c r="N1980">
        <v>3.267222222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5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43.943491629717677</v>
      </c>
      <c r="AC1980">
        <v>0</v>
      </c>
      <c r="AD1980">
        <v>0</v>
      </c>
      <c r="AE1980">
        <v>43.943491629717677</v>
      </c>
    </row>
    <row r="1981" spans="1:31" x14ac:dyDescent="0.3">
      <c r="A1981">
        <v>2452637</v>
      </c>
      <c r="B1981">
        <v>1</v>
      </c>
      <c r="C1981" t="s">
        <v>81</v>
      </c>
      <c r="D1981" t="s">
        <v>128</v>
      </c>
      <c r="E1981" t="s">
        <v>141</v>
      </c>
      <c r="F1981" t="s">
        <v>5972</v>
      </c>
      <c r="G1981" t="s">
        <v>156</v>
      </c>
      <c r="H1981" t="s">
        <v>144</v>
      </c>
      <c r="I1981" t="s">
        <v>136</v>
      </c>
      <c r="J1981" t="s">
        <v>137</v>
      </c>
      <c r="K1981" t="s">
        <v>138</v>
      </c>
      <c r="L1981" t="s">
        <v>5973</v>
      </c>
      <c r="M1981" t="s">
        <v>5974</v>
      </c>
      <c r="N1981">
        <v>6.5102777769999998</v>
      </c>
      <c r="O1981">
        <v>0</v>
      </c>
      <c r="P1981">
        <v>77</v>
      </c>
      <c r="Q1981">
        <v>0</v>
      </c>
      <c r="R1981">
        <v>0</v>
      </c>
      <c r="S1981">
        <v>0</v>
      </c>
      <c r="T1981">
        <v>4</v>
      </c>
      <c r="U1981">
        <v>0</v>
      </c>
      <c r="V1981">
        <v>0</v>
      </c>
      <c r="W1981">
        <v>0</v>
      </c>
      <c r="X1981">
        <v>158.95582490569981</v>
      </c>
      <c r="Y1981">
        <v>0</v>
      </c>
      <c r="Z1981">
        <v>0</v>
      </c>
      <c r="AA1981">
        <v>0</v>
      </c>
      <c r="AB1981">
        <v>14.221416748536299</v>
      </c>
      <c r="AC1981">
        <v>0</v>
      </c>
      <c r="AD1981">
        <v>0</v>
      </c>
      <c r="AE1981">
        <v>173.17724165423613</v>
      </c>
    </row>
    <row r="1982" spans="1:31" x14ac:dyDescent="0.3">
      <c r="A1982">
        <v>2452638</v>
      </c>
      <c r="B1982">
        <v>1</v>
      </c>
      <c r="C1982" t="s">
        <v>80</v>
      </c>
      <c r="D1982" t="s">
        <v>105</v>
      </c>
      <c r="E1982" t="s">
        <v>173</v>
      </c>
      <c r="F1982" t="s">
        <v>5975</v>
      </c>
      <c r="G1982" t="s">
        <v>175</v>
      </c>
      <c r="H1982" t="s">
        <v>144</v>
      </c>
      <c r="I1982" t="s">
        <v>136</v>
      </c>
      <c r="J1982" t="s">
        <v>137</v>
      </c>
      <c r="K1982" t="s">
        <v>138</v>
      </c>
      <c r="L1982" t="s">
        <v>5976</v>
      </c>
      <c r="M1982" t="s">
        <v>5977</v>
      </c>
      <c r="N1982">
        <v>2.1688888880000001</v>
      </c>
      <c r="O1982">
        <v>0</v>
      </c>
      <c r="P1982">
        <v>1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0.13728418224828087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0.13728418224828087</v>
      </c>
    </row>
    <row r="1983" spans="1:31" x14ac:dyDescent="0.3">
      <c r="A1983">
        <v>2452642</v>
      </c>
      <c r="B1983">
        <v>1</v>
      </c>
      <c r="C1983" t="s">
        <v>80</v>
      </c>
      <c r="D1983" t="s">
        <v>97</v>
      </c>
      <c r="E1983" t="s">
        <v>173</v>
      </c>
      <c r="F1983" t="s">
        <v>5978</v>
      </c>
      <c r="G1983" t="s">
        <v>175</v>
      </c>
      <c r="H1983" t="s">
        <v>144</v>
      </c>
      <c r="I1983" t="s">
        <v>136</v>
      </c>
      <c r="J1983" t="s">
        <v>137</v>
      </c>
      <c r="K1983" t="s">
        <v>138</v>
      </c>
      <c r="L1983" t="s">
        <v>5979</v>
      </c>
      <c r="M1983" t="s">
        <v>5980</v>
      </c>
      <c r="N1983">
        <v>1.885</v>
      </c>
      <c r="O1983">
        <v>0</v>
      </c>
      <c r="P1983">
        <v>1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0.1174387429169967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0.1174387429169967</v>
      </c>
    </row>
    <row r="1984" spans="1:31" x14ac:dyDescent="0.3">
      <c r="A1984">
        <v>2452645</v>
      </c>
      <c r="B1984">
        <v>1</v>
      </c>
      <c r="C1984" t="s">
        <v>80</v>
      </c>
      <c r="D1984" t="s">
        <v>96</v>
      </c>
      <c r="E1984" t="s">
        <v>173</v>
      </c>
      <c r="F1984" t="s">
        <v>5981</v>
      </c>
      <c r="G1984" t="s">
        <v>175</v>
      </c>
      <c r="H1984" t="s">
        <v>144</v>
      </c>
      <c r="I1984" t="s">
        <v>136</v>
      </c>
      <c r="J1984" t="s">
        <v>137</v>
      </c>
      <c r="K1984" t="s">
        <v>138</v>
      </c>
      <c r="L1984" t="s">
        <v>5982</v>
      </c>
      <c r="M1984" t="s">
        <v>5983</v>
      </c>
      <c r="N1984">
        <v>5.2097222219999999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1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237.27659608904389</v>
      </c>
      <c r="AC1984">
        <v>0</v>
      </c>
      <c r="AD1984">
        <v>0</v>
      </c>
      <c r="AE1984">
        <v>237.27659608904389</v>
      </c>
    </row>
    <row r="1985" spans="1:31" x14ac:dyDescent="0.3">
      <c r="A1985">
        <v>2452647</v>
      </c>
      <c r="B1985">
        <v>1</v>
      </c>
      <c r="C1985" t="s">
        <v>80</v>
      </c>
      <c r="D1985" t="s">
        <v>99</v>
      </c>
      <c r="E1985" t="s">
        <v>173</v>
      </c>
      <c r="F1985" t="s">
        <v>5984</v>
      </c>
      <c r="G1985" t="s">
        <v>175</v>
      </c>
      <c r="H1985" t="s">
        <v>144</v>
      </c>
      <c r="I1985" t="s">
        <v>136</v>
      </c>
      <c r="J1985" t="s">
        <v>137</v>
      </c>
      <c r="K1985" t="s">
        <v>138</v>
      </c>
      <c r="L1985" t="s">
        <v>5985</v>
      </c>
      <c r="M1985" t="s">
        <v>5986</v>
      </c>
      <c r="N1985">
        <v>2.625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1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0.99878824033735469</v>
      </c>
      <c r="AC1985">
        <v>0</v>
      </c>
      <c r="AD1985">
        <v>0</v>
      </c>
      <c r="AE1985">
        <v>0.99878824033735469</v>
      </c>
    </row>
    <row r="1986" spans="1:31" x14ac:dyDescent="0.3">
      <c r="A1986">
        <v>2452654</v>
      </c>
      <c r="B1986">
        <v>1</v>
      </c>
      <c r="C1986" t="s">
        <v>80</v>
      </c>
      <c r="D1986" t="s">
        <v>96</v>
      </c>
      <c r="E1986" t="s">
        <v>173</v>
      </c>
      <c r="F1986" t="s">
        <v>5987</v>
      </c>
      <c r="G1986" t="s">
        <v>461</v>
      </c>
      <c r="H1986" t="s">
        <v>144</v>
      </c>
      <c r="I1986" t="s">
        <v>136</v>
      </c>
      <c r="J1986" t="s">
        <v>137</v>
      </c>
      <c r="K1986" t="s">
        <v>138</v>
      </c>
      <c r="L1986" t="s">
        <v>5988</v>
      </c>
      <c r="M1986" t="s">
        <v>5989</v>
      </c>
      <c r="N1986">
        <v>3.446666666</v>
      </c>
      <c r="O1986">
        <v>0</v>
      </c>
      <c r="P1986">
        <v>2</v>
      </c>
      <c r="Q1986">
        <v>0</v>
      </c>
      <c r="R1986">
        <v>0</v>
      </c>
      <c r="S1986">
        <v>0</v>
      </c>
      <c r="T1986">
        <v>1</v>
      </c>
      <c r="U1986">
        <v>0</v>
      </c>
      <c r="V1986">
        <v>0</v>
      </c>
      <c r="W1986">
        <v>0</v>
      </c>
      <c r="X1986">
        <v>6.8726370211480479</v>
      </c>
      <c r="Y1986">
        <v>0</v>
      </c>
      <c r="Z1986">
        <v>0</v>
      </c>
      <c r="AA1986">
        <v>0</v>
      </c>
      <c r="AB1986">
        <v>3.5667766093661606</v>
      </c>
      <c r="AC1986">
        <v>0</v>
      </c>
      <c r="AD1986">
        <v>0</v>
      </c>
      <c r="AE1986">
        <v>10.439413630514208</v>
      </c>
    </row>
    <row r="1987" spans="1:31" x14ac:dyDescent="0.3">
      <c r="A1987">
        <v>2452658</v>
      </c>
      <c r="B1987">
        <v>1</v>
      </c>
      <c r="C1987" t="s">
        <v>80</v>
      </c>
      <c r="D1987" t="s">
        <v>103</v>
      </c>
      <c r="E1987" t="s">
        <v>173</v>
      </c>
      <c r="F1987" t="s">
        <v>5990</v>
      </c>
      <c r="G1987" t="s">
        <v>175</v>
      </c>
      <c r="H1987" t="s">
        <v>144</v>
      </c>
      <c r="I1987" t="s">
        <v>136</v>
      </c>
      <c r="J1987" t="s">
        <v>137</v>
      </c>
      <c r="K1987" t="s">
        <v>138</v>
      </c>
      <c r="L1987" t="s">
        <v>5991</v>
      </c>
      <c r="M1987" t="s">
        <v>5992</v>
      </c>
      <c r="N1987">
        <v>0.68305555500000004</v>
      </c>
      <c r="O1987">
        <v>0</v>
      </c>
      <c r="P1987">
        <v>1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0.17425188901695204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0.17425188901695204</v>
      </c>
    </row>
    <row r="1988" spans="1:31" x14ac:dyDescent="0.3">
      <c r="A1988">
        <v>2452659</v>
      </c>
      <c r="B1988">
        <v>1</v>
      </c>
      <c r="C1988" t="s">
        <v>80</v>
      </c>
      <c r="D1988" t="s">
        <v>105</v>
      </c>
      <c r="E1988" t="s">
        <v>169</v>
      </c>
      <c r="F1988" t="s">
        <v>5993</v>
      </c>
      <c r="G1988" t="s">
        <v>149</v>
      </c>
      <c r="H1988" t="s">
        <v>135</v>
      </c>
      <c r="I1988" t="s">
        <v>136</v>
      </c>
      <c r="J1988" t="s">
        <v>137</v>
      </c>
      <c r="K1988" t="s">
        <v>138</v>
      </c>
      <c r="L1988" t="s">
        <v>5994</v>
      </c>
      <c r="M1988" t="s">
        <v>5995</v>
      </c>
      <c r="N1988">
        <v>0.15472222199999999</v>
      </c>
      <c r="O1988">
        <v>4</v>
      </c>
      <c r="P1988">
        <v>6131</v>
      </c>
      <c r="Q1988">
        <v>9</v>
      </c>
      <c r="R1988">
        <v>449</v>
      </c>
      <c r="S1988">
        <v>39</v>
      </c>
      <c r="T1988">
        <v>583</v>
      </c>
      <c r="U1988">
        <v>7</v>
      </c>
      <c r="V1988">
        <v>3</v>
      </c>
      <c r="W1988">
        <v>0.44605270910255795</v>
      </c>
      <c r="X1988">
        <v>299.08129034158634</v>
      </c>
      <c r="Y1988">
        <v>15.631038308642054</v>
      </c>
      <c r="Z1988">
        <v>10.973568971497276</v>
      </c>
      <c r="AA1988">
        <v>56.347154948291866</v>
      </c>
      <c r="AB1988">
        <v>70.22013566762206</v>
      </c>
      <c r="AC1988">
        <v>61.610235382202312</v>
      </c>
      <c r="AD1988">
        <v>0.25697683891801237</v>
      </c>
      <c r="AE1988">
        <v>514.56645316786251</v>
      </c>
    </row>
    <row r="1989" spans="1:31" x14ac:dyDescent="0.3">
      <c r="A1989">
        <v>2452663</v>
      </c>
      <c r="B1989">
        <v>1</v>
      </c>
      <c r="C1989" t="s">
        <v>81</v>
      </c>
      <c r="D1989" t="s">
        <v>123</v>
      </c>
      <c r="E1989" t="s">
        <v>173</v>
      </c>
      <c r="F1989" t="s">
        <v>5476</v>
      </c>
      <c r="G1989" t="s">
        <v>179</v>
      </c>
      <c r="H1989" t="s">
        <v>144</v>
      </c>
      <c r="I1989" t="s">
        <v>136</v>
      </c>
      <c r="J1989" t="s">
        <v>137</v>
      </c>
      <c r="K1989" t="s">
        <v>138</v>
      </c>
      <c r="L1989" t="s">
        <v>5996</v>
      </c>
      <c r="M1989" t="s">
        <v>5997</v>
      </c>
      <c r="N1989">
        <v>6.7275</v>
      </c>
      <c r="O1989">
        <v>0</v>
      </c>
      <c r="P1989">
        <v>13</v>
      </c>
      <c r="Q1989">
        <v>0</v>
      </c>
      <c r="R1989">
        <v>0</v>
      </c>
      <c r="S1989">
        <v>0</v>
      </c>
      <c r="T1989">
        <v>1</v>
      </c>
      <c r="U1989">
        <v>0</v>
      </c>
      <c r="V1989">
        <v>0</v>
      </c>
      <c r="W1989">
        <v>0</v>
      </c>
      <c r="X1989">
        <v>18.935412218696371</v>
      </c>
      <c r="Y1989">
        <v>0</v>
      </c>
      <c r="Z1989">
        <v>0</v>
      </c>
      <c r="AA1989">
        <v>0</v>
      </c>
      <c r="AB1989">
        <v>2.5114045518917631</v>
      </c>
      <c r="AC1989">
        <v>0</v>
      </c>
      <c r="AD1989">
        <v>0</v>
      </c>
      <c r="AE1989">
        <v>21.446816770588136</v>
      </c>
    </row>
    <row r="1990" spans="1:31" x14ac:dyDescent="0.3">
      <c r="A1990">
        <v>2452664</v>
      </c>
      <c r="B1990">
        <v>1</v>
      </c>
      <c r="C1990" t="s">
        <v>80</v>
      </c>
      <c r="D1990" t="s">
        <v>83</v>
      </c>
      <c r="E1990" t="s">
        <v>159</v>
      </c>
      <c r="F1990" t="s">
        <v>5998</v>
      </c>
      <c r="G1990" t="s">
        <v>143</v>
      </c>
      <c r="H1990" t="s">
        <v>144</v>
      </c>
      <c r="I1990" t="s">
        <v>136</v>
      </c>
      <c r="J1990" t="s">
        <v>137</v>
      </c>
      <c r="K1990" t="s">
        <v>138</v>
      </c>
      <c r="L1990" t="s">
        <v>5999</v>
      </c>
      <c r="M1990" t="s">
        <v>6000</v>
      </c>
      <c r="N1990">
        <v>0.90333333299999996</v>
      </c>
      <c r="O1990">
        <v>0</v>
      </c>
      <c r="P1990">
        <v>611</v>
      </c>
      <c r="Q1990">
        <v>0</v>
      </c>
      <c r="R1990">
        <v>0</v>
      </c>
      <c r="S1990">
        <v>0</v>
      </c>
      <c r="T1990">
        <v>40</v>
      </c>
      <c r="U1990">
        <v>0</v>
      </c>
      <c r="V1990">
        <v>0</v>
      </c>
      <c r="W1990">
        <v>0</v>
      </c>
      <c r="X1990">
        <v>140.77511714579862</v>
      </c>
      <c r="Y1990">
        <v>0</v>
      </c>
      <c r="Z1990">
        <v>0</v>
      </c>
      <c r="AA1990">
        <v>0</v>
      </c>
      <c r="AB1990">
        <v>43.957287703672833</v>
      </c>
      <c r="AC1990">
        <v>0</v>
      </c>
      <c r="AD1990">
        <v>0</v>
      </c>
      <c r="AE1990">
        <v>184.73240484947144</v>
      </c>
    </row>
    <row r="1991" spans="1:31" x14ac:dyDescent="0.3">
      <c r="A1991">
        <v>2452666</v>
      </c>
      <c r="B1991">
        <v>1</v>
      </c>
      <c r="C1991" t="s">
        <v>80</v>
      </c>
      <c r="D1991" t="s">
        <v>110</v>
      </c>
      <c r="E1991" t="s">
        <v>141</v>
      </c>
      <c r="F1991" t="s">
        <v>6001</v>
      </c>
      <c r="G1991" t="s">
        <v>156</v>
      </c>
      <c r="H1991" t="s">
        <v>144</v>
      </c>
      <c r="I1991" t="s">
        <v>136</v>
      </c>
      <c r="J1991" t="s">
        <v>137</v>
      </c>
      <c r="K1991" t="s">
        <v>138</v>
      </c>
      <c r="L1991" t="s">
        <v>6002</v>
      </c>
      <c r="M1991" t="s">
        <v>6003</v>
      </c>
      <c r="N1991">
        <v>0.34</v>
      </c>
      <c r="O1991">
        <v>0</v>
      </c>
      <c r="P1991">
        <v>221</v>
      </c>
      <c r="Q1991">
        <v>0</v>
      </c>
      <c r="R1991">
        <v>0</v>
      </c>
      <c r="S1991">
        <v>0</v>
      </c>
      <c r="T1991">
        <v>12</v>
      </c>
      <c r="U1991">
        <v>0</v>
      </c>
      <c r="V1991">
        <v>0</v>
      </c>
      <c r="W1991">
        <v>0</v>
      </c>
      <c r="X1991">
        <v>33.776855688837358</v>
      </c>
      <c r="Y1991">
        <v>0</v>
      </c>
      <c r="Z1991">
        <v>0</v>
      </c>
      <c r="AA1991">
        <v>0</v>
      </c>
      <c r="AB1991">
        <v>3.5932690479419471</v>
      </c>
      <c r="AC1991">
        <v>0</v>
      </c>
      <c r="AD1991">
        <v>0</v>
      </c>
      <c r="AE1991">
        <v>37.370124736779303</v>
      </c>
    </row>
    <row r="1992" spans="1:31" x14ac:dyDescent="0.3">
      <c r="A1992">
        <v>2452670</v>
      </c>
      <c r="B1992">
        <v>1</v>
      </c>
      <c r="C1992" t="s">
        <v>80</v>
      </c>
      <c r="D1992" t="s">
        <v>85</v>
      </c>
      <c r="E1992" t="s">
        <v>141</v>
      </c>
      <c r="F1992" t="s">
        <v>6004</v>
      </c>
      <c r="G1992" t="s">
        <v>200</v>
      </c>
      <c r="H1992" t="s">
        <v>144</v>
      </c>
      <c r="I1992" t="s">
        <v>136</v>
      </c>
      <c r="J1992" t="s">
        <v>137</v>
      </c>
      <c r="K1992" t="s">
        <v>138</v>
      </c>
      <c r="L1992" t="s">
        <v>6005</v>
      </c>
      <c r="M1992" t="s">
        <v>6006</v>
      </c>
      <c r="N1992">
        <v>1.773055555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6</v>
      </c>
      <c r="U1992">
        <v>0</v>
      </c>
      <c r="V1992">
        <v>1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43.983543144389849</v>
      </c>
      <c r="AC1992">
        <v>0</v>
      </c>
      <c r="AD1992">
        <v>12.418099531966995</v>
      </c>
      <c r="AE1992">
        <v>56.401642676356843</v>
      </c>
    </row>
    <row r="1993" spans="1:31" x14ac:dyDescent="0.3">
      <c r="A1993">
        <v>2452682</v>
      </c>
      <c r="B1993">
        <v>1</v>
      </c>
      <c r="C1993" t="s">
        <v>80</v>
      </c>
      <c r="D1993" t="s">
        <v>90</v>
      </c>
      <c r="E1993" t="s">
        <v>182</v>
      </c>
      <c r="F1993" t="s">
        <v>6007</v>
      </c>
      <c r="G1993" t="s">
        <v>259</v>
      </c>
      <c r="H1993" t="s">
        <v>144</v>
      </c>
      <c r="I1993" t="s">
        <v>136</v>
      </c>
      <c r="J1993" t="s">
        <v>137</v>
      </c>
      <c r="K1993" t="s">
        <v>138</v>
      </c>
      <c r="L1993" t="s">
        <v>6008</v>
      </c>
      <c r="M1993" t="s">
        <v>6009</v>
      </c>
      <c r="N1993">
        <v>1.3816666660000001</v>
      </c>
      <c r="O1993">
        <v>0</v>
      </c>
      <c r="P1993">
        <v>152</v>
      </c>
      <c r="Q1993">
        <v>0</v>
      </c>
      <c r="R1993">
        <v>0</v>
      </c>
      <c r="S1993">
        <v>0</v>
      </c>
      <c r="T1993">
        <v>8</v>
      </c>
      <c r="U1993">
        <v>0</v>
      </c>
      <c r="V1993">
        <v>0</v>
      </c>
      <c r="W1993">
        <v>0</v>
      </c>
      <c r="X1993">
        <v>62.854560620338304</v>
      </c>
      <c r="Y1993">
        <v>0</v>
      </c>
      <c r="Z1993">
        <v>0</v>
      </c>
      <c r="AA1993">
        <v>0</v>
      </c>
      <c r="AB1993">
        <v>15.979515354915003</v>
      </c>
      <c r="AC1993">
        <v>0</v>
      </c>
      <c r="AD1993">
        <v>0</v>
      </c>
      <c r="AE1993">
        <v>78.834075975253313</v>
      </c>
    </row>
    <row r="1994" spans="1:31" x14ac:dyDescent="0.3">
      <c r="A1994">
        <v>2452683</v>
      </c>
      <c r="B1994">
        <v>1</v>
      </c>
      <c r="C1994" t="s">
        <v>80</v>
      </c>
      <c r="D1994" t="s">
        <v>105</v>
      </c>
      <c r="E1994" t="s">
        <v>141</v>
      </c>
      <c r="F1994" t="s">
        <v>6010</v>
      </c>
      <c r="G1994" t="s">
        <v>143</v>
      </c>
      <c r="H1994" t="s">
        <v>144</v>
      </c>
      <c r="I1994" t="s">
        <v>136</v>
      </c>
      <c r="J1994" t="s">
        <v>137</v>
      </c>
      <c r="K1994" t="s">
        <v>138</v>
      </c>
      <c r="L1994" t="s">
        <v>6011</v>
      </c>
      <c r="M1994" t="s">
        <v>6012</v>
      </c>
      <c r="N1994">
        <v>0.66305555500000002</v>
      </c>
      <c r="O1994">
        <v>0</v>
      </c>
      <c r="P1994">
        <v>22</v>
      </c>
      <c r="Q1994">
        <v>0</v>
      </c>
      <c r="R1994">
        <v>0</v>
      </c>
      <c r="S1994">
        <v>0</v>
      </c>
      <c r="T1994">
        <v>1</v>
      </c>
      <c r="U1994">
        <v>0</v>
      </c>
      <c r="V1994">
        <v>0</v>
      </c>
      <c r="W1994">
        <v>0</v>
      </c>
      <c r="X1994">
        <v>4.4243072876424563</v>
      </c>
      <c r="Y1994">
        <v>0</v>
      </c>
      <c r="Z1994">
        <v>0</v>
      </c>
      <c r="AA1994">
        <v>0</v>
      </c>
      <c r="AB1994">
        <v>1.0310699899645983</v>
      </c>
      <c r="AC1994">
        <v>0</v>
      </c>
      <c r="AD1994">
        <v>0</v>
      </c>
      <c r="AE1994">
        <v>5.4553772776070542</v>
      </c>
    </row>
    <row r="1995" spans="1:31" x14ac:dyDescent="0.3">
      <c r="A1995">
        <v>2452685</v>
      </c>
      <c r="B1995">
        <v>1</v>
      </c>
      <c r="C1995" t="s">
        <v>80</v>
      </c>
      <c r="D1995" t="s">
        <v>86</v>
      </c>
      <c r="E1995" t="s">
        <v>284</v>
      </c>
      <c r="F1995" t="s">
        <v>6013</v>
      </c>
      <c r="G1995" t="s">
        <v>381</v>
      </c>
      <c r="H1995" t="s">
        <v>135</v>
      </c>
      <c r="I1995" t="s">
        <v>136</v>
      </c>
      <c r="J1995" t="s">
        <v>137</v>
      </c>
      <c r="K1995" t="s">
        <v>138</v>
      </c>
      <c r="L1995" t="s">
        <v>6014</v>
      </c>
      <c r="M1995" t="s">
        <v>6015</v>
      </c>
      <c r="N1995">
        <v>9.6666665999999998E-2</v>
      </c>
      <c r="O1995">
        <v>0</v>
      </c>
      <c r="P1995">
        <v>163</v>
      </c>
      <c r="Q1995">
        <v>0</v>
      </c>
      <c r="R1995">
        <v>8</v>
      </c>
      <c r="S1995">
        <v>2</v>
      </c>
      <c r="T1995">
        <v>25</v>
      </c>
      <c r="U1995">
        <v>0</v>
      </c>
      <c r="V1995">
        <v>0</v>
      </c>
      <c r="W1995">
        <v>0</v>
      </c>
      <c r="X1995">
        <v>25.619233423692602</v>
      </c>
      <c r="Y1995">
        <v>0</v>
      </c>
      <c r="Z1995">
        <v>0.18169053502557767</v>
      </c>
      <c r="AA1995">
        <v>7.4977829197901169</v>
      </c>
      <c r="AB1995">
        <v>5.7774825889387031</v>
      </c>
      <c r="AC1995">
        <v>0</v>
      </c>
      <c r="AD1995">
        <v>0</v>
      </c>
      <c r="AE1995">
        <v>39.076189467447001</v>
      </c>
    </row>
    <row r="1996" spans="1:31" x14ac:dyDescent="0.3">
      <c r="A1996">
        <v>2452686</v>
      </c>
      <c r="B1996">
        <v>1</v>
      </c>
      <c r="C1996" t="s">
        <v>80</v>
      </c>
      <c r="D1996" t="s">
        <v>82</v>
      </c>
      <c r="E1996" t="s">
        <v>173</v>
      </c>
      <c r="F1996" t="s">
        <v>6016</v>
      </c>
      <c r="G1996" t="s">
        <v>179</v>
      </c>
      <c r="H1996" t="s">
        <v>144</v>
      </c>
      <c r="I1996" t="s">
        <v>136</v>
      </c>
      <c r="J1996" t="s">
        <v>137</v>
      </c>
      <c r="K1996" t="s">
        <v>138</v>
      </c>
      <c r="L1996" t="s">
        <v>6017</v>
      </c>
      <c r="M1996" t="s">
        <v>6018</v>
      </c>
      <c r="N1996">
        <v>0.85805555499999997</v>
      </c>
      <c r="O1996">
        <v>0</v>
      </c>
      <c r="P1996">
        <v>7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2.1630018362668353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2.1630018362668353</v>
      </c>
    </row>
    <row r="1997" spans="1:31" x14ac:dyDescent="0.3">
      <c r="A1997">
        <v>2452692</v>
      </c>
      <c r="B1997">
        <v>1</v>
      </c>
      <c r="C1997" t="s">
        <v>80</v>
      </c>
      <c r="D1997" t="s">
        <v>86</v>
      </c>
      <c r="E1997" t="s">
        <v>147</v>
      </c>
      <c r="F1997" t="s">
        <v>6019</v>
      </c>
      <c r="G1997" t="s">
        <v>219</v>
      </c>
      <c r="H1997" t="s">
        <v>135</v>
      </c>
      <c r="I1997" t="s">
        <v>136</v>
      </c>
      <c r="J1997" t="s">
        <v>3</v>
      </c>
      <c r="K1997" t="s">
        <v>138</v>
      </c>
      <c r="L1997" t="s">
        <v>6020</v>
      </c>
      <c r="M1997" t="s">
        <v>6021</v>
      </c>
      <c r="N1997">
        <v>1.7825</v>
      </c>
      <c r="O1997">
        <v>0</v>
      </c>
      <c r="P1997">
        <v>274</v>
      </c>
      <c r="Q1997">
        <v>0</v>
      </c>
      <c r="R1997">
        <v>73</v>
      </c>
      <c r="S1997">
        <v>2</v>
      </c>
      <c r="T1997">
        <v>106</v>
      </c>
      <c r="U1997">
        <v>0</v>
      </c>
      <c r="V1997">
        <v>2</v>
      </c>
      <c r="W1997">
        <v>0</v>
      </c>
      <c r="X1997">
        <v>661.67147278029415</v>
      </c>
      <c r="Y1997">
        <v>0</v>
      </c>
      <c r="Z1997">
        <v>62.09737707608133</v>
      </c>
      <c r="AA1997">
        <v>164.68076726513462</v>
      </c>
      <c r="AB1997">
        <v>847.85621913661407</v>
      </c>
      <c r="AC1997">
        <v>0</v>
      </c>
      <c r="AD1997">
        <v>116.91960179002331</v>
      </c>
      <c r="AE1997">
        <v>1853.2254380481475</v>
      </c>
    </row>
    <row r="1998" spans="1:31" x14ac:dyDescent="0.3">
      <c r="A1998">
        <v>2452694</v>
      </c>
      <c r="B1998">
        <v>1</v>
      </c>
      <c r="C1998" t="s">
        <v>80</v>
      </c>
      <c r="D1998" t="s">
        <v>93</v>
      </c>
      <c r="E1998" t="s">
        <v>141</v>
      </c>
      <c r="F1998" t="s">
        <v>6022</v>
      </c>
      <c r="G1998" t="s">
        <v>156</v>
      </c>
      <c r="H1998" t="s">
        <v>144</v>
      </c>
      <c r="I1998" t="s">
        <v>136</v>
      </c>
      <c r="J1998" t="s">
        <v>137</v>
      </c>
      <c r="K1998" t="s">
        <v>138</v>
      </c>
      <c r="L1998" t="s">
        <v>6023</v>
      </c>
      <c r="M1998" t="s">
        <v>6024</v>
      </c>
      <c r="N1998">
        <v>0.823333333</v>
      </c>
      <c r="O1998">
        <v>0</v>
      </c>
      <c r="P1998">
        <v>15</v>
      </c>
      <c r="Q1998">
        <v>0</v>
      </c>
      <c r="R1998">
        <v>9</v>
      </c>
      <c r="S1998">
        <v>0</v>
      </c>
      <c r="T1998">
        <v>3</v>
      </c>
      <c r="U1998">
        <v>0</v>
      </c>
      <c r="V1998">
        <v>0</v>
      </c>
      <c r="W1998">
        <v>0</v>
      </c>
      <c r="X1998">
        <v>4.380313179270547</v>
      </c>
      <c r="Y1998">
        <v>0</v>
      </c>
      <c r="Z1998">
        <v>6.1947433935544183</v>
      </c>
      <c r="AA1998">
        <v>0</v>
      </c>
      <c r="AB1998">
        <v>0.11484638062191518</v>
      </c>
      <c r="AC1998">
        <v>0</v>
      </c>
      <c r="AD1998">
        <v>0</v>
      </c>
      <c r="AE1998">
        <v>10.689902953446881</v>
      </c>
    </row>
    <row r="1999" spans="1:31" x14ac:dyDescent="0.3">
      <c r="A1999">
        <v>2452696</v>
      </c>
      <c r="B1999">
        <v>1</v>
      </c>
      <c r="C1999" t="s">
        <v>80</v>
      </c>
      <c r="D1999" t="s">
        <v>86</v>
      </c>
      <c r="E1999" t="s">
        <v>284</v>
      </c>
      <c r="F1999" t="s">
        <v>6025</v>
      </c>
      <c r="G1999" t="s">
        <v>381</v>
      </c>
      <c r="H1999" t="s">
        <v>135</v>
      </c>
      <c r="I1999" t="s">
        <v>136</v>
      </c>
      <c r="J1999" t="s">
        <v>137</v>
      </c>
      <c r="K1999" t="s">
        <v>138</v>
      </c>
      <c r="L1999" t="s">
        <v>6026</v>
      </c>
      <c r="M1999" t="s">
        <v>6027</v>
      </c>
      <c r="N1999">
        <v>6.7013887999999994E-2</v>
      </c>
      <c r="O1999">
        <v>0</v>
      </c>
      <c r="P1999">
        <v>163</v>
      </c>
      <c r="Q1999">
        <v>0</v>
      </c>
      <c r="R1999">
        <v>8</v>
      </c>
      <c r="S1999">
        <v>2</v>
      </c>
      <c r="T1999">
        <v>25</v>
      </c>
      <c r="U1999">
        <v>0</v>
      </c>
      <c r="V1999">
        <v>0</v>
      </c>
      <c r="W1999">
        <v>0</v>
      </c>
      <c r="X1999">
        <v>17.742055330775649</v>
      </c>
      <c r="Y1999">
        <v>0</v>
      </c>
      <c r="Z1999">
        <v>0.12582591649759833</v>
      </c>
      <c r="AA1999">
        <v>5.1924301254868341</v>
      </c>
      <c r="AB1999">
        <v>4.0010727124546772</v>
      </c>
      <c r="AC1999">
        <v>0</v>
      </c>
      <c r="AD1999">
        <v>0</v>
      </c>
      <c r="AE1999">
        <v>27.061384085214755</v>
      </c>
    </row>
    <row r="2000" spans="1:31" x14ac:dyDescent="0.3">
      <c r="A2000">
        <v>2452697</v>
      </c>
      <c r="B2000">
        <v>1</v>
      </c>
      <c r="C2000" t="s">
        <v>80</v>
      </c>
      <c r="D2000" t="s">
        <v>97</v>
      </c>
      <c r="E2000" t="s">
        <v>173</v>
      </c>
      <c r="F2000" t="s">
        <v>6028</v>
      </c>
      <c r="G2000" t="s">
        <v>175</v>
      </c>
      <c r="H2000" t="s">
        <v>144</v>
      </c>
      <c r="I2000" t="s">
        <v>136</v>
      </c>
      <c r="J2000" t="s">
        <v>137</v>
      </c>
      <c r="K2000" t="s">
        <v>138</v>
      </c>
      <c r="L2000" t="s">
        <v>6029</v>
      </c>
      <c r="M2000" t="s">
        <v>6030</v>
      </c>
      <c r="N2000">
        <v>1.300277777</v>
      </c>
      <c r="O2000">
        <v>0</v>
      </c>
      <c r="P2000">
        <v>1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0.18771961555892064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0.18771961555892064</v>
      </c>
    </row>
    <row r="2001" spans="1:31" x14ac:dyDescent="0.3">
      <c r="A2001">
        <v>2452699</v>
      </c>
      <c r="B2001">
        <v>1</v>
      </c>
      <c r="C2001" t="s">
        <v>80</v>
      </c>
      <c r="D2001" t="s">
        <v>88</v>
      </c>
      <c r="E2001" t="s">
        <v>159</v>
      </c>
      <c r="F2001" t="s">
        <v>6031</v>
      </c>
      <c r="G2001" t="s">
        <v>219</v>
      </c>
      <c r="H2001" t="s">
        <v>144</v>
      </c>
      <c r="I2001" t="s">
        <v>136</v>
      </c>
      <c r="J2001" t="s">
        <v>3</v>
      </c>
      <c r="K2001" t="s">
        <v>138</v>
      </c>
      <c r="L2001" t="s">
        <v>6032</v>
      </c>
      <c r="M2001" t="s">
        <v>6033</v>
      </c>
      <c r="N2001">
        <v>1.17</v>
      </c>
      <c r="O2001">
        <v>0</v>
      </c>
      <c r="P2001">
        <v>474</v>
      </c>
      <c r="Q2001">
        <v>0</v>
      </c>
      <c r="R2001">
        <v>0</v>
      </c>
      <c r="S2001">
        <v>0</v>
      </c>
      <c r="T2001">
        <v>56</v>
      </c>
      <c r="U2001">
        <v>0</v>
      </c>
      <c r="V2001">
        <v>0</v>
      </c>
      <c r="W2001">
        <v>0</v>
      </c>
      <c r="X2001">
        <v>231.55591178508138</v>
      </c>
      <c r="Y2001">
        <v>0</v>
      </c>
      <c r="Z2001">
        <v>0</v>
      </c>
      <c r="AA2001">
        <v>0</v>
      </c>
      <c r="AB2001">
        <v>63.14424263517018</v>
      </c>
      <c r="AC2001">
        <v>0</v>
      </c>
      <c r="AD2001">
        <v>0</v>
      </c>
      <c r="AE2001">
        <v>294.70015442025158</v>
      </c>
    </row>
    <row r="2002" spans="1:31" x14ac:dyDescent="0.3">
      <c r="A2002">
        <v>2452701</v>
      </c>
      <c r="B2002">
        <v>1</v>
      </c>
      <c r="C2002" t="s">
        <v>80</v>
      </c>
      <c r="D2002" t="s">
        <v>97</v>
      </c>
      <c r="E2002" t="s">
        <v>173</v>
      </c>
      <c r="F2002" t="s">
        <v>6034</v>
      </c>
      <c r="G2002" t="s">
        <v>219</v>
      </c>
      <c r="H2002" t="s">
        <v>144</v>
      </c>
      <c r="I2002" t="s">
        <v>136</v>
      </c>
      <c r="J2002" t="s">
        <v>3</v>
      </c>
      <c r="K2002" t="s">
        <v>138</v>
      </c>
      <c r="L2002" t="s">
        <v>6035</v>
      </c>
      <c r="M2002" t="s">
        <v>6036</v>
      </c>
      <c r="N2002">
        <v>0.57972222200000001</v>
      </c>
      <c r="O2002">
        <v>0</v>
      </c>
      <c r="P2002">
        <v>1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2.7408477448883715E-2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2.7408477448883715E-2</v>
      </c>
    </row>
    <row r="2003" spans="1:31" x14ac:dyDescent="0.3">
      <c r="A2003">
        <v>2452703</v>
      </c>
      <c r="B2003">
        <v>1</v>
      </c>
      <c r="C2003" t="s">
        <v>80</v>
      </c>
      <c r="D2003" t="s">
        <v>103</v>
      </c>
      <c r="E2003" t="s">
        <v>173</v>
      </c>
      <c r="F2003" t="s">
        <v>6037</v>
      </c>
      <c r="G2003" t="s">
        <v>239</v>
      </c>
      <c r="H2003" t="s">
        <v>144</v>
      </c>
      <c r="I2003" t="s">
        <v>136</v>
      </c>
      <c r="J2003" t="s">
        <v>137</v>
      </c>
      <c r="K2003" t="s">
        <v>138</v>
      </c>
      <c r="L2003" t="s">
        <v>6038</v>
      </c>
      <c r="M2003" t="s">
        <v>6039</v>
      </c>
      <c r="N2003">
        <v>1.221944444</v>
      </c>
      <c r="O2003">
        <v>0</v>
      </c>
      <c r="P2003">
        <v>1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0.157731993902679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0.157731993902679</v>
      </c>
    </row>
    <row r="2004" spans="1:31" x14ac:dyDescent="0.3">
      <c r="A2004">
        <v>2452707</v>
      </c>
      <c r="B2004">
        <v>1</v>
      </c>
      <c r="C2004" t="s">
        <v>81</v>
      </c>
      <c r="D2004" t="s">
        <v>112</v>
      </c>
      <c r="E2004" t="s">
        <v>173</v>
      </c>
      <c r="F2004" t="s">
        <v>6040</v>
      </c>
      <c r="G2004" t="s">
        <v>175</v>
      </c>
      <c r="H2004" t="s">
        <v>144</v>
      </c>
      <c r="I2004" t="s">
        <v>136</v>
      </c>
      <c r="J2004" t="s">
        <v>137</v>
      </c>
      <c r="K2004" t="s">
        <v>138</v>
      </c>
      <c r="L2004" t="s">
        <v>6041</v>
      </c>
      <c r="M2004" t="s">
        <v>6042</v>
      </c>
      <c r="N2004">
        <v>1.489166666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1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</row>
    <row r="2005" spans="1:31" x14ac:dyDescent="0.3">
      <c r="A2005">
        <v>2452711</v>
      </c>
      <c r="B2005">
        <v>1</v>
      </c>
      <c r="C2005" t="s">
        <v>80</v>
      </c>
      <c r="D2005" t="s">
        <v>99</v>
      </c>
      <c r="E2005" t="s">
        <v>141</v>
      </c>
      <c r="F2005" t="s">
        <v>6043</v>
      </c>
      <c r="G2005" t="s">
        <v>143</v>
      </c>
      <c r="H2005" t="s">
        <v>144</v>
      </c>
      <c r="I2005" t="s">
        <v>136</v>
      </c>
      <c r="J2005" t="s">
        <v>137</v>
      </c>
      <c r="K2005" t="s">
        <v>138</v>
      </c>
      <c r="L2005" t="s">
        <v>6044</v>
      </c>
      <c r="M2005" t="s">
        <v>6045</v>
      </c>
      <c r="N2005">
        <v>0.65611111099999997</v>
      </c>
      <c r="O2005">
        <v>0</v>
      </c>
      <c r="P2005">
        <v>55</v>
      </c>
      <c r="Q2005">
        <v>0</v>
      </c>
      <c r="R2005">
        <v>0</v>
      </c>
      <c r="S2005">
        <v>0</v>
      </c>
      <c r="T2005">
        <v>17</v>
      </c>
      <c r="U2005">
        <v>0</v>
      </c>
      <c r="V2005">
        <v>0</v>
      </c>
      <c r="W2005">
        <v>0</v>
      </c>
      <c r="X2005">
        <v>10.081301925764633</v>
      </c>
      <c r="Y2005">
        <v>0</v>
      </c>
      <c r="Z2005">
        <v>0</v>
      </c>
      <c r="AA2005">
        <v>0</v>
      </c>
      <c r="AB2005">
        <v>5.1385633463204972</v>
      </c>
      <c r="AC2005">
        <v>0</v>
      </c>
      <c r="AD2005">
        <v>0</v>
      </c>
      <c r="AE2005">
        <v>15.21986527208513</v>
      </c>
    </row>
    <row r="2006" spans="1:31" x14ac:dyDescent="0.3">
      <c r="A2006">
        <v>2452713</v>
      </c>
      <c r="B2006">
        <v>1</v>
      </c>
      <c r="C2006" t="s">
        <v>81</v>
      </c>
      <c r="D2006" t="s">
        <v>118</v>
      </c>
      <c r="E2006" t="s">
        <v>141</v>
      </c>
      <c r="F2006" t="s">
        <v>6046</v>
      </c>
      <c r="G2006" t="s">
        <v>200</v>
      </c>
      <c r="H2006" t="s">
        <v>144</v>
      </c>
      <c r="I2006" t="s">
        <v>136</v>
      </c>
      <c r="J2006" t="s">
        <v>137</v>
      </c>
      <c r="K2006" t="s">
        <v>138</v>
      </c>
      <c r="L2006" t="s">
        <v>6047</v>
      </c>
      <c r="M2006" t="s">
        <v>6048</v>
      </c>
      <c r="N2006">
        <v>1.730555555</v>
      </c>
      <c r="O2006">
        <v>0</v>
      </c>
      <c r="P2006">
        <v>53</v>
      </c>
      <c r="Q2006">
        <v>0</v>
      </c>
      <c r="R2006">
        <v>2</v>
      </c>
      <c r="S2006">
        <v>0</v>
      </c>
      <c r="T2006">
        <v>7</v>
      </c>
      <c r="U2006">
        <v>0</v>
      </c>
      <c r="V2006">
        <v>0</v>
      </c>
      <c r="W2006">
        <v>0</v>
      </c>
      <c r="X2006">
        <v>21.52007679512343</v>
      </c>
      <c r="Y2006">
        <v>0</v>
      </c>
      <c r="Z2006">
        <v>0.13241135091391482</v>
      </c>
      <c r="AA2006">
        <v>0</v>
      </c>
      <c r="AB2006">
        <v>8.5382509522629348</v>
      </c>
      <c r="AC2006">
        <v>0</v>
      </c>
      <c r="AD2006">
        <v>0</v>
      </c>
      <c r="AE2006">
        <v>30.190739098300281</v>
      </c>
    </row>
    <row r="2007" spans="1:31" x14ac:dyDescent="0.3">
      <c r="A2007">
        <v>2452715</v>
      </c>
      <c r="B2007">
        <v>1</v>
      </c>
      <c r="C2007" t="s">
        <v>80</v>
      </c>
      <c r="D2007" t="s">
        <v>92</v>
      </c>
      <c r="E2007" t="s">
        <v>141</v>
      </c>
      <c r="F2007" t="s">
        <v>6049</v>
      </c>
      <c r="G2007" t="s">
        <v>6050</v>
      </c>
      <c r="H2007" t="s">
        <v>144</v>
      </c>
      <c r="I2007" t="s">
        <v>136</v>
      </c>
      <c r="J2007" t="s">
        <v>137</v>
      </c>
      <c r="K2007" t="s">
        <v>138</v>
      </c>
      <c r="L2007" t="s">
        <v>6051</v>
      </c>
      <c r="M2007" t="s">
        <v>6052</v>
      </c>
      <c r="N2007">
        <v>1.7336111110000001</v>
      </c>
      <c r="O2007">
        <v>0</v>
      </c>
      <c r="P2007">
        <v>2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1.07922026225837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1.07922026225837</v>
      </c>
    </row>
    <row r="2008" spans="1:31" x14ac:dyDescent="0.3">
      <c r="A2008">
        <v>2452716</v>
      </c>
      <c r="B2008">
        <v>1</v>
      </c>
      <c r="C2008" t="s">
        <v>80</v>
      </c>
      <c r="D2008" t="s">
        <v>83</v>
      </c>
      <c r="E2008" t="s">
        <v>141</v>
      </c>
      <c r="F2008" t="s">
        <v>6053</v>
      </c>
      <c r="G2008" t="s">
        <v>143</v>
      </c>
      <c r="H2008" t="s">
        <v>144</v>
      </c>
      <c r="I2008" t="s">
        <v>136</v>
      </c>
      <c r="J2008" t="s">
        <v>137</v>
      </c>
      <c r="K2008" t="s">
        <v>138</v>
      </c>
      <c r="L2008" t="s">
        <v>6054</v>
      </c>
      <c r="M2008" t="s">
        <v>6055</v>
      </c>
      <c r="N2008">
        <v>1.3586111110000001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22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74.15506578942275</v>
      </c>
      <c r="AC2008">
        <v>0</v>
      </c>
      <c r="AD2008">
        <v>0</v>
      </c>
      <c r="AE2008">
        <v>74.15506578942275</v>
      </c>
    </row>
    <row r="2009" spans="1:31" x14ac:dyDescent="0.3">
      <c r="A2009">
        <v>2452718</v>
      </c>
      <c r="B2009">
        <v>1</v>
      </c>
      <c r="C2009" t="s">
        <v>80</v>
      </c>
      <c r="D2009" t="s">
        <v>105</v>
      </c>
      <c r="E2009" t="s">
        <v>159</v>
      </c>
      <c r="F2009" t="s">
        <v>6056</v>
      </c>
      <c r="G2009" t="s">
        <v>725</v>
      </c>
      <c r="H2009" t="s">
        <v>144</v>
      </c>
      <c r="I2009" t="s">
        <v>136</v>
      </c>
      <c r="J2009" t="s">
        <v>137</v>
      </c>
      <c r="K2009" t="s">
        <v>138</v>
      </c>
      <c r="L2009" t="s">
        <v>6057</v>
      </c>
      <c r="M2009" t="s">
        <v>6058</v>
      </c>
      <c r="N2009">
        <v>1.6627777770000001</v>
      </c>
      <c r="O2009">
        <v>0</v>
      </c>
      <c r="P2009">
        <v>152</v>
      </c>
      <c r="Q2009">
        <v>0</v>
      </c>
      <c r="R2009">
        <v>0</v>
      </c>
      <c r="S2009">
        <v>0</v>
      </c>
      <c r="T2009">
        <v>13</v>
      </c>
      <c r="U2009">
        <v>0</v>
      </c>
      <c r="V2009">
        <v>0</v>
      </c>
      <c r="W2009">
        <v>0</v>
      </c>
      <c r="X2009">
        <v>76.583745741435351</v>
      </c>
      <c r="Y2009">
        <v>0</v>
      </c>
      <c r="Z2009">
        <v>0</v>
      </c>
      <c r="AA2009">
        <v>0</v>
      </c>
      <c r="AB2009">
        <v>24.83964929938562</v>
      </c>
      <c r="AC2009">
        <v>0</v>
      </c>
      <c r="AD2009">
        <v>0</v>
      </c>
      <c r="AE2009">
        <v>101.42339504082096</v>
      </c>
    </row>
    <row r="2010" spans="1:31" x14ac:dyDescent="0.3">
      <c r="A2010">
        <v>2452719</v>
      </c>
      <c r="B2010">
        <v>1</v>
      </c>
      <c r="C2010" t="s">
        <v>81</v>
      </c>
      <c r="D2010" t="s">
        <v>118</v>
      </c>
      <c r="E2010" t="s">
        <v>147</v>
      </c>
      <c r="F2010" t="s">
        <v>6059</v>
      </c>
      <c r="G2010" t="s">
        <v>2092</v>
      </c>
      <c r="H2010" t="s">
        <v>135</v>
      </c>
      <c r="I2010" t="s">
        <v>136</v>
      </c>
      <c r="J2010" t="s">
        <v>137</v>
      </c>
      <c r="K2010" t="s">
        <v>138</v>
      </c>
      <c r="L2010" t="s">
        <v>6060</v>
      </c>
      <c r="M2010" t="s">
        <v>6061</v>
      </c>
      <c r="N2010">
        <v>2.4494444440000001</v>
      </c>
      <c r="O2010">
        <v>1</v>
      </c>
      <c r="P2010">
        <v>17</v>
      </c>
      <c r="Q2010">
        <v>7</v>
      </c>
      <c r="R2010">
        <v>3</v>
      </c>
      <c r="S2010">
        <v>0</v>
      </c>
      <c r="T2010">
        <v>1</v>
      </c>
      <c r="U2010">
        <v>0</v>
      </c>
      <c r="V2010">
        <v>0</v>
      </c>
      <c r="W2010">
        <v>0.85569825914904496</v>
      </c>
      <c r="X2010">
        <v>4.1142452293269276</v>
      </c>
      <c r="Y2010">
        <v>155.58407680036697</v>
      </c>
      <c r="Z2010">
        <v>0.13401723671302088</v>
      </c>
      <c r="AA2010">
        <v>0</v>
      </c>
      <c r="AB2010">
        <v>3.459903729625573</v>
      </c>
      <c r="AC2010">
        <v>0</v>
      </c>
      <c r="AD2010">
        <v>0</v>
      </c>
      <c r="AE2010">
        <v>164.14794125518154</v>
      </c>
    </row>
    <row r="2011" spans="1:31" x14ac:dyDescent="0.3">
      <c r="A2011">
        <v>2452721</v>
      </c>
      <c r="B2011">
        <v>1</v>
      </c>
      <c r="C2011" t="s">
        <v>80</v>
      </c>
      <c r="D2011" t="s">
        <v>103</v>
      </c>
      <c r="E2011" t="s">
        <v>159</v>
      </c>
      <c r="F2011" t="s">
        <v>6062</v>
      </c>
      <c r="G2011" t="s">
        <v>725</v>
      </c>
      <c r="H2011" t="s">
        <v>144</v>
      </c>
      <c r="I2011" t="s">
        <v>136</v>
      </c>
      <c r="J2011" t="s">
        <v>137</v>
      </c>
      <c r="K2011" t="s">
        <v>138</v>
      </c>
      <c r="L2011" t="s">
        <v>6063</v>
      </c>
      <c r="M2011" t="s">
        <v>6064</v>
      </c>
      <c r="N2011">
        <v>1.095277777</v>
      </c>
      <c r="O2011">
        <v>0</v>
      </c>
      <c r="P2011">
        <v>243</v>
      </c>
      <c r="Q2011">
        <v>0</v>
      </c>
      <c r="R2011">
        <v>5</v>
      </c>
      <c r="S2011">
        <v>0</v>
      </c>
      <c r="T2011">
        <v>9</v>
      </c>
      <c r="U2011">
        <v>0</v>
      </c>
      <c r="V2011">
        <v>0</v>
      </c>
      <c r="W2011">
        <v>0</v>
      </c>
      <c r="X2011">
        <v>116.09316731799765</v>
      </c>
      <c r="Y2011">
        <v>0</v>
      </c>
      <c r="Z2011">
        <v>3.5338724681750433</v>
      </c>
      <c r="AA2011">
        <v>0</v>
      </c>
      <c r="AB2011">
        <v>1.9738575194292118</v>
      </c>
      <c r="AC2011">
        <v>0</v>
      </c>
      <c r="AD2011">
        <v>0</v>
      </c>
      <c r="AE2011">
        <v>121.60089730560192</v>
      </c>
    </row>
    <row r="2012" spans="1:31" x14ac:dyDescent="0.3">
      <c r="A2012">
        <v>2452724</v>
      </c>
      <c r="B2012">
        <v>1</v>
      </c>
      <c r="C2012" t="s">
        <v>80</v>
      </c>
      <c r="D2012" t="s">
        <v>104</v>
      </c>
      <c r="E2012" t="s">
        <v>141</v>
      </c>
      <c r="F2012" t="s">
        <v>6065</v>
      </c>
      <c r="G2012" t="s">
        <v>1536</v>
      </c>
      <c r="H2012" t="s">
        <v>144</v>
      </c>
      <c r="I2012" t="s">
        <v>136</v>
      </c>
      <c r="J2012" t="s">
        <v>137</v>
      </c>
      <c r="K2012" t="s">
        <v>138</v>
      </c>
      <c r="L2012" t="s">
        <v>6066</v>
      </c>
      <c r="M2012" t="s">
        <v>6067</v>
      </c>
      <c r="N2012">
        <v>1.1369444440000001</v>
      </c>
      <c r="O2012">
        <v>0</v>
      </c>
      <c r="P2012">
        <v>15</v>
      </c>
      <c r="Q2012">
        <v>0</v>
      </c>
      <c r="R2012">
        <v>0</v>
      </c>
      <c r="S2012">
        <v>0</v>
      </c>
      <c r="T2012">
        <v>1</v>
      </c>
      <c r="U2012">
        <v>0</v>
      </c>
      <c r="V2012">
        <v>0</v>
      </c>
      <c r="W2012">
        <v>0</v>
      </c>
      <c r="X2012">
        <v>4.0475916480921583</v>
      </c>
      <c r="Y2012">
        <v>0</v>
      </c>
      <c r="Z2012">
        <v>0</v>
      </c>
      <c r="AA2012">
        <v>0</v>
      </c>
      <c r="AB2012">
        <v>0.96840107617662996</v>
      </c>
      <c r="AC2012">
        <v>0</v>
      </c>
      <c r="AD2012">
        <v>0</v>
      </c>
      <c r="AE2012">
        <v>5.0159927242687878</v>
      </c>
    </row>
    <row r="2013" spans="1:31" x14ac:dyDescent="0.3">
      <c r="A2013">
        <v>2452725</v>
      </c>
      <c r="B2013">
        <v>1</v>
      </c>
      <c r="C2013" t="s">
        <v>80</v>
      </c>
      <c r="D2013" t="s">
        <v>103</v>
      </c>
      <c r="E2013" t="s">
        <v>173</v>
      </c>
      <c r="F2013" t="s">
        <v>6068</v>
      </c>
      <c r="G2013" t="s">
        <v>175</v>
      </c>
      <c r="H2013" t="s">
        <v>144</v>
      </c>
      <c r="I2013" t="s">
        <v>136</v>
      </c>
      <c r="J2013" t="s">
        <v>137</v>
      </c>
      <c r="K2013" t="s">
        <v>138</v>
      </c>
      <c r="L2013" t="s">
        <v>6069</v>
      </c>
      <c r="M2013" t="s">
        <v>6070</v>
      </c>
      <c r="N2013">
        <v>1.77</v>
      </c>
      <c r="O2013">
        <v>0</v>
      </c>
      <c r="P2013">
        <v>1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0.60187971280977393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0.60187971280977393</v>
      </c>
    </row>
    <row r="2014" spans="1:31" x14ac:dyDescent="0.3">
      <c r="A2014">
        <v>2452730</v>
      </c>
      <c r="B2014">
        <v>1</v>
      </c>
      <c r="C2014" t="s">
        <v>81</v>
      </c>
      <c r="D2014" t="s">
        <v>125</v>
      </c>
      <c r="E2014" t="s">
        <v>173</v>
      </c>
      <c r="F2014" t="s">
        <v>6071</v>
      </c>
      <c r="G2014" t="s">
        <v>175</v>
      </c>
      <c r="H2014" t="s">
        <v>144</v>
      </c>
      <c r="I2014" t="s">
        <v>136</v>
      </c>
      <c r="J2014" t="s">
        <v>137</v>
      </c>
      <c r="K2014" t="s">
        <v>138</v>
      </c>
      <c r="L2014" t="s">
        <v>6072</v>
      </c>
      <c r="M2014" t="s">
        <v>6073</v>
      </c>
      <c r="N2014">
        <v>1.9897222219999999</v>
      </c>
      <c r="O2014">
        <v>0</v>
      </c>
      <c r="P2014">
        <v>1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0.36453984638585579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0.36453984638585579</v>
      </c>
    </row>
    <row r="2015" spans="1:31" x14ac:dyDescent="0.3">
      <c r="A2015">
        <v>2452731</v>
      </c>
      <c r="B2015">
        <v>1</v>
      </c>
      <c r="C2015" t="s">
        <v>80</v>
      </c>
      <c r="D2015" t="s">
        <v>99</v>
      </c>
      <c r="E2015" t="s">
        <v>141</v>
      </c>
      <c r="F2015" t="s">
        <v>6074</v>
      </c>
      <c r="G2015" t="s">
        <v>143</v>
      </c>
      <c r="H2015" t="s">
        <v>144</v>
      </c>
      <c r="I2015" t="s">
        <v>136</v>
      </c>
      <c r="J2015" t="s">
        <v>137</v>
      </c>
      <c r="K2015" t="s">
        <v>138</v>
      </c>
      <c r="L2015" t="s">
        <v>6075</v>
      </c>
      <c r="M2015" t="s">
        <v>6076</v>
      </c>
      <c r="N2015">
        <v>0.30361111099999999</v>
      </c>
      <c r="O2015">
        <v>0</v>
      </c>
      <c r="P2015">
        <v>77</v>
      </c>
      <c r="Q2015">
        <v>0</v>
      </c>
      <c r="R2015">
        <v>0</v>
      </c>
      <c r="S2015">
        <v>0</v>
      </c>
      <c r="T2015">
        <v>12</v>
      </c>
      <c r="U2015">
        <v>0</v>
      </c>
      <c r="V2015">
        <v>0</v>
      </c>
      <c r="W2015">
        <v>0</v>
      </c>
      <c r="X2015">
        <v>5.0928201994871376</v>
      </c>
      <c r="Y2015">
        <v>0</v>
      </c>
      <c r="Z2015">
        <v>0</v>
      </c>
      <c r="AA2015">
        <v>0</v>
      </c>
      <c r="AB2015">
        <v>2.0351227652995916</v>
      </c>
      <c r="AC2015">
        <v>0</v>
      </c>
      <c r="AD2015">
        <v>0</v>
      </c>
      <c r="AE2015">
        <v>7.1279429647867296</v>
      </c>
    </row>
    <row r="2016" spans="1:31" x14ac:dyDescent="0.3">
      <c r="A2016">
        <v>2452732</v>
      </c>
      <c r="B2016">
        <v>1</v>
      </c>
      <c r="C2016" t="s">
        <v>80</v>
      </c>
      <c r="D2016" t="s">
        <v>105</v>
      </c>
      <c r="E2016" t="s">
        <v>141</v>
      </c>
      <c r="F2016" t="s">
        <v>6077</v>
      </c>
      <c r="G2016" t="s">
        <v>143</v>
      </c>
      <c r="H2016" t="s">
        <v>144</v>
      </c>
      <c r="I2016" t="s">
        <v>136</v>
      </c>
      <c r="J2016" t="s">
        <v>137</v>
      </c>
      <c r="K2016" t="s">
        <v>138</v>
      </c>
      <c r="L2016" t="s">
        <v>6078</v>
      </c>
      <c r="M2016" t="s">
        <v>6079</v>
      </c>
      <c r="N2016">
        <v>1.2861111110000001</v>
      </c>
      <c r="O2016">
        <v>0</v>
      </c>
      <c r="P2016">
        <v>32</v>
      </c>
      <c r="Q2016">
        <v>0</v>
      </c>
      <c r="R2016">
        <v>0</v>
      </c>
      <c r="S2016">
        <v>0</v>
      </c>
      <c r="T2016">
        <v>1</v>
      </c>
      <c r="U2016">
        <v>0</v>
      </c>
      <c r="V2016">
        <v>0</v>
      </c>
      <c r="W2016">
        <v>0</v>
      </c>
      <c r="X2016">
        <v>19.682552871223148</v>
      </c>
      <c r="Y2016">
        <v>0</v>
      </c>
      <c r="Z2016">
        <v>0</v>
      </c>
      <c r="AA2016">
        <v>0</v>
      </c>
      <c r="AB2016">
        <v>1.6321448042460935</v>
      </c>
      <c r="AC2016">
        <v>0</v>
      </c>
      <c r="AD2016">
        <v>0</v>
      </c>
      <c r="AE2016">
        <v>21.31469767546924</v>
      </c>
    </row>
    <row r="2017" spans="1:31" x14ac:dyDescent="0.3">
      <c r="A2017">
        <v>2452733</v>
      </c>
      <c r="B2017">
        <v>1</v>
      </c>
      <c r="C2017" t="s">
        <v>80</v>
      </c>
      <c r="D2017" t="s">
        <v>85</v>
      </c>
      <c r="E2017" t="s">
        <v>182</v>
      </c>
      <c r="F2017" t="s">
        <v>6080</v>
      </c>
      <c r="G2017" t="s">
        <v>259</v>
      </c>
      <c r="H2017" t="s">
        <v>144</v>
      </c>
      <c r="I2017" t="s">
        <v>136</v>
      </c>
      <c r="J2017" t="s">
        <v>137</v>
      </c>
      <c r="K2017" t="s">
        <v>138</v>
      </c>
      <c r="L2017" t="s">
        <v>6081</v>
      </c>
      <c r="M2017" t="s">
        <v>6082</v>
      </c>
      <c r="N2017">
        <v>1.797222222</v>
      </c>
      <c r="O2017">
        <v>0</v>
      </c>
      <c r="P2017">
        <v>78</v>
      </c>
      <c r="Q2017">
        <v>0</v>
      </c>
      <c r="R2017">
        <v>0</v>
      </c>
      <c r="S2017">
        <v>0</v>
      </c>
      <c r="T2017">
        <v>3</v>
      </c>
      <c r="U2017">
        <v>0</v>
      </c>
      <c r="V2017">
        <v>0</v>
      </c>
      <c r="W2017">
        <v>0</v>
      </c>
      <c r="X2017">
        <v>39.845873115856271</v>
      </c>
      <c r="Y2017">
        <v>0</v>
      </c>
      <c r="Z2017">
        <v>0</v>
      </c>
      <c r="AA2017">
        <v>0</v>
      </c>
      <c r="AB2017">
        <v>2.7126097546914525</v>
      </c>
      <c r="AC2017">
        <v>0</v>
      </c>
      <c r="AD2017">
        <v>0</v>
      </c>
      <c r="AE2017">
        <v>42.558482870547721</v>
      </c>
    </row>
    <row r="2018" spans="1:31" x14ac:dyDescent="0.3">
      <c r="A2018">
        <v>2452736</v>
      </c>
      <c r="B2018">
        <v>1</v>
      </c>
      <c r="C2018" t="s">
        <v>80</v>
      </c>
      <c r="D2018" t="s">
        <v>101</v>
      </c>
      <c r="E2018" t="s">
        <v>132</v>
      </c>
      <c r="F2018" t="s">
        <v>6083</v>
      </c>
      <c r="G2018" t="s">
        <v>134</v>
      </c>
      <c r="H2018" t="s">
        <v>135</v>
      </c>
      <c r="I2018" t="s">
        <v>136</v>
      </c>
      <c r="J2018" t="s">
        <v>137</v>
      </c>
      <c r="K2018" t="s">
        <v>138</v>
      </c>
      <c r="L2018" t="s">
        <v>6084</v>
      </c>
      <c r="M2018" t="s">
        <v>6085</v>
      </c>
      <c r="N2018">
        <v>2.9430555549999999</v>
      </c>
      <c r="O2018">
        <v>9</v>
      </c>
      <c r="P2018">
        <v>13</v>
      </c>
      <c r="Q2018">
        <v>8</v>
      </c>
      <c r="R2018">
        <v>3</v>
      </c>
      <c r="S2018">
        <v>7</v>
      </c>
      <c r="T2018">
        <v>1</v>
      </c>
      <c r="U2018">
        <v>0</v>
      </c>
      <c r="V2018">
        <v>0</v>
      </c>
      <c r="W2018">
        <v>15.189757773176208</v>
      </c>
      <c r="X2018">
        <v>12.222272567710229</v>
      </c>
      <c r="Y2018">
        <v>315.00513821198086</v>
      </c>
      <c r="Z2018">
        <v>1.7444829487129774</v>
      </c>
      <c r="AA2018">
        <v>587.82210482001824</v>
      </c>
      <c r="AB2018">
        <v>0.58914093295173164</v>
      </c>
      <c r="AC2018">
        <v>0</v>
      </c>
      <c r="AD2018">
        <v>0</v>
      </c>
      <c r="AE2018">
        <v>932.5728972545503</v>
      </c>
    </row>
    <row r="2019" spans="1:31" x14ac:dyDescent="0.3">
      <c r="A2019">
        <v>2452737</v>
      </c>
      <c r="B2019">
        <v>1</v>
      </c>
      <c r="C2019" t="s">
        <v>80</v>
      </c>
      <c r="D2019" t="s">
        <v>93</v>
      </c>
      <c r="E2019" t="s">
        <v>141</v>
      </c>
      <c r="F2019" t="s">
        <v>5928</v>
      </c>
      <c r="G2019" t="s">
        <v>410</v>
      </c>
      <c r="H2019" t="s">
        <v>144</v>
      </c>
      <c r="I2019" t="s">
        <v>136</v>
      </c>
      <c r="J2019" t="s">
        <v>137</v>
      </c>
      <c r="K2019" t="s">
        <v>138</v>
      </c>
      <c r="L2019" t="s">
        <v>6086</v>
      </c>
      <c r="M2019" t="s">
        <v>6087</v>
      </c>
      <c r="N2019">
        <v>2.0844444439999998</v>
      </c>
      <c r="O2019">
        <v>0</v>
      </c>
      <c r="P2019">
        <v>57</v>
      </c>
      <c r="Q2019">
        <v>0</v>
      </c>
      <c r="R2019">
        <v>0</v>
      </c>
      <c r="S2019">
        <v>0</v>
      </c>
      <c r="T2019">
        <v>12</v>
      </c>
      <c r="U2019">
        <v>0</v>
      </c>
      <c r="V2019">
        <v>0</v>
      </c>
      <c r="W2019">
        <v>0</v>
      </c>
      <c r="X2019">
        <v>25.989065781265531</v>
      </c>
      <c r="Y2019">
        <v>0</v>
      </c>
      <c r="Z2019">
        <v>0</v>
      </c>
      <c r="AA2019">
        <v>0</v>
      </c>
      <c r="AB2019">
        <v>13.453122469065615</v>
      </c>
      <c r="AC2019">
        <v>0</v>
      </c>
      <c r="AD2019">
        <v>0</v>
      </c>
      <c r="AE2019">
        <v>39.442188250331142</v>
      </c>
    </row>
    <row r="2020" spans="1:31" x14ac:dyDescent="0.3">
      <c r="A2020">
        <v>2452740</v>
      </c>
      <c r="B2020">
        <v>1</v>
      </c>
      <c r="C2020" t="s">
        <v>81</v>
      </c>
      <c r="D2020" t="s">
        <v>123</v>
      </c>
      <c r="E2020" t="s">
        <v>141</v>
      </c>
      <c r="F2020" t="s">
        <v>6088</v>
      </c>
      <c r="G2020" t="s">
        <v>156</v>
      </c>
      <c r="H2020" t="s">
        <v>144</v>
      </c>
      <c r="I2020" t="s">
        <v>136</v>
      </c>
      <c r="J2020" t="s">
        <v>137</v>
      </c>
      <c r="K2020" t="s">
        <v>138</v>
      </c>
      <c r="L2020" t="s">
        <v>6089</v>
      </c>
      <c r="M2020" t="s">
        <v>6090</v>
      </c>
      <c r="N2020">
        <v>1.984444444</v>
      </c>
      <c r="O2020">
        <v>0</v>
      </c>
      <c r="P2020">
        <v>5</v>
      </c>
      <c r="Q2020">
        <v>0</v>
      </c>
      <c r="R2020">
        <v>0</v>
      </c>
      <c r="S2020">
        <v>0</v>
      </c>
      <c r="T2020">
        <v>1</v>
      </c>
      <c r="U2020">
        <v>0</v>
      </c>
      <c r="V2020">
        <v>0</v>
      </c>
      <c r="W2020">
        <v>0</v>
      </c>
      <c r="X2020">
        <v>0.56453519214089787</v>
      </c>
      <c r="Y2020">
        <v>0</v>
      </c>
      <c r="Z2020">
        <v>0</v>
      </c>
      <c r="AA2020">
        <v>0</v>
      </c>
      <c r="AB2020">
        <v>7.9636559777889642E-4</v>
      </c>
      <c r="AC2020">
        <v>0</v>
      </c>
      <c r="AD2020">
        <v>0</v>
      </c>
      <c r="AE2020">
        <v>0.56533155773867672</v>
      </c>
    </row>
    <row r="2021" spans="1:31" x14ac:dyDescent="0.3">
      <c r="A2021">
        <v>2452745</v>
      </c>
      <c r="B2021">
        <v>1</v>
      </c>
      <c r="C2021" t="s">
        <v>80</v>
      </c>
      <c r="D2021" t="s">
        <v>92</v>
      </c>
      <c r="E2021" t="s">
        <v>173</v>
      </c>
      <c r="F2021" t="s">
        <v>6091</v>
      </c>
      <c r="G2021" t="s">
        <v>175</v>
      </c>
      <c r="H2021" t="s">
        <v>144</v>
      </c>
      <c r="I2021" t="s">
        <v>136</v>
      </c>
      <c r="J2021" t="s">
        <v>137</v>
      </c>
      <c r="K2021" t="s">
        <v>138</v>
      </c>
      <c r="L2021" t="s">
        <v>6092</v>
      </c>
      <c r="M2021" t="s">
        <v>6093</v>
      </c>
      <c r="N2021">
        <v>2.5547222220000001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1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2.6286132500128296</v>
      </c>
      <c r="AC2021">
        <v>0</v>
      </c>
      <c r="AD2021">
        <v>0</v>
      </c>
      <c r="AE2021">
        <v>2.6286132500128296</v>
      </c>
    </row>
    <row r="2022" spans="1:31" x14ac:dyDescent="0.3">
      <c r="A2022">
        <v>2452749</v>
      </c>
      <c r="B2022">
        <v>1</v>
      </c>
      <c r="C2022" t="s">
        <v>80</v>
      </c>
      <c r="D2022" t="s">
        <v>96</v>
      </c>
      <c r="E2022" t="s">
        <v>173</v>
      </c>
      <c r="F2022" t="s">
        <v>6094</v>
      </c>
      <c r="G2022" t="s">
        <v>175</v>
      </c>
      <c r="H2022" t="s">
        <v>144</v>
      </c>
      <c r="I2022" t="s">
        <v>136</v>
      </c>
      <c r="J2022" t="s">
        <v>137</v>
      </c>
      <c r="K2022" t="s">
        <v>138</v>
      </c>
      <c r="L2022" t="s">
        <v>6095</v>
      </c>
      <c r="M2022" t="s">
        <v>6096</v>
      </c>
      <c r="N2022">
        <v>2.0305555549999998</v>
      </c>
      <c r="O2022">
        <v>0</v>
      </c>
      <c r="P2022">
        <v>1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5.5713520866197825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5.5713520866197825</v>
      </c>
    </row>
    <row r="2023" spans="1:31" x14ac:dyDescent="0.3">
      <c r="A2023">
        <v>2452750</v>
      </c>
      <c r="B2023">
        <v>1</v>
      </c>
      <c r="C2023" t="s">
        <v>80</v>
      </c>
      <c r="D2023" t="s">
        <v>93</v>
      </c>
      <c r="E2023" t="s">
        <v>141</v>
      </c>
      <c r="F2023" t="s">
        <v>6097</v>
      </c>
      <c r="G2023" t="s">
        <v>156</v>
      </c>
      <c r="H2023" t="s">
        <v>144</v>
      </c>
      <c r="I2023" t="s">
        <v>136</v>
      </c>
      <c r="J2023" t="s">
        <v>137</v>
      </c>
      <c r="K2023" t="s">
        <v>138</v>
      </c>
      <c r="L2023" t="s">
        <v>6098</v>
      </c>
      <c r="M2023" t="s">
        <v>6099</v>
      </c>
      <c r="N2023">
        <v>0.87777777700000004</v>
      </c>
      <c r="O2023">
        <v>0</v>
      </c>
      <c r="P2023">
        <v>134</v>
      </c>
      <c r="Q2023">
        <v>0</v>
      </c>
      <c r="R2023">
        <v>0</v>
      </c>
      <c r="S2023">
        <v>0</v>
      </c>
      <c r="T2023">
        <v>18</v>
      </c>
      <c r="U2023">
        <v>0</v>
      </c>
      <c r="V2023">
        <v>0</v>
      </c>
      <c r="W2023">
        <v>0</v>
      </c>
      <c r="X2023">
        <v>35.178749209804764</v>
      </c>
      <c r="Y2023">
        <v>0</v>
      </c>
      <c r="Z2023">
        <v>0</v>
      </c>
      <c r="AA2023">
        <v>0</v>
      </c>
      <c r="AB2023">
        <v>22.062563446084997</v>
      </c>
      <c r="AC2023">
        <v>0</v>
      </c>
      <c r="AD2023">
        <v>0</v>
      </c>
      <c r="AE2023">
        <v>57.241312655889757</v>
      </c>
    </row>
    <row r="2024" spans="1:31" x14ac:dyDescent="0.3">
      <c r="A2024">
        <v>2452751</v>
      </c>
      <c r="B2024">
        <v>1</v>
      </c>
      <c r="C2024" t="s">
        <v>80</v>
      </c>
      <c r="D2024" t="s">
        <v>106</v>
      </c>
      <c r="E2024" t="s">
        <v>141</v>
      </c>
      <c r="F2024" t="s">
        <v>6100</v>
      </c>
      <c r="G2024" t="s">
        <v>143</v>
      </c>
      <c r="H2024" t="s">
        <v>144</v>
      </c>
      <c r="I2024" t="s">
        <v>136</v>
      </c>
      <c r="J2024" t="s">
        <v>137</v>
      </c>
      <c r="K2024" t="s">
        <v>138</v>
      </c>
      <c r="L2024" t="s">
        <v>6101</v>
      </c>
      <c r="M2024" t="s">
        <v>6102</v>
      </c>
      <c r="N2024">
        <v>0.53</v>
      </c>
      <c r="O2024">
        <v>0</v>
      </c>
      <c r="P2024">
        <v>34</v>
      </c>
      <c r="Q2024">
        <v>0</v>
      </c>
      <c r="R2024">
        <v>0</v>
      </c>
      <c r="S2024">
        <v>0</v>
      </c>
      <c r="T2024">
        <v>5</v>
      </c>
      <c r="U2024">
        <v>0</v>
      </c>
      <c r="V2024">
        <v>0</v>
      </c>
      <c r="W2024">
        <v>0</v>
      </c>
      <c r="X2024">
        <v>5.0934026858941159</v>
      </c>
      <c r="Y2024">
        <v>0</v>
      </c>
      <c r="Z2024">
        <v>0</v>
      </c>
      <c r="AA2024">
        <v>0</v>
      </c>
      <c r="AB2024">
        <v>1.8621126981442064</v>
      </c>
      <c r="AC2024">
        <v>0</v>
      </c>
      <c r="AD2024">
        <v>0</v>
      </c>
      <c r="AE2024">
        <v>6.9555153840383221</v>
      </c>
    </row>
    <row r="2025" spans="1:31" x14ac:dyDescent="0.3">
      <c r="A2025">
        <v>2452759</v>
      </c>
      <c r="B2025">
        <v>1</v>
      </c>
      <c r="C2025" t="s">
        <v>80</v>
      </c>
      <c r="D2025" t="s">
        <v>85</v>
      </c>
      <c r="E2025" t="s">
        <v>173</v>
      </c>
      <c r="F2025" t="s">
        <v>5314</v>
      </c>
      <c r="G2025" t="s">
        <v>461</v>
      </c>
      <c r="H2025" t="s">
        <v>144</v>
      </c>
      <c r="I2025" t="s">
        <v>136</v>
      </c>
      <c r="J2025" t="s">
        <v>137</v>
      </c>
      <c r="K2025" t="s">
        <v>138</v>
      </c>
      <c r="L2025" t="s">
        <v>6103</v>
      </c>
      <c r="M2025" t="s">
        <v>6104</v>
      </c>
      <c r="N2025">
        <v>2.4183333330000001</v>
      </c>
      <c r="O2025">
        <v>0</v>
      </c>
      <c r="P2025">
        <v>14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8.4825745894759557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8.4825745894759557</v>
      </c>
    </row>
    <row r="2026" spans="1:31" x14ac:dyDescent="0.3">
      <c r="A2026">
        <v>2452760</v>
      </c>
      <c r="B2026">
        <v>1</v>
      </c>
      <c r="C2026" t="s">
        <v>80</v>
      </c>
      <c r="D2026" t="s">
        <v>100</v>
      </c>
      <c r="E2026" t="s">
        <v>173</v>
      </c>
      <c r="F2026" t="s">
        <v>6105</v>
      </c>
      <c r="G2026" t="s">
        <v>175</v>
      </c>
      <c r="H2026" t="s">
        <v>144</v>
      </c>
      <c r="I2026" t="s">
        <v>136</v>
      </c>
      <c r="J2026" t="s">
        <v>137</v>
      </c>
      <c r="K2026" t="s">
        <v>138</v>
      </c>
      <c r="L2026" t="s">
        <v>6106</v>
      </c>
      <c r="M2026" t="s">
        <v>6107</v>
      </c>
      <c r="N2026">
        <v>1.843611111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1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0.19631482487908669</v>
      </c>
      <c r="AC2026">
        <v>0</v>
      </c>
      <c r="AD2026">
        <v>0</v>
      </c>
      <c r="AE2026">
        <v>0.19631482487908669</v>
      </c>
    </row>
    <row r="2027" spans="1:31" x14ac:dyDescent="0.3">
      <c r="A2027">
        <v>2452761</v>
      </c>
      <c r="B2027">
        <v>1</v>
      </c>
      <c r="C2027" t="s">
        <v>81</v>
      </c>
      <c r="D2027" t="s">
        <v>118</v>
      </c>
      <c r="E2027" t="s">
        <v>132</v>
      </c>
      <c r="F2027" t="s">
        <v>6108</v>
      </c>
      <c r="G2027" t="s">
        <v>149</v>
      </c>
      <c r="H2027" t="s">
        <v>135</v>
      </c>
      <c r="I2027" t="s">
        <v>136</v>
      </c>
      <c r="J2027" t="s">
        <v>137</v>
      </c>
      <c r="K2027" t="s">
        <v>138</v>
      </c>
      <c r="L2027" t="s">
        <v>6109</v>
      </c>
      <c r="M2027" t="s">
        <v>6110</v>
      </c>
      <c r="N2027">
        <v>0.39583333300000001</v>
      </c>
      <c r="O2027">
        <v>3</v>
      </c>
      <c r="P2027">
        <v>395</v>
      </c>
      <c r="Q2027">
        <v>124</v>
      </c>
      <c r="R2027">
        <v>110</v>
      </c>
      <c r="S2027">
        <v>15</v>
      </c>
      <c r="T2027">
        <v>39</v>
      </c>
      <c r="U2027">
        <v>2</v>
      </c>
      <c r="V2027">
        <v>0</v>
      </c>
      <c r="W2027">
        <v>0.29872190490260409</v>
      </c>
      <c r="X2027">
        <v>28.355192618346827</v>
      </c>
      <c r="Y2027">
        <v>40.076315454601385</v>
      </c>
      <c r="Z2027">
        <v>19.816789361091178</v>
      </c>
      <c r="AA2027">
        <v>19.561535335333641</v>
      </c>
      <c r="AB2027">
        <v>3.7846413347560057</v>
      </c>
      <c r="AC2027">
        <v>28.188894492328718</v>
      </c>
      <c r="AD2027">
        <v>0</v>
      </c>
      <c r="AE2027">
        <v>140.08209050136037</v>
      </c>
    </row>
    <row r="2028" spans="1:31" x14ac:dyDescent="0.3">
      <c r="A2028">
        <v>2452763</v>
      </c>
      <c r="B2028">
        <v>1</v>
      </c>
      <c r="C2028" t="s">
        <v>81</v>
      </c>
      <c r="D2028" t="s">
        <v>126</v>
      </c>
      <c r="E2028" t="s">
        <v>132</v>
      </c>
      <c r="F2028" t="s">
        <v>5864</v>
      </c>
      <c r="G2028" t="s">
        <v>149</v>
      </c>
      <c r="H2028" t="s">
        <v>135</v>
      </c>
      <c r="I2028" t="s">
        <v>136</v>
      </c>
      <c r="J2028" t="s">
        <v>137</v>
      </c>
      <c r="K2028" t="s">
        <v>138</v>
      </c>
      <c r="L2028" t="s">
        <v>6111</v>
      </c>
      <c r="M2028" t="s">
        <v>6112</v>
      </c>
      <c r="N2028">
        <v>0.38555555499999999</v>
      </c>
      <c r="O2028">
        <v>2</v>
      </c>
      <c r="P2028">
        <v>292</v>
      </c>
      <c r="Q2028">
        <v>36</v>
      </c>
      <c r="R2028">
        <v>127</v>
      </c>
      <c r="S2028">
        <v>11</v>
      </c>
      <c r="T2028">
        <v>25</v>
      </c>
      <c r="U2028">
        <v>0</v>
      </c>
      <c r="V2028">
        <v>0</v>
      </c>
      <c r="W2028">
        <v>0.72058644180818154</v>
      </c>
      <c r="X2028">
        <v>14.028484627469275</v>
      </c>
      <c r="Y2028">
        <v>23.3646724263272</v>
      </c>
      <c r="Z2028">
        <v>6.2062959288403521</v>
      </c>
      <c r="AA2028">
        <v>8.5245954442766756</v>
      </c>
      <c r="AB2028">
        <v>8.9301522448608281</v>
      </c>
      <c r="AC2028">
        <v>0</v>
      </c>
      <c r="AD2028">
        <v>0</v>
      </c>
      <c r="AE2028">
        <v>61.774787113582519</v>
      </c>
    </row>
    <row r="2029" spans="1:31" x14ac:dyDescent="0.3">
      <c r="A2029">
        <v>2452768</v>
      </c>
      <c r="B2029">
        <v>1</v>
      </c>
      <c r="C2029" t="s">
        <v>81</v>
      </c>
      <c r="D2029" t="s">
        <v>123</v>
      </c>
      <c r="E2029" t="s">
        <v>141</v>
      </c>
      <c r="F2029" t="s">
        <v>6113</v>
      </c>
      <c r="G2029" t="s">
        <v>156</v>
      </c>
      <c r="H2029" t="s">
        <v>144</v>
      </c>
      <c r="I2029" t="s">
        <v>136</v>
      </c>
      <c r="J2029" t="s">
        <v>137</v>
      </c>
      <c r="K2029" t="s">
        <v>138</v>
      </c>
      <c r="L2029" t="s">
        <v>6114</v>
      </c>
      <c r="M2029" t="s">
        <v>6115</v>
      </c>
      <c r="N2029">
        <v>1.096666666</v>
      </c>
      <c r="O2029">
        <v>0</v>
      </c>
      <c r="P2029">
        <v>37</v>
      </c>
      <c r="Q2029">
        <v>0</v>
      </c>
      <c r="R2029">
        <v>6</v>
      </c>
      <c r="S2029">
        <v>0</v>
      </c>
      <c r="T2029">
        <v>1</v>
      </c>
      <c r="U2029">
        <v>0</v>
      </c>
      <c r="V2029">
        <v>0</v>
      </c>
      <c r="W2029">
        <v>0</v>
      </c>
      <c r="X2029">
        <v>4.2585118645447411</v>
      </c>
      <c r="Y2029">
        <v>0</v>
      </c>
      <c r="Z2029">
        <v>1.4720983247534771</v>
      </c>
      <c r="AA2029">
        <v>0</v>
      </c>
      <c r="AB2029">
        <v>1.097664120367815E-4</v>
      </c>
      <c r="AC2029">
        <v>0</v>
      </c>
      <c r="AD2029">
        <v>0</v>
      </c>
      <c r="AE2029">
        <v>5.7307199557102555</v>
      </c>
    </row>
    <row r="2030" spans="1:31" x14ac:dyDescent="0.3">
      <c r="A2030">
        <v>2452775</v>
      </c>
      <c r="B2030">
        <v>1</v>
      </c>
      <c r="C2030" t="s">
        <v>80</v>
      </c>
      <c r="D2030" t="s">
        <v>83</v>
      </c>
      <c r="E2030" t="s">
        <v>141</v>
      </c>
      <c r="F2030" t="s">
        <v>6116</v>
      </c>
      <c r="G2030" t="s">
        <v>143</v>
      </c>
      <c r="H2030" t="s">
        <v>144</v>
      </c>
      <c r="I2030" t="s">
        <v>136</v>
      </c>
      <c r="J2030" t="s">
        <v>137</v>
      </c>
      <c r="K2030" t="s">
        <v>138</v>
      </c>
      <c r="L2030" t="s">
        <v>6117</v>
      </c>
      <c r="M2030" t="s">
        <v>6118</v>
      </c>
      <c r="N2030">
        <v>0.33555555500000001</v>
      </c>
      <c r="O2030">
        <v>0</v>
      </c>
      <c r="P2030">
        <v>1</v>
      </c>
      <c r="Q2030">
        <v>0</v>
      </c>
      <c r="R2030">
        <v>0</v>
      </c>
      <c r="S2030">
        <v>0</v>
      </c>
      <c r="T2030">
        <v>29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8.9796811844349893</v>
      </c>
      <c r="AC2030">
        <v>0</v>
      </c>
      <c r="AD2030">
        <v>0</v>
      </c>
      <c r="AE2030">
        <v>8.9796811844349893</v>
      </c>
    </row>
    <row r="2031" spans="1:31" x14ac:dyDescent="0.3">
      <c r="A2031">
        <v>2452776</v>
      </c>
      <c r="B2031">
        <v>1</v>
      </c>
      <c r="C2031" t="s">
        <v>80</v>
      </c>
      <c r="D2031" t="s">
        <v>83</v>
      </c>
      <c r="E2031" t="s">
        <v>141</v>
      </c>
      <c r="F2031" t="s">
        <v>6053</v>
      </c>
      <c r="G2031" t="s">
        <v>143</v>
      </c>
      <c r="H2031" t="s">
        <v>144</v>
      </c>
      <c r="I2031" t="s">
        <v>136</v>
      </c>
      <c r="J2031" t="s">
        <v>137</v>
      </c>
      <c r="K2031" t="s">
        <v>138</v>
      </c>
      <c r="L2031" t="s">
        <v>6119</v>
      </c>
      <c r="M2031" t="s">
        <v>6120</v>
      </c>
      <c r="N2031">
        <v>0.81861111099999995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22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31.178328955412844</v>
      </c>
      <c r="AC2031">
        <v>0</v>
      </c>
      <c r="AD2031">
        <v>0</v>
      </c>
      <c r="AE2031">
        <v>31.178328955412844</v>
      </c>
    </row>
    <row r="2032" spans="1:31" x14ac:dyDescent="0.3">
      <c r="A2032">
        <v>2452778</v>
      </c>
      <c r="B2032">
        <v>1</v>
      </c>
      <c r="C2032" t="s">
        <v>81</v>
      </c>
      <c r="D2032" t="s">
        <v>118</v>
      </c>
      <c r="E2032" t="s">
        <v>147</v>
      </c>
      <c r="F2032" t="s">
        <v>6121</v>
      </c>
      <c r="G2032" t="s">
        <v>134</v>
      </c>
      <c r="H2032" t="s">
        <v>135</v>
      </c>
      <c r="I2032" t="s">
        <v>136</v>
      </c>
      <c r="J2032" t="s">
        <v>137</v>
      </c>
      <c r="K2032" t="s">
        <v>138</v>
      </c>
      <c r="L2032" t="s">
        <v>6122</v>
      </c>
      <c r="M2032" t="s">
        <v>6123</v>
      </c>
      <c r="N2032">
        <v>0.83583333299999996</v>
      </c>
      <c r="O2032">
        <v>0</v>
      </c>
      <c r="P2032">
        <v>0</v>
      </c>
      <c r="Q2032">
        <v>0</v>
      </c>
      <c r="R2032">
        <v>9</v>
      </c>
      <c r="S2032">
        <v>2</v>
      </c>
      <c r="T2032">
        <v>1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1.8544140244503315</v>
      </c>
      <c r="AA2032">
        <v>3.968422579361051</v>
      </c>
      <c r="AB2032">
        <v>0.10113965478948157</v>
      </c>
      <c r="AC2032">
        <v>0</v>
      </c>
      <c r="AD2032">
        <v>0</v>
      </c>
      <c r="AE2032">
        <v>5.923976258600864</v>
      </c>
    </row>
    <row r="2033" spans="1:31" x14ac:dyDescent="0.3">
      <c r="A2033">
        <v>2452780</v>
      </c>
      <c r="B2033">
        <v>1</v>
      </c>
      <c r="C2033" t="s">
        <v>81</v>
      </c>
      <c r="D2033" t="s">
        <v>113</v>
      </c>
      <c r="E2033" t="s">
        <v>173</v>
      </c>
      <c r="F2033" t="s">
        <v>6124</v>
      </c>
      <c r="G2033" t="s">
        <v>175</v>
      </c>
      <c r="H2033" t="s">
        <v>144</v>
      </c>
      <c r="I2033" t="s">
        <v>136</v>
      </c>
      <c r="J2033" t="s">
        <v>137</v>
      </c>
      <c r="K2033" t="s">
        <v>138</v>
      </c>
      <c r="L2033" t="s">
        <v>6125</v>
      </c>
      <c r="M2033" t="s">
        <v>6126</v>
      </c>
      <c r="N2033">
        <v>1.434722222</v>
      </c>
      <c r="O2033">
        <v>0</v>
      </c>
      <c r="P2033">
        <v>1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0.24221686563242711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0.24221686563242711</v>
      </c>
    </row>
    <row r="2034" spans="1:31" x14ac:dyDescent="0.3">
      <c r="A2034">
        <v>2452784</v>
      </c>
      <c r="B2034">
        <v>1</v>
      </c>
      <c r="C2034" t="s">
        <v>80</v>
      </c>
      <c r="D2034" t="s">
        <v>82</v>
      </c>
      <c r="E2034" t="s">
        <v>159</v>
      </c>
      <c r="F2034" t="s">
        <v>6127</v>
      </c>
      <c r="G2034" t="s">
        <v>263</v>
      </c>
      <c r="H2034" t="s">
        <v>144</v>
      </c>
      <c r="I2034" t="s">
        <v>136</v>
      </c>
      <c r="J2034" t="s">
        <v>3</v>
      </c>
      <c r="K2034" t="s">
        <v>138</v>
      </c>
      <c r="L2034" t="s">
        <v>6128</v>
      </c>
      <c r="M2034" t="s">
        <v>6129</v>
      </c>
      <c r="N2034">
        <v>1.125277777</v>
      </c>
      <c r="O2034">
        <v>0</v>
      </c>
      <c r="P2034">
        <v>5</v>
      </c>
      <c r="Q2034">
        <v>0</v>
      </c>
      <c r="R2034">
        <v>0</v>
      </c>
      <c r="S2034">
        <v>0</v>
      </c>
      <c r="T2034">
        <v>229</v>
      </c>
      <c r="U2034">
        <v>0</v>
      </c>
      <c r="V2034">
        <v>0</v>
      </c>
      <c r="W2034">
        <v>0</v>
      </c>
      <c r="X2034">
        <v>2.163105203093723</v>
      </c>
      <c r="Y2034">
        <v>0</v>
      </c>
      <c r="Z2034">
        <v>0</v>
      </c>
      <c r="AA2034">
        <v>0</v>
      </c>
      <c r="AB2034">
        <v>132.59286000533643</v>
      </c>
      <c r="AC2034">
        <v>0</v>
      </c>
      <c r="AD2034">
        <v>0</v>
      </c>
      <c r="AE2034">
        <v>134.75596520843015</v>
      </c>
    </row>
    <row r="2035" spans="1:31" x14ac:dyDescent="0.3">
      <c r="A2035">
        <v>2452789</v>
      </c>
      <c r="B2035">
        <v>1</v>
      </c>
      <c r="C2035" t="s">
        <v>81</v>
      </c>
      <c r="D2035" t="s">
        <v>122</v>
      </c>
      <c r="E2035" t="s">
        <v>173</v>
      </c>
      <c r="F2035" t="s">
        <v>6130</v>
      </c>
      <c r="G2035" t="s">
        <v>175</v>
      </c>
      <c r="H2035" t="s">
        <v>144</v>
      </c>
      <c r="I2035" t="s">
        <v>136</v>
      </c>
      <c r="J2035" t="s">
        <v>137</v>
      </c>
      <c r="K2035" t="s">
        <v>138</v>
      </c>
      <c r="L2035" t="s">
        <v>6131</v>
      </c>
      <c r="M2035" t="s">
        <v>6132</v>
      </c>
      <c r="N2035">
        <v>0.89333333299999995</v>
      </c>
      <c r="O2035">
        <v>0</v>
      </c>
      <c r="P2035">
        <v>5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0.76940860318791371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0.76940860318791371</v>
      </c>
    </row>
    <row r="2036" spans="1:31" x14ac:dyDescent="0.3">
      <c r="A2036">
        <v>2452821</v>
      </c>
      <c r="B2036">
        <v>1</v>
      </c>
      <c r="C2036" t="s">
        <v>80</v>
      </c>
      <c r="D2036" t="s">
        <v>111</v>
      </c>
      <c r="E2036" t="s">
        <v>141</v>
      </c>
      <c r="F2036" t="s">
        <v>6133</v>
      </c>
      <c r="G2036" t="s">
        <v>156</v>
      </c>
      <c r="H2036" t="s">
        <v>144</v>
      </c>
      <c r="I2036" t="s">
        <v>136</v>
      </c>
      <c r="J2036" t="s">
        <v>137</v>
      </c>
      <c r="K2036" t="s">
        <v>138</v>
      </c>
      <c r="L2036" t="s">
        <v>6134</v>
      </c>
      <c r="M2036" t="s">
        <v>6135</v>
      </c>
      <c r="N2036">
        <v>2.6091666660000001</v>
      </c>
      <c r="O2036">
        <v>0</v>
      </c>
      <c r="P2036">
        <v>6</v>
      </c>
      <c r="Q2036">
        <v>0</v>
      </c>
      <c r="R2036">
        <v>15</v>
      </c>
      <c r="S2036">
        <v>0</v>
      </c>
      <c r="T2036">
        <v>5</v>
      </c>
      <c r="U2036">
        <v>0</v>
      </c>
      <c r="V2036">
        <v>0</v>
      </c>
      <c r="W2036">
        <v>0</v>
      </c>
      <c r="X2036">
        <v>5.3560531457086942</v>
      </c>
      <c r="Y2036">
        <v>0</v>
      </c>
      <c r="Z2036">
        <v>3.771078568553313</v>
      </c>
      <c r="AA2036">
        <v>0</v>
      </c>
      <c r="AB2036">
        <v>29.635376677072284</v>
      </c>
      <c r="AC2036">
        <v>0</v>
      </c>
      <c r="AD2036">
        <v>0</v>
      </c>
      <c r="AE2036">
        <v>38.762508391334293</v>
      </c>
    </row>
    <row r="2037" spans="1:31" x14ac:dyDescent="0.3">
      <c r="A2037">
        <v>2477092</v>
      </c>
      <c r="B2037">
        <v>1</v>
      </c>
      <c r="C2037" t="s">
        <v>81</v>
      </c>
      <c r="D2037" t="s">
        <v>127</v>
      </c>
      <c r="E2037" t="s">
        <v>147</v>
      </c>
      <c r="F2037" t="s">
        <v>6136</v>
      </c>
      <c r="G2037" t="s">
        <v>149</v>
      </c>
      <c r="H2037" t="s">
        <v>135</v>
      </c>
      <c r="I2037" t="s">
        <v>136</v>
      </c>
      <c r="J2037" t="s">
        <v>137</v>
      </c>
      <c r="K2037" t="s">
        <v>138</v>
      </c>
      <c r="L2037" t="s">
        <v>6137</v>
      </c>
      <c r="M2037" t="s">
        <v>6138</v>
      </c>
      <c r="N2037">
        <v>1.8333333329999999</v>
      </c>
      <c r="O2037">
        <v>0</v>
      </c>
      <c r="P2037">
        <v>0</v>
      </c>
      <c r="Q2037">
        <v>0</v>
      </c>
      <c r="R2037">
        <v>1</v>
      </c>
      <c r="S2037">
        <v>1</v>
      </c>
      <c r="T2037">
        <v>0</v>
      </c>
      <c r="U2037">
        <v>1</v>
      </c>
      <c r="V2037">
        <v>0</v>
      </c>
      <c r="W2037">
        <v>0</v>
      </c>
      <c r="X2037">
        <v>0</v>
      </c>
      <c r="Y2037">
        <v>0</v>
      </c>
      <c r="Z2037">
        <v>1.2561600123986161E-2</v>
      </c>
      <c r="AA2037">
        <v>96.186125608926346</v>
      </c>
      <c r="AB2037">
        <v>0</v>
      </c>
      <c r="AC2037">
        <v>45.639787581204658</v>
      </c>
      <c r="AD2037">
        <v>0</v>
      </c>
      <c r="AE2037">
        <v>141.83847479025499</v>
      </c>
    </row>
    <row r="2038" spans="1:31" x14ac:dyDescent="0.3">
      <c r="A2038">
        <v>2452795</v>
      </c>
      <c r="B2038">
        <v>1</v>
      </c>
      <c r="C2038" t="s">
        <v>80</v>
      </c>
      <c r="D2038" t="s">
        <v>82</v>
      </c>
      <c r="E2038" t="s">
        <v>182</v>
      </c>
      <c r="F2038" t="s">
        <v>6139</v>
      </c>
      <c r="G2038" t="s">
        <v>259</v>
      </c>
      <c r="H2038" t="s">
        <v>144</v>
      </c>
      <c r="I2038" t="s">
        <v>136</v>
      </c>
      <c r="J2038" t="s">
        <v>137</v>
      </c>
      <c r="K2038" t="s">
        <v>138</v>
      </c>
      <c r="L2038" t="s">
        <v>6140</v>
      </c>
      <c r="M2038" t="s">
        <v>6141</v>
      </c>
      <c r="N2038">
        <v>0.77833333299999996</v>
      </c>
      <c r="O2038">
        <v>0</v>
      </c>
      <c r="P2038">
        <v>52</v>
      </c>
      <c r="Q2038">
        <v>0</v>
      </c>
      <c r="R2038">
        <v>0</v>
      </c>
      <c r="S2038">
        <v>0</v>
      </c>
      <c r="T2038">
        <v>14</v>
      </c>
      <c r="U2038">
        <v>0</v>
      </c>
      <c r="V2038">
        <v>0</v>
      </c>
      <c r="W2038">
        <v>0</v>
      </c>
      <c r="X2038">
        <v>12.000267723347529</v>
      </c>
      <c r="Y2038">
        <v>0</v>
      </c>
      <c r="Z2038">
        <v>0</v>
      </c>
      <c r="AA2038">
        <v>0</v>
      </c>
      <c r="AB2038">
        <v>7.6577651620828098</v>
      </c>
      <c r="AC2038">
        <v>0</v>
      </c>
      <c r="AD2038">
        <v>0</v>
      </c>
      <c r="AE2038">
        <v>19.658032885430337</v>
      </c>
    </row>
    <row r="2039" spans="1:31" x14ac:dyDescent="0.3">
      <c r="A2039">
        <v>2452801</v>
      </c>
      <c r="B2039">
        <v>1</v>
      </c>
      <c r="C2039" t="s">
        <v>80</v>
      </c>
      <c r="D2039" t="s">
        <v>84</v>
      </c>
      <c r="E2039" t="s">
        <v>284</v>
      </c>
      <c r="F2039" t="s">
        <v>6142</v>
      </c>
      <c r="G2039" t="s">
        <v>6143</v>
      </c>
      <c r="H2039" t="s">
        <v>331</v>
      </c>
      <c r="I2039" t="s">
        <v>136</v>
      </c>
      <c r="J2039" t="s">
        <v>137</v>
      </c>
      <c r="K2039" t="s">
        <v>162</v>
      </c>
      <c r="L2039" t="s">
        <v>6144</v>
      </c>
      <c r="M2039" t="s">
        <v>6145</v>
      </c>
      <c r="N2039">
        <v>4.4027349999999998</v>
      </c>
      <c r="O2039">
        <v>0</v>
      </c>
      <c r="P2039">
        <v>43697</v>
      </c>
      <c r="Q2039">
        <v>0</v>
      </c>
      <c r="R2039">
        <v>0</v>
      </c>
      <c r="S2039">
        <v>19</v>
      </c>
      <c r="T2039">
        <v>3674</v>
      </c>
      <c r="U2039">
        <v>0</v>
      </c>
      <c r="V2039">
        <v>5</v>
      </c>
      <c r="W2039">
        <v>0</v>
      </c>
      <c r="X2039">
        <v>42735.114429330366</v>
      </c>
      <c r="Y2039">
        <v>0</v>
      </c>
      <c r="Z2039">
        <v>0</v>
      </c>
      <c r="AA2039">
        <v>8702.9613228812832</v>
      </c>
      <c r="AB2039">
        <v>10910.624424693191</v>
      </c>
      <c r="AC2039">
        <v>0</v>
      </c>
      <c r="AD2039">
        <v>280.16785121717476</v>
      </c>
      <c r="AE2039">
        <v>62628.868028122015</v>
      </c>
    </row>
    <row r="2040" spans="1:31" x14ac:dyDescent="0.3">
      <c r="A2040">
        <v>2452810</v>
      </c>
      <c r="B2040">
        <v>1</v>
      </c>
      <c r="C2040" t="s">
        <v>81</v>
      </c>
      <c r="D2040" t="s">
        <v>118</v>
      </c>
      <c r="E2040" t="s">
        <v>147</v>
      </c>
      <c r="F2040" t="s">
        <v>6121</v>
      </c>
      <c r="G2040" t="s">
        <v>134</v>
      </c>
      <c r="H2040" t="s">
        <v>135</v>
      </c>
      <c r="I2040" t="s">
        <v>136</v>
      </c>
      <c r="J2040" t="s">
        <v>137</v>
      </c>
      <c r="K2040" t="s">
        <v>138</v>
      </c>
      <c r="L2040" t="s">
        <v>6146</v>
      </c>
      <c r="M2040" t="s">
        <v>6147</v>
      </c>
      <c r="N2040">
        <v>2.2430555550000002</v>
      </c>
      <c r="O2040">
        <v>0</v>
      </c>
      <c r="P2040">
        <v>0</v>
      </c>
      <c r="Q2040">
        <v>1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13.916370497899321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13.916370497899321</v>
      </c>
    </row>
    <row r="2041" spans="1:31" x14ac:dyDescent="0.3">
      <c r="A2041">
        <v>2452812</v>
      </c>
      <c r="B2041">
        <v>1</v>
      </c>
      <c r="C2041" t="s">
        <v>80</v>
      </c>
      <c r="D2041" t="s">
        <v>84</v>
      </c>
      <c r="E2041" t="s">
        <v>284</v>
      </c>
      <c r="F2041" t="s">
        <v>6148</v>
      </c>
      <c r="G2041" t="s">
        <v>6143</v>
      </c>
      <c r="H2041" t="s">
        <v>331</v>
      </c>
      <c r="I2041" t="s">
        <v>136</v>
      </c>
      <c r="J2041" t="s">
        <v>137</v>
      </c>
      <c r="K2041" t="s">
        <v>162</v>
      </c>
      <c r="L2041" t="s">
        <v>6149</v>
      </c>
      <c r="M2041" t="s">
        <v>6150</v>
      </c>
      <c r="N2041">
        <v>0.714370277</v>
      </c>
      <c r="O2041">
        <v>1</v>
      </c>
      <c r="P2041">
        <v>27192</v>
      </c>
      <c r="Q2041">
        <v>0</v>
      </c>
      <c r="R2041">
        <v>0</v>
      </c>
      <c r="S2041">
        <v>7</v>
      </c>
      <c r="T2041">
        <v>1928</v>
      </c>
      <c r="U2041">
        <v>0</v>
      </c>
      <c r="V2041">
        <v>2</v>
      </c>
      <c r="W2041">
        <v>15.040135743852417</v>
      </c>
      <c r="X2041">
        <v>4523.2190922484297</v>
      </c>
      <c r="Y2041">
        <v>0</v>
      </c>
      <c r="Z2041">
        <v>0</v>
      </c>
      <c r="AA2041">
        <v>477.69765100957488</v>
      </c>
      <c r="AB2041">
        <v>922.68528397024602</v>
      </c>
      <c r="AC2041">
        <v>0</v>
      </c>
      <c r="AD2041">
        <v>26.076788646421893</v>
      </c>
      <c r="AE2041">
        <v>5964.7189516185244</v>
      </c>
    </row>
    <row r="2042" spans="1:31" x14ac:dyDescent="0.3">
      <c r="A2042">
        <v>2452818</v>
      </c>
      <c r="B2042">
        <v>1</v>
      </c>
      <c r="C2042" t="s">
        <v>80</v>
      </c>
      <c r="D2042" t="s">
        <v>82</v>
      </c>
      <c r="E2042" t="s">
        <v>141</v>
      </c>
      <c r="F2042" t="s">
        <v>1722</v>
      </c>
      <c r="G2042" t="s">
        <v>156</v>
      </c>
      <c r="H2042" t="s">
        <v>144</v>
      </c>
      <c r="I2042" t="s">
        <v>136</v>
      </c>
      <c r="J2042" t="s">
        <v>137</v>
      </c>
      <c r="K2042" t="s">
        <v>138</v>
      </c>
      <c r="L2042" t="s">
        <v>6151</v>
      </c>
      <c r="M2042" t="s">
        <v>6152</v>
      </c>
      <c r="N2042">
        <v>1.2369444439999999</v>
      </c>
      <c r="O2042">
        <v>0</v>
      </c>
      <c r="P2042">
        <v>42</v>
      </c>
      <c r="Q2042">
        <v>0</v>
      </c>
      <c r="R2042">
        <v>0</v>
      </c>
      <c r="S2042">
        <v>0</v>
      </c>
      <c r="T2042">
        <v>4</v>
      </c>
      <c r="U2042">
        <v>0</v>
      </c>
      <c r="V2042">
        <v>0</v>
      </c>
      <c r="W2042">
        <v>0</v>
      </c>
      <c r="X2042">
        <v>39.378981252630801</v>
      </c>
      <c r="Y2042">
        <v>0</v>
      </c>
      <c r="Z2042">
        <v>0</v>
      </c>
      <c r="AA2042">
        <v>0</v>
      </c>
      <c r="AB2042">
        <v>0.59636232242023568</v>
      </c>
      <c r="AC2042">
        <v>0</v>
      </c>
      <c r="AD2042">
        <v>0</v>
      </c>
      <c r="AE2042">
        <v>39.975343575051035</v>
      </c>
    </row>
    <row r="2043" spans="1:31" x14ac:dyDescent="0.3">
      <c r="A2043">
        <v>2452824</v>
      </c>
      <c r="B2043">
        <v>1</v>
      </c>
      <c r="C2043" t="s">
        <v>80</v>
      </c>
      <c r="D2043" t="s">
        <v>82</v>
      </c>
      <c r="E2043" t="s">
        <v>284</v>
      </c>
      <c r="F2043" t="s">
        <v>5579</v>
      </c>
      <c r="G2043" t="s">
        <v>381</v>
      </c>
      <c r="H2043" t="s">
        <v>135</v>
      </c>
      <c r="I2043" t="s">
        <v>136</v>
      </c>
      <c r="J2043" t="s">
        <v>137</v>
      </c>
      <c r="K2043" t="s">
        <v>162</v>
      </c>
      <c r="L2043" t="s">
        <v>6153</v>
      </c>
      <c r="M2043" t="s">
        <v>6154</v>
      </c>
      <c r="N2043">
        <v>5.5277777E-2</v>
      </c>
      <c r="O2043">
        <v>0</v>
      </c>
      <c r="P2043">
        <v>507</v>
      </c>
      <c r="Q2043">
        <v>0</v>
      </c>
      <c r="R2043">
        <v>0</v>
      </c>
      <c r="S2043">
        <v>3</v>
      </c>
      <c r="T2043">
        <v>265</v>
      </c>
      <c r="U2043">
        <v>0</v>
      </c>
      <c r="V2043">
        <v>0</v>
      </c>
      <c r="W2043">
        <v>0</v>
      </c>
      <c r="X2043">
        <v>8.8893959945037047</v>
      </c>
      <c r="Y2043">
        <v>0</v>
      </c>
      <c r="Z2043">
        <v>0</v>
      </c>
      <c r="AA2043">
        <v>10.991095215523339</v>
      </c>
      <c r="AB2043">
        <v>17.310538676550408</v>
      </c>
      <c r="AC2043">
        <v>0</v>
      </c>
      <c r="AD2043">
        <v>0</v>
      </c>
      <c r="AE2043">
        <v>37.191029886577454</v>
      </c>
    </row>
    <row r="2044" spans="1:31" x14ac:dyDescent="0.3">
      <c r="A2044">
        <v>2452833</v>
      </c>
      <c r="B2044">
        <v>1</v>
      </c>
      <c r="C2044" t="s">
        <v>81</v>
      </c>
      <c r="D2044" t="s">
        <v>127</v>
      </c>
      <c r="E2044" t="s">
        <v>147</v>
      </c>
      <c r="F2044" t="s">
        <v>6155</v>
      </c>
      <c r="G2044" t="s">
        <v>149</v>
      </c>
      <c r="H2044" t="s">
        <v>135</v>
      </c>
      <c r="I2044" t="s">
        <v>136</v>
      </c>
      <c r="J2044" t="s">
        <v>137</v>
      </c>
      <c r="K2044" t="s">
        <v>138</v>
      </c>
      <c r="L2044" t="s">
        <v>6156</v>
      </c>
      <c r="M2044" t="s">
        <v>6157</v>
      </c>
      <c r="N2044">
        <v>3.5291666660000001</v>
      </c>
      <c r="O2044">
        <v>0</v>
      </c>
      <c r="P2044">
        <v>221</v>
      </c>
      <c r="Q2044">
        <v>0</v>
      </c>
      <c r="R2044">
        <v>0</v>
      </c>
      <c r="S2044">
        <v>0</v>
      </c>
      <c r="T2044">
        <v>3</v>
      </c>
      <c r="U2044">
        <v>0</v>
      </c>
      <c r="V2044">
        <v>0</v>
      </c>
      <c r="W2044">
        <v>0</v>
      </c>
      <c r="X2044">
        <v>139.1202638909362</v>
      </c>
      <c r="Y2044">
        <v>0</v>
      </c>
      <c r="Z2044">
        <v>0</v>
      </c>
      <c r="AA2044">
        <v>0</v>
      </c>
      <c r="AB2044">
        <v>19.257197570035647</v>
      </c>
      <c r="AC2044">
        <v>0</v>
      </c>
      <c r="AD2044">
        <v>0</v>
      </c>
      <c r="AE2044">
        <v>158.37746146097186</v>
      </c>
    </row>
    <row r="2045" spans="1:31" x14ac:dyDescent="0.3">
      <c r="A2045">
        <v>2452838</v>
      </c>
      <c r="B2045">
        <v>1</v>
      </c>
      <c r="C2045" t="s">
        <v>80</v>
      </c>
      <c r="D2045" t="s">
        <v>82</v>
      </c>
      <c r="E2045" t="s">
        <v>173</v>
      </c>
      <c r="F2045" t="s">
        <v>6158</v>
      </c>
      <c r="G2045" t="s">
        <v>461</v>
      </c>
      <c r="H2045" t="s">
        <v>144</v>
      </c>
      <c r="I2045" t="s">
        <v>136</v>
      </c>
      <c r="J2045" t="s">
        <v>137</v>
      </c>
      <c r="K2045" t="s">
        <v>138</v>
      </c>
      <c r="L2045" t="s">
        <v>6159</v>
      </c>
      <c r="M2045" t="s">
        <v>6160</v>
      </c>
      <c r="N2045">
        <v>0.80083333300000004</v>
      </c>
      <c r="O2045">
        <v>0</v>
      </c>
      <c r="P2045">
        <v>7</v>
      </c>
      <c r="Q2045">
        <v>0</v>
      </c>
      <c r="R2045">
        <v>0</v>
      </c>
      <c r="S2045">
        <v>0</v>
      </c>
      <c r="T2045">
        <v>2</v>
      </c>
      <c r="U2045">
        <v>0</v>
      </c>
      <c r="V2045">
        <v>0</v>
      </c>
      <c r="W2045">
        <v>0</v>
      </c>
      <c r="X2045">
        <v>1.2782760736439274</v>
      </c>
      <c r="Y2045">
        <v>0</v>
      </c>
      <c r="Z2045">
        <v>0</v>
      </c>
      <c r="AA2045">
        <v>0</v>
      </c>
      <c r="AB2045">
        <v>0.4187409335834355</v>
      </c>
      <c r="AC2045">
        <v>0</v>
      </c>
      <c r="AD2045">
        <v>0</v>
      </c>
      <c r="AE2045">
        <v>1.6970170072273629</v>
      </c>
    </row>
    <row r="2046" spans="1:31" x14ac:dyDescent="0.3">
      <c r="A2046">
        <v>2452839</v>
      </c>
      <c r="B2046">
        <v>1</v>
      </c>
      <c r="C2046" t="s">
        <v>81</v>
      </c>
      <c r="D2046" t="s">
        <v>127</v>
      </c>
      <c r="E2046" t="s">
        <v>169</v>
      </c>
      <c r="F2046" t="s">
        <v>6161</v>
      </c>
      <c r="G2046" t="s">
        <v>149</v>
      </c>
      <c r="H2046" t="s">
        <v>135</v>
      </c>
      <c r="I2046" t="s">
        <v>136</v>
      </c>
      <c r="J2046" t="s">
        <v>137</v>
      </c>
      <c r="K2046" t="s">
        <v>138</v>
      </c>
      <c r="L2046" t="s">
        <v>6162</v>
      </c>
      <c r="M2046" t="s">
        <v>6163</v>
      </c>
      <c r="N2046">
        <v>0.45</v>
      </c>
      <c r="O2046">
        <v>0</v>
      </c>
      <c r="P2046">
        <v>608</v>
      </c>
      <c r="Q2046">
        <v>0</v>
      </c>
      <c r="R2046">
        <v>0</v>
      </c>
      <c r="S2046">
        <v>0</v>
      </c>
      <c r="T2046">
        <v>2</v>
      </c>
      <c r="U2046">
        <v>0</v>
      </c>
      <c r="V2046">
        <v>0</v>
      </c>
      <c r="W2046">
        <v>0</v>
      </c>
      <c r="X2046">
        <v>51.844192849728493</v>
      </c>
      <c r="Y2046">
        <v>0</v>
      </c>
      <c r="Z2046">
        <v>0</v>
      </c>
      <c r="AA2046">
        <v>0</v>
      </c>
      <c r="AB2046">
        <v>4.4589366435326774</v>
      </c>
      <c r="AC2046">
        <v>0</v>
      </c>
      <c r="AD2046">
        <v>0</v>
      </c>
      <c r="AE2046">
        <v>56.303129493261167</v>
      </c>
    </row>
    <row r="2047" spans="1:31" x14ac:dyDescent="0.3">
      <c r="A2047">
        <v>2452851</v>
      </c>
      <c r="B2047">
        <v>1</v>
      </c>
      <c r="C2047" t="s">
        <v>80</v>
      </c>
      <c r="D2047" t="s">
        <v>84</v>
      </c>
      <c r="E2047" t="s">
        <v>147</v>
      </c>
      <c r="F2047" t="s">
        <v>6164</v>
      </c>
      <c r="G2047" t="s">
        <v>528</v>
      </c>
      <c r="H2047" t="s">
        <v>135</v>
      </c>
      <c r="I2047" t="s">
        <v>136</v>
      </c>
      <c r="J2047" t="s">
        <v>137</v>
      </c>
      <c r="K2047" t="s">
        <v>138</v>
      </c>
      <c r="L2047" t="s">
        <v>6165</v>
      </c>
      <c r="M2047" t="s">
        <v>6166</v>
      </c>
      <c r="N2047">
        <v>2.988611111</v>
      </c>
      <c r="O2047">
        <v>0</v>
      </c>
      <c r="P2047">
        <v>578</v>
      </c>
      <c r="Q2047">
        <v>0</v>
      </c>
      <c r="R2047">
        <v>0</v>
      </c>
      <c r="S2047">
        <v>0</v>
      </c>
      <c r="T2047">
        <v>5</v>
      </c>
      <c r="U2047">
        <v>0</v>
      </c>
      <c r="V2047">
        <v>0</v>
      </c>
      <c r="W2047">
        <v>0</v>
      </c>
      <c r="X2047">
        <v>377.39782201120522</v>
      </c>
      <c r="Y2047">
        <v>0</v>
      </c>
      <c r="Z2047">
        <v>0</v>
      </c>
      <c r="AA2047">
        <v>0</v>
      </c>
      <c r="AB2047">
        <v>5.6180959775694568</v>
      </c>
      <c r="AC2047">
        <v>0</v>
      </c>
      <c r="AD2047">
        <v>0</v>
      </c>
      <c r="AE2047">
        <v>383.01591798877467</v>
      </c>
    </row>
    <row r="2048" spans="1:31" x14ac:dyDescent="0.3">
      <c r="A2048">
        <v>2452859</v>
      </c>
      <c r="B2048">
        <v>1</v>
      </c>
      <c r="C2048" t="s">
        <v>80</v>
      </c>
      <c r="D2048" t="s">
        <v>82</v>
      </c>
      <c r="E2048" t="s">
        <v>141</v>
      </c>
      <c r="F2048" t="s">
        <v>6167</v>
      </c>
      <c r="G2048" t="s">
        <v>263</v>
      </c>
      <c r="H2048" t="s">
        <v>144</v>
      </c>
      <c r="I2048" t="s">
        <v>136</v>
      </c>
      <c r="J2048" t="s">
        <v>3</v>
      </c>
      <c r="K2048" t="s">
        <v>138</v>
      </c>
      <c r="L2048" t="s">
        <v>6168</v>
      </c>
      <c r="M2048" t="s">
        <v>6169</v>
      </c>
      <c r="N2048">
        <v>1.3519444439999999</v>
      </c>
      <c r="O2048">
        <v>0</v>
      </c>
      <c r="P2048">
        <v>125</v>
      </c>
      <c r="Q2048">
        <v>0</v>
      </c>
      <c r="R2048">
        <v>0</v>
      </c>
      <c r="S2048">
        <v>0</v>
      </c>
      <c r="T2048">
        <v>12</v>
      </c>
      <c r="U2048">
        <v>0</v>
      </c>
      <c r="V2048">
        <v>0</v>
      </c>
      <c r="W2048">
        <v>0</v>
      </c>
      <c r="X2048">
        <v>53.563813739872678</v>
      </c>
      <c r="Y2048">
        <v>0</v>
      </c>
      <c r="Z2048">
        <v>0</v>
      </c>
      <c r="AA2048">
        <v>0</v>
      </c>
      <c r="AB2048">
        <v>3.1253656938073098</v>
      </c>
      <c r="AC2048">
        <v>0</v>
      </c>
      <c r="AD2048">
        <v>0</v>
      </c>
      <c r="AE2048">
        <v>56.689179433679989</v>
      </c>
    </row>
    <row r="2049" spans="1:31" x14ac:dyDescent="0.3">
      <c r="A2049">
        <v>2452860</v>
      </c>
      <c r="B2049">
        <v>1</v>
      </c>
      <c r="C2049" t="s">
        <v>80</v>
      </c>
      <c r="D2049" t="s">
        <v>84</v>
      </c>
      <c r="E2049" t="s">
        <v>141</v>
      </c>
      <c r="F2049" t="s">
        <v>6170</v>
      </c>
      <c r="G2049" t="s">
        <v>156</v>
      </c>
      <c r="H2049" t="s">
        <v>144</v>
      </c>
      <c r="I2049" t="s">
        <v>136</v>
      </c>
      <c r="J2049" t="s">
        <v>137</v>
      </c>
      <c r="K2049" t="s">
        <v>138</v>
      </c>
      <c r="L2049" t="s">
        <v>6171</v>
      </c>
      <c r="M2049" t="s">
        <v>6172</v>
      </c>
      <c r="N2049">
        <v>1.0961111109999999</v>
      </c>
      <c r="O2049">
        <v>0</v>
      </c>
      <c r="P2049">
        <v>258</v>
      </c>
      <c r="Q2049">
        <v>0</v>
      </c>
      <c r="R2049">
        <v>0</v>
      </c>
      <c r="S2049">
        <v>0</v>
      </c>
      <c r="T2049">
        <v>8</v>
      </c>
      <c r="U2049">
        <v>0</v>
      </c>
      <c r="V2049">
        <v>0</v>
      </c>
      <c r="W2049">
        <v>0</v>
      </c>
      <c r="X2049">
        <v>68.976653184833253</v>
      </c>
      <c r="Y2049">
        <v>0</v>
      </c>
      <c r="Z2049">
        <v>0</v>
      </c>
      <c r="AA2049">
        <v>0</v>
      </c>
      <c r="AB2049">
        <v>34.055605868734943</v>
      </c>
      <c r="AC2049">
        <v>0</v>
      </c>
      <c r="AD2049">
        <v>0</v>
      </c>
      <c r="AE2049">
        <v>103.0322590535682</v>
      </c>
    </row>
    <row r="2050" spans="1:31" x14ac:dyDescent="0.3">
      <c r="A2050">
        <v>2452867</v>
      </c>
      <c r="B2050">
        <v>1</v>
      </c>
      <c r="C2050" t="s">
        <v>81</v>
      </c>
      <c r="D2050" t="s">
        <v>117</v>
      </c>
      <c r="E2050" t="s">
        <v>147</v>
      </c>
      <c r="F2050" t="s">
        <v>6173</v>
      </c>
      <c r="G2050" t="s">
        <v>134</v>
      </c>
      <c r="H2050" t="s">
        <v>135</v>
      </c>
      <c r="I2050" t="s">
        <v>136</v>
      </c>
      <c r="J2050" t="s">
        <v>137</v>
      </c>
      <c r="K2050" t="s">
        <v>138</v>
      </c>
      <c r="L2050" t="s">
        <v>6174</v>
      </c>
      <c r="M2050" t="s">
        <v>6175</v>
      </c>
      <c r="N2050">
        <v>1.455833333</v>
      </c>
      <c r="O2050">
        <v>0</v>
      </c>
      <c r="P2050">
        <v>126</v>
      </c>
      <c r="Q2050">
        <v>12</v>
      </c>
      <c r="R2050">
        <v>25</v>
      </c>
      <c r="S2050">
        <v>1</v>
      </c>
      <c r="T2050">
        <v>16</v>
      </c>
      <c r="U2050">
        <v>0</v>
      </c>
      <c r="V2050">
        <v>0</v>
      </c>
      <c r="W2050">
        <v>0</v>
      </c>
      <c r="X2050">
        <v>27.986737353627486</v>
      </c>
      <c r="Y2050">
        <v>5.9874044175029297</v>
      </c>
      <c r="Z2050">
        <v>3.7975018110581598</v>
      </c>
      <c r="AA2050">
        <v>1.7644911559021266</v>
      </c>
      <c r="AB2050">
        <v>9.8816409232617755</v>
      </c>
      <c r="AC2050">
        <v>0</v>
      </c>
      <c r="AD2050">
        <v>0</v>
      </c>
      <c r="AE2050">
        <v>49.417775661352486</v>
      </c>
    </row>
    <row r="2051" spans="1:31" x14ac:dyDescent="0.3">
      <c r="A2051">
        <v>2452869</v>
      </c>
      <c r="B2051">
        <v>1</v>
      </c>
      <c r="C2051" t="s">
        <v>80</v>
      </c>
      <c r="D2051" t="s">
        <v>93</v>
      </c>
      <c r="E2051" t="s">
        <v>141</v>
      </c>
      <c r="F2051" t="s">
        <v>6176</v>
      </c>
      <c r="G2051" t="s">
        <v>156</v>
      </c>
      <c r="H2051" t="s">
        <v>144</v>
      </c>
      <c r="I2051" t="s">
        <v>136</v>
      </c>
      <c r="J2051" t="s">
        <v>137</v>
      </c>
      <c r="K2051" t="s">
        <v>138</v>
      </c>
      <c r="L2051" t="s">
        <v>6177</v>
      </c>
      <c r="M2051" t="s">
        <v>6178</v>
      </c>
      <c r="N2051">
        <v>1.123888888</v>
      </c>
      <c r="O2051">
        <v>0</v>
      </c>
      <c r="P2051">
        <v>2</v>
      </c>
      <c r="Q2051">
        <v>0</v>
      </c>
      <c r="R2051">
        <v>5</v>
      </c>
      <c r="S2051">
        <v>0</v>
      </c>
      <c r="T2051">
        <v>1</v>
      </c>
      <c r="U2051">
        <v>0</v>
      </c>
      <c r="V2051">
        <v>0</v>
      </c>
      <c r="W2051">
        <v>0</v>
      </c>
      <c r="X2051">
        <v>2.5808810581365433E-2</v>
      </c>
      <c r="Y2051">
        <v>0</v>
      </c>
      <c r="Z2051">
        <v>1.5657013784560947</v>
      </c>
      <c r="AA2051">
        <v>0</v>
      </c>
      <c r="AB2051">
        <v>9.1201357986988862E-3</v>
      </c>
      <c r="AC2051">
        <v>0</v>
      </c>
      <c r="AD2051">
        <v>0</v>
      </c>
      <c r="AE2051">
        <v>1.6006303248361591</v>
      </c>
    </row>
    <row r="2052" spans="1:31" x14ac:dyDescent="0.3">
      <c r="A2052">
        <v>2452874</v>
      </c>
      <c r="B2052">
        <v>1</v>
      </c>
      <c r="C2052" t="s">
        <v>81</v>
      </c>
      <c r="D2052" t="s">
        <v>116</v>
      </c>
      <c r="E2052" t="s">
        <v>132</v>
      </c>
      <c r="F2052" t="s">
        <v>6179</v>
      </c>
      <c r="G2052" t="s">
        <v>149</v>
      </c>
      <c r="H2052" t="s">
        <v>135</v>
      </c>
      <c r="I2052" t="s">
        <v>136</v>
      </c>
      <c r="J2052" t="s">
        <v>137</v>
      </c>
      <c r="K2052" t="s">
        <v>138</v>
      </c>
      <c r="L2052" t="s">
        <v>6180</v>
      </c>
      <c r="M2052" t="s">
        <v>6181</v>
      </c>
      <c r="N2052">
        <v>1.870833333</v>
      </c>
      <c r="O2052">
        <v>0</v>
      </c>
      <c r="P2052">
        <v>720</v>
      </c>
      <c r="Q2052">
        <v>1</v>
      </c>
      <c r="R2052">
        <v>71</v>
      </c>
      <c r="S2052">
        <v>2</v>
      </c>
      <c r="T2052">
        <v>91</v>
      </c>
      <c r="U2052">
        <v>0</v>
      </c>
      <c r="V2052">
        <v>0</v>
      </c>
      <c r="W2052">
        <v>0</v>
      </c>
      <c r="X2052">
        <v>192.93758691661961</v>
      </c>
      <c r="Y2052">
        <v>0.94466269120453283</v>
      </c>
      <c r="Z2052">
        <v>10.021919007191814</v>
      </c>
      <c r="AA2052">
        <v>7.6084794106847449</v>
      </c>
      <c r="AB2052">
        <v>57.266458284992176</v>
      </c>
      <c r="AC2052">
        <v>0</v>
      </c>
      <c r="AD2052">
        <v>0</v>
      </c>
      <c r="AE2052">
        <v>268.7791063106929</v>
      </c>
    </row>
    <row r="2053" spans="1:31" x14ac:dyDescent="0.3">
      <c r="A2053">
        <v>2452875</v>
      </c>
      <c r="B2053">
        <v>1</v>
      </c>
      <c r="C2053" t="s">
        <v>80</v>
      </c>
      <c r="D2053" t="s">
        <v>96</v>
      </c>
      <c r="E2053" t="s">
        <v>173</v>
      </c>
      <c r="F2053" t="s">
        <v>6182</v>
      </c>
      <c r="G2053" t="s">
        <v>461</v>
      </c>
      <c r="H2053" t="s">
        <v>144</v>
      </c>
      <c r="I2053" t="s">
        <v>136</v>
      </c>
      <c r="J2053" t="s">
        <v>137</v>
      </c>
      <c r="K2053" t="s">
        <v>138</v>
      </c>
      <c r="L2053" t="s">
        <v>6183</v>
      </c>
      <c r="M2053" t="s">
        <v>6184</v>
      </c>
      <c r="N2053">
        <v>1.6922222220000001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1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26.39998046550004</v>
      </c>
      <c r="AC2053">
        <v>0</v>
      </c>
      <c r="AD2053">
        <v>0</v>
      </c>
      <c r="AE2053">
        <v>26.39998046550004</v>
      </c>
    </row>
    <row r="2054" spans="1:31" x14ac:dyDescent="0.3">
      <c r="A2054">
        <v>2452876</v>
      </c>
      <c r="B2054">
        <v>1</v>
      </c>
      <c r="C2054" t="s">
        <v>80</v>
      </c>
      <c r="D2054" t="s">
        <v>103</v>
      </c>
      <c r="E2054" t="s">
        <v>169</v>
      </c>
      <c r="F2054" t="s">
        <v>6185</v>
      </c>
      <c r="G2054" t="s">
        <v>149</v>
      </c>
      <c r="H2054" t="s">
        <v>135</v>
      </c>
      <c r="I2054" t="s">
        <v>136</v>
      </c>
      <c r="J2054" t="s">
        <v>137</v>
      </c>
      <c r="K2054" t="s">
        <v>138</v>
      </c>
      <c r="L2054" t="s">
        <v>6186</v>
      </c>
      <c r="M2054" t="s">
        <v>6187</v>
      </c>
      <c r="N2054">
        <v>1.481944444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1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317.93229192934967</v>
      </c>
      <c r="AD2054">
        <v>0</v>
      </c>
      <c r="AE2054">
        <v>317.93229192934967</v>
      </c>
    </row>
    <row r="2055" spans="1:31" x14ac:dyDescent="0.3">
      <c r="A2055">
        <v>2452877</v>
      </c>
      <c r="B2055">
        <v>1</v>
      </c>
      <c r="C2055" t="s">
        <v>80</v>
      </c>
      <c r="D2055" t="s">
        <v>82</v>
      </c>
      <c r="E2055" t="s">
        <v>159</v>
      </c>
      <c r="F2055" t="s">
        <v>6188</v>
      </c>
      <c r="G2055" t="s">
        <v>143</v>
      </c>
      <c r="H2055" t="s">
        <v>144</v>
      </c>
      <c r="I2055" t="s">
        <v>136</v>
      </c>
      <c r="J2055" t="s">
        <v>137</v>
      </c>
      <c r="K2055" t="s">
        <v>138</v>
      </c>
      <c r="L2055" t="s">
        <v>6189</v>
      </c>
      <c r="M2055" t="s">
        <v>6190</v>
      </c>
      <c r="N2055">
        <v>0.55500000000000005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3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11.490107364444835</v>
      </c>
      <c r="AC2055">
        <v>0</v>
      </c>
      <c r="AD2055">
        <v>0</v>
      </c>
      <c r="AE2055">
        <v>11.490107364444835</v>
      </c>
    </row>
    <row r="2056" spans="1:31" x14ac:dyDescent="0.3">
      <c r="A2056">
        <v>2452878</v>
      </c>
      <c r="B2056">
        <v>1</v>
      </c>
      <c r="C2056" t="s">
        <v>80</v>
      </c>
      <c r="D2056" t="s">
        <v>83</v>
      </c>
      <c r="E2056" t="s">
        <v>147</v>
      </c>
      <c r="F2056" t="s">
        <v>6191</v>
      </c>
      <c r="G2056" t="s">
        <v>226</v>
      </c>
      <c r="H2056" t="s">
        <v>135</v>
      </c>
      <c r="I2056" t="s">
        <v>136</v>
      </c>
      <c r="J2056" t="s">
        <v>137</v>
      </c>
      <c r="K2056" t="s">
        <v>162</v>
      </c>
      <c r="L2056" t="s">
        <v>6192</v>
      </c>
      <c r="M2056" t="s">
        <v>6193</v>
      </c>
      <c r="N2056">
        <v>5.3894444439999996</v>
      </c>
      <c r="O2056">
        <v>0</v>
      </c>
      <c r="P2056">
        <v>2027</v>
      </c>
      <c r="Q2056">
        <v>1</v>
      </c>
      <c r="R2056">
        <v>3</v>
      </c>
      <c r="S2056">
        <v>11</v>
      </c>
      <c r="T2056">
        <v>1242</v>
      </c>
      <c r="U2056">
        <v>7</v>
      </c>
      <c r="V2056">
        <v>35</v>
      </c>
      <c r="W2056">
        <v>0</v>
      </c>
      <c r="X2056">
        <v>2741.6292012809872</v>
      </c>
      <c r="Y2056">
        <v>864.94000588042456</v>
      </c>
      <c r="Z2056">
        <v>15.853188828963228</v>
      </c>
      <c r="AA2056">
        <v>420.46052907199083</v>
      </c>
      <c r="AB2056">
        <v>5928.5560562100973</v>
      </c>
      <c r="AC2056">
        <v>599.89903760323944</v>
      </c>
      <c r="AD2056">
        <v>1807.1006498375139</v>
      </c>
      <c r="AE2056">
        <v>12378.438668713216</v>
      </c>
    </row>
    <row r="2057" spans="1:31" x14ac:dyDescent="0.3">
      <c r="A2057">
        <v>2452879</v>
      </c>
      <c r="B2057">
        <v>1</v>
      </c>
      <c r="C2057" t="s">
        <v>81</v>
      </c>
      <c r="D2057" t="s">
        <v>112</v>
      </c>
      <c r="E2057" t="s">
        <v>147</v>
      </c>
      <c r="F2057" t="s">
        <v>6194</v>
      </c>
      <c r="G2057" t="s">
        <v>381</v>
      </c>
      <c r="H2057" t="s">
        <v>135</v>
      </c>
      <c r="I2057" t="s">
        <v>136</v>
      </c>
      <c r="J2057" t="s">
        <v>137</v>
      </c>
      <c r="K2057" t="s">
        <v>162</v>
      </c>
      <c r="L2057" t="s">
        <v>6195</v>
      </c>
      <c r="M2057" t="s">
        <v>6196</v>
      </c>
      <c r="N2057">
        <v>0.21972222199999999</v>
      </c>
      <c r="O2057">
        <v>0</v>
      </c>
      <c r="P2057">
        <v>134</v>
      </c>
      <c r="Q2057">
        <v>0</v>
      </c>
      <c r="R2057">
        <v>6</v>
      </c>
      <c r="S2057">
        <v>0</v>
      </c>
      <c r="T2057">
        <v>13</v>
      </c>
      <c r="U2057">
        <v>0</v>
      </c>
      <c r="V2057">
        <v>0</v>
      </c>
      <c r="W2057">
        <v>0</v>
      </c>
      <c r="X2057">
        <v>6.3309196792620845</v>
      </c>
      <c r="Y2057">
        <v>0</v>
      </c>
      <c r="Z2057">
        <v>0.12104011966238236</v>
      </c>
      <c r="AA2057">
        <v>0</v>
      </c>
      <c r="AB2057">
        <v>8.7413642277702372</v>
      </c>
      <c r="AC2057">
        <v>0</v>
      </c>
      <c r="AD2057">
        <v>0</v>
      </c>
      <c r="AE2057">
        <v>15.193324026694704</v>
      </c>
    </row>
    <row r="2058" spans="1:31" x14ac:dyDescent="0.3">
      <c r="A2058">
        <v>2452880</v>
      </c>
      <c r="B2058">
        <v>1</v>
      </c>
      <c r="C2058" t="s">
        <v>80</v>
      </c>
      <c r="D2058" t="s">
        <v>88</v>
      </c>
      <c r="E2058" t="s">
        <v>147</v>
      </c>
      <c r="F2058" t="s">
        <v>6197</v>
      </c>
      <c r="G2058" t="s">
        <v>226</v>
      </c>
      <c r="H2058" t="s">
        <v>135</v>
      </c>
      <c r="I2058" t="s">
        <v>136</v>
      </c>
      <c r="J2058" t="s">
        <v>137</v>
      </c>
      <c r="K2058" t="s">
        <v>162</v>
      </c>
      <c r="L2058" t="s">
        <v>6198</v>
      </c>
      <c r="M2058" t="s">
        <v>6199</v>
      </c>
      <c r="N2058">
        <v>3.6286111110000001</v>
      </c>
      <c r="O2058">
        <v>2</v>
      </c>
      <c r="P2058">
        <v>1092</v>
      </c>
      <c r="Q2058">
        <v>0</v>
      </c>
      <c r="R2058">
        <v>0</v>
      </c>
      <c r="S2058">
        <v>17</v>
      </c>
      <c r="T2058">
        <v>220</v>
      </c>
      <c r="U2058">
        <v>9</v>
      </c>
      <c r="V2058">
        <v>2</v>
      </c>
      <c r="W2058">
        <v>454.34709268916606</v>
      </c>
      <c r="X2058">
        <v>2704.8624965678623</v>
      </c>
      <c r="Y2058">
        <v>0</v>
      </c>
      <c r="Z2058">
        <v>0</v>
      </c>
      <c r="AA2058">
        <v>1210.817152968724</v>
      </c>
      <c r="AB2058">
        <v>1221.3661709578944</v>
      </c>
      <c r="AC2058">
        <v>1066.7382372820909</v>
      </c>
      <c r="AD2058">
        <v>97.654435620724456</v>
      </c>
      <c r="AE2058">
        <v>6755.785586086462</v>
      </c>
    </row>
    <row r="2059" spans="1:31" x14ac:dyDescent="0.3">
      <c r="A2059">
        <v>2452881</v>
      </c>
      <c r="B2059">
        <v>1</v>
      </c>
      <c r="C2059" t="s">
        <v>80</v>
      </c>
      <c r="D2059" t="s">
        <v>103</v>
      </c>
      <c r="E2059" t="s">
        <v>147</v>
      </c>
      <c r="F2059" t="s">
        <v>6200</v>
      </c>
      <c r="G2059" t="s">
        <v>226</v>
      </c>
      <c r="H2059" t="s">
        <v>135</v>
      </c>
      <c r="I2059" t="s">
        <v>136</v>
      </c>
      <c r="J2059" t="s">
        <v>137</v>
      </c>
      <c r="K2059" t="s">
        <v>162</v>
      </c>
      <c r="L2059" t="s">
        <v>6201</v>
      </c>
      <c r="M2059" t="s">
        <v>6202</v>
      </c>
      <c r="N2059">
        <v>3.3113888880000002</v>
      </c>
      <c r="O2059">
        <v>0</v>
      </c>
      <c r="P2059">
        <v>2544</v>
      </c>
      <c r="Q2059">
        <v>0</v>
      </c>
      <c r="R2059">
        <v>4</v>
      </c>
      <c r="S2059">
        <v>0</v>
      </c>
      <c r="T2059">
        <v>265</v>
      </c>
      <c r="U2059">
        <v>0</v>
      </c>
      <c r="V2059">
        <v>0</v>
      </c>
      <c r="W2059">
        <v>0</v>
      </c>
      <c r="X2059">
        <v>2212.5294633832673</v>
      </c>
      <c r="Y2059">
        <v>0</v>
      </c>
      <c r="Z2059">
        <v>3.300985744959656</v>
      </c>
      <c r="AA2059">
        <v>0</v>
      </c>
      <c r="AB2059">
        <v>1129.4094001191454</v>
      </c>
      <c r="AC2059">
        <v>0</v>
      </c>
      <c r="AD2059">
        <v>0</v>
      </c>
      <c r="AE2059">
        <v>3345.2398492473721</v>
      </c>
    </row>
    <row r="2060" spans="1:31" x14ac:dyDescent="0.3">
      <c r="A2060">
        <v>2452882</v>
      </c>
      <c r="B2060">
        <v>1</v>
      </c>
      <c r="C2060" t="s">
        <v>81</v>
      </c>
      <c r="D2060" t="s">
        <v>122</v>
      </c>
      <c r="E2060" t="s">
        <v>147</v>
      </c>
      <c r="F2060" t="s">
        <v>6203</v>
      </c>
      <c r="G2060" t="s">
        <v>149</v>
      </c>
      <c r="H2060" t="s">
        <v>135</v>
      </c>
      <c r="I2060" t="s">
        <v>136</v>
      </c>
      <c r="J2060" t="s">
        <v>137</v>
      </c>
      <c r="K2060" t="s">
        <v>138</v>
      </c>
      <c r="L2060" t="s">
        <v>6204</v>
      </c>
      <c r="M2060" t="s">
        <v>6205</v>
      </c>
      <c r="N2060">
        <v>0.48499999999999999</v>
      </c>
      <c r="O2060">
        <v>0</v>
      </c>
      <c r="P2060">
        <v>45</v>
      </c>
      <c r="Q2060">
        <v>0</v>
      </c>
      <c r="R2060">
        <v>1</v>
      </c>
      <c r="S2060">
        <v>0</v>
      </c>
      <c r="T2060">
        <v>2</v>
      </c>
      <c r="U2060">
        <v>0</v>
      </c>
      <c r="V2060">
        <v>0</v>
      </c>
      <c r="W2060">
        <v>0</v>
      </c>
      <c r="X2060">
        <v>2.1152640058471599</v>
      </c>
      <c r="Y2060">
        <v>0</v>
      </c>
      <c r="Z2060">
        <v>2.4889154405594496E-3</v>
      </c>
      <c r="AA2060">
        <v>0</v>
      </c>
      <c r="AB2060">
        <v>5.0448223926144939E-2</v>
      </c>
      <c r="AC2060">
        <v>0</v>
      </c>
      <c r="AD2060">
        <v>0</v>
      </c>
      <c r="AE2060">
        <v>2.1682011452138643</v>
      </c>
    </row>
    <row r="2061" spans="1:31" x14ac:dyDescent="0.3">
      <c r="A2061">
        <v>2452888</v>
      </c>
      <c r="B2061">
        <v>1</v>
      </c>
      <c r="C2061" t="s">
        <v>80</v>
      </c>
      <c r="D2061" t="s">
        <v>95</v>
      </c>
      <c r="E2061" t="s">
        <v>169</v>
      </c>
      <c r="F2061" t="s">
        <v>6206</v>
      </c>
      <c r="G2061" t="s">
        <v>226</v>
      </c>
      <c r="H2061" t="s">
        <v>135</v>
      </c>
      <c r="I2061" t="s">
        <v>136</v>
      </c>
      <c r="J2061" t="s">
        <v>137</v>
      </c>
      <c r="K2061" t="s">
        <v>162</v>
      </c>
      <c r="L2061" t="s">
        <v>6207</v>
      </c>
      <c r="M2061" t="s">
        <v>6208</v>
      </c>
      <c r="N2061">
        <v>2.8005555549999999</v>
      </c>
      <c r="O2061">
        <v>0</v>
      </c>
      <c r="P2061">
        <v>0</v>
      </c>
      <c r="Q2061">
        <v>0</v>
      </c>
      <c r="R2061">
        <v>0</v>
      </c>
      <c r="S2061">
        <v>12</v>
      </c>
      <c r="T2061">
        <v>1</v>
      </c>
      <c r="U2061">
        <v>1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247.44391638482492</v>
      </c>
      <c r="AB2061">
        <v>36.209992244038048</v>
      </c>
      <c r="AC2061">
        <v>913.1953504893761</v>
      </c>
      <c r="AD2061">
        <v>0</v>
      </c>
      <c r="AE2061">
        <v>1196.8492591182389</v>
      </c>
    </row>
    <row r="2062" spans="1:31" x14ac:dyDescent="0.3">
      <c r="A2062">
        <v>2452889</v>
      </c>
      <c r="B2062">
        <v>1</v>
      </c>
      <c r="C2062" t="s">
        <v>80</v>
      </c>
      <c r="D2062" t="s">
        <v>104</v>
      </c>
      <c r="E2062" t="s">
        <v>159</v>
      </c>
      <c r="F2062" t="s">
        <v>6209</v>
      </c>
      <c r="G2062" t="s">
        <v>143</v>
      </c>
      <c r="H2062" t="s">
        <v>144</v>
      </c>
      <c r="I2062" t="s">
        <v>136</v>
      </c>
      <c r="J2062" t="s">
        <v>137</v>
      </c>
      <c r="K2062" t="s">
        <v>138</v>
      </c>
      <c r="L2062" t="s">
        <v>6210</v>
      </c>
      <c r="M2062" t="s">
        <v>6211</v>
      </c>
      <c r="N2062">
        <v>2.29</v>
      </c>
      <c r="O2062">
        <v>0</v>
      </c>
      <c r="P2062">
        <v>10</v>
      </c>
      <c r="Q2062">
        <v>0</v>
      </c>
      <c r="R2062">
        <v>9</v>
      </c>
      <c r="S2062">
        <v>0</v>
      </c>
      <c r="T2062">
        <v>22</v>
      </c>
      <c r="U2062">
        <v>0</v>
      </c>
      <c r="V2062">
        <v>0</v>
      </c>
      <c r="W2062">
        <v>0</v>
      </c>
      <c r="X2062">
        <v>1.8437194493170377</v>
      </c>
      <c r="Y2062">
        <v>0</v>
      </c>
      <c r="Z2062">
        <v>3.9880249793820033</v>
      </c>
      <c r="AA2062">
        <v>0</v>
      </c>
      <c r="AB2062">
        <v>25.519225260243303</v>
      </c>
      <c r="AC2062">
        <v>0</v>
      </c>
      <c r="AD2062">
        <v>0</v>
      </c>
      <c r="AE2062">
        <v>31.350969688942342</v>
      </c>
    </row>
    <row r="2063" spans="1:31" x14ac:dyDescent="0.3">
      <c r="A2063">
        <v>2452890</v>
      </c>
      <c r="B2063">
        <v>1</v>
      </c>
      <c r="C2063" t="s">
        <v>81</v>
      </c>
      <c r="D2063" t="s">
        <v>128</v>
      </c>
      <c r="E2063" t="s">
        <v>132</v>
      </c>
      <c r="F2063" t="s">
        <v>6212</v>
      </c>
      <c r="G2063" t="s">
        <v>149</v>
      </c>
      <c r="H2063" t="s">
        <v>135</v>
      </c>
      <c r="I2063" t="s">
        <v>136</v>
      </c>
      <c r="J2063" t="s">
        <v>137</v>
      </c>
      <c r="K2063" t="s">
        <v>138</v>
      </c>
      <c r="L2063" t="s">
        <v>6213</v>
      </c>
      <c r="M2063" t="s">
        <v>6214</v>
      </c>
      <c r="N2063">
        <v>0.96694444400000001</v>
      </c>
      <c r="O2063">
        <v>0</v>
      </c>
      <c r="P2063">
        <v>786</v>
      </c>
      <c r="Q2063">
        <v>0</v>
      </c>
      <c r="R2063">
        <v>0</v>
      </c>
      <c r="S2063">
        <v>0</v>
      </c>
      <c r="T2063">
        <v>21</v>
      </c>
      <c r="U2063">
        <v>0</v>
      </c>
      <c r="V2063">
        <v>0</v>
      </c>
      <c r="W2063">
        <v>0</v>
      </c>
      <c r="X2063">
        <v>201.69956450078251</v>
      </c>
      <c r="Y2063">
        <v>0</v>
      </c>
      <c r="Z2063">
        <v>0</v>
      </c>
      <c r="AA2063">
        <v>0</v>
      </c>
      <c r="AB2063">
        <v>31.752650284212841</v>
      </c>
      <c r="AC2063">
        <v>0</v>
      </c>
      <c r="AD2063">
        <v>0</v>
      </c>
      <c r="AE2063">
        <v>233.45221478499536</v>
      </c>
    </row>
    <row r="2064" spans="1:31" x14ac:dyDescent="0.3">
      <c r="A2064">
        <v>2452891</v>
      </c>
      <c r="B2064">
        <v>1</v>
      </c>
      <c r="C2064" t="s">
        <v>81</v>
      </c>
      <c r="D2064" t="s">
        <v>128</v>
      </c>
      <c r="E2064" t="s">
        <v>132</v>
      </c>
      <c r="F2064" t="s">
        <v>6215</v>
      </c>
      <c r="G2064" t="s">
        <v>226</v>
      </c>
      <c r="H2064" t="s">
        <v>135</v>
      </c>
      <c r="I2064" t="s">
        <v>136</v>
      </c>
      <c r="J2064" t="s">
        <v>137</v>
      </c>
      <c r="K2064" t="s">
        <v>162</v>
      </c>
      <c r="L2064" t="s">
        <v>6216</v>
      </c>
      <c r="M2064" t="s">
        <v>6217</v>
      </c>
      <c r="N2064">
        <v>8.1452777770000004</v>
      </c>
      <c r="O2064">
        <v>0</v>
      </c>
      <c r="P2064">
        <v>0</v>
      </c>
      <c r="Q2064">
        <v>0</v>
      </c>
      <c r="R2064">
        <v>0</v>
      </c>
      <c r="S2064">
        <v>29</v>
      </c>
      <c r="T2064">
        <v>0</v>
      </c>
      <c r="U2064">
        <v>19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2894.4428627515163</v>
      </c>
      <c r="AB2064">
        <v>0</v>
      </c>
      <c r="AC2064">
        <v>7429.1106098048376</v>
      </c>
      <c r="AD2064">
        <v>0</v>
      </c>
      <c r="AE2064">
        <v>10323.553472556354</v>
      </c>
    </row>
    <row r="2065" spans="1:31" x14ac:dyDescent="0.3">
      <c r="A2065">
        <v>2452893</v>
      </c>
      <c r="B2065">
        <v>1</v>
      </c>
      <c r="C2065" t="s">
        <v>81</v>
      </c>
      <c r="D2065" t="s">
        <v>114</v>
      </c>
      <c r="E2065" t="s">
        <v>147</v>
      </c>
      <c r="F2065" t="s">
        <v>6218</v>
      </c>
      <c r="G2065" t="s">
        <v>226</v>
      </c>
      <c r="H2065" t="s">
        <v>135</v>
      </c>
      <c r="I2065" t="s">
        <v>136</v>
      </c>
      <c r="J2065" t="s">
        <v>137</v>
      </c>
      <c r="K2065" t="s">
        <v>162</v>
      </c>
      <c r="L2065" t="s">
        <v>6219</v>
      </c>
      <c r="M2065" t="s">
        <v>6220</v>
      </c>
      <c r="N2065">
        <v>0.36055555500000003</v>
      </c>
      <c r="O2065">
        <v>0</v>
      </c>
      <c r="P2065">
        <v>271</v>
      </c>
      <c r="Q2065">
        <v>0</v>
      </c>
      <c r="R2065">
        <v>0</v>
      </c>
      <c r="S2065">
        <v>0</v>
      </c>
      <c r="T2065">
        <v>70</v>
      </c>
      <c r="U2065">
        <v>0</v>
      </c>
      <c r="V2065">
        <v>0</v>
      </c>
      <c r="W2065">
        <v>0</v>
      </c>
      <c r="X2065">
        <v>15.264814222742121</v>
      </c>
      <c r="Y2065">
        <v>0</v>
      </c>
      <c r="Z2065">
        <v>0</v>
      </c>
      <c r="AA2065">
        <v>0</v>
      </c>
      <c r="AB2065">
        <v>12.807045072216368</v>
      </c>
      <c r="AC2065">
        <v>0</v>
      </c>
      <c r="AD2065">
        <v>0</v>
      </c>
      <c r="AE2065">
        <v>28.07185929495849</v>
      </c>
    </row>
    <row r="2066" spans="1:31" x14ac:dyDescent="0.3">
      <c r="A2066">
        <v>2452894</v>
      </c>
      <c r="B2066">
        <v>1</v>
      </c>
      <c r="C2066" t="s">
        <v>80</v>
      </c>
      <c r="D2066" t="s">
        <v>95</v>
      </c>
      <c r="E2066" t="s">
        <v>147</v>
      </c>
      <c r="F2066" t="s">
        <v>6221</v>
      </c>
      <c r="G2066" t="s">
        <v>226</v>
      </c>
      <c r="H2066" t="s">
        <v>135</v>
      </c>
      <c r="I2066" t="s">
        <v>136</v>
      </c>
      <c r="J2066" t="s">
        <v>137</v>
      </c>
      <c r="K2066" t="s">
        <v>162</v>
      </c>
      <c r="L2066" t="s">
        <v>6222</v>
      </c>
      <c r="M2066" t="s">
        <v>6223</v>
      </c>
      <c r="N2066">
        <v>2.0327777770000002</v>
      </c>
      <c r="O2066">
        <v>0</v>
      </c>
      <c r="P2066">
        <v>0</v>
      </c>
      <c r="Q2066">
        <v>0</v>
      </c>
      <c r="R2066">
        <v>0</v>
      </c>
      <c r="S2066">
        <v>1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6.5011354920197011</v>
      </c>
      <c r="AB2066">
        <v>0</v>
      </c>
      <c r="AC2066">
        <v>0</v>
      </c>
      <c r="AD2066">
        <v>0</v>
      </c>
      <c r="AE2066">
        <v>6.5011354920197011</v>
      </c>
    </row>
    <row r="2067" spans="1:31" x14ac:dyDescent="0.3">
      <c r="A2067">
        <v>2452896</v>
      </c>
      <c r="B2067">
        <v>1</v>
      </c>
      <c r="C2067" t="s">
        <v>81</v>
      </c>
      <c r="D2067" t="s">
        <v>113</v>
      </c>
      <c r="E2067" t="s">
        <v>169</v>
      </c>
      <c r="F2067" t="s">
        <v>6224</v>
      </c>
      <c r="G2067" t="s">
        <v>149</v>
      </c>
      <c r="H2067" t="s">
        <v>135</v>
      </c>
      <c r="I2067" t="s">
        <v>136</v>
      </c>
      <c r="J2067" t="s">
        <v>137</v>
      </c>
      <c r="K2067" t="s">
        <v>138</v>
      </c>
      <c r="L2067" t="s">
        <v>6225</v>
      </c>
      <c r="M2067" t="s">
        <v>6226</v>
      </c>
      <c r="N2067">
        <v>7.3333333000000001E-2</v>
      </c>
      <c r="O2067">
        <v>0</v>
      </c>
      <c r="P2067">
        <v>11884</v>
      </c>
      <c r="Q2067">
        <v>3</v>
      </c>
      <c r="R2067">
        <v>172</v>
      </c>
      <c r="S2067">
        <v>18</v>
      </c>
      <c r="T2067">
        <v>1945</v>
      </c>
      <c r="U2067">
        <v>5</v>
      </c>
      <c r="V2067">
        <v>15</v>
      </c>
      <c r="W2067">
        <v>0</v>
      </c>
      <c r="X2067">
        <v>256.51250467727681</v>
      </c>
      <c r="Y2067">
        <v>1.6970146179682111</v>
      </c>
      <c r="Z2067">
        <v>2.1732976939677831</v>
      </c>
      <c r="AA2067">
        <v>35.032393478182698</v>
      </c>
      <c r="AB2067">
        <v>131.80985609053036</v>
      </c>
      <c r="AC2067">
        <v>15.816787071134449</v>
      </c>
      <c r="AD2067">
        <v>1.853664249317911</v>
      </c>
      <c r="AE2067">
        <v>444.8955178783782</v>
      </c>
    </row>
    <row r="2068" spans="1:31" x14ac:dyDescent="0.3">
      <c r="A2068">
        <v>2452899</v>
      </c>
      <c r="B2068">
        <v>1</v>
      </c>
      <c r="C2068" t="s">
        <v>80</v>
      </c>
      <c r="D2068" t="s">
        <v>108</v>
      </c>
      <c r="E2068" t="s">
        <v>147</v>
      </c>
      <c r="F2068" t="s">
        <v>6227</v>
      </c>
      <c r="G2068" t="s">
        <v>226</v>
      </c>
      <c r="H2068" t="s">
        <v>135</v>
      </c>
      <c r="I2068" t="s">
        <v>136</v>
      </c>
      <c r="J2068" t="s">
        <v>137</v>
      </c>
      <c r="K2068" t="s">
        <v>162</v>
      </c>
      <c r="L2068" t="s">
        <v>6228</v>
      </c>
      <c r="M2068" t="s">
        <v>6229</v>
      </c>
      <c r="N2068">
        <v>1.446111111</v>
      </c>
      <c r="O2068">
        <v>0</v>
      </c>
      <c r="P2068">
        <v>2421</v>
      </c>
      <c r="Q2068">
        <v>0</v>
      </c>
      <c r="R2068">
        <v>105</v>
      </c>
      <c r="S2068">
        <v>3</v>
      </c>
      <c r="T2068">
        <v>559</v>
      </c>
      <c r="U2068">
        <v>2</v>
      </c>
      <c r="V2068">
        <v>0</v>
      </c>
      <c r="W2068">
        <v>0</v>
      </c>
      <c r="X2068">
        <v>772.9946172906665</v>
      </c>
      <c r="Y2068">
        <v>0</v>
      </c>
      <c r="Z2068">
        <v>23.487662720114802</v>
      </c>
      <c r="AA2068">
        <v>97.593965876053716</v>
      </c>
      <c r="AB2068">
        <v>608.96681218324306</v>
      </c>
      <c r="AC2068">
        <v>46.947519593075967</v>
      </c>
      <c r="AD2068">
        <v>0</v>
      </c>
      <c r="AE2068">
        <v>1549.990577663154</v>
      </c>
    </row>
    <row r="2069" spans="1:31" x14ac:dyDescent="0.3">
      <c r="A2069">
        <v>2452903</v>
      </c>
      <c r="B2069">
        <v>1</v>
      </c>
      <c r="C2069" t="s">
        <v>81</v>
      </c>
      <c r="D2069" t="s">
        <v>128</v>
      </c>
      <c r="E2069" t="s">
        <v>169</v>
      </c>
      <c r="F2069" t="s">
        <v>6230</v>
      </c>
      <c r="G2069" t="s">
        <v>226</v>
      </c>
      <c r="H2069" t="s">
        <v>135</v>
      </c>
      <c r="I2069" t="s">
        <v>136</v>
      </c>
      <c r="J2069" t="s">
        <v>137</v>
      </c>
      <c r="K2069" t="s">
        <v>162</v>
      </c>
      <c r="L2069" t="s">
        <v>6231</v>
      </c>
      <c r="M2069" t="s">
        <v>6232</v>
      </c>
      <c r="N2069">
        <v>7.3930555550000001</v>
      </c>
      <c r="O2069">
        <v>0</v>
      </c>
      <c r="P2069">
        <v>0</v>
      </c>
      <c r="Q2069">
        <v>0</v>
      </c>
      <c r="R2069">
        <v>0</v>
      </c>
      <c r="S2069">
        <v>9</v>
      </c>
      <c r="T2069">
        <v>0</v>
      </c>
      <c r="U2069">
        <v>9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400.31693612173302</v>
      </c>
      <c r="AB2069">
        <v>0</v>
      </c>
      <c r="AC2069">
        <v>2255.6769977352301</v>
      </c>
      <c r="AD2069">
        <v>0</v>
      </c>
      <c r="AE2069">
        <v>2655.9939338569629</v>
      </c>
    </row>
    <row r="2070" spans="1:31" x14ac:dyDescent="0.3">
      <c r="A2070">
        <v>2452906</v>
      </c>
      <c r="B2070">
        <v>1</v>
      </c>
      <c r="C2070" t="s">
        <v>80</v>
      </c>
      <c r="D2070" t="s">
        <v>105</v>
      </c>
      <c r="E2070" t="s">
        <v>182</v>
      </c>
      <c r="F2070" t="s">
        <v>6233</v>
      </c>
      <c r="G2070" t="s">
        <v>599</v>
      </c>
      <c r="H2070" t="s">
        <v>144</v>
      </c>
      <c r="I2070" t="s">
        <v>136</v>
      </c>
      <c r="J2070" t="s">
        <v>137</v>
      </c>
      <c r="K2070" t="s">
        <v>138</v>
      </c>
      <c r="L2070" t="s">
        <v>6234</v>
      </c>
      <c r="M2070" t="s">
        <v>6235</v>
      </c>
      <c r="N2070">
        <v>2.006388888</v>
      </c>
      <c r="O2070">
        <v>0</v>
      </c>
      <c r="P2070">
        <v>187</v>
      </c>
      <c r="Q2070">
        <v>0</v>
      </c>
      <c r="R2070">
        <v>0</v>
      </c>
      <c r="S2070">
        <v>0</v>
      </c>
      <c r="T2070">
        <v>58</v>
      </c>
      <c r="U2070">
        <v>0</v>
      </c>
      <c r="V2070">
        <v>0</v>
      </c>
      <c r="W2070">
        <v>0</v>
      </c>
      <c r="X2070">
        <v>93.429627624075721</v>
      </c>
      <c r="Y2070">
        <v>0</v>
      </c>
      <c r="Z2070">
        <v>0</v>
      </c>
      <c r="AA2070">
        <v>0</v>
      </c>
      <c r="AB2070">
        <v>67.718831652952389</v>
      </c>
      <c r="AC2070">
        <v>0</v>
      </c>
      <c r="AD2070">
        <v>0</v>
      </c>
      <c r="AE2070">
        <v>161.14845927702811</v>
      </c>
    </row>
    <row r="2071" spans="1:31" x14ac:dyDescent="0.3">
      <c r="A2071">
        <v>2452908</v>
      </c>
      <c r="B2071">
        <v>1</v>
      </c>
      <c r="C2071" t="s">
        <v>81</v>
      </c>
      <c r="D2071" t="s">
        <v>118</v>
      </c>
      <c r="E2071" t="s">
        <v>147</v>
      </c>
      <c r="F2071" t="s">
        <v>1517</v>
      </c>
      <c r="G2071" t="s">
        <v>161</v>
      </c>
      <c r="H2071" t="s">
        <v>135</v>
      </c>
      <c r="I2071" t="s">
        <v>136</v>
      </c>
      <c r="J2071" t="s">
        <v>137</v>
      </c>
      <c r="K2071" t="s">
        <v>162</v>
      </c>
      <c r="L2071" t="s">
        <v>6236</v>
      </c>
      <c r="M2071" t="s">
        <v>6237</v>
      </c>
      <c r="N2071">
        <v>7.6344444439999997</v>
      </c>
      <c r="O2071">
        <v>0</v>
      </c>
      <c r="P2071">
        <v>40</v>
      </c>
      <c r="Q2071">
        <v>0</v>
      </c>
      <c r="R2071">
        <v>8</v>
      </c>
      <c r="S2071">
        <v>0</v>
      </c>
      <c r="T2071">
        <v>1</v>
      </c>
      <c r="U2071">
        <v>0</v>
      </c>
      <c r="V2071">
        <v>0</v>
      </c>
      <c r="W2071">
        <v>0</v>
      </c>
      <c r="X2071">
        <v>28.833079393806671</v>
      </c>
      <c r="Y2071">
        <v>0</v>
      </c>
      <c r="Z2071">
        <v>5.7077829821319472</v>
      </c>
      <c r="AA2071">
        <v>0</v>
      </c>
      <c r="AB2071">
        <v>11.20151352942989</v>
      </c>
      <c r="AC2071">
        <v>0</v>
      </c>
      <c r="AD2071">
        <v>0</v>
      </c>
      <c r="AE2071">
        <v>45.742375905368505</v>
      </c>
    </row>
    <row r="2072" spans="1:31" x14ac:dyDescent="0.3">
      <c r="A2072">
        <v>2452909</v>
      </c>
      <c r="B2072">
        <v>1</v>
      </c>
      <c r="C2072" t="s">
        <v>80</v>
      </c>
      <c r="D2072" t="s">
        <v>95</v>
      </c>
      <c r="E2072" t="s">
        <v>147</v>
      </c>
      <c r="F2072" t="s">
        <v>6238</v>
      </c>
      <c r="G2072" t="s">
        <v>226</v>
      </c>
      <c r="H2072" t="s">
        <v>135</v>
      </c>
      <c r="I2072" t="s">
        <v>136</v>
      </c>
      <c r="J2072" t="s">
        <v>137</v>
      </c>
      <c r="K2072" t="s">
        <v>162</v>
      </c>
      <c r="L2072" t="s">
        <v>6239</v>
      </c>
      <c r="M2072" t="s">
        <v>6240</v>
      </c>
      <c r="N2072">
        <v>1.861111111</v>
      </c>
      <c r="O2072">
        <v>0</v>
      </c>
      <c r="P2072">
        <v>0</v>
      </c>
      <c r="Q2072">
        <v>0</v>
      </c>
      <c r="R2072">
        <v>0</v>
      </c>
      <c r="S2072">
        <v>2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63.145955285718621</v>
      </c>
      <c r="AB2072">
        <v>0</v>
      </c>
      <c r="AC2072">
        <v>0</v>
      </c>
      <c r="AD2072">
        <v>0</v>
      </c>
      <c r="AE2072">
        <v>63.145955285718621</v>
      </c>
    </row>
    <row r="2073" spans="1:31" x14ac:dyDescent="0.3">
      <c r="A2073">
        <v>2452910</v>
      </c>
      <c r="B2073">
        <v>1</v>
      </c>
      <c r="C2073" t="s">
        <v>80</v>
      </c>
      <c r="D2073" t="s">
        <v>108</v>
      </c>
      <c r="E2073" t="s">
        <v>132</v>
      </c>
      <c r="F2073" t="s">
        <v>6241</v>
      </c>
      <c r="G2073" t="s">
        <v>226</v>
      </c>
      <c r="H2073" t="s">
        <v>135</v>
      </c>
      <c r="I2073" t="s">
        <v>136</v>
      </c>
      <c r="J2073" t="s">
        <v>137</v>
      </c>
      <c r="K2073" t="s">
        <v>162</v>
      </c>
      <c r="L2073" t="s">
        <v>6242</v>
      </c>
      <c r="M2073" t="s">
        <v>6243</v>
      </c>
      <c r="N2073">
        <v>3.448611111</v>
      </c>
      <c r="O2073">
        <v>0</v>
      </c>
      <c r="P2073">
        <v>829</v>
      </c>
      <c r="Q2073">
        <v>5</v>
      </c>
      <c r="R2073">
        <v>98</v>
      </c>
      <c r="S2073">
        <v>2</v>
      </c>
      <c r="T2073">
        <v>154</v>
      </c>
      <c r="U2073">
        <v>1</v>
      </c>
      <c r="V2073">
        <v>0</v>
      </c>
      <c r="W2073">
        <v>0</v>
      </c>
      <c r="X2073">
        <v>692.47663254235624</v>
      </c>
      <c r="Y2073">
        <v>30.326962907725438</v>
      </c>
      <c r="Z2073">
        <v>82.328980888311278</v>
      </c>
      <c r="AA2073">
        <v>27.330909257836019</v>
      </c>
      <c r="AB2073">
        <v>331.72734736902964</v>
      </c>
      <c r="AC2073">
        <v>64.692481708066111</v>
      </c>
      <c r="AD2073">
        <v>0</v>
      </c>
      <c r="AE2073">
        <v>1228.883314673325</v>
      </c>
    </row>
    <row r="2074" spans="1:31" x14ac:dyDescent="0.3">
      <c r="A2074">
        <v>2452911</v>
      </c>
      <c r="B2074">
        <v>1</v>
      </c>
      <c r="C2074" t="s">
        <v>81</v>
      </c>
      <c r="D2074" t="s">
        <v>114</v>
      </c>
      <c r="E2074" t="s">
        <v>147</v>
      </c>
      <c r="F2074" t="s">
        <v>6244</v>
      </c>
      <c r="G2074" t="s">
        <v>381</v>
      </c>
      <c r="H2074" t="s">
        <v>135</v>
      </c>
      <c r="I2074" t="s">
        <v>136</v>
      </c>
      <c r="J2074" t="s">
        <v>137</v>
      </c>
      <c r="K2074" t="s">
        <v>162</v>
      </c>
      <c r="L2074" t="s">
        <v>6245</v>
      </c>
      <c r="M2074" t="s">
        <v>6246</v>
      </c>
      <c r="N2074">
        <v>0.21972222199999999</v>
      </c>
      <c r="O2074">
        <v>0</v>
      </c>
      <c r="P2074">
        <v>447</v>
      </c>
      <c r="Q2074">
        <v>0</v>
      </c>
      <c r="R2074">
        <v>0</v>
      </c>
      <c r="S2074">
        <v>0</v>
      </c>
      <c r="T2074">
        <v>288</v>
      </c>
      <c r="U2074">
        <v>0</v>
      </c>
      <c r="V2074">
        <v>0</v>
      </c>
      <c r="W2074">
        <v>0</v>
      </c>
      <c r="X2074">
        <v>18.268884342434333</v>
      </c>
      <c r="Y2074">
        <v>0</v>
      </c>
      <c r="Z2074">
        <v>0</v>
      </c>
      <c r="AA2074">
        <v>0</v>
      </c>
      <c r="AB2074">
        <v>30.081723771957332</v>
      </c>
      <c r="AC2074">
        <v>0</v>
      </c>
      <c r="AD2074">
        <v>0</v>
      </c>
      <c r="AE2074">
        <v>48.350608114391662</v>
      </c>
    </row>
    <row r="2075" spans="1:31" x14ac:dyDescent="0.3">
      <c r="A2075">
        <v>2452912</v>
      </c>
      <c r="B2075">
        <v>1</v>
      </c>
      <c r="C2075" t="s">
        <v>80</v>
      </c>
      <c r="D2075" t="s">
        <v>93</v>
      </c>
      <c r="E2075" t="s">
        <v>169</v>
      </c>
      <c r="F2075" t="s">
        <v>6247</v>
      </c>
      <c r="G2075" t="s">
        <v>149</v>
      </c>
      <c r="H2075" t="s">
        <v>135</v>
      </c>
      <c r="I2075" t="s">
        <v>136</v>
      </c>
      <c r="J2075" t="s">
        <v>137</v>
      </c>
      <c r="K2075" t="s">
        <v>138</v>
      </c>
      <c r="L2075" t="s">
        <v>6248</v>
      </c>
      <c r="M2075" t="s">
        <v>6249</v>
      </c>
      <c r="N2075">
        <v>0.21694444399999999</v>
      </c>
      <c r="O2075">
        <v>0</v>
      </c>
      <c r="P2075">
        <v>69</v>
      </c>
      <c r="Q2075">
        <v>5</v>
      </c>
      <c r="R2075">
        <v>98</v>
      </c>
      <c r="S2075">
        <v>1</v>
      </c>
      <c r="T2075">
        <v>40</v>
      </c>
      <c r="U2075">
        <v>0</v>
      </c>
      <c r="V2075">
        <v>0</v>
      </c>
      <c r="W2075">
        <v>0</v>
      </c>
      <c r="X2075">
        <v>3.8797537606268331</v>
      </c>
      <c r="Y2075">
        <v>0.27338110825958956</v>
      </c>
      <c r="Z2075">
        <v>14.330392839003455</v>
      </c>
      <c r="AA2075">
        <v>0</v>
      </c>
      <c r="AB2075">
        <v>11.860963253195678</v>
      </c>
      <c r="AC2075">
        <v>0</v>
      </c>
      <c r="AD2075">
        <v>0</v>
      </c>
      <c r="AE2075">
        <v>30.344490961085555</v>
      </c>
    </row>
    <row r="2076" spans="1:31" x14ac:dyDescent="0.3">
      <c r="A2076">
        <v>2452915</v>
      </c>
      <c r="B2076">
        <v>1</v>
      </c>
      <c r="C2076" t="s">
        <v>80</v>
      </c>
      <c r="D2076" t="s">
        <v>111</v>
      </c>
      <c r="E2076" t="s">
        <v>173</v>
      </c>
      <c r="F2076" t="s">
        <v>6250</v>
      </c>
      <c r="G2076" t="s">
        <v>461</v>
      </c>
      <c r="H2076" t="s">
        <v>144</v>
      </c>
      <c r="I2076" t="s">
        <v>136</v>
      </c>
      <c r="J2076" t="s">
        <v>137</v>
      </c>
      <c r="K2076" t="s">
        <v>138</v>
      </c>
      <c r="L2076" t="s">
        <v>6251</v>
      </c>
      <c r="M2076" t="s">
        <v>6252</v>
      </c>
      <c r="N2076">
        <v>1.7197222219999999</v>
      </c>
      <c r="O2076">
        <v>0</v>
      </c>
      <c r="P2076">
        <v>6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3.6524417676788423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3.6524417676788423</v>
      </c>
    </row>
    <row r="2077" spans="1:31" x14ac:dyDescent="0.3">
      <c r="A2077">
        <v>2452917</v>
      </c>
      <c r="B2077">
        <v>1</v>
      </c>
      <c r="C2077" t="s">
        <v>81</v>
      </c>
      <c r="D2077" t="s">
        <v>113</v>
      </c>
      <c r="E2077" t="s">
        <v>132</v>
      </c>
      <c r="F2077" t="s">
        <v>6253</v>
      </c>
      <c r="G2077" t="s">
        <v>149</v>
      </c>
      <c r="H2077" t="s">
        <v>135</v>
      </c>
      <c r="I2077" t="s">
        <v>136</v>
      </c>
      <c r="J2077" t="s">
        <v>137</v>
      </c>
      <c r="K2077" t="s">
        <v>138</v>
      </c>
      <c r="L2077" t="s">
        <v>6254</v>
      </c>
      <c r="M2077" t="s">
        <v>6255</v>
      </c>
      <c r="N2077">
        <v>0.87222222199999999</v>
      </c>
      <c r="O2077">
        <v>0</v>
      </c>
      <c r="P2077">
        <v>731</v>
      </c>
      <c r="Q2077">
        <v>0</v>
      </c>
      <c r="R2077">
        <v>90</v>
      </c>
      <c r="S2077">
        <v>0</v>
      </c>
      <c r="T2077">
        <v>74</v>
      </c>
      <c r="U2077">
        <v>0</v>
      </c>
      <c r="V2077">
        <v>0</v>
      </c>
      <c r="W2077">
        <v>0</v>
      </c>
      <c r="X2077">
        <v>102.55465883382669</v>
      </c>
      <c r="Y2077">
        <v>0</v>
      </c>
      <c r="Z2077">
        <v>15.770856476730421</v>
      </c>
      <c r="AA2077">
        <v>0</v>
      </c>
      <c r="AB2077">
        <v>33.213568793088903</v>
      </c>
      <c r="AC2077">
        <v>0</v>
      </c>
      <c r="AD2077">
        <v>0</v>
      </c>
      <c r="AE2077">
        <v>151.53908410364602</v>
      </c>
    </row>
    <row r="2078" spans="1:31" x14ac:dyDescent="0.3">
      <c r="A2078">
        <v>2452919</v>
      </c>
      <c r="B2078">
        <v>1</v>
      </c>
      <c r="C2078" t="s">
        <v>80</v>
      </c>
      <c r="D2078" t="s">
        <v>106</v>
      </c>
      <c r="E2078" t="s">
        <v>169</v>
      </c>
      <c r="F2078" t="s">
        <v>6256</v>
      </c>
      <c r="G2078" t="s">
        <v>226</v>
      </c>
      <c r="H2078" t="s">
        <v>135</v>
      </c>
      <c r="I2078" t="s">
        <v>136</v>
      </c>
      <c r="J2078" t="s">
        <v>137</v>
      </c>
      <c r="K2078" t="s">
        <v>162</v>
      </c>
      <c r="L2078" t="s">
        <v>6257</v>
      </c>
      <c r="M2078" t="s">
        <v>6258</v>
      </c>
      <c r="N2078">
        <v>4.0905555549999999</v>
      </c>
      <c r="O2078">
        <v>0</v>
      </c>
      <c r="P2078">
        <v>5210</v>
      </c>
      <c r="Q2078">
        <v>0</v>
      </c>
      <c r="R2078">
        <v>43</v>
      </c>
      <c r="S2078">
        <v>3</v>
      </c>
      <c r="T2078">
        <v>339</v>
      </c>
      <c r="U2078">
        <v>0</v>
      </c>
      <c r="V2078">
        <v>1</v>
      </c>
      <c r="W2078">
        <v>0</v>
      </c>
      <c r="X2078">
        <v>4495.0101149833308</v>
      </c>
      <c r="Y2078">
        <v>0</v>
      </c>
      <c r="Z2078">
        <v>102.36479908901937</v>
      </c>
      <c r="AA2078">
        <v>85.573397945515836</v>
      </c>
      <c r="AB2078">
        <v>1626.984746739698</v>
      </c>
      <c r="AC2078">
        <v>0</v>
      </c>
      <c r="AD2078">
        <v>5.080469805310984</v>
      </c>
      <c r="AE2078">
        <v>6315.0135285628749</v>
      </c>
    </row>
    <row r="2079" spans="1:31" x14ac:dyDescent="0.3">
      <c r="A2079">
        <v>2452921</v>
      </c>
      <c r="B2079">
        <v>1</v>
      </c>
      <c r="C2079" t="s">
        <v>80</v>
      </c>
      <c r="D2079" t="s">
        <v>89</v>
      </c>
      <c r="E2079" t="s">
        <v>173</v>
      </c>
      <c r="F2079" t="s">
        <v>6259</v>
      </c>
      <c r="G2079" t="s">
        <v>461</v>
      </c>
      <c r="H2079" t="s">
        <v>144</v>
      </c>
      <c r="I2079" t="s">
        <v>136</v>
      </c>
      <c r="J2079" t="s">
        <v>137</v>
      </c>
      <c r="K2079" t="s">
        <v>138</v>
      </c>
      <c r="L2079" t="s">
        <v>6260</v>
      </c>
      <c r="M2079" t="s">
        <v>6261</v>
      </c>
      <c r="N2079">
        <v>3.8930555550000001</v>
      </c>
      <c r="O2079">
        <v>0</v>
      </c>
      <c r="P2079">
        <v>1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1.779071315919601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1.779071315919601</v>
      </c>
    </row>
    <row r="2080" spans="1:31" x14ac:dyDescent="0.3">
      <c r="A2080">
        <v>2452922</v>
      </c>
      <c r="B2080">
        <v>1</v>
      </c>
      <c r="C2080" t="s">
        <v>81</v>
      </c>
      <c r="D2080" t="s">
        <v>128</v>
      </c>
      <c r="E2080" t="s">
        <v>169</v>
      </c>
      <c r="F2080" t="s">
        <v>6262</v>
      </c>
      <c r="G2080" t="s">
        <v>161</v>
      </c>
      <c r="H2080" t="s">
        <v>135</v>
      </c>
      <c r="I2080" t="s">
        <v>136</v>
      </c>
      <c r="J2080" t="s">
        <v>137</v>
      </c>
      <c r="K2080" t="s">
        <v>162</v>
      </c>
      <c r="L2080" t="s">
        <v>6263</v>
      </c>
      <c r="M2080" t="s">
        <v>6264</v>
      </c>
      <c r="N2080">
        <v>0.92305555500000003</v>
      </c>
      <c r="O2080">
        <v>0</v>
      </c>
      <c r="P2080">
        <v>100</v>
      </c>
      <c r="Q2080">
        <v>0</v>
      </c>
      <c r="R2080">
        <v>0</v>
      </c>
      <c r="S2080">
        <v>174</v>
      </c>
      <c r="T2080">
        <v>9</v>
      </c>
      <c r="U2080">
        <v>50</v>
      </c>
      <c r="V2080">
        <v>3</v>
      </c>
      <c r="W2080">
        <v>0</v>
      </c>
      <c r="X2080">
        <v>33.183411091174492</v>
      </c>
      <c r="Y2080">
        <v>0</v>
      </c>
      <c r="Z2080">
        <v>0</v>
      </c>
      <c r="AA2080">
        <v>1044.6152402120397</v>
      </c>
      <c r="AB2080">
        <v>42.208477394845119</v>
      </c>
      <c r="AC2080">
        <v>2768.2921754373883</v>
      </c>
      <c r="AD2080">
        <v>59.560066517534899</v>
      </c>
      <c r="AE2080">
        <v>3947.8593706529823</v>
      </c>
    </row>
    <row r="2081" spans="1:31" x14ac:dyDescent="0.3">
      <c r="A2081">
        <v>2452923</v>
      </c>
      <c r="B2081">
        <v>1</v>
      </c>
      <c r="C2081" t="s">
        <v>81</v>
      </c>
      <c r="D2081" t="s">
        <v>112</v>
      </c>
      <c r="E2081" t="s">
        <v>147</v>
      </c>
      <c r="F2081" t="s">
        <v>6265</v>
      </c>
      <c r="G2081" t="s">
        <v>226</v>
      </c>
      <c r="H2081" t="s">
        <v>135</v>
      </c>
      <c r="I2081" t="s">
        <v>136</v>
      </c>
      <c r="J2081" t="s">
        <v>137</v>
      </c>
      <c r="K2081" t="s">
        <v>162</v>
      </c>
      <c r="L2081" t="s">
        <v>6266</v>
      </c>
      <c r="M2081" t="s">
        <v>6267</v>
      </c>
      <c r="N2081">
        <v>0.696111111</v>
      </c>
      <c r="O2081">
        <v>0</v>
      </c>
      <c r="P2081">
        <v>63</v>
      </c>
      <c r="Q2081">
        <v>0</v>
      </c>
      <c r="R2081">
        <v>12</v>
      </c>
      <c r="S2081">
        <v>0</v>
      </c>
      <c r="T2081">
        <v>1</v>
      </c>
      <c r="U2081">
        <v>0</v>
      </c>
      <c r="V2081">
        <v>0</v>
      </c>
      <c r="W2081">
        <v>0</v>
      </c>
      <c r="X2081">
        <v>8.0216715491900619</v>
      </c>
      <c r="Y2081">
        <v>0</v>
      </c>
      <c r="Z2081">
        <v>3.5988322587465653</v>
      </c>
      <c r="AA2081">
        <v>0</v>
      </c>
      <c r="AB2081">
        <v>0</v>
      </c>
      <c r="AC2081">
        <v>0</v>
      </c>
      <c r="AD2081">
        <v>0</v>
      </c>
      <c r="AE2081">
        <v>11.620503807936627</v>
      </c>
    </row>
    <row r="2082" spans="1:31" x14ac:dyDescent="0.3">
      <c r="A2082">
        <v>2452925</v>
      </c>
      <c r="B2082">
        <v>1</v>
      </c>
      <c r="C2082" t="s">
        <v>80</v>
      </c>
      <c r="D2082" t="s">
        <v>93</v>
      </c>
      <c r="E2082" t="s">
        <v>182</v>
      </c>
      <c r="F2082" t="s">
        <v>6268</v>
      </c>
      <c r="G2082" t="s">
        <v>410</v>
      </c>
      <c r="H2082" t="s">
        <v>144</v>
      </c>
      <c r="I2082" t="s">
        <v>136</v>
      </c>
      <c r="J2082" t="s">
        <v>137</v>
      </c>
      <c r="K2082" t="s">
        <v>138</v>
      </c>
      <c r="L2082" t="s">
        <v>6269</v>
      </c>
      <c r="M2082" t="s">
        <v>6270</v>
      </c>
      <c r="N2082">
        <v>4.6158333330000003</v>
      </c>
      <c r="O2082">
        <v>0</v>
      </c>
      <c r="P2082">
        <v>3</v>
      </c>
      <c r="Q2082">
        <v>0</v>
      </c>
      <c r="R2082">
        <v>0</v>
      </c>
      <c r="S2082">
        <v>0</v>
      </c>
      <c r="T2082">
        <v>4</v>
      </c>
      <c r="U2082">
        <v>0</v>
      </c>
      <c r="V2082">
        <v>0</v>
      </c>
      <c r="W2082">
        <v>0</v>
      </c>
      <c r="X2082">
        <v>12.002861413164172</v>
      </c>
      <c r="Y2082">
        <v>0</v>
      </c>
      <c r="Z2082">
        <v>0</v>
      </c>
      <c r="AA2082">
        <v>0</v>
      </c>
      <c r="AB2082">
        <v>4.0591558237666527</v>
      </c>
      <c r="AC2082">
        <v>0</v>
      </c>
      <c r="AD2082">
        <v>0</v>
      </c>
      <c r="AE2082">
        <v>16.062017236930824</v>
      </c>
    </row>
    <row r="2083" spans="1:31" x14ac:dyDescent="0.3">
      <c r="A2083">
        <v>2452926</v>
      </c>
      <c r="B2083">
        <v>1</v>
      </c>
      <c r="C2083" t="s">
        <v>80</v>
      </c>
      <c r="D2083" t="s">
        <v>83</v>
      </c>
      <c r="E2083" t="s">
        <v>159</v>
      </c>
      <c r="F2083" t="s">
        <v>6271</v>
      </c>
      <c r="G2083" t="s">
        <v>226</v>
      </c>
      <c r="H2083" t="s">
        <v>144</v>
      </c>
      <c r="I2083" t="s">
        <v>136</v>
      </c>
      <c r="J2083" t="s">
        <v>137</v>
      </c>
      <c r="K2083" t="s">
        <v>162</v>
      </c>
      <c r="L2083" t="s">
        <v>6272</v>
      </c>
      <c r="M2083" t="s">
        <v>6273</v>
      </c>
      <c r="N2083">
        <v>5.5013888880000001</v>
      </c>
      <c r="O2083">
        <v>0</v>
      </c>
      <c r="P2083">
        <v>1</v>
      </c>
      <c r="Q2083">
        <v>0</v>
      </c>
      <c r="R2083">
        <v>0</v>
      </c>
      <c r="S2083">
        <v>0</v>
      </c>
      <c r="T2083">
        <v>59</v>
      </c>
      <c r="U2083">
        <v>0</v>
      </c>
      <c r="V2083">
        <v>16</v>
      </c>
      <c r="W2083">
        <v>0</v>
      </c>
      <c r="X2083">
        <v>0.10516549895025759</v>
      </c>
      <c r="Y2083">
        <v>0</v>
      </c>
      <c r="Z2083">
        <v>0</v>
      </c>
      <c r="AA2083">
        <v>0</v>
      </c>
      <c r="AB2083">
        <v>539.89866027680171</v>
      </c>
      <c r="AC2083">
        <v>0</v>
      </c>
      <c r="AD2083">
        <v>1044.2489536275975</v>
      </c>
      <c r="AE2083">
        <v>1584.2527794033495</v>
      </c>
    </row>
    <row r="2084" spans="1:31" x14ac:dyDescent="0.3">
      <c r="A2084">
        <v>2452927</v>
      </c>
      <c r="B2084">
        <v>1</v>
      </c>
      <c r="C2084" t="s">
        <v>80</v>
      </c>
      <c r="D2084" t="s">
        <v>100</v>
      </c>
      <c r="E2084" t="s">
        <v>141</v>
      </c>
      <c r="F2084" t="s">
        <v>6274</v>
      </c>
      <c r="G2084" t="s">
        <v>156</v>
      </c>
      <c r="H2084" t="s">
        <v>144</v>
      </c>
      <c r="I2084" t="s">
        <v>136</v>
      </c>
      <c r="J2084" t="s">
        <v>137</v>
      </c>
      <c r="K2084" t="s">
        <v>138</v>
      </c>
      <c r="L2084" t="s">
        <v>6275</v>
      </c>
      <c r="M2084" t="s">
        <v>6276</v>
      </c>
      <c r="N2084">
        <v>1.081388888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9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13.765988564618761</v>
      </c>
      <c r="AC2084">
        <v>0</v>
      </c>
      <c r="AD2084">
        <v>0</v>
      </c>
      <c r="AE2084">
        <v>13.765988564618761</v>
      </c>
    </row>
    <row r="2085" spans="1:31" x14ac:dyDescent="0.3">
      <c r="A2085">
        <v>2452928</v>
      </c>
      <c r="B2085">
        <v>1</v>
      </c>
      <c r="C2085" t="s">
        <v>80</v>
      </c>
      <c r="D2085" t="s">
        <v>93</v>
      </c>
      <c r="E2085" t="s">
        <v>159</v>
      </c>
      <c r="F2085" t="s">
        <v>6277</v>
      </c>
      <c r="G2085" t="s">
        <v>219</v>
      </c>
      <c r="H2085" t="s">
        <v>144</v>
      </c>
      <c r="I2085" t="s">
        <v>136</v>
      </c>
      <c r="J2085" t="s">
        <v>3</v>
      </c>
      <c r="K2085" t="s">
        <v>138</v>
      </c>
      <c r="L2085" t="s">
        <v>6278</v>
      </c>
      <c r="M2085" t="s">
        <v>6279</v>
      </c>
      <c r="N2085">
        <v>2.8416666660000001</v>
      </c>
      <c r="O2085">
        <v>0</v>
      </c>
      <c r="P2085">
        <v>22</v>
      </c>
      <c r="Q2085">
        <v>0</v>
      </c>
      <c r="R2085">
        <v>0</v>
      </c>
      <c r="S2085">
        <v>0</v>
      </c>
      <c r="T2085">
        <v>5</v>
      </c>
      <c r="U2085">
        <v>0</v>
      </c>
      <c r="V2085">
        <v>0</v>
      </c>
      <c r="W2085">
        <v>0</v>
      </c>
      <c r="X2085">
        <v>50.18122924796441</v>
      </c>
      <c r="Y2085">
        <v>0</v>
      </c>
      <c r="Z2085">
        <v>0</v>
      </c>
      <c r="AA2085">
        <v>0</v>
      </c>
      <c r="AB2085">
        <v>2.471402508227412</v>
      </c>
      <c r="AC2085">
        <v>0</v>
      </c>
      <c r="AD2085">
        <v>0</v>
      </c>
      <c r="AE2085">
        <v>52.652631756191823</v>
      </c>
    </row>
    <row r="2086" spans="1:31" x14ac:dyDescent="0.3">
      <c r="A2086">
        <v>2452929</v>
      </c>
      <c r="B2086">
        <v>1</v>
      </c>
      <c r="C2086" t="s">
        <v>81</v>
      </c>
      <c r="D2086" t="s">
        <v>114</v>
      </c>
      <c r="E2086" t="s">
        <v>147</v>
      </c>
      <c r="F2086" t="s">
        <v>6280</v>
      </c>
      <c r="G2086" t="s">
        <v>381</v>
      </c>
      <c r="H2086" t="s">
        <v>135</v>
      </c>
      <c r="I2086" t="s">
        <v>136</v>
      </c>
      <c r="J2086" t="s">
        <v>137</v>
      </c>
      <c r="K2086" t="s">
        <v>162</v>
      </c>
      <c r="L2086" t="s">
        <v>6281</v>
      </c>
      <c r="M2086" t="s">
        <v>6282</v>
      </c>
      <c r="N2086">
        <v>0.223611111</v>
      </c>
      <c r="O2086">
        <v>0</v>
      </c>
      <c r="P2086">
        <v>413</v>
      </c>
      <c r="Q2086">
        <v>0</v>
      </c>
      <c r="R2086">
        <v>0</v>
      </c>
      <c r="S2086">
        <v>0</v>
      </c>
      <c r="T2086">
        <v>18</v>
      </c>
      <c r="U2086">
        <v>0</v>
      </c>
      <c r="V2086">
        <v>0</v>
      </c>
      <c r="W2086">
        <v>0</v>
      </c>
      <c r="X2086">
        <v>15.315021628383382</v>
      </c>
      <c r="Y2086">
        <v>0</v>
      </c>
      <c r="Z2086">
        <v>0</v>
      </c>
      <c r="AA2086">
        <v>0</v>
      </c>
      <c r="AB2086">
        <v>1.8287148723520106</v>
      </c>
      <c r="AC2086">
        <v>0</v>
      </c>
      <c r="AD2086">
        <v>0</v>
      </c>
      <c r="AE2086">
        <v>17.143736500735393</v>
      </c>
    </row>
    <row r="2087" spans="1:31" x14ac:dyDescent="0.3">
      <c r="A2087">
        <v>2452933</v>
      </c>
      <c r="B2087">
        <v>1</v>
      </c>
      <c r="C2087" t="s">
        <v>80</v>
      </c>
      <c r="D2087" t="s">
        <v>89</v>
      </c>
      <c r="E2087" t="s">
        <v>159</v>
      </c>
      <c r="F2087" t="s">
        <v>6283</v>
      </c>
      <c r="G2087" t="s">
        <v>143</v>
      </c>
      <c r="H2087" t="s">
        <v>144</v>
      </c>
      <c r="I2087" t="s">
        <v>136</v>
      </c>
      <c r="J2087" t="s">
        <v>137</v>
      </c>
      <c r="K2087" t="s">
        <v>138</v>
      </c>
      <c r="L2087" t="s">
        <v>6284</v>
      </c>
      <c r="M2087" t="s">
        <v>6285</v>
      </c>
      <c r="N2087">
        <v>0.818333333</v>
      </c>
      <c r="O2087">
        <v>0</v>
      </c>
      <c r="P2087">
        <v>365</v>
      </c>
      <c r="Q2087">
        <v>0</v>
      </c>
      <c r="R2087">
        <v>1</v>
      </c>
      <c r="S2087">
        <v>0</v>
      </c>
      <c r="T2087">
        <v>118</v>
      </c>
      <c r="U2087">
        <v>0</v>
      </c>
      <c r="V2087">
        <v>0</v>
      </c>
      <c r="W2087">
        <v>0</v>
      </c>
      <c r="X2087">
        <v>97.569207703148891</v>
      </c>
      <c r="Y2087">
        <v>0</v>
      </c>
      <c r="Z2087">
        <v>1.865046461185929</v>
      </c>
      <c r="AA2087">
        <v>0</v>
      </c>
      <c r="AB2087">
        <v>169.60348787194181</v>
      </c>
      <c r="AC2087">
        <v>0</v>
      </c>
      <c r="AD2087">
        <v>0</v>
      </c>
      <c r="AE2087">
        <v>269.03774203627665</v>
      </c>
    </row>
    <row r="2088" spans="1:31" x14ac:dyDescent="0.3">
      <c r="A2088">
        <v>2452935</v>
      </c>
      <c r="B2088">
        <v>1</v>
      </c>
      <c r="C2088" t="s">
        <v>80</v>
      </c>
      <c r="D2088" t="s">
        <v>83</v>
      </c>
      <c r="E2088" t="s">
        <v>159</v>
      </c>
      <c r="F2088" t="s">
        <v>6286</v>
      </c>
      <c r="G2088" t="s">
        <v>226</v>
      </c>
      <c r="H2088" t="s">
        <v>144</v>
      </c>
      <c r="I2088" t="s">
        <v>136</v>
      </c>
      <c r="J2088" t="s">
        <v>137</v>
      </c>
      <c r="K2088" t="s">
        <v>162</v>
      </c>
      <c r="L2088" t="s">
        <v>6287</v>
      </c>
      <c r="M2088" t="s">
        <v>6288</v>
      </c>
      <c r="N2088">
        <v>0.85861111099999998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61</v>
      </c>
      <c r="U2088">
        <v>0</v>
      </c>
      <c r="V2088">
        <v>7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59.987885386090355</v>
      </c>
      <c r="AC2088">
        <v>0</v>
      </c>
      <c r="AD2088">
        <v>38.869630376217899</v>
      </c>
      <c r="AE2088">
        <v>98.857515762308253</v>
      </c>
    </row>
    <row r="2089" spans="1:31" x14ac:dyDescent="0.3">
      <c r="A2089">
        <v>2452937</v>
      </c>
      <c r="B2089">
        <v>1</v>
      </c>
      <c r="C2089" t="s">
        <v>81</v>
      </c>
      <c r="D2089" t="s">
        <v>112</v>
      </c>
      <c r="E2089" t="s">
        <v>147</v>
      </c>
      <c r="F2089" t="s">
        <v>6289</v>
      </c>
      <c r="G2089" t="s">
        <v>381</v>
      </c>
      <c r="H2089" t="s">
        <v>135</v>
      </c>
      <c r="I2089" t="s">
        <v>136</v>
      </c>
      <c r="J2089" t="s">
        <v>137</v>
      </c>
      <c r="K2089" t="s">
        <v>162</v>
      </c>
      <c r="L2089" t="s">
        <v>6290</v>
      </c>
      <c r="M2089" t="s">
        <v>6291</v>
      </c>
      <c r="N2089">
        <v>0.25777777699999999</v>
      </c>
      <c r="O2089">
        <v>0</v>
      </c>
      <c r="P2089">
        <v>149</v>
      </c>
      <c r="Q2089">
        <v>0</v>
      </c>
      <c r="R2089">
        <v>8</v>
      </c>
      <c r="S2089">
        <v>0</v>
      </c>
      <c r="T2089">
        <v>2</v>
      </c>
      <c r="U2089">
        <v>0</v>
      </c>
      <c r="V2089">
        <v>0</v>
      </c>
      <c r="W2089">
        <v>0</v>
      </c>
      <c r="X2089">
        <v>6.2531548090608018</v>
      </c>
      <c r="Y2089">
        <v>0</v>
      </c>
      <c r="Z2089">
        <v>0.45781736811261808</v>
      </c>
      <c r="AA2089">
        <v>0</v>
      </c>
      <c r="AB2089">
        <v>0.16868245939023388</v>
      </c>
      <c r="AC2089">
        <v>0</v>
      </c>
      <c r="AD2089">
        <v>0</v>
      </c>
      <c r="AE2089">
        <v>6.8796546365636537</v>
      </c>
    </row>
    <row r="2090" spans="1:31" x14ac:dyDescent="0.3">
      <c r="A2090">
        <v>2452939</v>
      </c>
      <c r="B2090">
        <v>1</v>
      </c>
      <c r="C2090" t="s">
        <v>81</v>
      </c>
      <c r="D2090" t="s">
        <v>118</v>
      </c>
      <c r="E2090" t="s">
        <v>132</v>
      </c>
      <c r="F2090" t="s">
        <v>881</v>
      </c>
      <c r="G2090" t="s">
        <v>149</v>
      </c>
      <c r="H2090" t="s">
        <v>135</v>
      </c>
      <c r="I2090" t="s">
        <v>136</v>
      </c>
      <c r="J2090" t="s">
        <v>137</v>
      </c>
      <c r="K2090" t="s">
        <v>138</v>
      </c>
      <c r="L2090" t="s">
        <v>6292</v>
      </c>
      <c r="M2090" t="s">
        <v>6293</v>
      </c>
      <c r="N2090">
        <v>0.87611111100000005</v>
      </c>
      <c r="O2090">
        <v>0</v>
      </c>
      <c r="P2090">
        <v>0</v>
      </c>
      <c r="Q2090">
        <v>2</v>
      </c>
      <c r="R2090">
        <v>59</v>
      </c>
      <c r="S2090">
        <v>1</v>
      </c>
      <c r="T2090">
        <v>4</v>
      </c>
      <c r="U2090">
        <v>0</v>
      </c>
      <c r="V2090">
        <v>0</v>
      </c>
      <c r="W2090">
        <v>0</v>
      </c>
      <c r="X2090">
        <v>0</v>
      </c>
      <c r="Y2090">
        <v>0.5840267947140293</v>
      </c>
      <c r="Z2090">
        <v>43.552422931256729</v>
      </c>
      <c r="AA2090">
        <v>1.08369401824708</v>
      </c>
      <c r="AB2090">
        <v>3.7553094410155854</v>
      </c>
      <c r="AC2090">
        <v>0</v>
      </c>
      <c r="AD2090">
        <v>0</v>
      </c>
      <c r="AE2090">
        <v>48.97545318523342</v>
      </c>
    </row>
    <row r="2091" spans="1:31" x14ac:dyDescent="0.3">
      <c r="A2091">
        <v>2452940</v>
      </c>
      <c r="B2091">
        <v>1</v>
      </c>
      <c r="C2091" t="s">
        <v>81</v>
      </c>
      <c r="D2091" t="s">
        <v>114</v>
      </c>
      <c r="E2091" t="s">
        <v>147</v>
      </c>
      <c r="F2091" t="s">
        <v>6294</v>
      </c>
      <c r="G2091" t="s">
        <v>161</v>
      </c>
      <c r="H2091" t="s">
        <v>135</v>
      </c>
      <c r="I2091" t="s">
        <v>136</v>
      </c>
      <c r="J2091" t="s">
        <v>137</v>
      </c>
      <c r="K2091" t="s">
        <v>162</v>
      </c>
      <c r="L2091" t="s">
        <v>6295</v>
      </c>
      <c r="M2091" t="s">
        <v>6296</v>
      </c>
      <c r="N2091">
        <v>1.905</v>
      </c>
      <c r="O2091">
        <v>0</v>
      </c>
      <c r="P2091">
        <v>0</v>
      </c>
      <c r="Q2091">
        <v>0</v>
      </c>
      <c r="R2091">
        <v>0</v>
      </c>
      <c r="S2091">
        <v>1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8.5742238283147714</v>
      </c>
      <c r="AB2091">
        <v>0</v>
      </c>
      <c r="AC2091">
        <v>0</v>
      </c>
      <c r="AD2091">
        <v>0</v>
      </c>
      <c r="AE2091">
        <v>8.5742238283147714</v>
      </c>
    </row>
    <row r="2092" spans="1:31" x14ac:dyDescent="0.3">
      <c r="A2092">
        <v>2452941</v>
      </c>
      <c r="B2092">
        <v>1</v>
      </c>
      <c r="C2092" t="s">
        <v>81</v>
      </c>
      <c r="D2092" t="s">
        <v>128</v>
      </c>
      <c r="E2092" t="s">
        <v>284</v>
      </c>
      <c r="F2092" t="s">
        <v>6297</v>
      </c>
      <c r="G2092" t="s">
        <v>226</v>
      </c>
      <c r="H2092" t="s">
        <v>135</v>
      </c>
      <c r="I2092" t="s">
        <v>136</v>
      </c>
      <c r="J2092" t="s">
        <v>137</v>
      </c>
      <c r="K2092" t="s">
        <v>162</v>
      </c>
      <c r="L2092" t="s">
        <v>6298</v>
      </c>
      <c r="M2092" t="s">
        <v>6299</v>
      </c>
      <c r="N2092">
        <v>6.4391666660000002</v>
      </c>
      <c r="O2092">
        <v>59</v>
      </c>
      <c r="P2092">
        <v>20600</v>
      </c>
      <c r="Q2092">
        <v>585</v>
      </c>
      <c r="R2092">
        <v>572</v>
      </c>
      <c r="S2092">
        <v>152</v>
      </c>
      <c r="T2092">
        <v>1808</v>
      </c>
      <c r="U2092">
        <v>14</v>
      </c>
      <c r="V2092">
        <v>1</v>
      </c>
      <c r="W2092">
        <v>111.70525475629849</v>
      </c>
      <c r="X2092">
        <v>24412.556488616567</v>
      </c>
      <c r="Y2092">
        <v>2270.6709231533628</v>
      </c>
      <c r="Z2092">
        <v>885.9634384728605</v>
      </c>
      <c r="AA2092">
        <v>6037.0145732388719</v>
      </c>
      <c r="AB2092">
        <v>8582.8235718003853</v>
      </c>
      <c r="AC2092">
        <v>4360.1850392962397</v>
      </c>
      <c r="AD2092">
        <v>30.660358094342794</v>
      </c>
      <c r="AE2092">
        <v>46691.579647428924</v>
      </c>
    </row>
    <row r="2093" spans="1:31" x14ac:dyDescent="0.3">
      <c r="A2093">
        <v>2452942</v>
      </c>
      <c r="B2093">
        <v>1</v>
      </c>
      <c r="C2093" t="s">
        <v>80</v>
      </c>
      <c r="D2093" t="s">
        <v>106</v>
      </c>
      <c r="E2093" t="s">
        <v>182</v>
      </c>
      <c r="F2093" t="s">
        <v>6300</v>
      </c>
      <c r="G2093" t="s">
        <v>410</v>
      </c>
      <c r="H2093" t="s">
        <v>144</v>
      </c>
      <c r="I2093" t="s">
        <v>136</v>
      </c>
      <c r="J2093" t="s">
        <v>137</v>
      </c>
      <c r="K2093" t="s">
        <v>138</v>
      </c>
      <c r="L2093" t="s">
        <v>6292</v>
      </c>
      <c r="M2093" t="s">
        <v>6301</v>
      </c>
      <c r="N2093">
        <v>6.6330555550000003</v>
      </c>
      <c r="O2093">
        <v>0</v>
      </c>
      <c r="P2093">
        <v>26</v>
      </c>
      <c r="Q2093">
        <v>0</v>
      </c>
      <c r="R2093">
        <v>0</v>
      </c>
      <c r="S2093">
        <v>0</v>
      </c>
      <c r="T2093">
        <v>8</v>
      </c>
      <c r="U2093">
        <v>0</v>
      </c>
      <c r="V2093">
        <v>0</v>
      </c>
      <c r="W2093">
        <v>0</v>
      </c>
      <c r="X2093">
        <v>36.668875043262048</v>
      </c>
      <c r="Y2093">
        <v>0</v>
      </c>
      <c r="Z2093">
        <v>0</v>
      </c>
      <c r="AA2093">
        <v>0</v>
      </c>
      <c r="AB2093">
        <v>33.655291916326163</v>
      </c>
      <c r="AC2093">
        <v>0</v>
      </c>
      <c r="AD2093">
        <v>0</v>
      </c>
      <c r="AE2093">
        <v>70.324166959588212</v>
      </c>
    </row>
    <row r="2094" spans="1:31" x14ac:dyDescent="0.3">
      <c r="A2094">
        <v>2452944</v>
      </c>
      <c r="B2094">
        <v>1</v>
      </c>
      <c r="C2094" t="s">
        <v>81</v>
      </c>
      <c r="D2094" t="s">
        <v>114</v>
      </c>
      <c r="E2094" t="s">
        <v>147</v>
      </c>
      <c r="F2094" t="s">
        <v>6302</v>
      </c>
      <c r="G2094" t="s">
        <v>381</v>
      </c>
      <c r="H2094" t="s">
        <v>135</v>
      </c>
      <c r="I2094" t="s">
        <v>136</v>
      </c>
      <c r="J2094" t="s">
        <v>137</v>
      </c>
      <c r="K2094" t="s">
        <v>162</v>
      </c>
      <c r="L2094" t="s">
        <v>6303</v>
      </c>
      <c r="M2094" t="s">
        <v>6304</v>
      </c>
      <c r="N2094">
        <v>0.17499999999999999</v>
      </c>
      <c r="O2094">
        <v>0</v>
      </c>
      <c r="P2094">
        <v>163</v>
      </c>
      <c r="Q2094">
        <v>0</v>
      </c>
      <c r="R2094">
        <v>2</v>
      </c>
      <c r="S2094">
        <v>0</v>
      </c>
      <c r="T2094">
        <v>2</v>
      </c>
      <c r="U2094">
        <v>0</v>
      </c>
      <c r="V2094">
        <v>0</v>
      </c>
      <c r="W2094">
        <v>0</v>
      </c>
      <c r="X2094">
        <v>4.6851662867840647</v>
      </c>
      <c r="Y2094">
        <v>0</v>
      </c>
      <c r="Z2094">
        <v>9.8150512661517253E-2</v>
      </c>
      <c r="AA2094">
        <v>0</v>
      </c>
      <c r="AB2094">
        <v>0.26712057746494228</v>
      </c>
      <c r="AC2094">
        <v>0</v>
      </c>
      <c r="AD2094">
        <v>0</v>
      </c>
      <c r="AE2094">
        <v>5.0504373769105237</v>
      </c>
    </row>
    <row r="2095" spans="1:31" x14ac:dyDescent="0.3">
      <c r="A2095">
        <v>2452948</v>
      </c>
      <c r="B2095">
        <v>1</v>
      </c>
      <c r="C2095" t="s">
        <v>80</v>
      </c>
      <c r="D2095" t="s">
        <v>105</v>
      </c>
      <c r="E2095" t="s">
        <v>132</v>
      </c>
      <c r="F2095" t="s">
        <v>6305</v>
      </c>
      <c r="G2095" t="s">
        <v>161</v>
      </c>
      <c r="H2095" t="s">
        <v>135</v>
      </c>
      <c r="I2095" t="s">
        <v>136</v>
      </c>
      <c r="J2095" t="s">
        <v>137</v>
      </c>
      <c r="K2095" t="s">
        <v>162</v>
      </c>
      <c r="L2095" t="s">
        <v>6306</v>
      </c>
      <c r="M2095" t="s">
        <v>6307</v>
      </c>
      <c r="N2095">
        <v>2.0074999999999998</v>
      </c>
      <c r="O2095">
        <v>3</v>
      </c>
      <c r="P2095">
        <v>330</v>
      </c>
      <c r="Q2095">
        <v>5</v>
      </c>
      <c r="R2095">
        <v>2</v>
      </c>
      <c r="S2095">
        <v>27</v>
      </c>
      <c r="T2095">
        <v>151</v>
      </c>
      <c r="U2095">
        <v>21</v>
      </c>
      <c r="V2095">
        <v>39</v>
      </c>
      <c r="W2095">
        <v>18.690533176182775</v>
      </c>
      <c r="X2095">
        <v>199.0440597109683</v>
      </c>
      <c r="Y2095">
        <v>5.3379777379529276</v>
      </c>
      <c r="Z2095">
        <v>23.839039521301196</v>
      </c>
      <c r="AA2095">
        <v>477.63081208717381</v>
      </c>
      <c r="AB2095">
        <v>867.19414699102583</v>
      </c>
      <c r="AC2095">
        <v>1512.5951898716712</v>
      </c>
      <c r="AD2095">
        <v>1031.4546686738181</v>
      </c>
      <c r="AE2095">
        <v>4135.7864277700937</v>
      </c>
    </row>
    <row r="2096" spans="1:31" x14ac:dyDescent="0.3">
      <c r="A2096">
        <v>2452950</v>
      </c>
      <c r="B2096">
        <v>1</v>
      </c>
      <c r="C2096" t="s">
        <v>81</v>
      </c>
      <c r="D2096" t="s">
        <v>113</v>
      </c>
      <c r="E2096" t="s">
        <v>147</v>
      </c>
      <c r="F2096" t="s">
        <v>6308</v>
      </c>
      <c r="G2096" t="s">
        <v>381</v>
      </c>
      <c r="H2096" t="s">
        <v>135</v>
      </c>
      <c r="I2096" t="s">
        <v>136</v>
      </c>
      <c r="J2096" t="s">
        <v>137</v>
      </c>
      <c r="K2096" t="s">
        <v>138</v>
      </c>
      <c r="L2096" t="s">
        <v>6309</v>
      </c>
      <c r="M2096" t="s">
        <v>6310</v>
      </c>
      <c r="N2096">
        <v>0.194722222</v>
      </c>
      <c r="O2096">
        <v>0</v>
      </c>
      <c r="P2096">
        <v>8591</v>
      </c>
      <c r="Q2096">
        <v>1</v>
      </c>
      <c r="R2096">
        <v>107</v>
      </c>
      <c r="S2096">
        <v>8</v>
      </c>
      <c r="T2096">
        <v>878</v>
      </c>
      <c r="U2096">
        <v>1</v>
      </c>
      <c r="V2096">
        <v>4</v>
      </c>
      <c r="W2096">
        <v>0</v>
      </c>
      <c r="X2096">
        <v>509.12340443622833</v>
      </c>
      <c r="Y2096">
        <v>0.146565214259958</v>
      </c>
      <c r="Z2096">
        <v>3.9399823012107067</v>
      </c>
      <c r="AA2096">
        <v>14.537006900902181</v>
      </c>
      <c r="AB2096">
        <v>210.59352412862364</v>
      </c>
      <c r="AC2096">
        <v>5.5688627841347094</v>
      </c>
      <c r="AD2096">
        <v>1.252827060594498</v>
      </c>
      <c r="AE2096">
        <v>745.16217282595403</v>
      </c>
    </row>
    <row r="2097" spans="1:31" x14ac:dyDescent="0.3">
      <c r="A2097">
        <v>2452951</v>
      </c>
      <c r="B2097">
        <v>1</v>
      </c>
      <c r="C2097" t="s">
        <v>80</v>
      </c>
      <c r="D2097" t="s">
        <v>103</v>
      </c>
      <c r="E2097" t="s">
        <v>147</v>
      </c>
      <c r="F2097" t="s">
        <v>6311</v>
      </c>
      <c r="G2097" t="s">
        <v>226</v>
      </c>
      <c r="H2097" t="s">
        <v>135</v>
      </c>
      <c r="I2097" t="s">
        <v>136</v>
      </c>
      <c r="J2097" t="s">
        <v>137</v>
      </c>
      <c r="K2097" t="s">
        <v>162</v>
      </c>
      <c r="L2097" t="s">
        <v>6312</v>
      </c>
      <c r="M2097" t="s">
        <v>6313</v>
      </c>
      <c r="N2097">
        <v>2.9624999999999999</v>
      </c>
      <c r="O2097">
        <v>0</v>
      </c>
      <c r="P2097">
        <v>2</v>
      </c>
      <c r="Q2097">
        <v>0</v>
      </c>
      <c r="R2097">
        <v>2</v>
      </c>
      <c r="S2097">
        <v>0</v>
      </c>
      <c r="T2097">
        <v>7</v>
      </c>
      <c r="U2097">
        <v>2</v>
      </c>
      <c r="V2097">
        <v>3</v>
      </c>
      <c r="W2097">
        <v>0</v>
      </c>
      <c r="X2097">
        <v>1.2920923429428239</v>
      </c>
      <c r="Y2097">
        <v>0</v>
      </c>
      <c r="Z2097">
        <v>2.1801347913418607</v>
      </c>
      <c r="AA2097">
        <v>0</v>
      </c>
      <c r="AB2097">
        <v>58.239889937413913</v>
      </c>
      <c r="AC2097">
        <v>624.27090054258338</v>
      </c>
      <c r="AD2097">
        <v>145.09772329856452</v>
      </c>
      <c r="AE2097">
        <v>831.08074091284652</v>
      </c>
    </row>
    <row r="2098" spans="1:31" x14ac:dyDescent="0.3">
      <c r="A2098">
        <v>2452957</v>
      </c>
      <c r="B2098">
        <v>1</v>
      </c>
      <c r="C2098" t="s">
        <v>80</v>
      </c>
      <c r="D2098" t="s">
        <v>108</v>
      </c>
      <c r="E2098" t="s">
        <v>141</v>
      </c>
      <c r="F2098" t="s">
        <v>6314</v>
      </c>
      <c r="G2098" t="s">
        <v>156</v>
      </c>
      <c r="H2098" t="s">
        <v>144</v>
      </c>
      <c r="I2098" t="s">
        <v>136</v>
      </c>
      <c r="J2098" t="s">
        <v>137</v>
      </c>
      <c r="K2098" t="s">
        <v>138</v>
      </c>
      <c r="L2098" t="s">
        <v>6315</v>
      </c>
      <c r="M2098" t="s">
        <v>6316</v>
      </c>
      <c r="N2098">
        <v>1.338333333</v>
      </c>
      <c r="O2098">
        <v>0</v>
      </c>
      <c r="P2098">
        <v>17</v>
      </c>
      <c r="Q2098">
        <v>0</v>
      </c>
      <c r="R2098">
        <v>0</v>
      </c>
      <c r="S2098">
        <v>0</v>
      </c>
      <c r="T2098">
        <v>3</v>
      </c>
      <c r="U2098">
        <v>0</v>
      </c>
      <c r="V2098">
        <v>0</v>
      </c>
      <c r="W2098">
        <v>0</v>
      </c>
      <c r="X2098">
        <v>2.797123486748252</v>
      </c>
      <c r="Y2098">
        <v>0</v>
      </c>
      <c r="Z2098">
        <v>0</v>
      </c>
      <c r="AA2098">
        <v>0</v>
      </c>
      <c r="AB2098">
        <v>2.5757748646048855</v>
      </c>
      <c r="AC2098">
        <v>0</v>
      </c>
      <c r="AD2098">
        <v>0</v>
      </c>
      <c r="AE2098">
        <v>5.3728983513531379</v>
      </c>
    </row>
    <row r="2099" spans="1:31" x14ac:dyDescent="0.3">
      <c r="A2099">
        <v>2452958</v>
      </c>
      <c r="B2099">
        <v>1</v>
      </c>
      <c r="C2099" t="s">
        <v>81</v>
      </c>
      <c r="D2099" t="s">
        <v>118</v>
      </c>
      <c r="E2099" t="s">
        <v>147</v>
      </c>
      <c r="F2099" t="s">
        <v>6317</v>
      </c>
      <c r="G2099" t="s">
        <v>134</v>
      </c>
      <c r="H2099" t="s">
        <v>135</v>
      </c>
      <c r="I2099" t="s">
        <v>136</v>
      </c>
      <c r="J2099" t="s">
        <v>137</v>
      </c>
      <c r="K2099" t="s">
        <v>138</v>
      </c>
      <c r="L2099" t="s">
        <v>6318</v>
      </c>
      <c r="M2099" t="s">
        <v>6319</v>
      </c>
      <c r="N2099">
        <v>0.68888888800000003</v>
      </c>
      <c r="O2099">
        <v>1</v>
      </c>
      <c r="P2099">
        <v>416</v>
      </c>
      <c r="Q2099">
        <v>7</v>
      </c>
      <c r="R2099">
        <v>5</v>
      </c>
      <c r="S2099">
        <v>3</v>
      </c>
      <c r="T2099">
        <v>38</v>
      </c>
      <c r="U2099">
        <v>0</v>
      </c>
      <c r="V2099">
        <v>0</v>
      </c>
      <c r="W2099">
        <v>0.28066899449397942</v>
      </c>
      <c r="X2099">
        <v>67.795756439229194</v>
      </c>
      <c r="Y2099">
        <v>1.6828419242201245</v>
      </c>
      <c r="Z2099">
        <v>1.1718930619502774</v>
      </c>
      <c r="AA2099">
        <v>2.2046314472751747</v>
      </c>
      <c r="AB2099">
        <v>13.033838514897916</v>
      </c>
      <c r="AC2099">
        <v>0</v>
      </c>
      <c r="AD2099">
        <v>0</v>
      </c>
      <c r="AE2099">
        <v>86.169630382066657</v>
      </c>
    </row>
    <row r="2100" spans="1:31" x14ac:dyDescent="0.3">
      <c r="A2100">
        <v>2452959</v>
      </c>
      <c r="B2100">
        <v>1</v>
      </c>
      <c r="C2100" t="s">
        <v>81</v>
      </c>
      <c r="D2100" t="s">
        <v>114</v>
      </c>
      <c r="E2100" t="s">
        <v>147</v>
      </c>
      <c r="F2100" t="s">
        <v>6320</v>
      </c>
      <c r="G2100" t="s">
        <v>226</v>
      </c>
      <c r="H2100" t="s">
        <v>135</v>
      </c>
      <c r="I2100" t="s">
        <v>136</v>
      </c>
      <c r="J2100" t="s">
        <v>137</v>
      </c>
      <c r="K2100" t="s">
        <v>162</v>
      </c>
      <c r="L2100" t="s">
        <v>6321</v>
      </c>
      <c r="M2100" t="s">
        <v>6322</v>
      </c>
      <c r="N2100">
        <v>0.36249999999999999</v>
      </c>
      <c r="O2100">
        <v>0</v>
      </c>
      <c r="P2100">
        <v>19</v>
      </c>
      <c r="Q2100">
        <v>0</v>
      </c>
      <c r="R2100">
        <v>1</v>
      </c>
      <c r="S2100">
        <v>0</v>
      </c>
      <c r="T2100">
        <v>15</v>
      </c>
      <c r="U2100">
        <v>0</v>
      </c>
      <c r="V2100">
        <v>3</v>
      </c>
      <c r="W2100">
        <v>0</v>
      </c>
      <c r="X2100">
        <v>1.0974229364202253</v>
      </c>
      <c r="Y2100">
        <v>0</v>
      </c>
      <c r="Z2100">
        <v>3.7929594477279492E-3</v>
      </c>
      <c r="AA2100">
        <v>0</v>
      </c>
      <c r="AB2100">
        <v>3.1818272404706374</v>
      </c>
      <c r="AC2100">
        <v>0</v>
      </c>
      <c r="AD2100">
        <v>5.1481711730194384</v>
      </c>
      <c r="AE2100">
        <v>9.4312143093580296</v>
      </c>
    </row>
    <row r="2101" spans="1:31" x14ac:dyDescent="0.3">
      <c r="A2101">
        <v>2452962</v>
      </c>
      <c r="B2101">
        <v>1</v>
      </c>
      <c r="C2101" t="s">
        <v>80</v>
      </c>
      <c r="D2101" t="s">
        <v>95</v>
      </c>
      <c r="E2101" t="s">
        <v>182</v>
      </c>
      <c r="F2101" t="s">
        <v>6323</v>
      </c>
      <c r="G2101" t="s">
        <v>143</v>
      </c>
      <c r="H2101" t="s">
        <v>144</v>
      </c>
      <c r="I2101" t="s">
        <v>136</v>
      </c>
      <c r="J2101" t="s">
        <v>137</v>
      </c>
      <c r="K2101" t="s">
        <v>138</v>
      </c>
      <c r="L2101" t="s">
        <v>6324</v>
      </c>
      <c r="M2101" t="s">
        <v>6325</v>
      </c>
      <c r="N2101">
        <v>2.4552777770000001</v>
      </c>
      <c r="O2101">
        <v>0</v>
      </c>
      <c r="P2101">
        <v>13</v>
      </c>
      <c r="Q2101">
        <v>0</v>
      </c>
      <c r="R2101">
        <v>0</v>
      </c>
      <c r="S2101">
        <v>0</v>
      </c>
      <c r="T2101">
        <v>5</v>
      </c>
      <c r="U2101">
        <v>0</v>
      </c>
      <c r="V2101">
        <v>0</v>
      </c>
      <c r="W2101">
        <v>0</v>
      </c>
      <c r="X2101">
        <v>8.2937258646480814</v>
      </c>
      <c r="Y2101">
        <v>0</v>
      </c>
      <c r="Z2101">
        <v>0</v>
      </c>
      <c r="AA2101">
        <v>0</v>
      </c>
      <c r="AB2101">
        <v>5.5498576252609801</v>
      </c>
      <c r="AC2101">
        <v>0</v>
      </c>
      <c r="AD2101">
        <v>0</v>
      </c>
      <c r="AE2101">
        <v>13.843583489909062</v>
      </c>
    </row>
    <row r="2102" spans="1:31" x14ac:dyDescent="0.3">
      <c r="A2102">
        <v>2452963</v>
      </c>
      <c r="B2102">
        <v>1</v>
      </c>
      <c r="C2102" t="s">
        <v>80</v>
      </c>
      <c r="D2102" t="s">
        <v>103</v>
      </c>
      <c r="E2102" t="s">
        <v>169</v>
      </c>
      <c r="F2102" t="s">
        <v>6326</v>
      </c>
      <c r="G2102" t="s">
        <v>149</v>
      </c>
      <c r="H2102" t="s">
        <v>135</v>
      </c>
      <c r="I2102" t="s">
        <v>136</v>
      </c>
      <c r="J2102" t="s">
        <v>137</v>
      </c>
      <c r="K2102" t="s">
        <v>138</v>
      </c>
      <c r="L2102" t="s">
        <v>6327</v>
      </c>
      <c r="M2102" t="s">
        <v>6328</v>
      </c>
      <c r="N2102">
        <v>0.34805555500000002</v>
      </c>
      <c r="O2102">
        <v>0</v>
      </c>
      <c r="P2102">
        <v>1044</v>
      </c>
      <c r="Q2102">
        <v>0</v>
      </c>
      <c r="R2102">
        <v>1</v>
      </c>
      <c r="S2102">
        <v>1</v>
      </c>
      <c r="T2102">
        <v>275</v>
      </c>
      <c r="U2102">
        <v>0</v>
      </c>
      <c r="V2102">
        <v>0</v>
      </c>
      <c r="W2102">
        <v>0</v>
      </c>
      <c r="X2102">
        <v>95.894099346468892</v>
      </c>
      <c r="Y2102">
        <v>0</v>
      </c>
      <c r="Z2102">
        <v>4.6231509461004874E-3</v>
      </c>
      <c r="AA2102">
        <v>2.5652280384008077</v>
      </c>
      <c r="AB2102">
        <v>76.729244672307559</v>
      </c>
      <c r="AC2102">
        <v>0</v>
      </c>
      <c r="AD2102">
        <v>0</v>
      </c>
      <c r="AE2102">
        <v>175.19319520812337</v>
      </c>
    </row>
    <row r="2103" spans="1:31" x14ac:dyDescent="0.3">
      <c r="A2103">
        <v>2452967</v>
      </c>
      <c r="B2103">
        <v>1</v>
      </c>
      <c r="C2103" t="s">
        <v>81</v>
      </c>
      <c r="D2103" t="s">
        <v>123</v>
      </c>
      <c r="E2103" t="s">
        <v>169</v>
      </c>
      <c r="F2103" t="s">
        <v>6329</v>
      </c>
      <c r="G2103" t="s">
        <v>226</v>
      </c>
      <c r="H2103" t="s">
        <v>135</v>
      </c>
      <c r="I2103" t="s">
        <v>136</v>
      </c>
      <c r="J2103" t="s">
        <v>137</v>
      </c>
      <c r="K2103" t="s">
        <v>162</v>
      </c>
      <c r="L2103" t="s">
        <v>6330</v>
      </c>
      <c r="M2103" t="s">
        <v>6331</v>
      </c>
      <c r="N2103">
        <v>5.3269444439999996</v>
      </c>
      <c r="O2103">
        <v>0</v>
      </c>
      <c r="P2103">
        <v>8148</v>
      </c>
      <c r="Q2103">
        <v>0</v>
      </c>
      <c r="R2103">
        <v>1</v>
      </c>
      <c r="S2103">
        <v>3</v>
      </c>
      <c r="T2103">
        <v>1407</v>
      </c>
      <c r="U2103">
        <v>0</v>
      </c>
      <c r="V2103">
        <v>4</v>
      </c>
      <c r="W2103">
        <v>0</v>
      </c>
      <c r="X2103">
        <v>8791.0256457869164</v>
      </c>
      <c r="Y2103">
        <v>0</v>
      </c>
      <c r="Z2103">
        <v>13.379087687185891</v>
      </c>
      <c r="AA2103">
        <v>134.15538193671119</v>
      </c>
      <c r="AB2103">
        <v>4673.9779455313537</v>
      </c>
      <c r="AC2103">
        <v>0</v>
      </c>
      <c r="AD2103">
        <v>49.45859665244987</v>
      </c>
      <c r="AE2103">
        <v>13661.996657594616</v>
      </c>
    </row>
    <row r="2104" spans="1:31" x14ac:dyDescent="0.3">
      <c r="A2104">
        <v>2452972</v>
      </c>
      <c r="B2104">
        <v>1</v>
      </c>
      <c r="C2104" t="s">
        <v>80</v>
      </c>
      <c r="D2104" t="s">
        <v>94</v>
      </c>
      <c r="E2104" t="s">
        <v>141</v>
      </c>
      <c r="F2104" t="s">
        <v>6332</v>
      </c>
      <c r="G2104" t="s">
        <v>156</v>
      </c>
      <c r="H2104" t="s">
        <v>144</v>
      </c>
      <c r="I2104" t="s">
        <v>136</v>
      </c>
      <c r="J2104" t="s">
        <v>137</v>
      </c>
      <c r="K2104" t="s">
        <v>138</v>
      </c>
      <c r="L2104" t="s">
        <v>6333</v>
      </c>
      <c r="M2104" t="s">
        <v>6334</v>
      </c>
      <c r="N2104">
        <v>3.790277777</v>
      </c>
      <c r="O2104">
        <v>0</v>
      </c>
      <c r="P2104">
        <v>10</v>
      </c>
      <c r="Q2104">
        <v>0</v>
      </c>
      <c r="R2104">
        <v>1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6.0693886805482133</v>
      </c>
      <c r="Y2104">
        <v>0</v>
      </c>
      <c r="Z2104">
        <v>1.1230062274873774E-3</v>
      </c>
      <c r="AA2104">
        <v>0</v>
      </c>
      <c r="AB2104">
        <v>0</v>
      </c>
      <c r="AC2104">
        <v>0</v>
      </c>
      <c r="AD2104">
        <v>0</v>
      </c>
      <c r="AE2104">
        <v>6.070511686775701</v>
      </c>
    </row>
    <row r="2105" spans="1:31" x14ac:dyDescent="0.3">
      <c r="A2105">
        <v>2452974</v>
      </c>
      <c r="B2105">
        <v>1</v>
      </c>
      <c r="C2105" t="s">
        <v>80</v>
      </c>
      <c r="D2105" t="s">
        <v>101</v>
      </c>
      <c r="E2105" t="s">
        <v>141</v>
      </c>
      <c r="F2105" t="s">
        <v>6335</v>
      </c>
      <c r="G2105" t="s">
        <v>143</v>
      </c>
      <c r="H2105" t="s">
        <v>144</v>
      </c>
      <c r="I2105" t="s">
        <v>136</v>
      </c>
      <c r="J2105" t="s">
        <v>137</v>
      </c>
      <c r="K2105" t="s">
        <v>138</v>
      </c>
      <c r="L2105" t="s">
        <v>6336</v>
      </c>
      <c r="M2105" t="s">
        <v>6337</v>
      </c>
      <c r="N2105">
        <v>2.17</v>
      </c>
      <c r="O2105">
        <v>0</v>
      </c>
      <c r="P2105">
        <v>112</v>
      </c>
      <c r="Q2105">
        <v>0</v>
      </c>
      <c r="R2105">
        <v>0</v>
      </c>
      <c r="S2105">
        <v>0</v>
      </c>
      <c r="T2105">
        <v>6</v>
      </c>
      <c r="U2105">
        <v>0</v>
      </c>
      <c r="V2105">
        <v>0</v>
      </c>
      <c r="W2105">
        <v>0</v>
      </c>
      <c r="X2105">
        <v>47.103671236138418</v>
      </c>
      <c r="Y2105">
        <v>0</v>
      </c>
      <c r="Z2105">
        <v>0</v>
      </c>
      <c r="AA2105">
        <v>0</v>
      </c>
      <c r="AB2105">
        <v>3.6034504893728694</v>
      </c>
      <c r="AC2105">
        <v>0</v>
      </c>
      <c r="AD2105">
        <v>0</v>
      </c>
      <c r="AE2105">
        <v>50.707121725511286</v>
      </c>
    </row>
    <row r="2106" spans="1:31" x14ac:dyDescent="0.3">
      <c r="A2106">
        <v>2452975</v>
      </c>
      <c r="B2106">
        <v>1</v>
      </c>
      <c r="C2106" t="s">
        <v>81</v>
      </c>
      <c r="D2106" t="s">
        <v>114</v>
      </c>
      <c r="E2106" t="s">
        <v>147</v>
      </c>
      <c r="F2106" t="s">
        <v>6338</v>
      </c>
      <c r="G2106" t="s">
        <v>381</v>
      </c>
      <c r="H2106" t="s">
        <v>135</v>
      </c>
      <c r="I2106" t="s">
        <v>136</v>
      </c>
      <c r="J2106" t="s">
        <v>137</v>
      </c>
      <c r="K2106" t="s">
        <v>162</v>
      </c>
      <c r="L2106" t="s">
        <v>6339</v>
      </c>
      <c r="M2106" t="s">
        <v>6340</v>
      </c>
      <c r="N2106">
        <v>0.316111111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22</v>
      </c>
      <c r="U2106">
        <v>0</v>
      </c>
      <c r="V2106">
        <v>3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3.2837572838654316</v>
      </c>
      <c r="AC2106">
        <v>0</v>
      </c>
      <c r="AD2106">
        <v>21.152734773291435</v>
      </c>
      <c r="AE2106">
        <v>24.436492057156865</v>
      </c>
    </row>
    <row r="2107" spans="1:31" x14ac:dyDescent="0.3">
      <c r="A2107">
        <v>2452977</v>
      </c>
      <c r="B2107">
        <v>1</v>
      </c>
      <c r="C2107" t="s">
        <v>80</v>
      </c>
      <c r="D2107" t="s">
        <v>103</v>
      </c>
      <c r="E2107" t="s">
        <v>173</v>
      </c>
      <c r="F2107" t="s">
        <v>6341</v>
      </c>
      <c r="G2107" t="s">
        <v>219</v>
      </c>
      <c r="H2107" t="s">
        <v>144</v>
      </c>
      <c r="I2107" t="s">
        <v>136</v>
      </c>
      <c r="J2107" t="s">
        <v>3</v>
      </c>
      <c r="K2107" t="s">
        <v>138</v>
      </c>
      <c r="L2107" t="s">
        <v>6342</v>
      </c>
      <c r="M2107" t="s">
        <v>6343</v>
      </c>
      <c r="N2107">
        <v>0.86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2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0.12271116815139879</v>
      </c>
      <c r="AC2107">
        <v>0</v>
      </c>
      <c r="AD2107">
        <v>0</v>
      </c>
      <c r="AE2107">
        <v>0.12271116815139879</v>
      </c>
    </row>
    <row r="2108" spans="1:31" x14ac:dyDescent="0.3">
      <c r="A2108">
        <v>2452978</v>
      </c>
      <c r="B2108">
        <v>1</v>
      </c>
      <c r="C2108" t="s">
        <v>81</v>
      </c>
      <c r="D2108" t="s">
        <v>125</v>
      </c>
      <c r="E2108" t="s">
        <v>159</v>
      </c>
      <c r="F2108" t="s">
        <v>6344</v>
      </c>
      <c r="G2108" t="s">
        <v>143</v>
      </c>
      <c r="H2108" t="s">
        <v>144</v>
      </c>
      <c r="I2108" t="s">
        <v>136</v>
      </c>
      <c r="J2108" t="s">
        <v>137</v>
      </c>
      <c r="K2108" t="s">
        <v>138</v>
      </c>
      <c r="L2108" t="s">
        <v>6345</v>
      </c>
      <c r="M2108" t="s">
        <v>6346</v>
      </c>
      <c r="N2108">
        <v>1.793055555</v>
      </c>
      <c r="O2108">
        <v>0</v>
      </c>
      <c r="P2108">
        <v>102</v>
      </c>
      <c r="Q2108">
        <v>0</v>
      </c>
      <c r="R2108">
        <v>2</v>
      </c>
      <c r="S2108">
        <v>0</v>
      </c>
      <c r="T2108">
        <v>5</v>
      </c>
      <c r="U2108">
        <v>0</v>
      </c>
      <c r="V2108">
        <v>0</v>
      </c>
      <c r="W2108">
        <v>0</v>
      </c>
      <c r="X2108">
        <v>37.167221985445963</v>
      </c>
      <c r="Y2108">
        <v>0</v>
      </c>
      <c r="Z2108">
        <v>0</v>
      </c>
      <c r="AA2108">
        <v>0</v>
      </c>
      <c r="AB2108">
        <v>3.6785684417216578</v>
      </c>
      <c r="AC2108">
        <v>0</v>
      </c>
      <c r="AD2108">
        <v>0</v>
      </c>
      <c r="AE2108">
        <v>40.845790427167621</v>
      </c>
    </row>
    <row r="2109" spans="1:31" x14ac:dyDescent="0.3">
      <c r="A2109">
        <v>2452980</v>
      </c>
      <c r="B2109">
        <v>1</v>
      </c>
      <c r="C2109" t="s">
        <v>81</v>
      </c>
      <c r="D2109" t="s">
        <v>113</v>
      </c>
      <c r="E2109" t="s">
        <v>147</v>
      </c>
      <c r="F2109" t="s">
        <v>6347</v>
      </c>
      <c r="G2109" t="s">
        <v>528</v>
      </c>
      <c r="H2109" t="s">
        <v>135</v>
      </c>
      <c r="I2109" t="s">
        <v>136</v>
      </c>
      <c r="J2109" t="s">
        <v>137</v>
      </c>
      <c r="K2109" t="s">
        <v>138</v>
      </c>
      <c r="L2109" t="s">
        <v>6348</v>
      </c>
      <c r="M2109" t="s">
        <v>6349</v>
      </c>
      <c r="N2109">
        <v>2.8852777770000002</v>
      </c>
      <c r="O2109">
        <v>0</v>
      </c>
      <c r="P2109">
        <v>153</v>
      </c>
      <c r="Q2109">
        <v>0</v>
      </c>
      <c r="R2109">
        <v>11</v>
      </c>
      <c r="S2109">
        <v>0</v>
      </c>
      <c r="T2109">
        <v>15</v>
      </c>
      <c r="U2109">
        <v>0</v>
      </c>
      <c r="V2109">
        <v>0</v>
      </c>
      <c r="W2109">
        <v>0</v>
      </c>
      <c r="X2109">
        <v>114.66591253585213</v>
      </c>
      <c r="Y2109">
        <v>0</v>
      </c>
      <c r="Z2109">
        <v>4.2491601718801464</v>
      </c>
      <c r="AA2109">
        <v>0</v>
      </c>
      <c r="AB2109">
        <v>20.788346941466344</v>
      </c>
      <c r="AC2109">
        <v>0</v>
      </c>
      <c r="AD2109">
        <v>0</v>
      </c>
      <c r="AE2109">
        <v>139.70341964919862</v>
      </c>
    </row>
    <row r="2110" spans="1:31" x14ac:dyDescent="0.3">
      <c r="A2110">
        <v>2452981</v>
      </c>
      <c r="B2110">
        <v>1</v>
      </c>
      <c r="C2110" t="s">
        <v>81</v>
      </c>
      <c r="D2110" t="s">
        <v>127</v>
      </c>
      <c r="E2110" t="s">
        <v>159</v>
      </c>
      <c r="F2110" t="s">
        <v>6350</v>
      </c>
      <c r="G2110" t="s">
        <v>725</v>
      </c>
      <c r="H2110" t="s">
        <v>144</v>
      </c>
      <c r="I2110" t="s">
        <v>136</v>
      </c>
      <c r="J2110" t="s">
        <v>137</v>
      </c>
      <c r="K2110" t="s">
        <v>138</v>
      </c>
      <c r="L2110" t="s">
        <v>6351</v>
      </c>
      <c r="M2110" t="s">
        <v>6352</v>
      </c>
      <c r="N2110">
        <v>3.7316666660000002</v>
      </c>
      <c r="O2110">
        <v>0</v>
      </c>
      <c r="P2110">
        <v>140</v>
      </c>
      <c r="Q2110">
        <v>0</v>
      </c>
      <c r="R2110">
        <v>0</v>
      </c>
      <c r="S2110">
        <v>0</v>
      </c>
      <c r="T2110">
        <v>10</v>
      </c>
      <c r="U2110">
        <v>0</v>
      </c>
      <c r="V2110">
        <v>0</v>
      </c>
      <c r="W2110">
        <v>0</v>
      </c>
      <c r="X2110">
        <v>87.557719616282895</v>
      </c>
      <c r="Y2110">
        <v>0</v>
      </c>
      <c r="Z2110">
        <v>0</v>
      </c>
      <c r="AA2110">
        <v>0</v>
      </c>
      <c r="AB2110">
        <v>1.4257252190290994</v>
      </c>
      <c r="AC2110">
        <v>0</v>
      </c>
      <c r="AD2110">
        <v>0</v>
      </c>
      <c r="AE2110">
        <v>88.983444835312</v>
      </c>
    </row>
    <row r="2111" spans="1:31" x14ac:dyDescent="0.3">
      <c r="A2111">
        <v>2452982</v>
      </c>
      <c r="B2111">
        <v>1</v>
      </c>
      <c r="C2111" t="s">
        <v>81</v>
      </c>
      <c r="D2111" t="s">
        <v>128</v>
      </c>
      <c r="E2111" t="s">
        <v>132</v>
      </c>
      <c r="F2111" t="s">
        <v>6353</v>
      </c>
      <c r="G2111" t="s">
        <v>381</v>
      </c>
      <c r="H2111" t="s">
        <v>135</v>
      </c>
      <c r="I2111" t="s">
        <v>660</v>
      </c>
      <c r="J2111" t="s">
        <v>137</v>
      </c>
      <c r="K2111" t="s">
        <v>162</v>
      </c>
      <c r="L2111" t="s">
        <v>6354</v>
      </c>
      <c r="M2111" t="s">
        <v>6355</v>
      </c>
      <c r="N2111">
        <v>2.7777777E-2</v>
      </c>
      <c r="O2111">
        <v>0</v>
      </c>
      <c r="P2111">
        <v>23</v>
      </c>
      <c r="Q2111">
        <v>2</v>
      </c>
      <c r="R2111">
        <v>2</v>
      </c>
      <c r="S2111">
        <v>5</v>
      </c>
      <c r="T2111">
        <v>8</v>
      </c>
      <c r="U2111">
        <v>0</v>
      </c>
      <c r="V2111">
        <v>0</v>
      </c>
      <c r="W2111">
        <v>0</v>
      </c>
      <c r="X2111">
        <v>0.16694804848189659</v>
      </c>
      <c r="Y2111">
        <v>8.5850205904659471E-2</v>
      </c>
      <c r="Z2111">
        <v>2.8750746394424868E-2</v>
      </c>
      <c r="AA2111">
        <v>0.65232906480863984</v>
      </c>
      <c r="AB2111">
        <v>0.10580771917832785</v>
      </c>
      <c r="AC2111">
        <v>0</v>
      </c>
      <c r="AD2111">
        <v>0</v>
      </c>
      <c r="AE2111">
        <v>1.0396857847679486</v>
      </c>
    </row>
    <row r="2112" spans="1:31" x14ac:dyDescent="0.3">
      <c r="A2112">
        <v>2452984</v>
      </c>
      <c r="B2112">
        <v>1</v>
      </c>
      <c r="C2112" t="s">
        <v>80</v>
      </c>
      <c r="D2112" t="s">
        <v>92</v>
      </c>
      <c r="E2112" t="s">
        <v>182</v>
      </c>
      <c r="F2112" t="s">
        <v>6356</v>
      </c>
      <c r="G2112" t="s">
        <v>226</v>
      </c>
      <c r="H2112" t="s">
        <v>144</v>
      </c>
      <c r="I2112" t="s">
        <v>136</v>
      </c>
      <c r="J2112" t="s">
        <v>137</v>
      </c>
      <c r="K2112" t="s">
        <v>162</v>
      </c>
      <c r="L2112" t="s">
        <v>6357</v>
      </c>
      <c r="M2112" t="s">
        <v>6358</v>
      </c>
      <c r="N2112">
        <v>3.7436111109999999</v>
      </c>
      <c r="O2112">
        <v>0</v>
      </c>
      <c r="P2112">
        <v>82</v>
      </c>
      <c r="Q2112">
        <v>0</v>
      </c>
      <c r="R2112">
        <v>0</v>
      </c>
      <c r="S2112">
        <v>0</v>
      </c>
      <c r="T2112">
        <v>12</v>
      </c>
      <c r="U2112">
        <v>0</v>
      </c>
      <c r="V2112">
        <v>0</v>
      </c>
      <c r="W2112">
        <v>0</v>
      </c>
      <c r="X2112">
        <v>88.407505634634177</v>
      </c>
      <c r="Y2112">
        <v>0</v>
      </c>
      <c r="Z2112">
        <v>0</v>
      </c>
      <c r="AA2112">
        <v>0</v>
      </c>
      <c r="AB2112">
        <v>51.524369953065737</v>
      </c>
      <c r="AC2112">
        <v>0</v>
      </c>
      <c r="AD2112">
        <v>0</v>
      </c>
      <c r="AE2112">
        <v>139.93187558769992</v>
      </c>
    </row>
    <row r="2113" spans="1:31" x14ac:dyDescent="0.3">
      <c r="A2113">
        <v>2452985</v>
      </c>
      <c r="B2113">
        <v>1</v>
      </c>
      <c r="C2113" t="s">
        <v>81</v>
      </c>
      <c r="D2113" t="s">
        <v>113</v>
      </c>
      <c r="E2113" t="s">
        <v>147</v>
      </c>
      <c r="F2113" t="s">
        <v>6359</v>
      </c>
      <c r="G2113" t="s">
        <v>381</v>
      </c>
      <c r="H2113" t="s">
        <v>135</v>
      </c>
      <c r="I2113" t="s">
        <v>136</v>
      </c>
      <c r="J2113" t="s">
        <v>137</v>
      </c>
      <c r="K2113" t="s">
        <v>138</v>
      </c>
      <c r="L2113" t="s">
        <v>6360</v>
      </c>
      <c r="M2113" t="s">
        <v>6361</v>
      </c>
      <c r="N2113">
        <v>2.5836111110000002</v>
      </c>
      <c r="O2113">
        <v>0</v>
      </c>
      <c r="P2113">
        <v>118</v>
      </c>
      <c r="Q2113">
        <v>0</v>
      </c>
      <c r="R2113">
        <v>0</v>
      </c>
      <c r="S2113">
        <v>0</v>
      </c>
      <c r="T2113">
        <v>19</v>
      </c>
      <c r="U2113">
        <v>0</v>
      </c>
      <c r="V2113">
        <v>0</v>
      </c>
      <c r="W2113">
        <v>0</v>
      </c>
      <c r="X2113">
        <v>141.16405852980773</v>
      </c>
      <c r="Y2113">
        <v>0</v>
      </c>
      <c r="Z2113">
        <v>0</v>
      </c>
      <c r="AA2113">
        <v>0</v>
      </c>
      <c r="AB2113">
        <v>176.51390691127864</v>
      </c>
      <c r="AC2113">
        <v>0</v>
      </c>
      <c r="AD2113">
        <v>0</v>
      </c>
      <c r="AE2113">
        <v>317.67796544108637</v>
      </c>
    </row>
    <row r="2114" spans="1:31" x14ac:dyDescent="0.3">
      <c r="A2114">
        <v>2452986</v>
      </c>
      <c r="B2114">
        <v>1</v>
      </c>
      <c r="C2114" t="s">
        <v>80</v>
      </c>
      <c r="D2114" t="s">
        <v>84</v>
      </c>
      <c r="E2114" t="s">
        <v>159</v>
      </c>
      <c r="F2114" t="s">
        <v>6362</v>
      </c>
      <c r="G2114" t="s">
        <v>226</v>
      </c>
      <c r="H2114" t="s">
        <v>144</v>
      </c>
      <c r="I2114" t="s">
        <v>136</v>
      </c>
      <c r="J2114" t="s">
        <v>137</v>
      </c>
      <c r="K2114" t="s">
        <v>162</v>
      </c>
      <c r="L2114" t="s">
        <v>6363</v>
      </c>
      <c r="M2114" t="s">
        <v>6364</v>
      </c>
      <c r="N2114">
        <v>3.2863888879999998</v>
      </c>
      <c r="O2114">
        <v>0</v>
      </c>
      <c r="P2114">
        <v>860</v>
      </c>
      <c r="Q2114">
        <v>0</v>
      </c>
      <c r="R2114">
        <v>0</v>
      </c>
      <c r="S2114">
        <v>0</v>
      </c>
      <c r="T2114">
        <v>31</v>
      </c>
      <c r="U2114">
        <v>0</v>
      </c>
      <c r="V2114">
        <v>0</v>
      </c>
      <c r="W2114">
        <v>0</v>
      </c>
      <c r="X2114">
        <v>674.02817517022402</v>
      </c>
      <c r="Y2114">
        <v>0</v>
      </c>
      <c r="Z2114">
        <v>0</v>
      </c>
      <c r="AA2114">
        <v>0</v>
      </c>
      <c r="AB2114">
        <v>116.74209377612353</v>
      </c>
      <c r="AC2114">
        <v>0</v>
      </c>
      <c r="AD2114">
        <v>0</v>
      </c>
      <c r="AE2114">
        <v>790.77026894634753</v>
      </c>
    </row>
    <row r="2115" spans="1:31" x14ac:dyDescent="0.3">
      <c r="A2115">
        <v>2452987</v>
      </c>
      <c r="B2115">
        <v>1</v>
      </c>
      <c r="C2115" t="s">
        <v>80</v>
      </c>
      <c r="D2115" t="s">
        <v>107</v>
      </c>
      <c r="E2115" t="s">
        <v>141</v>
      </c>
      <c r="F2115" t="s">
        <v>6365</v>
      </c>
      <c r="G2115" t="s">
        <v>143</v>
      </c>
      <c r="H2115" t="s">
        <v>144</v>
      </c>
      <c r="I2115" t="s">
        <v>136</v>
      </c>
      <c r="J2115" t="s">
        <v>137</v>
      </c>
      <c r="K2115" t="s">
        <v>138</v>
      </c>
      <c r="L2115" t="s">
        <v>6366</v>
      </c>
      <c r="M2115" t="s">
        <v>6367</v>
      </c>
      <c r="N2115">
        <v>0.324722222</v>
      </c>
      <c r="O2115">
        <v>0</v>
      </c>
      <c r="P2115">
        <v>21</v>
      </c>
      <c r="Q2115">
        <v>0</v>
      </c>
      <c r="R2115">
        <v>0</v>
      </c>
      <c r="S2115">
        <v>0</v>
      </c>
      <c r="T2115">
        <v>1</v>
      </c>
      <c r="U2115">
        <v>0</v>
      </c>
      <c r="V2115">
        <v>0</v>
      </c>
      <c r="W2115">
        <v>0</v>
      </c>
      <c r="X2115">
        <v>1.0858823348252984</v>
      </c>
      <c r="Y2115">
        <v>0</v>
      </c>
      <c r="Z2115">
        <v>0</v>
      </c>
      <c r="AA2115">
        <v>0</v>
      </c>
      <c r="AB2115">
        <v>0.53089485503666878</v>
      </c>
      <c r="AC2115">
        <v>0</v>
      </c>
      <c r="AD2115">
        <v>0</v>
      </c>
      <c r="AE2115">
        <v>1.6167771898619672</v>
      </c>
    </row>
    <row r="2116" spans="1:31" x14ac:dyDescent="0.3">
      <c r="A2116">
        <v>2452989</v>
      </c>
      <c r="B2116">
        <v>1</v>
      </c>
      <c r="C2116" t="s">
        <v>80</v>
      </c>
      <c r="D2116" t="s">
        <v>95</v>
      </c>
      <c r="E2116" t="s">
        <v>147</v>
      </c>
      <c r="F2116" t="s">
        <v>6368</v>
      </c>
      <c r="G2116" t="s">
        <v>134</v>
      </c>
      <c r="H2116" t="s">
        <v>135</v>
      </c>
      <c r="I2116" t="s">
        <v>136</v>
      </c>
      <c r="J2116" t="s">
        <v>137</v>
      </c>
      <c r="K2116" t="s">
        <v>138</v>
      </c>
      <c r="L2116" t="s">
        <v>6369</v>
      </c>
      <c r="M2116" t="s">
        <v>6370</v>
      </c>
      <c r="N2116">
        <v>2.6236111110000002</v>
      </c>
      <c r="O2116">
        <v>0</v>
      </c>
      <c r="P2116">
        <v>270</v>
      </c>
      <c r="Q2116">
        <v>0</v>
      </c>
      <c r="R2116">
        <v>0</v>
      </c>
      <c r="S2116">
        <v>0</v>
      </c>
      <c r="T2116">
        <v>20</v>
      </c>
      <c r="U2116">
        <v>0</v>
      </c>
      <c r="V2116">
        <v>0</v>
      </c>
      <c r="W2116">
        <v>0</v>
      </c>
      <c r="X2116">
        <v>247.8556201398145</v>
      </c>
      <c r="Y2116">
        <v>0</v>
      </c>
      <c r="Z2116">
        <v>0</v>
      </c>
      <c r="AA2116">
        <v>0</v>
      </c>
      <c r="AB2116">
        <v>96.359483253817032</v>
      </c>
      <c r="AC2116">
        <v>0</v>
      </c>
      <c r="AD2116">
        <v>0</v>
      </c>
      <c r="AE2116">
        <v>344.21510339363152</v>
      </c>
    </row>
    <row r="2117" spans="1:31" x14ac:dyDescent="0.3">
      <c r="A2117">
        <v>2452990</v>
      </c>
      <c r="B2117">
        <v>1</v>
      </c>
      <c r="C2117" t="s">
        <v>80</v>
      </c>
      <c r="D2117" t="s">
        <v>100</v>
      </c>
      <c r="E2117" t="s">
        <v>147</v>
      </c>
      <c r="F2117" t="s">
        <v>6371</v>
      </c>
      <c r="G2117" t="s">
        <v>149</v>
      </c>
      <c r="H2117" t="s">
        <v>135</v>
      </c>
      <c r="I2117" t="s">
        <v>136</v>
      </c>
      <c r="J2117" t="s">
        <v>137</v>
      </c>
      <c r="K2117" t="s">
        <v>138</v>
      </c>
      <c r="L2117" t="s">
        <v>6372</v>
      </c>
      <c r="M2117" t="s">
        <v>6373</v>
      </c>
      <c r="N2117">
        <v>0.49083333299999998</v>
      </c>
      <c r="O2117">
        <v>0</v>
      </c>
      <c r="P2117">
        <v>999</v>
      </c>
      <c r="Q2117">
        <v>0</v>
      </c>
      <c r="R2117">
        <v>126</v>
      </c>
      <c r="S2117">
        <v>0</v>
      </c>
      <c r="T2117">
        <v>112</v>
      </c>
      <c r="U2117">
        <v>0</v>
      </c>
      <c r="V2117">
        <v>0</v>
      </c>
      <c r="W2117">
        <v>0</v>
      </c>
      <c r="X2117">
        <v>182.43937391498383</v>
      </c>
      <c r="Y2117">
        <v>0</v>
      </c>
      <c r="Z2117">
        <v>42.446296915073688</v>
      </c>
      <c r="AA2117">
        <v>0</v>
      </c>
      <c r="AB2117">
        <v>36.926868898145734</v>
      </c>
      <c r="AC2117">
        <v>0</v>
      </c>
      <c r="AD2117">
        <v>0</v>
      </c>
      <c r="AE2117">
        <v>261.81253972820326</v>
      </c>
    </row>
    <row r="2118" spans="1:31" x14ac:dyDescent="0.3">
      <c r="A2118">
        <v>2452993</v>
      </c>
      <c r="B2118">
        <v>1</v>
      </c>
      <c r="C2118" t="s">
        <v>80</v>
      </c>
      <c r="D2118" t="s">
        <v>99</v>
      </c>
      <c r="E2118" t="s">
        <v>173</v>
      </c>
      <c r="F2118" t="s">
        <v>6374</v>
      </c>
      <c r="G2118" t="s">
        <v>461</v>
      </c>
      <c r="H2118" t="s">
        <v>144</v>
      </c>
      <c r="I2118" t="s">
        <v>136</v>
      </c>
      <c r="J2118" t="s">
        <v>137</v>
      </c>
      <c r="K2118" t="s">
        <v>138</v>
      </c>
      <c r="L2118" t="s">
        <v>6375</v>
      </c>
      <c r="M2118" t="s">
        <v>6376</v>
      </c>
      <c r="N2118">
        <v>3.0638888880000001</v>
      </c>
      <c r="O2118">
        <v>0</v>
      </c>
      <c r="P2118">
        <v>0</v>
      </c>
      <c r="Q2118">
        <v>0</v>
      </c>
      <c r="R2118">
        <v>1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0.71661943034698428</v>
      </c>
      <c r="AA2118">
        <v>0</v>
      </c>
      <c r="AB2118">
        <v>0</v>
      </c>
      <c r="AC2118">
        <v>0</v>
      </c>
      <c r="AD2118">
        <v>0</v>
      </c>
      <c r="AE2118">
        <v>0.71661943034698428</v>
      </c>
    </row>
    <row r="2119" spans="1:31" x14ac:dyDescent="0.3">
      <c r="A2119">
        <v>2452997</v>
      </c>
      <c r="B2119">
        <v>1</v>
      </c>
      <c r="C2119" t="s">
        <v>80</v>
      </c>
      <c r="D2119" t="s">
        <v>99</v>
      </c>
      <c r="E2119" t="s">
        <v>141</v>
      </c>
      <c r="F2119" t="s">
        <v>6074</v>
      </c>
      <c r="G2119" t="s">
        <v>410</v>
      </c>
      <c r="H2119" t="s">
        <v>144</v>
      </c>
      <c r="I2119" t="s">
        <v>136</v>
      </c>
      <c r="J2119" t="s">
        <v>137</v>
      </c>
      <c r="K2119" t="s">
        <v>138</v>
      </c>
      <c r="L2119" t="s">
        <v>6377</v>
      </c>
      <c r="M2119" t="s">
        <v>6378</v>
      </c>
      <c r="N2119">
        <v>2.051111111</v>
      </c>
      <c r="O2119">
        <v>0</v>
      </c>
      <c r="P2119">
        <v>77</v>
      </c>
      <c r="Q2119">
        <v>0</v>
      </c>
      <c r="R2119">
        <v>0</v>
      </c>
      <c r="S2119">
        <v>0</v>
      </c>
      <c r="T2119">
        <v>12</v>
      </c>
      <c r="U2119">
        <v>0</v>
      </c>
      <c r="V2119">
        <v>0</v>
      </c>
      <c r="W2119">
        <v>0</v>
      </c>
      <c r="X2119">
        <v>28.622845397552787</v>
      </c>
      <c r="Y2119">
        <v>0</v>
      </c>
      <c r="Z2119">
        <v>0</v>
      </c>
      <c r="AA2119">
        <v>0</v>
      </c>
      <c r="AB2119">
        <v>14.034911120558824</v>
      </c>
      <c r="AC2119">
        <v>0</v>
      </c>
      <c r="AD2119">
        <v>0</v>
      </c>
      <c r="AE2119">
        <v>42.657756518111611</v>
      </c>
    </row>
    <row r="2120" spans="1:31" x14ac:dyDescent="0.3">
      <c r="A2120">
        <v>2452999</v>
      </c>
      <c r="B2120">
        <v>1</v>
      </c>
      <c r="C2120" t="s">
        <v>81</v>
      </c>
      <c r="D2120" t="s">
        <v>113</v>
      </c>
      <c r="E2120" t="s">
        <v>173</v>
      </c>
      <c r="F2120" t="s">
        <v>6379</v>
      </c>
      <c r="G2120" t="s">
        <v>175</v>
      </c>
      <c r="H2120" t="s">
        <v>144</v>
      </c>
      <c r="I2120" t="s">
        <v>136</v>
      </c>
      <c r="J2120" t="s">
        <v>137</v>
      </c>
      <c r="K2120" t="s">
        <v>138</v>
      </c>
      <c r="L2120" t="s">
        <v>6380</v>
      </c>
      <c r="M2120" t="s">
        <v>6381</v>
      </c>
      <c r="N2120">
        <v>1.9422222220000001</v>
      </c>
      <c r="O2120">
        <v>0</v>
      </c>
      <c r="P2120">
        <v>1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0.11609333961555171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0.11609333961555171</v>
      </c>
    </row>
    <row r="2121" spans="1:31" x14ac:dyDescent="0.3">
      <c r="A2121">
        <v>2453000</v>
      </c>
      <c r="B2121">
        <v>1</v>
      </c>
      <c r="C2121" t="s">
        <v>81</v>
      </c>
      <c r="D2121" t="s">
        <v>118</v>
      </c>
      <c r="E2121" t="s">
        <v>132</v>
      </c>
      <c r="F2121" t="s">
        <v>5900</v>
      </c>
      <c r="G2121" t="s">
        <v>193</v>
      </c>
      <c r="H2121" t="s">
        <v>135</v>
      </c>
      <c r="I2121" t="s">
        <v>136</v>
      </c>
      <c r="J2121" t="s">
        <v>137</v>
      </c>
      <c r="K2121" t="s">
        <v>138</v>
      </c>
      <c r="L2121" t="s">
        <v>6382</v>
      </c>
      <c r="M2121" t="s">
        <v>6383</v>
      </c>
      <c r="N2121">
        <v>0.41333333300000002</v>
      </c>
      <c r="O2121">
        <v>1</v>
      </c>
      <c r="P2121">
        <v>171</v>
      </c>
      <c r="Q2121">
        <v>23</v>
      </c>
      <c r="R2121">
        <v>20</v>
      </c>
      <c r="S2121">
        <v>7</v>
      </c>
      <c r="T2121">
        <v>20</v>
      </c>
      <c r="U2121">
        <v>1</v>
      </c>
      <c r="V2121">
        <v>0</v>
      </c>
      <c r="W2121">
        <v>2.7782930013394044E-2</v>
      </c>
      <c r="X2121">
        <v>11.68001344788941</v>
      </c>
      <c r="Y2121">
        <v>2.1738702884073162</v>
      </c>
      <c r="Z2121">
        <v>1.1013749067549192</v>
      </c>
      <c r="AA2121">
        <v>21.231199879133424</v>
      </c>
      <c r="AB2121">
        <v>6.1875123149843043</v>
      </c>
      <c r="AC2121">
        <v>4.406651661129982</v>
      </c>
      <c r="AD2121">
        <v>0</v>
      </c>
      <c r="AE2121">
        <v>46.808405428312753</v>
      </c>
    </row>
    <row r="2122" spans="1:31" x14ac:dyDescent="0.3">
      <c r="A2122">
        <v>2453001</v>
      </c>
      <c r="B2122">
        <v>1</v>
      </c>
      <c r="C2122" t="s">
        <v>80</v>
      </c>
      <c r="D2122" t="s">
        <v>104</v>
      </c>
      <c r="E2122" t="s">
        <v>173</v>
      </c>
      <c r="F2122" t="s">
        <v>6384</v>
      </c>
      <c r="G2122" t="s">
        <v>461</v>
      </c>
      <c r="H2122" t="s">
        <v>144</v>
      </c>
      <c r="I2122" t="s">
        <v>136</v>
      </c>
      <c r="J2122" t="s">
        <v>137</v>
      </c>
      <c r="K2122" t="s">
        <v>138</v>
      </c>
      <c r="L2122" t="s">
        <v>6385</v>
      </c>
      <c r="M2122" t="s">
        <v>6386</v>
      </c>
      <c r="N2122">
        <v>2.8447222220000001</v>
      </c>
      <c r="O2122">
        <v>0</v>
      </c>
      <c r="P2122">
        <v>1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14.773641398366193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14.773641398366193</v>
      </c>
    </row>
    <row r="2123" spans="1:31" x14ac:dyDescent="0.3">
      <c r="A2123">
        <v>2453002</v>
      </c>
      <c r="B2123">
        <v>1</v>
      </c>
      <c r="C2123" t="s">
        <v>81</v>
      </c>
      <c r="D2123" t="s">
        <v>128</v>
      </c>
      <c r="E2123" t="s">
        <v>141</v>
      </c>
      <c r="F2123" t="s">
        <v>6387</v>
      </c>
      <c r="G2123" t="s">
        <v>156</v>
      </c>
      <c r="H2123" t="s">
        <v>144</v>
      </c>
      <c r="I2123" t="s">
        <v>136</v>
      </c>
      <c r="J2123" t="s">
        <v>137</v>
      </c>
      <c r="K2123" t="s">
        <v>138</v>
      </c>
      <c r="L2123" t="s">
        <v>6388</v>
      </c>
      <c r="M2123" t="s">
        <v>6389</v>
      </c>
      <c r="N2123">
        <v>1.471666666</v>
      </c>
      <c r="O2123">
        <v>0</v>
      </c>
      <c r="P2123">
        <v>193</v>
      </c>
      <c r="Q2123">
        <v>0</v>
      </c>
      <c r="R2123">
        <v>0</v>
      </c>
      <c r="S2123">
        <v>0</v>
      </c>
      <c r="T2123">
        <v>31</v>
      </c>
      <c r="U2123">
        <v>0</v>
      </c>
      <c r="V2123">
        <v>0</v>
      </c>
      <c r="W2123">
        <v>0</v>
      </c>
      <c r="X2123">
        <v>72.10477359373499</v>
      </c>
      <c r="Y2123">
        <v>0</v>
      </c>
      <c r="Z2123">
        <v>0</v>
      </c>
      <c r="AA2123">
        <v>0</v>
      </c>
      <c r="AB2123">
        <v>44.022026218297967</v>
      </c>
      <c r="AC2123">
        <v>0</v>
      </c>
      <c r="AD2123">
        <v>0</v>
      </c>
      <c r="AE2123">
        <v>116.12679981203296</v>
      </c>
    </row>
    <row r="2124" spans="1:31" x14ac:dyDescent="0.3">
      <c r="A2124">
        <v>2453003</v>
      </c>
      <c r="B2124">
        <v>1</v>
      </c>
      <c r="C2124" t="s">
        <v>80</v>
      </c>
      <c r="D2124" t="s">
        <v>103</v>
      </c>
      <c r="E2124" t="s">
        <v>147</v>
      </c>
      <c r="F2124" t="s">
        <v>6390</v>
      </c>
      <c r="G2124" t="s">
        <v>134</v>
      </c>
      <c r="H2124" t="s">
        <v>135</v>
      </c>
      <c r="I2124" t="s">
        <v>136</v>
      </c>
      <c r="J2124" t="s">
        <v>137</v>
      </c>
      <c r="K2124" t="s">
        <v>138</v>
      </c>
      <c r="L2124" t="s">
        <v>6391</v>
      </c>
      <c r="M2124" t="s">
        <v>6392</v>
      </c>
      <c r="N2124">
        <v>2.8875000000000002</v>
      </c>
      <c r="O2124">
        <v>0</v>
      </c>
      <c r="P2124">
        <v>82</v>
      </c>
      <c r="Q2124">
        <v>0</v>
      </c>
      <c r="R2124">
        <v>9</v>
      </c>
      <c r="S2124">
        <v>0</v>
      </c>
      <c r="T2124">
        <v>10</v>
      </c>
      <c r="U2124">
        <v>0</v>
      </c>
      <c r="V2124">
        <v>0</v>
      </c>
      <c r="W2124">
        <v>0</v>
      </c>
      <c r="X2124">
        <v>81.522280877702144</v>
      </c>
      <c r="Y2124">
        <v>0</v>
      </c>
      <c r="Z2124">
        <v>15.33360941544302</v>
      </c>
      <c r="AA2124">
        <v>0</v>
      </c>
      <c r="AB2124">
        <v>48.199623272953232</v>
      </c>
      <c r="AC2124">
        <v>0</v>
      </c>
      <c r="AD2124">
        <v>0</v>
      </c>
      <c r="AE2124">
        <v>145.0555135660984</v>
      </c>
    </row>
    <row r="2125" spans="1:31" x14ac:dyDescent="0.3">
      <c r="A2125">
        <v>2453005</v>
      </c>
      <c r="B2125">
        <v>1</v>
      </c>
      <c r="C2125" t="s">
        <v>80</v>
      </c>
      <c r="D2125" t="s">
        <v>95</v>
      </c>
      <c r="E2125" t="s">
        <v>141</v>
      </c>
      <c r="F2125" t="s">
        <v>6393</v>
      </c>
      <c r="G2125" t="s">
        <v>219</v>
      </c>
      <c r="H2125" t="s">
        <v>144</v>
      </c>
      <c r="I2125" t="s">
        <v>136</v>
      </c>
      <c r="J2125" t="s">
        <v>3</v>
      </c>
      <c r="K2125" t="s">
        <v>138</v>
      </c>
      <c r="L2125" t="s">
        <v>6394</v>
      </c>
      <c r="M2125" t="s">
        <v>6395</v>
      </c>
      <c r="N2125">
        <v>1.905</v>
      </c>
      <c r="O2125">
        <v>0</v>
      </c>
      <c r="P2125">
        <v>37</v>
      </c>
      <c r="Q2125">
        <v>0</v>
      </c>
      <c r="R2125">
        <v>1</v>
      </c>
      <c r="S2125">
        <v>0</v>
      </c>
      <c r="T2125">
        <v>2</v>
      </c>
      <c r="U2125">
        <v>0</v>
      </c>
      <c r="V2125">
        <v>0</v>
      </c>
      <c r="W2125">
        <v>0</v>
      </c>
      <c r="X2125">
        <v>16.287268980070742</v>
      </c>
      <c r="Y2125">
        <v>0</v>
      </c>
      <c r="Z2125">
        <v>1.9233566074432509E-2</v>
      </c>
      <c r="AA2125">
        <v>0</v>
      </c>
      <c r="AB2125">
        <v>2.8189921501094206</v>
      </c>
      <c r="AC2125">
        <v>0</v>
      </c>
      <c r="AD2125">
        <v>0</v>
      </c>
      <c r="AE2125">
        <v>19.125494696254595</v>
      </c>
    </row>
    <row r="2126" spans="1:31" x14ac:dyDescent="0.3">
      <c r="A2126">
        <v>2453006</v>
      </c>
      <c r="B2126">
        <v>1</v>
      </c>
      <c r="C2126" t="s">
        <v>81</v>
      </c>
      <c r="D2126" t="s">
        <v>123</v>
      </c>
      <c r="E2126" t="s">
        <v>169</v>
      </c>
      <c r="F2126" t="s">
        <v>6396</v>
      </c>
      <c r="G2126" t="s">
        <v>149</v>
      </c>
      <c r="H2126" t="s">
        <v>135</v>
      </c>
      <c r="I2126" t="s">
        <v>136</v>
      </c>
      <c r="J2126" t="s">
        <v>137</v>
      </c>
      <c r="K2126" t="s">
        <v>138</v>
      </c>
      <c r="L2126" t="s">
        <v>6397</v>
      </c>
      <c r="M2126" t="s">
        <v>6398</v>
      </c>
      <c r="N2126">
        <v>2.628333333</v>
      </c>
      <c r="O2126">
        <v>6</v>
      </c>
      <c r="P2126">
        <v>2</v>
      </c>
      <c r="Q2126">
        <v>175</v>
      </c>
      <c r="R2126">
        <v>1</v>
      </c>
      <c r="S2126">
        <v>39</v>
      </c>
      <c r="T2126">
        <v>0</v>
      </c>
      <c r="U2126">
        <v>0</v>
      </c>
      <c r="V2126">
        <v>0</v>
      </c>
      <c r="W2126">
        <v>2.0209928716766652</v>
      </c>
      <c r="X2126">
        <v>1.4844860040838248</v>
      </c>
      <c r="Y2126">
        <v>73.792915890766949</v>
      </c>
      <c r="Z2126">
        <v>0</v>
      </c>
      <c r="AA2126">
        <v>35.583077648218968</v>
      </c>
      <c r="AB2126">
        <v>0</v>
      </c>
      <c r="AC2126">
        <v>0</v>
      </c>
      <c r="AD2126">
        <v>0</v>
      </c>
      <c r="AE2126">
        <v>112.88147241474641</v>
      </c>
    </row>
    <row r="2127" spans="1:31" x14ac:dyDescent="0.3">
      <c r="A2127">
        <v>2453007</v>
      </c>
      <c r="B2127">
        <v>1</v>
      </c>
      <c r="C2127" t="s">
        <v>80</v>
      </c>
      <c r="D2127" t="s">
        <v>96</v>
      </c>
      <c r="E2127" t="s">
        <v>173</v>
      </c>
      <c r="F2127" t="s">
        <v>6399</v>
      </c>
      <c r="G2127" t="s">
        <v>175</v>
      </c>
      <c r="H2127" t="s">
        <v>144</v>
      </c>
      <c r="I2127" t="s">
        <v>136</v>
      </c>
      <c r="J2127" t="s">
        <v>137</v>
      </c>
      <c r="K2127" t="s">
        <v>138</v>
      </c>
      <c r="L2127" t="s">
        <v>6400</v>
      </c>
      <c r="M2127" t="s">
        <v>6401</v>
      </c>
      <c r="N2127">
        <v>1.1922222220000001</v>
      </c>
      <c r="O2127">
        <v>0</v>
      </c>
      <c r="P2127">
        <v>0</v>
      </c>
      <c r="Q2127">
        <v>0</v>
      </c>
      <c r="R2127">
        <v>1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0.5963245666605278</v>
      </c>
      <c r="AA2127">
        <v>0</v>
      </c>
      <c r="AB2127">
        <v>0</v>
      </c>
      <c r="AC2127">
        <v>0</v>
      </c>
      <c r="AD2127">
        <v>0</v>
      </c>
      <c r="AE2127">
        <v>0.5963245666605278</v>
      </c>
    </row>
    <row r="2128" spans="1:31" x14ac:dyDescent="0.3">
      <c r="A2128">
        <v>2453008</v>
      </c>
      <c r="B2128">
        <v>1</v>
      </c>
      <c r="C2128" t="s">
        <v>80</v>
      </c>
      <c r="D2128" t="s">
        <v>82</v>
      </c>
      <c r="E2128" t="s">
        <v>173</v>
      </c>
      <c r="F2128" t="s">
        <v>6402</v>
      </c>
      <c r="G2128" t="s">
        <v>461</v>
      </c>
      <c r="H2128" t="s">
        <v>144</v>
      </c>
      <c r="I2128" t="s">
        <v>136</v>
      </c>
      <c r="J2128" t="s">
        <v>137</v>
      </c>
      <c r="K2128" t="s">
        <v>138</v>
      </c>
      <c r="L2128" t="s">
        <v>6403</v>
      </c>
      <c r="M2128" t="s">
        <v>6404</v>
      </c>
      <c r="N2128">
        <v>1.6816666659999999</v>
      </c>
      <c r="O2128">
        <v>0</v>
      </c>
      <c r="P2128">
        <v>4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1.6412801985724044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1.6412801985724044</v>
      </c>
    </row>
    <row r="2129" spans="1:31" x14ac:dyDescent="0.3">
      <c r="A2129">
        <v>2453011</v>
      </c>
      <c r="B2129">
        <v>1</v>
      </c>
      <c r="C2129" t="s">
        <v>81</v>
      </c>
      <c r="D2129" t="s">
        <v>122</v>
      </c>
      <c r="E2129" t="s">
        <v>147</v>
      </c>
      <c r="F2129" t="s">
        <v>6405</v>
      </c>
      <c r="G2129" t="s">
        <v>161</v>
      </c>
      <c r="H2129" t="s">
        <v>135</v>
      </c>
      <c r="I2129" t="s">
        <v>136</v>
      </c>
      <c r="J2129" t="s">
        <v>137</v>
      </c>
      <c r="K2129" t="s">
        <v>162</v>
      </c>
      <c r="L2129" t="s">
        <v>6406</v>
      </c>
      <c r="M2129" t="s">
        <v>6407</v>
      </c>
      <c r="N2129">
        <v>1.525833333</v>
      </c>
      <c r="O2129">
        <v>0</v>
      </c>
      <c r="P2129">
        <v>124</v>
      </c>
      <c r="Q2129">
        <v>0</v>
      </c>
      <c r="R2129">
        <v>1</v>
      </c>
      <c r="S2129">
        <v>7</v>
      </c>
      <c r="T2129">
        <v>13</v>
      </c>
      <c r="U2129">
        <v>5</v>
      </c>
      <c r="V2129">
        <v>0</v>
      </c>
      <c r="W2129">
        <v>0</v>
      </c>
      <c r="X2129">
        <v>36.165163135350483</v>
      </c>
      <c r="Y2129">
        <v>0</v>
      </c>
      <c r="Z2129">
        <v>0.11408589568234666</v>
      </c>
      <c r="AA2129">
        <v>65.439456221997844</v>
      </c>
      <c r="AB2129">
        <v>37.116126152879822</v>
      </c>
      <c r="AC2129">
        <v>143.26545398533631</v>
      </c>
      <c r="AD2129">
        <v>0</v>
      </c>
      <c r="AE2129">
        <v>282.10028539124676</v>
      </c>
    </row>
    <row r="2130" spans="1:31" x14ac:dyDescent="0.3">
      <c r="A2130">
        <v>2453012</v>
      </c>
      <c r="B2130">
        <v>1</v>
      </c>
      <c r="C2130" t="s">
        <v>80</v>
      </c>
      <c r="D2130" t="s">
        <v>103</v>
      </c>
      <c r="E2130" t="s">
        <v>147</v>
      </c>
      <c r="F2130" t="s">
        <v>6408</v>
      </c>
      <c r="G2130" t="s">
        <v>226</v>
      </c>
      <c r="H2130" t="s">
        <v>135</v>
      </c>
      <c r="I2130" t="s">
        <v>136</v>
      </c>
      <c r="J2130" t="s">
        <v>137</v>
      </c>
      <c r="K2130" t="s">
        <v>162</v>
      </c>
      <c r="L2130" t="s">
        <v>6409</v>
      </c>
      <c r="M2130" t="s">
        <v>6410</v>
      </c>
      <c r="N2130">
        <v>1.9213888880000001</v>
      </c>
      <c r="O2130">
        <v>0</v>
      </c>
      <c r="P2130">
        <v>1548</v>
      </c>
      <c r="Q2130">
        <v>0</v>
      </c>
      <c r="R2130">
        <v>50</v>
      </c>
      <c r="S2130">
        <v>0</v>
      </c>
      <c r="T2130">
        <v>156</v>
      </c>
      <c r="U2130">
        <v>0</v>
      </c>
      <c r="V2130">
        <v>0</v>
      </c>
      <c r="W2130">
        <v>0</v>
      </c>
      <c r="X2130">
        <v>795.59501363956429</v>
      </c>
      <c r="Y2130">
        <v>0</v>
      </c>
      <c r="Z2130">
        <v>26.576424509968689</v>
      </c>
      <c r="AA2130">
        <v>0</v>
      </c>
      <c r="AB2130">
        <v>237.96721184739744</v>
      </c>
      <c r="AC2130">
        <v>0</v>
      </c>
      <c r="AD2130">
        <v>0</v>
      </c>
      <c r="AE2130">
        <v>1060.1386499969303</v>
      </c>
    </row>
    <row r="2131" spans="1:31" x14ac:dyDescent="0.3">
      <c r="A2131">
        <v>2453013</v>
      </c>
      <c r="B2131">
        <v>1</v>
      </c>
      <c r="C2131" t="s">
        <v>80</v>
      </c>
      <c r="D2131" t="s">
        <v>85</v>
      </c>
      <c r="E2131" t="s">
        <v>173</v>
      </c>
      <c r="F2131" t="s">
        <v>6411</v>
      </c>
      <c r="G2131" t="s">
        <v>239</v>
      </c>
      <c r="H2131" t="s">
        <v>144</v>
      </c>
      <c r="I2131" t="s">
        <v>136</v>
      </c>
      <c r="J2131" t="s">
        <v>137</v>
      </c>
      <c r="K2131" t="s">
        <v>138</v>
      </c>
      <c r="L2131" t="s">
        <v>6412</v>
      </c>
      <c r="M2131" t="s">
        <v>6413</v>
      </c>
      <c r="N2131">
        <v>1.2197222219999999</v>
      </c>
      <c r="O2131">
        <v>0</v>
      </c>
      <c r="P2131">
        <v>2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1.7515371663371937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1.7515371663371937</v>
      </c>
    </row>
    <row r="2132" spans="1:31" x14ac:dyDescent="0.3">
      <c r="A2132">
        <v>2453014</v>
      </c>
      <c r="B2132">
        <v>1</v>
      </c>
      <c r="C2132" t="s">
        <v>80</v>
      </c>
      <c r="D2132" t="s">
        <v>105</v>
      </c>
      <c r="E2132" t="s">
        <v>147</v>
      </c>
      <c r="F2132" t="s">
        <v>6414</v>
      </c>
      <c r="G2132" t="s">
        <v>134</v>
      </c>
      <c r="H2132" t="s">
        <v>135</v>
      </c>
      <c r="I2132" t="s">
        <v>136</v>
      </c>
      <c r="J2132" t="s">
        <v>137</v>
      </c>
      <c r="K2132" t="s">
        <v>138</v>
      </c>
      <c r="L2132" t="s">
        <v>6415</v>
      </c>
      <c r="M2132" t="s">
        <v>6416</v>
      </c>
      <c r="N2132">
        <v>2.0069444440000002</v>
      </c>
      <c r="O2132">
        <v>3</v>
      </c>
      <c r="P2132">
        <v>0</v>
      </c>
      <c r="Q2132">
        <v>13</v>
      </c>
      <c r="R2132">
        <v>0</v>
      </c>
      <c r="S2132">
        <v>2</v>
      </c>
      <c r="T2132">
        <v>0</v>
      </c>
      <c r="U2132">
        <v>0</v>
      </c>
      <c r="V2132">
        <v>0</v>
      </c>
      <c r="W2132">
        <v>3.7879655041151103</v>
      </c>
      <c r="X2132">
        <v>0</v>
      </c>
      <c r="Y2132">
        <v>5.1968831983097337</v>
      </c>
      <c r="Z2132">
        <v>0</v>
      </c>
      <c r="AA2132">
        <v>22.894275694468025</v>
      </c>
      <c r="AB2132">
        <v>0</v>
      </c>
      <c r="AC2132">
        <v>0</v>
      </c>
      <c r="AD2132">
        <v>0</v>
      </c>
      <c r="AE2132">
        <v>31.87912439689287</v>
      </c>
    </row>
    <row r="2133" spans="1:31" x14ac:dyDescent="0.3">
      <c r="A2133">
        <v>2453017</v>
      </c>
      <c r="B2133">
        <v>1</v>
      </c>
      <c r="C2133" t="s">
        <v>80</v>
      </c>
      <c r="D2133" t="s">
        <v>97</v>
      </c>
      <c r="E2133" t="s">
        <v>159</v>
      </c>
      <c r="F2133" t="s">
        <v>6417</v>
      </c>
      <c r="G2133" t="s">
        <v>143</v>
      </c>
      <c r="H2133" t="s">
        <v>144</v>
      </c>
      <c r="I2133" t="s">
        <v>136</v>
      </c>
      <c r="J2133" t="s">
        <v>137</v>
      </c>
      <c r="K2133" t="s">
        <v>138</v>
      </c>
      <c r="L2133" t="s">
        <v>6418</v>
      </c>
      <c r="M2133" t="s">
        <v>6419</v>
      </c>
      <c r="N2133">
        <v>1.602222222</v>
      </c>
      <c r="O2133">
        <v>0</v>
      </c>
      <c r="P2133">
        <v>30</v>
      </c>
      <c r="Q2133">
        <v>0</v>
      </c>
      <c r="R2133">
        <v>36</v>
      </c>
      <c r="S2133">
        <v>0</v>
      </c>
      <c r="T2133">
        <v>12</v>
      </c>
      <c r="U2133">
        <v>0</v>
      </c>
      <c r="V2133">
        <v>0</v>
      </c>
      <c r="W2133">
        <v>0</v>
      </c>
      <c r="X2133">
        <v>22.503127724618444</v>
      </c>
      <c r="Y2133">
        <v>0</v>
      </c>
      <c r="Z2133">
        <v>22.236204255179373</v>
      </c>
      <c r="AA2133">
        <v>0</v>
      </c>
      <c r="AB2133">
        <v>8.946203995491004</v>
      </c>
      <c r="AC2133">
        <v>0</v>
      </c>
      <c r="AD2133">
        <v>0</v>
      </c>
      <c r="AE2133">
        <v>53.685535975288822</v>
      </c>
    </row>
    <row r="2134" spans="1:31" x14ac:dyDescent="0.3">
      <c r="A2134">
        <v>2453020</v>
      </c>
      <c r="B2134">
        <v>1</v>
      </c>
      <c r="C2134" t="s">
        <v>80</v>
      </c>
      <c r="D2134" t="s">
        <v>108</v>
      </c>
      <c r="E2134" t="s">
        <v>147</v>
      </c>
      <c r="F2134" t="s">
        <v>6420</v>
      </c>
      <c r="G2134" t="s">
        <v>226</v>
      </c>
      <c r="H2134" t="s">
        <v>135</v>
      </c>
      <c r="I2134" t="s">
        <v>136</v>
      </c>
      <c r="J2134" t="s">
        <v>137</v>
      </c>
      <c r="K2134" t="s">
        <v>162</v>
      </c>
      <c r="L2134" t="s">
        <v>6421</v>
      </c>
      <c r="M2134" t="s">
        <v>6422</v>
      </c>
      <c r="N2134">
        <v>0.92666666600000003</v>
      </c>
      <c r="O2134">
        <v>0</v>
      </c>
      <c r="P2134">
        <v>330</v>
      </c>
      <c r="Q2134">
        <v>0</v>
      </c>
      <c r="R2134">
        <v>19</v>
      </c>
      <c r="S2134">
        <v>0</v>
      </c>
      <c r="T2134">
        <v>27</v>
      </c>
      <c r="U2134">
        <v>0</v>
      </c>
      <c r="V2134">
        <v>0</v>
      </c>
      <c r="W2134">
        <v>0</v>
      </c>
      <c r="X2134">
        <v>68.805646864939433</v>
      </c>
      <c r="Y2134">
        <v>0</v>
      </c>
      <c r="Z2134">
        <v>3.6598719876035632</v>
      </c>
      <c r="AA2134">
        <v>0</v>
      </c>
      <c r="AB2134">
        <v>23.644988300625055</v>
      </c>
      <c r="AC2134">
        <v>0</v>
      </c>
      <c r="AD2134">
        <v>0</v>
      </c>
      <c r="AE2134">
        <v>96.110507153168058</v>
      </c>
    </row>
    <row r="2135" spans="1:31" x14ac:dyDescent="0.3">
      <c r="A2135">
        <v>2453021</v>
      </c>
      <c r="B2135">
        <v>1</v>
      </c>
      <c r="C2135" t="s">
        <v>80</v>
      </c>
      <c r="D2135" t="s">
        <v>107</v>
      </c>
      <c r="E2135" t="s">
        <v>132</v>
      </c>
      <c r="F2135" t="s">
        <v>1470</v>
      </c>
      <c r="G2135" t="s">
        <v>149</v>
      </c>
      <c r="H2135" t="s">
        <v>135</v>
      </c>
      <c r="I2135" t="s">
        <v>136</v>
      </c>
      <c r="J2135" t="s">
        <v>137</v>
      </c>
      <c r="K2135" t="s">
        <v>138</v>
      </c>
      <c r="L2135" t="s">
        <v>6423</v>
      </c>
      <c r="M2135" t="s">
        <v>6424</v>
      </c>
      <c r="N2135">
        <v>0.441111111</v>
      </c>
      <c r="O2135">
        <v>0</v>
      </c>
      <c r="P2135">
        <v>110</v>
      </c>
      <c r="Q2135">
        <v>4</v>
      </c>
      <c r="R2135">
        <v>36</v>
      </c>
      <c r="S2135">
        <v>6</v>
      </c>
      <c r="T2135">
        <v>19</v>
      </c>
      <c r="U2135">
        <v>0</v>
      </c>
      <c r="V2135">
        <v>0</v>
      </c>
      <c r="W2135">
        <v>0</v>
      </c>
      <c r="X2135">
        <v>8.5888002912069368</v>
      </c>
      <c r="Y2135">
        <v>0.79727555686904317</v>
      </c>
      <c r="Z2135">
        <v>7.5102201600682985</v>
      </c>
      <c r="AA2135">
        <v>67.043995532950504</v>
      </c>
      <c r="AB2135">
        <v>12.773652929311872</v>
      </c>
      <c r="AC2135">
        <v>0</v>
      </c>
      <c r="AD2135">
        <v>0</v>
      </c>
      <c r="AE2135">
        <v>96.713944470406659</v>
      </c>
    </row>
    <row r="2136" spans="1:31" x14ac:dyDescent="0.3">
      <c r="A2136">
        <v>2453022</v>
      </c>
      <c r="B2136">
        <v>1</v>
      </c>
      <c r="C2136" t="s">
        <v>80</v>
      </c>
      <c r="D2136" t="s">
        <v>96</v>
      </c>
      <c r="E2136" t="s">
        <v>141</v>
      </c>
      <c r="F2136" t="s">
        <v>6425</v>
      </c>
      <c r="G2136" t="s">
        <v>143</v>
      </c>
      <c r="H2136" t="s">
        <v>144</v>
      </c>
      <c r="I2136" t="s">
        <v>136</v>
      </c>
      <c r="J2136" t="s">
        <v>137</v>
      </c>
      <c r="K2136" t="s">
        <v>138</v>
      </c>
      <c r="L2136" t="s">
        <v>6426</v>
      </c>
      <c r="M2136" t="s">
        <v>6427</v>
      </c>
      <c r="N2136">
        <v>0.62305555499999998</v>
      </c>
      <c r="O2136">
        <v>0</v>
      </c>
      <c r="P2136">
        <v>5</v>
      </c>
      <c r="Q2136">
        <v>0</v>
      </c>
      <c r="R2136">
        <v>8</v>
      </c>
      <c r="S2136">
        <v>0</v>
      </c>
      <c r="T2136">
        <v>1</v>
      </c>
      <c r="U2136">
        <v>0</v>
      </c>
      <c r="V2136">
        <v>0</v>
      </c>
      <c r="W2136">
        <v>0</v>
      </c>
      <c r="X2136">
        <v>1.1190098093962464</v>
      </c>
      <c r="Y2136">
        <v>0</v>
      </c>
      <c r="Z2136">
        <v>2.6311282191448635</v>
      </c>
      <c r="AA2136">
        <v>0</v>
      </c>
      <c r="AB2136">
        <v>1.2184556658612604</v>
      </c>
      <c r="AC2136">
        <v>0</v>
      </c>
      <c r="AD2136">
        <v>0</v>
      </c>
      <c r="AE2136">
        <v>4.9685936944023705</v>
      </c>
    </row>
    <row r="2137" spans="1:31" x14ac:dyDescent="0.3">
      <c r="A2137">
        <v>2453024</v>
      </c>
      <c r="B2137">
        <v>1</v>
      </c>
      <c r="C2137" t="s">
        <v>80</v>
      </c>
      <c r="D2137" t="s">
        <v>83</v>
      </c>
      <c r="E2137" t="s">
        <v>141</v>
      </c>
      <c r="F2137" t="s">
        <v>6428</v>
      </c>
      <c r="G2137" t="s">
        <v>6429</v>
      </c>
      <c r="H2137" t="s">
        <v>144</v>
      </c>
      <c r="I2137" t="s">
        <v>136</v>
      </c>
      <c r="J2137" t="s">
        <v>137</v>
      </c>
      <c r="K2137" t="s">
        <v>138</v>
      </c>
      <c r="L2137" t="s">
        <v>6430</v>
      </c>
      <c r="M2137" t="s">
        <v>6431</v>
      </c>
      <c r="N2137">
        <v>1.453888888</v>
      </c>
      <c r="O2137">
        <v>0</v>
      </c>
      <c r="P2137">
        <v>17</v>
      </c>
      <c r="Q2137">
        <v>0</v>
      </c>
      <c r="R2137">
        <v>0</v>
      </c>
      <c r="S2137">
        <v>0</v>
      </c>
      <c r="T2137">
        <v>115</v>
      </c>
      <c r="U2137">
        <v>0</v>
      </c>
      <c r="V2137">
        <v>2</v>
      </c>
      <c r="W2137">
        <v>0</v>
      </c>
      <c r="X2137">
        <v>14.420615025071474</v>
      </c>
      <c r="Y2137">
        <v>0</v>
      </c>
      <c r="Z2137">
        <v>0</v>
      </c>
      <c r="AA2137">
        <v>0</v>
      </c>
      <c r="AB2137">
        <v>153.89863763818656</v>
      </c>
      <c r="AC2137">
        <v>0</v>
      </c>
      <c r="AD2137">
        <v>4.5728841002397189</v>
      </c>
      <c r="AE2137">
        <v>172.89213676349775</v>
      </c>
    </row>
    <row r="2138" spans="1:31" x14ac:dyDescent="0.3">
      <c r="A2138">
        <v>2453025</v>
      </c>
      <c r="B2138">
        <v>1</v>
      </c>
      <c r="C2138" t="s">
        <v>81</v>
      </c>
      <c r="D2138" t="s">
        <v>128</v>
      </c>
      <c r="E2138" t="s">
        <v>284</v>
      </c>
      <c r="F2138" t="s">
        <v>6432</v>
      </c>
      <c r="G2138" t="s">
        <v>226</v>
      </c>
      <c r="H2138" t="s">
        <v>135</v>
      </c>
      <c r="I2138" t="s">
        <v>136</v>
      </c>
      <c r="J2138" t="s">
        <v>137</v>
      </c>
      <c r="K2138" t="s">
        <v>162</v>
      </c>
      <c r="L2138" t="s">
        <v>6433</v>
      </c>
      <c r="M2138" t="s">
        <v>6434</v>
      </c>
      <c r="N2138">
        <v>7.2666666659999999</v>
      </c>
      <c r="O2138">
        <v>0</v>
      </c>
      <c r="P2138">
        <v>5407</v>
      </c>
      <c r="Q2138">
        <v>7</v>
      </c>
      <c r="R2138">
        <v>24</v>
      </c>
      <c r="S2138">
        <v>10</v>
      </c>
      <c r="T2138">
        <v>214</v>
      </c>
      <c r="U2138">
        <v>2</v>
      </c>
      <c r="V2138">
        <v>0</v>
      </c>
      <c r="W2138">
        <v>0</v>
      </c>
      <c r="X2138">
        <v>8340.4144342067302</v>
      </c>
      <c r="Y2138">
        <v>124.67695506175286</v>
      </c>
      <c r="Z2138">
        <v>75.435783824554292</v>
      </c>
      <c r="AA2138">
        <v>1384.1634530263834</v>
      </c>
      <c r="AB2138">
        <v>1889.8380064175951</v>
      </c>
      <c r="AC2138">
        <v>1473.228705420611</v>
      </c>
      <c r="AD2138">
        <v>0</v>
      </c>
      <c r="AE2138">
        <v>13287.757337957628</v>
      </c>
    </row>
    <row r="2139" spans="1:31" x14ac:dyDescent="0.3">
      <c r="A2139">
        <v>2453026</v>
      </c>
      <c r="B2139">
        <v>1</v>
      </c>
      <c r="C2139" t="s">
        <v>80</v>
      </c>
      <c r="D2139" t="s">
        <v>84</v>
      </c>
      <c r="E2139" t="s">
        <v>173</v>
      </c>
      <c r="F2139" t="s">
        <v>6435</v>
      </c>
      <c r="G2139" t="s">
        <v>179</v>
      </c>
      <c r="H2139" t="s">
        <v>144</v>
      </c>
      <c r="I2139" t="s">
        <v>136</v>
      </c>
      <c r="J2139" t="s">
        <v>137</v>
      </c>
      <c r="K2139" t="s">
        <v>138</v>
      </c>
      <c r="L2139" t="s">
        <v>6436</v>
      </c>
      <c r="M2139" t="s">
        <v>6437</v>
      </c>
      <c r="N2139">
        <v>3.051666666</v>
      </c>
      <c r="O2139">
        <v>0</v>
      </c>
      <c r="P2139">
        <v>3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2.4065579394215844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2.4065579394215844</v>
      </c>
    </row>
    <row r="2140" spans="1:31" x14ac:dyDescent="0.3">
      <c r="A2140">
        <v>2453029</v>
      </c>
      <c r="B2140">
        <v>1</v>
      </c>
      <c r="C2140" t="s">
        <v>81</v>
      </c>
      <c r="D2140" t="s">
        <v>114</v>
      </c>
      <c r="E2140" t="s">
        <v>147</v>
      </c>
      <c r="F2140" t="s">
        <v>6438</v>
      </c>
      <c r="G2140" t="s">
        <v>226</v>
      </c>
      <c r="H2140" t="s">
        <v>135</v>
      </c>
      <c r="I2140" t="s">
        <v>136</v>
      </c>
      <c r="J2140" t="s">
        <v>137</v>
      </c>
      <c r="K2140" t="s">
        <v>162</v>
      </c>
      <c r="L2140" t="s">
        <v>6439</v>
      </c>
      <c r="M2140" t="s">
        <v>6440</v>
      </c>
      <c r="N2140">
        <v>0.42777777700000003</v>
      </c>
      <c r="O2140">
        <v>0</v>
      </c>
      <c r="P2140">
        <v>1</v>
      </c>
      <c r="Q2140">
        <v>0</v>
      </c>
      <c r="R2140">
        <v>0</v>
      </c>
      <c r="S2140">
        <v>0</v>
      </c>
      <c r="T2140">
        <v>4</v>
      </c>
      <c r="U2140">
        <v>0</v>
      </c>
      <c r="V2140">
        <v>0</v>
      </c>
      <c r="W2140">
        <v>0</v>
      </c>
      <c r="X2140">
        <v>3.4520947350575183E-2</v>
      </c>
      <c r="Y2140">
        <v>0</v>
      </c>
      <c r="Z2140">
        <v>0</v>
      </c>
      <c r="AA2140">
        <v>0</v>
      </c>
      <c r="AB2140">
        <v>1.2536397124811935</v>
      </c>
      <c r="AC2140">
        <v>0</v>
      </c>
      <c r="AD2140">
        <v>0</v>
      </c>
      <c r="AE2140">
        <v>1.2881606598317688</v>
      </c>
    </row>
    <row r="2141" spans="1:31" x14ac:dyDescent="0.3">
      <c r="A2141">
        <v>2453031</v>
      </c>
      <c r="B2141">
        <v>1</v>
      </c>
      <c r="C2141" t="s">
        <v>80</v>
      </c>
      <c r="D2141" t="s">
        <v>106</v>
      </c>
      <c r="E2141" t="s">
        <v>169</v>
      </c>
      <c r="F2141" t="s">
        <v>6441</v>
      </c>
      <c r="G2141" t="s">
        <v>226</v>
      </c>
      <c r="H2141" t="s">
        <v>135</v>
      </c>
      <c r="I2141" t="s">
        <v>136</v>
      </c>
      <c r="J2141" t="s">
        <v>137</v>
      </c>
      <c r="K2141" t="s">
        <v>162</v>
      </c>
      <c r="L2141" t="s">
        <v>6442</v>
      </c>
      <c r="M2141" t="s">
        <v>6443</v>
      </c>
      <c r="N2141">
        <v>1.75</v>
      </c>
      <c r="O2141">
        <v>0</v>
      </c>
      <c r="P2141">
        <v>1189</v>
      </c>
      <c r="Q2141">
        <v>0</v>
      </c>
      <c r="R2141">
        <v>2</v>
      </c>
      <c r="S2141">
        <v>0</v>
      </c>
      <c r="T2141">
        <v>39</v>
      </c>
      <c r="U2141">
        <v>0</v>
      </c>
      <c r="V2141">
        <v>1</v>
      </c>
      <c r="W2141">
        <v>0</v>
      </c>
      <c r="X2141">
        <v>398.14279438538983</v>
      </c>
      <c r="Y2141">
        <v>0</v>
      </c>
      <c r="Z2141">
        <v>4.3914230746353793</v>
      </c>
      <c r="AA2141">
        <v>0</v>
      </c>
      <c r="AB2141">
        <v>37.071451647640451</v>
      </c>
      <c r="AC2141">
        <v>0</v>
      </c>
      <c r="AD2141">
        <v>0.91434762895979127</v>
      </c>
      <c r="AE2141">
        <v>440.52001673662545</v>
      </c>
    </row>
    <row r="2142" spans="1:31" x14ac:dyDescent="0.3">
      <c r="A2142">
        <v>2453032</v>
      </c>
      <c r="B2142">
        <v>1</v>
      </c>
      <c r="C2142" t="s">
        <v>80</v>
      </c>
      <c r="D2142" t="s">
        <v>83</v>
      </c>
      <c r="E2142" t="s">
        <v>147</v>
      </c>
      <c r="F2142" t="s">
        <v>6444</v>
      </c>
      <c r="G2142" t="s">
        <v>149</v>
      </c>
      <c r="H2142" t="s">
        <v>135</v>
      </c>
      <c r="I2142" t="s">
        <v>136</v>
      </c>
      <c r="J2142" t="s">
        <v>137</v>
      </c>
      <c r="K2142" t="s">
        <v>138</v>
      </c>
      <c r="L2142" t="s">
        <v>6445</v>
      </c>
      <c r="M2142" t="s">
        <v>6446</v>
      </c>
      <c r="N2142">
        <v>0.18333333299999999</v>
      </c>
      <c r="O2142">
        <v>0</v>
      </c>
      <c r="P2142">
        <v>3150</v>
      </c>
      <c r="Q2142">
        <v>1</v>
      </c>
      <c r="R2142">
        <v>3</v>
      </c>
      <c r="S2142">
        <v>13</v>
      </c>
      <c r="T2142">
        <v>1302</v>
      </c>
      <c r="U2142">
        <v>8</v>
      </c>
      <c r="V2142">
        <v>35</v>
      </c>
      <c r="W2142">
        <v>0</v>
      </c>
      <c r="X2142">
        <v>143.44119409533127</v>
      </c>
      <c r="Y2142">
        <v>28.051403415447805</v>
      </c>
      <c r="Z2142">
        <v>0.52089834478209263</v>
      </c>
      <c r="AA2142">
        <v>18.753801468994979</v>
      </c>
      <c r="AB2142">
        <v>213.47033203322792</v>
      </c>
      <c r="AC2142">
        <v>22.42677898155004</v>
      </c>
      <c r="AD2142">
        <v>54.583212536838253</v>
      </c>
      <c r="AE2142">
        <v>481.24762087617233</v>
      </c>
    </row>
    <row r="2143" spans="1:31" x14ac:dyDescent="0.3">
      <c r="A2143">
        <v>2453033</v>
      </c>
      <c r="B2143">
        <v>1</v>
      </c>
      <c r="C2143" t="s">
        <v>81</v>
      </c>
      <c r="D2143" t="s">
        <v>113</v>
      </c>
      <c r="E2143" t="s">
        <v>169</v>
      </c>
      <c r="F2143" t="s">
        <v>6447</v>
      </c>
      <c r="G2143" t="s">
        <v>381</v>
      </c>
      <c r="H2143" t="s">
        <v>135</v>
      </c>
      <c r="I2143" t="s">
        <v>660</v>
      </c>
      <c r="J2143" t="s">
        <v>137</v>
      </c>
      <c r="K2143" t="s">
        <v>138</v>
      </c>
      <c r="L2143" t="s">
        <v>6448</v>
      </c>
      <c r="M2143" t="s">
        <v>6449</v>
      </c>
      <c r="N2143">
        <v>3.3333333E-2</v>
      </c>
      <c r="O2143">
        <v>0</v>
      </c>
      <c r="P2143">
        <v>8591</v>
      </c>
      <c r="Q2143">
        <v>1</v>
      </c>
      <c r="R2143">
        <v>107</v>
      </c>
      <c r="S2143">
        <v>8</v>
      </c>
      <c r="T2143">
        <v>878</v>
      </c>
      <c r="U2143">
        <v>1</v>
      </c>
      <c r="V2143">
        <v>4</v>
      </c>
      <c r="W2143">
        <v>0</v>
      </c>
      <c r="X2143">
        <v>86.135838015507957</v>
      </c>
      <c r="Y2143">
        <v>2.4215895577536003E-2</v>
      </c>
      <c r="Z2143">
        <v>0.64380634493468769</v>
      </c>
      <c r="AA2143">
        <v>2.4255682359677162</v>
      </c>
      <c r="AB2143">
        <v>35.147779242861191</v>
      </c>
      <c r="AC2143">
        <v>0.96134449102907871</v>
      </c>
      <c r="AD2143">
        <v>0.18673835141430972</v>
      </c>
      <c r="AE2143">
        <v>125.52529057729248</v>
      </c>
    </row>
    <row r="2144" spans="1:31" x14ac:dyDescent="0.3">
      <c r="A2144">
        <v>2453037</v>
      </c>
      <c r="B2144">
        <v>1</v>
      </c>
      <c r="C2144" t="s">
        <v>81</v>
      </c>
      <c r="D2144" t="s">
        <v>114</v>
      </c>
      <c r="E2144" t="s">
        <v>147</v>
      </c>
      <c r="F2144" t="s">
        <v>6450</v>
      </c>
      <c r="G2144" t="s">
        <v>381</v>
      </c>
      <c r="H2144" t="s">
        <v>135</v>
      </c>
      <c r="I2144" t="s">
        <v>136</v>
      </c>
      <c r="J2144" t="s">
        <v>137</v>
      </c>
      <c r="K2144" t="s">
        <v>162</v>
      </c>
      <c r="L2144" t="s">
        <v>6451</v>
      </c>
      <c r="M2144" t="s">
        <v>6452</v>
      </c>
      <c r="N2144">
        <v>0.30277777700000003</v>
      </c>
      <c r="O2144">
        <v>0</v>
      </c>
      <c r="P2144">
        <v>216</v>
      </c>
      <c r="Q2144">
        <v>0</v>
      </c>
      <c r="R2144">
        <v>0</v>
      </c>
      <c r="S2144">
        <v>0</v>
      </c>
      <c r="T2144">
        <v>28</v>
      </c>
      <c r="U2144">
        <v>0</v>
      </c>
      <c r="V2144">
        <v>0</v>
      </c>
      <c r="W2144">
        <v>0</v>
      </c>
      <c r="X2144">
        <v>6.3893877871109925</v>
      </c>
      <c r="Y2144">
        <v>0</v>
      </c>
      <c r="Z2144">
        <v>0</v>
      </c>
      <c r="AA2144">
        <v>0</v>
      </c>
      <c r="AB2144">
        <v>2.1018883223487586</v>
      </c>
      <c r="AC2144">
        <v>0</v>
      </c>
      <c r="AD2144">
        <v>0</v>
      </c>
      <c r="AE2144">
        <v>8.4912761094597506</v>
      </c>
    </row>
    <row r="2145" spans="1:31" x14ac:dyDescent="0.3">
      <c r="A2145">
        <v>2453039</v>
      </c>
      <c r="B2145">
        <v>1</v>
      </c>
      <c r="C2145" t="s">
        <v>80</v>
      </c>
      <c r="D2145" t="s">
        <v>110</v>
      </c>
      <c r="E2145" t="s">
        <v>173</v>
      </c>
      <c r="F2145" t="s">
        <v>6453</v>
      </c>
      <c r="G2145" t="s">
        <v>175</v>
      </c>
      <c r="H2145" t="s">
        <v>144</v>
      </c>
      <c r="I2145" t="s">
        <v>136</v>
      </c>
      <c r="J2145" t="s">
        <v>137</v>
      </c>
      <c r="K2145" t="s">
        <v>138</v>
      </c>
      <c r="L2145" t="s">
        <v>6454</v>
      </c>
      <c r="M2145" t="s">
        <v>6455</v>
      </c>
      <c r="N2145">
        <v>3.0280555549999999</v>
      </c>
      <c r="O2145">
        <v>0</v>
      </c>
      <c r="P2145">
        <v>2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1.4813380842841521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1.4813380842841521</v>
      </c>
    </row>
    <row r="2146" spans="1:31" x14ac:dyDescent="0.3">
      <c r="A2146">
        <v>2453040</v>
      </c>
      <c r="B2146">
        <v>1</v>
      </c>
      <c r="C2146" t="s">
        <v>80</v>
      </c>
      <c r="D2146" t="s">
        <v>101</v>
      </c>
      <c r="E2146" t="s">
        <v>173</v>
      </c>
      <c r="F2146" t="s">
        <v>6456</v>
      </c>
      <c r="G2146" t="s">
        <v>461</v>
      </c>
      <c r="H2146" t="s">
        <v>144</v>
      </c>
      <c r="I2146" t="s">
        <v>136</v>
      </c>
      <c r="J2146" t="s">
        <v>137</v>
      </c>
      <c r="K2146" t="s">
        <v>138</v>
      </c>
      <c r="L2146" t="s">
        <v>6457</v>
      </c>
      <c r="M2146" t="s">
        <v>6458</v>
      </c>
      <c r="N2146">
        <v>1.059722222</v>
      </c>
      <c r="O2146">
        <v>0</v>
      </c>
      <c r="P2146">
        <v>5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0.84206660962825886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0.84206660962825886</v>
      </c>
    </row>
    <row r="2147" spans="1:31" x14ac:dyDescent="0.3">
      <c r="A2147">
        <v>2453043</v>
      </c>
      <c r="B2147">
        <v>1</v>
      </c>
      <c r="C2147" t="s">
        <v>80</v>
      </c>
      <c r="D2147" t="s">
        <v>99</v>
      </c>
      <c r="E2147" t="s">
        <v>141</v>
      </c>
      <c r="F2147" t="s">
        <v>6459</v>
      </c>
      <c r="G2147" t="s">
        <v>143</v>
      </c>
      <c r="H2147" t="s">
        <v>144</v>
      </c>
      <c r="I2147" t="s">
        <v>136</v>
      </c>
      <c r="J2147" t="s">
        <v>137</v>
      </c>
      <c r="K2147" t="s">
        <v>138</v>
      </c>
      <c r="L2147" t="s">
        <v>6460</v>
      </c>
      <c r="M2147" t="s">
        <v>6461</v>
      </c>
      <c r="N2147">
        <v>1.379444444</v>
      </c>
      <c r="O2147">
        <v>0</v>
      </c>
      <c r="P2147">
        <v>6</v>
      </c>
      <c r="Q2147">
        <v>0</v>
      </c>
      <c r="R2147">
        <v>1</v>
      </c>
      <c r="S2147">
        <v>0</v>
      </c>
      <c r="T2147">
        <v>1</v>
      </c>
      <c r="U2147">
        <v>0</v>
      </c>
      <c r="V2147">
        <v>0</v>
      </c>
      <c r="W2147">
        <v>0</v>
      </c>
      <c r="X2147">
        <v>2.2894124933960844</v>
      </c>
      <c r="Y2147">
        <v>0</v>
      </c>
      <c r="Z2147">
        <v>0</v>
      </c>
      <c r="AA2147">
        <v>0</v>
      </c>
      <c r="AB2147">
        <v>0.14886160003765433</v>
      </c>
      <c r="AC2147">
        <v>0</v>
      </c>
      <c r="AD2147">
        <v>0</v>
      </c>
      <c r="AE2147">
        <v>2.4382740934337388</v>
      </c>
    </row>
    <row r="2148" spans="1:31" x14ac:dyDescent="0.3">
      <c r="A2148">
        <v>2453044</v>
      </c>
      <c r="B2148">
        <v>1</v>
      </c>
      <c r="C2148" t="s">
        <v>81</v>
      </c>
      <c r="D2148" t="s">
        <v>113</v>
      </c>
      <c r="E2148" t="s">
        <v>169</v>
      </c>
      <c r="F2148" t="s">
        <v>6462</v>
      </c>
      <c r="G2148" t="s">
        <v>149</v>
      </c>
      <c r="H2148" t="s">
        <v>135</v>
      </c>
      <c r="I2148" t="s">
        <v>660</v>
      </c>
      <c r="J2148" t="s">
        <v>137</v>
      </c>
      <c r="K2148" t="s">
        <v>138</v>
      </c>
      <c r="L2148" t="s">
        <v>6463</v>
      </c>
      <c r="M2148" t="s">
        <v>6464</v>
      </c>
      <c r="N2148">
        <v>3.5000000000000003E-2</v>
      </c>
      <c r="O2148">
        <v>0</v>
      </c>
      <c r="P2148">
        <v>8591</v>
      </c>
      <c r="Q2148">
        <v>1</v>
      </c>
      <c r="R2148">
        <v>107</v>
      </c>
      <c r="S2148">
        <v>8</v>
      </c>
      <c r="T2148">
        <v>878</v>
      </c>
      <c r="U2148">
        <v>1</v>
      </c>
      <c r="V2148">
        <v>4</v>
      </c>
      <c r="W2148">
        <v>0</v>
      </c>
      <c r="X2148">
        <v>90.442629916285739</v>
      </c>
      <c r="Y2148">
        <v>2.5426690356412807E-2</v>
      </c>
      <c r="Z2148">
        <v>0.67599666218142196</v>
      </c>
      <c r="AA2148">
        <v>2.546846647766102</v>
      </c>
      <c r="AB2148">
        <v>36.905168205004422</v>
      </c>
      <c r="AC2148">
        <v>1.0094117155805327</v>
      </c>
      <c r="AD2148">
        <v>0.19607526898502523</v>
      </c>
      <c r="AE2148">
        <v>131.80155510615967</v>
      </c>
    </row>
    <row r="2149" spans="1:31" x14ac:dyDescent="0.3">
      <c r="A2149">
        <v>2453047</v>
      </c>
      <c r="B2149">
        <v>1</v>
      </c>
      <c r="C2149" t="s">
        <v>80</v>
      </c>
      <c r="D2149" t="s">
        <v>100</v>
      </c>
      <c r="E2149" t="s">
        <v>173</v>
      </c>
      <c r="F2149" t="s">
        <v>1107</v>
      </c>
      <c r="G2149" t="s">
        <v>461</v>
      </c>
      <c r="H2149" t="s">
        <v>144</v>
      </c>
      <c r="I2149" t="s">
        <v>136</v>
      </c>
      <c r="J2149" t="s">
        <v>137</v>
      </c>
      <c r="K2149" t="s">
        <v>138</v>
      </c>
      <c r="L2149" t="s">
        <v>6465</v>
      </c>
      <c r="M2149" t="s">
        <v>6466</v>
      </c>
      <c r="N2149">
        <v>2.369444444</v>
      </c>
      <c r="O2149">
        <v>0</v>
      </c>
      <c r="P2149">
        <v>1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2.4252063521806078E-2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2.4252063521806078E-2</v>
      </c>
    </row>
    <row r="2150" spans="1:31" x14ac:dyDescent="0.3">
      <c r="A2150">
        <v>2453048</v>
      </c>
      <c r="B2150">
        <v>1</v>
      </c>
      <c r="C2150" t="s">
        <v>80</v>
      </c>
      <c r="D2150" t="s">
        <v>90</v>
      </c>
      <c r="E2150" t="s">
        <v>173</v>
      </c>
      <c r="F2150" t="s">
        <v>6467</v>
      </c>
      <c r="G2150" t="s">
        <v>175</v>
      </c>
      <c r="H2150" t="s">
        <v>144</v>
      </c>
      <c r="I2150" t="s">
        <v>136</v>
      </c>
      <c r="J2150" t="s">
        <v>137</v>
      </c>
      <c r="K2150" t="s">
        <v>138</v>
      </c>
      <c r="L2150" t="s">
        <v>6468</v>
      </c>
      <c r="M2150" t="s">
        <v>6469</v>
      </c>
      <c r="N2150">
        <v>2.176111111</v>
      </c>
      <c r="O2150">
        <v>0</v>
      </c>
      <c r="P2150">
        <v>1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0.25942723457779365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0.25942723457779365</v>
      </c>
    </row>
    <row r="2151" spans="1:31" x14ac:dyDescent="0.3">
      <c r="A2151">
        <v>2453050</v>
      </c>
      <c r="B2151">
        <v>1</v>
      </c>
      <c r="C2151" t="s">
        <v>81</v>
      </c>
      <c r="D2151" t="s">
        <v>114</v>
      </c>
      <c r="E2151" t="s">
        <v>147</v>
      </c>
      <c r="F2151" t="s">
        <v>6470</v>
      </c>
      <c r="G2151" t="s">
        <v>226</v>
      </c>
      <c r="H2151" t="s">
        <v>135</v>
      </c>
      <c r="I2151" t="s">
        <v>136</v>
      </c>
      <c r="J2151" t="s">
        <v>137</v>
      </c>
      <c r="K2151" t="s">
        <v>162</v>
      </c>
      <c r="L2151" t="s">
        <v>6471</v>
      </c>
      <c r="M2151" t="s">
        <v>6472</v>
      </c>
      <c r="N2151">
        <v>0.65833333299999997</v>
      </c>
      <c r="O2151">
        <v>0</v>
      </c>
      <c r="P2151">
        <v>120</v>
      </c>
      <c r="Q2151">
        <v>0</v>
      </c>
      <c r="R2151">
        <v>0</v>
      </c>
      <c r="S2151">
        <v>0</v>
      </c>
      <c r="T2151">
        <v>17</v>
      </c>
      <c r="U2151">
        <v>0</v>
      </c>
      <c r="V2151">
        <v>0</v>
      </c>
      <c r="W2151">
        <v>0</v>
      </c>
      <c r="X2151">
        <v>9.4105340464001337</v>
      </c>
      <c r="Y2151">
        <v>0</v>
      </c>
      <c r="Z2151">
        <v>0</v>
      </c>
      <c r="AA2151">
        <v>0</v>
      </c>
      <c r="AB2151">
        <v>5.5882258860705658</v>
      </c>
      <c r="AC2151">
        <v>0</v>
      </c>
      <c r="AD2151">
        <v>0</v>
      </c>
      <c r="AE2151">
        <v>14.998759932470699</v>
      </c>
    </row>
    <row r="2152" spans="1:31" x14ac:dyDescent="0.3">
      <c r="A2152">
        <v>2453051</v>
      </c>
      <c r="B2152">
        <v>1</v>
      </c>
      <c r="C2152" t="s">
        <v>80</v>
      </c>
      <c r="D2152" t="s">
        <v>98</v>
      </c>
      <c r="E2152" t="s">
        <v>169</v>
      </c>
      <c r="F2152" t="s">
        <v>2813</v>
      </c>
      <c r="G2152" t="s">
        <v>381</v>
      </c>
      <c r="H2152" t="s">
        <v>135</v>
      </c>
      <c r="I2152" t="s">
        <v>136</v>
      </c>
      <c r="J2152" t="s">
        <v>137</v>
      </c>
      <c r="K2152" t="s">
        <v>138</v>
      </c>
      <c r="L2152" t="s">
        <v>6473</v>
      </c>
      <c r="M2152" t="s">
        <v>6474</v>
      </c>
      <c r="N2152">
        <v>0.5675</v>
      </c>
      <c r="O2152">
        <v>0</v>
      </c>
      <c r="P2152">
        <v>0</v>
      </c>
      <c r="Q2152">
        <v>9</v>
      </c>
      <c r="R2152">
        <v>92</v>
      </c>
      <c r="S2152">
        <v>3</v>
      </c>
      <c r="T2152">
        <v>25</v>
      </c>
      <c r="U2152">
        <v>1</v>
      </c>
      <c r="V2152">
        <v>0</v>
      </c>
      <c r="W2152">
        <v>0</v>
      </c>
      <c r="X2152">
        <v>0</v>
      </c>
      <c r="Y2152">
        <v>32.719999768628519</v>
      </c>
      <c r="Z2152">
        <v>41.351355157348927</v>
      </c>
      <c r="AA2152">
        <v>0.85760114986683467</v>
      </c>
      <c r="AB2152">
        <v>21.798632466730645</v>
      </c>
      <c r="AC2152">
        <v>13.398190471884103</v>
      </c>
      <c r="AD2152">
        <v>0</v>
      </c>
      <c r="AE2152">
        <v>110.12577901445903</v>
      </c>
    </row>
    <row r="2153" spans="1:31" x14ac:dyDescent="0.3">
      <c r="A2153">
        <v>2453053</v>
      </c>
      <c r="B2153">
        <v>1</v>
      </c>
      <c r="C2153" t="s">
        <v>80</v>
      </c>
      <c r="D2153" t="s">
        <v>107</v>
      </c>
      <c r="E2153" t="s">
        <v>141</v>
      </c>
      <c r="F2153" t="s">
        <v>6475</v>
      </c>
      <c r="G2153" t="s">
        <v>143</v>
      </c>
      <c r="H2153" t="s">
        <v>144</v>
      </c>
      <c r="I2153" t="s">
        <v>136</v>
      </c>
      <c r="J2153" t="s">
        <v>137</v>
      </c>
      <c r="K2153" t="s">
        <v>138</v>
      </c>
      <c r="L2153" t="s">
        <v>6476</v>
      </c>
      <c r="M2153" t="s">
        <v>6477</v>
      </c>
      <c r="N2153">
        <v>1.2925</v>
      </c>
      <c r="O2153">
        <v>0</v>
      </c>
      <c r="P2153">
        <v>21</v>
      </c>
      <c r="Q2153">
        <v>0</v>
      </c>
      <c r="R2153">
        <v>0</v>
      </c>
      <c r="S2153">
        <v>0</v>
      </c>
      <c r="T2153">
        <v>1</v>
      </c>
      <c r="U2153">
        <v>0</v>
      </c>
      <c r="V2153">
        <v>0</v>
      </c>
      <c r="W2153">
        <v>0</v>
      </c>
      <c r="X2153">
        <v>4.3137055060926937</v>
      </c>
      <c r="Y2153">
        <v>0</v>
      </c>
      <c r="Z2153">
        <v>0</v>
      </c>
      <c r="AA2153">
        <v>0</v>
      </c>
      <c r="AB2153">
        <v>2.0704942862444367</v>
      </c>
      <c r="AC2153">
        <v>0</v>
      </c>
      <c r="AD2153">
        <v>0</v>
      </c>
      <c r="AE2153">
        <v>6.3841997923371299</v>
      </c>
    </row>
    <row r="2154" spans="1:31" x14ac:dyDescent="0.3">
      <c r="A2154">
        <v>2453055</v>
      </c>
      <c r="B2154">
        <v>1</v>
      </c>
      <c r="C2154" t="s">
        <v>80</v>
      </c>
      <c r="D2154" t="s">
        <v>108</v>
      </c>
      <c r="E2154" t="s">
        <v>141</v>
      </c>
      <c r="F2154" t="s">
        <v>6478</v>
      </c>
      <c r="G2154" t="s">
        <v>156</v>
      </c>
      <c r="H2154" t="s">
        <v>144</v>
      </c>
      <c r="I2154" t="s">
        <v>136</v>
      </c>
      <c r="J2154" t="s">
        <v>137</v>
      </c>
      <c r="K2154" t="s">
        <v>138</v>
      </c>
      <c r="L2154" t="s">
        <v>6479</v>
      </c>
      <c r="M2154" t="s">
        <v>6480</v>
      </c>
      <c r="N2154">
        <v>2.9458333329999999</v>
      </c>
      <c r="O2154">
        <v>0</v>
      </c>
      <c r="P2154">
        <v>13</v>
      </c>
      <c r="Q2154">
        <v>0</v>
      </c>
      <c r="R2154">
        <v>2</v>
      </c>
      <c r="S2154">
        <v>0</v>
      </c>
      <c r="T2154">
        <v>1</v>
      </c>
      <c r="U2154">
        <v>0</v>
      </c>
      <c r="V2154">
        <v>0</v>
      </c>
      <c r="W2154">
        <v>0</v>
      </c>
      <c r="X2154">
        <v>6.2202939402574353</v>
      </c>
      <c r="Y2154">
        <v>0</v>
      </c>
      <c r="Z2154">
        <v>0.27527537479788522</v>
      </c>
      <c r="AA2154">
        <v>0</v>
      </c>
      <c r="AB2154">
        <v>7.1844036363913066E-2</v>
      </c>
      <c r="AC2154">
        <v>0</v>
      </c>
      <c r="AD2154">
        <v>0</v>
      </c>
      <c r="AE2154">
        <v>6.5674133514192334</v>
      </c>
    </row>
    <row r="2155" spans="1:31" x14ac:dyDescent="0.3">
      <c r="A2155">
        <v>2453056</v>
      </c>
      <c r="B2155">
        <v>1</v>
      </c>
      <c r="C2155" t="s">
        <v>80</v>
      </c>
      <c r="D2155" t="s">
        <v>105</v>
      </c>
      <c r="E2155" t="s">
        <v>141</v>
      </c>
      <c r="F2155" t="s">
        <v>6481</v>
      </c>
      <c r="G2155" t="s">
        <v>156</v>
      </c>
      <c r="H2155" t="s">
        <v>144</v>
      </c>
      <c r="I2155" t="s">
        <v>136</v>
      </c>
      <c r="J2155" t="s">
        <v>137</v>
      </c>
      <c r="K2155" t="s">
        <v>138</v>
      </c>
      <c r="L2155" t="s">
        <v>6482</v>
      </c>
      <c r="M2155" t="s">
        <v>6483</v>
      </c>
      <c r="N2155">
        <v>0.84</v>
      </c>
      <c r="O2155">
        <v>0</v>
      </c>
      <c r="P2155">
        <v>27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6.1550188063516131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6.1550188063516131</v>
      </c>
    </row>
    <row r="2156" spans="1:31" x14ac:dyDescent="0.3">
      <c r="A2156">
        <v>2453057</v>
      </c>
      <c r="B2156">
        <v>1</v>
      </c>
      <c r="C2156" t="s">
        <v>81</v>
      </c>
      <c r="D2156" t="s">
        <v>113</v>
      </c>
      <c r="E2156" t="s">
        <v>173</v>
      </c>
      <c r="F2156" t="s">
        <v>6484</v>
      </c>
      <c r="G2156" t="s">
        <v>179</v>
      </c>
      <c r="H2156" t="s">
        <v>144</v>
      </c>
      <c r="I2156" t="s">
        <v>136</v>
      </c>
      <c r="J2156" t="s">
        <v>137</v>
      </c>
      <c r="K2156" t="s">
        <v>138</v>
      </c>
      <c r="L2156" t="s">
        <v>6485</v>
      </c>
      <c r="M2156" t="s">
        <v>6486</v>
      </c>
      <c r="N2156">
        <v>0.57250000000000001</v>
      </c>
      <c r="O2156">
        <v>0</v>
      </c>
      <c r="P2156">
        <v>4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0.59943424312893001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0.59943424312893001</v>
      </c>
    </row>
    <row r="2157" spans="1:31" x14ac:dyDescent="0.3">
      <c r="A2157">
        <v>2453059</v>
      </c>
      <c r="B2157">
        <v>1</v>
      </c>
      <c r="C2157" t="s">
        <v>80</v>
      </c>
      <c r="D2157" t="s">
        <v>82</v>
      </c>
      <c r="E2157" t="s">
        <v>173</v>
      </c>
      <c r="F2157" t="s">
        <v>6487</v>
      </c>
      <c r="G2157" t="s">
        <v>175</v>
      </c>
      <c r="H2157" t="s">
        <v>144</v>
      </c>
      <c r="I2157" t="s">
        <v>136</v>
      </c>
      <c r="J2157" t="s">
        <v>137</v>
      </c>
      <c r="K2157" t="s">
        <v>138</v>
      </c>
      <c r="L2157" t="s">
        <v>6488</v>
      </c>
      <c r="M2157" t="s">
        <v>6489</v>
      </c>
      <c r="N2157">
        <v>2.9169444439999999</v>
      </c>
      <c r="O2157">
        <v>0</v>
      </c>
      <c r="P2157">
        <v>2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1.0543329643110828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1.0543329643110828</v>
      </c>
    </row>
    <row r="2158" spans="1:31" x14ac:dyDescent="0.3">
      <c r="A2158">
        <v>2453063</v>
      </c>
      <c r="B2158">
        <v>1</v>
      </c>
      <c r="C2158" t="s">
        <v>81</v>
      </c>
      <c r="D2158" t="s">
        <v>127</v>
      </c>
      <c r="E2158" t="s">
        <v>173</v>
      </c>
      <c r="F2158" t="s">
        <v>6490</v>
      </c>
      <c r="G2158" t="s">
        <v>179</v>
      </c>
      <c r="H2158" t="s">
        <v>144</v>
      </c>
      <c r="I2158" t="s">
        <v>136</v>
      </c>
      <c r="J2158" t="s">
        <v>137</v>
      </c>
      <c r="K2158" t="s">
        <v>138</v>
      </c>
      <c r="L2158" t="s">
        <v>6491</v>
      </c>
      <c r="M2158" t="s">
        <v>6492</v>
      </c>
      <c r="N2158">
        <v>1.816944444</v>
      </c>
      <c r="O2158">
        <v>0</v>
      </c>
      <c r="P2158">
        <v>6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1</v>
      </c>
      <c r="W2158">
        <v>0</v>
      </c>
      <c r="X2158">
        <v>2.8115623808424623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1.0646873457611903</v>
      </c>
      <c r="AE2158">
        <v>3.8762497266036524</v>
      </c>
    </row>
    <row r="2159" spans="1:31" x14ac:dyDescent="0.3">
      <c r="A2159">
        <v>2453065</v>
      </c>
      <c r="B2159">
        <v>1</v>
      </c>
      <c r="C2159" t="s">
        <v>80</v>
      </c>
      <c r="D2159" t="s">
        <v>87</v>
      </c>
      <c r="E2159" t="s">
        <v>173</v>
      </c>
      <c r="F2159" t="s">
        <v>6493</v>
      </c>
      <c r="G2159" t="s">
        <v>175</v>
      </c>
      <c r="H2159" t="s">
        <v>144</v>
      </c>
      <c r="I2159" t="s">
        <v>136</v>
      </c>
      <c r="J2159" t="s">
        <v>137</v>
      </c>
      <c r="K2159" t="s">
        <v>138</v>
      </c>
      <c r="L2159" t="s">
        <v>6494</v>
      </c>
      <c r="M2159" t="s">
        <v>6495</v>
      </c>
      <c r="N2159">
        <v>1.254444444</v>
      </c>
      <c r="O2159">
        <v>0</v>
      </c>
      <c r="P2159">
        <v>3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2.0550713712379158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2.0550713712379158</v>
      </c>
    </row>
    <row r="2160" spans="1:31" x14ac:dyDescent="0.3">
      <c r="A2160">
        <v>2453069</v>
      </c>
      <c r="B2160">
        <v>1</v>
      </c>
      <c r="C2160" t="s">
        <v>80</v>
      </c>
      <c r="D2160" t="s">
        <v>96</v>
      </c>
      <c r="E2160" t="s">
        <v>173</v>
      </c>
      <c r="F2160" t="s">
        <v>6496</v>
      </c>
      <c r="G2160" t="s">
        <v>175</v>
      </c>
      <c r="H2160" t="s">
        <v>144</v>
      </c>
      <c r="I2160" t="s">
        <v>136</v>
      </c>
      <c r="J2160" t="s">
        <v>137</v>
      </c>
      <c r="K2160" t="s">
        <v>138</v>
      </c>
      <c r="L2160" t="s">
        <v>6497</v>
      </c>
      <c r="M2160" t="s">
        <v>6498</v>
      </c>
      <c r="N2160">
        <v>1.9041666660000001</v>
      </c>
      <c r="O2160">
        <v>0</v>
      </c>
      <c r="P2160">
        <v>1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0.54892524448633351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0.54892524448633351</v>
      </c>
    </row>
    <row r="2161" spans="1:31" x14ac:dyDescent="0.3">
      <c r="A2161">
        <v>2453070</v>
      </c>
      <c r="B2161">
        <v>1</v>
      </c>
      <c r="C2161" t="s">
        <v>81</v>
      </c>
      <c r="D2161" t="s">
        <v>118</v>
      </c>
      <c r="E2161" t="s">
        <v>141</v>
      </c>
      <c r="F2161" t="s">
        <v>6499</v>
      </c>
      <c r="G2161" t="s">
        <v>156</v>
      </c>
      <c r="H2161" t="s">
        <v>144</v>
      </c>
      <c r="I2161" t="s">
        <v>136</v>
      </c>
      <c r="J2161" t="s">
        <v>137</v>
      </c>
      <c r="K2161" t="s">
        <v>138</v>
      </c>
      <c r="L2161" t="s">
        <v>6500</v>
      </c>
      <c r="M2161" t="s">
        <v>6501</v>
      </c>
      <c r="N2161">
        <v>0.43944444399999999</v>
      </c>
      <c r="O2161">
        <v>0</v>
      </c>
      <c r="P2161">
        <v>37</v>
      </c>
      <c r="Q2161">
        <v>0</v>
      </c>
      <c r="R2161">
        <v>4</v>
      </c>
      <c r="S2161">
        <v>0</v>
      </c>
      <c r="T2161">
        <v>5</v>
      </c>
      <c r="U2161">
        <v>0</v>
      </c>
      <c r="V2161">
        <v>0</v>
      </c>
      <c r="W2161">
        <v>0</v>
      </c>
      <c r="X2161">
        <v>2.0751928387280514</v>
      </c>
      <c r="Y2161">
        <v>0</v>
      </c>
      <c r="Z2161">
        <v>5.4265548116896282E-4</v>
      </c>
      <c r="AA2161">
        <v>0</v>
      </c>
      <c r="AB2161">
        <v>1.1982714523505691</v>
      </c>
      <c r="AC2161">
        <v>0</v>
      </c>
      <c r="AD2161">
        <v>0</v>
      </c>
      <c r="AE2161">
        <v>3.2740069465597896</v>
      </c>
    </row>
    <row r="2162" spans="1:31" x14ac:dyDescent="0.3">
      <c r="A2162">
        <v>2453071</v>
      </c>
      <c r="B2162">
        <v>1</v>
      </c>
      <c r="C2162" t="s">
        <v>80</v>
      </c>
      <c r="D2162" t="s">
        <v>100</v>
      </c>
      <c r="E2162" t="s">
        <v>169</v>
      </c>
      <c r="F2162" t="s">
        <v>2541</v>
      </c>
      <c r="G2162" t="s">
        <v>149</v>
      </c>
      <c r="H2162" t="s">
        <v>135</v>
      </c>
      <c r="I2162" t="s">
        <v>136</v>
      </c>
      <c r="J2162" t="s">
        <v>137</v>
      </c>
      <c r="K2162" t="s">
        <v>138</v>
      </c>
      <c r="L2162" t="s">
        <v>6502</v>
      </c>
      <c r="M2162" t="s">
        <v>6503</v>
      </c>
      <c r="N2162">
        <v>0.140555555</v>
      </c>
      <c r="O2162">
        <v>1</v>
      </c>
      <c r="P2162">
        <v>456</v>
      </c>
      <c r="Q2162">
        <v>28</v>
      </c>
      <c r="R2162">
        <v>129</v>
      </c>
      <c r="S2162">
        <v>12</v>
      </c>
      <c r="T2162">
        <v>100</v>
      </c>
      <c r="U2162">
        <v>0</v>
      </c>
      <c r="V2162">
        <v>0</v>
      </c>
      <c r="W2162">
        <v>0.20902482723819679</v>
      </c>
      <c r="X2162">
        <v>15.555191311498769</v>
      </c>
      <c r="Y2162">
        <v>13.455725818745409</v>
      </c>
      <c r="Z2162">
        <v>9.1620865705768413</v>
      </c>
      <c r="AA2162">
        <v>5.1590152148052919</v>
      </c>
      <c r="AB2162">
        <v>6.4804971414384029</v>
      </c>
      <c r="AC2162">
        <v>0</v>
      </c>
      <c r="AD2162">
        <v>0</v>
      </c>
      <c r="AE2162">
        <v>50.021540884302915</v>
      </c>
    </row>
    <row r="2163" spans="1:31" x14ac:dyDescent="0.3">
      <c r="A2163">
        <v>2453072</v>
      </c>
      <c r="B2163">
        <v>1</v>
      </c>
      <c r="C2163" t="s">
        <v>80</v>
      </c>
      <c r="D2163" t="s">
        <v>104</v>
      </c>
      <c r="E2163" t="s">
        <v>169</v>
      </c>
      <c r="F2163" t="s">
        <v>6504</v>
      </c>
      <c r="G2163" t="s">
        <v>149</v>
      </c>
      <c r="H2163" t="s">
        <v>135</v>
      </c>
      <c r="I2163" t="s">
        <v>136</v>
      </c>
      <c r="J2163" t="s">
        <v>137</v>
      </c>
      <c r="K2163" t="s">
        <v>138</v>
      </c>
      <c r="L2163" t="s">
        <v>6505</v>
      </c>
      <c r="M2163" t="s">
        <v>6506</v>
      </c>
      <c r="N2163">
        <v>0.83805555499999995</v>
      </c>
      <c r="O2163">
        <v>3</v>
      </c>
      <c r="P2163">
        <v>14</v>
      </c>
      <c r="Q2163">
        <v>17</v>
      </c>
      <c r="R2163">
        <v>32</v>
      </c>
      <c r="S2163">
        <v>4</v>
      </c>
      <c r="T2163">
        <v>7</v>
      </c>
      <c r="U2163">
        <v>1</v>
      </c>
      <c r="V2163">
        <v>0</v>
      </c>
      <c r="W2163">
        <v>1.1243787773146314</v>
      </c>
      <c r="X2163">
        <v>1.4061697710749026</v>
      </c>
      <c r="Y2163">
        <v>14.023492110560134</v>
      </c>
      <c r="Z2163">
        <v>3.8174438732921616</v>
      </c>
      <c r="AA2163">
        <v>3.1248360760172051</v>
      </c>
      <c r="AB2163">
        <v>2.7287840738911715</v>
      </c>
      <c r="AC2163">
        <v>34.689076813743704</v>
      </c>
      <c r="AD2163">
        <v>0</v>
      </c>
      <c r="AE2163">
        <v>60.914181495893907</v>
      </c>
    </row>
    <row r="2164" spans="1:31" x14ac:dyDescent="0.3">
      <c r="A2164">
        <v>2453073</v>
      </c>
      <c r="B2164">
        <v>1</v>
      </c>
      <c r="C2164" t="s">
        <v>80</v>
      </c>
      <c r="D2164" t="s">
        <v>92</v>
      </c>
      <c r="E2164" t="s">
        <v>141</v>
      </c>
      <c r="F2164" t="s">
        <v>6507</v>
      </c>
      <c r="G2164" t="s">
        <v>156</v>
      </c>
      <c r="H2164" t="s">
        <v>144</v>
      </c>
      <c r="I2164" t="s">
        <v>136</v>
      </c>
      <c r="J2164" t="s">
        <v>137</v>
      </c>
      <c r="K2164" t="s">
        <v>138</v>
      </c>
      <c r="L2164" t="s">
        <v>6508</v>
      </c>
      <c r="M2164" t="s">
        <v>6509</v>
      </c>
      <c r="N2164">
        <v>2.2461111109999998</v>
      </c>
      <c r="O2164">
        <v>0</v>
      </c>
      <c r="P2164">
        <v>4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0.87845224737215322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0.87845224737215322</v>
      </c>
    </row>
    <row r="2165" spans="1:31" x14ac:dyDescent="0.3">
      <c r="A2165">
        <v>2453084</v>
      </c>
      <c r="B2165">
        <v>1</v>
      </c>
      <c r="C2165" t="s">
        <v>81</v>
      </c>
      <c r="D2165" t="s">
        <v>127</v>
      </c>
      <c r="E2165" t="s">
        <v>173</v>
      </c>
      <c r="F2165" t="s">
        <v>6510</v>
      </c>
      <c r="G2165" t="s">
        <v>5543</v>
      </c>
      <c r="H2165" t="s">
        <v>144</v>
      </c>
      <c r="I2165" t="s">
        <v>136</v>
      </c>
      <c r="J2165" t="s">
        <v>137</v>
      </c>
      <c r="K2165" t="s">
        <v>138</v>
      </c>
      <c r="L2165" t="s">
        <v>6511</v>
      </c>
      <c r="M2165" t="s">
        <v>6512</v>
      </c>
      <c r="N2165">
        <v>1.8319444439999999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1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2.6575520997682585</v>
      </c>
      <c r="AC2165">
        <v>0</v>
      </c>
      <c r="AD2165">
        <v>0</v>
      </c>
      <c r="AE2165">
        <v>2.6575520997682585</v>
      </c>
    </row>
    <row r="2166" spans="1:31" x14ac:dyDescent="0.3">
      <c r="A2166">
        <v>2453088</v>
      </c>
      <c r="B2166">
        <v>1</v>
      </c>
      <c r="C2166" t="s">
        <v>80</v>
      </c>
      <c r="D2166" t="s">
        <v>82</v>
      </c>
      <c r="E2166" t="s">
        <v>173</v>
      </c>
      <c r="F2166" t="s">
        <v>6513</v>
      </c>
      <c r="G2166" t="s">
        <v>175</v>
      </c>
      <c r="H2166" t="s">
        <v>144</v>
      </c>
      <c r="I2166" t="s">
        <v>136</v>
      </c>
      <c r="J2166" t="s">
        <v>137</v>
      </c>
      <c r="K2166" t="s">
        <v>138</v>
      </c>
      <c r="L2166" t="s">
        <v>6514</v>
      </c>
      <c r="M2166" t="s">
        <v>6515</v>
      </c>
      <c r="N2166">
        <v>0.92361111100000004</v>
      </c>
      <c r="O2166">
        <v>0</v>
      </c>
      <c r="P2166">
        <v>2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0.73407052998384248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0.73407052998384248</v>
      </c>
    </row>
    <row r="2167" spans="1:31" x14ac:dyDescent="0.3">
      <c r="A2167">
        <v>2453090</v>
      </c>
      <c r="B2167">
        <v>1</v>
      </c>
      <c r="C2167" t="s">
        <v>80</v>
      </c>
      <c r="D2167" t="s">
        <v>83</v>
      </c>
      <c r="E2167" t="s">
        <v>173</v>
      </c>
      <c r="F2167" t="s">
        <v>6516</v>
      </c>
      <c r="G2167" t="s">
        <v>175</v>
      </c>
      <c r="H2167" t="s">
        <v>144</v>
      </c>
      <c r="I2167" t="s">
        <v>136</v>
      </c>
      <c r="J2167" t="s">
        <v>137</v>
      </c>
      <c r="K2167" t="s">
        <v>138</v>
      </c>
      <c r="L2167" t="s">
        <v>6517</v>
      </c>
      <c r="M2167" t="s">
        <v>6518</v>
      </c>
      <c r="N2167">
        <v>1.4536111110000001</v>
      </c>
      <c r="O2167">
        <v>0</v>
      </c>
      <c r="P2167">
        <v>2</v>
      </c>
      <c r="Q2167">
        <v>0</v>
      </c>
      <c r="R2167">
        <v>0</v>
      </c>
      <c r="S2167">
        <v>0</v>
      </c>
      <c r="T2167">
        <v>4</v>
      </c>
      <c r="U2167">
        <v>0</v>
      </c>
      <c r="V2167">
        <v>0</v>
      </c>
      <c r="W2167">
        <v>0</v>
      </c>
      <c r="X2167">
        <v>1.2037356901037093</v>
      </c>
      <c r="Y2167">
        <v>0</v>
      </c>
      <c r="Z2167">
        <v>0</v>
      </c>
      <c r="AA2167">
        <v>0</v>
      </c>
      <c r="AB2167">
        <v>0.65866101304018765</v>
      </c>
      <c r="AC2167">
        <v>0</v>
      </c>
      <c r="AD2167">
        <v>0</v>
      </c>
      <c r="AE2167">
        <v>1.8623967031438968</v>
      </c>
    </row>
    <row r="2168" spans="1:31" x14ac:dyDescent="0.3">
      <c r="A2168">
        <v>2453091</v>
      </c>
      <c r="B2168">
        <v>1</v>
      </c>
      <c r="C2168" t="s">
        <v>81</v>
      </c>
      <c r="D2168" t="s">
        <v>125</v>
      </c>
      <c r="E2168" t="s">
        <v>141</v>
      </c>
      <c r="F2168" t="s">
        <v>6519</v>
      </c>
      <c r="G2168" t="s">
        <v>156</v>
      </c>
      <c r="H2168" t="s">
        <v>144</v>
      </c>
      <c r="I2168" t="s">
        <v>136</v>
      </c>
      <c r="J2168" t="s">
        <v>137</v>
      </c>
      <c r="K2168" t="s">
        <v>138</v>
      </c>
      <c r="L2168" t="s">
        <v>6520</v>
      </c>
      <c r="M2168" t="s">
        <v>6521</v>
      </c>
      <c r="N2168">
        <v>2.0080555549999999</v>
      </c>
      <c r="O2168">
        <v>0</v>
      </c>
      <c r="P2168">
        <v>27</v>
      </c>
      <c r="Q2168">
        <v>0</v>
      </c>
      <c r="R2168">
        <v>0</v>
      </c>
      <c r="S2168">
        <v>0</v>
      </c>
      <c r="T2168">
        <v>1</v>
      </c>
      <c r="U2168">
        <v>0</v>
      </c>
      <c r="V2168">
        <v>0</v>
      </c>
      <c r="W2168">
        <v>0</v>
      </c>
      <c r="X2168">
        <v>6.0168392582903172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6.0168392582903172</v>
      </c>
    </row>
    <row r="2169" spans="1:31" x14ac:dyDescent="0.3">
      <c r="A2169">
        <v>2453092</v>
      </c>
      <c r="B2169">
        <v>1</v>
      </c>
      <c r="C2169" t="s">
        <v>81</v>
      </c>
      <c r="D2169" t="s">
        <v>123</v>
      </c>
      <c r="E2169" t="s">
        <v>169</v>
      </c>
      <c r="F2169" t="s">
        <v>6522</v>
      </c>
      <c r="G2169" t="s">
        <v>149</v>
      </c>
      <c r="H2169" t="s">
        <v>135</v>
      </c>
      <c r="I2169" t="s">
        <v>136</v>
      </c>
      <c r="J2169" t="s">
        <v>137</v>
      </c>
      <c r="K2169" t="s">
        <v>138</v>
      </c>
      <c r="L2169" t="s">
        <v>6523</v>
      </c>
      <c r="M2169" t="s">
        <v>6524</v>
      </c>
      <c r="N2169">
        <v>2.2138888880000001</v>
      </c>
      <c r="O2169">
        <v>0</v>
      </c>
      <c r="P2169">
        <v>2</v>
      </c>
      <c r="Q2169">
        <v>0</v>
      </c>
      <c r="R2169">
        <v>14</v>
      </c>
      <c r="S2169">
        <v>5</v>
      </c>
      <c r="T2169">
        <v>25</v>
      </c>
      <c r="U2169">
        <v>10</v>
      </c>
      <c r="V2169">
        <v>0</v>
      </c>
      <c r="W2169">
        <v>0</v>
      </c>
      <c r="X2169">
        <v>0.33026134763498693</v>
      </c>
      <c r="Y2169">
        <v>0</v>
      </c>
      <c r="Z2169">
        <v>5.9651542592374982</v>
      </c>
      <c r="AA2169">
        <v>31.95685681594626</v>
      </c>
      <c r="AB2169">
        <v>138.8098637367826</v>
      </c>
      <c r="AC2169">
        <v>3512.3656958127517</v>
      </c>
      <c r="AD2169">
        <v>0</v>
      </c>
      <c r="AE2169">
        <v>3689.427831972353</v>
      </c>
    </row>
    <row r="2170" spans="1:31" x14ac:dyDescent="0.3">
      <c r="A2170">
        <v>2453098</v>
      </c>
      <c r="B2170">
        <v>1</v>
      </c>
      <c r="C2170" t="s">
        <v>81</v>
      </c>
      <c r="D2170" t="s">
        <v>115</v>
      </c>
      <c r="E2170" t="s">
        <v>147</v>
      </c>
      <c r="F2170" t="s">
        <v>6525</v>
      </c>
      <c r="G2170" t="s">
        <v>381</v>
      </c>
      <c r="H2170" t="s">
        <v>135</v>
      </c>
      <c r="I2170" t="s">
        <v>136</v>
      </c>
      <c r="J2170" t="s">
        <v>137</v>
      </c>
      <c r="K2170" t="s">
        <v>162</v>
      </c>
      <c r="L2170" t="s">
        <v>6526</v>
      </c>
      <c r="M2170" t="s">
        <v>6527</v>
      </c>
      <c r="N2170">
        <v>0.32388888799999999</v>
      </c>
      <c r="O2170">
        <v>0</v>
      </c>
      <c r="P2170">
        <v>245</v>
      </c>
      <c r="Q2170">
        <v>0</v>
      </c>
      <c r="R2170">
        <v>4</v>
      </c>
      <c r="S2170">
        <v>0</v>
      </c>
      <c r="T2170">
        <v>59</v>
      </c>
      <c r="U2170">
        <v>0</v>
      </c>
      <c r="V2170">
        <v>0</v>
      </c>
      <c r="W2170">
        <v>0</v>
      </c>
      <c r="X2170">
        <v>11.27430598848265</v>
      </c>
      <c r="Y2170">
        <v>0</v>
      </c>
      <c r="Z2170">
        <v>1.3524330773376757E-3</v>
      </c>
      <c r="AA2170">
        <v>0</v>
      </c>
      <c r="AB2170">
        <v>5.7401893094117291</v>
      </c>
      <c r="AC2170">
        <v>0</v>
      </c>
      <c r="AD2170">
        <v>0</v>
      </c>
      <c r="AE2170">
        <v>17.015847730971718</v>
      </c>
    </row>
    <row r="2171" spans="1:31" x14ac:dyDescent="0.3">
      <c r="A2171">
        <v>2453100</v>
      </c>
      <c r="B2171">
        <v>1</v>
      </c>
      <c r="C2171" t="s">
        <v>80</v>
      </c>
      <c r="D2171" t="s">
        <v>83</v>
      </c>
      <c r="E2171" t="s">
        <v>147</v>
      </c>
      <c r="F2171" t="s">
        <v>6528</v>
      </c>
      <c r="G2171" t="s">
        <v>161</v>
      </c>
      <c r="H2171" t="s">
        <v>135</v>
      </c>
      <c r="I2171" t="s">
        <v>136</v>
      </c>
      <c r="J2171" t="s">
        <v>137</v>
      </c>
      <c r="K2171" t="s">
        <v>162</v>
      </c>
      <c r="L2171" t="s">
        <v>6529</v>
      </c>
      <c r="M2171" t="s">
        <v>6530</v>
      </c>
      <c r="N2171">
        <v>0.97416666600000001</v>
      </c>
      <c r="O2171">
        <v>0</v>
      </c>
      <c r="P2171">
        <v>0</v>
      </c>
      <c r="Q2171">
        <v>0</v>
      </c>
      <c r="R2171">
        <v>0</v>
      </c>
      <c r="S2171">
        <v>13</v>
      </c>
      <c r="T2171">
        <v>5</v>
      </c>
      <c r="U2171">
        <v>2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156.25235810450528</v>
      </c>
      <c r="AB2171">
        <v>20.513418462100077</v>
      </c>
      <c r="AC2171">
        <v>94.820601465732224</v>
      </c>
      <c r="AD2171">
        <v>0</v>
      </c>
      <c r="AE2171">
        <v>271.58637803233756</v>
      </c>
    </row>
    <row r="2172" spans="1:31" x14ac:dyDescent="0.3">
      <c r="A2172">
        <v>2453102</v>
      </c>
      <c r="B2172">
        <v>1</v>
      </c>
      <c r="C2172" t="s">
        <v>81</v>
      </c>
      <c r="D2172" t="s">
        <v>112</v>
      </c>
      <c r="E2172" t="s">
        <v>141</v>
      </c>
      <c r="F2172" t="s">
        <v>6531</v>
      </c>
      <c r="G2172" t="s">
        <v>156</v>
      </c>
      <c r="H2172" t="s">
        <v>144</v>
      </c>
      <c r="I2172" t="s">
        <v>136</v>
      </c>
      <c r="J2172" t="s">
        <v>137</v>
      </c>
      <c r="K2172" t="s">
        <v>138</v>
      </c>
      <c r="L2172" t="s">
        <v>6532</v>
      </c>
      <c r="M2172" t="s">
        <v>6533</v>
      </c>
      <c r="N2172">
        <v>1.6825000000000001</v>
      </c>
      <c r="O2172">
        <v>0</v>
      </c>
      <c r="P2172">
        <v>9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1.5447212422956629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1.5447212422956629</v>
      </c>
    </row>
    <row r="2173" spans="1:31" x14ac:dyDescent="0.3">
      <c r="A2173">
        <v>2453105</v>
      </c>
      <c r="B2173">
        <v>1</v>
      </c>
      <c r="C2173" t="s">
        <v>80</v>
      </c>
      <c r="D2173" t="s">
        <v>85</v>
      </c>
      <c r="E2173" t="s">
        <v>173</v>
      </c>
      <c r="F2173" t="s">
        <v>6534</v>
      </c>
      <c r="G2173" t="s">
        <v>175</v>
      </c>
      <c r="H2173" t="s">
        <v>144</v>
      </c>
      <c r="I2173" t="s">
        <v>136</v>
      </c>
      <c r="J2173" t="s">
        <v>137</v>
      </c>
      <c r="K2173" t="s">
        <v>138</v>
      </c>
      <c r="L2173" t="s">
        <v>6535</v>
      </c>
      <c r="M2173" t="s">
        <v>6536</v>
      </c>
      <c r="N2173">
        <v>2.662222222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1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</row>
    <row r="2174" spans="1:31" x14ac:dyDescent="0.3">
      <c r="A2174">
        <v>2453107</v>
      </c>
      <c r="B2174">
        <v>1</v>
      </c>
      <c r="C2174" t="s">
        <v>81</v>
      </c>
      <c r="D2174" t="s">
        <v>115</v>
      </c>
      <c r="E2174" t="s">
        <v>147</v>
      </c>
      <c r="F2174" t="s">
        <v>6537</v>
      </c>
      <c r="G2174" t="s">
        <v>381</v>
      </c>
      <c r="H2174" t="s">
        <v>135</v>
      </c>
      <c r="I2174" t="s">
        <v>136</v>
      </c>
      <c r="J2174" t="s">
        <v>137</v>
      </c>
      <c r="K2174" t="s">
        <v>162</v>
      </c>
      <c r="L2174" t="s">
        <v>6538</v>
      </c>
      <c r="M2174" t="s">
        <v>6539</v>
      </c>
      <c r="N2174">
        <v>0.34944444400000002</v>
      </c>
      <c r="O2174">
        <v>0</v>
      </c>
      <c r="P2174">
        <v>328</v>
      </c>
      <c r="Q2174">
        <v>0</v>
      </c>
      <c r="R2174">
        <v>0</v>
      </c>
      <c r="S2174">
        <v>0</v>
      </c>
      <c r="T2174">
        <v>97</v>
      </c>
      <c r="U2174">
        <v>0</v>
      </c>
      <c r="V2174">
        <v>0</v>
      </c>
      <c r="W2174">
        <v>0</v>
      </c>
      <c r="X2174">
        <v>15.151575327316031</v>
      </c>
      <c r="Y2174">
        <v>0</v>
      </c>
      <c r="Z2174">
        <v>0</v>
      </c>
      <c r="AA2174">
        <v>0</v>
      </c>
      <c r="AB2174">
        <v>11.075369727190479</v>
      </c>
      <c r="AC2174">
        <v>0</v>
      </c>
      <c r="AD2174">
        <v>0</v>
      </c>
      <c r="AE2174">
        <v>26.226945054506508</v>
      </c>
    </row>
    <row r="2175" spans="1:31" x14ac:dyDescent="0.3">
      <c r="A2175">
        <v>2453110</v>
      </c>
      <c r="B2175">
        <v>1</v>
      </c>
      <c r="C2175" t="s">
        <v>80</v>
      </c>
      <c r="D2175" t="s">
        <v>96</v>
      </c>
      <c r="E2175" t="s">
        <v>182</v>
      </c>
      <c r="F2175" t="s">
        <v>6540</v>
      </c>
      <c r="G2175" t="s">
        <v>200</v>
      </c>
      <c r="H2175" t="s">
        <v>144</v>
      </c>
      <c r="I2175" t="s">
        <v>136</v>
      </c>
      <c r="J2175" t="s">
        <v>137</v>
      </c>
      <c r="K2175" t="s">
        <v>138</v>
      </c>
      <c r="L2175" t="s">
        <v>6541</v>
      </c>
      <c r="M2175" t="s">
        <v>6542</v>
      </c>
      <c r="N2175">
        <v>2.5433333330000001</v>
      </c>
      <c r="O2175">
        <v>0</v>
      </c>
      <c r="P2175">
        <v>7</v>
      </c>
      <c r="Q2175">
        <v>0</v>
      </c>
      <c r="R2175">
        <v>0</v>
      </c>
      <c r="S2175">
        <v>0</v>
      </c>
      <c r="T2175">
        <v>2</v>
      </c>
      <c r="U2175">
        <v>0</v>
      </c>
      <c r="V2175">
        <v>0</v>
      </c>
      <c r="W2175">
        <v>0</v>
      </c>
      <c r="X2175">
        <v>0.1566972389099506</v>
      </c>
      <c r="Y2175">
        <v>0</v>
      </c>
      <c r="Z2175">
        <v>0</v>
      </c>
      <c r="AA2175">
        <v>0</v>
      </c>
      <c r="AB2175">
        <v>1.7422793392861003E-2</v>
      </c>
      <c r="AC2175">
        <v>0</v>
      </c>
      <c r="AD2175">
        <v>0</v>
      </c>
      <c r="AE2175">
        <v>0.17412003230281162</v>
      </c>
    </row>
    <row r="2176" spans="1:31" x14ac:dyDescent="0.3">
      <c r="A2176">
        <v>2453111</v>
      </c>
      <c r="B2176">
        <v>1</v>
      </c>
      <c r="C2176" t="s">
        <v>80</v>
      </c>
      <c r="D2176" t="s">
        <v>82</v>
      </c>
      <c r="E2176" t="s">
        <v>173</v>
      </c>
      <c r="F2176" t="s">
        <v>6543</v>
      </c>
      <c r="G2176" t="s">
        <v>175</v>
      </c>
      <c r="H2176" t="s">
        <v>144</v>
      </c>
      <c r="I2176" t="s">
        <v>136</v>
      </c>
      <c r="J2176" t="s">
        <v>137</v>
      </c>
      <c r="K2176" t="s">
        <v>138</v>
      </c>
      <c r="L2176" t="s">
        <v>6544</v>
      </c>
      <c r="M2176" t="s">
        <v>6545</v>
      </c>
      <c r="N2176">
        <v>2.2405555549999998</v>
      </c>
      <c r="O2176">
        <v>0</v>
      </c>
      <c r="P2176">
        <v>3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4.5610465129527142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4.5610465129527142</v>
      </c>
    </row>
    <row r="2177" spans="1:31" x14ac:dyDescent="0.3">
      <c r="A2177">
        <v>2453112</v>
      </c>
      <c r="B2177">
        <v>1</v>
      </c>
      <c r="C2177" t="s">
        <v>81</v>
      </c>
      <c r="D2177" t="s">
        <v>118</v>
      </c>
      <c r="E2177" t="s">
        <v>284</v>
      </c>
      <c r="F2177" t="s">
        <v>6546</v>
      </c>
      <c r="G2177" t="s">
        <v>149</v>
      </c>
      <c r="H2177" t="s">
        <v>135</v>
      </c>
      <c r="I2177" t="s">
        <v>136</v>
      </c>
      <c r="J2177" t="s">
        <v>137</v>
      </c>
      <c r="K2177" t="s">
        <v>138</v>
      </c>
      <c r="L2177" t="s">
        <v>6547</v>
      </c>
      <c r="M2177" t="s">
        <v>6548</v>
      </c>
      <c r="N2177">
        <v>7.2777777000000002E-2</v>
      </c>
      <c r="O2177">
        <v>7</v>
      </c>
      <c r="P2177">
        <v>1125</v>
      </c>
      <c r="Q2177">
        <v>194</v>
      </c>
      <c r="R2177">
        <v>83</v>
      </c>
      <c r="S2177">
        <v>42</v>
      </c>
      <c r="T2177">
        <v>98</v>
      </c>
      <c r="U2177">
        <v>0</v>
      </c>
      <c r="V2177">
        <v>0</v>
      </c>
      <c r="W2177">
        <v>0.14813945096629877</v>
      </c>
      <c r="X2177">
        <v>13.318440016210586</v>
      </c>
      <c r="Y2177">
        <v>17.956468074141416</v>
      </c>
      <c r="Z2177">
        <v>1.8245496150231035</v>
      </c>
      <c r="AA2177">
        <v>6.8006952744466025</v>
      </c>
      <c r="AB2177">
        <v>3.7898158117838601</v>
      </c>
      <c r="AC2177">
        <v>0</v>
      </c>
      <c r="AD2177">
        <v>0</v>
      </c>
      <c r="AE2177">
        <v>43.83810824257187</v>
      </c>
    </row>
    <row r="2178" spans="1:31" x14ac:dyDescent="0.3">
      <c r="A2178">
        <v>2453116</v>
      </c>
      <c r="B2178">
        <v>1</v>
      </c>
      <c r="C2178" t="s">
        <v>81</v>
      </c>
      <c r="D2178" t="s">
        <v>113</v>
      </c>
      <c r="E2178" t="s">
        <v>173</v>
      </c>
      <c r="F2178" t="s">
        <v>6549</v>
      </c>
      <c r="G2178" t="s">
        <v>179</v>
      </c>
      <c r="H2178" t="s">
        <v>144</v>
      </c>
      <c r="I2178" t="s">
        <v>136</v>
      </c>
      <c r="J2178" t="s">
        <v>137</v>
      </c>
      <c r="K2178" t="s">
        <v>138</v>
      </c>
      <c r="L2178" t="s">
        <v>6550</v>
      </c>
      <c r="M2178" t="s">
        <v>6551</v>
      </c>
      <c r="N2178">
        <v>0.58611111100000002</v>
      </c>
      <c r="O2178">
        <v>0</v>
      </c>
      <c r="P2178">
        <v>6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1.3307986019808031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1.3307986019808031</v>
      </c>
    </row>
    <row r="2179" spans="1:31" x14ac:dyDescent="0.3">
      <c r="A2179">
        <v>2453123</v>
      </c>
      <c r="B2179">
        <v>1</v>
      </c>
      <c r="C2179" t="s">
        <v>81</v>
      </c>
      <c r="D2179" t="s">
        <v>123</v>
      </c>
      <c r="E2179" t="s">
        <v>147</v>
      </c>
      <c r="F2179" t="s">
        <v>6552</v>
      </c>
      <c r="G2179" t="s">
        <v>134</v>
      </c>
      <c r="H2179" t="s">
        <v>135</v>
      </c>
      <c r="I2179" t="s">
        <v>136</v>
      </c>
      <c r="J2179" t="s">
        <v>137</v>
      </c>
      <c r="K2179" t="s">
        <v>138</v>
      </c>
      <c r="L2179" t="s">
        <v>6553</v>
      </c>
      <c r="M2179" t="s">
        <v>6554</v>
      </c>
      <c r="N2179">
        <v>3.9752777770000001</v>
      </c>
      <c r="O2179">
        <v>0</v>
      </c>
      <c r="P2179">
        <v>376</v>
      </c>
      <c r="Q2179">
        <v>0</v>
      </c>
      <c r="R2179">
        <v>0</v>
      </c>
      <c r="S2179">
        <v>0</v>
      </c>
      <c r="T2179">
        <v>26</v>
      </c>
      <c r="U2179">
        <v>0</v>
      </c>
      <c r="V2179">
        <v>0</v>
      </c>
      <c r="W2179">
        <v>0</v>
      </c>
      <c r="X2179">
        <v>401.19941937774973</v>
      </c>
      <c r="Y2179">
        <v>0</v>
      </c>
      <c r="Z2179">
        <v>0</v>
      </c>
      <c r="AA2179">
        <v>0</v>
      </c>
      <c r="AB2179">
        <v>63.564883243697658</v>
      </c>
      <c r="AC2179">
        <v>0</v>
      </c>
      <c r="AD2179">
        <v>0</v>
      </c>
      <c r="AE2179">
        <v>464.76430262144737</v>
      </c>
    </row>
    <row r="2180" spans="1:31" x14ac:dyDescent="0.3">
      <c r="A2180">
        <v>2453124</v>
      </c>
      <c r="B2180">
        <v>1</v>
      </c>
      <c r="C2180" t="s">
        <v>80</v>
      </c>
      <c r="D2180" t="s">
        <v>84</v>
      </c>
      <c r="E2180" t="s">
        <v>173</v>
      </c>
      <c r="F2180" t="s">
        <v>6555</v>
      </c>
      <c r="G2180" t="s">
        <v>175</v>
      </c>
      <c r="H2180" t="s">
        <v>144</v>
      </c>
      <c r="I2180" t="s">
        <v>136</v>
      </c>
      <c r="J2180" t="s">
        <v>137</v>
      </c>
      <c r="K2180" t="s">
        <v>138</v>
      </c>
      <c r="L2180" t="s">
        <v>6556</v>
      </c>
      <c r="M2180" t="s">
        <v>6557</v>
      </c>
      <c r="N2180">
        <v>0.86916666600000003</v>
      </c>
      <c r="O2180">
        <v>0</v>
      </c>
      <c r="P2180">
        <v>5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0.68304426548595321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0.68304426548595321</v>
      </c>
    </row>
    <row r="2181" spans="1:31" x14ac:dyDescent="0.3">
      <c r="A2181">
        <v>2453128</v>
      </c>
      <c r="B2181">
        <v>1</v>
      </c>
      <c r="C2181" t="s">
        <v>81</v>
      </c>
      <c r="D2181" t="s">
        <v>122</v>
      </c>
      <c r="E2181" t="s">
        <v>173</v>
      </c>
      <c r="F2181" t="s">
        <v>6558</v>
      </c>
      <c r="G2181" t="s">
        <v>175</v>
      </c>
      <c r="H2181" t="s">
        <v>144</v>
      </c>
      <c r="I2181" t="s">
        <v>136</v>
      </c>
      <c r="J2181" t="s">
        <v>137</v>
      </c>
      <c r="K2181" t="s">
        <v>138</v>
      </c>
      <c r="L2181" t="s">
        <v>6559</v>
      </c>
      <c r="M2181" t="s">
        <v>6560</v>
      </c>
      <c r="N2181">
        <v>0.98277777700000002</v>
      </c>
      <c r="O2181">
        <v>0</v>
      </c>
      <c r="P2181">
        <v>4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0.37139692141850889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0.37139692141850889</v>
      </c>
    </row>
    <row r="2182" spans="1:31" x14ac:dyDescent="0.3">
      <c r="A2182">
        <v>2453130</v>
      </c>
      <c r="B2182">
        <v>1</v>
      </c>
      <c r="C2182" t="s">
        <v>80</v>
      </c>
      <c r="D2182" t="s">
        <v>104</v>
      </c>
      <c r="E2182" t="s">
        <v>284</v>
      </c>
      <c r="F2182" t="s">
        <v>6561</v>
      </c>
      <c r="G2182" t="s">
        <v>149</v>
      </c>
      <c r="H2182" t="s">
        <v>135</v>
      </c>
      <c r="I2182" t="s">
        <v>136</v>
      </c>
      <c r="J2182" t="s">
        <v>137</v>
      </c>
      <c r="K2182" t="s">
        <v>138</v>
      </c>
      <c r="L2182" t="s">
        <v>6562</v>
      </c>
      <c r="M2182" t="s">
        <v>6563</v>
      </c>
      <c r="N2182">
        <v>6.5486111E-2</v>
      </c>
      <c r="O2182">
        <v>0</v>
      </c>
      <c r="P2182">
        <v>2</v>
      </c>
      <c r="Q2182">
        <v>3</v>
      </c>
      <c r="R2182">
        <v>15</v>
      </c>
      <c r="S2182">
        <v>14</v>
      </c>
      <c r="T2182">
        <v>25</v>
      </c>
      <c r="U2182">
        <v>13</v>
      </c>
      <c r="V2182">
        <v>0</v>
      </c>
      <c r="W2182">
        <v>0</v>
      </c>
      <c r="X2182">
        <v>1.0260423494194792E-2</v>
      </c>
      <c r="Y2182">
        <v>3.7058696443870137E-2</v>
      </c>
      <c r="Z2182">
        <v>0.18939332801554601</v>
      </c>
      <c r="AA2182">
        <v>4.9767782692775082</v>
      </c>
      <c r="AB2182">
        <v>4.1458193424787328</v>
      </c>
      <c r="AC2182">
        <v>137.71561066185922</v>
      </c>
      <c r="AD2182">
        <v>0</v>
      </c>
      <c r="AE2182">
        <v>147.07492072156907</v>
      </c>
    </row>
    <row r="2183" spans="1:31" x14ac:dyDescent="0.3">
      <c r="A2183">
        <v>2453131</v>
      </c>
      <c r="B2183">
        <v>1</v>
      </c>
      <c r="C2183" t="s">
        <v>80</v>
      </c>
      <c r="D2183" t="s">
        <v>104</v>
      </c>
      <c r="E2183" t="s">
        <v>141</v>
      </c>
      <c r="F2183" t="s">
        <v>6564</v>
      </c>
      <c r="G2183" t="s">
        <v>143</v>
      </c>
      <c r="H2183" t="s">
        <v>144</v>
      </c>
      <c r="I2183" t="s">
        <v>136</v>
      </c>
      <c r="J2183" t="s">
        <v>137</v>
      </c>
      <c r="K2183" t="s">
        <v>138</v>
      </c>
      <c r="L2183" t="s">
        <v>6565</v>
      </c>
      <c r="M2183" t="s">
        <v>6566</v>
      </c>
      <c r="N2183">
        <v>2.02</v>
      </c>
      <c r="O2183">
        <v>0</v>
      </c>
      <c r="P2183">
        <v>168</v>
      </c>
      <c r="Q2183">
        <v>0</v>
      </c>
      <c r="R2183">
        <v>0</v>
      </c>
      <c r="S2183">
        <v>0</v>
      </c>
      <c r="T2183">
        <v>4</v>
      </c>
      <c r="U2183">
        <v>0</v>
      </c>
      <c r="V2183">
        <v>0</v>
      </c>
      <c r="W2183">
        <v>0</v>
      </c>
      <c r="X2183">
        <v>94.016898175744714</v>
      </c>
      <c r="Y2183">
        <v>0</v>
      </c>
      <c r="Z2183">
        <v>0</v>
      </c>
      <c r="AA2183">
        <v>0</v>
      </c>
      <c r="AB2183">
        <v>4.2812570746677103</v>
      </c>
      <c r="AC2183">
        <v>0</v>
      </c>
      <c r="AD2183">
        <v>0</v>
      </c>
      <c r="AE2183">
        <v>98.298155250412421</v>
      </c>
    </row>
    <row r="2184" spans="1:31" x14ac:dyDescent="0.3">
      <c r="A2184">
        <v>2453132</v>
      </c>
      <c r="B2184">
        <v>1</v>
      </c>
      <c r="C2184" t="s">
        <v>80</v>
      </c>
      <c r="D2184" t="s">
        <v>83</v>
      </c>
      <c r="E2184" t="s">
        <v>173</v>
      </c>
      <c r="F2184" t="s">
        <v>6567</v>
      </c>
      <c r="G2184" t="s">
        <v>461</v>
      </c>
      <c r="H2184" t="s">
        <v>144</v>
      </c>
      <c r="I2184" t="s">
        <v>136</v>
      </c>
      <c r="J2184" t="s">
        <v>137</v>
      </c>
      <c r="K2184" t="s">
        <v>138</v>
      </c>
      <c r="L2184" t="s">
        <v>6568</v>
      </c>
      <c r="M2184" t="s">
        <v>6569</v>
      </c>
      <c r="N2184">
        <v>2.1502777769999999</v>
      </c>
      <c r="O2184">
        <v>0</v>
      </c>
      <c r="P2184">
        <v>13</v>
      </c>
      <c r="Q2184">
        <v>0</v>
      </c>
      <c r="R2184">
        <v>0</v>
      </c>
      <c r="S2184">
        <v>0</v>
      </c>
      <c r="T2184">
        <v>3</v>
      </c>
      <c r="U2184">
        <v>0</v>
      </c>
      <c r="V2184">
        <v>0</v>
      </c>
      <c r="W2184">
        <v>0</v>
      </c>
      <c r="X2184">
        <v>9.8452012341359687</v>
      </c>
      <c r="Y2184">
        <v>0</v>
      </c>
      <c r="Z2184">
        <v>0</v>
      </c>
      <c r="AA2184">
        <v>0</v>
      </c>
      <c r="AB2184">
        <v>14.7053814209835</v>
      </c>
      <c r="AC2184">
        <v>0</v>
      </c>
      <c r="AD2184">
        <v>0</v>
      </c>
      <c r="AE2184">
        <v>24.55058265511947</v>
      </c>
    </row>
    <row r="2185" spans="1:31" x14ac:dyDescent="0.3">
      <c r="A2185">
        <v>2453134</v>
      </c>
      <c r="B2185">
        <v>1</v>
      </c>
      <c r="C2185" t="s">
        <v>81</v>
      </c>
      <c r="D2185" t="s">
        <v>127</v>
      </c>
      <c r="E2185" t="s">
        <v>169</v>
      </c>
      <c r="F2185" t="s">
        <v>6570</v>
      </c>
      <c r="G2185" t="s">
        <v>149</v>
      </c>
      <c r="H2185" t="s">
        <v>135</v>
      </c>
      <c r="I2185" t="s">
        <v>136</v>
      </c>
      <c r="J2185" t="s">
        <v>137</v>
      </c>
      <c r="K2185" t="s">
        <v>138</v>
      </c>
      <c r="L2185" t="s">
        <v>6571</v>
      </c>
      <c r="M2185" t="s">
        <v>6572</v>
      </c>
      <c r="N2185">
        <v>2.352777777</v>
      </c>
      <c r="O2185">
        <v>18</v>
      </c>
      <c r="P2185">
        <v>4164</v>
      </c>
      <c r="Q2185">
        <v>626</v>
      </c>
      <c r="R2185">
        <v>398</v>
      </c>
      <c r="S2185">
        <v>68</v>
      </c>
      <c r="T2185">
        <v>477</v>
      </c>
      <c r="U2185">
        <v>12</v>
      </c>
      <c r="V2185">
        <v>2</v>
      </c>
      <c r="W2185">
        <v>13.102088690891328</v>
      </c>
      <c r="X2185">
        <v>2208.5493619352133</v>
      </c>
      <c r="Y2185">
        <v>723.73843389250965</v>
      </c>
      <c r="Z2185">
        <v>264.22932180458429</v>
      </c>
      <c r="AA2185">
        <v>1660.5263520274277</v>
      </c>
      <c r="AB2185">
        <v>600.37469607654168</v>
      </c>
      <c r="AC2185">
        <v>561.47836682939032</v>
      </c>
      <c r="AD2185">
        <v>0.93548334596767102</v>
      </c>
      <c r="AE2185">
        <v>6032.9341046025256</v>
      </c>
    </row>
    <row r="2186" spans="1:31" x14ac:dyDescent="0.3">
      <c r="A2186">
        <v>2453135</v>
      </c>
      <c r="B2186">
        <v>1</v>
      </c>
      <c r="C2186" t="s">
        <v>80</v>
      </c>
      <c r="D2186" t="s">
        <v>82</v>
      </c>
      <c r="E2186" t="s">
        <v>159</v>
      </c>
      <c r="F2186" t="s">
        <v>2256</v>
      </c>
      <c r="G2186" t="s">
        <v>143</v>
      </c>
      <c r="H2186" t="s">
        <v>144</v>
      </c>
      <c r="I2186" t="s">
        <v>136</v>
      </c>
      <c r="J2186" t="s">
        <v>137</v>
      </c>
      <c r="K2186" t="s">
        <v>138</v>
      </c>
      <c r="L2186" t="s">
        <v>6573</v>
      </c>
      <c r="M2186" t="s">
        <v>6574</v>
      </c>
      <c r="N2186">
        <v>0.69166666600000004</v>
      </c>
      <c r="O2186">
        <v>0</v>
      </c>
      <c r="P2186">
        <v>514</v>
      </c>
      <c r="Q2186">
        <v>0</v>
      </c>
      <c r="R2186">
        <v>0</v>
      </c>
      <c r="S2186">
        <v>0</v>
      </c>
      <c r="T2186">
        <v>11</v>
      </c>
      <c r="U2186">
        <v>0</v>
      </c>
      <c r="V2186">
        <v>0</v>
      </c>
      <c r="W2186">
        <v>0</v>
      </c>
      <c r="X2186">
        <v>113.61899070536568</v>
      </c>
      <c r="Y2186">
        <v>0</v>
      </c>
      <c r="Z2186">
        <v>0</v>
      </c>
      <c r="AA2186">
        <v>0</v>
      </c>
      <c r="AB2186">
        <v>2.2929617489659511</v>
      </c>
      <c r="AC2186">
        <v>0</v>
      </c>
      <c r="AD2186">
        <v>0</v>
      </c>
      <c r="AE2186">
        <v>115.91195245433163</v>
      </c>
    </row>
    <row r="2187" spans="1:31" x14ac:dyDescent="0.3">
      <c r="A2187">
        <v>2453137</v>
      </c>
      <c r="B2187">
        <v>1</v>
      </c>
      <c r="C2187" t="s">
        <v>81</v>
      </c>
      <c r="D2187" t="s">
        <v>113</v>
      </c>
      <c r="E2187" t="s">
        <v>132</v>
      </c>
      <c r="F2187" t="s">
        <v>6575</v>
      </c>
      <c r="G2187" t="s">
        <v>149</v>
      </c>
      <c r="H2187" t="s">
        <v>135</v>
      </c>
      <c r="I2187" t="s">
        <v>136</v>
      </c>
      <c r="J2187" t="s">
        <v>137</v>
      </c>
      <c r="K2187" t="s">
        <v>138</v>
      </c>
      <c r="L2187" t="s">
        <v>6576</v>
      </c>
      <c r="M2187" t="s">
        <v>6577</v>
      </c>
      <c r="N2187">
        <v>1.336944444</v>
      </c>
      <c r="O2187">
        <v>0</v>
      </c>
      <c r="P2187">
        <v>256</v>
      </c>
      <c r="Q2187">
        <v>0</v>
      </c>
      <c r="R2187">
        <v>6</v>
      </c>
      <c r="S2187">
        <v>0</v>
      </c>
      <c r="T2187">
        <v>15</v>
      </c>
      <c r="U2187">
        <v>0</v>
      </c>
      <c r="V2187">
        <v>0</v>
      </c>
      <c r="W2187">
        <v>0</v>
      </c>
      <c r="X2187">
        <v>62.805721523092018</v>
      </c>
      <c r="Y2187">
        <v>0</v>
      </c>
      <c r="Z2187">
        <v>1.2736047639586279</v>
      </c>
      <c r="AA2187">
        <v>0</v>
      </c>
      <c r="AB2187">
        <v>4.6869129522694699</v>
      </c>
      <c r="AC2187">
        <v>0</v>
      </c>
      <c r="AD2187">
        <v>0</v>
      </c>
      <c r="AE2187">
        <v>68.766239239320115</v>
      </c>
    </row>
    <row r="2188" spans="1:31" x14ac:dyDescent="0.3">
      <c r="A2188">
        <v>2453141</v>
      </c>
      <c r="B2188">
        <v>1</v>
      </c>
      <c r="C2188" t="s">
        <v>81</v>
      </c>
      <c r="D2188" t="s">
        <v>123</v>
      </c>
      <c r="E2188" t="s">
        <v>284</v>
      </c>
      <c r="F2188" t="s">
        <v>6578</v>
      </c>
      <c r="G2188" t="s">
        <v>679</v>
      </c>
      <c r="H2188" t="s">
        <v>135</v>
      </c>
      <c r="I2188" t="s">
        <v>136</v>
      </c>
      <c r="J2188" t="s">
        <v>137</v>
      </c>
      <c r="K2188" t="s">
        <v>138</v>
      </c>
      <c r="L2188" t="s">
        <v>6579</v>
      </c>
      <c r="M2188" t="s">
        <v>6580</v>
      </c>
      <c r="N2188">
        <v>1.5577777770000001</v>
      </c>
      <c r="O2188">
        <v>0</v>
      </c>
      <c r="P2188">
        <v>16</v>
      </c>
      <c r="Q2188">
        <v>1</v>
      </c>
      <c r="R2188">
        <v>4</v>
      </c>
      <c r="S2188">
        <v>17</v>
      </c>
      <c r="T2188">
        <v>255</v>
      </c>
      <c r="U2188">
        <v>14</v>
      </c>
      <c r="V2188">
        <v>4</v>
      </c>
      <c r="W2188">
        <v>0</v>
      </c>
      <c r="X2188">
        <v>5.8673399020544332</v>
      </c>
      <c r="Y2188">
        <v>1.6182585007450139</v>
      </c>
      <c r="Z2188">
        <v>16.834451363819735</v>
      </c>
      <c r="AA2188">
        <v>910.20561862004354</v>
      </c>
      <c r="AB2188">
        <v>480.46672555072797</v>
      </c>
      <c r="AC2188">
        <v>1686.4447775350661</v>
      </c>
      <c r="AD2188">
        <v>51.658978769494126</v>
      </c>
      <c r="AE2188">
        <v>3153.0961502419509</v>
      </c>
    </row>
    <row r="2189" spans="1:31" x14ac:dyDescent="0.3">
      <c r="A2189">
        <v>2453143</v>
      </c>
      <c r="B2189">
        <v>1</v>
      </c>
      <c r="C2189" t="s">
        <v>81</v>
      </c>
      <c r="D2189" t="s">
        <v>123</v>
      </c>
      <c r="E2189" t="s">
        <v>284</v>
      </c>
      <c r="F2189" t="s">
        <v>6581</v>
      </c>
      <c r="G2189" t="s">
        <v>149</v>
      </c>
      <c r="H2189" t="s">
        <v>135</v>
      </c>
      <c r="I2189" t="s">
        <v>136</v>
      </c>
      <c r="J2189" t="s">
        <v>137</v>
      </c>
      <c r="K2189" t="s">
        <v>138</v>
      </c>
      <c r="L2189" t="s">
        <v>6582</v>
      </c>
      <c r="M2189" t="s">
        <v>6583</v>
      </c>
      <c r="N2189">
        <v>0.84722222199999997</v>
      </c>
      <c r="O2189">
        <v>10</v>
      </c>
      <c r="P2189">
        <v>32</v>
      </c>
      <c r="Q2189">
        <v>202</v>
      </c>
      <c r="R2189">
        <v>299</v>
      </c>
      <c r="S2189">
        <v>46</v>
      </c>
      <c r="T2189">
        <v>52</v>
      </c>
      <c r="U2189">
        <v>1</v>
      </c>
      <c r="V2189">
        <v>0</v>
      </c>
      <c r="W2189">
        <v>2.4197111889252105</v>
      </c>
      <c r="X2189">
        <v>14.534812790001654</v>
      </c>
      <c r="Y2189">
        <v>71.421481821106497</v>
      </c>
      <c r="Z2189">
        <v>75.563845625454121</v>
      </c>
      <c r="AA2189">
        <v>85.955390985954367</v>
      </c>
      <c r="AB2189">
        <v>28.141970817056926</v>
      </c>
      <c r="AC2189">
        <v>192.41218527252602</v>
      </c>
      <c r="AD2189">
        <v>0</v>
      </c>
      <c r="AE2189">
        <v>470.4493985010248</v>
      </c>
    </row>
    <row r="2190" spans="1:31" x14ac:dyDescent="0.3">
      <c r="A2190">
        <v>2453147</v>
      </c>
      <c r="B2190">
        <v>1</v>
      </c>
      <c r="C2190" t="s">
        <v>81</v>
      </c>
      <c r="D2190" t="s">
        <v>128</v>
      </c>
      <c r="E2190" t="s">
        <v>173</v>
      </c>
      <c r="F2190" t="s">
        <v>6584</v>
      </c>
      <c r="G2190" t="s">
        <v>179</v>
      </c>
      <c r="H2190" t="s">
        <v>144</v>
      </c>
      <c r="I2190" t="s">
        <v>136</v>
      </c>
      <c r="J2190" t="s">
        <v>137</v>
      </c>
      <c r="K2190" t="s">
        <v>138</v>
      </c>
      <c r="L2190" t="s">
        <v>6585</v>
      </c>
      <c r="M2190" t="s">
        <v>6586</v>
      </c>
      <c r="N2190">
        <v>1.219166666</v>
      </c>
      <c r="O2190">
        <v>0</v>
      </c>
      <c r="P2190">
        <v>11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3.4288944496210769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3.4288944496210769</v>
      </c>
    </row>
    <row r="2191" spans="1:31" x14ac:dyDescent="0.3">
      <c r="A2191">
        <v>2453150</v>
      </c>
      <c r="B2191">
        <v>1</v>
      </c>
      <c r="C2191" t="s">
        <v>81</v>
      </c>
      <c r="D2191" t="s">
        <v>116</v>
      </c>
      <c r="E2191" t="s">
        <v>132</v>
      </c>
      <c r="F2191" t="s">
        <v>6587</v>
      </c>
      <c r="G2191" t="s">
        <v>149</v>
      </c>
      <c r="H2191" t="s">
        <v>135</v>
      </c>
      <c r="I2191" t="s">
        <v>136</v>
      </c>
      <c r="J2191" t="s">
        <v>137</v>
      </c>
      <c r="K2191" t="s">
        <v>138</v>
      </c>
      <c r="L2191" t="s">
        <v>6588</v>
      </c>
      <c r="M2191" t="s">
        <v>6589</v>
      </c>
      <c r="N2191">
        <v>0.72694444400000002</v>
      </c>
      <c r="O2191">
        <v>0</v>
      </c>
      <c r="P2191">
        <v>767</v>
      </c>
      <c r="Q2191">
        <v>4</v>
      </c>
      <c r="R2191">
        <v>40</v>
      </c>
      <c r="S2191">
        <v>0</v>
      </c>
      <c r="T2191">
        <v>102</v>
      </c>
      <c r="U2191">
        <v>1</v>
      </c>
      <c r="V2191">
        <v>0</v>
      </c>
      <c r="W2191">
        <v>0</v>
      </c>
      <c r="X2191">
        <v>122.65795067059854</v>
      </c>
      <c r="Y2191">
        <v>3.4721988898525948</v>
      </c>
      <c r="Z2191">
        <v>3.8215384317776842</v>
      </c>
      <c r="AA2191">
        <v>0</v>
      </c>
      <c r="AB2191">
        <v>25.384323506549368</v>
      </c>
      <c r="AC2191">
        <v>30.254131318133894</v>
      </c>
      <c r="AD2191">
        <v>0</v>
      </c>
      <c r="AE2191">
        <v>185.59014281691208</v>
      </c>
    </row>
    <row r="2192" spans="1:31" x14ac:dyDescent="0.3">
      <c r="A2192">
        <v>2453152</v>
      </c>
      <c r="B2192">
        <v>1</v>
      </c>
      <c r="C2192" t="s">
        <v>80</v>
      </c>
      <c r="D2192" t="s">
        <v>85</v>
      </c>
      <c r="E2192" t="s">
        <v>159</v>
      </c>
      <c r="F2192" t="s">
        <v>6590</v>
      </c>
      <c r="G2192" t="s">
        <v>725</v>
      </c>
      <c r="H2192" t="s">
        <v>144</v>
      </c>
      <c r="I2192" t="s">
        <v>136</v>
      </c>
      <c r="J2192" t="s">
        <v>137</v>
      </c>
      <c r="K2192" t="s">
        <v>138</v>
      </c>
      <c r="L2192" t="s">
        <v>6591</v>
      </c>
      <c r="M2192" t="s">
        <v>6592</v>
      </c>
      <c r="N2192">
        <v>1.490555555</v>
      </c>
      <c r="O2192">
        <v>0</v>
      </c>
      <c r="P2192">
        <v>67</v>
      </c>
      <c r="Q2192">
        <v>0</v>
      </c>
      <c r="R2192">
        <v>0</v>
      </c>
      <c r="S2192">
        <v>0</v>
      </c>
      <c r="T2192">
        <v>4</v>
      </c>
      <c r="U2192">
        <v>0</v>
      </c>
      <c r="V2192">
        <v>0</v>
      </c>
      <c r="W2192">
        <v>0</v>
      </c>
      <c r="X2192">
        <v>45.410737856722221</v>
      </c>
      <c r="Y2192">
        <v>0</v>
      </c>
      <c r="Z2192">
        <v>0</v>
      </c>
      <c r="AA2192">
        <v>0</v>
      </c>
      <c r="AB2192">
        <v>0.80867587372979333</v>
      </c>
      <c r="AC2192">
        <v>0</v>
      </c>
      <c r="AD2192">
        <v>0</v>
      </c>
      <c r="AE2192">
        <v>46.219413730452011</v>
      </c>
    </row>
    <row r="2193" spans="1:31" x14ac:dyDescent="0.3">
      <c r="A2193">
        <v>2453153</v>
      </c>
      <c r="B2193">
        <v>1</v>
      </c>
      <c r="C2193" t="s">
        <v>80</v>
      </c>
      <c r="D2193" t="s">
        <v>103</v>
      </c>
      <c r="E2193" t="s">
        <v>173</v>
      </c>
      <c r="F2193" t="s">
        <v>6593</v>
      </c>
      <c r="G2193" t="s">
        <v>175</v>
      </c>
      <c r="H2193" t="s">
        <v>144</v>
      </c>
      <c r="I2193" t="s">
        <v>136</v>
      </c>
      <c r="J2193" t="s">
        <v>137</v>
      </c>
      <c r="K2193" t="s">
        <v>138</v>
      </c>
      <c r="L2193" t="s">
        <v>6594</v>
      </c>
      <c r="M2193" t="s">
        <v>6595</v>
      </c>
      <c r="N2193">
        <v>1.0261111110000001</v>
      </c>
      <c r="O2193">
        <v>0</v>
      </c>
      <c r="P2193">
        <v>5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1.1194347860486262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1.1194347860486262</v>
      </c>
    </row>
    <row r="2194" spans="1:31" x14ac:dyDescent="0.3">
      <c r="A2194">
        <v>2453155</v>
      </c>
      <c r="B2194">
        <v>1</v>
      </c>
      <c r="C2194" t="s">
        <v>80</v>
      </c>
      <c r="D2194" t="s">
        <v>108</v>
      </c>
      <c r="E2194" t="s">
        <v>141</v>
      </c>
      <c r="F2194" t="s">
        <v>6596</v>
      </c>
      <c r="G2194" t="s">
        <v>156</v>
      </c>
      <c r="H2194" t="s">
        <v>144</v>
      </c>
      <c r="I2194" t="s">
        <v>136</v>
      </c>
      <c r="J2194" t="s">
        <v>137</v>
      </c>
      <c r="K2194" t="s">
        <v>138</v>
      </c>
      <c r="L2194" t="s">
        <v>6597</v>
      </c>
      <c r="M2194" t="s">
        <v>6598</v>
      </c>
      <c r="N2194">
        <v>0.61388888799999997</v>
      </c>
      <c r="O2194">
        <v>0</v>
      </c>
      <c r="P2194">
        <v>39</v>
      </c>
      <c r="Q2194">
        <v>0</v>
      </c>
      <c r="R2194">
        <v>1</v>
      </c>
      <c r="S2194">
        <v>0</v>
      </c>
      <c r="T2194">
        <v>4</v>
      </c>
      <c r="U2194">
        <v>0</v>
      </c>
      <c r="V2194">
        <v>0</v>
      </c>
      <c r="W2194">
        <v>0</v>
      </c>
      <c r="X2194">
        <v>2.5689422660176517</v>
      </c>
      <c r="Y2194">
        <v>0</v>
      </c>
      <c r="Z2194">
        <v>2.5873776068173364E-2</v>
      </c>
      <c r="AA2194">
        <v>0</v>
      </c>
      <c r="AB2194">
        <v>0.97320829438155099</v>
      </c>
      <c r="AC2194">
        <v>0</v>
      </c>
      <c r="AD2194">
        <v>0</v>
      </c>
      <c r="AE2194">
        <v>3.568024336467376</v>
      </c>
    </row>
    <row r="2195" spans="1:31" x14ac:dyDescent="0.3">
      <c r="A2195">
        <v>2453161</v>
      </c>
      <c r="B2195">
        <v>1</v>
      </c>
      <c r="C2195" t="s">
        <v>80</v>
      </c>
      <c r="D2195" t="s">
        <v>83</v>
      </c>
      <c r="E2195" t="s">
        <v>147</v>
      </c>
      <c r="F2195" t="s">
        <v>6599</v>
      </c>
      <c r="G2195" t="s">
        <v>353</v>
      </c>
      <c r="H2195" t="s">
        <v>135</v>
      </c>
      <c r="I2195" t="s">
        <v>136</v>
      </c>
      <c r="J2195" t="s">
        <v>137</v>
      </c>
      <c r="K2195" t="s">
        <v>138</v>
      </c>
      <c r="L2195" t="s">
        <v>6600</v>
      </c>
      <c r="M2195" t="s">
        <v>6601</v>
      </c>
      <c r="N2195">
        <v>0.640833333</v>
      </c>
      <c r="O2195">
        <v>0</v>
      </c>
      <c r="P2195">
        <v>137</v>
      </c>
      <c r="Q2195">
        <v>0</v>
      </c>
      <c r="R2195">
        <v>1</v>
      </c>
      <c r="S2195">
        <v>23</v>
      </c>
      <c r="T2195">
        <v>22</v>
      </c>
      <c r="U2195">
        <v>13</v>
      </c>
      <c r="V2195">
        <v>3</v>
      </c>
      <c r="W2195">
        <v>0</v>
      </c>
      <c r="X2195">
        <v>38.46212989360658</v>
      </c>
      <c r="Y2195">
        <v>0</v>
      </c>
      <c r="Z2195">
        <v>2.0190918299829175</v>
      </c>
      <c r="AA2195">
        <v>193.09733924351832</v>
      </c>
      <c r="AB2195">
        <v>31.692229557612016</v>
      </c>
      <c r="AC2195">
        <v>134.36044715188527</v>
      </c>
      <c r="AD2195">
        <v>17.932235560307841</v>
      </c>
      <c r="AE2195">
        <v>417.56347323691296</v>
      </c>
    </row>
    <row r="2196" spans="1:31" x14ac:dyDescent="0.3">
      <c r="A2196">
        <v>2453166</v>
      </c>
      <c r="B2196">
        <v>1</v>
      </c>
      <c r="C2196" t="s">
        <v>81</v>
      </c>
      <c r="D2196" t="s">
        <v>118</v>
      </c>
      <c r="E2196" t="s">
        <v>141</v>
      </c>
      <c r="F2196" t="s">
        <v>6499</v>
      </c>
      <c r="G2196" t="s">
        <v>156</v>
      </c>
      <c r="H2196" t="s">
        <v>144</v>
      </c>
      <c r="I2196" t="s">
        <v>136</v>
      </c>
      <c r="J2196" t="s">
        <v>137</v>
      </c>
      <c r="K2196" t="s">
        <v>138</v>
      </c>
      <c r="L2196" t="s">
        <v>6602</v>
      </c>
      <c r="M2196" t="s">
        <v>6603</v>
      </c>
      <c r="N2196">
        <v>0.42499999999999999</v>
      </c>
      <c r="O2196">
        <v>0</v>
      </c>
      <c r="P2196">
        <v>37</v>
      </c>
      <c r="Q2196">
        <v>0</v>
      </c>
      <c r="R2196">
        <v>4</v>
      </c>
      <c r="S2196">
        <v>0</v>
      </c>
      <c r="T2196">
        <v>5</v>
      </c>
      <c r="U2196">
        <v>0</v>
      </c>
      <c r="V2196">
        <v>0</v>
      </c>
      <c r="W2196">
        <v>0</v>
      </c>
      <c r="X2196">
        <v>2.3112756868191551</v>
      </c>
      <c r="Y2196">
        <v>0</v>
      </c>
      <c r="Z2196">
        <v>6.0382189793054507E-4</v>
      </c>
      <c r="AA2196">
        <v>0</v>
      </c>
      <c r="AB2196">
        <v>1.1581130208522235</v>
      </c>
      <c r="AC2196">
        <v>0</v>
      </c>
      <c r="AD2196">
        <v>0</v>
      </c>
      <c r="AE2196">
        <v>3.4699925295693088</v>
      </c>
    </row>
    <row r="2197" spans="1:31" x14ac:dyDescent="0.3">
      <c r="A2197">
        <v>2453169</v>
      </c>
      <c r="B2197">
        <v>1</v>
      </c>
      <c r="C2197" t="s">
        <v>81</v>
      </c>
      <c r="D2197" t="s">
        <v>118</v>
      </c>
      <c r="E2197" t="s">
        <v>173</v>
      </c>
      <c r="F2197" t="s">
        <v>6604</v>
      </c>
      <c r="G2197" t="s">
        <v>461</v>
      </c>
      <c r="H2197" t="s">
        <v>144</v>
      </c>
      <c r="I2197" t="s">
        <v>136</v>
      </c>
      <c r="J2197" t="s">
        <v>137</v>
      </c>
      <c r="K2197" t="s">
        <v>138</v>
      </c>
      <c r="L2197" t="s">
        <v>6605</v>
      </c>
      <c r="M2197" t="s">
        <v>6606</v>
      </c>
      <c r="N2197">
        <v>2.7433333329999998</v>
      </c>
      <c r="O2197">
        <v>0</v>
      </c>
      <c r="P2197">
        <v>1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0.76181149908661816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0.76181149908661816</v>
      </c>
    </row>
    <row r="2198" spans="1:31" x14ac:dyDescent="0.3">
      <c r="A2198">
        <v>2453170</v>
      </c>
      <c r="B2198">
        <v>1</v>
      </c>
      <c r="C2198" t="s">
        <v>81</v>
      </c>
      <c r="D2198" t="s">
        <v>122</v>
      </c>
      <c r="E2198" t="s">
        <v>141</v>
      </c>
      <c r="F2198" t="s">
        <v>6607</v>
      </c>
      <c r="G2198" t="s">
        <v>156</v>
      </c>
      <c r="H2198" t="s">
        <v>144</v>
      </c>
      <c r="I2198" t="s">
        <v>136</v>
      </c>
      <c r="J2198" t="s">
        <v>137</v>
      </c>
      <c r="K2198" t="s">
        <v>138</v>
      </c>
      <c r="L2198" t="s">
        <v>6608</v>
      </c>
      <c r="M2198" t="s">
        <v>6609</v>
      </c>
      <c r="N2198">
        <v>0.52333333299999996</v>
      </c>
      <c r="O2198">
        <v>0</v>
      </c>
      <c r="P2198">
        <v>183</v>
      </c>
      <c r="Q2198">
        <v>0</v>
      </c>
      <c r="R2198">
        <v>1</v>
      </c>
      <c r="S2198">
        <v>0</v>
      </c>
      <c r="T2198">
        <v>34</v>
      </c>
      <c r="U2198">
        <v>0</v>
      </c>
      <c r="V2198">
        <v>0</v>
      </c>
      <c r="W2198">
        <v>0</v>
      </c>
      <c r="X2198">
        <v>19.725231834515483</v>
      </c>
      <c r="Y2198">
        <v>0</v>
      </c>
      <c r="Z2198">
        <v>2.834058590810426E-2</v>
      </c>
      <c r="AA2198">
        <v>0</v>
      </c>
      <c r="AB2198">
        <v>10.82199071912166</v>
      </c>
      <c r="AC2198">
        <v>0</v>
      </c>
      <c r="AD2198">
        <v>0</v>
      </c>
      <c r="AE2198">
        <v>30.575563139545245</v>
      </c>
    </row>
    <row r="2199" spans="1:31" x14ac:dyDescent="0.3">
      <c r="A2199">
        <v>2453172</v>
      </c>
      <c r="B2199">
        <v>1</v>
      </c>
      <c r="C2199" t="s">
        <v>81</v>
      </c>
      <c r="D2199" t="s">
        <v>123</v>
      </c>
      <c r="E2199" t="s">
        <v>284</v>
      </c>
      <c r="F2199" t="s">
        <v>6610</v>
      </c>
      <c r="G2199" t="s">
        <v>149</v>
      </c>
      <c r="H2199" t="s">
        <v>135</v>
      </c>
      <c r="I2199" t="s">
        <v>136</v>
      </c>
      <c r="J2199" t="s">
        <v>137</v>
      </c>
      <c r="K2199" t="s">
        <v>138</v>
      </c>
      <c r="L2199" t="s">
        <v>6611</v>
      </c>
      <c r="M2199" t="s">
        <v>6612</v>
      </c>
      <c r="N2199">
        <v>0.197221111</v>
      </c>
      <c r="O2199">
        <v>0</v>
      </c>
      <c r="P2199">
        <v>583</v>
      </c>
      <c r="Q2199">
        <v>0</v>
      </c>
      <c r="R2199">
        <v>0</v>
      </c>
      <c r="S2199">
        <v>0</v>
      </c>
      <c r="T2199">
        <v>38</v>
      </c>
      <c r="U2199">
        <v>0</v>
      </c>
      <c r="V2199">
        <v>0</v>
      </c>
      <c r="W2199">
        <v>0</v>
      </c>
      <c r="X2199">
        <v>28.096260498874337</v>
      </c>
      <c r="Y2199">
        <v>0</v>
      </c>
      <c r="Z2199">
        <v>0</v>
      </c>
      <c r="AA2199">
        <v>0</v>
      </c>
      <c r="AB2199">
        <v>12.821013755627625</v>
      </c>
      <c r="AC2199">
        <v>0</v>
      </c>
      <c r="AD2199">
        <v>0</v>
      </c>
      <c r="AE2199">
        <v>40.917274254501962</v>
      </c>
    </row>
    <row r="2200" spans="1:31" x14ac:dyDescent="0.3">
      <c r="A2200">
        <v>2453178</v>
      </c>
      <c r="B2200">
        <v>1</v>
      </c>
      <c r="C2200" t="s">
        <v>80</v>
      </c>
      <c r="D2200" t="s">
        <v>82</v>
      </c>
      <c r="E2200" t="s">
        <v>173</v>
      </c>
      <c r="F2200" t="s">
        <v>6613</v>
      </c>
      <c r="G2200" t="s">
        <v>219</v>
      </c>
      <c r="H2200" t="s">
        <v>144</v>
      </c>
      <c r="I2200" t="s">
        <v>136</v>
      </c>
      <c r="J2200" t="s">
        <v>3</v>
      </c>
      <c r="K2200" t="s">
        <v>138</v>
      </c>
      <c r="L2200" t="s">
        <v>6614</v>
      </c>
      <c r="M2200" t="s">
        <v>6615</v>
      </c>
      <c r="N2200">
        <v>1.720555555</v>
      </c>
      <c r="O2200">
        <v>0</v>
      </c>
      <c r="P2200">
        <v>2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0.67011024716574785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0.67011024716574785</v>
      </c>
    </row>
    <row r="2201" spans="1:31" x14ac:dyDescent="0.3">
      <c r="A2201">
        <v>2453179</v>
      </c>
      <c r="B2201">
        <v>1</v>
      </c>
      <c r="C2201" t="s">
        <v>80</v>
      </c>
      <c r="D2201" t="s">
        <v>105</v>
      </c>
      <c r="E2201" t="s">
        <v>141</v>
      </c>
      <c r="F2201" t="s">
        <v>3640</v>
      </c>
      <c r="G2201" t="s">
        <v>156</v>
      </c>
      <c r="H2201" t="s">
        <v>144</v>
      </c>
      <c r="I2201" t="s">
        <v>136</v>
      </c>
      <c r="J2201" t="s">
        <v>137</v>
      </c>
      <c r="K2201" t="s">
        <v>138</v>
      </c>
      <c r="L2201" t="s">
        <v>6616</v>
      </c>
      <c r="M2201" t="s">
        <v>6617</v>
      </c>
      <c r="N2201">
        <v>1.284166666</v>
      </c>
      <c r="O2201">
        <v>0</v>
      </c>
      <c r="P2201">
        <v>9</v>
      </c>
      <c r="Q2201">
        <v>0</v>
      </c>
      <c r="R2201">
        <v>0</v>
      </c>
      <c r="S2201">
        <v>0</v>
      </c>
      <c r="T2201">
        <v>6</v>
      </c>
      <c r="U2201">
        <v>0</v>
      </c>
      <c r="V2201">
        <v>0</v>
      </c>
      <c r="W2201">
        <v>0</v>
      </c>
      <c r="X2201">
        <v>4.6424213836397392</v>
      </c>
      <c r="Y2201">
        <v>0</v>
      </c>
      <c r="Z2201">
        <v>0</v>
      </c>
      <c r="AA2201">
        <v>0</v>
      </c>
      <c r="AB2201">
        <v>3.6405322171362391</v>
      </c>
      <c r="AC2201">
        <v>0</v>
      </c>
      <c r="AD2201">
        <v>0</v>
      </c>
      <c r="AE2201">
        <v>8.2829536007759792</v>
      </c>
    </row>
    <row r="2202" spans="1:31" x14ac:dyDescent="0.3">
      <c r="A2202">
        <v>2453180</v>
      </c>
      <c r="B2202">
        <v>1</v>
      </c>
      <c r="C2202" t="s">
        <v>81</v>
      </c>
      <c r="D2202" t="s">
        <v>128</v>
      </c>
      <c r="E2202" t="s">
        <v>141</v>
      </c>
      <c r="F2202" t="s">
        <v>6618</v>
      </c>
      <c r="G2202" t="s">
        <v>156</v>
      </c>
      <c r="H2202" t="s">
        <v>144</v>
      </c>
      <c r="I2202" t="s">
        <v>136</v>
      </c>
      <c r="J2202" t="s">
        <v>137</v>
      </c>
      <c r="K2202" t="s">
        <v>138</v>
      </c>
      <c r="L2202" t="s">
        <v>6619</v>
      </c>
      <c r="M2202" t="s">
        <v>6620</v>
      </c>
      <c r="N2202">
        <v>0.91166666600000001</v>
      </c>
      <c r="O2202">
        <v>0</v>
      </c>
      <c r="P2202">
        <v>178</v>
      </c>
      <c r="Q2202">
        <v>0</v>
      </c>
      <c r="R2202">
        <v>0</v>
      </c>
      <c r="S2202">
        <v>0</v>
      </c>
      <c r="T2202">
        <v>4</v>
      </c>
      <c r="U2202">
        <v>0</v>
      </c>
      <c r="V2202">
        <v>0</v>
      </c>
      <c r="W2202">
        <v>0</v>
      </c>
      <c r="X2202">
        <v>51.932110584206249</v>
      </c>
      <c r="Y2202">
        <v>0</v>
      </c>
      <c r="Z2202">
        <v>0</v>
      </c>
      <c r="AA2202">
        <v>0</v>
      </c>
      <c r="AB2202">
        <v>1.8105045319111646</v>
      </c>
      <c r="AC2202">
        <v>0</v>
      </c>
      <c r="AD2202">
        <v>0</v>
      </c>
      <c r="AE2202">
        <v>53.742615116117413</v>
      </c>
    </row>
    <row r="2203" spans="1:31" x14ac:dyDescent="0.3">
      <c r="A2203">
        <v>2453181</v>
      </c>
      <c r="B2203">
        <v>1</v>
      </c>
      <c r="C2203" t="s">
        <v>81</v>
      </c>
      <c r="D2203" t="s">
        <v>117</v>
      </c>
      <c r="E2203" t="s">
        <v>173</v>
      </c>
      <c r="F2203" t="s">
        <v>6621</v>
      </c>
      <c r="G2203" t="s">
        <v>143</v>
      </c>
      <c r="H2203" t="s">
        <v>144</v>
      </c>
      <c r="I2203" t="s">
        <v>136</v>
      </c>
      <c r="J2203" t="s">
        <v>137</v>
      </c>
      <c r="K2203" t="s">
        <v>138</v>
      </c>
      <c r="L2203" t="s">
        <v>6622</v>
      </c>
      <c r="M2203" t="s">
        <v>6623</v>
      </c>
      <c r="N2203">
        <v>0.29972222199999998</v>
      </c>
      <c r="O2203">
        <v>0</v>
      </c>
      <c r="P2203">
        <v>4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0.25618713788811509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0.25618713788811509</v>
      </c>
    </row>
    <row r="2204" spans="1:31" x14ac:dyDescent="0.3">
      <c r="A2204">
        <v>2453182</v>
      </c>
      <c r="B2204">
        <v>1</v>
      </c>
      <c r="C2204" t="s">
        <v>81</v>
      </c>
      <c r="D2204" t="s">
        <v>128</v>
      </c>
      <c r="E2204" t="s">
        <v>132</v>
      </c>
      <c r="F2204" t="s">
        <v>6624</v>
      </c>
      <c r="G2204" t="s">
        <v>149</v>
      </c>
      <c r="H2204" t="s">
        <v>135</v>
      </c>
      <c r="I2204" t="s">
        <v>136</v>
      </c>
      <c r="J2204" t="s">
        <v>137</v>
      </c>
      <c r="K2204" t="s">
        <v>138</v>
      </c>
      <c r="L2204" t="s">
        <v>6625</v>
      </c>
      <c r="M2204" t="s">
        <v>6626</v>
      </c>
      <c r="N2204">
        <v>2.0705555549999999</v>
      </c>
      <c r="O2204">
        <v>0</v>
      </c>
      <c r="P2204">
        <v>0</v>
      </c>
      <c r="Q2204">
        <v>0</v>
      </c>
      <c r="R2204">
        <v>0</v>
      </c>
      <c r="S2204">
        <v>3</v>
      </c>
      <c r="T2204">
        <v>0</v>
      </c>
      <c r="U2204">
        <v>1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786.24381704950861</v>
      </c>
      <c r="AB2204">
        <v>0</v>
      </c>
      <c r="AC2204">
        <v>410.47518690016148</v>
      </c>
      <c r="AD2204">
        <v>0</v>
      </c>
      <c r="AE2204">
        <v>1196.71900394967</v>
      </c>
    </row>
    <row r="2205" spans="1:31" x14ac:dyDescent="0.3">
      <c r="A2205">
        <v>2453184</v>
      </c>
      <c r="B2205">
        <v>1</v>
      </c>
      <c r="C2205" t="s">
        <v>80</v>
      </c>
      <c r="D2205" t="s">
        <v>83</v>
      </c>
      <c r="E2205" t="s">
        <v>141</v>
      </c>
      <c r="F2205" t="s">
        <v>6627</v>
      </c>
      <c r="G2205" t="s">
        <v>1552</v>
      </c>
      <c r="H2205" t="s">
        <v>144</v>
      </c>
      <c r="I2205" t="s">
        <v>136</v>
      </c>
      <c r="J2205" t="s">
        <v>137</v>
      </c>
      <c r="K2205" t="s">
        <v>138</v>
      </c>
      <c r="L2205" t="s">
        <v>6628</v>
      </c>
      <c r="M2205" t="s">
        <v>6629</v>
      </c>
      <c r="N2205">
        <v>1.904722222</v>
      </c>
      <c r="O2205">
        <v>0</v>
      </c>
      <c r="P2205">
        <v>57</v>
      </c>
      <c r="Q2205">
        <v>0</v>
      </c>
      <c r="R2205">
        <v>0</v>
      </c>
      <c r="S2205">
        <v>0</v>
      </c>
      <c r="T2205">
        <v>9</v>
      </c>
      <c r="U2205">
        <v>0</v>
      </c>
      <c r="V2205">
        <v>0</v>
      </c>
      <c r="W2205">
        <v>0</v>
      </c>
      <c r="X2205">
        <v>49.530737452535071</v>
      </c>
      <c r="Y2205">
        <v>0</v>
      </c>
      <c r="Z2205">
        <v>0</v>
      </c>
      <c r="AA2205">
        <v>0</v>
      </c>
      <c r="AB2205">
        <v>17.139763955025202</v>
      </c>
      <c r="AC2205">
        <v>0</v>
      </c>
      <c r="AD2205">
        <v>0</v>
      </c>
      <c r="AE2205">
        <v>66.670501407560266</v>
      </c>
    </row>
    <row r="2206" spans="1:31" x14ac:dyDescent="0.3">
      <c r="A2206">
        <v>2453185</v>
      </c>
      <c r="B2206">
        <v>1</v>
      </c>
      <c r="C2206" t="s">
        <v>81</v>
      </c>
      <c r="D2206" t="s">
        <v>123</v>
      </c>
      <c r="E2206" t="s">
        <v>132</v>
      </c>
      <c r="F2206" t="s">
        <v>6630</v>
      </c>
      <c r="G2206" t="s">
        <v>149</v>
      </c>
      <c r="H2206" t="s">
        <v>135</v>
      </c>
      <c r="I2206" t="s">
        <v>136</v>
      </c>
      <c r="J2206" t="s">
        <v>137</v>
      </c>
      <c r="K2206" t="s">
        <v>138</v>
      </c>
      <c r="L2206" t="s">
        <v>6631</v>
      </c>
      <c r="M2206" t="s">
        <v>6632</v>
      </c>
      <c r="N2206">
        <v>1.473055555</v>
      </c>
      <c r="O2206">
        <v>0</v>
      </c>
      <c r="P2206">
        <v>2190</v>
      </c>
      <c r="Q2206">
        <v>0</v>
      </c>
      <c r="R2206">
        <v>0</v>
      </c>
      <c r="S2206">
        <v>0</v>
      </c>
      <c r="T2206">
        <v>169</v>
      </c>
      <c r="U2206">
        <v>0</v>
      </c>
      <c r="V2206">
        <v>1</v>
      </c>
      <c r="W2206">
        <v>0</v>
      </c>
      <c r="X2206">
        <v>834.66832227471275</v>
      </c>
      <c r="Y2206">
        <v>0</v>
      </c>
      <c r="Z2206">
        <v>0</v>
      </c>
      <c r="AA2206">
        <v>0</v>
      </c>
      <c r="AB2206">
        <v>140.74057358080918</v>
      </c>
      <c r="AC2206">
        <v>0</v>
      </c>
      <c r="AD2206">
        <v>1.4679615989877737</v>
      </c>
      <c r="AE2206">
        <v>976.87685745450972</v>
      </c>
    </row>
    <row r="2207" spans="1:31" x14ac:dyDescent="0.3">
      <c r="A2207">
        <v>2453188</v>
      </c>
      <c r="B2207">
        <v>1</v>
      </c>
      <c r="C2207" t="s">
        <v>81</v>
      </c>
      <c r="D2207" t="s">
        <v>123</v>
      </c>
      <c r="E2207" t="s">
        <v>284</v>
      </c>
      <c r="F2207" t="s">
        <v>6610</v>
      </c>
      <c r="G2207" t="s">
        <v>149</v>
      </c>
      <c r="H2207" t="s">
        <v>135</v>
      </c>
      <c r="I2207" t="s">
        <v>136</v>
      </c>
      <c r="J2207" t="s">
        <v>137</v>
      </c>
      <c r="K2207" t="s">
        <v>138</v>
      </c>
      <c r="L2207" t="s">
        <v>6633</v>
      </c>
      <c r="M2207" t="s">
        <v>6634</v>
      </c>
      <c r="N2207">
        <v>1.1091666659999999</v>
      </c>
      <c r="O2207">
        <v>0</v>
      </c>
      <c r="P2207">
        <v>583</v>
      </c>
      <c r="Q2207">
        <v>0</v>
      </c>
      <c r="R2207">
        <v>0</v>
      </c>
      <c r="S2207">
        <v>0</v>
      </c>
      <c r="T2207">
        <v>38</v>
      </c>
      <c r="U2207">
        <v>0</v>
      </c>
      <c r="V2207">
        <v>0</v>
      </c>
      <c r="W2207">
        <v>0</v>
      </c>
      <c r="X2207">
        <v>156.8584973563257</v>
      </c>
      <c r="Y2207">
        <v>0</v>
      </c>
      <c r="Z2207">
        <v>0</v>
      </c>
      <c r="AA2207">
        <v>0</v>
      </c>
      <c r="AB2207">
        <v>68.542626858050639</v>
      </c>
      <c r="AC2207">
        <v>0</v>
      </c>
      <c r="AD2207">
        <v>0</v>
      </c>
      <c r="AE2207">
        <v>225.40112421437635</v>
      </c>
    </row>
    <row r="2208" spans="1:31" x14ac:dyDescent="0.3">
      <c r="A2208">
        <v>2453189</v>
      </c>
      <c r="B2208">
        <v>1</v>
      </c>
      <c r="C2208" t="s">
        <v>80</v>
      </c>
      <c r="D2208" t="s">
        <v>107</v>
      </c>
      <c r="E2208" t="s">
        <v>141</v>
      </c>
      <c r="F2208" t="s">
        <v>6635</v>
      </c>
      <c r="G2208" t="s">
        <v>143</v>
      </c>
      <c r="H2208" t="s">
        <v>144</v>
      </c>
      <c r="I2208" t="s">
        <v>136</v>
      </c>
      <c r="J2208" t="s">
        <v>137</v>
      </c>
      <c r="K2208" t="s">
        <v>138</v>
      </c>
      <c r="L2208" t="s">
        <v>6636</v>
      </c>
      <c r="M2208" t="s">
        <v>6637</v>
      </c>
      <c r="N2208">
        <v>0.53416666599999996</v>
      </c>
      <c r="O2208">
        <v>0</v>
      </c>
      <c r="P2208">
        <v>26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2.9125616483102408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2.9125616483102408</v>
      </c>
    </row>
    <row r="2209" spans="1:31" x14ac:dyDescent="0.3">
      <c r="A2209">
        <v>2453191</v>
      </c>
      <c r="B2209">
        <v>1</v>
      </c>
      <c r="C2209" t="s">
        <v>80</v>
      </c>
      <c r="D2209" t="s">
        <v>82</v>
      </c>
      <c r="E2209" t="s">
        <v>182</v>
      </c>
      <c r="F2209" t="s">
        <v>6139</v>
      </c>
      <c r="G2209" t="s">
        <v>143</v>
      </c>
      <c r="H2209" t="s">
        <v>144</v>
      </c>
      <c r="I2209" t="s">
        <v>136</v>
      </c>
      <c r="J2209" t="s">
        <v>137</v>
      </c>
      <c r="K2209" t="s">
        <v>138</v>
      </c>
      <c r="L2209" t="s">
        <v>6638</v>
      </c>
      <c r="M2209" t="s">
        <v>6639</v>
      </c>
      <c r="N2209">
        <v>1.415277777</v>
      </c>
      <c r="O2209">
        <v>0</v>
      </c>
      <c r="P2209">
        <v>52</v>
      </c>
      <c r="Q2209">
        <v>0</v>
      </c>
      <c r="R2209">
        <v>0</v>
      </c>
      <c r="S2209">
        <v>0</v>
      </c>
      <c r="T2209">
        <v>14</v>
      </c>
      <c r="U2209">
        <v>0</v>
      </c>
      <c r="V2209">
        <v>0</v>
      </c>
      <c r="W2209">
        <v>0</v>
      </c>
      <c r="X2209">
        <v>27.166342004854325</v>
      </c>
      <c r="Y2209">
        <v>0</v>
      </c>
      <c r="Z2209">
        <v>0</v>
      </c>
      <c r="AA2209">
        <v>0</v>
      </c>
      <c r="AB2209">
        <v>21.070320118718382</v>
      </c>
      <c r="AC2209">
        <v>0</v>
      </c>
      <c r="AD2209">
        <v>0</v>
      </c>
      <c r="AE2209">
        <v>48.236662123572707</v>
      </c>
    </row>
    <row r="2210" spans="1:31" x14ac:dyDescent="0.3">
      <c r="A2210">
        <v>2453193</v>
      </c>
      <c r="B2210">
        <v>1</v>
      </c>
      <c r="C2210" t="s">
        <v>81</v>
      </c>
      <c r="D2210" t="s">
        <v>123</v>
      </c>
      <c r="E2210" t="s">
        <v>284</v>
      </c>
      <c r="F2210" t="s">
        <v>6581</v>
      </c>
      <c r="G2210" t="s">
        <v>149</v>
      </c>
      <c r="H2210" t="s">
        <v>135</v>
      </c>
      <c r="I2210" t="s">
        <v>136</v>
      </c>
      <c r="J2210" t="s">
        <v>137</v>
      </c>
      <c r="K2210" t="s">
        <v>138</v>
      </c>
      <c r="L2210" t="s">
        <v>6640</v>
      </c>
      <c r="M2210" t="s">
        <v>6641</v>
      </c>
      <c r="N2210">
        <v>1.065833333</v>
      </c>
      <c r="O2210">
        <v>10</v>
      </c>
      <c r="P2210">
        <v>32</v>
      </c>
      <c r="Q2210">
        <v>202</v>
      </c>
      <c r="R2210">
        <v>299</v>
      </c>
      <c r="S2210">
        <v>46</v>
      </c>
      <c r="T2210">
        <v>52</v>
      </c>
      <c r="U2210">
        <v>1</v>
      </c>
      <c r="V2210">
        <v>0</v>
      </c>
      <c r="W2210">
        <v>3.171870984051413</v>
      </c>
      <c r="X2210">
        <v>18.869994718780884</v>
      </c>
      <c r="Y2210">
        <v>89.365656461957798</v>
      </c>
      <c r="Z2210">
        <v>92.79915838175144</v>
      </c>
      <c r="AA2210">
        <v>108.46774726860706</v>
      </c>
      <c r="AB2210">
        <v>33.10531584651082</v>
      </c>
      <c r="AC2210">
        <v>246.3234640090117</v>
      </c>
      <c r="AD2210">
        <v>0</v>
      </c>
      <c r="AE2210">
        <v>592.10320767067105</v>
      </c>
    </row>
    <row r="2211" spans="1:31" x14ac:dyDescent="0.3">
      <c r="A2211">
        <v>2453195</v>
      </c>
      <c r="B2211">
        <v>1</v>
      </c>
      <c r="C2211" t="s">
        <v>80</v>
      </c>
      <c r="D2211" t="s">
        <v>85</v>
      </c>
      <c r="E2211" t="s">
        <v>173</v>
      </c>
      <c r="F2211" t="s">
        <v>6642</v>
      </c>
      <c r="G2211" t="s">
        <v>219</v>
      </c>
      <c r="H2211" t="s">
        <v>144</v>
      </c>
      <c r="I2211" t="s">
        <v>136</v>
      </c>
      <c r="J2211" t="s">
        <v>3</v>
      </c>
      <c r="K2211" t="s">
        <v>138</v>
      </c>
      <c r="L2211" t="s">
        <v>6643</v>
      </c>
      <c r="M2211" t="s">
        <v>6644</v>
      </c>
      <c r="N2211">
        <v>2.3341666659999998</v>
      </c>
      <c r="O2211">
        <v>0</v>
      </c>
      <c r="P2211">
        <v>11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10.168281761180634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10.168281761180634</v>
      </c>
    </row>
    <row r="2212" spans="1:31" x14ac:dyDescent="0.3">
      <c r="A2212">
        <v>2453197</v>
      </c>
      <c r="B2212">
        <v>1</v>
      </c>
      <c r="C2212" t="s">
        <v>81</v>
      </c>
      <c r="D2212" t="s">
        <v>118</v>
      </c>
      <c r="E2212" t="s">
        <v>141</v>
      </c>
      <c r="F2212" t="s">
        <v>6645</v>
      </c>
      <c r="G2212" t="s">
        <v>156</v>
      </c>
      <c r="H2212" t="s">
        <v>144</v>
      </c>
      <c r="I2212" t="s">
        <v>136</v>
      </c>
      <c r="J2212" t="s">
        <v>137</v>
      </c>
      <c r="K2212" t="s">
        <v>138</v>
      </c>
      <c r="L2212" t="s">
        <v>6646</v>
      </c>
      <c r="M2212" t="s">
        <v>6647</v>
      </c>
      <c r="N2212">
        <v>1.314444444</v>
      </c>
      <c r="O2212">
        <v>0</v>
      </c>
      <c r="P2212">
        <v>65</v>
      </c>
      <c r="Q2212">
        <v>0</v>
      </c>
      <c r="R2212">
        <v>0</v>
      </c>
      <c r="S2212">
        <v>0</v>
      </c>
      <c r="T2212">
        <v>1</v>
      </c>
      <c r="U2212">
        <v>0</v>
      </c>
      <c r="V2212">
        <v>0</v>
      </c>
      <c r="W2212">
        <v>0</v>
      </c>
      <c r="X2212">
        <v>22.847251028622086</v>
      </c>
      <c r="Y2212">
        <v>0</v>
      </c>
      <c r="Z2212">
        <v>0</v>
      </c>
      <c r="AA2212">
        <v>0</v>
      </c>
      <c r="AB2212">
        <v>0.3322753252376906</v>
      </c>
      <c r="AC2212">
        <v>0</v>
      </c>
      <c r="AD2212">
        <v>0</v>
      </c>
      <c r="AE2212">
        <v>23.179526353859778</v>
      </c>
    </row>
    <row r="2213" spans="1:31" x14ac:dyDescent="0.3">
      <c r="A2213">
        <v>2453200</v>
      </c>
      <c r="B2213">
        <v>1</v>
      </c>
      <c r="C2213" t="s">
        <v>81</v>
      </c>
      <c r="D2213" t="s">
        <v>118</v>
      </c>
      <c r="E2213" t="s">
        <v>141</v>
      </c>
      <c r="F2213" t="s">
        <v>6648</v>
      </c>
      <c r="G2213" t="s">
        <v>156</v>
      </c>
      <c r="H2213" t="s">
        <v>144</v>
      </c>
      <c r="I2213" t="s">
        <v>136</v>
      </c>
      <c r="J2213" t="s">
        <v>137</v>
      </c>
      <c r="K2213" t="s">
        <v>138</v>
      </c>
      <c r="L2213" t="s">
        <v>6649</v>
      </c>
      <c r="M2213" t="s">
        <v>6650</v>
      </c>
      <c r="N2213">
        <v>0.69777777699999999</v>
      </c>
      <c r="O2213">
        <v>0</v>
      </c>
      <c r="P2213">
        <v>37</v>
      </c>
      <c r="Q2213">
        <v>0</v>
      </c>
      <c r="R2213">
        <v>4</v>
      </c>
      <c r="S2213">
        <v>0</v>
      </c>
      <c r="T2213">
        <v>5</v>
      </c>
      <c r="U2213">
        <v>0</v>
      </c>
      <c r="V2213">
        <v>0</v>
      </c>
      <c r="W2213">
        <v>0</v>
      </c>
      <c r="X2213">
        <v>3.7578008270695173</v>
      </c>
      <c r="Y2213">
        <v>0</v>
      </c>
      <c r="Z2213">
        <v>9.7404081443650578E-4</v>
      </c>
      <c r="AA2213">
        <v>0</v>
      </c>
      <c r="AB2213">
        <v>1.7934912870896695</v>
      </c>
      <c r="AC2213">
        <v>0</v>
      </c>
      <c r="AD2213">
        <v>0</v>
      </c>
      <c r="AE2213">
        <v>5.5522661549736236</v>
      </c>
    </row>
    <row r="2214" spans="1:31" x14ac:dyDescent="0.3">
      <c r="A2214">
        <v>2453201</v>
      </c>
      <c r="B2214">
        <v>1</v>
      </c>
      <c r="C2214" t="s">
        <v>81</v>
      </c>
      <c r="D2214" t="s">
        <v>118</v>
      </c>
      <c r="E2214" t="s">
        <v>141</v>
      </c>
      <c r="F2214" t="s">
        <v>6651</v>
      </c>
      <c r="G2214" t="s">
        <v>156</v>
      </c>
      <c r="H2214" t="s">
        <v>144</v>
      </c>
      <c r="I2214" t="s">
        <v>136</v>
      </c>
      <c r="J2214" t="s">
        <v>137</v>
      </c>
      <c r="K2214" t="s">
        <v>138</v>
      </c>
      <c r="L2214" t="s">
        <v>6652</v>
      </c>
      <c r="M2214" t="s">
        <v>6653</v>
      </c>
      <c r="N2214">
        <v>2.3402777769999998</v>
      </c>
      <c r="O2214">
        <v>0</v>
      </c>
      <c r="P2214">
        <v>48</v>
      </c>
      <c r="Q2214">
        <v>0</v>
      </c>
      <c r="R2214">
        <v>7</v>
      </c>
      <c r="S2214">
        <v>0</v>
      </c>
      <c r="T2214">
        <v>16</v>
      </c>
      <c r="U2214">
        <v>0</v>
      </c>
      <c r="V2214">
        <v>0</v>
      </c>
      <c r="W2214">
        <v>0</v>
      </c>
      <c r="X2214">
        <v>16.298270671509854</v>
      </c>
      <c r="Y2214">
        <v>0</v>
      </c>
      <c r="Z2214">
        <v>2.9331782088435938</v>
      </c>
      <c r="AA2214">
        <v>0</v>
      </c>
      <c r="AB2214">
        <v>24.448140346238191</v>
      </c>
      <c r="AC2214">
        <v>0</v>
      </c>
      <c r="AD2214">
        <v>0</v>
      </c>
      <c r="AE2214">
        <v>43.679589226591638</v>
      </c>
    </row>
    <row r="2215" spans="1:31" x14ac:dyDescent="0.3">
      <c r="A2215">
        <v>2453208</v>
      </c>
      <c r="B2215">
        <v>1</v>
      </c>
      <c r="C2215" t="s">
        <v>81</v>
      </c>
      <c r="D2215" t="s">
        <v>119</v>
      </c>
      <c r="E2215" t="s">
        <v>141</v>
      </c>
      <c r="F2215" t="s">
        <v>6654</v>
      </c>
      <c r="G2215" t="s">
        <v>156</v>
      </c>
      <c r="H2215" t="s">
        <v>144</v>
      </c>
      <c r="I2215" t="s">
        <v>136</v>
      </c>
      <c r="J2215" t="s">
        <v>137</v>
      </c>
      <c r="K2215" t="s">
        <v>138</v>
      </c>
      <c r="L2215" t="s">
        <v>6655</v>
      </c>
      <c r="M2215" t="s">
        <v>6656</v>
      </c>
      <c r="N2215">
        <v>0.93111111099999999</v>
      </c>
      <c r="O2215">
        <v>0</v>
      </c>
      <c r="P2215">
        <v>5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0.47863608810995595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0.47863608810995595</v>
      </c>
    </row>
    <row r="2216" spans="1:31" x14ac:dyDescent="0.3">
      <c r="A2216">
        <v>2453210</v>
      </c>
      <c r="B2216">
        <v>1</v>
      </c>
      <c r="C2216" t="s">
        <v>81</v>
      </c>
      <c r="D2216" t="s">
        <v>118</v>
      </c>
      <c r="E2216" t="s">
        <v>284</v>
      </c>
      <c r="F2216" t="s">
        <v>6546</v>
      </c>
      <c r="G2216" t="s">
        <v>149</v>
      </c>
      <c r="H2216" t="s">
        <v>135</v>
      </c>
      <c r="I2216" t="s">
        <v>136</v>
      </c>
      <c r="J2216" t="s">
        <v>137</v>
      </c>
      <c r="K2216" t="s">
        <v>138</v>
      </c>
      <c r="L2216" t="s">
        <v>6657</v>
      </c>
      <c r="M2216" t="s">
        <v>6658</v>
      </c>
      <c r="N2216">
        <v>0.57055555499999999</v>
      </c>
      <c r="O2216">
        <v>7</v>
      </c>
      <c r="P2216">
        <v>1125</v>
      </c>
      <c r="Q2216">
        <v>194</v>
      </c>
      <c r="R2216">
        <v>83</v>
      </c>
      <c r="S2216">
        <v>42</v>
      </c>
      <c r="T2216">
        <v>98</v>
      </c>
      <c r="U2216">
        <v>0</v>
      </c>
      <c r="V2216">
        <v>0</v>
      </c>
      <c r="W2216">
        <v>1.371526305374569</v>
      </c>
      <c r="X2216">
        <v>121.44501162295829</v>
      </c>
      <c r="Y2216">
        <v>150.61128679399263</v>
      </c>
      <c r="Z2216">
        <v>14.699726334236876</v>
      </c>
      <c r="AA2216">
        <v>56.636467901858403</v>
      </c>
      <c r="AB2216">
        <v>27.877827576074758</v>
      </c>
      <c r="AC2216">
        <v>0</v>
      </c>
      <c r="AD2216">
        <v>0</v>
      </c>
      <c r="AE2216">
        <v>372.64184653449553</v>
      </c>
    </row>
    <row r="2217" spans="1:31" x14ac:dyDescent="0.3">
      <c r="A2217">
        <v>2453216</v>
      </c>
      <c r="B2217">
        <v>1</v>
      </c>
      <c r="C2217" t="s">
        <v>80</v>
      </c>
      <c r="D2217" t="s">
        <v>95</v>
      </c>
      <c r="E2217" t="s">
        <v>141</v>
      </c>
      <c r="F2217" t="s">
        <v>6659</v>
      </c>
      <c r="G2217" t="s">
        <v>143</v>
      </c>
      <c r="H2217" t="s">
        <v>144</v>
      </c>
      <c r="I2217" t="s">
        <v>136</v>
      </c>
      <c r="J2217" t="s">
        <v>137</v>
      </c>
      <c r="K2217" t="s">
        <v>138</v>
      </c>
      <c r="L2217" t="s">
        <v>6660</v>
      </c>
      <c r="M2217" t="s">
        <v>6661</v>
      </c>
      <c r="N2217">
        <v>0.82861111099999996</v>
      </c>
      <c r="O2217">
        <v>0</v>
      </c>
      <c r="P2217">
        <v>84</v>
      </c>
      <c r="Q2217">
        <v>0</v>
      </c>
      <c r="R2217">
        <v>0</v>
      </c>
      <c r="S2217">
        <v>0</v>
      </c>
      <c r="T2217">
        <v>3</v>
      </c>
      <c r="U2217">
        <v>0</v>
      </c>
      <c r="V2217">
        <v>0</v>
      </c>
      <c r="W2217">
        <v>0</v>
      </c>
      <c r="X2217">
        <v>13.736181127066583</v>
      </c>
      <c r="Y2217">
        <v>0</v>
      </c>
      <c r="Z2217">
        <v>0</v>
      </c>
      <c r="AA2217">
        <v>0</v>
      </c>
      <c r="AB2217">
        <v>0.22304828296271234</v>
      </c>
      <c r="AC2217">
        <v>0</v>
      </c>
      <c r="AD2217">
        <v>0</v>
      </c>
      <c r="AE2217">
        <v>13.959229410029296</v>
      </c>
    </row>
    <row r="2218" spans="1:31" x14ac:dyDescent="0.3">
      <c r="A2218">
        <v>2453217</v>
      </c>
      <c r="B2218">
        <v>1</v>
      </c>
      <c r="C2218" t="s">
        <v>80</v>
      </c>
      <c r="D2218" t="s">
        <v>82</v>
      </c>
      <c r="E2218" t="s">
        <v>173</v>
      </c>
      <c r="F2218" t="s">
        <v>6158</v>
      </c>
      <c r="G2218" t="s">
        <v>461</v>
      </c>
      <c r="H2218" t="s">
        <v>144</v>
      </c>
      <c r="I2218" t="s">
        <v>136</v>
      </c>
      <c r="J2218" t="s">
        <v>137</v>
      </c>
      <c r="K2218" t="s">
        <v>138</v>
      </c>
      <c r="L2218" t="s">
        <v>6662</v>
      </c>
      <c r="M2218" t="s">
        <v>6663</v>
      </c>
      <c r="N2218">
        <v>3.9516666659999999</v>
      </c>
      <c r="O2218">
        <v>0</v>
      </c>
      <c r="P2218">
        <v>7</v>
      </c>
      <c r="Q2218">
        <v>0</v>
      </c>
      <c r="R2218">
        <v>0</v>
      </c>
      <c r="S2218">
        <v>0</v>
      </c>
      <c r="T2218">
        <v>2</v>
      </c>
      <c r="U2218">
        <v>0</v>
      </c>
      <c r="V2218">
        <v>0</v>
      </c>
      <c r="W2218">
        <v>0</v>
      </c>
      <c r="X2218">
        <v>7.5078301514244412</v>
      </c>
      <c r="Y2218">
        <v>0</v>
      </c>
      <c r="Z2218">
        <v>0</v>
      </c>
      <c r="AA2218">
        <v>0</v>
      </c>
      <c r="AB2218">
        <v>2.4569123866453393</v>
      </c>
      <c r="AC2218">
        <v>0</v>
      </c>
      <c r="AD2218">
        <v>0</v>
      </c>
      <c r="AE2218">
        <v>9.9647425380697801</v>
      </c>
    </row>
    <row r="2219" spans="1:31" x14ac:dyDescent="0.3">
      <c r="A2219">
        <v>2453220</v>
      </c>
      <c r="B2219">
        <v>1</v>
      </c>
      <c r="C2219" t="s">
        <v>81</v>
      </c>
      <c r="D2219" t="s">
        <v>127</v>
      </c>
      <c r="E2219" t="s">
        <v>169</v>
      </c>
      <c r="F2219" t="s">
        <v>6664</v>
      </c>
      <c r="G2219" t="s">
        <v>149</v>
      </c>
      <c r="H2219" t="s">
        <v>135</v>
      </c>
      <c r="I2219" t="s">
        <v>136</v>
      </c>
      <c r="J2219" t="s">
        <v>137</v>
      </c>
      <c r="K2219" t="s">
        <v>138</v>
      </c>
      <c r="L2219" t="s">
        <v>6665</v>
      </c>
      <c r="M2219" t="s">
        <v>6666</v>
      </c>
      <c r="N2219">
        <v>2.2269444439999999</v>
      </c>
      <c r="O2219">
        <v>0</v>
      </c>
      <c r="P2219">
        <v>394</v>
      </c>
      <c r="Q2219">
        <v>28</v>
      </c>
      <c r="R2219">
        <v>64</v>
      </c>
      <c r="S2219">
        <v>3</v>
      </c>
      <c r="T2219">
        <v>54</v>
      </c>
      <c r="U2219">
        <v>0</v>
      </c>
      <c r="V2219">
        <v>0</v>
      </c>
      <c r="W2219">
        <v>0</v>
      </c>
      <c r="X2219">
        <v>188.56763569357184</v>
      </c>
      <c r="Y2219">
        <v>72.108592214010372</v>
      </c>
      <c r="Z2219">
        <v>42.964805845704618</v>
      </c>
      <c r="AA2219">
        <v>5.5030696255778402</v>
      </c>
      <c r="AB2219">
        <v>52.186804996077022</v>
      </c>
      <c r="AC2219">
        <v>0</v>
      </c>
      <c r="AD2219">
        <v>0</v>
      </c>
      <c r="AE2219">
        <v>361.33090837494166</v>
      </c>
    </row>
    <row r="2220" spans="1:31" x14ac:dyDescent="0.3">
      <c r="A2220">
        <v>2453221</v>
      </c>
      <c r="B2220">
        <v>1</v>
      </c>
      <c r="C2220" t="s">
        <v>80</v>
      </c>
      <c r="D2220" t="s">
        <v>91</v>
      </c>
      <c r="E2220" t="s">
        <v>159</v>
      </c>
      <c r="F2220" t="s">
        <v>6667</v>
      </c>
      <c r="G2220" t="s">
        <v>725</v>
      </c>
      <c r="H2220" t="s">
        <v>144</v>
      </c>
      <c r="I2220" t="s">
        <v>136</v>
      </c>
      <c r="J2220" t="s">
        <v>137</v>
      </c>
      <c r="K2220" t="s">
        <v>138</v>
      </c>
      <c r="L2220" t="s">
        <v>6668</v>
      </c>
      <c r="M2220" t="s">
        <v>6669</v>
      </c>
      <c r="N2220">
        <v>1.8036111109999999</v>
      </c>
      <c r="O2220">
        <v>0</v>
      </c>
      <c r="P2220">
        <v>0</v>
      </c>
      <c r="Q2220">
        <v>0</v>
      </c>
      <c r="R2220">
        <v>2</v>
      </c>
      <c r="S2220">
        <v>0</v>
      </c>
      <c r="T2220">
        <v>2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0.44793227238731226</v>
      </c>
      <c r="AA2220">
        <v>0</v>
      </c>
      <c r="AB2220">
        <v>0.19933132170902154</v>
      </c>
      <c r="AC2220">
        <v>0</v>
      </c>
      <c r="AD2220">
        <v>0</v>
      </c>
      <c r="AE2220">
        <v>0.64726359409633383</v>
      </c>
    </row>
    <row r="2221" spans="1:31" x14ac:dyDescent="0.3">
      <c r="A2221">
        <v>2453223</v>
      </c>
      <c r="B2221">
        <v>1</v>
      </c>
      <c r="C2221" t="s">
        <v>81</v>
      </c>
      <c r="D2221" t="s">
        <v>123</v>
      </c>
      <c r="E2221" t="s">
        <v>147</v>
      </c>
      <c r="F2221" t="s">
        <v>6670</v>
      </c>
      <c r="G2221" t="s">
        <v>149</v>
      </c>
      <c r="H2221" t="s">
        <v>135</v>
      </c>
      <c r="I2221" t="s">
        <v>136</v>
      </c>
      <c r="J2221" t="s">
        <v>137</v>
      </c>
      <c r="K2221" t="s">
        <v>138</v>
      </c>
      <c r="L2221" t="s">
        <v>6671</v>
      </c>
      <c r="M2221" t="s">
        <v>6672</v>
      </c>
      <c r="N2221">
        <v>1.546944444</v>
      </c>
      <c r="O2221">
        <v>0</v>
      </c>
      <c r="P2221">
        <v>202</v>
      </c>
      <c r="Q2221">
        <v>0</v>
      </c>
      <c r="R2221">
        <v>1</v>
      </c>
      <c r="S2221">
        <v>0</v>
      </c>
      <c r="T2221">
        <v>2</v>
      </c>
      <c r="U2221">
        <v>0</v>
      </c>
      <c r="V2221">
        <v>0</v>
      </c>
      <c r="W2221">
        <v>0</v>
      </c>
      <c r="X2221">
        <v>84.666833789021837</v>
      </c>
      <c r="Y2221">
        <v>0</v>
      </c>
      <c r="Z2221">
        <v>0</v>
      </c>
      <c r="AA2221">
        <v>0</v>
      </c>
      <c r="AB2221">
        <v>0.15419243699627919</v>
      </c>
      <c r="AC2221">
        <v>0</v>
      </c>
      <c r="AD2221">
        <v>0</v>
      </c>
      <c r="AE2221">
        <v>84.82102622601812</v>
      </c>
    </row>
    <row r="2222" spans="1:31" x14ac:dyDescent="0.3">
      <c r="A2222">
        <v>2453224</v>
      </c>
      <c r="B2222">
        <v>1</v>
      </c>
      <c r="C2222" t="s">
        <v>80</v>
      </c>
      <c r="D2222" t="s">
        <v>104</v>
      </c>
      <c r="E2222" t="s">
        <v>141</v>
      </c>
      <c r="F2222" t="s">
        <v>6673</v>
      </c>
      <c r="G2222" t="s">
        <v>156</v>
      </c>
      <c r="H2222" t="s">
        <v>144</v>
      </c>
      <c r="I2222" t="s">
        <v>136</v>
      </c>
      <c r="J2222" t="s">
        <v>137</v>
      </c>
      <c r="K2222" t="s">
        <v>138</v>
      </c>
      <c r="L2222" t="s">
        <v>6674</v>
      </c>
      <c r="M2222" t="s">
        <v>6675</v>
      </c>
      <c r="N2222">
        <v>1.3547222219999999</v>
      </c>
      <c r="O2222">
        <v>0</v>
      </c>
      <c r="P2222">
        <v>202</v>
      </c>
      <c r="Q2222">
        <v>0</v>
      </c>
      <c r="R2222">
        <v>0</v>
      </c>
      <c r="S2222">
        <v>0</v>
      </c>
      <c r="T2222">
        <v>8</v>
      </c>
      <c r="U2222">
        <v>0</v>
      </c>
      <c r="V2222">
        <v>0</v>
      </c>
      <c r="W2222">
        <v>0</v>
      </c>
      <c r="X2222">
        <v>79.647257609330666</v>
      </c>
      <c r="Y2222">
        <v>0</v>
      </c>
      <c r="Z2222">
        <v>0</v>
      </c>
      <c r="AA2222">
        <v>0</v>
      </c>
      <c r="AB2222">
        <v>3.5811741791924234</v>
      </c>
      <c r="AC2222">
        <v>0</v>
      </c>
      <c r="AD2222">
        <v>0</v>
      </c>
      <c r="AE2222">
        <v>83.228431788523096</v>
      </c>
    </row>
    <row r="2223" spans="1:31" x14ac:dyDescent="0.3">
      <c r="A2223">
        <v>2453225</v>
      </c>
      <c r="B2223">
        <v>1</v>
      </c>
      <c r="C2223" t="s">
        <v>81</v>
      </c>
      <c r="D2223" t="s">
        <v>118</v>
      </c>
      <c r="E2223" t="s">
        <v>159</v>
      </c>
      <c r="F2223" t="s">
        <v>6676</v>
      </c>
      <c r="G2223" t="s">
        <v>143</v>
      </c>
      <c r="H2223" t="s">
        <v>144</v>
      </c>
      <c r="I2223" t="s">
        <v>136</v>
      </c>
      <c r="J2223" t="s">
        <v>137</v>
      </c>
      <c r="K2223" t="s">
        <v>138</v>
      </c>
      <c r="L2223" t="s">
        <v>6677</v>
      </c>
      <c r="M2223" t="s">
        <v>6678</v>
      </c>
      <c r="N2223">
        <v>0.13055555499999999</v>
      </c>
      <c r="O2223">
        <v>0</v>
      </c>
      <c r="P2223">
        <v>241</v>
      </c>
      <c r="Q2223">
        <v>0</v>
      </c>
      <c r="R2223">
        <v>1</v>
      </c>
      <c r="S2223">
        <v>0</v>
      </c>
      <c r="T2223">
        <v>11</v>
      </c>
      <c r="U2223">
        <v>0</v>
      </c>
      <c r="V2223">
        <v>0</v>
      </c>
      <c r="W2223">
        <v>0</v>
      </c>
      <c r="X2223">
        <v>8.9488748476234523</v>
      </c>
      <c r="Y2223">
        <v>0</v>
      </c>
      <c r="Z2223">
        <v>0.18138853796825508</v>
      </c>
      <c r="AA2223">
        <v>0</v>
      </c>
      <c r="AB2223">
        <v>0.56716132154240118</v>
      </c>
      <c r="AC2223">
        <v>0</v>
      </c>
      <c r="AD2223">
        <v>0</v>
      </c>
      <c r="AE2223">
        <v>9.6974247071341075</v>
      </c>
    </row>
    <row r="2224" spans="1:31" x14ac:dyDescent="0.3">
      <c r="A2224">
        <v>2453232</v>
      </c>
      <c r="B2224">
        <v>1</v>
      </c>
      <c r="C2224" t="s">
        <v>81</v>
      </c>
      <c r="D2224" t="s">
        <v>127</v>
      </c>
      <c r="E2224" t="s">
        <v>141</v>
      </c>
      <c r="F2224" t="s">
        <v>6679</v>
      </c>
      <c r="G2224" t="s">
        <v>156</v>
      </c>
      <c r="H2224" t="s">
        <v>144</v>
      </c>
      <c r="I2224" t="s">
        <v>136</v>
      </c>
      <c r="J2224" t="s">
        <v>137</v>
      </c>
      <c r="K2224" t="s">
        <v>138</v>
      </c>
      <c r="L2224" t="s">
        <v>6680</v>
      </c>
      <c r="M2224" t="s">
        <v>6681</v>
      </c>
      <c r="N2224">
        <v>2.2719444439999998</v>
      </c>
      <c r="O2224">
        <v>0</v>
      </c>
      <c r="P2224">
        <v>68</v>
      </c>
      <c r="Q2224">
        <v>0</v>
      </c>
      <c r="R2224">
        <v>2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57.161132996332064</v>
      </c>
      <c r="Y2224">
        <v>0</v>
      </c>
      <c r="Z2224">
        <v>1.1872748729293916</v>
      </c>
      <c r="AA2224">
        <v>0</v>
      </c>
      <c r="AB2224">
        <v>0</v>
      </c>
      <c r="AC2224">
        <v>0</v>
      </c>
      <c r="AD2224">
        <v>0</v>
      </c>
      <c r="AE2224">
        <v>58.348407869261457</v>
      </c>
    </row>
    <row r="2225" spans="1:31" x14ac:dyDescent="0.3">
      <c r="A2225">
        <v>2453234</v>
      </c>
      <c r="B2225">
        <v>1</v>
      </c>
      <c r="C2225" t="s">
        <v>80</v>
      </c>
      <c r="D2225" t="s">
        <v>82</v>
      </c>
      <c r="E2225" t="s">
        <v>141</v>
      </c>
      <c r="F2225" t="s">
        <v>6682</v>
      </c>
      <c r="G2225" t="s">
        <v>156</v>
      </c>
      <c r="H2225" t="s">
        <v>144</v>
      </c>
      <c r="I2225" t="s">
        <v>136</v>
      </c>
      <c r="J2225" t="s">
        <v>137</v>
      </c>
      <c r="K2225" t="s">
        <v>138</v>
      </c>
      <c r="L2225" t="s">
        <v>6683</v>
      </c>
      <c r="M2225" t="s">
        <v>6684</v>
      </c>
      <c r="N2225">
        <v>0.72666666599999996</v>
      </c>
      <c r="O2225">
        <v>0</v>
      </c>
      <c r="P2225">
        <v>92</v>
      </c>
      <c r="Q2225">
        <v>0</v>
      </c>
      <c r="R2225">
        <v>0</v>
      </c>
      <c r="S2225">
        <v>0</v>
      </c>
      <c r="T2225">
        <v>5</v>
      </c>
      <c r="U2225">
        <v>0</v>
      </c>
      <c r="V2225">
        <v>0</v>
      </c>
      <c r="W2225">
        <v>0</v>
      </c>
      <c r="X2225">
        <v>34.480958220757806</v>
      </c>
      <c r="Y2225">
        <v>0</v>
      </c>
      <c r="Z2225">
        <v>0</v>
      </c>
      <c r="AA2225">
        <v>0</v>
      </c>
      <c r="AB2225">
        <v>2.7643273601975746</v>
      </c>
      <c r="AC2225">
        <v>0</v>
      </c>
      <c r="AD2225">
        <v>0</v>
      </c>
      <c r="AE2225">
        <v>37.245285580955382</v>
      </c>
    </row>
    <row r="2226" spans="1:31" x14ac:dyDescent="0.3">
      <c r="A2226">
        <v>2453235</v>
      </c>
      <c r="B2226">
        <v>1</v>
      </c>
      <c r="C2226" t="s">
        <v>80</v>
      </c>
      <c r="D2226" t="s">
        <v>92</v>
      </c>
      <c r="E2226" t="s">
        <v>159</v>
      </c>
      <c r="F2226" t="s">
        <v>6685</v>
      </c>
      <c r="G2226" t="s">
        <v>143</v>
      </c>
      <c r="H2226" t="s">
        <v>144</v>
      </c>
      <c r="I2226" t="s">
        <v>136</v>
      </c>
      <c r="J2226" t="s">
        <v>137</v>
      </c>
      <c r="K2226" t="s">
        <v>138</v>
      </c>
      <c r="L2226" t="s">
        <v>6686</v>
      </c>
      <c r="M2226" t="s">
        <v>6687</v>
      </c>
      <c r="N2226">
        <v>0.21472222199999999</v>
      </c>
      <c r="O2226">
        <v>0</v>
      </c>
      <c r="P2226">
        <v>55</v>
      </c>
      <c r="Q2226">
        <v>0</v>
      </c>
      <c r="R2226">
        <v>0</v>
      </c>
      <c r="S2226">
        <v>0</v>
      </c>
      <c r="T2226">
        <v>1</v>
      </c>
      <c r="U2226">
        <v>0</v>
      </c>
      <c r="V2226">
        <v>0</v>
      </c>
      <c r="W2226">
        <v>0</v>
      </c>
      <c r="X2226">
        <v>1.606883197041554</v>
      </c>
      <c r="Y2226">
        <v>0</v>
      </c>
      <c r="Z2226">
        <v>0</v>
      </c>
      <c r="AA2226">
        <v>0</v>
      </c>
      <c r="AB2226">
        <v>0.12618413297285849</v>
      </c>
      <c r="AC2226">
        <v>0</v>
      </c>
      <c r="AD2226">
        <v>0</v>
      </c>
      <c r="AE2226">
        <v>1.7330673300144126</v>
      </c>
    </row>
    <row r="2227" spans="1:31" x14ac:dyDescent="0.3">
      <c r="A2227">
        <v>2453241</v>
      </c>
      <c r="B2227">
        <v>1</v>
      </c>
      <c r="C2227" t="s">
        <v>80</v>
      </c>
      <c r="D2227" t="s">
        <v>96</v>
      </c>
      <c r="E2227" t="s">
        <v>173</v>
      </c>
      <c r="F2227" t="s">
        <v>6094</v>
      </c>
      <c r="G2227" t="s">
        <v>175</v>
      </c>
      <c r="H2227" t="s">
        <v>144</v>
      </c>
      <c r="I2227" t="s">
        <v>136</v>
      </c>
      <c r="J2227" t="s">
        <v>137</v>
      </c>
      <c r="K2227" t="s">
        <v>138</v>
      </c>
      <c r="L2227" t="s">
        <v>6688</v>
      </c>
      <c r="M2227" t="s">
        <v>6689</v>
      </c>
      <c r="N2227">
        <v>1.3019444440000001</v>
      </c>
      <c r="O2227">
        <v>0</v>
      </c>
      <c r="P2227">
        <v>1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3.4681451847036771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3.4681451847036771</v>
      </c>
    </row>
    <row r="2228" spans="1:31" x14ac:dyDescent="0.3">
      <c r="A2228">
        <v>2453242</v>
      </c>
      <c r="B2228">
        <v>1</v>
      </c>
      <c r="C2228" t="s">
        <v>80</v>
      </c>
      <c r="D2228" t="s">
        <v>90</v>
      </c>
      <c r="E2228" t="s">
        <v>173</v>
      </c>
      <c r="F2228" t="s">
        <v>6690</v>
      </c>
      <c r="G2228" t="s">
        <v>179</v>
      </c>
      <c r="H2228" t="s">
        <v>144</v>
      </c>
      <c r="I2228" t="s">
        <v>136</v>
      </c>
      <c r="J2228" t="s">
        <v>137</v>
      </c>
      <c r="K2228" t="s">
        <v>138</v>
      </c>
      <c r="L2228" t="s">
        <v>6691</v>
      </c>
      <c r="M2228" t="s">
        <v>6692</v>
      </c>
      <c r="N2228">
        <v>7.1691666659999997</v>
      </c>
      <c r="O2228">
        <v>0</v>
      </c>
      <c r="P2228">
        <v>82</v>
      </c>
      <c r="Q2228">
        <v>0</v>
      </c>
      <c r="R2228">
        <v>0</v>
      </c>
      <c r="S2228">
        <v>0</v>
      </c>
      <c r="T2228">
        <v>2</v>
      </c>
      <c r="U2228">
        <v>0</v>
      </c>
      <c r="V2228">
        <v>0</v>
      </c>
      <c r="W2228">
        <v>0</v>
      </c>
      <c r="X2228">
        <v>123.95237939747345</v>
      </c>
      <c r="Y2228">
        <v>0</v>
      </c>
      <c r="Z2228">
        <v>0</v>
      </c>
      <c r="AA2228">
        <v>0</v>
      </c>
      <c r="AB2228">
        <v>6.4882213963888473</v>
      </c>
      <c r="AC2228">
        <v>0</v>
      </c>
      <c r="AD2228">
        <v>0</v>
      </c>
      <c r="AE2228">
        <v>130.4406007938623</v>
      </c>
    </row>
    <row r="2229" spans="1:31" x14ac:dyDescent="0.3">
      <c r="A2229">
        <v>2453243</v>
      </c>
      <c r="B2229">
        <v>1</v>
      </c>
      <c r="C2229" t="s">
        <v>81</v>
      </c>
      <c r="D2229" t="s">
        <v>127</v>
      </c>
      <c r="E2229" t="s">
        <v>169</v>
      </c>
      <c r="F2229" t="s">
        <v>6570</v>
      </c>
      <c r="G2229" t="s">
        <v>3916</v>
      </c>
      <c r="H2229" t="s">
        <v>135</v>
      </c>
      <c r="I2229" t="s">
        <v>136</v>
      </c>
      <c r="J2229" t="s">
        <v>137</v>
      </c>
      <c r="K2229" t="s">
        <v>138</v>
      </c>
      <c r="L2229" t="s">
        <v>6693</v>
      </c>
      <c r="M2229" t="s">
        <v>6694</v>
      </c>
      <c r="N2229">
        <v>1.0988888880000001</v>
      </c>
      <c r="O2229">
        <v>18</v>
      </c>
      <c r="P2229">
        <v>4096</v>
      </c>
      <c r="Q2229">
        <v>626</v>
      </c>
      <c r="R2229">
        <v>396</v>
      </c>
      <c r="S2229">
        <v>68</v>
      </c>
      <c r="T2229">
        <v>477</v>
      </c>
      <c r="U2229">
        <v>12</v>
      </c>
      <c r="V2229">
        <v>2</v>
      </c>
      <c r="W2229">
        <v>5.709630409655551</v>
      </c>
      <c r="X2229">
        <v>946.52064710783588</v>
      </c>
      <c r="Y2229">
        <v>300.21568497440018</v>
      </c>
      <c r="Z2229">
        <v>97.74316805368359</v>
      </c>
      <c r="AA2229">
        <v>717.55189856900415</v>
      </c>
      <c r="AB2229">
        <v>209.67182772063242</v>
      </c>
      <c r="AC2229">
        <v>261.18650440453877</v>
      </c>
      <c r="AD2229">
        <v>0.42242615546642376</v>
      </c>
      <c r="AE2229">
        <v>2539.021787395217</v>
      </c>
    </row>
    <row r="2230" spans="1:31" x14ac:dyDescent="0.3">
      <c r="A2230">
        <v>2453245</v>
      </c>
      <c r="B2230">
        <v>1</v>
      </c>
      <c r="C2230" t="s">
        <v>80</v>
      </c>
      <c r="D2230" t="s">
        <v>92</v>
      </c>
      <c r="E2230" t="s">
        <v>147</v>
      </c>
      <c r="F2230" t="s">
        <v>6695</v>
      </c>
      <c r="G2230" t="s">
        <v>353</v>
      </c>
      <c r="H2230" t="s">
        <v>135</v>
      </c>
      <c r="I2230" t="s">
        <v>136</v>
      </c>
      <c r="J2230" t="s">
        <v>137</v>
      </c>
      <c r="K2230" t="s">
        <v>138</v>
      </c>
      <c r="L2230" t="s">
        <v>6696</v>
      </c>
      <c r="M2230" t="s">
        <v>6697</v>
      </c>
      <c r="N2230">
        <v>0.74472222200000004</v>
      </c>
      <c r="O2230">
        <v>0</v>
      </c>
      <c r="P2230">
        <v>45</v>
      </c>
      <c r="Q2230">
        <v>0</v>
      </c>
      <c r="R2230">
        <v>7</v>
      </c>
      <c r="S2230">
        <v>0</v>
      </c>
      <c r="T2230">
        <v>5</v>
      </c>
      <c r="U2230">
        <v>0</v>
      </c>
      <c r="V2230">
        <v>0</v>
      </c>
      <c r="W2230">
        <v>0</v>
      </c>
      <c r="X2230">
        <v>11.652245409622189</v>
      </c>
      <c r="Y2230">
        <v>0</v>
      </c>
      <c r="Z2230">
        <v>0.31632343718769851</v>
      </c>
      <c r="AA2230">
        <v>0</v>
      </c>
      <c r="AB2230">
        <v>5.1961557116273163</v>
      </c>
      <c r="AC2230">
        <v>0</v>
      </c>
      <c r="AD2230">
        <v>0</v>
      </c>
      <c r="AE2230">
        <v>17.164724558437204</v>
      </c>
    </row>
    <row r="2231" spans="1:31" x14ac:dyDescent="0.3">
      <c r="A2231">
        <v>2453248</v>
      </c>
      <c r="B2231">
        <v>1</v>
      </c>
      <c r="C2231" t="s">
        <v>81</v>
      </c>
      <c r="D2231" t="s">
        <v>123</v>
      </c>
      <c r="E2231" t="s">
        <v>169</v>
      </c>
      <c r="F2231" t="s">
        <v>6698</v>
      </c>
      <c r="G2231" t="s">
        <v>149</v>
      </c>
      <c r="H2231" t="s">
        <v>135</v>
      </c>
      <c r="I2231" t="s">
        <v>136</v>
      </c>
      <c r="J2231" t="s">
        <v>137</v>
      </c>
      <c r="K2231" t="s">
        <v>138</v>
      </c>
      <c r="L2231" t="s">
        <v>6699</v>
      </c>
      <c r="M2231" t="s">
        <v>6700</v>
      </c>
      <c r="N2231">
        <v>1.4183333330000001</v>
      </c>
      <c r="O2231">
        <v>0</v>
      </c>
      <c r="P2231">
        <v>11</v>
      </c>
      <c r="Q2231">
        <v>0</v>
      </c>
      <c r="R2231">
        <v>35</v>
      </c>
      <c r="S2231">
        <v>8</v>
      </c>
      <c r="T2231">
        <v>358</v>
      </c>
      <c r="U2231">
        <v>10</v>
      </c>
      <c r="V2231">
        <v>13</v>
      </c>
      <c r="W2231">
        <v>0</v>
      </c>
      <c r="X2231">
        <v>3.9979620331060657</v>
      </c>
      <c r="Y2231">
        <v>0</v>
      </c>
      <c r="Z2231">
        <v>10.73474653603914</v>
      </c>
      <c r="AA2231">
        <v>148.33233104700676</v>
      </c>
      <c r="AB2231">
        <v>406.87989507614719</v>
      </c>
      <c r="AC2231">
        <v>645.62815193188385</v>
      </c>
      <c r="AD2231">
        <v>66.0299659964721</v>
      </c>
      <c r="AE2231">
        <v>1281.603052620655</v>
      </c>
    </row>
    <row r="2232" spans="1:31" x14ac:dyDescent="0.3">
      <c r="A2232">
        <v>2453256</v>
      </c>
      <c r="B2232">
        <v>1</v>
      </c>
      <c r="C2232" t="s">
        <v>80</v>
      </c>
      <c r="D2232" t="s">
        <v>96</v>
      </c>
      <c r="E2232" t="s">
        <v>173</v>
      </c>
      <c r="F2232" t="s">
        <v>6701</v>
      </c>
      <c r="G2232" t="s">
        <v>179</v>
      </c>
      <c r="H2232" t="s">
        <v>144</v>
      </c>
      <c r="I2232" t="s">
        <v>136</v>
      </c>
      <c r="J2232" t="s">
        <v>137</v>
      </c>
      <c r="K2232" t="s">
        <v>138</v>
      </c>
      <c r="L2232" t="s">
        <v>6702</v>
      </c>
      <c r="M2232" t="s">
        <v>6703</v>
      </c>
      <c r="N2232">
        <v>1.426666666</v>
      </c>
      <c r="O2232">
        <v>0</v>
      </c>
      <c r="P2232">
        <v>1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1.2887261041292444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1.2887261041292444</v>
      </c>
    </row>
    <row r="2233" spans="1:31" x14ac:dyDescent="0.3">
      <c r="A2233">
        <v>2453260</v>
      </c>
      <c r="B2233">
        <v>1</v>
      </c>
      <c r="C2233" t="s">
        <v>80</v>
      </c>
      <c r="D2233" t="s">
        <v>92</v>
      </c>
      <c r="E2233" t="s">
        <v>159</v>
      </c>
      <c r="F2233" t="s">
        <v>6704</v>
      </c>
      <c r="G2233" t="s">
        <v>725</v>
      </c>
      <c r="H2233" t="s">
        <v>144</v>
      </c>
      <c r="I2233" t="s">
        <v>136</v>
      </c>
      <c r="J2233" t="s">
        <v>137</v>
      </c>
      <c r="K2233" t="s">
        <v>138</v>
      </c>
      <c r="L2233" t="s">
        <v>6705</v>
      </c>
      <c r="M2233" t="s">
        <v>6706</v>
      </c>
      <c r="N2233">
        <v>0.62166666599999998</v>
      </c>
      <c r="O2233">
        <v>0</v>
      </c>
      <c r="P2233">
        <v>451</v>
      </c>
      <c r="Q2233">
        <v>0</v>
      </c>
      <c r="R2233">
        <v>2</v>
      </c>
      <c r="S2233">
        <v>0</v>
      </c>
      <c r="T2233">
        <v>112</v>
      </c>
      <c r="U2233">
        <v>0</v>
      </c>
      <c r="V2233">
        <v>0</v>
      </c>
      <c r="W2233">
        <v>0</v>
      </c>
      <c r="X2233">
        <v>105.90556113151536</v>
      </c>
      <c r="Y2233">
        <v>0</v>
      </c>
      <c r="Z2233">
        <v>1.5186641418228284</v>
      </c>
      <c r="AA2233">
        <v>0</v>
      </c>
      <c r="AB2233">
        <v>54.92579820645696</v>
      </c>
      <c r="AC2233">
        <v>0</v>
      </c>
      <c r="AD2233">
        <v>0</v>
      </c>
      <c r="AE2233">
        <v>162.35002347979514</v>
      </c>
    </row>
    <row r="2234" spans="1:31" x14ac:dyDescent="0.3">
      <c r="A2234">
        <v>2453266</v>
      </c>
      <c r="B2234">
        <v>1</v>
      </c>
      <c r="C2234" t="s">
        <v>80</v>
      </c>
      <c r="D2234" t="s">
        <v>85</v>
      </c>
      <c r="E2234" t="s">
        <v>284</v>
      </c>
      <c r="F2234" t="s">
        <v>6707</v>
      </c>
      <c r="G2234" t="s">
        <v>679</v>
      </c>
      <c r="H2234" t="s">
        <v>135</v>
      </c>
      <c r="I2234" t="s">
        <v>136</v>
      </c>
      <c r="J2234" t="s">
        <v>137</v>
      </c>
      <c r="K2234" t="s">
        <v>138</v>
      </c>
      <c r="L2234" t="s">
        <v>6708</v>
      </c>
      <c r="M2234" t="s">
        <v>6709</v>
      </c>
      <c r="N2234">
        <v>0.65722222200000002</v>
      </c>
      <c r="O2234">
        <v>0</v>
      </c>
      <c r="P2234">
        <v>5527</v>
      </c>
      <c r="Q2234">
        <v>0</v>
      </c>
      <c r="R2234">
        <v>0</v>
      </c>
      <c r="S2234">
        <v>0</v>
      </c>
      <c r="T2234">
        <v>707</v>
      </c>
      <c r="U2234">
        <v>0</v>
      </c>
      <c r="V2234">
        <v>1</v>
      </c>
      <c r="W2234">
        <v>0</v>
      </c>
      <c r="X2234">
        <v>937.00397276151</v>
      </c>
      <c r="Y2234">
        <v>0</v>
      </c>
      <c r="Z2234">
        <v>0</v>
      </c>
      <c r="AA2234">
        <v>0</v>
      </c>
      <c r="AB2234">
        <v>279.2732288934393</v>
      </c>
      <c r="AC2234">
        <v>0</v>
      </c>
      <c r="AD2234">
        <v>0</v>
      </c>
      <c r="AE2234">
        <v>1216.2772016549493</v>
      </c>
    </row>
    <row r="2235" spans="1:31" x14ac:dyDescent="0.3">
      <c r="A2235">
        <v>2453275</v>
      </c>
      <c r="B2235">
        <v>1</v>
      </c>
      <c r="C2235" t="s">
        <v>80</v>
      </c>
      <c r="D2235" t="s">
        <v>96</v>
      </c>
      <c r="E2235" t="s">
        <v>141</v>
      </c>
      <c r="F2235" t="s">
        <v>6710</v>
      </c>
      <c r="G2235" t="s">
        <v>143</v>
      </c>
      <c r="H2235" t="s">
        <v>144</v>
      </c>
      <c r="I2235" t="s">
        <v>136</v>
      </c>
      <c r="J2235" t="s">
        <v>137</v>
      </c>
      <c r="K2235" t="s">
        <v>138</v>
      </c>
      <c r="L2235" t="s">
        <v>6711</v>
      </c>
      <c r="M2235" t="s">
        <v>6712</v>
      </c>
      <c r="N2235">
        <v>1.2655555549999999</v>
      </c>
      <c r="O2235">
        <v>0</v>
      </c>
      <c r="P2235">
        <v>5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1.0546510985967541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1.0546510985967541</v>
      </c>
    </row>
    <row r="2236" spans="1:31" x14ac:dyDescent="0.3">
      <c r="A2236">
        <v>2453291</v>
      </c>
      <c r="B2236">
        <v>1</v>
      </c>
      <c r="C2236" t="s">
        <v>80</v>
      </c>
      <c r="D2236" t="s">
        <v>83</v>
      </c>
      <c r="E2236" t="s">
        <v>173</v>
      </c>
      <c r="F2236" t="s">
        <v>6713</v>
      </c>
      <c r="G2236" t="s">
        <v>179</v>
      </c>
      <c r="H2236" t="s">
        <v>144</v>
      </c>
      <c r="I2236" t="s">
        <v>136</v>
      </c>
      <c r="J2236" t="s">
        <v>137</v>
      </c>
      <c r="K2236" t="s">
        <v>138</v>
      </c>
      <c r="L2236" t="s">
        <v>6714</v>
      </c>
      <c r="M2236" t="s">
        <v>6715</v>
      </c>
      <c r="N2236">
        <v>1.548611111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6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4.3642861420589707</v>
      </c>
      <c r="AC2236">
        <v>0</v>
      </c>
      <c r="AD2236">
        <v>0</v>
      </c>
      <c r="AE2236">
        <v>4.3642861420589707</v>
      </c>
    </row>
    <row r="2237" spans="1:31" x14ac:dyDescent="0.3">
      <c r="A2237">
        <v>2453294</v>
      </c>
      <c r="B2237">
        <v>1</v>
      </c>
      <c r="C2237" t="s">
        <v>81</v>
      </c>
      <c r="D2237" t="s">
        <v>127</v>
      </c>
      <c r="E2237" t="s">
        <v>173</v>
      </c>
      <c r="F2237" t="s">
        <v>6490</v>
      </c>
      <c r="G2237" t="s">
        <v>461</v>
      </c>
      <c r="H2237" t="s">
        <v>144</v>
      </c>
      <c r="I2237" t="s">
        <v>136</v>
      </c>
      <c r="J2237" t="s">
        <v>137</v>
      </c>
      <c r="K2237" t="s">
        <v>138</v>
      </c>
      <c r="L2237" t="s">
        <v>6716</v>
      </c>
      <c r="M2237" t="s">
        <v>6717</v>
      </c>
      <c r="N2237">
        <v>3.1302777769999999</v>
      </c>
      <c r="O2237">
        <v>0</v>
      </c>
      <c r="P2237">
        <v>6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1</v>
      </c>
      <c r="W2237">
        <v>0</v>
      </c>
      <c r="X2237">
        <v>4.6728402625148435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1.5630318919928325</v>
      </c>
      <c r="AE2237">
        <v>6.2358721545076765</v>
      </c>
    </row>
    <row r="2238" spans="1:31" x14ac:dyDescent="0.3">
      <c r="A2238">
        <v>2453296</v>
      </c>
      <c r="B2238">
        <v>1</v>
      </c>
      <c r="C2238" t="s">
        <v>80</v>
      </c>
      <c r="D2238" t="s">
        <v>96</v>
      </c>
      <c r="E2238" t="s">
        <v>173</v>
      </c>
      <c r="F2238" t="s">
        <v>6718</v>
      </c>
      <c r="G2238" t="s">
        <v>461</v>
      </c>
      <c r="H2238" t="s">
        <v>144</v>
      </c>
      <c r="I2238" t="s">
        <v>136</v>
      </c>
      <c r="J2238" t="s">
        <v>137</v>
      </c>
      <c r="K2238" t="s">
        <v>138</v>
      </c>
      <c r="L2238" t="s">
        <v>6719</v>
      </c>
      <c r="M2238" t="s">
        <v>6720</v>
      </c>
      <c r="N2238">
        <v>0.96222222199999996</v>
      </c>
      <c r="O2238">
        <v>0</v>
      </c>
      <c r="P2238">
        <v>1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1.5206577746203991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1.5206577746203991</v>
      </c>
    </row>
    <row r="2239" spans="1:31" x14ac:dyDescent="0.3">
      <c r="A2239">
        <v>2453302</v>
      </c>
      <c r="B2239">
        <v>1</v>
      </c>
      <c r="C2239" t="s">
        <v>80</v>
      </c>
      <c r="D2239" t="s">
        <v>84</v>
      </c>
      <c r="E2239" t="s">
        <v>173</v>
      </c>
      <c r="F2239" t="s">
        <v>6721</v>
      </c>
      <c r="G2239" t="s">
        <v>175</v>
      </c>
      <c r="H2239" t="s">
        <v>144</v>
      </c>
      <c r="I2239" t="s">
        <v>136</v>
      </c>
      <c r="J2239" t="s">
        <v>137</v>
      </c>
      <c r="K2239" t="s">
        <v>138</v>
      </c>
      <c r="L2239" t="s">
        <v>6722</v>
      </c>
      <c r="M2239" t="s">
        <v>6723</v>
      </c>
      <c r="N2239">
        <v>0.79666666600000002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3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1.1879239514414974</v>
      </c>
      <c r="AC2239">
        <v>0</v>
      </c>
      <c r="AD2239">
        <v>0</v>
      </c>
      <c r="AE2239">
        <v>1.1879239514414974</v>
      </c>
    </row>
    <row r="2240" spans="1:31" x14ac:dyDescent="0.3">
      <c r="A2240">
        <v>2453306</v>
      </c>
      <c r="B2240">
        <v>1</v>
      </c>
      <c r="C2240" t="s">
        <v>81</v>
      </c>
      <c r="D2240" t="s">
        <v>128</v>
      </c>
      <c r="E2240" t="s">
        <v>169</v>
      </c>
      <c r="F2240" t="s">
        <v>6724</v>
      </c>
      <c r="G2240" t="s">
        <v>149</v>
      </c>
      <c r="H2240" t="s">
        <v>135</v>
      </c>
      <c r="I2240" t="s">
        <v>136</v>
      </c>
      <c r="J2240" t="s">
        <v>137</v>
      </c>
      <c r="K2240" t="s">
        <v>138</v>
      </c>
      <c r="L2240" t="s">
        <v>6725</v>
      </c>
      <c r="M2240" t="s">
        <v>6726</v>
      </c>
      <c r="N2240">
        <v>1.028333333</v>
      </c>
      <c r="O2240">
        <v>0</v>
      </c>
      <c r="P2240">
        <v>987</v>
      </c>
      <c r="Q2240">
        <v>1</v>
      </c>
      <c r="R2240">
        <v>11</v>
      </c>
      <c r="S2240">
        <v>16</v>
      </c>
      <c r="T2240">
        <v>125</v>
      </c>
      <c r="U2240">
        <v>0</v>
      </c>
      <c r="V2240">
        <v>0</v>
      </c>
      <c r="W2240">
        <v>0</v>
      </c>
      <c r="X2240">
        <v>129.36066464897652</v>
      </c>
      <c r="Y2240">
        <v>0.51075930528759528</v>
      </c>
      <c r="Z2240">
        <v>3.6709450766547724</v>
      </c>
      <c r="AA2240">
        <v>97.707790915446211</v>
      </c>
      <c r="AB2240">
        <v>24.074375309532655</v>
      </c>
      <c r="AC2240">
        <v>0</v>
      </c>
      <c r="AD2240">
        <v>0</v>
      </c>
      <c r="AE2240">
        <v>255.32453525589776</v>
      </c>
    </row>
    <row r="2241" spans="1:31" x14ac:dyDescent="0.3">
      <c r="A2241">
        <v>2453307</v>
      </c>
      <c r="B2241">
        <v>1</v>
      </c>
      <c r="C2241" t="s">
        <v>81</v>
      </c>
      <c r="D2241" t="s">
        <v>128</v>
      </c>
      <c r="E2241" t="s">
        <v>284</v>
      </c>
      <c r="F2241" t="s">
        <v>6727</v>
      </c>
      <c r="G2241" t="s">
        <v>149</v>
      </c>
      <c r="H2241" t="s">
        <v>135</v>
      </c>
      <c r="I2241" t="s">
        <v>136</v>
      </c>
      <c r="J2241" t="s">
        <v>137</v>
      </c>
      <c r="K2241" t="s">
        <v>138</v>
      </c>
      <c r="L2241" t="s">
        <v>6728</v>
      </c>
      <c r="M2241" t="s">
        <v>6729</v>
      </c>
      <c r="N2241">
        <v>0.811111111</v>
      </c>
      <c r="O2241">
        <v>0</v>
      </c>
      <c r="P2241">
        <v>5545</v>
      </c>
      <c r="Q2241">
        <v>7</v>
      </c>
      <c r="R2241">
        <v>24</v>
      </c>
      <c r="S2241">
        <v>10</v>
      </c>
      <c r="T2241">
        <v>217</v>
      </c>
      <c r="U2241">
        <v>2</v>
      </c>
      <c r="V2241">
        <v>0</v>
      </c>
      <c r="W2241">
        <v>0</v>
      </c>
      <c r="X2241">
        <v>920.78282991202036</v>
      </c>
      <c r="Y2241">
        <v>12.487438491396041</v>
      </c>
      <c r="Z2241">
        <v>6.4474388468655732</v>
      </c>
      <c r="AA2241">
        <v>137.63379518189916</v>
      </c>
      <c r="AB2241">
        <v>127.84381308940024</v>
      </c>
      <c r="AC2241">
        <v>141.76635827883783</v>
      </c>
      <c r="AD2241">
        <v>0</v>
      </c>
      <c r="AE2241">
        <v>1346.9616738004192</v>
      </c>
    </row>
    <row r="2242" spans="1:31" x14ac:dyDescent="0.3">
      <c r="A2242">
        <v>2453308</v>
      </c>
      <c r="B2242">
        <v>1</v>
      </c>
      <c r="C2242" t="s">
        <v>80</v>
      </c>
      <c r="D2242" t="s">
        <v>93</v>
      </c>
      <c r="E2242" t="s">
        <v>173</v>
      </c>
      <c r="F2242" t="s">
        <v>6730</v>
      </c>
      <c r="G2242" t="s">
        <v>175</v>
      </c>
      <c r="H2242" t="s">
        <v>144</v>
      </c>
      <c r="I2242" t="s">
        <v>136</v>
      </c>
      <c r="J2242" t="s">
        <v>137</v>
      </c>
      <c r="K2242" t="s">
        <v>138</v>
      </c>
      <c r="L2242" t="s">
        <v>6731</v>
      </c>
      <c r="M2242" t="s">
        <v>6732</v>
      </c>
      <c r="N2242">
        <v>1.5325</v>
      </c>
      <c r="O2242">
        <v>0</v>
      </c>
      <c r="P2242">
        <v>1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0.38306742740188748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0.38306742740188748</v>
      </c>
    </row>
    <row r="2243" spans="1:31" x14ac:dyDescent="0.3">
      <c r="A2243">
        <v>2453309</v>
      </c>
      <c r="B2243">
        <v>1</v>
      </c>
      <c r="C2243" t="s">
        <v>81</v>
      </c>
      <c r="D2243" t="s">
        <v>128</v>
      </c>
      <c r="E2243" t="s">
        <v>132</v>
      </c>
      <c r="F2243" t="s">
        <v>623</v>
      </c>
      <c r="G2243" t="s">
        <v>149</v>
      </c>
      <c r="H2243" t="s">
        <v>135</v>
      </c>
      <c r="I2243" t="s">
        <v>136</v>
      </c>
      <c r="J2243" t="s">
        <v>137</v>
      </c>
      <c r="K2243" t="s">
        <v>138</v>
      </c>
      <c r="L2243" t="s">
        <v>6733</v>
      </c>
      <c r="M2243" t="s">
        <v>6734</v>
      </c>
      <c r="N2243">
        <v>1.0261111110000001</v>
      </c>
      <c r="O2243">
        <v>0</v>
      </c>
      <c r="P2243">
        <v>0</v>
      </c>
      <c r="Q2243">
        <v>0</v>
      </c>
      <c r="R2243">
        <v>0</v>
      </c>
      <c r="S2243">
        <v>88</v>
      </c>
      <c r="T2243">
        <v>2</v>
      </c>
      <c r="U2243">
        <v>64</v>
      </c>
      <c r="V2243">
        <v>3</v>
      </c>
      <c r="W2243">
        <v>0</v>
      </c>
      <c r="X2243">
        <v>0</v>
      </c>
      <c r="Y2243">
        <v>0</v>
      </c>
      <c r="Z2243">
        <v>0</v>
      </c>
      <c r="AA2243">
        <v>1189.9640002000654</v>
      </c>
      <c r="AB2243">
        <v>3.2106305055911113</v>
      </c>
      <c r="AC2243">
        <v>3244.3024402926949</v>
      </c>
      <c r="AD2243">
        <v>42.745311068177884</v>
      </c>
      <c r="AE2243">
        <v>4480.2223820665295</v>
      </c>
    </row>
    <row r="2244" spans="1:31" x14ac:dyDescent="0.3">
      <c r="A2244">
        <v>2453323</v>
      </c>
      <c r="B2244">
        <v>1</v>
      </c>
      <c r="C2244" t="s">
        <v>80</v>
      </c>
      <c r="D2244" t="s">
        <v>83</v>
      </c>
      <c r="E2244" t="s">
        <v>147</v>
      </c>
      <c r="F2244" t="s">
        <v>6735</v>
      </c>
      <c r="G2244" t="s">
        <v>381</v>
      </c>
      <c r="H2244" t="s">
        <v>135</v>
      </c>
      <c r="I2244" t="s">
        <v>136</v>
      </c>
      <c r="J2244" t="s">
        <v>137</v>
      </c>
      <c r="K2244" t="s">
        <v>138</v>
      </c>
      <c r="L2244" t="s">
        <v>6736</v>
      </c>
      <c r="M2244" t="s">
        <v>6737</v>
      </c>
      <c r="N2244">
        <v>0.16638888800000001</v>
      </c>
      <c r="O2244">
        <v>0</v>
      </c>
      <c r="P2244">
        <v>225</v>
      </c>
      <c r="Q2244">
        <v>0</v>
      </c>
      <c r="R2244">
        <v>0</v>
      </c>
      <c r="S2244">
        <v>0</v>
      </c>
      <c r="T2244">
        <v>204</v>
      </c>
      <c r="U2244">
        <v>0</v>
      </c>
      <c r="V2244">
        <v>23</v>
      </c>
      <c r="W2244">
        <v>0</v>
      </c>
      <c r="X2244">
        <v>10.464390567750788</v>
      </c>
      <c r="Y2244">
        <v>0</v>
      </c>
      <c r="Z2244">
        <v>0</v>
      </c>
      <c r="AA2244">
        <v>0</v>
      </c>
      <c r="AB2244">
        <v>38.626458016964939</v>
      </c>
      <c r="AC2244">
        <v>0</v>
      </c>
      <c r="AD2244">
        <v>23.459978878179157</v>
      </c>
      <c r="AE2244">
        <v>72.550827462894887</v>
      </c>
    </row>
    <row r="2245" spans="1:31" x14ac:dyDescent="0.3">
      <c r="A2245">
        <v>2453331</v>
      </c>
      <c r="B2245">
        <v>1</v>
      </c>
      <c r="C2245" t="s">
        <v>80</v>
      </c>
      <c r="D2245" t="s">
        <v>83</v>
      </c>
      <c r="E2245" t="s">
        <v>169</v>
      </c>
      <c r="F2245" t="s">
        <v>6738</v>
      </c>
      <c r="G2245" t="s">
        <v>5071</v>
      </c>
      <c r="H2245" t="s">
        <v>135</v>
      </c>
      <c r="I2245" t="s">
        <v>136</v>
      </c>
      <c r="J2245" t="s">
        <v>137</v>
      </c>
      <c r="K2245" t="s">
        <v>138</v>
      </c>
      <c r="L2245" t="s">
        <v>6739</v>
      </c>
      <c r="M2245" t="s">
        <v>6740</v>
      </c>
      <c r="N2245">
        <v>1.0180555549999999</v>
      </c>
      <c r="O2245">
        <v>0</v>
      </c>
      <c r="P2245">
        <v>4000</v>
      </c>
      <c r="Q2245">
        <v>0</v>
      </c>
      <c r="R2245">
        <v>0</v>
      </c>
      <c r="S2245">
        <v>5</v>
      </c>
      <c r="T2245">
        <v>1095</v>
      </c>
      <c r="U2245">
        <v>0</v>
      </c>
      <c r="V2245">
        <v>2</v>
      </c>
      <c r="W2245">
        <v>0</v>
      </c>
      <c r="X2245">
        <v>1047.1424844813178</v>
      </c>
      <c r="Y2245">
        <v>0</v>
      </c>
      <c r="Z2245">
        <v>0</v>
      </c>
      <c r="AA2245">
        <v>61.172425669984385</v>
      </c>
      <c r="AB2245">
        <v>595.18459502959058</v>
      </c>
      <c r="AC2245">
        <v>0</v>
      </c>
      <c r="AD2245">
        <v>2.8201782007615157</v>
      </c>
      <c r="AE2245">
        <v>1706.3196833816544</v>
      </c>
    </row>
    <row r="2246" spans="1:31" x14ac:dyDescent="0.3">
      <c r="A2246">
        <v>2453338</v>
      </c>
      <c r="B2246">
        <v>1</v>
      </c>
      <c r="C2246" t="s">
        <v>80</v>
      </c>
      <c r="D2246" t="s">
        <v>96</v>
      </c>
      <c r="E2246" t="s">
        <v>147</v>
      </c>
      <c r="F2246" t="s">
        <v>6741</v>
      </c>
      <c r="G2246" t="s">
        <v>149</v>
      </c>
      <c r="H2246" t="s">
        <v>135</v>
      </c>
      <c r="I2246" t="s">
        <v>136</v>
      </c>
      <c r="J2246" t="s">
        <v>137</v>
      </c>
      <c r="K2246" t="s">
        <v>138</v>
      </c>
      <c r="L2246" t="s">
        <v>6742</v>
      </c>
      <c r="M2246" t="s">
        <v>6743</v>
      </c>
      <c r="N2246">
        <v>1.1644444439999999</v>
      </c>
      <c r="O2246">
        <v>0</v>
      </c>
      <c r="P2246">
        <v>1361</v>
      </c>
      <c r="Q2246">
        <v>0</v>
      </c>
      <c r="R2246">
        <v>5</v>
      </c>
      <c r="S2246">
        <v>2</v>
      </c>
      <c r="T2246">
        <v>101</v>
      </c>
      <c r="U2246">
        <v>0</v>
      </c>
      <c r="V2246">
        <v>0</v>
      </c>
      <c r="W2246">
        <v>0</v>
      </c>
      <c r="X2246">
        <v>459.4416431238169</v>
      </c>
      <c r="Y2246">
        <v>0</v>
      </c>
      <c r="Z2246">
        <v>1.8511931863364621</v>
      </c>
      <c r="AA2246">
        <v>62.909566714889579</v>
      </c>
      <c r="AB2246">
        <v>91.893480542001214</v>
      </c>
      <c r="AC2246">
        <v>0</v>
      </c>
      <c r="AD2246">
        <v>0</v>
      </c>
      <c r="AE2246">
        <v>616.09588356704421</v>
      </c>
    </row>
    <row r="2247" spans="1:31" x14ac:dyDescent="0.3">
      <c r="A2247">
        <v>2453340</v>
      </c>
      <c r="B2247">
        <v>1</v>
      </c>
      <c r="C2247" t="s">
        <v>80</v>
      </c>
      <c r="D2247" t="s">
        <v>83</v>
      </c>
      <c r="E2247" t="s">
        <v>169</v>
      </c>
      <c r="F2247" t="s">
        <v>6744</v>
      </c>
      <c r="G2247" t="s">
        <v>679</v>
      </c>
      <c r="H2247" t="s">
        <v>135</v>
      </c>
      <c r="I2247" t="s">
        <v>136</v>
      </c>
      <c r="J2247" t="s">
        <v>137</v>
      </c>
      <c r="K2247" t="s">
        <v>138</v>
      </c>
      <c r="L2247" t="s">
        <v>6745</v>
      </c>
      <c r="M2247" t="s">
        <v>6746</v>
      </c>
      <c r="N2247">
        <v>1.5652777769999999</v>
      </c>
      <c r="O2247">
        <v>0</v>
      </c>
      <c r="P2247">
        <v>1702</v>
      </c>
      <c r="Q2247">
        <v>0</v>
      </c>
      <c r="R2247">
        <v>0</v>
      </c>
      <c r="S2247">
        <v>0</v>
      </c>
      <c r="T2247">
        <v>204</v>
      </c>
      <c r="U2247">
        <v>0</v>
      </c>
      <c r="V2247">
        <v>1</v>
      </c>
      <c r="W2247">
        <v>0</v>
      </c>
      <c r="X2247">
        <v>617.51288559124509</v>
      </c>
      <c r="Y2247">
        <v>0</v>
      </c>
      <c r="Z2247">
        <v>0</v>
      </c>
      <c r="AA2247">
        <v>0</v>
      </c>
      <c r="AB2247">
        <v>175.63373621724196</v>
      </c>
      <c r="AC2247">
        <v>0</v>
      </c>
      <c r="AD2247">
        <v>9.8775779966402428</v>
      </c>
      <c r="AE2247">
        <v>803.0241998051273</v>
      </c>
    </row>
    <row r="2248" spans="1:31" x14ac:dyDescent="0.3">
      <c r="A2248">
        <v>2453341</v>
      </c>
      <c r="B2248">
        <v>1</v>
      </c>
      <c r="C2248" t="s">
        <v>81</v>
      </c>
      <c r="D2248" t="s">
        <v>119</v>
      </c>
      <c r="E2248" t="s">
        <v>147</v>
      </c>
      <c r="F2248" t="s">
        <v>6747</v>
      </c>
      <c r="G2248" t="s">
        <v>134</v>
      </c>
      <c r="H2248" t="s">
        <v>135</v>
      </c>
      <c r="I2248" t="s">
        <v>136</v>
      </c>
      <c r="J2248" t="s">
        <v>137</v>
      </c>
      <c r="K2248" t="s">
        <v>138</v>
      </c>
      <c r="L2248" t="s">
        <v>6748</v>
      </c>
      <c r="M2248" t="s">
        <v>6749</v>
      </c>
      <c r="N2248">
        <v>1.91</v>
      </c>
      <c r="O2248">
        <v>0</v>
      </c>
      <c r="P2248">
        <v>481</v>
      </c>
      <c r="Q2248">
        <v>0</v>
      </c>
      <c r="R2248">
        <v>27</v>
      </c>
      <c r="S2248">
        <v>0</v>
      </c>
      <c r="T2248">
        <v>35</v>
      </c>
      <c r="U2248">
        <v>0</v>
      </c>
      <c r="V2248">
        <v>0</v>
      </c>
      <c r="W2248">
        <v>0</v>
      </c>
      <c r="X2248">
        <v>104.31324415041374</v>
      </c>
      <c r="Y2248">
        <v>0</v>
      </c>
      <c r="Z2248">
        <v>5.2021667712798738</v>
      </c>
      <c r="AA2248">
        <v>0</v>
      </c>
      <c r="AB2248">
        <v>11.357179806844371</v>
      </c>
      <c r="AC2248">
        <v>0</v>
      </c>
      <c r="AD2248">
        <v>0</v>
      </c>
      <c r="AE2248">
        <v>120.87259072853799</v>
      </c>
    </row>
    <row r="2249" spans="1:31" x14ac:dyDescent="0.3">
      <c r="A2249">
        <v>2453353</v>
      </c>
      <c r="B2249">
        <v>1</v>
      </c>
      <c r="C2249" t="s">
        <v>81</v>
      </c>
      <c r="D2249" t="s">
        <v>128</v>
      </c>
      <c r="E2249" t="s">
        <v>147</v>
      </c>
      <c r="F2249" t="s">
        <v>6750</v>
      </c>
      <c r="G2249" t="s">
        <v>149</v>
      </c>
      <c r="H2249" t="s">
        <v>135</v>
      </c>
      <c r="I2249" t="s">
        <v>136</v>
      </c>
      <c r="J2249" t="s">
        <v>137</v>
      </c>
      <c r="K2249" t="s">
        <v>138</v>
      </c>
      <c r="L2249" t="s">
        <v>6751</v>
      </c>
      <c r="M2249" t="s">
        <v>6752</v>
      </c>
      <c r="N2249">
        <v>1.509166666</v>
      </c>
      <c r="O2249">
        <v>0</v>
      </c>
      <c r="P2249">
        <v>0</v>
      </c>
      <c r="Q2249">
        <v>0</v>
      </c>
      <c r="R2249">
        <v>0</v>
      </c>
      <c r="S2249">
        <v>2</v>
      </c>
      <c r="T2249">
        <v>1</v>
      </c>
      <c r="U2249">
        <v>1</v>
      </c>
      <c r="V2249">
        <v>1</v>
      </c>
      <c r="W2249">
        <v>0</v>
      </c>
      <c r="X2249">
        <v>0</v>
      </c>
      <c r="Y2249">
        <v>0</v>
      </c>
      <c r="Z2249">
        <v>0</v>
      </c>
      <c r="AA2249">
        <v>6.1487392972842887</v>
      </c>
      <c r="AB2249">
        <v>0</v>
      </c>
      <c r="AC2249">
        <v>260.52149296224223</v>
      </c>
      <c r="AD2249">
        <v>272.47000077443698</v>
      </c>
      <c r="AE2249">
        <v>539.14023303396357</v>
      </c>
    </row>
    <row r="2250" spans="1:31" x14ac:dyDescent="0.3">
      <c r="A2250">
        <v>2453354</v>
      </c>
      <c r="B2250">
        <v>1</v>
      </c>
      <c r="C2250" t="s">
        <v>80</v>
      </c>
      <c r="D2250" t="s">
        <v>100</v>
      </c>
      <c r="E2250" t="s">
        <v>173</v>
      </c>
      <c r="F2250" t="s">
        <v>6753</v>
      </c>
      <c r="G2250" t="s">
        <v>461</v>
      </c>
      <c r="H2250" t="s">
        <v>144</v>
      </c>
      <c r="I2250" t="s">
        <v>136</v>
      </c>
      <c r="J2250" t="s">
        <v>137</v>
      </c>
      <c r="K2250" t="s">
        <v>138</v>
      </c>
      <c r="L2250" t="s">
        <v>6754</v>
      </c>
      <c r="M2250" t="s">
        <v>6755</v>
      </c>
      <c r="N2250">
        <v>8.1608333329999994</v>
      </c>
      <c r="O2250">
        <v>0</v>
      </c>
      <c r="P2250">
        <v>7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10.17811616953699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10.17811616953699</v>
      </c>
    </row>
    <row r="2251" spans="1:31" x14ac:dyDescent="0.3">
      <c r="A2251">
        <v>2453360</v>
      </c>
      <c r="B2251">
        <v>1</v>
      </c>
      <c r="C2251" t="s">
        <v>80</v>
      </c>
      <c r="D2251" t="s">
        <v>82</v>
      </c>
      <c r="E2251" t="s">
        <v>141</v>
      </c>
      <c r="F2251" t="s">
        <v>6756</v>
      </c>
      <c r="G2251" t="s">
        <v>263</v>
      </c>
      <c r="H2251" t="s">
        <v>144</v>
      </c>
      <c r="I2251" t="s">
        <v>136</v>
      </c>
      <c r="J2251" t="s">
        <v>3</v>
      </c>
      <c r="K2251" t="s">
        <v>138</v>
      </c>
      <c r="L2251" t="s">
        <v>6757</v>
      </c>
      <c r="M2251" t="s">
        <v>6758</v>
      </c>
      <c r="N2251">
        <v>1.6811111110000001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8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20.014104143578429</v>
      </c>
      <c r="AC2251">
        <v>0</v>
      </c>
      <c r="AD2251">
        <v>0</v>
      </c>
      <c r="AE2251">
        <v>20.014104143578429</v>
      </c>
    </row>
    <row r="2252" spans="1:31" x14ac:dyDescent="0.3">
      <c r="A2252">
        <v>2453361</v>
      </c>
      <c r="B2252">
        <v>1</v>
      </c>
      <c r="C2252" t="s">
        <v>80</v>
      </c>
      <c r="D2252" t="s">
        <v>89</v>
      </c>
      <c r="E2252" t="s">
        <v>182</v>
      </c>
      <c r="F2252" t="s">
        <v>6759</v>
      </c>
      <c r="G2252" t="s">
        <v>156</v>
      </c>
      <c r="H2252" t="s">
        <v>144</v>
      </c>
      <c r="I2252" t="s">
        <v>136</v>
      </c>
      <c r="J2252" t="s">
        <v>137</v>
      </c>
      <c r="K2252" t="s">
        <v>138</v>
      </c>
      <c r="L2252" t="s">
        <v>6760</v>
      </c>
      <c r="M2252" t="s">
        <v>6761</v>
      </c>
      <c r="N2252">
        <v>0.946111111</v>
      </c>
      <c r="O2252">
        <v>0</v>
      </c>
      <c r="P2252">
        <v>19</v>
      </c>
      <c r="Q2252">
        <v>0</v>
      </c>
      <c r="R2252">
        <v>0</v>
      </c>
      <c r="S2252">
        <v>0</v>
      </c>
      <c r="T2252">
        <v>6</v>
      </c>
      <c r="U2252">
        <v>0</v>
      </c>
      <c r="V2252">
        <v>0</v>
      </c>
      <c r="W2252">
        <v>0</v>
      </c>
      <c r="X2252">
        <v>5.7008966834637302</v>
      </c>
      <c r="Y2252">
        <v>0</v>
      </c>
      <c r="Z2252">
        <v>0</v>
      </c>
      <c r="AA2252">
        <v>0</v>
      </c>
      <c r="AB2252">
        <v>4.4240939778764519</v>
      </c>
      <c r="AC2252">
        <v>0</v>
      </c>
      <c r="AD2252">
        <v>0</v>
      </c>
      <c r="AE2252">
        <v>10.124990661340181</v>
      </c>
    </row>
    <row r="2253" spans="1:31" x14ac:dyDescent="0.3">
      <c r="A2253">
        <v>2453362</v>
      </c>
      <c r="B2253">
        <v>1</v>
      </c>
      <c r="C2253" t="s">
        <v>81</v>
      </c>
      <c r="D2253" t="s">
        <v>123</v>
      </c>
      <c r="E2253" t="s">
        <v>147</v>
      </c>
      <c r="F2253" t="s">
        <v>6762</v>
      </c>
      <c r="G2253" t="s">
        <v>134</v>
      </c>
      <c r="H2253" t="s">
        <v>135</v>
      </c>
      <c r="I2253" t="s">
        <v>136</v>
      </c>
      <c r="J2253" t="s">
        <v>137</v>
      </c>
      <c r="K2253" t="s">
        <v>138</v>
      </c>
      <c r="L2253" t="s">
        <v>6763</v>
      </c>
      <c r="M2253" t="s">
        <v>6764</v>
      </c>
      <c r="N2253">
        <v>2.2555555549999999</v>
      </c>
      <c r="O2253">
        <v>0</v>
      </c>
      <c r="P2253">
        <v>904</v>
      </c>
      <c r="Q2253">
        <v>0</v>
      </c>
      <c r="R2253">
        <v>0</v>
      </c>
      <c r="S2253">
        <v>0</v>
      </c>
      <c r="T2253">
        <v>30</v>
      </c>
      <c r="U2253">
        <v>0</v>
      </c>
      <c r="V2253">
        <v>0</v>
      </c>
      <c r="W2253">
        <v>0</v>
      </c>
      <c r="X2253">
        <v>466.72583485513098</v>
      </c>
      <c r="Y2253">
        <v>0</v>
      </c>
      <c r="Z2253">
        <v>0</v>
      </c>
      <c r="AA2253">
        <v>0</v>
      </c>
      <c r="AB2253">
        <v>39.440867710479246</v>
      </c>
      <c r="AC2253">
        <v>0</v>
      </c>
      <c r="AD2253">
        <v>0</v>
      </c>
      <c r="AE2253">
        <v>506.16670256561025</v>
      </c>
    </row>
    <row r="2254" spans="1:31" x14ac:dyDescent="0.3">
      <c r="A2254">
        <v>2453366</v>
      </c>
      <c r="B2254">
        <v>1</v>
      </c>
      <c r="C2254" t="s">
        <v>80</v>
      </c>
      <c r="D2254" t="s">
        <v>84</v>
      </c>
      <c r="E2254" t="s">
        <v>173</v>
      </c>
      <c r="F2254" t="s">
        <v>6765</v>
      </c>
      <c r="G2254" t="s">
        <v>175</v>
      </c>
      <c r="H2254" t="s">
        <v>144</v>
      </c>
      <c r="I2254" t="s">
        <v>136</v>
      </c>
      <c r="J2254" t="s">
        <v>137</v>
      </c>
      <c r="K2254" t="s">
        <v>138</v>
      </c>
      <c r="L2254" t="s">
        <v>6766</v>
      </c>
      <c r="M2254" t="s">
        <v>6767</v>
      </c>
      <c r="N2254">
        <v>1.383888888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6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18.35792592641026</v>
      </c>
      <c r="AC2254">
        <v>0</v>
      </c>
      <c r="AD2254">
        <v>0</v>
      </c>
      <c r="AE2254">
        <v>18.35792592641026</v>
      </c>
    </row>
    <row r="2255" spans="1:31" x14ac:dyDescent="0.3">
      <c r="A2255">
        <v>2453369</v>
      </c>
      <c r="B2255">
        <v>1</v>
      </c>
      <c r="C2255" t="s">
        <v>80</v>
      </c>
      <c r="D2255" t="s">
        <v>82</v>
      </c>
      <c r="E2255" t="s">
        <v>159</v>
      </c>
      <c r="F2255" t="s">
        <v>2450</v>
      </c>
      <c r="G2255" t="s">
        <v>143</v>
      </c>
      <c r="H2255" t="s">
        <v>144</v>
      </c>
      <c r="I2255" t="s">
        <v>136</v>
      </c>
      <c r="J2255" t="s">
        <v>137</v>
      </c>
      <c r="K2255" t="s">
        <v>138</v>
      </c>
      <c r="L2255" t="s">
        <v>6768</v>
      </c>
      <c r="M2255" t="s">
        <v>6769</v>
      </c>
      <c r="N2255">
        <v>1.39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17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113.74537439634355</v>
      </c>
      <c r="AC2255">
        <v>0</v>
      </c>
      <c r="AD2255">
        <v>0</v>
      </c>
      <c r="AE2255">
        <v>113.74537439634355</v>
      </c>
    </row>
    <row r="2256" spans="1:31" x14ac:dyDescent="0.3">
      <c r="A2256">
        <v>2453373</v>
      </c>
      <c r="B2256">
        <v>1</v>
      </c>
      <c r="C2256" t="s">
        <v>80</v>
      </c>
      <c r="D2256" t="s">
        <v>83</v>
      </c>
      <c r="E2256" t="s">
        <v>173</v>
      </c>
      <c r="F2256" t="s">
        <v>6770</v>
      </c>
      <c r="G2256" t="s">
        <v>175</v>
      </c>
      <c r="H2256" t="s">
        <v>144</v>
      </c>
      <c r="I2256" t="s">
        <v>136</v>
      </c>
      <c r="J2256" t="s">
        <v>137</v>
      </c>
      <c r="K2256" t="s">
        <v>138</v>
      </c>
      <c r="L2256" t="s">
        <v>6771</v>
      </c>
      <c r="M2256" t="s">
        <v>6772</v>
      </c>
      <c r="N2256">
        <v>2.5588888879999998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1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29.825022921842745</v>
      </c>
      <c r="AC2256">
        <v>0</v>
      </c>
      <c r="AD2256">
        <v>0</v>
      </c>
      <c r="AE2256">
        <v>29.825022921842745</v>
      </c>
    </row>
    <row r="2257" spans="1:31" x14ac:dyDescent="0.3">
      <c r="A2257">
        <v>2453386</v>
      </c>
      <c r="B2257">
        <v>1</v>
      </c>
      <c r="C2257" t="s">
        <v>80</v>
      </c>
      <c r="D2257" t="s">
        <v>93</v>
      </c>
      <c r="E2257" t="s">
        <v>159</v>
      </c>
      <c r="F2257" t="s">
        <v>5668</v>
      </c>
      <c r="G2257" t="s">
        <v>161</v>
      </c>
      <c r="H2257" t="s">
        <v>144</v>
      </c>
      <c r="I2257" t="s">
        <v>136</v>
      </c>
      <c r="J2257" t="s">
        <v>137</v>
      </c>
      <c r="K2257" t="s">
        <v>162</v>
      </c>
      <c r="L2257" t="s">
        <v>6773</v>
      </c>
      <c r="M2257" t="s">
        <v>6774</v>
      </c>
      <c r="N2257">
        <v>8.0936111109999995</v>
      </c>
      <c r="O2257">
        <v>0</v>
      </c>
      <c r="P2257">
        <v>294</v>
      </c>
      <c r="Q2257">
        <v>0</v>
      </c>
      <c r="R2257">
        <v>1</v>
      </c>
      <c r="S2257">
        <v>0</v>
      </c>
      <c r="T2257">
        <v>11</v>
      </c>
      <c r="U2257">
        <v>0</v>
      </c>
      <c r="V2257">
        <v>0</v>
      </c>
      <c r="W2257">
        <v>0</v>
      </c>
      <c r="X2257">
        <v>700.82704918507534</v>
      </c>
      <c r="Y2257">
        <v>0</v>
      </c>
      <c r="Z2257">
        <v>4.2012240787100437E-4</v>
      </c>
      <c r="AA2257">
        <v>0</v>
      </c>
      <c r="AB2257">
        <v>142.14080811188538</v>
      </c>
      <c r="AC2257">
        <v>0</v>
      </c>
      <c r="AD2257">
        <v>0</v>
      </c>
      <c r="AE2257">
        <v>842.96827741936852</v>
      </c>
    </row>
    <row r="2258" spans="1:31" x14ac:dyDescent="0.3">
      <c r="A2258">
        <v>2453388</v>
      </c>
      <c r="B2258">
        <v>1</v>
      </c>
      <c r="C2258" t="s">
        <v>81</v>
      </c>
      <c r="D2258" t="s">
        <v>118</v>
      </c>
      <c r="E2258" t="s">
        <v>141</v>
      </c>
      <c r="F2258" t="s">
        <v>3813</v>
      </c>
      <c r="G2258" t="s">
        <v>226</v>
      </c>
      <c r="H2258" t="s">
        <v>144</v>
      </c>
      <c r="I2258" t="s">
        <v>136</v>
      </c>
      <c r="J2258" t="s">
        <v>137</v>
      </c>
      <c r="K2258" t="s">
        <v>162</v>
      </c>
      <c r="L2258" t="s">
        <v>6775</v>
      </c>
      <c r="M2258" t="s">
        <v>6776</v>
      </c>
      <c r="N2258">
        <v>1.7713888879999999</v>
      </c>
      <c r="O2258">
        <v>0</v>
      </c>
      <c r="P2258">
        <v>163</v>
      </c>
      <c r="Q2258">
        <v>0</v>
      </c>
      <c r="R2258">
        <v>0</v>
      </c>
      <c r="S2258">
        <v>0</v>
      </c>
      <c r="T2258">
        <v>16</v>
      </c>
      <c r="U2258">
        <v>0</v>
      </c>
      <c r="V2258">
        <v>0</v>
      </c>
      <c r="W2258">
        <v>0</v>
      </c>
      <c r="X2258">
        <v>68.147058922581635</v>
      </c>
      <c r="Y2258">
        <v>0</v>
      </c>
      <c r="Z2258">
        <v>0</v>
      </c>
      <c r="AA2258">
        <v>0</v>
      </c>
      <c r="AB2258">
        <v>33.036105996847702</v>
      </c>
      <c r="AC2258">
        <v>0</v>
      </c>
      <c r="AD2258">
        <v>0</v>
      </c>
      <c r="AE2258">
        <v>101.18316491942934</v>
      </c>
    </row>
    <row r="2259" spans="1:31" x14ac:dyDescent="0.3">
      <c r="A2259">
        <v>2453389</v>
      </c>
      <c r="B2259">
        <v>1</v>
      </c>
      <c r="C2259" t="s">
        <v>80</v>
      </c>
      <c r="D2259" t="s">
        <v>85</v>
      </c>
      <c r="E2259" t="s">
        <v>284</v>
      </c>
      <c r="F2259" t="s">
        <v>6777</v>
      </c>
      <c r="G2259" t="s">
        <v>226</v>
      </c>
      <c r="H2259" t="s">
        <v>135</v>
      </c>
      <c r="I2259" t="s">
        <v>136</v>
      </c>
      <c r="J2259" t="s">
        <v>137</v>
      </c>
      <c r="K2259" t="s">
        <v>162</v>
      </c>
      <c r="L2259" t="s">
        <v>6778</v>
      </c>
      <c r="M2259" t="s">
        <v>6779</v>
      </c>
      <c r="N2259">
        <v>2.6430555550000001</v>
      </c>
      <c r="O2259">
        <v>0</v>
      </c>
      <c r="P2259">
        <v>3018</v>
      </c>
      <c r="Q2259">
        <v>0</v>
      </c>
      <c r="R2259">
        <v>0</v>
      </c>
      <c r="S2259">
        <v>2</v>
      </c>
      <c r="T2259">
        <v>359</v>
      </c>
      <c r="U2259">
        <v>0</v>
      </c>
      <c r="V2259">
        <v>0</v>
      </c>
      <c r="W2259">
        <v>0</v>
      </c>
      <c r="X2259">
        <v>2712.8742545925866</v>
      </c>
      <c r="Y2259">
        <v>0</v>
      </c>
      <c r="Z2259">
        <v>0</v>
      </c>
      <c r="AA2259">
        <v>160.00848168629602</v>
      </c>
      <c r="AB2259">
        <v>1221.2181145209931</v>
      </c>
      <c r="AC2259">
        <v>0</v>
      </c>
      <c r="AD2259">
        <v>0</v>
      </c>
      <c r="AE2259">
        <v>4094.1008507998758</v>
      </c>
    </row>
    <row r="2260" spans="1:31" x14ac:dyDescent="0.3">
      <c r="A2260">
        <v>2453392</v>
      </c>
      <c r="B2260">
        <v>1</v>
      </c>
      <c r="C2260" t="s">
        <v>80</v>
      </c>
      <c r="D2260" t="s">
        <v>100</v>
      </c>
      <c r="E2260" t="s">
        <v>159</v>
      </c>
      <c r="F2260" t="s">
        <v>6780</v>
      </c>
      <c r="G2260" t="s">
        <v>161</v>
      </c>
      <c r="H2260" t="s">
        <v>144</v>
      </c>
      <c r="I2260" t="s">
        <v>136</v>
      </c>
      <c r="J2260" t="s">
        <v>137</v>
      </c>
      <c r="K2260" t="s">
        <v>162</v>
      </c>
      <c r="L2260" t="s">
        <v>6781</v>
      </c>
      <c r="M2260" t="s">
        <v>6782</v>
      </c>
      <c r="N2260">
        <v>7.3574999999999999</v>
      </c>
      <c r="O2260">
        <v>0</v>
      </c>
      <c r="P2260">
        <v>19</v>
      </c>
      <c r="Q2260">
        <v>0</v>
      </c>
      <c r="R2260">
        <v>24</v>
      </c>
      <c r="S2260">
        <v>0</v>
      </c>
      <c r="T2260">
        <v>16</v>
      </c>
      <c r="U2260">
        <v>0</v>
      </c>
      <c r="V2260">
        <v>0</v>
      </c>
      <c r="W2260">
        <v>0</v>
      </c>
      <c r="X2260">
        <v>85.734060140609188</v>
      </c>
      <c r="Y2260">
        <v>0</v>
      </c>
      <c r="Z2260">
        <v>58.998764168949663</v>
      </c>
      <c r="AA2260">
        <v>0</v>
      </c>
      <c r="AB2260">
        <v>105.7652816058298</v>
      </c>
      <c r="AC2260">
        <v>0</v>
      </c>
      <c r="AD2260">
        <v>0</v>
      </c>
      <c r="AE2260">
        <v>250.49810591538863</v>
      </c>
    </row>
    <row r="2261" spans="1:31" x14ac:dyDescent="0.3">
      <c r="A2261">
        <v>2453394</v>
      </c>
      <c r="B2261">
        <v>1</v>
      </c>
      <c r="C2261" t="s">
        <v>80</v>
      </c>
      <c r="D2261" t="s">
        <v>108</v>
      </c>
      <c r="E2261" t="s">
        <v>141</v>
      </c>
      <c r="F2261" t="s">
        <v>6783</v>
      </c>
      <c r="G2261" t="s">
        <v>226</v>
      </c>
      <c r="H2261" t="s">
        <v>144</v>
      </c>
      <c r="I2261" t="s">
        <v>136</v>
      </c>
      <c r="J2261" t="s">
        <v>137</v>
      </c>
      <c r="K2261" t="s">
        <v>162</v>
      </c>
      <c r="L2261" t="s">
        <v>6784</v>
      </c>
      <c r="M2261" t="s">
        <v>6785</v>
      </c>
      <c r="N2261">
        <v>8.5652777770000004</v>
      </c>
      <c r="O2261">
        <v>0</v>
      </c>
      <c r="P2261">
        <v>14</v>
      </c>
      <c r="Q2261">
        <v>0</v>
      </c>
      <c r="R2261">
        <v>1</v>
      </c>
      <c r="S2261">
        <v>0</v>
      </c>
      <c r="T2261">
        <v>3</v>
      </c>
      <c r="U2261">
        <v>0</v>
      </c>
      <c r="V2261">
        <v>0</v>
      </c>
      <c r="W2261">
        <v>0</v>
      </c>
      <c r="X2261">
        <v>13.084652472843439</v>
      </c>
      <c r="Y2261">
        <v>0</v>
      </c>
      <c r="Z2261">
        <v>1.1957205104959208E-2</v>
      </c>
      <c r="AA2261">
        <v>0</v>
      </c>
      <c r="AB2261">
        <v>3.8553733783360413</v>
      </c>
      <c r="AC2261">
        <v>0</v>
      </c>
      <c r="AD2261">
        <v>0</v>
      </c>
      <c r="AE2261">
        <v>16.95198305628444</v>
      </c>
    </row>
    <row r="2262" spans="1:31" x14ac:dyDescent="0.3">
      <c r="A2262">
        <v>2453395</v>
      </c>
      <c r="B2262">
        <v>1</v>
      </c>
      <c r="C2262" t="s">
        <v>81</v>
      </c>
      <c r="D2262" t="s">
        <v>127</v>
      </c>
      <c r="E2262" t="s">
        <v>147</v>
      </c>
      <c r="F2262" t="s">
        <v>6786</v>
      </c>
      <c r="G2262" t="s">
        <v>226</v>
      </c>
      <c r="H2262" t="s">
        <v>135</v>
      </c>
      <c r="I2262" t="s">
        <v>136</v>
      </c>
      <c r="J2262" t="s">
        <v>137</v>
      </c>
      <c r="K2262" t="s">
        <v>162</v>
      </c>
      <c r="L2262" t="s">
        <v>6787</v>
      </c>
      <c r="M2262" t="s">
        <v>6788</v>
      </c>
      <c r="N2262">
        <v>0.887222222</v>
      </c>
      <c r="O2262">
        <v>0</v>
      </c>
      <c r="P2262">
        <v>682</v>
      </c>
      <c r="Q2262">
        <v>0</v>
      </c>
      <c r="R2262">
        <v>0</v>
      </c>
      <c r="S2262">
        <v>0</v>
      </c>
      <c r="T2262">
        <v>14</v>
      </c>
      <c r="U2262">
        <v>0</v>
      </c>
      <c r="V2262">
        <v>0</v>
      </c>
      <c r="W2262">
        <v>0</v>
      </c>
      <c r="X2262">
        <v>157.97948107176595</v>
      </c>
      <c r="Y2262">
        <v>0</v>
      </c>
      <c r="Z2262">
        <v>0</v>
      </c>
      <c r="AA2262">
        <v>0</v>
      </c>
      <c r="AB2262">
        <v>17.997332962673458</v>
      </c>
      <c r="AC2262">
        <v>0</v>
      </c>
      <c r="AD2262">
        <v>0</v>
      </c>
      <c r="AE2262">
        <v>175.9768140344394</v>
      </c>
    </row>
    <row r="2263" spans="1:31" x14ac:dyDescent="0.3">
      <c r="A2263">
        <v>2453396</v>
      </c>
      <c r="B2263">
        <v>1</v>
      </c>
      <c r="C2263" t="s">
        <v>81</v>
      </c>
      <c r="D2263" t="s">
        <v>116</v>
      </c>
      <c r="E2263" t="s">
        <v>132</v>
      </c>
      <c r="F2263" t="s">
        <v>266</v>
      </c>
      <c r="G2263" t="s">
        <v>226</v>
      </c>
      <c r="H2263" t="s">
        <v>135</v>
      </c>
      <c r="I2263" t="s">
        <v>136</v>
      </c>
      <c r="J2263" t="s">
        <v>137</v>
      </c>
      <c r="K2263" t="s">
        <v>162</v>
      </c>
      <c r="L2263" t="s">
        <v>6789</v>
      </c>
      <c r="M2263" t="s">
        <v>6790</v>
      </c>
      <c r="N2263">
        <v>7.8919444439999999</v>
      </c>
      <c r="O2263">
        <v>0</v>
      </c>
      <c r="P2263">
        <v>310</v>
      </c>
      <c r="Q2263">
        <v>1</v>
      </c>
      <c r="R2263">
        <v>2</v>
      </c>
      <c r="S2263">
        <v>2</v>
      </c>
      <c r="T2263">
        <v>17</v>
      </c>
      <c r="U2263">
        <v>0</v>
      </c>
      <c r="V2263">
        <v>0</v>
      </c>
      <c r="W2263">
        <v>0</v>
      </c>
      <c r="X2263">
        <v>237.12268355667865</v>
      </c>
      <c r="Y2263">
        <v>2.6738090505158483</v>
      </c>
      <c r="Z2263">
        <v>4.3263261147824492</v>
      </c>
      <c r="AA2263">
        <v>15.581723212214534</v>
      </c>
      <c r="AB2263">
        <v>68.446564001605381</v>
      </c>
      <c r="AC2263">
        <v>0</v>
      </c>
      <c r="AD2263">
        <v>0</v>
      </c>
      <c r="AE2263">
        <v>328.15110593579686</v>
      </c>
    </row>
    <row r="2264" spans="1:31" x14ac:dyDescent="0.3">
      <c r="A2264">
        <v>2453398</v>
      </c>
      <c r="B2264">
        <v>1</v>
      </c>
      <c r="C2264" t="s">
        <v>80</v>
      </c>
      <c r="D2264" t="s">
        <v>105</v>
      </c>
      <c r="E2264" t="s">
        <v>147</v>
      </c>
      <c r="F2264" t="s">
        <v>6791</v>
      </c>
      <c r="G2264" t="s">
        <v>226</v>
      </c>
      <c r="H2264" t="s">
        <v>135</v>
      </c>
      <c r="I2264" t="s">
        <v>136</v>
      </c>
      <c r="J2264" t="s">
        <v>137</v>
      </c>
      <c r="K2264" t="s">
        <v>162</v>
      </c>
      <c r="L2264" t="s">
        <v>6792</v>
      </c>
      <c r="M2264" t="s">
        <v>6793</v>
      </c>
      <c r="N2264">
        <v>3.3541666659999998</v>
      </c>
      <c r="O2264">
        <v>0</v>
      </c>
      <c r="P2264">
        <v>60</v>
      </c>
      <c r="Q2264">
        <v>0</v>
      </c>
      <c r="R2264">
        <v>15</v>
      </c>
      <c r="S2264">
        <v>0</v>
      </c>
      <c r="T2264">
        <v>6</v>
      </c>
      <c r="U2264">
        <v>0</v>
      </c>
      <c r="V2264">
        <v>0</v>
      </c>
      <c r="W2264">
        <v>0</v>
      </c>
      <c r="X2264">
        <v>54.625164116459281</v>
      </c>
      <c r="Y2264">
        <v>0</v>
      </c>
      <c r="Z2264">
        <v>4.8257177666808238</v>
      </c>
      <c r="AA2264">
        <v>0</v>
      </c>
      <c r="AB2264">
        <v>21.638104110185186</v>
      </c>
      <c r="AC2264">
        <v>0</v>
      </c>
      <c r="AD2264">
        <v>0</v>
      </c>
      <c r="AE2264">
        <v>81.088985993325295</v>
      </c>
    </row>
    <row r="2265" spans="1:31" x14ac:dyDescent="0.3">
      <c r="A2265">
        <v>2453400</v>
      </c>
      <c r="B2265">
        <v>1</v>
      </c>
      <c r="C2265" t="s">
        <v>81</v>
      </c>
      <c r="D2265" t="s">
        <v>113</v>
      </c>
      <c r="E2265" t="s">
        <v>147</v>
      </c>
      <c r="F2265" t="s">
        <v>6794</v>
      </c>
      <c r="G2265" t="s">
        <v>134</v>
      </c>
      <c r="H2265" t="s">
        <v>135</v>
      </c>
      <c r="I2265" t="s">
        <v>136</v>
      </c>
      <c r="J2265" t="s">
        <v>137</v>
      </c>
      <c r="K2265" t="s">
        <v>138</v>
      </c>
      <c r="L2265" t="s">
        <v>6795</v>
      </c>
      <c r="M2265" t="s">
        <v>6796</v>
      </c>
      <c r="N2265">
        <v>1.9966666660000001</v>
      </c>
      <c r="O2265">
        <v>0</v>
      </c>
      <c r="P2265">
        <v>0</v>
      </c>
      <c r="Q2265">
        <v>0</v>
      </c>
      <c r="R2265">
        <v>23</v>
      </c>
      <c r="S2265">
        <v>0</v>
      </c>
      <c r="T2265">
        <v>2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22.681487587467608</v>
      </c>
      <c r="AA2265">
        <v>0</v>
      </c>
      <c r="AB2265">
        <v>4.4902252994900769</v>
      </c>
      <c r="AC2265">
        <v>0</v>
      </c>
      <c r="AD2265">
        <v>0</v>
      </c>
      <c r="AE2265">
        <v>27.171712886957685</v>
      </c>
    </row>
    <row r="2266" spans="1:31" x14ac:dyDescent="0.3">
      <c r="A2266">
        <v>2453402</v>
      </c>
      <c r="B2266">
        <v>1</v>
      </c>
      <c r="C2266" t="s">
        <v>81</v>
      </c>
      <c r="D2266" t="s">
        <v>123</v>
      </c>
      <c r="E2266" t="s">
        <v>147</v>
      </c>
      <c r="F2266" t="s">
        <v>6797</v>
      </c>
      <c r="G2266" t="s">
        <v>143</v>
      </c>
      <c r="H2266" t="s">
        <v>135</v>
      </c>
      <c r="I2266" t="s">
        <v>136</v>
      </c>
      <c r="J2266" t="s">
        <v>137</v>
      </c>
      <c r="K2266" t="s">
        <v>138</v>
      </c>
      <c r="L2266" t="s">
        <v>6798</v>
      </c>
      <c r="M2266" t="s">
        <v>6799</v>
      </c>
      <c r="N2266">
        <v>1.8991666659999999</v>
      </c>
      <c r="O2266">
        <v>0</v>
      </c>
      <c r="P2266">
        <v>1840</v>
      </c>
      <c r="Q2266">
        <v>0</v>
      </c>
      <c r="R2266">
        <v>0</v>
      </c>
      <c r="S2266">
        <v>0</v>
      </c>
      <c r="T2266">
        <v>288</v>
      </c>
      <c r="U2266">
        <v>0</v>
      </c>
      <c r="V2266">
        <v>0</v>
      </c>
      <c r="W2266">
        <v>0</v>
      </c>
      <c r="X2266">
        <v>808.66585095373409</v>
      </c>
      <c r="Y2266">
        <v>0</v>
      </c>
      <c r="Z2266">
        <v>0</v>
      </c>
      <c r="AA2266">
        <v>0</v>
      </c>
      <c r="AB2266">
        <v>531.81744115819151</v>
      </c>
      <c r="AC2266">
        <v>0</v>
      </c>
      <c r="AD2266">
        <v>0</v>
      </c>
      <c r="AE2266">
        <v>1340.4832921119255</v>
      </c>
    </row>
    <row r="2267" spans="1:31" x14ac:dyDescent="0.3">
      <c r="A2267">
        <v>2453404</v>
      </c>
      <c r="B2267">
        <v>1</v>
      </c>
      <c r="C2267" t="s">
        <v>80</v>
      </c>
      <c r="D2267" t="s">
        <v>93</v>
      </c>
      <c r="E2267" t="s">
        <v>159</v>
      </c>
      <c r="F2267" t="s">
        <v>6800</v>
      </c>
      <c r="G2267" t="s">
        <v>226</v>
      </c>
      <c r="H2267" t="s">
        <v>144</v>
      </c>
      <c r="I2267" t="s">
        <v>136</v>
      </c>
      <c r="J2267" t="s">
        <v>137</v>
      </c>
      <c r="K2267" t="s">
        <v>162</v>
      </c>
      <c r="L2267" t="s">
        <v>6801</v>
      </c>
      <c r="M2267" t="s">
        <v>6802</v>
      </c>
      <c r="N2267">
        <v>8.1316666659999992</v>
      </c>
      <c r="O2267">
        <v>0</v>
      </c>
      <c r="P2267">
        <v>4</v>
      </c>
      <c r="Q2267">
        <v>0</v>
      </c>
      <c r="R2267">
        <v>12</v>
      </c>
      <c r="S2267">
        <v>0</v>
      </c>
      <c r="T2267">
        <v>8</v>
      </c>
      <c r="U2267">
        <v>0</v>
      </c>
      <c r="V2267">
        <v>0</v>
      </c>
      <c r="W2267">
        <v>0</v>
      </c>
      <c r="X2267">
        <v>8.9306479567755375</v>
      </c>
      <c r="Y2267">
        <v>0</v>
      </c>
      <c r="Z2267">
        <v>43.296533310859537</v>
      </c>
      <c r="AA2267">
        <v>0</v>
      </c>
      <c r="AB2267">
        <v>17.735292952373982</v>
      </c>
      <c r="AC2267">
        <v>0</v>
      </c>
      <c r="AD2267">
        <v>0</v>
      </c>
      <c r="AE2267">
        <v>69.962474220009057</v>
      </c>
    </row>
    <row r="2268" spans="1:31" x14ac:dyDescent="0.3">
      <c r="A2268">
        <v>2453405</v>
      </c>
      <c r="B2268">
        <v>1</v>
      </c>
      <c r="C2268" t="s">
        <v>80</v>
      </c>
      <c r="D2268" t="s">
        <v>96</v>
      </c>
      <c r="E2268" t="s">
        <v>173</v>
      </c>
      <c r="F2268" t="s">
        <v>6803</v>
      </c>
      <c r="G2268" t="s">
        <v>219</v>
      </c>
      <c r="H2268" t="s">
        <v>144</v>
      </c>
      <c r="I2268" t="s">
        <v>136</v>
      </c>
      <c r="J2268" t="s">
        <v>3</v>
      </c>
      <c r="K2268" t="s">
        <v>138</v>
      </c>
      <c r="L2268" t="s">
        <v>6804</v>
      </c>
      <c r="M2268" t="s">
        <v>6805</v>
      </c>
      <c r="N2268">
        <v>1.2708333329999999</v>
      </c>
      <c r="O2268">
        <v>0</v>
      </c>
      <c r="P2268">
        <v>1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1.4718030805455433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1.4718030805455433</v>
      </c>
    </row>
    <row r="2269" spans="1:31" x14ac:dyDescent="0.3">
      <c r="A2269">
        <v>2453407</v>
      </c>
      <c r="B2269">
        <v>1</v>
      </c>
      <c r="C2269" t="s">
        <v>80</v>
      </c>
      <c r="D2269" t="s">
        <v>102</v>
      </c>
      <c r="E2269" t="s">
        <v>147</v>
      </c>
      <c r="F2269" t="s">
        <v>6806</v>
      </c>
      <c r="G2269" t="s">
        <v>226</v>
      </c>
      <c r="H2269" t="s">
        <v>135</v>
      </c>
      <c r="I2269" t="s">
        <v>136</v>
      </c>
      <c r="J2269" t="s">
        <v>137</v>
      </c>
      <c r="K2269" t="s">
        <v>162</v>
      </c>
      <c r="L2269" t="s">
        <v>6807</v>
      </c>
      <c r="M2269" t="s">
        <v>6808</v>
      </c>
      <c r="N2269">
        <v>8.307222222</v>
      </c>
      <c r="O2269">
        <v>0</v>
      </c>
      <c r="P2269">
        <v>13</v>
      </c>
      <c r="Q2269">
        <v>0</v>
      </c>
      <c r="R2269">
        <v>20</v>
      </c>
      <c r="S2269">
        <v>0</v>
      </c>
      <c r="T2269">
        <v>3</v>
      </c>
      <c r="U2269">
        <v>0</v>
      </c>
      <c r="V2269">
        <v>0</v>
      </c>
      <c r="W2269">
        <v>0</v>
      </c>
      <c r="X2269">
        <v>38.415705293133115</v>
      </c>
      <c r="Y2269">
        <v>0</v>
      </c>
      <c r="Z2269">
        <v>53.924959824031404</v>
      </c>
      <c r="AA2269">
        <v>0</v>
      </c>
      <c r="AB2269">
        <v>22.977569265352383</v>
      </c>
      <c r="AC2269">
        <v>0</v>
      </c>
      <c r="AD2269">
        <v>0</v>
      </c>
      <c r="AE2269">
        <v>115.31823438251691</v>
      </c>
    </row>
    <row r="2270" spans="1:31" x14ac:dyDescent="0.3">
      <c r="A2270">
        <v>2453408</v>
      </c>
      <c r="B2270">
        <v>1</v>
      </c>
      <c r="C2270" t="s">
        <v>80</v>
      </c>
      <c r="D2270" t="s">
        <v>85</v>
      </c>
      <c r="E2270" t="s">
        <v>284</v>
      </c>
      <c r="F2270" t="s">
        <v>6809</v>
      </c>
      <c r="G2270" t="s">
        <v>226</v>
      </c>
      <c r="H2270" t="s">
        <v>135</v>
      </c>
      <c r="I2270" t="s">
        <v>136</v>
      </c>
      <c r="J2270" t="s">
        <v>137</v>
      </c>
      <c r="K2270" t="s">
        <v>162</v>
      </c>
      <c r="L2270" t="s">
        <v>6810</v>
      </c>
      <c r="M2270" t="s">
        <v>6811</v>
      </c>
      <c r="N2270">
        <v>1.0686527770000001</v>
      </c>
      <c r="O2270">
        <v>0</v>
      </c>
      <c r="P2270">
        <v>395</v>
      </c>
      <c r="Q2270">
        <v>0</v>
      </c>
      <c r="R2270">
        <v>0</v>
      </c>
      <c r="S2270">
        <v>1</v>
      </c>
      <c r="T2270">
        <v>54</v>
      </c>
      <c r="U2270">
        <v>0</v>
      </c>
      <c r="V2270">
        <v>0</v>
      </c>
      <c r="W2270">
        <v>0</v>
      </c>
      <c r="X2270">
        <v>131.45515978936714</v>
      </c>
      <c r="Y2270">
        <v>0</v>
      </c>
      <c r="Z2270">
        <v>0</v>
      </c>
      <c r="AA2270">
        <v>186.39888685137274</v>
      </c>
      <c r="AB2270">
        <v>55.791507666779218</v>
      </c>
      <c r="AC2270">
        <v>0</v>
      </c>
      <c r="AD2270">
        <v>0</v>
      </c>
      <c r="AE2270">
        <v>373.64555430751909</v>
      </c>
    </row>
    <row r="2271" spans="1:31" x14ac:dyDescent="0.3">
      <c r="A2271">
        <v>2453409</v>
      </c>
      <c r="B2271">
        <v>1</v>
      </c>
      <c r="C2271" t="s">
        <v>81</v>
      </c>
      <c r="D2271" t="s">
        <v>126</v>
      </c>
      <c r="E2271" t="s">
        <v>132</v>
      </c>
      <c r="F2271" t="s">
        <v>6812</v>
      </c>
      <c r="G2271" t="s">
        <v>149</v>
      </c>
      <c r="H2271" t="s">
        <v>135</v>
      </c>
      <c r="I2271" t="s">
        <v>136</v>
      </c>
      <c r="J2271" t="s">
        <v>137</v>
      </c>
      <c r="K2271" t="s">
        <v>138</v>
      </c>
      <c r="L2271" t="s">
        <v>6813</v>
      </c>
      <c r="M2271" t="s">
        <v>6814</v>
      </c>
      <c r="N2271">
        <v>0.43333333299999999</v>
      </c>
      <c r="O2271">
        <v>0</v>
      </c>
      <c r="P2271">
        <v>902</v>
      </c>
      <c r="Q2271">
        <v>49</v>
      </c>
      <c r="R2271">
        <v>129</v>
      </c>
      <c r="S2271">
        <v>13</v>
      </c>
      <c r="T2271">
        <v>57</v>
      </c>
      <c r="U2271">
        <v>0</v>
      </c>
      <c r="V2271">
        <v>0</v>
      </c>
      <c r="W2271">
        <v>0</v>
      </c>
      <c r="X2271">
        <v>42.473014262875424</v>
      </c>
      <c r="Y2271">
        <v>28.269363048004813</v>
      </c>
      <c r="Z2271">
        <v>4.7775337394109441</v>
      </c>
      <c r="AA2271">
        <v>12.943601799293262</v>
      </c>
      <c r="AB2271">
        <v>18.480765128455136</v>
      </c>
      <c r="AC2271">
        <v>0</v>
      </c>
      <c r="AD2271">
        <v>0</v>
      </c>
      <c r="AE2271">
        <v>106.94427797803958</v>
      </c>
    </row>
    <row r="2272" spans="1:31" x14ac:dyDescent="0.3">
      <c r="A2272">
        <v>2453413</v>
      </c>
      <c r="B2272">
        <v>1</v>
      </c>
      <c r="C2272" t="s">
        <v>80</v>
      </c>
      <c r="D2272" t="s">
        <v>94</v>
      </c>
      <c r="E2272" t="s">
        <v>147</v>
      </c>
      <c r="F2272" t="s">
        <v>6815</v>
      </c>
      <c r="G2272" t="s">
        <v>161</v>
      </c>
      <c r="H2272" t="s">
        <v>135</v>
      </c>
      <c r="I2272" t="s">
        <v>136</v>
      </c>
      <c r="J2272" t="s">
        <v>137</v>
      </c>
      <c r="K2272" t="s">
        <v>162</v>
      </c>
      <c r="L2272" t="s">
        <v>6816</v>
      </c>
      <c r="M2272" t="s">
        <v>6817</v>
      </c>
      <c r="N2272">
        <v>8.2536111109999997</v>
      </c>
      <c r="O2272">
        <v>0</v>
      </c>
      <c r="P2272">
        <v>712</v>
      </c>
      <c r="Q2272">
        <v>0</v>
      </c>
      <c r="R2272">
        <v>0</v>
      </c>
      <c r="S2272">
        <v>0</v>
      </c>
      <c r="T2272">
        <v>44</v>
      </c>
      <c r="U2272">
        <v>0</v>
      </c>
      <c r="V2272">
        <v>0</v>
      </c>
      <c r="W2272">
        <v>0</v>
      </c>
      <c r="X2272">
        <v>1789.4410913345735</v>
      </c>
      <c r="Y2272">
        <v>0</v>
      </c>
      <c r="Z2272">
        <v>0</v>
      </c>
      <c r="AA2272">
        <v>0</v>
      </c>
      <c r="AB2272">
        <v>1118.3763341372785</v>
      </c>
      <c r="AC2272">
        <v>0</v>
      </c>
      <c r="AD2272">
        <v>0</v>
      </c>
      <c r="AE2272">
        <v>2907.8174254718519</v>
      </c>
    </row>
    <row r="2273" spans="1:31" x14ac:dyDescent="0.3">
      <c r="A2273">
        <v>2453414</v>
      </c>
      <c r="B2273">
        <v>1</v>
      </c>
      <c r="C2273" t="s">
        <v>80</v>
      </c>
      <c r="D2273" t="s">
        <v>108</v>
      </c>
      <c r="E2273" t="s">
        <v>141</v>
      </c>
      <c r="F2273" t="s">
        <v>300</v>
      </c>
      <c r="G2273" t="s">
        <v>226</v>
      </c>
      <c r="H2273" t="s">
        <v>144</v>
      </c>
      <c r="I2273" t="s">
        <v>136</v>
      </c>
      <c r="J2273" t="s">
        <v>137</v>
      </c>
      <c r="K2273" t="s">
        <v>162</v>
      </c>
      <c r="L2273" t="s">
        <v>6818</v>
      </c>
      <c r="M2273" t="s">
        <v>6819</v>
      </c>
      <c r="N2273">
        <v>8.5833333330000006</v>
      </c>
      <c r="O2273">
        <v>0</v>
      </c>
      <c r="P2273">
        <v>4</v>
      </c>
      <c r="Q2273">
        <v>0</v>
      </c>
      <c r="R2273">
        <v>6</v>
      </c>
      <c r="S2273">
        <v>0</v>
      </c>
      <c r="T2273">
        <v>2</v>
      </c>
      <c r="U2273">
        <v>0</v>
      </c>
      <c r="V2273">
        <v>0</v>
      </c>
      <c r="W2273">
        <v>0</v>
      </c>
      <c r="X2273">
        <v>5.5914087808248469</v>
      </c>
      <c r="Y2273">
        <v>0</v>
      </c>
      <c r="Z2273">
        <v>3.1978903832774508</v>
      </c>
      <c r="AA2273">
        <v>0</v>
      </c>
      <c r="AB2273">
        <v>1.1376763018946268</v>
      </c>
      <c r="AC2273">
        <v>0</v>
      </c>
      <c r="AD2273">
        <v>0</v>
      </c>
      <c r="AE2273">
        <v>9.9269754659969252</v>
      </c>
    </row>
    <row r="2274" spans="1:31" x14ac:dyDescent="0.3">
      <c r="A2274">
        <v>2453416</v>
      </c>
      <c r="B2274">
        <v>1</v>
      </c>
      <c r="C2274" t="s">
        <v>80</v>
      </c>
      <c r="D2274" t="s">
        <v>96</v>
      </c>
      <c r="E2274" t="s">
        <v>141</v>
      </c>
      <c r="F2274" t="s">
        <v>6820</v>
      </c>
      <c r="G2274" t="s">
        <v>143</v>
      </c>
      <c r="H2274" t="s">
        <v>144</v>
      </c>
      <c r="I2274" t="s">
        <v>136</v>
      </c>
      <c r="J2274" t="s">
        <v>137</v>
      </c>
      <c r="K2274" t="s">
        <v>138</v>
      </c>
      <c r="L2274" t="s">
        <v>6821</v>
      </c>
      <c r="M2274" t="s">
        <v>6822</v>
      </c>
      <c r="N2274">
        <v>0.72138888800000001</v>
      </c>
      <c r="O2274">
        <v>0</v>
      </c>
      <c r="P2274">
        <v>12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3.3055695404990328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3.3055695404990328</v>
      </c>
    </row>
    <row r="2275" spans="1:31" x14ac:dyDescent="0.3">
      <c r="A2275">
        <v>2453417</v>
      </c>
      <c r="B2275">
        <v>1</v>
      </c>
      <c r="C2275" t="s">
        <v>80</v>
      </c>
      <c r="D2275" t="s">
        <v>88</v>
      </c>
      <c r="E2275" t="s">
        <v>182</v>
      </c>
      <c r="F2275" t="s">
        <v>6823</v>
      </c>
      <c r="G2275" t="s">
        <v>156</v>
      </c>
      <c r="H2275" t="s">
        <v>144</v>
      </c>
      <c r="I2275" t="s">
        <v>136</v>
      </c>
      <c r="J2275" t="s">
        <v>137</v>
      </c>
      <c r="K2275" t="s">
        <v>138</v>
      </c>
      <c r="L2275" t="s">
        <v>6824</v>
      </c>
      <c r="M2275" t="s">
        <v>6825</v>
      </c>
      <c r="N2275">
        <v>1.174722222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2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8.8745890001739731</v>
      </c>
      <c r="AC2275">
        <v>0</v>
      </c>
      <c r="AD2275">
        <v>0</v>
      </c>
      <c r="AE2275">
        <v>8.8745890001739731</v>
      </c>
    </row>
    <row r="2276" spans="1:31" x14ac:dyDescent="0.3">
      <c r="A2276">
        <v>2453419</v>
      </c>
      <c r="B2276">
        <v>1</v>
      </c>
      <c r="C2276" t="s">
        <v>80</v>
      </c>
      <c r="D2276" t="s">
        <v>92</v>
      </c>
      <c r="E2276" t="s">
        <v>169</v>
      </c>
      <c r="F2276" t="s">
        <v>6826</v>
      </c>
      <c r="G2276" t="s">
        <v>226</v>
      </c>
      <c r="H2276" t="s">
        <v>135</v>
      </c>
      <c r="I2276" t="s">
        <v>136</v>
      </c>
      <c r="J2276" t="s">
        <v>137</v>
      </c>
      <c r="K2276" t="s">
        <v>162</v>
      </c>
      <c r="L2276" t="s">
        <v>6827</v>
      </c>
      <c r="M2276" t="s">
        <v>6828</v>
      </c>
      <c r="N2276">
        <v>5.5038888879999996</v>
      </c>
      <c r="O2276">
        <v>1</v>
      </c>
      <c r="P2276">
        <v>3656</v>
      </c>
      <c r="Q2276">
        <v>0</v>
      </c>
      <c r="R2276">
        <v>7</v>
      </c>
      <c r="S2276">
        <v>7</v>
      </c>
      <c r="T2276">
        <v>218</v>
      </c>
      <c r="U2276">
        <v>0</v>
      </c>
      <c r="V2276">
        <v>0</v>
      </c>
      <c r="W2276">
        <v>31.566681696416946</v>
      </c>
      <c r="X2276">
        <v>3790.8107233489491</v>
      </c>
      <c r="Y2276">
        <v>0</v>
      </c>
      <c r="Z2276">
        <v>0.90749439456750225</v>
      </c>
      <c r="AA2276">
        <v>1614.339083629359</v>
      </c>
      <c r="AB2276">
        <v>1380.6285492133477</v>
      </c>
      <c r="AC2276">
        <v>0</v>
      </c>
      <c r="AD2276">
        <v>0</v>
      </c>
      <c r="AE2276">
        <v>6818.2525322826405</v>
      </c>
    </row>
    <row r="2277" spans="1:31" x14ac:dyDescent="0.3">
      <c r="A2277">
        <v>2453420</v>
      </c>
      <c r="B2277">
        <v>1</v>
      </c>
      <c r="C2277" t="s">
        <v>81</v>
      </c>
      <c r="D2277" t="s">
        <v>128</v>
      </c>
      <c r="E2277" t="s">
        <v>132</v>
      </c>
      <c r="F2277" t="s">
        <v>6829</v>
      </c>
      <c r="G2277" t="s">
        <v>149</v>
      </c>
      <c r="H2277" t="s">
        <v>135</v>
      </c>
      <c r="I2277" t="s">
        <v>136</v>
      </c>
      <c r="J2277" t="s">
        <v>137</v>
      </c>
      <c r="K2277" t="s">
        <v>138</v>
      </c>
      <c r="L2277" t="s">
        <v>6830</v>
      </c>
      <c r="M2277" t="s">
        <v>6831</v>
      </c>
      <c r="N2277">
        <v>0.52277777700000005</v>
      </c>
      <c r="O2277">
        <v>0</v>
      </c>
      <c r="P2277">
        <v>0</v>
      </c>
      <c r="Q2277">
        <v>0</v>
      </c>
      <c r="R2277">
        <v>0</v>
      </c>
      <c r="S2277">
        <v>3</v>
      </c>
      <c r="T2277">
        <v>0</v>
      </c>
      <c r="U2277">
        <v>1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3.8653872430870524</v>
      </c>
      <c r="AB2277">
        <v>0</v>
      </c>
      <c r="AC2277">
        <v>12.600617682441829</v>
      </c>
      <c r="AD2277">
        <v>0</v>
      </c>
      <c r="AE2277">
        <v>16.466004925528882</v>
      </c>
    </row>
    <row r="2278" spans="1:31" x14ac:dyDescent="0.3">
      <c r="A2278">
        <v>2453421</v>
      </c>
      <c r="B2278">
        <v>1</v>
      </c>
      <c r="C2278" t="s">
        <v>80</v>
      </c>
      <c r="D2278" t="s">
        <v>86</v>
      </c>
      <c r="E2278" t="s">
        <v>159</v>
      </c>
      <c r="F2278" t="s">
        <v>6832</v>
      </c>
      <c r="G2278" t="s">
        <v>143</v>
      </c>
      <c r="H2278" t="s">
        <v>144</v>
      </c>
      <c r="I2278" t="s">
        <v>136</v>
      </c>
      <c r="J2278" t="s">
        <v>137</v>
      </c>
      <c r="K2278" t="s">
        <v>138</v>
      </c>
      <c r="L2278" t="s">
        <v>6833</v>
      </c>
      <c r="M2278" t="s">
        <v>6834</v>
      </c>
      <c r="N2278">
        <v>1.2555555549999999</v>
      </c>
      <c r="O2278">
        <v>0</v>
      </c>
      <c r="P2278">
        <v>95</v>
      </c>
      <c r="Q2278">
        <v>0</v>
      </c>
      <c r="R2278">
        <v>0</v>
      </c>
      <c r="S2278">
        <v>0</v>
      </c>
      <c r="T2278">
        <v>23</v>
      </c>
      <c r="U2278">
        <v>0</v>
      </c>
      <c r="V2278">
        <v>0</v>
      </c>
      <c r="W2278">
        <v>0</v>
      </c>
      <c r="X2278">
        <v>62.093220184940137</v>
      </c>
      <c r="Y2278">
        <v>0</v>
      </c>
      <c r="Z2278">
        <v>0</v>
      </c>
      <c r="AA2278">
        <v>0</v>
      </c>
      <c r="AB2278">
        <v>155.69639822516311</v>
      </c>
      <c r="AC2278">
        <v>0</v>
      </c>
      <c r="AD2278">
        <v>0</v>
      </c>
      <c r="AE2278">
        <v>217.78961841010323</v>
      </c>
    </row>
    <row r="2279" spans="1:31" x14ac:dyDescent="0.3">
      <c r="A2279">
        <v>2453422</v>
      </c>
      <c r="B2279">
        <v>1</v>
      </c>
      <c r="C2279" t="s">
        <v>81</v>
      </c>
      <c r="D2279" t="s">
        <v>117</v>
      </c>
      <c r="E2279" t="s">
        <v>147</v>
      </c>
      <c r="F2279" t="s">
        <v>6835</v>
      </c>
      <c r="G2279" t="s">
        <v>226</v>
      </c>
      <c r="H2279" t="s">
        <v>135</v>
      </c>
      <c r="I2279" t="s">
        <v>136</v>
      </c>
      <c r="J2279" t="s">
        <v>137</v>
      </c>
      <c r="K2279" t="s">
        <v>162</v>
      </c>
      <c r="L2279" t="s">
        <v>6836</v>
      </c>
      <c r="M2279" t="s">
        <v>6837</v>
      </c>
      <c r="N2279">
        <v>0.42944444399999998</v>
      </c>
      <c r="O2279">
        <v>0</v>
      </c>
      <c r="P2279">
        <v>292</v>
      </c>
      <c r="Q2279">
        <v>0</v>
      </c>
      <c r="R2279">
        <v>0</v>
      </c>
      <c r="S2279">
        <v>0</v>
      </c>
      <c r="T2279">
        <v>199</v>
      </c>
      <c r="U2279">
        <v>0</v>
      </c>
      <c r="V2279">
        <v>0</v>
      </c>
      <c r="W2279">
        <v>0</v>
      </c>
      <c r="X2279">
        <v>21.135248565810667</v>
      </c>
      <c r="Y2279">
        <v>0</v>
      </c>
      <c r="Z2279">
        <v>0</v>
      </c>
      <c r="AA2279">
        <v>0</v>
      </c>
      <c r="AB2279">
        <v>36.893548465088259</v>
      </c>
      <c r="AC2279">
        <v>0</v>
      </c>
      <c r="AD2279">
        <v>0</v>
      </c>
      <c r="AE2279">
        <v>58.028797030898929</v>
      </c>
    </row>
    <row r="2280" spans="1:31" x14ac:dyDescent="0.3">
      <c r="A2280">
        <v>2453425</v>
      </c>
      <c r="B2280">
        <v>1</v>
      </c>
      <c r="C2280" t="s">
        <v>80</v>
      </c>
      <c r="D2280" t="s">
        <v>84</v>
      </c>
      <c r="E2280" t="s">
        <v>159</v>
      </c>
      <c r="F2280" t="s">
        <v>4511</v>
      </c>
      <c r="G2280" t="s">
        <v>161</v>
      </c>
      <c r="H2280" t="s">
        <v>144</v>
      </c>
      <c r="I2280" t="s">
        <v>136</v>
      </c>
      <c r="J2280" t="s">
        <v>137</v>
      </c>
      <c r="K2280" t="s">
        <v>162</v>
      </c>
      <c r="L2280" t="s">
        <v>6838</v>
      </c>
      <c r="M2280" t="s">
        <v>6839</v>
      </c>
      <c r="N2280">
        <v>7.5694444440000002</v>
      </c>
      <c r="O2280">
        <v>0</v>
      </c>
      <c r="P2280">
        <v>210</v>
      </c>
      <c r="Q2280">
        <v>0</v>
      </c>
      <c r="R2280">
        <v>0</v>
      </c>
      <c r="S2280">
        <v>0</v>
      </c>
      <c r="T2280">
        <v>28</v>
      </c>
      <c r="U2280">
        <v>0</v>
      </c>
      <c r="V2280">
        <v>0</v>
      </c>
      <c r="W2280">
        <v>0</v>
      </c>
      <c r="X2280">
        <v>542.2368856308874</v>
      </c>
      <c r="Y2280">
        <v>0</v>
      </c>
      <c r="Z2280">
        <v>0</v>
      </c>
      <c r="AA2280">
        <v>0</v>
      </c>
      <c r="AB2280">
        <v>178.52010259097844</v>
      </c>
      <c r="AC2280">
        <v>0</v>
      </c>
      <c r="AD2280">
        <v>0</v>
      </c>
      <c r="AE2280">
        <v>720.75698822186587</v>
      </c>
    </row>
    <row r="2281" spans="1:31" x14ac:dyDescent="0.3">
      <c r="A2281">
        <v>2453427</v>
      </c>
      <c r="B2281">
        <v>1</v>
      </c>
      <c r="C2281" t="s">
        <v>80</v>
      </c>
      <c r="D2281" t="s">
        <v>83</v>
      </c>
      <c r="E2281" t="s">
        <v>159</v>
      </c>
      <c r="F2281" t="s">
        <v>5876</v>
      </c>
      <c r="G2281" t="s">
        <v>143</v>
      </c>
      <c r="H2281" t="s">
        <v>144</v>
      </c>
      <c r="I2281" t="s">
        <v>136</v>
      </c>
      <c r="J2281" t="s">
        <v>137</v>
      </c>
      <c r="K2281" t="s">
        <v>138</v>
      </c>
      <c r="L2281" t="s">
        <v>6840</v>
      </c>
      <c r="M2281" t="s">
        <v>6841</v>
      </c>
      <c r="N2281">
        <v>1.104166666</v>
      </c>
      <c r="O2281">
        <v>0</v>
      </c>
      <c r="P2281">
        <v>23</v>
      </c>
      <c r="Q2281">
        <v>0</v>
      </c>
      <c r="R2281">
        <v>0</v>
      </c>
      <c r="S2281">
        <v>0</v>
      </c>
      <c r="T2281">
        <v>300</v>
      </c>
      <c r="U2281">
        <v>0</v>
      </c>
      <c r="V2281">
        <v>4</v>
      </c>
      <c r="W2281">
        <v>0</v>
      </c>
      <c r="X2281">
        <v>16.48047484983756</v>
      </c>
      <c r="Y2281">
        <v>0</v>
      </c>
      <c r="Z2281">
        <v>0</v>
      </c>
      <c r="AA2281">
        <v>0</v>
      </c>
      <c r="AB2281">
        <v>625.5293049321557</v>
      </c>
      <c r="AC2281">
        <v>0</v>
      </c>
      <c r="AD2281">
        <v>21.069445692197007</v>
      </c>
      <c r="AE2281">
        <v>663.07922547419025</v>
      </c>
    </row>
    <row r="2282" spans="1:31" x14ac:dyDescent="0.3">
      <c r="A2282">
        <v>2453436</v>
      </c>
      <c r="B2282">
        <v>1</v>
      </c>
      <c r="C2282" t="s">
        <v>81</v>
      </c>
      <c r="D2282" t="s">
        <v>127</v>
      </c>
      <c r="E2282" t="s">
        <v>147</v>
      </c>
      <c r="F2282" t="s">
        <v>6842</v>
      </c>
      <c r="G2282" t="s">
        <v>381</v>
      </c>
      <c r="H2282" t="s">
        <v>135</v>
      </c>
      <c r="I2282" t="s">
        <v>136</v>
      </c>
      <c r="J2282" t="s">
        <v>137</v>
      </c>
      <c r="K2282" t="s">
        <v>162</v>
      </c>
      <c r="L2282" t="s">
        <v>6843</v>
      </c>
      <c r="M2282" t="s">
        <v>6844</v>
      </c>
      <c r="N2282">
        <v>0.30194444399999998</v>
      </c>
      <c r="O2282">
        <v>0</v>
      </c>
      <c r="P2282">
        <v>410</v>
      </c>
      <c r="Q2282">
        <v>0</v>
      </c>
      <c r="R2282">
        <v>0</v>
      </c>
      <c r="S2282">
        <v>0</v>
      </c>
      <c r="T2282">
        <v>40</v>
      </c>
      <c r="U2282">
        <v>0</v>
      </c>
      <c r="V2282">
        <v>0</v>
      </c>
      <c r="W2282">
        <v>0</v>
      </c>
      <c r="X2282">
        <v>31.392903181772816</v>
      </c>
      <c r="Y2282">
        <v>0</v>
      </c>
      <c r="Z2282">
        <v>0</v>
      </c>
      <c r="AA2282">
        <v>0</v>
      </c>
      <c r="AB2282">
        <v>15.832620589111231</v>
      </c>
      <c r="AC2282">
        <v>0</v>
      </c>
      <c r="AD2282">
        <v>0</v>
      </c>
      <c r="AE2282">
        <v>47.225523770884045</v>
      </c>
    </row>
    <row r="2283" spans="1:31" x14ac:dyDescent="0.3">
      <c r="A2283">
        <v>2453441</v>
      </c>
      <c r="B2283">
        <v>1</v>
      </c>
      <c r="C2283" t="s">
        <v>80</v>
      </c>
      <c r="D2283" t="s">
        <v>85</v>
      </c>
      <c r="E2283" t="s">
        <v>173</v>
      </c>
      <c r="F2283" t="s">
        <v>6845</v>
      </c>
      <c r="G2283" t="s">
        <v>239</v>
      </c>
      <c r="H2283" t="s">
        <v>144</v>
      </c>
      <c r="I2283" t="s">
        <v>136</v>
      </c>
      <c r="J2283" t="s">
        <v>137</v>
      </c>
      <c r="K2283" t="s">
        <v>138</v>
      </c>
      <c r="L2283" t="s">
        <v>6846</v>
      </c>
      <c r="M2283" t="s">
        <v>6847</v>
      </c>
      <c r="N2283">
        <v>1.365</v>
      </c>
      <c r="O2283">
        <v>0</v>
      </c>
      <c r="P2283">
        <v>6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1.9798458318868661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1.9798458318868661</v>
      </c>
    </row>
    <row r="2284" spans="1:31" x14ac:dyDescent="0.3">
      <c r="A2284">
        <v>2453444</v>
      </c>
      <c r="B2284">
        <v>1</v>
      </c>
      <c r="C2284" t="s">
        <v>81</v>
      </c>
      <c r="D2284" t="s">
        <v>127</v>
      </c>
      <c r="E2284" t="s">
        <v>147</v>
      </c>
      <c r="F2284" t="s">
        <v>6848</v>
      </c>
      <c r="G2284" t="s">
        <v>226</v>
      </c>
      <c r="H2284" t="s">
        <v>135</v>
      </c>
      <c r="I2284" t="s">
        <v>136</v>
      </c>
      <c r="J2284" t="s">
        <v>137</v>
      </c>
      <c r="K2284" t="s">
        <v>162</v>
      </c>
      <c r="L2284" t="s">
        <v>6849</v>
      </c>
      <c r="M2284" t="s">
        <v>6850</v>
      </c>
      <c r="N2284">
        <v>0.47694444400000002</v>
      </c>
      <c r="O2284">
        <v>0</v>
      </c>
      <c r="P2284">
        <v>215</v>
      </c>
      <c r="Q2284">
        <v>0</v>
      </c>
      <c r="R2284">
        <v>0</v>
      </c>
      <c r="S2284">
        <v>0</v>
      </c>
      <c r="T2284">
        <v>51</v>
      </c>
      <c r="U2284">
        <v>0</v>
      </c>
      <c r="V2284">
        <v>0</v>
      </c>
      <c r="W2284">
        <v>0</v>
      </c>
      <c r="X2284">
        <v>30.840362142193534</v>
      </c>
      <c r="Y2284">
        <v>0</v>
      </c>
      <c r="Z2284">
        <v>0</v>
      </c>
      <c r="AA2284">
        <v>0</v>
      </c>
      <c r="AB2284">
        <v>43.737769610036082</v>
      </c>
      <c r="AC2284">
        <v>0</v>
      </c>
      <c r="AD2284">
        <v>0</v>
      </c>
      <c r="AE2284">
        <v>74.578131752229609</v>
      </c>
    </row>
    <row r="2285" spans="1:31" x14ac:dyDescent="0.3">
      <c r="A2285">
        <v>2453450</v>
      </c>
      <c r="B2285">
        <v>1</v>
      </c>
      <c r="C2285" t="s">
        <v>80</v>
      </c>
      <c r="D2285" t="s">
        <v>90</v>
      </c>
      <c r="E2285" t="s">
        <v>173</v>
      </c>
      <c r="F2285" t="s">
        <v>6851</v>
      </c>
      <c r="G2285" t="s">
        <v>175</v>
      </c>
      <c r="H2285" t="s">
        <v>144</v>
      </c>
      <c r="I2285" t="s">
        <v>136</v>
      </c>
      <c r="J2285" t="s">
        <v>137</v>
      </c>
      <c r="K2285" t="s">
        <v>138</v>
      </c>
      <c r="L2285" t="s">
        <v>6852</v>
      </c>
      <c r="M2285" t="s">
        <v>6853</v>
      </c>
      <c r="N2285">
        <v>2.5802777770000001</v>
      </c>
      <c r="O2285">
        <v>0</v>
      </c>
      <c r="P2285">
        <v>1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0.97294958636679363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0.97294958636679363</v>
      </c>
    </row>
    <row r="2286" spans="1:31" x14ac:dyDescent="0.3">
      <c r="A2286">
        <v>2453452</v>
      </c>
      <c r="B2286">
        <v>1</v>
      </c>
      <c r="C2286" t="s">
        <v>80</v>
      </c>
      <c r="D2286" t="s">
        <v>82</v>
      </c>
      <c r="E2286" t="s">
        <v>159</v>
      </c>
      <c r="F2286" t="s">
        <v>6854</v>
      </c>
      <c r="G2286" t="s">
        <v>226</v>
      </c>
      <c r="H2286" t="s">
        <v>144</v>
      </c>
      <c r="I2286" t="s">
        <v>136</v>
      </c>
      <c r="J2286" t="s">
        <v>137</v>
      </c>
      <c r="K2286" t="s">
        <v>162</v>
      </c>
      <c r="L2286" t="s">
        <v>6855</v>
      </c>
      <c r="M2286" t="s">
        <v>6856</v>
      </c>
      <c r="N2286">
        <v>4.801666666</v>
      </c>
      <c r="O2286">
        <v>0</v>
      </c>
      <c r="P2286">
        <v>200</v>
      </c>
      <c r="Q2286">
        <v>0</v>
      </c>
      <c r="R2286">
        <v>0</v>
      </c>
      <c r="S2286">
        <v>0</v>
      </c>
      <c r="T2286">
        <v>6</v>
      </c>
      <c r="U2286">
        <v>0</v>
      </c>
      <c r="V2286">
        <v>0</v>
      </c>
      <c r="W2286">
        <v>0</v>
      </c>
      <c r="X2286">
        <v>390.1434644621707</v>
      </c>
      <c r="Y2286">
        <v>0</v>
      </c>
      <c r="Z2286">
        <v>0</v>
      </c>
      <c r="AA2286">
        <v>0</v>
      </c>
      <c r="AB2286">
        <v>64.035756560192155</v>
      </c>
      <c r="AC2286">
        <v>0</v>
      </c>
      <c r="AD2286">
        <v>0</v>
      </c>
      <c r="AE2286">
        <v>454.17922102236287</v>
      </c>
    </row>
    <row r="2287" spans="1:31" x14ac:dyDescent="0.3">
      <c r="A2287">
        <v>2453457</v>
      </c>
      <c r="B2287">
        <v>1</v>
      </c>
      <c r="C2287" t="s">
        <v>80</v>
      </c>
      <c r="D2287" t="s">
        <v>111</v>
      </c>
      <c r="E2287" t="s">
        <v>141</v>
      </c>
      <c r="F2287" t="s">
        <v>1367</v>
      </c>
      <c r="G2287" t="s">
        <v>156</v>
      </c>
      <c r="H2287" t="s">
        <v>144</v>
      </c>
      <c r="I2287" t="s">
        <v>136</v>
      </c>
      <c r="J2287" t="s">
        <v>137</v>
      </c>
      <c r="K2287" t="s">
        <v>138</v>
      </c>
      <c r="L2287" t="s">
        <v>6857</v>
      </c>
      <c r="M2287" t="s">
        <v>6858</v>
      </c>
      <c r="N2287">
        <v>1.778611111</v>
      </c>
      <c r="O2287">
        <v>0</v>
      </c>
      <c r="P2287">
        <v>15</v>
      </c>
      <c r="Q2287">
        <v>0</v>
      </c>
      <c r="R2287">
        <v>0</v>
      </c>
      <c r="S2287">
        <v>0</v>
      </c>
      <c r="T2287">
        <v>16</v>
      </c>
      <c r="U2287">
        <v>0</v>
      </c>
      <c r="V2287">
        <v>0</v>
      </c>
      <c r="W2287">
        <v>0</v>
      </c>
      <c r="X2287">
        <v>5.2451068934621086</v>
      </c>
      <c r="Y2287">
        <v>0</v>
      </c>
      <c r="Z2287">
        <v>0</v>
      </c>
      <c r="AA2287">
        <v>0</v>
      </c>
      <c r="AB2287">
        <v>149.88133132854676</v>
      </c>
      <c r="AC2287">
        <v>0</v>
      </c>
      <c r="AD2287">
        <v>0</v>
      </c>
      <c r="AE2287">
        <v>155.12643822200889</v>
      </c>
    </row>
    <row r="2288" spans="1:31" x14ac:dyDescent="0.3">
      <c r="A2288">
        <v>2453458</v>
      </c>
      <c r="B2288">
        <v>1</v>
      </c>
      <c r="C2288" t="s">
        <v>80</v>
      </c>
      <c r="D2288" t="s">
        <v>97</v>
      </c>
      <c r="E2288" t="s">
        <v>141</v>
      </c>
      <c r="F2288" t="s">
        <v>6859</v>
      </c>
      <c r="G2288" t="s">
        <v>200</v>
      </c>
      <c r="H2288" t="s">
        <v>144</v>
      </c>
      <c r="I2288" t="s">
        <v>136</v>
      </c>
      <c r="J2288" t="s">
        <v>137</v>
      </c>
      <c r="K2288" t="s">
        <v>138</v>
      </c>
      <c r="L2288" t="s">
        <v>6860</v>
      </c>
      <c r="M2288" t="s">
        <v>6861</v>
      </c>
      <c r="N2288">
        <v>1.776944444</v>
      </c>
      <c r="O2288">
        <v>0</v>
      </c>
      <c r="P2288">
        <v>2</v>
      </c>
      <c r="Q2288">
        <v>0</v>
      </c>
      <c r="R2288">
        <v>3</v>
      </c>
      <c r="S2288">
        <v>0</v>
      </c>
      <c r="T2288">
        <v>1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0.3553795305134741</v>
      </c>
      <c r="AA2288">
        <v>0</v>
      </c>
      <c r="AB2288">
        <v>47.671358196591385</v>
      </c>
      <c r="AC2288">
        <v>0</v>
      </c>
      <c r="AD2288">
        <v>0</v>
      </c>
      <c r="AE2288">
        <v>48.026737727104859</v>
      </c>
    </row>
    <row r="2289" spans="1:31" x14ac:dyDescent="0.3">
      <c r="A2289">
        <v>2453462</v>
      </c>
      <c r="B2289">
        <v>1</v>
      </c>
      <c r="C2289" t="s">
        <v>80</v>
      </c>
      <c r="D2289" t="s">
        <v>93</v>
      </c>
      <c r="E2289" t="s">
        <v>173</v>
      </c>
      <c r="F2289" t="s">
        <v>6862</v>
      </c>
      <c r="G2289" t="s">
        <v>175</v>
      </c>
      <c r="H2289" t="s">
        <v>144</v>
      </c>
      <c r="I2289" t="s">
        <v>136</v>
      </c>
      <c r="J2289" t="s">
        <v>137</v>
      </c>
      <c r="K2289" t="s">
        <v>138</v>
      </c>
      <c r="L2289" t="s">
        <v>6863</v>
      </c>
      <c r="M2289" t="s">
        <v>6864</v>
      </c>
      <c r="N2289">
        <v>1.5722222219999999</v>
      </c>
      <c r="O2289">
        <v>0</v>
      </c>
      <c r="P2289">
        <v>1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0.38335654101240674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0.38335654101240674</v>
      </c>
    </row>
    <row r="2290" spans="1:31" x14ac:dyDescent="0.3">
      <c r="A2290">
        <v>2453468</v>
      </c>
      <c r="B2290">
        <v>1</v>
      </c>
      <c r="C2290" t="s">
        <v>80</v>
      </c>
      <c r="D2290" t="s">
        <v>95</v>
      </c>
      <c r="E2290" t="s">
        <v>173</v>
      </c>
      <c r="F2290" t="s">
        <v>5838</v>
      </c>
      <c r="G2290" t="s">
        <v>219</v>
      </c>
      <c r="H2290" t="s">
        <v>144</v>
      </c>
      <c r="I2290" t="s">
        <v>136</v>
      </c>
      <c r="J2290" t="s">
        <v>3</v>
      </c>
      <c r="K2290" t="s">
        <v>138</v>
      </c>
      <c r="L2290" t="s">
        <v>6865</v>
      </c>
      <c r="M2290" t="s">
        <v>6866</v>
      </c>
      <c r="N2290">
        <v>3.9591666659999998</v>
      </c>
      <c r="O2290">
        <v>0</v>
      </c>
      <c r="P2290">
        <v>1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1.5332502655050055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1.5332502655050055</v>
      </c>
    </row>
    <row r="2291" spans="1:31" x14ac:dyDescent="0.3">
      <c r="A2291">
        <v>2453469</v>
      </c>
      <c r="B2291">
        <v>1</v>
      </c>
      <c r="C2291" t="s">
        <v>81</v>
      </c>
      <c r="D2291" t="s">
        <v>118</v>
      </c>
      <c r="E2291" t="s">
        <v>132</v>
      </c>
      <c r="F2291" t="s">
        <v>6867</v>
      </c>
      <c r="G2291" t="s">
        <v>161</v>
      </c>
      <c r="H2291" t="s">
        <v>135</v>
      </c>
      <c r="I2291" t="s">
        <v>136</v>
      </c>
      <c r="J2291" t="s">
        <v>137</v>
      </c>
      <c r="K2291" t="s">
        <v>162</v>
      </c>
      <c r="L2291" t="s">
        <v>6868</v>
      </c>
      <c r="M2291" t="s">
        <v>6869</v>
      </c>
      <c r="N2291">
        <v>7.1333333330000004</v>
      </c>
      <c r="O2291">
        <v>3</v>
      </c>
      <c r="P2291">
        <v>258</v>
      </c>
      <c r="Q2291">
        <v>85</v>
      </c>
      <c r="R2291">
        <v>111</v>
      </c>
      <c r="S2291">
        <v>8</v>
      </c>
      <c r="T2291">
        <v>20</v>
      </c>
      <c r="U2291">
        <v>2</v>
      </c>
      <c r="V2291">
        <v>0</v>
      </c>
      <c r="W2291">
        <v>0.87411557303077436</v>
      </c>
      <c r="X2291">
        <v>253.62252396203664</v>
      </c>
      <c r="Y2291">
        <v>672.31657200405664</v>
      </c>
      <c r="Z2291">
        <v>390.11748569581084</v>
      </c>
      <c r="AA2291">
        <v>199.53560754691242</v>
      </c>
      <c r="AB2291">
        <v>64.267905836009703</v>
      </c>
      <c r="AC2291">
        <v>288.05121569067069</v>
      </c>
      <c r="AD2291">
        <v>0</v>
      </c>
      <c r="AE2291">
        <v>1868.7854263085278</v>
      </c>
    </row>
    <row r="2292" spans="1:31" x14ac:dyDescent="0.3">
      <c r="A2292">
        <v>2453470</v>
      </c>
      <c r="B2292">
        <v>1</v>
      </c>
      <c r="C2292" t="s">
        <v>80</v>
      </c>
      <c r="D2292" t="s">
        <v>96</v>
      </c>
      <c r="E2292" t="s">
        <v>141</v>
      </c>
      <c r="F2292" t="s">
        <v>2907</v>
      </c>
      <c r="G2292" t="s">
        <v>143</v>
      </c>
      <c r="H2292" t="s">
        <v>144</v>
      </c>
      <c r="I2292" t="s">
        <v>136</v>
      </c>
      <c r="J2292" t="s">
        <v>137</v>
      </c>
      <c r="K2292" t="s">
        <v>138</v>
      </c>
      <c r="L2292" t="s">
        <v>6870</v>
      </c>
      <c r="M2292" t="s">
        <v>6871</v>
      </c>
      <c r="N2292">
        <v>2.056944444</v>
      </c>
      <c r="O2292">
        <v>0</v>
      </c>
      <c r="P2292">
        <v>35</v>
      </c>
      <c r="Q2292">
        <v>0</v>
      </c>
      <c r="R2292">
        <v>5</v>
      </c>
      <c r="S2292">
        <v>0</v>
      </c>
      <c r="T2292">
        <v>8</v>
      </c>
      <c r="U2292">
        <v>0</v>
      </c>
      <c r="V2292">
        <v>0</v>
      </c>
      <c r="W2292">
        <v>0</v>
      </c>
      <c r="X2292">
        <v>35.346829217612608</v>
      </c>
      <c r="Y2292">
        <v>0</v>
      </c>
      <c r="Z2292">
        <v>41.220930832649572</v>
      </c>
      <c r="AA2292">
        <v>0</v>
      </c>
      <c r="AB2292">
        <v>47.691585736861946</v>
      </c>
      <c r="AC2292">
        <v>0</v>
      </c>
      <c r="AD2292">
        <v>0</v>
      </c>
      <c r="AE2292">
        <v>124.25934578712412</v>
      </c>
    </row>
    <row r="2293" spans="1:31" x14ac:dyDescent="0.3">
      <c r="A2293">
        <v>2453473</v>
      </c>
      <c r="B2293">
        <v>1</v>
      </c>
      <c r="C2293" t="s">
        <v>80</v>
      </c>
      <c r="D2293" t="s">
        <v>83</v>
      </c>
      <c r="E2293" t="s">
        <v>147</v>
      </c>
      <c r="F2293" t="s">
        <v>6872</v>
      </c>
      <c r="G2293" t="s">
        <v>149</v>
      </c>
      <c r="H2293" t="s">
        <v>135</v>
      </c>
      <c r="I2293" t="s">
        <v>136</v>
      </c>
      <c r="J2293" t="s">
        <v>137</v>
      </c>
      <c r="K2293" t="s">
        <v>138</v>
      </c>
      <c r="L2293" t="s">
        <v>6873</v>
      </c>
      <c r="M2293" t="s">
        <v>6874</v>
      </c>
      <c r="N2293">
        <v>1.8911111110000001</v>
      </c>
      <c r="O2293">
        <v>0</v>
      </c>
      <c r="P2293">
        <v>3152</v>
      </c>
      <c r="Q2293">
        <v>1</v>
      </c>
      <c r="R2293">
        <v>3</v>
      </c>
      <c r="S2293">
        <v>13</v>
      </c>
      <c r="T2293">
        <v>1358</v>
      </c>
      <c r="U2293">
        <v>8</v>
      </c>
      <c r="V2293">
        <v>51</v>
      </c>
      <c r="W2293">
        <v>0</v>
      </c>
      <c r="X2293">
        <v>1683.820849285064</v>
      </c>
      <c r="Y2293">
        <v>320.00399062803854</v>
      </c>
      <c r="Z2293">
        <v>5.5926420332050215</v>
      </c>
      <c r="AA2293">
        <v>320.54398837020995</v>
      </c>
      <c r="AB2293">
        <v>3596.1321725470266</v>
      </c>
      <c r="AC2293">
        <v>799.27373360068384</v>
      </c>
      <c r="AD2293">
        <v>5637.0550292913131</v>
      </c>
      <c r="AE2293">
        <v>12362.42240575554</v>
      </c>
    </row>
    <row r="2294" spans="1:31" x14ac:dyDescent="0.3">
      <c r="A2294">
        <v>2453474</v>
      </c>
      <c r="B2294">
        <v>1</v>
      </c>
      <c r="C2294" t="s">
        <v>81</v>
      </c>
      <c r="D2294" t="s">
        <v>112</v>
      </c>
      <c r="E2294" t="s">
        <v>132</v>
      </c>
      <c r="F2294" t="s">
        <v>6875</v>
      </c>
      <c r="G2294" t="s">
        <v>149</v>
      </c>
      <c r="H2294" t="s">
        <v>135</v>
      </c>
      <c r="I2294" t="s">
        <v>136</v>
      </c>
      <c r="J2294" t="s">
        <v>137</v>
      </c>
      <c r="K2294" t="s">
        <v>138</v>
      </c>
      <c r="L2294" t="s">
        <v>6876</v>
      </c>
      <c r="M2294" t="s">
        <v>6877</v>
      </c>
      <c r="N2294">
        <v>0.76111111099999995</v>
      </c>
      <c r="O2294">
        <v>5</v>
      </c>
      <c r="P2294">
        <v>2109</v>
      </c>
      <c r="Q2294">
        <v>123</v>
      </c>
      <c r="R2294">
        <v>387</v>
      </c>
      <c r="S2294">
        <v>34</v>
      </c>
      <c r="T2294">
        <v>182</v>
      </c>
      <c r="U2294">
        <v>3</v>
      </c>
      <c r="V2294">
        <v>0</v>
      </c>
      <c r="W2294">
        <v>0.8155085058006184</v>
      </c>
      <c r="X2294">
        <v>319.77370081333788</v>
      </c>
      <c r="Y2294">
        <v>23.302135738862361</v>
      </c>
      <c r="Z2294">
        <v>26.302929454449476</v>
      </c>
      <c r="AA2294">
        <v>91.645898038880162</v>
      </c>
      <c r="AB2294">
        <v>105.86276946455173</v>
      </c>
      <c r="AC2294">
        <v>45.166842862533912</v>
      </c>
      <c r="AD2294">
        <v>0</v>
      </c>
      <c r="AE2294">
        <v>612.86978487841623</v>
      </c>
    </row>
    <row r="2295" spans="1:31" x14ac:dyDescent="0.3">
      <c r="A2295">
        <v>2453475</v>
      </c>
      <c r="B2295">
        <v>1</v>
      </c>
      <c r="C2295" t="s">
        <v>81</v>
      </c>
      <c r="D2295" t="s">
        <v>117</v>
      </c>
      <c r="E2295" t="s">
        <v>147</v>
      </c>
      <c r="F2295" t="s">
        <v>6878</v>
      </c>
      <c r="G2295" t="s">
        <v>226</v>
      </c>
      <c r="H2295" t="s">
        <v>135</v>
      </c>
      <c r="I2295" t="s">
        <v>136</v>
      </c>
      <c r="J2295" t="s">
        <v>137</v>
      </c>
      <c r="K2295" t="s">
        <v>162</v>
      </c>
      <c r="L2295" t="s">
        <v>6879</v>
      </c>
      <c r="M2295" t="s">
        <v>6880</v>
      </c>
      <c r="N2295">
        <v>0.65611111099999997</v>
      </c>
      <c r="O2295">
        <v>0</v>
      </c>
      <c r="P2295">
        <v>256</v>
      </c>
      <c r="Q2295">
        <v>0</v>
      </c>
      <c r="R2295">
        <v>1</v>
      </c>
      <c r="S2295">
        <v>0</v>
      </c>
      <c r="T2295">
        <v>11</v>
      </c>
      <c r="U2295">
        <v>0</v>
      </c>
      <c r="V2295">
        <v>0</v>
      </c>
      <c r="W2295">
        <v>0</v>
      </c>
      <c r="X2295">
        <v>53.657533022506506</v>
      </c>
      <c r="Y2295">
        <v>0</v>
      </c>
      <c r="Z2295">
        <v>3.0296044720201114E-6</v>
      </c>
      <c r="AA2295">
        <v>0</v>
      </c>
      <c r="AB2295">
        <v>0.96223572385623879</v>
      </c>
      <c r="AC2295">
        <v>0</v>
      </c>
      <c r="AD2295">
        <v>0</v>
      </c>
      <c r="AE2295">
        <v>54.619771775967216</v>
      </c>
    </row>
    <row r="2296" spans="1:31" x14ac:dyDescent="0.3">
      <c r="A2296">
        <v>2453476</v>
      </c>
      <c r="B2296">
        <v>1</v>
      </c>
      <c r="C2296" t="s">
        <v>80</v>
      </c>
      <c r="D2296" t="s">
        <v>95</v>
      </c>
      <c r="E2296" t="s">
        <v>147</v>
      </c>
      <c r="F2296" t="s">
        <v>6881</v>
      </c>
      <c r="G2296" t="s">
        <v>226</v>
      </c>
      <c r="H2296" t="s">
        <v>135</v>
      </c>
      <c r="I2296" t="s">
        <v>136</v>
      </c>
      <c r="J2296" t="s">
        <v>137</v>
      </c>
      <c r="K2296" t="s">
        <v>162</v>
      </c>
      <c r="L2296" t="s">
        <v>6882</v>
      </c>
      <c r="M2296" t="s">
        <v>6883</v>
      </c>
      <c r="N2296">
        <v>1.4402777769999999</v>
      </c>
      <c r="O2296">
        <v>0</v>
      </c>
      <c r="P2296">
        <v>996</v>
      </c>
      <c r="Q2296">
        <v>0</v>
      </c>
      <c r="R2296">
        <v>0</v>
      </c>
      <c r="S2296">
        <v>2</v>
      </c>
      <c r="T2296">
        <v>31</v>
      </c>
      <c r="U2296">
        <v>0</v>
      </c>
      <c r="V2296">
        <v>0</v>
      </c>
      <c r="W2296">
        <v>0</v>
      </c>
      <c r="X2296">
        <v>383.09100332847083</v>
      </c>
      <c r="Y2296">
        <v>0</v>
      </c>
      <c r="Z2296">
        <v>0</v>
      </c>
      <c r="AA2296">
        <v>309.26133495116812</v>
      </c>
      <c r="AB2296">
        <v>175.67140071087127</v>
      </c>
      <c r="AC2296">
        <v>0</v>
      </c>
      <c r="AD2296">
        <v>0</v>
      </c>
      <c r="AE2296">
        <v>868.0237389905102</v>
      </c>
    </row>
    <row r="2297" spans="1:31" x14ac:dyDescent="0.3">
      <c r="A2297">
        <v>2453477</v>
      </c>
      <c r="B2297">
        <v>1</v>
      </c>
      <c r="C2297" t="s">
        <v>80</v>
      </c>
      <c r="D2297" t="s">
        <v>103</v>
      </c>
      <c r="E2297" t="s">
        <v>169</v>
      </c>
      <c r="F2297" t="s">
        <v>2518</v>
      </c>
      <c r="G2297" t="s">
        <v>149</v>
      </c>
      <c r="H2297" t="s">
        <v>135</v>
      </c>
      <c r="I2297" t="s">
        <v>136</v>
      </c>
      <c r="J2297" t="s">
        <v>137</v>
      </c>
      <c r="K2297" t="s">
        <v>138</v>
      </c>
      <c r="L2297" t="s">
        <v>6884</v>
      </c>
      <c r="M2297" t="s">
        <v>6885</v>
      </c>
      <c r="N2297">
        <v>0.71527777699999995</v>
      </c>
      <c r="O2297">
        <v>1</v>
      </c>
      <c r="P2297">
        <v>292</v>
      </c>
      <c r="Q2297">
        <v>18</v>
      </c>
      <c r="R2297">
        <v>106</v>
      </c>
      <c r="S2297">
        <v>10</v>
      </c>
      <c r="T2297">
        <v>49</v>
      </c>
      <c r="U2297">
        <v>4</v>
      </c>
      <c r="V2297">
        <v>0</v>
      </c>
      <c r="W2297">
        <v>2.5039540322594735</v>
      </c>
      <c r="X2297">
        <v>58.493004720981695</v>
      </c>
      <c r="Y2297">
        <v>138.8015537497927</v>
      </c>
      <c r="Z2297">
        <v>62.771893338695499</v>
      </c>
      <c r="AA2297">
        <v>255.76682319193364</v>
      </c>
      <c r="AB2297">
        <v>32.603049577168996</v>
      </c>
      <c r="AC2297">
        <v>166.53819311035508</v>
      </c>
      <c r="AD2297">
        <v>0</v>
      </c>
      <c r="AE2297">
        <v>717.47847172118713</v>
      </c>
    </row>
    <row r="2298" spans="1:31" x14ac:dyDescent="0.3">
      <c r="A2298">
        <v>2453480</v>
      </c>
      <c r="B2298">
        <v>1</v>
      </c>
      <c r="C2298" t="s">
        <v>80</v>
      </c>
      <c r="D2298" t="s">
        <v>96</v>
      </c>
      <c r="E2298" t="s">
        <v>173</v>
      </c>
      <c r="F2298" t="s">
        <v>6886</v>
      </c>
      <c r="G2298" t="s">
        <v>219</v>
      </c>
      <c r="H2298" t="s">
        <v>144</v>
      </c>
      <c r="I2298" t="s">
        <v>136</v>
      </c>
      <c r="J2298" t="s">
        <v>3</v>
      </c>
      <c r="K2298" t="s">
        <v>138</v>
      </c>
      <c r="L2298" t="s">
        <v>6887</v>
      </c>
      <c r="M2298" t="s">
        <v>6888</v>
      </c>
      <c r="N2298">
        <v>0.643055555</v>
      </c>
      <c r="O2298">
        <v>0</v>
      </c>
      <c r="P2298">
        <v>1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6.8023750518228839E-3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6.8023750518228839E-3</v>
      </c>
    </row>
    <row r="2299" spans="1:31" x14ac:dyDescent="0.3">
      <c r="A2299">
        <v>2453484</v>
      </c>
      <c r="B2299">
        <v>1</v>
      </c>
      <c r="C2299" t="s">
        <v>80</v>
      </c>
      <c r="D2299" t="s">
        <v>105</v>
      </c>
      <c r="E2299" t="s">
        <v>173</v>
      </c>
      <c r="F2299" t="s">
        <v>6889</v>
      </c>
      <c r="G2299" t="s">
        <v>219</v>
      </c>
      <c r="H2299" t="s">
        <v>144</v>
      </c>
      <c r="I2299" t="s">
        <v>136</v>
      </c>
      <c r="J2299" t="s">
        <v>3</v>
      </c>
      <c r="K2299" t="s">
        <v>138</v>
      </c>
      <c r="L2299" t="s">
        <v>6890</v>
      </c>
      <c r="M2299" t="s">
        <v>6891</v>
      </c>
      <c r="N2299">
        <v>1.5858333330000001</v>
      </c>
      <c r="O2299">
        <v>0</v>
      </c>
      <c r="P2299">
        <v>2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1.5796838972698932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1.5796838972698932</v>
      </c>
    </row>
    <row r="2300" spans="1:31" x14ac:dyDescent="0.3">
      <c r="A2300">
        <v>2453485</v>
      </c>
      <c r="B2300">
        <v>1</v>
      </c>
      <c r="C2300" t="s">
        <v>81</v>
      </c>
      <c r="D2300" t="s">
        <v>127</v>
      </c>
      <c r="E2300" t="s">
        <v>147</v>
      </c>
      <c r="F2300" t="s">
        <v>6892</v>
      </c>
      <c r="G2300" t="s">
        <v>226</v>
      </c>
      <c r="H2300" t="s">
        <v>135</v>
      </c>
      <c r="I2300" t="s">
        <v>136</v>
      </c>
      <c r="J2300" t="s">
        <v>137</v>
      </c>
      <c r="K2300" t="s">
        <v>162</v>
      </c>
      <c r="L2300" t="s">
        <v>6893</v>
      </c>
      <c r="M2300" t="s">
        <v>6894</v>
      </c>
      <c r="N2300">
        <v>1.125277777</v>
      </c>
      <c r="O2300">
        <v>0</v>
      </c>
      <c r="P2300">
        <v>778</v>
      </c>
      <c r="Q2300">
        <v>0</v>
      </c>
      <c r="R2300">
        <v>0</v>
      </c>
      <c r="S2300">
        <v>0</v>
      </c>
      <c r="T2300">
        <v>155</v>
      </c>
      <c r="U2300">
        <v>0</v>
      </c>
      <c r="V2300">
        <v>0</v>
      </c>
      <c r="W2300">
        <v>0</v>
      </c>
      <c r="X2300">
        <v>214.08866645542039</v>
      </c>
      <c r="Y2300">
        <v>0</v>
      </c>
      <c r="Z2300">
        <v>0</v>
      </c>
      <c r="AA2300">
        <v>0</v>
      </c>
      <c r="AB2300">
        <v>266.099278352265</v>
      </c>
      <c r="AC2300">
        <v>0</v>
      </c>
      <c r="AD2300">
        <v>0</v>
      </c>
      <c r="AE2300">
        <v>480.18794480768543</v>
      </c>
    </row>
    <row r="2301" spans="1:31" x14ac:dyDescent="0.3">
      <c r="A2301">
        <v>2453490</v>
      </c>
      <c r="B2301">
        <v>1</v>
      </c>
      <c r="C2301" t="s">
        <v>80</v>
      </c>
      <c r="D2301" t="s">
        <v>96</v>
      </c>
      <c r="E2301" t="s">
        <v>173</v>
      </c>
      <c r="F2301" t="s">
        <v>6895</v>
      </c>
      <c r="G2301" t="s">
        <v>219</v>
      </c>
      <c r="H2301" t="s">
        <v>144</v>
      </c>
      <c r="I2301" t="s">
        <v>136</v>
      </c>
      <c r="J2301" t="s">
        <v>3</v>
      </c>
      <c r="K2301" t="s">
        <v>138</v>
      </c>
      <c r="L2301" t="s">
        <v>6896</v>
      </c>
      <c r="M2301" t="s">
        <v>6897</v>
      </c>
      <c r="N2301">
        <v>5.0247222220000003</v>
      </c>
      <c r="O2301">
        <v>0</v>
      </c>
      <c r="P2301">
        <v>1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7.1890784274944446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7.1890784274944446</v>
      </c>
    </row>
    <row r="2302" spans="1:31" x14ac:dyDescent="0.3">
      <c r="A2302">
        <v>2453495</v>
      </c>
      <c r="B2302">
        <v>1</v>
      </c>
      <c r="C2302" t="s">
        <v>80</v>
      </c>
      <c r="D2302" t="s">
        <v>103</v>
      </c>
      <c r="E2302" t="s">
        <v>173</v>
      </c>
      <c r="F2302" t="s">
        <v>6898</v>
      </c>
      <c r="G2302" t="s">
        <v>219</v>
      </c>
      <c r="H2302" t="s">
        <v>144</v>
      </c>
      <c r="I2302" t="s">
        <v>136</v>
      </c>
      <c r="J2302" t="s">
        <v>3</v>
      </c>
      <c r="K2302" t="s">
        <v>138</v>
      </c>
      <c r="L2302" t="s">
        <v>6899</v>
      </c>
      <c r="M2302" t="s">
        <v>6900</v>
      </c>
      <c r="N2302">
        <v>2.1830555550000001</v>
      </c>
      <c r="O2302">
        <v>0</v>
      </c>
      <c r="P2302">
        <v>11</v>
      </c>
      <c r="Q2302">
        <v>0</v>
      </c>
      <c r="R2302">
        <v>0</v>
      </c>
      <c r="S2302">
        <v>0</v>
      </c>
      <c r="T2302">
        <v>1</v>
      </c>
      <c r="U2302">
        <v>0</v>
      </c>
      <c r="V2302">
        <v>0</v>
      </c>
      <c r="W2302">
        <v>0</v>
      </c>
      <c r="X2302">
        <v>9.5109090772426885</v>
      </c>
      <c r="Y2302">
        <v>0</v>
      </c>
      <c r="Z2302">
        <v>0</v>
      </c>
      <c r="AA2302">
        <v>0</v>
      </c>
      <c r="AB2302">
        <v>4.6782888206061699</v>
      </c>
      <c r="AC2302">
        <v>0</v>
      </c>
      <c r="AD2302">
        <v>0</v>
      </c>
      <c r="AE2302">
        <v>14.189197897848858</v>
      </c>
    </row>
    <row r="2303" spans="1:31" x14ac:dyDescent="0.3">
      <c r="A2303">
        <v>2453500</v>
      </c>
      <c r="B2303">
        <v>1</v>
      </c>
      <c r="C2303" t="s">
        <v>80</v>
      </c>
      <c r="D2303" t="s">
        <v>100</v>
      </c>
      <c r="E2303" t="s">
        <v>169</v>
      </c>
      <c r="F2303" t="s">
        <v>6901</v>
      </c>
      <c r="G2303" t="s">
        <v>149</v>
      </c>
      <c r="H2303" t="s">
        <v>135</v>
      </c>
      <c r="I2303" t="s">
        <v>136</v>
      </c>
      <c r="J2303" t="s">
        <v>137</v>
      </c>
      <c r="K2303" t="s">
        <v>138</v>
      </c>
      <c r="L2303" t="s">
        <v>6902</v>
      </c>
      <c r="M2303" t="s">
        <v>6903</v>
      </c>
      <c r="N2303">
        <v>0.167222222</v>
      </c>
      <c r="O2303">
        <v>5</v>
      </c>
      <c r="P2303">
        <v>404</v>
      </c>
      <c r="Q2303">
        <v>4</v>
      </c>
      <c r="R2303">
        <v>65</v>
      </c>
      <c r="S2303">
        <v>17</v>
      </c>
      <c r="T2303">
        <v>106</v>
      </c>
      <c r="U2303">
        <v>4</v>
      </c>
      <c r="V2303">
        <v>1</v>
      </c>
      <c r="W2303">
        <v>0.55943233685215343</v>
      </c>
      <c r="X2303">
        <v>27.097778728999597</v>
      </c>
      <c r="Y2303">
        <v>0.59646445423667038</v>
      </c>
      <c r="Z2303">
        <v>7.7093206953258804</v>
      </c>
      <c r="AA2303">
        <v>18.783541743170435</v>
      </c>
      <c r="AB2303">
        <v>16.670530104256276</v>
      </c>
      <c r="AC2303">
        <v>68.869360979047045</v>
      </c>
      <c r="AD2303">
        <v>4.870410040595771E-3</v>
      </c>
      <c r="AE2303">
        <v>140.29129945192867</v>
      </c>
    </row>
    <row r="2304" spans="1:31" x14ac:dyDescent="0.3">
      <c r="A2304">
        <v>2453503</v>
      </c>
      <c r="B2304">
        <v>1</v>
      </c>
      <c r="C2304" t="s">
        <v>81</v>
      </c>
      <c r="D2304" t="s">
        <v>119</v>
      </c>
      <c r="E2304" t="s">
        <v>147</v>
      </c>
      <c r="F2304" t="s">
        <v>6904</v>
      </c>
      <c r="G2304" t="s">
        <v>5071</v>
      </c>
      <c r="H2304" t="s">
        <v>135</v>
      </c>
      <c r="I2304" t="s">
        <v>136</v>
      </c>
      <c r="J2304" t="s">
        <v>137</v>
      </c>
      <c r="K2304" t="s">
        <v>138</v>
      </c>
      <c r="L2304" t="s">
        <v>6905</v>
      </c>
      <c r="M2304" t="s">
        <v>6906</v>
      </c>
      <c r="N2304">
        <v>1.4083333330000001</v>
      </c>
      <c r="O2304">
        <v>0</v>
      </c>
      <c r="P2304">
        <v>0</v>
      </c>
      <c r="Q2304">
        <v>0</v>
      </c>
      <c r="R2304">
        <v>29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3.6168743671927297</v>
      </c>
      <c r="AA2304">
        <v>0</v>
      </c>
      <c r="AB2304">
        <v>0</v>
      </c>
      <c r="AC2304">
        <v>0</v>
      </c>
      <c r="AD2304">
        <v>0</v>
      </c>
      <c r="AE2304">
        <v>3.6168743671927297</v>
      </c>
    </row>
    <row r="2305" spans="1:31" x14ac:dyDescent="0.3">
      <c r="A2305">
        <v>2453504</v>
      </c>
      <c r="B2305">
        <v>1</v>
      </c>
      <c r="C2305" t="s">
        <v>80</v>
      </c>
      <c r="D2305" t="s">
        <v>88</v>
      </c>
      <c r="E2305" t="s">
        <v>173</v>
      </c>
      <c r="F2305" t="s">
        <v>6907</v>
      </c>
      <c r="G2305" t="s">
        <v>175</v>
      </c>
      <c r="H2305" t="s">
        <v>144</v>
      </c>
      <c r="I2305" t="s">
        <v>136</v>
      </c>
      <c r="J2305" t="s">
        <v>137</v>
      </c>
      <c r="K2305" t="s">
        <v>138</v>
      </c>
      <c r="L2305" t="s">
        <v>6908</v>
      </c>
      <c r="M2305" t="s">
        <v>6909</v>
      </c>
      <c r="N2305">
        <v>5.0472222220000003</v>
      </c>
      <c r="O2305">
        <v>0</v>
      </c>
      <c r="P2305">
        <v>3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6.4616085676841557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6.4616085676841557</v>
      </c>
    </row>
    <row r="2306" spans="1:31" x14ac:dyDescent="0.3">
      <c r="A2306">
        <v>2453696</v>
      </c>
      <c r="B2306">
        <v>1</v>
      </c>
      <c r="C2306" t="s">
        <v>81</v>
      </c>
      <c r="D2306" t="s">
        <v>121</v>
      </c>
      <c r="E2306" t="s">
        <v>147</v>
      </c>
      <c r="F2306" t="s">
        <v>6910</v>
      </c>
      <c r="G2306" t="s">
        <v>381</v>
      </c>
      <c r="H2306" t="s">
        <v>135</v>
      </c>
      <c r="I2306" t="s">
        <v>136</v>
      </c>
      <c r="J2306" t="s">
        <v>137</v>
      </c>
      <c r="K2306" t="s">
        <v>162</v>
      </c>
      <c r="L2306" t="s">
        <v>6911</v>
      </c>
      <c r="M2306" t="s">
        <v>6912</v>
      </c>
      <c r="N2306">
        <v>0.27805555500000001</v>
      </c>
      <c r="O2306">
        <v>0</v>
      </c>
      <c r="P2306">
        <v>140</v>
      </c>
      <c r="Q2306">
        <v>0</v>
      </c>
      <c r="R2306">
        <v>0</v>
      </c>
      <c r="S2306">
        <v>0</v>
      </c>
      <c r="T2306">
        <v>5</v>
      </c>
      <c r="U2306">
        <v>0</v>
      </c>
      <c r="V2306">
        <v>0</v>
      </c>
      <c r="W2306">
        <v>0</v>
      </c>
      <c r="X2306">
        <v>7.1107640753508834</v>
      </c>
      <c r="Y2306">
        <v>0</v>
      </c>
      <c r="Z2306">
        <v>0</v>
      </c>
      <c r="AA2306">
        <v>0</v>
      </c>
      <c r="AB2306">
        <v>3.0580843251010683</v>
      </c>
      <c r="AC2306">
        <v>0</v>
      </c>
      <c r="AD2306">
        <v>0</v>
      </c>
      <c r="AE2306">
        <v>10.168848400451951</v>
      </c>
    </row>
    <row r="2307" spans="1:31" x14ac:dyDescent="0.3">
      <c r="A2307">
        <v>2453700</v>
      </c>
      <c r="B2307">
        <v>1</v>
      </c>
      <c r="C2307" t="s">
        <v>80</v>
      </c>
      <c r="D2307" t="s">
        <v>90</v>
      </c>
      <c r="E2307" t="s">
        <v>141</v>
      </c>
      <c r="F2307" t="s">
        <v>6913</v>
      </c>
      <c r="G2307" t="s">
        <v>366</v>
      </c>
      <c r="H2307" t="s">
        <v>144</v>
      </c>
      <c r="I2307" t="s">
        <v>136</v>
      </c>
      <c r="J2307" t="s">
        <v>137</v>
      </c>
      <c r="K2307" t="s">
        <v>138</v>
      </c>
      <c r="L2307" t="s">
        <v>6914</v>
      </c>
      <c r="M2307" t="s">
        <v>6915</v>
      </c>
      <c r="N2307">
        <v>1.306944444</v>
      </c>
      <c r="O2307">
        <v>0</v>
      </c>
      <c r="P2307">
        <v>113</v>
      </c>
      <c r="Q2307">
        <v>0</v>
      </c>
      <c r="R2307">
        <v>0</v>
      </c>
      <c r="S2307">
        <v>0</v>
      </c>
      <c r="T2307">
        <v>7</v>
      </c>
      <c r="U2307">
        <v>0</v>
      </c>
      <c r="V2307">
        <v>0</v>
      </c>
      <c r="W2307">
        <v>0</v>
      </c>
      <c r="X2307">
        <v>70.174986715780378</v>
      </c>
      <c r="Y2307">
        <v>0</v>
      </c>
      <c r="Z2307">
        <v>0</v>
      </c>
      <c r="AA2307">
        <v>0</v>
      </c>
      <c r="AB2307">
        <v>7.3937282646547198</v>
      </c>
      <c r="AC2307">
        <v>0</v>
      </c>
      <c r="AD2307">
        <v>0</v>
      </c>
      <c r="AE2307">
        <v>77.568714980435104</v>
      </c>
    </row>
    <row r="2308" spans="1:31" x14ac:dyDescent="0.3">
      <c r="A2308">
        <v>2453709</v>
      </c>
      <c r="B2308">
        <v>1</v>
      </c>
      <c r="C2308" t="s">
        <v>80</v>
      </c>
      <c r="D2308" t="s">
        <v>83</v>
      </c>
      <c r="E2308" t="s">
        <v>284</v>
      </c>
      <c r="F2308" t="s">
        <v>6916</v>
      </c>
      <c r="G2308" t="s">
        <v>226</v>
      </c>
      <c r="H2308" t="s">
        <v>135</v>
      </c>
      <c r="I2308" t="s">
        <v>136</v>
      </c>
      <c r="J2308" t="s">
        <v>137</v>
      </c>
      <c r="K2308" t="s">
        <v>162</v>
      </c>
      <c r="L2308" t="s">
        <v>6917</v>
      </c>
      <c r="M2308" t="s">
        <v>6918</v>
      </c>
      <c r="N2308">
        <v>1.9127777770000001</v>
      </c>
      <c r="O2308">
        <v>0</v>
      </c>
      <c r="P2308">
        <v>1331</v>
      </c>
      <c r="Q2308">
        <v>0</v>
      </c>
      <c r="R2308">
        <v>0</v>
      </c>
      <c r="S2308">
        <v>0</v>
      </c>
      <c r="T2308">
        <v>93</v>
      </c>
      <c r="U2308">
        <v>0</v>
      </c>
      <c r="V2308">
        <v>1</v>
      </c>
      <c r="W2308">
        <v>0</v>
      </c>
      <c r="X2308">
        <v>667.94150413499233</v>
      </c>
      <c r="Y2308">
        <v>0</v>
      </c>
      <c r="Z2308">
        <v>0</v>
      </c>
      <c r="AA2308">
        <v>0</v>
      </c>
      <c r="AB2308">
        <v>228.60809308474893</v>
      </c>
      <c r="AC2308">
        <v>0</v>
      </c>
      <c r="AD2308">
        <v>37.675440161929544</v>
      </c>
      <c r="AE2308">
        <v>934.22503738167075</v>
      </c>
    </row>
    <row r="2309" spans="1:31" x14ac:dyDescent="0.3">
      <c r="A2309">
        <v>2453713</v>
      </c>
      <c r="B2309">
        <v>1</v>
      </c>
      <c r="C2309" t="s">
        <v>80</v>
      </c>
      <c r="D2309" t="s">
        <v>89</v>
      </c>
      <c r="E2309" t="s">
        <v>182</v>
      </c>
      <c r="F2309" t="s">
        <v>4336</v>
      </c>
      <c r="G2309" t="s">
        <v>410</v>
      </c>
      <c r="H2309" t="s">
        <v>144</v>
      </c>
      <c r="I2309" t="s">
        <v>136</v>
      </c>
      <c r="J2309" t="s">
        <v>137</v>
      </c>
      <c r="K2309" t="s">
        <v>138</v>
      </c>
      <c r="L2309" t="s">
        <v>6919</v>
      </c>
      <c r="M2309" t="s">
        <v>6920</v>
      </c>
      <c r="N2309">
        <v>2.7972222219999998</v>
      </c>
      <c r="O2309">
        <v>0</v>
      </c>
      <c r="P2309">
        <v>16</v>
      </c>
      <c r="Q2309">
        <v>0</v>
      </c>
      <c r="R2309">
        <v>0</v>
      </c>
      <c r="S2309">
        <v>0</v>
      </c>
      <c r="T2309">
        <v>11</v>
      </c>
      <c r="U2309">
        <v>0</v>
      </c>
      <c r="V2309">
        <v>0</v>
      </c>
      <c r="W2309">
        <v>0</v>
      </c>
      <c r="X2309">
        <v>11.641105077449309</v>
      </c>
      <c r="Y2309">
        <v>0</v>
      </c>
      <c r="Z2309">
        <v>0</v>
      </c>
      <c r="AA2309">
        <v>0</v>
      </c>
      <c r="AB2309">
        <v>17.290074078626294</v>
      </c>
      <c r="AC2309">
        <v>0</v>
      </c>
      <c r="AD2309">
        <v>0</v>
      </c>
      <c r="AE2309">
        <v>28.931179156075601</v>
      </c>
    </row>
    <row r="2310" spans="1:31" x14ac:dyDescent="0.3">
      <c r="A2310">
        <v>2453714</v>
      </c>
      <c r="B2310">
        <v>1</v>
      </c>
      <c r="C2310" t="s">
        <v>80</v>
      </c>
      <c r="D2310" t="s">
        <v>89</v>
      </c>
      <c r="E2310" t="s">
        <v>182</v>
      </c>
      <c r="F2310" t="s">
        <v>6759</v>
      </c>
      <c r="G2310" t="s">
        <v>410</v>
      </c>
      <c r="H2310" t="s">
        <v>144</v>
      </c>
      <c r="I2310" t="s">
        <v>136</v>
      </c>
      <c r="J2310" t="s">
        <v>137</v>
      </c>
      <c r="K2310" t="s">
        <v>138</v>
      </c>
      <c r="L2310" t="s">
        <v>6921</v>
      </c>
      <c r="M2310" t="s">
        <v>6922</v>
      </c>
      <c r="N2310">
        <v>2.6530555549999999</v>
      </c>
      <c r="O2310">
        <v>0</v>
      </c>
      <c r="P2310">
        <v>19</v>
      </c>
      <c r="Q2310">
        <v>0</v>
      </c>
      <c r="R2310">
        <v>0</v>
      </c>
      <c r="S2310">
        <v>0</v>
      </c>
      <c r="T2310">
        <v>6</v>
      </c>
      <c r="U2310">
        <v>0</v>
      </c>
      <c r="V2310">
        <v>0</v>
      </c>
      <c r="W2310">
        <v>0</v>
      </c>
      <c r="X2310">
        <v>15.761358014987062</v>
      </c>
      <c r="Y2310">
        <v>0</v>
      </c>
      <c r="Z2310">
        <v>0</v>
      </c>
      <c r="AA2310">
        <v>0</v>
      </c>
      <c r="AB2310">
        <v>9.8509959434381802</v>
      </c>
      <c r="AC2310">
        <v>0</v>
      </c>
      <c r="AD2310">
        <v>0</v>
      </c>
      <c r="AE2310">
        <v>25.612353958425242</v>
      </c>
    </row>
    <row r="2311" spans="1:31" x14ac:dyDescent="0.3">
      <c r="A2311">
        <v>2453715</v>
      </c>
      <c r="B2311">
        <v>1</v>
      </c>
      <c r="C2311" t="s">
        <v>80</v>
      </c>
      <c r="D2311" t="s">
        <v>83</v>
      </c>
      <c r="E2311" t="s">
        <v>159</v>
      </c>
      <c r="F2311" t="s">
        <v>6923</v>
      </c>
      <c r="G2311" t="s">
        <v>143</v>
      </c>
      <c r="H2311" t="s">
        <v>144</v>
      </c>
      <c r="I2311" t="s">
        <v>136</v>
      </c>
      <c r="J2311" t="s">
        <v>137</v>
      </c>
      <c r="K2311" t="s">
        <v>138</v>
      </c>
      <c r="L2311" t="s">
        <v>6924</v>
      </c>
      <c r="M2311" t="s">
        <v>6925</v>
      </c>
      <c r="N2311">
        <v>0.62805555499999999</v>
      </c>
      <c r="O2311">
        <v>0</v>
      </c>
      <c r="P2311">
        <v>97</v>
      </c>
      <c r="Q2311">
        <v>0</v>
      </c>
      <c r="R2311">
        <v>0</v>
      </c>
      <c r="S2311">
        <v>0</v>
      </c>
      <c r="T2311">
        <v>42</v>
      </c>
      <c r="U2311">
        <v>0</v>
      </c>
      <c r="V2311">
        <v>2</v>
      </c>
      <c r="W2311">
        <v>0</v>
      </c>
      <c r="X2311">
        <v>28.886642741040944</v>
      </c>
      <c r="Y2311">
        <v>0</v>
      </c>
      <c r="Z2311">
        <v>0</v>
      </c>
      <c r="AA2311">
        <v>0</v>
      </c>
      <c r="AB2311">
        <v>24.774568684048489</v>
      </c>
      <c r="AC2311">
        <v>0</v>
      </c>
      <c r="AD2311">
        <v>8.8123373937426432</v>
      </c>
      <c r="AE2311">
        <v>62.473548818832079</v>
      </c>
    </row>
    <row r="2312" spans="1:31" x14ac:dyDescent="0.3">
      <c r="A2312">
        <v>2453719</v>
      </c>
      <c r="B2312">
        <v>1</v>
      </c>
      <c r="C2312" t="s">
        <v>80</v>
      </c>
      <c r="D2312" t="s">
        <v>107</v>
      </c>
      <c r="E2312" t="s">
        <v>141</v>
      </c>
      <c r="F2312" t="s">
        <v>6926</v>
      </c>
      <c r="G2312" t="s">
        <v>143</v>
      </c>
      <c r="H2312" t="s">
        <v>144</v>
      </c>
      <c r="I2312" t="s">
        <v>136</v>
      </c>
      <c r="J2312" t="s">
        <v>137</v>
      </c>
      <c r="K2312" t="s">
        <v>138</v>
      </c>
      <c r="L2312" t="s">
        <v>6927</v>
      </c>
      <c r="M2312" t="s">
        <v>6928</v>
      </c>
      <c r="N2312">
        <v>1.480277777</v>
      </c>
      <c r="O2312">
        <v>0</v>
      </c>
      <c r="P2312">
        <v>194</v>
      </c>
      <c r="Q2312">
        <v>0</v>
      </c>
      <c r="R2312">
        <v>0</v>
      </c>
      <c r="S2312">
        <v>0</v>
      </c>
      <c r="T2312">
        <v>2</v>
      </c>
      <c r="U2312">
        <v>0</v>
      </c>
      <c r="V2312">
        <v>0</v>
      </c>
      <c r="W2312">
        <v>0</v>
      </c>
      <c r="X2312">
        <v>93.324910621359763</v>
      </c>
      <c r="Y2312">
        <v>0</v>
      </c>
      <c r="Z2312">
        <v>0</v>
      </c>
      <c r="AA2312">
        <v>0</v>
      </c>
      <c r="AB2312">
        <v>0.51944562737844746</v>
      </c>
      <c r="AC2312">
        <v>0</v>
      </c>
      <c r="AD2312">
        <v>0</v>
      </c>
      <c r="AE2312">
        <v>93.844356248738208</v>
      </c>
    </row>
    <row r="2313" spans="1:31" x14ac:dyDescent="0.3">
      <c r="A2313">
        <v>2453721</v>
      </c>
      <c r="B2313">
        <v>1</v>
      </c>
      <c r="C2313" t="s">
        <v>80</v>
      </c>
      <c r="D2313" t="s">
        <v>89</v>
      </c>
      <c r="E2313" t="s">
        <v>182</v>
      </c>
      <c r="F2313" t="s">
        <v>5912</v>
      </c>
      <c r="G2313" t="s">
        <v>410</v>
      </c>
      <c r="H2313" t="s">
        <v>144</v>
      </c>
      <c r="I2313" t="s">
        <v>136</v>
      </c>
      <c r="J2313" t="s">
        <v>137</v>
      </c>
      <c r="K2313" t="s">
        <v>138</v>
      </c>
      <c r="L2313" t="s">
        <v>6929</v>
      </c>
      <c r="M2313" t="s">
        <v>6930</v>
      </c>
      <c r="N2313">
        <v>2.2969444440000002</v>
      </c>
      <c r="O2313">
        <v>0</v>
      </c>
      <c r="P2313">
        <v>42</v>
      </c>
      <c r="Q2313">
        <v>0</v>
      </c>
      <c r="R2313">
        <v>0</v>
      </c>
      <c r="S2313">
        <v>0</v>
      </c>
      <c r="T2313">
        <v>49</v>
      </c>
      <c r="U2313">
        <v>0</v>
      </c>
      <c r="V2313">
        <v>0</v>
      </c>
      <c r="W2313">
        <v>0</v>
      </c>
      <c r="X2313">
        <v>38.649162278855606</v>
      </c>
      <c r="Y2313">
        <v>0</v>
      </c>
      <c r="Z2313">
        <v>0</v>
      </c>
      <c r="AA2313">
        <v>0</v>
      </c>
      <c r="AB2313">
        <v>186.64686797213164</v>
      </c>
      <c r="AC2313">
        <v>0</v>
      </c>
      <c r="AD2313">
        <v>0</v>
      </c>
      <c r="AE2313">
        <v>225.29603025098726</v>
      </c>
    </row>
    <row r="2314" spans="1:31" x14ac:dyDescent="0.3">
      <c r="A2314">
        <v>2453722</v>
      </c>
      <c r="B2314">
        <v>1</v>
      </c>
      <c r="C2314" t="s">
        <v>80</v>
      </c>
      <c r="D2314" t="s">
        <v>89</v>
      </c>
      <c r="E2314" t="s">
        <v>182</v>
      </c>
      <c r="F2314" t="s">
        <v>6931</v>
      </c>
      <c r="G2314" t="s">
        <v>410</v>
      </c>
      <c r="H2314" t="s">
        <v>144</v>
      </c>
      <c r="I2314" t="s">
        <v>136</v>
      </c>
      <c r="J2314" t="s">
        <v>137</v>
      </c>
      <c r="K2314" t="s">
        <v>138</v>
      </c>
      <c r="L2314" t="s">
        <v>6932</v>
      </c>
      <c r="M2314" t="s">
        <v>6933</v>
      </c>
      <c r="N2314">
        <v>2.3052777770000001</v>
      </c>
      <c r="O2314">
        <v>0</v>
      </c>
      <c r="P2314">
        <v>36</v>
      </c>
      <c r="Q2314">
        <v>0</v>
      </c>
      <c r="R2314">
        <v>0</v>
      </c>
      <c r="S2314">
        <v>0</v>
      </c>
      <c r="T2314">
        <v>11</v>
      </c>
      <c r="U2314">
        <v>0</v>
      </c>
      <c r="V2314">
        <v>0</v>
      </c>
      <c r="W2314">
        <v>0</v>
      </c>
      <c r="X2314">
        <v>22.279772389136074</v>
      </c>
      <c r="Y2314">
        <v>0</v>
      </c>
      <c r="Z2314">
        <v>0</v>
      </c>
      <c r="AA2314">
        <v>0</v>
      </c>
      <c r="AB2314">
        <v>77.163313892670757</v>
      </c>
      <c r="AC2314">
        <v>0</v>
      </c>
      <c r="AD2314">
        <v>0</v>
      </c>
      <c r="AE2314">
        <v>99.443086281806828</v>
      </c>
    </row>
    <row r="2315" spans="1:31" x14ac:dyDescent="0.3">
      <c r="A2315">
        <v>2453724</v>
      </c>
      <c r="B2315">
        <v>1</v>
      </c>
      <c r="C2315" t="s">
        <v>80</v>
      </c>
      <c r="D2315" t="s">
        <v>90</v>
      </c>
      <c r="E2315" t="s">
        <v>159</v>
      </c>
      <c r="F2315" t="s">
        <v>6934</v>
      </c>
      <c r="G2315" t="s">
        <v>143</v>
      </c>
      <c r="H2315" t="s">
        <v>144</v>
      </c>
      <c r="I2315" t="s">
        <v>136</v>
      </c>
      <c r="J2315" t="s">
        <v>137</v>
      </c>
      <c r="K2315" t="s">
        <v>138</v>
      </c>
      <c r="L2315" t="s">
        <v>6935</v>
      </c>
      <c r="M2315" t="s">
        <v>6936</v>
      </c>
      <c r="N2315">
        <v>0.62277777700000003</v>
      </c>
      <c r="O2315">
        <v>0</v>
      </c>
      <c r="P2315">
        <v>211</v>
      </c>
      <c r="Q2315">
        <v>0</v>
      </c>
      <c r="R2315">
        <v>0</v>
      </c>
      <c r="S2315">
        <v>0</v>
      </c>
      <c r="T2315">
        <v>16</v>
      </c>
      <c r="U2315">
        <v>0</v>
      </c>
      <c r="V2315">
        <v>0</v>
      </c>
      <c r="W2315">
        <v>0</v>
      </c>
      <c r="X2315">
        <v>61.854463863031739</v>
      </c>
      <c r="Y2315">
        <v>0</v>
      </c>
      <c r="Z2315">
        <v>0</v>
      </c>
      <c r="AA2315">
        <v>0</v>
      </c>
      <c r="AB2315">
        <v>6.1316008534002284</v>
      </c>
      <c r="AC2315">
        <v>0</v>
      </c>
      <c r="AD2315">
        <v>0</v>
      </c>
      <c r="AE2315">
        <v>67.986064716431969</v>
      </c>
    </row>
    <row r="2316" spans="1:31" x14ac:dyDescent="0.3">
      <c r="A2316">
        <v>2453726</v>
      </c>
      <c r="B2316">
        <v>1</v>
      </c>
      <c r="C2316" t="s">
        <v>80</v>
      </c>
      <c r="D2316" t="s">
        <v>104</v>
      </c>
      <c r="E2316" t="s">
        <v>141</v>
      </c>
      <c r="F2316" t="s">
        <v>6937</v>
      </c>
      <c r="G2316" t="s">
        <v>156</v>
      </c>
      <c r="H2316" t="s">
        <v>144</v>
      </c>
      <c r="I2316" t="s">
        <v>136</v>
      </c>
      <c r="J2316" t="s">
        <v>137</v>
      </c>
      <c r="K2316" t="s">
        <v>138</v>
      </c>
      <c r="L2316" t="s">
        <v>6938</v>
      </c>
      <c r="M2316" t="s">
        <v>6939</v>
      </c>
      <c r="N2316">
        <v>2.0977777770000001</v>
      </c>
      <c r="O2316">
        <v>0</v>
      </c>
      <c r="P2316">
        <v>2</v>
      </c>
      <c r="Q2316">
        <v>0</v>
      </c>
      <c r="R2316">
        <v>5</v>
      </c>
      <c r="S2316">
        <v>0</v>
      </c>
      <c r="T2316">
        <v>2</v>
      </c>
      <c r="U2316">
        <v>0</v>
      </c>
      <c r="V2316">
        <v>0</v>
      </c>
      <c r="W2316">
        <v>0</v>
      </c>
      <c r="X2316">
        <v>2.9137991833944845</v>
      </c>
      <c r="Y2316">
        <v>0</v>
      </c>
      <c r="Z2316">
        <v>1.1491061795108533</v>
      </c>
      <c r="AA2316">
        <v>0</v>
      </c>
      <c r="AB2316">
        <v>0.71742996024603833</v>
      </c>
      <c r="AC2316">
        <v>0</v>
      </c>
      <c r="AD2316">
        <v>0</v>
      </c>
      <c r="AE2316">
        <v>4.7803353231513759</v>
      </c>
    </row>
    <row r="2317" spans="1:31" x14ac:dyDescent="0.3">
      <c r="A2317">
        <v>2453727</v>
      </c>
      <c r="B2317">
        <v>1</v>
      </c>
      <c r="C2317" t="s">
        <v>80</v>
      </c>
      <c r="D2317" t="s">
        <v>105</v>
      </c>
      <c r="E2317" t="s">
        <v>141</v>
      </c>
      <c r="F2317" t="s">
        <v>6940</v>
      </c>
      <c r="G2317" t="s">
        <v>1552</v>
      </c>
      <c r="H2317" t="s">
        <v>144</v>
      </c>
      <c r="I2317" t="s">
        <v>136</v>
      </c>
      <c r="J2317" t="s">
        <v>137</v>
      </c>
      <c r="K2317" t="s">
        <v>138</v>
      </c>
      <c r="L2317" t="s">
        <v>6941</v>
      </c>
      <c r="M2317" t="s">
        <v>6942</v>
      </c>
      <c r="N2317">
        <v>4.7041666659999999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2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12.718151964056048</v>
      </c>
      <c r="AC2317">
        <v>0</v>
      </c>
      <c r="AD2317">
        <v>0</v>
      </c>
      <c r="AE2317">
        <v>12.718151964056048</v>
      </c>
    </row>
    <row r="2318" spans="1:31" x14ac:dyDescent="0.3">
      <c r="A2318">
        <v>2453747</v>
      </c>
      <c r="B2318">
        <v>1</v>
      </c>
      <c r="C2318" t="s">
        <v>80</v>
      </c>
      <c r="D2318" t="s">
        <v>92</v>
      </c>
      <c r="E2318" t="s">
        <v>173</v>
      </c>
      <c r="F2318" t="s">
        <v>6943</v>
      </c>
      <c r="G2318" t="s">
        <v>175</v>
      </c>
      <c r="H2318" t="s">
        <v>144</v>
      </c>
      <c r="I2318" t="s">
        <v>136</v>
      </c>
      <c r="J2318" t="s">
        <v>137</v>
      </c>
      <c r="K2318" t="s">
        <v>138</v>
      </c>
      <c r="L2318" t="s">
        <v>6944</v>
      </c>
      <c r="M2318" t="s">
        <v>6945</v>
      </c>
      <c r="N2318">
        <v>2.1711111110000001</v>
      </c>
      <c r="O2318">
        <v>0</v>
      </c>
      <c r="P2318">
        <v>1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0.67680000536908003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0.67680000536908003</v>
      </c>
    </row>
    <row r="2319" spans="1:31" x14ac:dyDescent="0.3">
      <c r="A2319">
        <v>2453752</v>
      </c>
      <c r="B2319">
        <v>1</v>
      </c>
      <c r="C2319" t="s">
        <v>80</v>
      </c>
      <c r="D2319" t="s">
        <v>84</v>
      </c>
      <c r="E2319" t="s">
        <v>173</v>
      </c>
      <c r="F2319" t="s">
        <v>6946</v>
      </c>
      <c r="G2319" t="s">
        <v>461</v>
      </c>
      <c r="H2319" t="s">
        <v>144</v>
      </c>
      <c r="I2319" t="s">
        <v>136</v>
      </c>
      <c r="J2319" t="s">
        <v>137</v>
      </c>
      <c r="K2319" t="s">
        <v>138</v>
      </c>
      <c r="L2319" t="s">
        <v>6947</v>
      </c>
      <c r="M2319" t="s">
        <v>6948</v>
      </c>
      <c r="N2319">
        <v>1.154722222</v>
      </c>
      <c r="O2319">
        <v>0</v>
      </c>
      <c r="P2319">
        <v>5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2.6451719561997402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2.6451719561997402</v>
      </c>
    </row>
    <row r="2320" spans="1:31" x14ac:dyDescent="0.3">
      <c r="A2320">
        <v>2453753</v>
      </c>
      <c r="B2320">
        <v>1</v>
      </c>
      <c r="C2320" t="s">
        <v>80</v>
      </c>
      <c r="D2320" t="s">
        <v>106</v>
      </c>
      <c r="E2320" t="s">
        <v>132</v>
      </c>
      <c r="F2320" t="s">
        <v>6949</v>
      </c>
      <c r="G2320" t="s">
        <v>149</v>
      </c>
      <c r="H2320" t="s">
        <v>135</v>
      </c>
      <c r="I2320" t="s">
        <v>136</v>
      </c>
      <c r="J2320" t="s">
        <v>137</v>
      </c>
      <c r="K2320" t="s">
        <v>138</v>
      </c>
      <c r="L2320" t="s">
        <v>6950</v>
      </c>
      <c r="M2320" t="s">
        <v>6951</v>
      </c>
      <c r="N2320">
        <v>0.38166666599999999</v>
      </c>
      <c r="O2320">
        <v>0</v>
      </c>
      <c r="P2320">
        <v>0</v>
      </c>
      <c r="Q2320">
        <v>0</v>
      </c>
      <c r="R2320">
        <v>67</v>
      </c>
      <c r="S2320">
        <v>0</v>
      </c>
      <c r="T2320">
        <v>20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15.872635548138259</v>
      </c>
      <c r="AA2320">
        <v>0</v>
      </c>
      <c r="AB2320">
        <v>3.8096407742872054</v>
      </c>
      <c r="AC2320">
        <v>0</v>
      </c>
      <c r="AD2320">
        <v>0</v>
      </c>
      <c r="AE2320">
        <v>19.682276322425466</v>
      </c>
    </row>
    <row r="2321" spans="1:31" x14ac:dyDescent="0.3">
      <c r="A2321">
        <v>2453754</v>
      </c>
      <c r="B2321">
        <v>1</v>
      </c>
      <c r="C2321" t="s">
        <v>80</v>
      </c>
      <c r="D2321" t="s">
        <v>104</v>
      </c>
      <c r="E2321" t="s">
        <v>173</v>
      </c>
      <c r="F2321" t="s">
        <v>6952</v>
      </c>
      <c r="G2321" t="s">
        <v>461</v>
      </c>
      <c r="H2321" t="s">
        <v>144</v>
      </c>
      <c r="I2321" t="s">
        <v>136</v>
      </c>
      <c r="J2321" t="s">
        <v>137</v>
      </c>
      <c r="K2321" t="s">
        <v>138</v>
      </c>
      <c r="L2321" t="s">
        <v>6953</v>
      </c>
      <c r="M2321" t="s">
        <v>6954</v>
      </c>
      <c r="N2321">
        <v>6.3822222220000002</v>
      </c>
      <c r="O2321">
        <v>0</v>
      </c>
      <c r="P2321">
        <v>1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20.480925803911799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20.480925803911799</v>
      </c>
    </row>
    <row r="2322" spans="1:31" x14ac:dyDescent="0.3">
      <c r="A2322">
        <v>2453755</v>
      </c>
      <c r="B2322">
        <v>1</v>
      </c>
      <c r="C2322" t="s">
        <v>80</v>
      </c>
      <c r="D2322" t="s">
        <v>105</v>
      </c>
      <c r="E2322" t="s">
        <v>132</v>
      </c>
      <c r="F2322" t="s">
        <v>6955</v>
      </c>
      <c r="G2322" t="s">
        <v>149</v>
      </c>
      <c r="H2322" t="s">
        <v>135</v>
      </c>
      <c r="I2322" t="s">
        <v>136</v>
      </c>
      <c r="J2322" t="s">
        <v>137</v>
      </c>
      <c r="K2322" t="s">
        <v>138</v>
      </c>
      <c r="L2322" t="s">
        <v>6956</v>
      </c>
      <c r="M2322" t="s">
        <v>6957</v>
      </c>
      <c r="N2322">
        <v>0.75194444400000005</v>
      </c>
      <c r="O2322">
        <v>0</v>
      </c>
      <c r="P2322">
        <v>4565</v>
      </c>
      <c r="Q2322">
        <v>0</v>
      </c>
      <c r="R2322">
        <v>0</v>
      </c>
      <c r="S2322">
        <v>1</v>
      </c>
      <c r="T2322">
        <v>361</v>
      </c>
      <c r="U2322">
        <v>0</v>
      </c>
      <c r="V2322">
        <v>1</v>
      </c>
      <c r="W2322">
        <v>0</v>
      </c>
      <c r="X2322">
        <v>1187.4070956714556</v>
      </c>
      <c r="Y2322">
        <v>0</v>
      </c>
      <c r="Z2322">
        <v>0</v>
      </c>
      <c r="AA2322">
        <v>4.6928298989080339</v>
      </c>
      <c r="AB2322">
        <v>295.74725214964207</v>
      </c>
      <c r="AC2322">
        <v>0</v>
      </c>
      <c r="AD2322">
        <v>0</v>
      </c>
      <c r="AE2322">
        <v>1487.8471777200057</v>
      </c>
    </row>
    <row r="2323" spans="1:31" x14ac:dyDescent="0.3">
      <c r="A2323">
        <v>2453758</v>
      </c>
      <c r="B2323">
        <v>1</v>
      </c>
      <c r="C2323" t="s">
        <v>81</v>
      </c>
      <c r="D2323" t="s">
        <v>128</v>
      </c>
      <c r="E2323" t="s">
        <v>141</v>
      </c>
      <c r="F2323" t="s">
        <v>6958</v>
      </c>
      <c r="G2323" t="s">
        <v>156</v>
      </c>
      <c r="H2323" t="s">
        <v>144</v>
      </c>
      <c r="I2323" t="s">
        <v>136</v>
      </c>
      <c r="J2323" t="s">
        <v>137</v>
      </c>
      <c r="K2323" t="s">
        <v>138</v>
      </c>
      <c r="L2323" t="s">
        <v>6959</v>
      </c>
      <c r="M2323" t="s">
        <v>6960</v>
      </c>
      <c r="N2323">
        <v>0.94166666600000004</v>
      </c>
      <c r="O2323">
        <v>0</v>
      </c>
      <c r="P2323">
        <v>118</v>
      </c>
      <c r="Q2323">
        <v>0</v>
      </c>
      <c r="R2323">
        <v>1</v>
      </c>
      <c r="S2323">
        <v>0</v>
      </c>
      <c r="T2323">
        <v>1</v>
      </c>
      <c r="U2323">
        <v>0</v>
      </c>
      <c r="V2323">
        <v>0</v>
      </c>
      <c r="W2323">
        <v>0</v>
      </c>
      <c r="X2323">
        <v>33.879875853778763</v>
      </c>
      <c r="Y2323">
        <v>0</v>
      </c>
      <c r="Z2323">
        <v>0.69126751646628792</v>
      </c>
      <c r="AA2323">
        <v>0</v>
      </c>
      <c r="AB2323">
        <v>0.47093527686704634</v>
      </c>
      <c r="AC2323">
        <v>0</v>
      </c>
      <c r="AD2323">
        <v>0</v>
      </c>
      <c r="AE2323">
        <v>35.042078647112099</v>
      </c>
    </row>
    <row r="2324" spans="1:31" x14ac:dyDescent="0.3">
      <c r="A2324">
        <v>2453759</v>
      </c>
      <c r="B2324">
        <v>1</v>
      </c>
      <c r="C2324" t="s">
        <v>80</v>
      </c>
      <c r="D2324" t="s">
        <v>82</v>
      </c>
      <c r="E2324" t="s">
        <v>141</v>
      </c>
      <c r="F2324" t="s">
        <v>6961</v>
      </c>
      <c r="G2324" t="s">
        <v>156</v>
      </c>
      <c r="H2324" t="s">
        <v>144</v>
      </c>
      <c r="I2324" t="s">
        <v>136</v>
      </c>
      <c r="J2324" t="s">
        <v>137</v>
      </c>
      <c r="K2324" t="s">
        <v>138</v>
      </c>
      <c r="L2324" t="s">
        <v>6962</v>
      </c>
      <c r="M2324" t="s">
        <v>6963</v>
      </c>
      <c r="N2324">
        <v>0.91527777700000001</v>
      </c>
      <c r="O2324">
        <v>0</v>
      </c>
      <c r="P2324">
        <v>17</v>
      </c>
      <c r="Q2324">
        <v>0</v>
      </c>
      <c r="R2324">
        <v>0</v>
      </c>
      <c r="S2324">
        <v>0</v>
      </c>
      <c r="T2324">
        <v>1</v>
      </c>
      <c r="U2324">
        <v>0</v>
      </c>
      <c r="V2324">
        <v>0</v>
      </c>
      <c r="W2324">
        <v>0</v>
      </c>
      <c r="X2324">
        <v>7.6086161205018419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7.6086161205018419</v>
      </c>
    </row>
    <row r="2325" spans="1:31" x14ac:dyDescent="0.3">
      <c r="A2325">
        <v>2453761</v>
      </c>
      <c r="B2325">
        <v>1</v>
      </c>
      <c r="C2325" t="s">
        <v>81</v>
      </c>
      <c r="D2325" t="s">
        <v>125</v>
      </c>
      <c r="E2325" t="s">
        <v>173</v>
      </c>
      <c r="F2325" t="s">
        <v>6964</v>
      </c>
      <c r="G2325" t="s">
        <v>175</v>
      </c>
      <c r="H2325" t="s">
        <v>144</v>
      </c>
      <c r="I2325" t="s">
        <v>136</v>
      </c>
      <c r="J2325" t="s">
        <v>137</v>
      </c>
      <c r="K2325" t="s">
        <v>138</v>
      </c>
      <c r="L2325" t="s">
        <v>6965</v>
      </c>
      <c r="M2325" t="s">
        <v>6966</v>
      </c>
      <c r="N2325">
        <v>2.4477777770000002</v>
      </c>
      <c r="O2325">
        <v>0</v>
      </c>
      <c r="P2325">
        <v>1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0.79804476654026058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0.79804476654026058</v>
      </c>
    </row>
    <row r="2326" spans="1:31" x14ac:dyDescent="0.3">
      <c r="A2326">
        <v>2453762</v>
      </c>
      <c r="B2326">
        <v>1</v>
      </c>
      <c r="C2326" t="s">
        <v>81</v>
      </c>
      <c r="D2326" t="s">
        <v>113</v>
      </c>
      <c r="E2326" t="s">
        <v>132</v>
      </c>
      <c r="F2326" t="s">
        <v>6967</v>
      </c>
      <c r="G2326" t="s">
        <v>149</v>
      </c>
      <c r="H2326" t="s">
        <v>135</v>
      </c>
      <c r="I2326" t="s">
        <v>136</v>
      </c>
      <c r="J2326" t="s">
        <v>137</v>
      </c>
      <c r="K2326" t="s">
        <v>138</v>
      </c>
      <c r="L2326" t="s">
        <v>6968</v>
      </c>
      <c r="M2326" t="s">
        <v>6969</v>
      </c>
      <c r="N2326">
        <v>1.4727777769999999</v>
      </c>
      <c r="O2326">
        <v>0</v>
      </c>
      <c r="P2326">
        <v>731</v>
      </c>
      <c r="Q2326">
        <v>0</v>
      </c>
      <c r="R2326">
        <v>90</v>
      </c>
      <c r="S2326">
        <v>0</v>
      </c>
      <c r="T2326">
        <v>74</v>
      </c>
      <c r="U2326">
        <v>0</v>
      </c>
      <c r="V2326">
        <v>0</v>
      </c>
      <c r="W2326">
        <v>0</v>
      </c>
      <c r="X2326">
        <v>205.92311168240636</v>
      </c>
      <c r="Y2326">
        <v>0</v>
      </c>
      <c r="Z2326">
        <v>28.251176582195129</v>
      </c>
      <c r="AA2326">
        <v>0</v>
      </c>
      <c r="AB2326">
        <v>60.340281655997536</v>
      </c>
      <c r="AC2326">
        <v>0</v>
      </c>
      <c r="AD2326">
        <v>0</v>
      </c>
      <c r="AE2326">
        <v>294.51456992059906</v>
      </c>
    </row>
    <row r="2327" spans="1:31" x14ac:dyDescent="0.3">
      <c r="A2327">
        <v>2453764</v>
      </c>
      <c r="B2327">
        <v>1</v>
      </c>
      <c r="C2327" t="s">
        <v>80</v>
      </c>
      <c r="D2327" t="s">
        <v>101</v>
      </c>
      <c r="E2327" t="s">
        <v>132</v>
      </c>
      <c r="F2327" t="s">
        <v>6970</v>
      </c>
      <c r="G2327" t="s">
        <v>149</v>
      </c>
      <c r="H2327" t="s">
        <v>135</v>
      </c>
      <c r="I2327" t="s">
        <v>136</v>
      </c>
      <c r="J2327" t="s">
        <v>137</v>
      </c>
      <c r="K2327" t="s">
        <v>138</v>
      </c>
      <c r="L2327" t="s">
        <v>6971</v>
      </c>
      <c r="M2327" t="s">
        <v>6972</v>
      </c>
      <c r="N2327">
        <v>0.47611111099999998</v>
      </c>
      <c r="O2327">
        <v>0</v>
      </c>
      <c r="P2327">
        <v>2352</v>
      </c>
      <c r="Q2327">
        <v>0</v>
      </c>
      <c r="R2327">
        <v>16</v>
      </c>
      <c r="S2327">
        <v>1</v>
      </c>
      <c r="T2327">
        <v>212</v>
      </c>
      <c r="U2327">
        <v>0</v>
      </c>
      <c r="V2327">
        <v>0</v>
      </c>
      <c r="W2327">
        <v>0</v>
      </c>
      <c r="X2327">
        <v>523.98290376427258</v>
      </c>
      <c r="Y2327">
        <v>0</v>
      </c>
      <c r="Z2327">
        <v>1.9934439914315947</v>
      </c>
      <c r="AA2327">
        <v>0.98876992843662537</v>
      </c>
      <c r="AB2327">
        <v>124.51935768519375</v>
      </c>
      <c r="AC2327">
        <v>0</v>
      </c>
      <c r="AD2327">
        <v>0</v>
      </c>
      <c r="AE2327">
        <v>651.48447536933463</v>
      </c>
    </row>
    <row r="2328" spans="1:31" x14ac:dyDescent="0.3">
      <c r="A2328">
        <v>2453765</v>
      </c>
      <c r="B2328">
        <v>1</v>
      </c>
      <c r="C2328" t="s">
        <v>81</v>
      </c>
      <c r="D2328" t="s">
        <v>113</v>
      </c>
      <c r="E2328" t="s">
        <v>169</v>
      </c>
      <c r="F2328" t="s">
        <v>4750</v>
      </c>
      <c r="G2328" t="s">
        <v>149</v>
      </c>
      <c r="H2328" t="s">
        <v>135</v>
      </c>
      <c r="I2328" t="s">
        <v>136</v>
      </c>
      <c r="J2328" t="s">
        <v>137</v>
      </c>
      <c r="K2328" t="s">
        <v>138</v>
      </c>
      <c r="L2328" t="s">
        <v>6973</v>
      </c>
      <c r="M2328" t="s">
        <v>6974</v>
      </c>
      <c r="N2328">
        <v>0.56361111100000005</v>
      </c>
      <c r="O2328">
        <v>0</v>
      </c>
      <c r="P2328">
        <v>137</v>
      </c>
      <c r="Q2328">
        <v>10</v>
      </c>
      <c r="R2328">
        <v>29</v>
      </c>
      <c r="S2328">
        <v>1</v>
      </c>
      <c r="T2328">
        <v>11</v>
      </c>
      <c r="U2328">
        <v>1</v>
      </c>
      <c r="V2328">
        <v>0</v>
      </c>
      <c r="W2328">
        <v>0</v>
      </c>
      <c r="X2328">
        <v>15.229043155891516</v>
      </c>
      <c r="Y2328">
        <v>9.8915679114720323</v>
      </c>
      <c r="Z2328">
        <v>4.5409705695408791</v>
      </c>
      <c r="AA2328">
        <v>0.35653642010421011</v>
      </c>
      <c r="AB2328">
        <v>10.090357432892363</v>
      </c>
      <c r="AC2328">
        <v>48.456582938747232</v>
      </c>
      <c r="AD2328">
        <v>0</v>
      </c>
      <c r="AE2328">
        <v>88.565058428648229</v>
      </c>
    </row>
    <row r="2329" spans="1:31" x14ac:dyDescent="0.3">
      <c r="A2329">
        <v>2453767</v>
      </c>
      <c r="B2329">
        <v>1</v>
      </c>
      <c r="C2329" t="s">
        <v>80</v>
      </c>
      <c r="D2329" t="s">
        <v>95</v>
      </c>
      <c r="E2329" t="s">
        <v>141</v>
      </c>
      <c r="F2329" t="s">
        <v>6975</v>
      </c>
      <c r="G2329" t="s">
        <v>143</v>
      </c>
      <c r="H2329" t="s">
        <v>144</v>
      </c>
      <c r="I2329" t="s">
        <v>136</v>
      </c>
      <c r="J2329" t="s">
        <v>137</v>
      </c>
      <c r="K2329" t="s">
        <v>138</v>
      </c>
      <c r="L2329" t="s">
        <v>6976</v>
      </c>
      <c r="M2329" t="s">
        <v>6977</v>
      </c>
      <c r="N2329">
        <v>1.1116666660000001</v>
      </c>
      <c r="O2329">
        <v>0</v>
      </c>
      <c r="P2329">
        <v>44</v>
      </c>
      <c r="Q2329">
        <v>0</v>
      </c>
      <c r="R2329">
        <v>0</v>
      </c>
      <c r="S2329">
        <v>0</v>
      </c>
      <c r="T2329">
        <v>13</v>
      </c>
      <c r="U2329">
        <v>0</v>
      </c>
      <c r="V2329">
        <v>0</v>
      </c>
      <c r="W2329">
        <v>0</v>
      </c>
      <c r="X2329">
        <v>15.942937705736277</v>
      </c>
      <c r="Y2329">
        <v>0</v>
      </c>
      <c r="Z2329">
        <v>0</v>
      </c>
      <c r="AA2329">
        <v>0</v>
      </c>
      <c r="AB2329">
        <v>6.9839229578580291</v>
      </c>
      <c r="AC2329">
        <v>0</v>
      </c>
      <c r="AD2329">
        <v>0</v>
      </c>
      <c r="AE2329">
        <v>22.926860663594304</v>
      </c>
    </row>
    <row r="2330" spans="1:31" x14ac:dyDescent="0.3">
      <c r="A2330">
        <v>2453770</v>
      </c>
      <c r="B2330">
        <v>1</v>
      </c>
      <c r="C2330" t="s">
        <v>80</v>
      </c>
      <c r="D2330" t="s">
        <v>84</v>
      </c>
      <c r="E2330" t="s">
        <v>132</v>
      </c>
      <c r="F2330" t="s">
        <v>6978</v>
      </c>
      <c r="G2330" t="s">
        <v>149</v>
      </c>
      <c r="H2330" t="s">
        <v>135</v>
      </c>
      <c r="I2330" t="s">
        <v>136</v>
      </c>
      <c r="J2330" t="s">
        <v>137</v>
      </c>
      <c r="K2330" t="s">
        <v>138</v>
      </c>
      <c r="L2330" t="s">
        <v>6979</v>
      </c>
      <c r="M2330" t="s">
        <v>6980</v>
      </c>
      <c r="N2330">
        <v>0.74111111100000004</v>
      </c>
      <c r="O2330">
        <v>0</v>
      </c>
      <c r="P2330">
        <v>1</v>
      </c>
      <c r="Q2330">
        <v>0</v>
      </c>
      <c r="R2330">
        <v>0</v>
      </c>
      <c r="S2330">
        <v>1</v>
      </c>
      <c r="T2330">
        <v>60</v>
      </c>
      <c r="U2330">
        <v>2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31.856457095920724</v>
      </c>
      <c r="AB2330">
        <v>93.261671605752596</v>
      </c>
      <c r="AC2330">
        <v>77.105531275064237</v>
      </c>
      <c r="AD2330">
        <v>0</v>
      </c>
      <c r="AE2330">
        <v>202.22365997673757</v>
      </c>
    </row>
    <row r="2331" spans="1:31" x14ac:dyDescent="0.3">
      <c r="A2331">
        <v>2453771</v>
      </c>
      <c r="B2331">
        <v>1</v>
      </c>
      <c r="C2331" t="s">
        <v>80</v>
      </c>
      <c r="D2331" t="s">
        <v>83</v>
      </c>
      <c r="E2331" t="s">
        <v>147</v>
      </c>
      <c r="F2331" t="s">
        <v>6981</v>
      </c>
      <c r="G2331" t="s">
        <v>149</v>
      </c>
      <c r="H2331" t="s">
        <v>135</v>
      </c>
      <c r="I2331" t="s">
        <v>136</v>
      </c>
      <c r="J2331" t="s">
        <v>137</v>
      </c>
      <c r="K2331" t="s">
        <v>138</v>
      </c>
      <c r="L2331" t="s">
        <v>6982</v>
      </c>
      <c r="M2331" t="s">
        <v>6983</v>
      </c>
      <c r="N2331">
        <v>0.70166666600000005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19</v>
      </c>
      <c r="U2331">
        <v>0</v>
      </c>
      <c r="V2331">
        <v>4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54.032053509977899</v>
      </c>
      <c r="AC2331">
        <v>0</v>
      </c>
      <c r="AD2331">
        <v>29.873419910488391</v>
      </c>
      <c r="AE2331">
        <v>83.905473420466294</v>
      </c>
    </row>
    <row r="2332" spans="1:31" x14ac:dyDescent="0.3">
      <c r="A2332">
        <v>2453773</v>
      </c>
      <c r="B2332">
        <v>1</v>
      </c>
      <c r="C2332" t="s">
        <v>80</v>
      </c>
      <c r="D2332" t="s">
        <v>84</v>
      </c>
      <c r="E2332" t="s">
        <v>141</v>
      </c>
      <c r="F2332" t="s">
        <v>6984</v>
      </c>
      <c r="G2332" t="s">
        <v>156</v>
      </c>
      <c r="H2332" t="s">
        <v>144</v>
      </c>
      <c r="I2332" t="s">
        <v>136</v>
      </c>
      <c r="J2332" t="s">
        <v>137</v>
      </c>
      <c r="K2332" t="s">
        <v>138</v>
      </c>
      <c r="L2332" t="s">
        <v>6985</v>
      </c>
      <c r="M2332" t="s">
        <v>6986</v>
      </c>
      <c r="N2332">
        <v>1.0902777770000001</v>
      </c>
      <c r="O2332">
        <v>0</v>
      </c>
      <c r="P2332">
        <v>182</v>
      </c>
      <c r="Q2332">
        <v>0</v>
      </c>
      <c r="R2332">
        <v>0</v>
      </c>
      <c r="S2332">
        <v>0</v>
      </c>
      <c r="T2332">
        <v>22</v>
      </c>
      <c r="U2332">
        <v>0</v>
      </c>
      <c r="V2332">
        <v>0</v>
      </c>
      <c r="W2332">
        <v>0</v>
      </c>
      <c r="X2332">
        <v>63.494778022152545</v>
      </c>
      <c r="Y2332">
        <v>0</v>
      </c>
      <c r="Z2332">
        <v>0</v>
      </c>
      <c r="AA2332">
        <v>0</v>
      </c>
      <c r="AB2332">
        <v>45.992899291599116</v>
      </c>
      <c r="AC2332">
        <v>0</v>
      </c>
      <c r="AD2332">
        <v>0</v>
      </c>
      <c r="AE2332">
        <v>109.48767731375166</v>
      </c>
    </row>
    <row r="2333" spans="1:31" x14ac:dyDescent="0.3">
      <c r="A2333">
        <v>2453774</v>
      </c>
      <c r="B2333">
        <v>1</v>
      </c>
      <c r="C2333" t="s">
        <v>80</v>
      </c>
      <c r="D2333" t="s">
        <v>103</v>
      </c>
      <c r="E2333" t="s">
        <v>284</v>
      </c>
      <c r="F2333" t="s">
        <v>5823</v>
      </c>
      <c r="G2333" t="s">
        <v>149</v>
      </c>
      <c r="H2333" t="s">
        <v>135</v>
      </c>
      <c r="I2333" t="s">
        <v>136</v>
      </c>
      <c r="J2333" t="s">
        <v>137</v>
      </c>
      <c r="K2333" t="s">
        <v>138</v>
      </c>
      <c r="L2333" t="s">
        <v>6987</v>
      </c>
      <c r="M2333" t="s">
        <v>6988</v>
      </c>
      <c r="N2333">
        <v>0.3</v>
      </c>
      <c r="O2333">
        <v>2</v>
      </c>
      <c r="P2333">
        <v>1959</v>
      </c>
      <c r="Q2333">
        <v>51</v>
      </c>
      <c r="R2333">
        <v>170</v>
      </c>
      <c r="S2333">
        <v>28</v>
      </c>
      <c r="T2333">
        <v>262</v>
      </c>
      <c r="U2333">
        <v>7</v>
      </c>
      <c r="V2333">
        <v>0</v>
      </c>
      <c r="W2333">
        <v>1.1598628929247921</v>
      </c>
      <c r="X2333">
        <v>220.02911839028297</v>
      </c>
      <c r="Y2333">
        <v>62.979322686508112</v>
      </c>
      <c r="Z2333">
        <v>36.869698430337671</v>
      </c>
      <c r="AA2333">
        <v>122.60196323359747</v>
      </c>
      <c r="AB2333">
        <v>72.978279441150733</v>
      </c>
      <c r="AC2333">
        <v>152.07453248444938</v>
      </c>
      <c r="AD2333">
        <v>0</v>
      </c>
      <c r="AE2333">
        <v>668.69277755925111</v>
      </c>
    </row>
    <row r="2334" spans="1:31" x14ac:dyDescent="0.3">
      <c r="A2334">
        <v>2453776</v>
      </c>
      <c r="B2334">
        <v>1</v>
      </c>
      <c r="C2334" t="s">
        <v>80</v>
      </c>
      <c r="D2334" t="s">
        <v>97</v>
      </c>
      <c r="E2334" t="s">
        <v>141</v>
      </c>
      <c r="F2334" t="s">
        <v>6989</v>
      </c>
      <c r="G2334" t="s">
        <v>200</v>
      </c>
      <c r="H2334" t="s">
        <v>144</v>
      </c>
      <c r="I2334" t="s">
        <v>136</v>
      </c>
      <c r="J2334" t="s">
        <v>137</v>
      </c>
      <c r="K2334" t="s">
        <v>138</v>
      </c>
      <c r="L2334" t="s">
        <v>6990</v>
      </c>
      <c r="M2334" t="s">
        <v>6991</v>
      </c>
      <c r="N2334">
        <v>0.68527777700000003</v>
      </c>
      <c r="O2334">
        <v>0</v>
      </c>
      <c r="P2334">
        <v>3</v>
      </c>
      <c r="Q2334">
        <v>0</v>
      </c>
      <c r="R2334">
        <v>0</v>
      </c>
      <c r="S2334">
        <v>0</v>
      </c>
      <c r="T2334">
        <v>2</v>
      </c>
      <c r="U2334">
        <v>0</v>
      </c>
      <c r="V2334">
        <v>0</v>
      </c>
      <c r="W2334">
        <v>0</v>
      </c>
      <c r="X2334">
        <v>7.1192106177192649</v>
      </c>
      <c r="Y2334">
        <v>0</v>
      </c>
      <c r="Z2334">
        <v>0</v>
      </c>
      <c r="AA2334">
        <v>0</v>
      </c>
      <c r="AB2334">
        <v>1.4191068489260212</v>
      </c>
      <c r="AC2334">
        <v>0</v>
      </c>
      <c r="AD2334">
        <v>0</v>
      </c>
      <c r="AE2334">
        <v>8.5383174666452852</v>
      </c>
    </row>
    <row r="2335" spans="1:31" x14ac:dyDescent="0.3">
      <c r="A2335">
        <v>2453779</v>
      </c>
      <c r="B2335">
        <v>1</v>
      </c>
      <c r="C2335" t="s">
        <v>80</v>
      </c>
      <c r="D2335" t="s">
        <v>95</v>
      </c>
      <c r="E2335" t="s">
        <v>173</v>
      </c>
      <c r="F2335" t="s">
        <v>6992</v>
      </c>
      <c r="G2335" t="s">
        <v>179</v>
      </c>
      <c r="H2335" t="s">
        <v>144</v>
      </c>
      <c r="I2335" t="s">
        <v>136</v>
      </c>
      <c r="J2335" t="s">
        <v>137</v>
      </c>
      <c r="K2335" t="s">
        <v>138</v>
      </c>
      <c r="L2335" t="s">
        <v>6993</v>
      </c>
      <c r="M2335" t="s">
        <v>6994</v>
      </c>
      <c r="N2335">
        <v>1.818333333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1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0.11315339145473945</v>
      </c>
      <c r="AC2335">
        <v>0</v>
      </c>
      <c r="AD2335">
        <v>0</v>
      </c>
      <c r="AE2335">
        <v>0.11315339145473945</v>
      </c>
    </row>
    <row r="2336" spans="1:31" x14ac:dyDescent="0.3">
      <c r="A2336">
        <v>2453780</v>
      </c>
      <c r="B2336">
        <v>1</v>
      </c>
      <c r="C2336" t="s">
        <v>80</v>
      </c>
      <c r="D2336" t="s">
        <v>106</v>
      </c>
      <c r="E2336" t="s">
        <v>173</v>
      </c>
      <c r="F2336" t="s">
        <v>6995</v>
      </c>
      <c r="G2336" t="s">
        <v>175</v>
      </c>
      <c r="H2336" t="s">
        <v>144</v>
      </c>
      <c r="I2336" t="s">
        <v>136</v>
      </c>
      <c r="J2336" t="s">
        <v>137</v>
      </c>
      <c r="K2336" t="s">
        <v>138</v>
      </c>
      <c r="L2336" t="s">
        <v>6996</v>
      </c>
      <c r="M2336" t="s">
        <v>6997</v>
      </c>
      <c r="N2336">
        <v>1.241944444</v>
      </c>
      <c r="O2336">
        <v>0</v>
      </c>
      <c r="P2336">
        <v>2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0.26734273134599185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0.26734273134599185</v>
      </c>
    </row>
    <row r="2337" spans="1:31" x14ac:dyDescent="0.3">
      <c r="A2337">
        <v>2453782</v>
      </c>
      <c r="B2337">
        <v>1</v>
      </c>
      <c r="C2337" t="s">
        <v>80</v>
      </c>
      <c r="D2337" t="s">
        <v>97</v>
      </c>
      <c r="E2337" t="s">
        <v>173</v>
      </c>
      <c r="F2337" t="s">
        <v>6998</v>
      </c>
      <c r="G2337" t="s">
        <v>175</v>
      </c>
      <c r="H2337" t="s">
        <v>144</v>
      </c>
      <c r="I2337" t="s">
        <v>136</v>
      </c>
      <c r="J2337" t="s">
        <v>137</v>
      </c>
      <c r="K2337" t="s">
        <v>138</v>
      </c>
      <c r="L2337" t="s">
        <v>6999</v>
      </c>
      <c r="M2337" t="s">
        <v>7000</v>
      </c>
      <c r="N2337">
        <v>1.6244444440000001</v>
      </c>
      <c r="O2337">
        <v>0</v>
      </c>
      <c r="P2337">
        <v>1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</row>
    <row r="2338" spans="1:31" x14ac:dyDescent="0.3">
      <c r="A2338">
        <v>2453784</v>
      </c>
      <c r="B2338">
        <v>1</v>
      </c>
      <c r="C2338" t="s">
        <v>81</v>
      </c>
      <c r="D2338" t="s">
        <v>123</v>
      </c>
      <c r="E2338" t="s">
        <v>132</v>
      </c>
      <c r="F2338" t="s">
        <v>7001</v>
      </c>
      <c r="G2338" t="s">
        <v>149</v>
      </c>
      <c r="H2338" t="s">
        <v>135</v>
      </c>
      <c r="I2338" t="s">
        <v>136</v>
      </c>
      <c r="J2338" t="s">
        <v>137</v>
      </c>
      <c r="K2338" t="s">
        <v>138</v>
      </c>
      <c r="L2338" t="s">
        <v>7002</v>
      </c>
      <c r="M2338" t="s">
        <v>7003</v>
      </c>
      <c r="N2338">
        <v>0.51916666600000005</v>
      </c>
      <c r="O2338">
        <v>0</v>
      </c>
      <c r="P2338">
        <v>1</v>
      </c>
      <c r="Q2338">
        <v>1</v>
      </c>
      <c r="R2338">
        <v>60</v>
      </c>
      <c r="S2338">
        <v>0</v>
      </c>
      <c r="T2338">
        <v>9</v>
      </c>
      <c r="U2338">
        <v>0</v>
      </c>
      <c r="V2338">
        <v>0</v>
      </c>
      <c r="W2338">
        <v>0</v>
      </c>
      <c r="X2338">
        <v>2.6384052239583088E-2</v>
      </c>
      <c r="Y2338">
        <v>2.2448557809260521</v>
      </c>
      <c r="Z2338">
        <v>12.576538418874883</v>
      </c>
      <c r="AA2338">
        <v>0</v>
      </c>
      <c r="AB2338">
        <v>6.0402597099155244</v>
      </c>
      <c r="AC2338">
        <v>0</v>
      </c>
      <c r="AD2338">
        <v>0</v>
      </c>
      <c r="AE2338">
        <v>20.888037961956044</v>
      </c>
    </row>
    <row r="2339" spans="1:31" x14ac:dyDescent="0.3">
      <c r="A2339">
        <v>2453785</v>
      </c>
      <c r="B2339">
        <v>1</v>
      </c>
      <c r="C2339" t="s">
        <v>81</v>
      </c>
      <c r="D2339" t="s">
        <v>112</v>
      </c>
      <c r="E2339" t="s">
        <v>159</v>
      </c>
      <c r="F2339" t="s">
        <v>7004</v>
      </c>
      <c r="G2339" t="s">
        <v>725</v>
      </c>
      <c r="H2339" t="s">
        <v>144</v>
      </c>
      <c r="I2339" t="s">
        <v>136</v>
      </c>
      <c r="J2339" t="s">
        <v>137</v>
      </c>
      <c r="K2339" t="s">
        <v>138</v>
      </c>
      <c r="L2339" t="s">
        <v>7005</v>
      </c>
      <c r="M2339" t="s">
        <v>7006</v>
      </c>
      <c r="N2339">
        <v>0.48249999999999998</v>
      </c>
      <c r="O2339">
        <v>0</v>
      </c>
      <c r="P2339">
        <v>141</v>
      </c>
      <c r="Q2339">
        <v>0</v>
      </c>
      <c r="R2339">
        <v>9</v>
      </c>
      <c r="S2339">
        <v>0</v>
      </c>
      <c r="T2339">
        <v>26</v>
      </c>
      <c r="U2339">
        <v>0</v>
      </c>
      <c r="V2339">
        <v>0</v>
      </c>
      <c r="W2339">
        <v>0</v>
      </c>
      <c r="X2339">
        <v>20.345550519641986</v>
      </c>
      <c r="Y2339">
        <v>0</v>
      </c>
      <c r="Z2339">
        <v>0.20501755657037454</v>
      </c>
      <c r="AA2339">
        <v>0</v>
      </c>
      <c r="AB2339">
        <v>8.7430141065499214</v>
      </c>
      <c r="AC2339">
        <v>0</v>
      </c>
      <c r="AD2339">
        <v>0</v>
      </c>
      <c r="AE2339">
        <v>29.293582182762282</v>
      </c>
    </row>
    <row r="2340" spans="1:31" x14ac:dyDescent="0.3">
      <c r="A2340">
        <v>2453787</v>
      </c>
      <c r="B2340">
        <v>1</v>
      </c>
      <c r="C2340" t="s">
        <v>80</v>
      </c>
      <c r="D2340" t="s">
        <v>100</v>
      </c>
      <c r="E2340" t="s">
        <v>132</v>
      </c>
      <c r="F2340" t="s">
        <v>7007</v>
      </c>
      <c r="G2340" t="s">
        <v>149</v>
      </c>
      <c r="H2340" t="s">
        <v>135</v>
      </c>
      <c r="I2340" t="s">
        <v>136</v>
      </c>
      <c r="J2340" t="s">
        <v>137</v>
      </c>
      <c r="K2340" t="s">
        <v>138</v>
      </c>
      <c r="L2340" t="s">
        <v>7008</v>
      </c>
      <c r="M2340" t="s">
        <v>7009</v>
      </c>
      <c r="N2340">
        <v>3.900833333</v>
      </c>
      <c r="O2340">
        <v>9</v>
      </c>
      <c r="P2340">
        <v>232</v>
      </c>
      <c r="Q2340">
        <v>10</v>
      </c>
      <c r="R2340">
        <v>92</v>
      </c>
      <c r="S2340">
        <v>33</v>
      </c>
      <c r="T2340">
        <v>83</v>
      </c>
      <c r="U2340">
        <v>4</v>
      </c>
      <c r="V2340">
        <v>1</v>
      </c>
      <c r="W2340">
        <v>37.613408342498929</v>
      </c>
      <c r="X2340">
        <v>263.1294482484987</v>
      </c>
      <c r="Y2340">
        <v>20.055705823652094</v>
      </c>
      <c r="Z2340">
        <v>222.04626742873043</v>
      </c>
      <c r="AA2340">
        <v>718.51501043354301</v>
      </c>
      <c r="AB2340">
        <v>202.44966110876101</v>
      </c>
      <c r="AC2340">
        <v>636.43491459269512</v>
      </c>
      <c r="AD2340">
        <v>16.419671709457788</v>
      </c>
      <c r="AE2340">
        <v>2116.6640876878369</v>
      </c>
    </row>
    <row r="2341" spans="1:31" x14ac:dyDescent="0.3">
      <c r="A2341">
        <v>2453789</v>
      </c>
      <c r="B2341">
        <v>1</v>
      </c>
      <c r="C2341" t="s">
        <v>81</v>
      </c>
      <c r="D2341" t="s">
        <v>118</v>
      </c>
      <c r="E2341" t="s">
        <v>141</v>
      </c>
      <c r="F2341" t="s">
        <v>6648</v>
      </c>
      <c r="G2341" t="s">
        <v>156</v>
      </c>
      <c r="H2341" t="s">
        <v>144</v>
      </c>
      <c r="I2341" t="s">
        <v>136</v>
      </c>
      <c r="J2341" t="s">
        <v>137</v>
      </c>
      <c r="K2341" t="s">
        <v>138</v>
      </c>
      <c r="L2341" t="s">
        <v>7010</v>
      </c>
      <c r="M2341" t="s">
        <v>7011</v>
      </c>
      <c r="N2341">
        <v>0.73916666600000003</v>
      </c>
      <c r="O2341">
        <v>0</v>
      </c>
      <c r="P2341">
        <v>37</v>
      </c>
      <c r="Q2341">
        <v>0</v>
      </c>
      <c r="R2341">
        <v>4</v>
      </c>
      <c r="S2341">
        <v>0</v>
      </c>
      <c r="T2341">
        <v>5</v>
      </c>
      <c r="U2341">
        <v>0</v>
      </c>
      <c r="V2341">
        <v>0</v>
      </c>
      <c r="W2341">
        <v>0</v>
      </c>
      <c r="X2341">
        <v>4.1123835904993538</v>
      </c>
      <c r="Y2341">
        <v>0</v>
      </c>
      <c r="Z2341">
        <v>1.0731316786668688E-3</v>
      </c>
      <c r="AA2341">
        <v>0</v>
      </c>
      <c r="AB2341">
        <v>2.2121878472182579</v>
      </c>
      <c r="AC2341">
        <v>0</v>
      </c>
      <c r="AD2341">
        <v>0</v>
      </c>
      <c r="AE2341">
        <v>6.3256445693962782</v>
      </c>
    </row>
    <row r="2342" spans="1:31" x14ac:dyDescent="0.3">
      <c r="A2342">
        <v>2453796</v>
      </c>
      <c r="B2342">
        <v>1</v>
      </c>
      <c r="C2342" t="s">
        <v>80</v>
      </c>
      <c r="D2342" t="s">
        <v>104</v>
      </c>
      <c r="E2342" t="s">
        <v>141</v>
      </c>
      <c r="F2342" t="s">
        <v>7012</v>
      </c>
      <c r="G2342" t="s">
        <v>156</v>
      </c>
      <c r="H2342" t="s">
        <v>144</v>
      </c>
      <c r="I2342" t="s">
        <v>136</v>
      </c>
      <c r="J2342" t="s">
        <v>137</v>
      </c>
      <c r="K2342" t="s">
        <v>138</v>
      </c>
      <c r="L2342" t="s">
        <v>7013</v>
      </c>
      <c r="M2342" t="s">
        <v>7014</v>
      </c>
      <c r="N2342">
        <v>1.08</v>
      </c>
      <c r="O2342">
        <v>0</v>
      </c>
      <c r="P2342">
        <v>51</v>
      </c>
      <c r="Q2342">
        <v>0</v>
      </c>
      <c r="R2342">
        <v>0</v>
      </c>
      <c r="S2342">
        <v>0</v>
      </c>
      <c r="T2342">
        <v>1</v>
      </c>
      <c r="U2342">
        <v>0</v>
      </c>
      <c r="V2342">
        <v>0</v>
      </c>
      <c r="W2342">
        <v>0</v>
      </c>
      <c r="X2342">
        <v>27.352968918875295</v>
      </c>
      <c r="Y2342">
        <v>0</v>
      </c>
      <c r="Z2342">
        <v>0</v>
      </c>
      <c r="AA2342">
        <v>0</v>
      </c>
      <c r="AB2342">
        <v>0.43758967852484992</v>
      </c>
      <c r="AC2342">
        <v>0</v>
      </c>
      <c r="AD2342">
        <v>0</v>
      </c>
      <c r="AE2342">
        <v>27.790558597400146</v>
      </c>
    </row>
    <row r="2343" spans="1:31" x14ac:dyDescent="0.3">
      <c r="A2343">
        <v>2453800</v>
      </c>
      <c r="B2343">
        <v>1</v>
      </c>
      <c r="C2343" t="s">
        <v>81</v>
      </c>
      <c r="D2343" t="s">
        <v>118</v>
      </c>
      <c r="E2343" t="s">
        <v>147</v>
      </c>
      <c r="F2343" t="s">
        <v>7015</v>
      </c>
      <c r="G2343" t="s">
        <v>134</v>
      </c>
      <c r="H2343" t="s">
        <v>135</v>
      </c>
      <c r="I2343" t="s">
        <v>136</v>
      </c>
      <c r="J2343" t="s">
        <v>137</v>
      </c>
      <c r="K2343" t="s">
        <v>138</v>
      </c>
      <c r="L2343" t="s">
        <v>7016</v>
      </c>
      <c r="M2343" t="s">
        <v>7017</v>
      </c>
      <c r="N2343">
        <v>2.1236111110000002</v>
      </c>
      <c r="O2343">
        <v>0</v>
      </c>
      <c r="P2343">
        <v>42</v>
      </c>
      <c r="Q2343">
        <v>0</v>
      </c>
      <c r="R2343">
        <v>10</v>
      </c>
      <c r="S2343">
        <v>0</v>
      </c>
      <c r="T2343">
        <v>3</v>
      </c>
      <c r="U2343">
        <v>0</v>
      </c>
      <c r="V2343">
        <v>0</v>
      </c>
      <c r="W2343">
        <v>0</v>
      </c>
      <c r="X2343">
        <v>27.280615526153092</v>
      </c>
      <c r="Y2343">
        <v>0</v>
      </c>
      <c r="Z2343">
        <v>2.3402374954375014</v>
      </c>
      <c r="AA2343">
        <v>0</v>
      </c>
      <c r="AB2343">
        <v>0.9951014538676729</v>
      </c>
      <c r="AC2343">
        <v>0</v>
      </c>
      <c r="AD2343">
        <v>0</v>
      </c>
      <c r="AE2343">
        <v>30.615954475458267</v>
      </c>
    </row>
    <row r="2344" spans="1:31" x14ac:dyDescent="0.3">
      <c r="A2344">
        <v>2453801</v>
      </c>
      <c r="B2344">
        <v>1</v>
      </c>
      <c r="C2344" t="s">
        <v>80</v>
      </c>
      <c r="D2344" t="s">
        <v>106</v>
      </c>
      <c r="E2344" t="s">
        <v>159</v>
      </c>
      <c r="F2344" t="s">
        <v>7018</v>
      </c>
      <c r="G2344" t="s">
        <v>143</v>
      </c>
      <c r="H2344" t="s">
        <v>144</v>
      </c>
      <c r="I2344" t="s">
        <v>136</v>
      </c>
      <c r="J2344" t="s">
        <v>137</v>
      </c>
      <c r="K2344" t="s">
        <v>138</v>
      </c>
      <c r="L2344" t="s">
        <v>7019</v>
      </c>
      <c r="M2344" t="s">
        <v>7020</v>
      </c>
      <c r="N2344">
        <v>0.22805555499999999</v>
      </c>
      <c r="O2344">
        <v>0</v>
      </c>
      <c r="P2344">
        <v>369</v>
      </c>
      <c r="Q2344">
        <v>0</v>
      </c>
      <c r="R2344">
        <v>1</v>
      </c>
      <c r="S2344">
        <v>0</v>
      </c>
      <c r="T2344">
        <v>16</v>
      </c>
      <c r="U2344">
        <v>0</v>
      </c>
      <c r="V2344">
        <v>0</v>
      </c>
      <c r="W2344">
        <v>0</v>
      </c>
      <c r="X2344">
        <v>19.422716364222808</v>
      </c>
      <c r="Y2344">
        <v>0</v>
      </c>
      <c r="Z2344">
        <v>1.0859675714313776E-2</v>
      </c>
      <c r="AA2344">
        <v>0</v>
      </c>
      <c r="AB2344">
        <v>3.6029258535578266</v>
      </c>
      <c r="AC2344">
        <v>0</v>
      </c>
      <c r="AD2344">
        <v>0</v>
      </c>
      <c r="AE2344">
        <v>23.03650189349495</v>
      </c>
    </row>
    <row r="2345" spans="1:31" x14ac:dyDescent="0.3">
      <c r="A2345">
        <v>2453805</v>
      </c>
      <c r="B2345">
        <v>1</v>
      </c>
      <c r="C2345" t="s">
        <v>81</v>
      </c>
      <c r="D2345" t="s">
        <v>112</v>
      </c>
      <c r="E2345" t="s">
        <v>173</v>
      </c>
      <c r="F2345" t="s">
        <v>7021</v>
      </c>
      <c r="G2345" t="s">
        <v>175</v>
      </c>
      <c r="H2345" t="s">
        <v>144</v>
      </c>
      <c r="I2345" t="s">
        <v>136</v>
      </c>
      <c r="J2345" t="s">
        <v>137</v>
      </c>
      <c r="K2345" t="s">
        <v>138</v>
      </c>
      <c r="L2345" t="s">
        <v>7022</v>
      </c>
      <c r="M2345" t="s">
        <v>7023</v>
      </c>
      <c r="N2345">
        <v>0.58361111099999996</v>
      </c>
      <c r="O2345">
        <v>0</v>
      </c>
      <c r="P2345">
        <v>1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0.2159541583177729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0.2159541583177729</v>
      </c>
    </row>
    <row r="2346" spans="1:31" x14ac:dyDescent="0.3">
      <c r="A2346">
        <v>2453806</v>
      </c>
      <c r="B2346">
        <v>1</v>
      </c>
      <c r="C2346" t="s">
        <v>80</v>
      </c>
      <c r="D2346" t="s">
        <v>84</v>
      </c>
      <c r="E2346" t="s">
        <v>159</v>
      </c>
      <c r="F2346" t="s">
        <v>7024</v>
      </c>
      <c r="G2346" t="s">
        <v>143</v>
      </c>
      <c r="H2346" t="s">
        <v>144</v>
      </c>
      <c r="I2346" t="s">
        <v>136</v>
      </c>
      <c r="J2346" t="s">
        <v>137</v>
      </c>
      <c r="K2346" t="s">
        <v>138</v>
      </c>
      <c r="L2346" t="s">
        <v>7025</v>
      </c>
      <c r="M2346" t="s">
        <v>7026</v>
      </c>
      <c r="N2346">
        <v>0.60166666599999996</v>
      </c>
      <c r="O2346">
        <v>0</v>
      </c>
      <c r="P2346">
        <v>43</v>
      </c>
      <c r="Q2346">
        <v>0</v>
      </c>
      <c r="R2346">
        <v>2</v>
      </c>
      <c r="S2346">
        <v>0</v>
      </c>
      <c r="T2346">
        <v>4</v>
      </c>
      <c r="U2346">
        <v>0</v>
      </c>
      <c r="V2346">
        <v>0</v>
      </c>
      <c r="W2346">
        <v>0</v>
      </c>
      <c r="X2346">
        <v>3.4873566669627252</v>
      </c>
      <c r="Y2346">
        <v>0</v>
      </c>
      <c r="Z2346">
        <v>0.27987935390518509</v>
      </c>
      <c r="AA2346">
        <v>0</v>
      </c>
      <c r="AB2346">
        <v>2.8176436374765101</v>
      </c>
      <c r="AC2346">
        <v>0</v>
      </c>
      <c r="AD2346">
        <v>0</v>
      </c>
      <c r="AE2346">
        <v>6.5848796583444198</v>
      </c>
    </row>
    <row r="2347" spans="1:31" x14ac:dyDescent="0.3">
      <c r="A2347">
        <v>2453808</v>
      </c>
      <c r="B2347">
        <v>1</v>
      </c>
      <c r="C2347" t="s">
        <v>80</v>
      </c>
      <c r="D2347" t="s">
        <v>96</v>
      </c>
      <c r="E2347" t="s">
        <v>173</v>
      </c>
      <c r="F2347" t="s">
        <v>7027</v>
      </c>
      <c r="G2347" t="s">
        <v>175</v>
      </c>
      <c r="H2347" t="s">
        <v>144</v>
      </c>
      <c r="I2347" t="s">
        <v>136</v>
      </c>
      <c r="J2347" t="s">
        <v>137</v>
      </c>
      <c r="K2347" t="s">
        <v>138</v>
      </c>
      <c r="L2347" t="s">
        <v>7028</v>
      </c>
      <c r="M2347" t="s">
        <v>7029</v>
      </c>
      <c r="N2347">
        <v>4.7225000000000001</v>
      </c>
      <c r="O2347">
        <v>0</v>
      </c>
      <c r="P2347">
        <v>3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2.7560243394436457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2.7560243394436457</v>
      </c>
    </row>
    <row r="2348" spans="1:31" x14ac:dyDescent="0.3">
      <c r="A2348">
        <v>2453809</v>
      </c>
      <c r="B2348">
        <v>1</v>
      </c>
      <c r="C2348" t="s">
        <v>80</v>
      </c>
      <c r="D2348" t="s">
        <v>107</v>
      </c>
      <c r="E2348" t="s">
        <v>141</v>
      </c>
      <c r="F2348" t="s">
        <v>7030</v>
      </c>
      <c r="G2348" t="s">
        <v>143</v>
      </c>
      <c r="H2348" t="s">
        <v>144</v>
      </c>
      <c r="I2348" t="s">
        <v>136</v>
      </c>
      <c r="J2348" t="s">
        <v>137</v>
      </c>
      <c r="K2348" t="s">
        <v>138</v>
      </c>
      <c r="L2348" t="s">
        <v>7031</v>
      </c>
      <c r="M2348" t="s">
        <v>7032</v>
      </c>
      <c r="N2348">
        <v>1.6002777770000001</v>
      </c>
      <c r="O2348">
        <v>0</v>
      </c>
      <c r="P2348">
        <v>150</v>
      </c>
      <c r="Q2348">
        <v>0</v>
      </c>
      <c r="R2348">
        <v>0</v>
      </c>
      <c r="S2348">
        <v>0</v>
      </c>
      <c r="T2348">
        <v>3</v>
      </c>
      <c r="U2348">
        <v>0</v>
      </c>
      <c r="V2348">
        <v>0</v>
      </c>
      <c r="W2348">
        <v>0</v>
      </c>
      <c r="X2348">
        <v>115.59434552425184</v>
      </c>
      <c r="Y2348">
        <v>0</v>
      </c>
      <c r="Z2348">
        <v>0</v>
      </c>
      <c r="AA2348">
        <v>0</v>
      </c>
      <c r="AB2348">
        <v>2.5483003094030519</v>
      </c>
      <c r="AC2348">
        <v>0</v>
      </c>
      <c r="AD2348">
        <v>0</v>
      </c>
      <c r="AE2348">
        <v>118.14264583365488</v>
      </c>
    </row>
    <row r="2349" spans="1:31" x14ac:dyDescent="0.3">
      <c r="A2349">
        <v>2453810</v>
      </c>
      <c r="B2349">
        <v>1</v>
      </c>
      <c r="C2349" t="s">
        <v>80</v>
      </c>
      <c r="D2349" t="s">
        <v>84</v>
      </c>
      <c r="E2349" t="s">
        <v>141</v>
      </c>
      <c r="F2349" t="s">
        <v>7033</v>
      </c>
      <c r="G2349" t="s">
        <v>156</v>
      </c>
      <c r="H2349" t="s">
        <v>144</v>
      </c>
      <c r="I2349" t="s">
        <v>136</v>
      </c>
      <c r="J2349" t="s">
        <v>137</v>
      </c>
      <c r="K2349" t="s">
        <v>138</v>
      </c>
      <c r="L2349" t="s">
        <v>7034</v>
      </c>
      <c r="M2349" t="s">
        <v>7035</v>
      </c>
      <c r="N2349">
        <v>1.2355555549999999</v>
      </c>
      <c r="O2349">
        <v>0</v>
      </c>
      <c r="P2349">
        <v>37</v>
      </c>
      <c r="Q2349">
        <v>0</v>
      </c>
      <c r="R2349">
        <v>0</v>
      </c>
      <c r="S2349">
        <v>0</v>
      </c>
      <c r="T2349">
        <v>4</v>
      </c>
      <c r="U2349">
        <v>0</v>
      </c>
      <c r="V2349">
        <v>0</v>
      </c>
      <c r="W2349">
        <v>0</v>
      </c>
      <c r="X2349">
        <v>21.501054997574673</v>
      </c>
      <c r="Y2349">
        <v>0</v>
      </c>
      <c r="Z2349">
        <v>0</v>
      </c>
      <c r="AA2349">
        <v>0</v>
      </c>
      <c r="AB2349">
        <v>2.0670773872297263</v>
      </c>
      <c r="AC2349">
        <v>0</v>
      </c>
      <c r="AD2349">
        <v>0</v>
      </c>
      <c r="AE2349">
        <v>23.5681323848044</v>
      </c>
    </row>
    <row r="2350" spans="1:31" x14ac:dyDescent="0.3">
      <c r="A2350">
        <v>2453811</v>
      </c>
      <c r="B2350">
        <v>1</v>
      </c>
      <c r="C2350" t="s">
        <v>81</v>
      </c>
      <c r="D2350" t="s">
        <v>123</v>
      </c>
      <c r="E2350" t="s">
        <v>132</v>
      </c>
      <c r="F2350" t="s">
        <v>7036</v>
      </c>
      <c r="G2350" t="s">
        <v>143</v>
      </c>
      <c r="H2350" t="s">
        <v>135</v>
      </c>
      <c r="I2350" t="s">
        <v>136</v>
      </c>
      <c r="J2350" t="s">
        <v>137</v>
      </c>
      <c r="K2350" t="s">
        <v>138</v>
      </c>
      <c r="L2350" t="s">
        <v>7037</v>
      </c>
      <c r="M2350" t="s">
        <v>7038</v>
      </c>
      <c r="N2350">
        <v>0.90888888800000001</v>
      </c>
      <c r="O2350">
        <v>0</v>
      </c>
      <c r="P2350">
        <v>9</v>
      </c>
      <c r="Q2350">
        <v>0</v>
      </c>
      <c r="R2350">
        <v>111</v>
      </c>
      <c r="S2350">
        <v>0</v>
      </c>
      <c r="T2350">
        <v>13</v>
      </c>
      <c r="U2350">
        <v>0</v>
      </c>
      <c r="V2350">
        <v>0</v>
      </c>
      <c r="W2350">
        <v>0</v>
      </c>
      <c r="X2350">
        <v>4.3181359857659887</v>
      </c>
      <c r="Y2350">
        <v>0</v>
      </c>
      <c r="Z2350">
        <v>47.08467863966856</v>
      </c>
      <c r="AA2350">
        <v>0</v>
      </c>
      <c r="AB2350">
        <v>4.8447165700355299</v>
      </c>
      <c r="AC2350">
        <v>0</v>
      </c>
      <c r="AD2350">
        <v>0</v>
      </c>
      <c r="AE2350">
        <v>56.247531195470081</v>
      </c>
    </row>
    <row r="2351" spans="1:31" x14ac:dyDescent="0.3">
      <c r="A2351">
        <v>2453812</v>
      </c>
      <c r="B2351">
        <v>1</v>
      </c>
      <c r="C2351" t="s">
        <v>80</v>
      </c>
      <c r="D2351" t="s">
        <v>85</v>
      </c>
      <c r="E2351" t="s">
        <v>173</v>
      </c>
      <c r="F2351" t="s">
        <v>7039</v>
      </c>
      <c r="G2351" t="s">
        <v>179</v>
      </c>
      <c r="H2351" t="s">
        <v>144</v>
      </c>
      <c r="I2351" t="s">
        <v>136</v>
      </c>
      <c r="J2351" t="s">
        <v>137</v>
      </c>
      <c r="K2351" t="s">
        <v>138</v>
      </c>
      <c r="L2351" t="s">
        <v>7040</v>
      </c>
      <c r="M2351" t="s">
        <v>7041</v>
      </c>
      <c r="N2351">
        <v>0.84361111099999997</v>
      </c>
      <c r="O2351">
        <v>0</v>
      </c>
      <c r="P2351">
        <v>13</v>
      </c>
      <c r="Q2351">
        <v>0</v>
      </c>
      <c r="R2351">
        <v>0</v>
      </c>
      <c r="S2351">
        <v>0</v>
      </c>
      <c r="T2351">
        <v>4</v>
      </c>
      <c r="U2351">
        <v>0</v>
      </c>
      <c r="V2351">
        <v>0</v>
      </c>
      <c r="W2351">
        <v>0</v>
      </c>
      <c r="X2351">
        <v>4.4067948827884784</v>
      </c>
      <c r="Y2351">
        <v>0</v>
      </c>
      <c r="Z2351">
        <v>0</v>
      </c>
      <c r="AA2351">
        <v>0</v>
      </c>
      <c r="AB2351">
        <v>2.9147949940557001</v>
      </c>
      <c r="AC2351">
        <v>0</v>
      </c>
      <c r="AD2351">
        <v>0</v>
      </c>
      <c r="AE2351">
        <v>7.3215898768441789</v>
      </c>
    </row>
    <row r="2352" spans="1:31" x14ac:dyDescent="0.3">
      <c r="A2352">
        <v>2453817</v>
      </c>
      <c r="B2352">
        <v>1</v>
      </c>
      <c r="C2352" t="s">
        <v>81</v>
      </c>
      <c r="D2352" t="s">
        <v>128</v>
      </c>
      <c r="E2352" t="s">
        <v>173</v>
      </c>
      <c r="F2352" t="s">
        <v>7042</v>
      </c>
      <c r="G2352" t="s">
        <v>179</v>
      </c>
      <c r="H2352" t="s">
        <v>144</v>
      </c>
      <c r="I2352" t="s">
        <v>136</v>
      </c>
      <c r="J2352" t="s">
        <v>137</v>
      </c>
      <c r="K2352" t="s">
        <v>138</v>
      </c>
      <c r="L2352" t="s">
        <v>7043</v>
      </c>
      <c r="M2352" t="s">
        <v>7044</v>
      </c>
      <c r="N2352">
        <v>0.89638888800000005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24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8.1652304122901729</v>
      </c>
      <c r="AC2352">
        <v>0</v>
      </c>
      <c r="AD2352">
        <v>0</v>
      </c>
      <c r="AE2352">
        <v>8.1652304122901729</v>
      </c>
    </row>
    <row r="2353" spans="1:31" x14ac:dyDescent="0.3">
      <c r="A2353">
        <v>2453818</v>
      </c>
      <c r="B2353">
        <v>1</v>
      </c>
      <c r="C2353" t="s">
        <v>80</v>
      </c>
      <c r="D2353" t="s">
        <v>103</v>
      </c>
      <c r="E2353" t="s">
        <v>147</v>
      </c>
      <c r="F2353" t="s">
        <v>7045</v>
      </c>
      <c r="G2353" t="s">
        <v>353</v>
      </c>
      <c r="H2353" t="s">
        <v>135</v>
      </c>
      <c r="I2353" t="s">
        <v>136</v>
      </c>
      <c r="J2353" t="s">
        <v>137</v>
      </c>
      <c r="K2353" t="s">
        <v>138</v>
      </c>
      <c r="L2353" t="s">
        <v>7046</v>
      </c>
      <c r="M2353" t="s">
        <v>7047</v>
      </c>
      <c r="N2353">
        <v>0.43722222199999999</v>
      </c>
      <c r="O2353">
        <v>0</v>
      </c>
      <c r="P2353">
        <v>550</v>
      </c>
      <c r="Q2353">
        <v>0</v>
      </c>
      <c r="R2353">
        <v>1</v>
      </c>
      <c r="S2353">
        <v>0</v>
      </c>
      <c r="T2353">
        <v>36</v>
      </c>
      <c r="U2353">
        <v>0</v>
      </c>
      <c r="V2353">
        <v>0</v>
      </c>
      <c r="W2353">
        <v>0</v>
      </c>
      <c r="X2353">
        <v>73.986299550085988</v>
      </c>
      <c r="Y2353">
        <v>0</v>
      </c>
      <c r="Z2353">
        <v>4.2072725369163337E-2</v>
      </c>
      <c r="AA2353">
        <v>0</v>
      </c>
      <c r="AB2353">
        <v>8.0248659694431108</v>
      </c>
      <c r="AC2353">
        <v>0</v>
      </c>
      <c r="AD2353">
        <v>0</v>
      </c>
      <c r="AE2353">
        <v>82.053238244898267</v>
      </c>
    </row>
    <row r="2354" spans="1:31" x14ac:dyDescent="0.3">
      <c r="A2354">
        <v>2453821</v>
      </c>
      <c r="B2354">
        <v>1</v>
      </c>
      <c r="C2354" t="s">
        <v>80</v>
      </c>
      <c r="D2354" t="s">
        <v>105</v>
      </c>
      <c r="E2354" t="s">
        <v>173</v>
      </c>
      <c r="F2354" t="s">
        <v>7048</v>
      </c>
      <c r="G2354" t="s">
        <v>179</v>
      </c>
      <c r="H2354" t="s">
        <v>144</v>
      </c>
      <c r="I2354" t="s">
        <v>136</v>
      </c>
      <c r="J2354" t="s">
        <v>137</v>
      </c>
      <c r="K2354" t="s">
        <v>138</v>
      </c>
      <c r="L2354" t="s">
        <v>7049</v>
      </c>
      <c r="M2354" t="s">
        <v>7050</v>
      </c>
      <c r="N2354">
        <v>2.500277777</v>
      </c>
      <c r="O2354">
        <v>0</v>
      </c>
      <c r="P2354">
        <v>4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1.2611462827635243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1.2611462827635243</v>
      </c>
    </row>
    <row r="2355" spans="1:31" x14ac:dyDescent="0.3">
      <c r="A2355">
        <v>2453825</v>
      </c>
      <c r="B2355">
        <v>1</v>
      </c>
      <c r="C2355" t="s">
        <v>80</v>
      </c>
      <c r="D2355" t="s">
        <v>82</v>
      </c>
      <c r="E2355" t="s">
        <v>141</v>
      </c>
      <c r="F2355" t="s">
        <v>1722</v>
      </c>
      <c r="G2355" t="s">
        <v>156</v>
      </c>
      <c r="H2355" t="s">
        <v>144</v>
      </c>
      <c r="I2355" t="s">
        <v>136</v>
      </c>
      <c r="J2355" t="s">
        <v>137</v>
      </c>
      <c r="K2355" t="s">
        <v>138</v>
      </c>
      <c r="L2355" t="s">
        <v>7051</v>
      </c>
      <c r="M2355" t="s">
        <v>7052</v>
      </c>
      <c r="N2355">
        <v>2.1863888880000002</v>
      </c>
      <c r="O2355">
        <v>0</v>
      </c>
      <c r="P2355">
        <v>42</v>
      </c>
      <c r="Q2355">
        <v>0</v>
      </c>
      <c r="R2355">
        <v>0</v>
      </c>
      <c r="S2355">
        <v>0</v>
      </c>
      <c r="T2355">
        <v>4</v>
      </c>
      <c r="U2355">
        <v>0</v>
      </c>
      <c r="V2355">
        <v>0</v>
      </c>
      <c r="W2355">
        <v>0</v>
      </c>
      <c r="X2355">
        <v>86.883296377890659</v>
      </c>
      <c r="Y2355">
        <v>0</v>
      </c>
      <c r="Z2355">
        <v>0</v>
      </c>
      <c r="AA2355">
        <v>0</v>
      </c>
      <c r="AB2355">
        <v>1.4653638532014595</v>
      </c>
      <c r="AC2355">
        <v>0</v>
      </c>
      <c r="AD2355">
        <v>0</v>
      </c>
      <c r="AE2355">
        <v>88.348660231092111</v>
      </c>
    </row>
    <row r="2356" spans="1:31" x14ac:dyDescent="0.3">
      <c r="A2356">
        <v>2453827</v>
      </c>
      <c r="B2356">
        <v>1</v>
      </c>
      <c r="C2356" t="s">
        <v>80</v>
      </c>
      <c r="D2356" t="s">
        <v>85</v>
      </c>
      <c r="E2356" t="s">
        <v>141</v>
      </c>
      <c r="F2356" t="s">
        <v>7053</v>
      </c>
      <c r="G2356" t="s">
        <v>143</v>
      </c>
      <c r="H2356" t="s">
        <v>144</v>
      </c>
      <c r="I2356" t="s">
        <v>136</v>
      </c>
      <c r="J2356" t="s">
        <v>137</v>
      </c>
      <c r="K2356" t="s">
        <v>138</v>
      </c>
      <c r="L2356" t="s">
        <v>7054</v>
      </c>
      <c r="M2356" t="s">
        <v>7055</v>
      </c>
      <c r="N2356">
        <v>0.52416666599999995</v>
      </c>
      <c r="O2356">
        <v>0</v>
      </c>
      <c r="P2356">
        <v>139</v>
      </c>
      <c r="Q2356">
        <v>0</v>
      </c>
      <c r="R2356">
        <v>0</v>
      </c>
      <c r="S2356">
        <v>0</v>
      </c>
      <c r="T2356">
        <v>25</v>
      </c>
      <c r="U2356">
        <v>0</v>
      </c>
      <c r="V2356">
        <v>1</v>
      </c>
      <c r="W2356">
        <v>0</v>
      </c>
      <c r="X2356">
        <v>24.888498910832553</v>
      </c>
      <c r="Y2356">
        <v>0</v>
      </c>
      <c r="Z2356">
        <v>0</v>
      </c>
      <c r="AA2356">
        <v>0</v>
      </c>
      <c r="AB2356">
        <v>9.0435295235375683</v>
      </c>
      <c r="AC2356">
        <v>0</v>
      </c>
      <c r="AD2356">
        <v>34.732738049234378</v>
      </c>
      <c r="AE2356">
        <v>68.664766483604495</v>
      </c>
    </row>
    <row r="2357" spans="1:31" x14ac:dyDescent="0.3">
      <c r="A2357">
        <v>2453828</v>
      </c>
      <c r="B2357">
        <v>1</v>
      </c>
      <c r="C2357" t="s">
        <v>80</v>
      </c>
      <c r="D2357" t="s">
        <v>101</v>
      </c>
      <c r="E2357" t="s">
        <v>159</v>
      </c>
      <c r="F2357" t="s">
        <v>7056</v>
      </c>
      <c r="G2357" t="s">
        <v>143</v>
      </c>
      <c r="H2357" t="s">
        <v>144</v>
      </c>
      <c r="I2357" t="s">
        <v>136</v>
      </c>
      <c r="J2357" t="s">
        <v>137</v>
      </c>
      <c r="K2357" t="s">
        <v>138</v>
      </c>
      <c r="L2357" t="s">
        <v>7057</v>
      </c>
      <c r="M2357" t="s">
        <v>7058</v>
      </c>
      <c r="N2357">
        <v>0.46111111100000002</v>
      </c>
      <c r="O2357">
        <v>0</v>
      </c>
      <c r="P2357">
        <v>303</v>
      </c>
      <c r="Q2357">
        <v>0</v>
      </c>
      <c r="R2357">
        <v>0</v>
      </c>
      <c r="S2357">
        <v>0</v>
      </c>
      <c r="T2357">
        <v>4</v>
      </c>
      <c r="U2357">
        <v>0</v>
      </c>
      <c r="V2357">
        <v>0</v>
      </c>
      <c r="W2357">
        <v>0</v>
      </c>
      <c r="X2357">
        <v>54.122563196977516</v>
      </c>
      <c r="Y2357">
        <v>0</v>
      </c>
      <c r="Z2357">
        <v>0</v>
      </c>
      <c r="AA2357">
        <v>0</v>
      </c>
      <c r="AB2357">
        <v>1.177402795917053</v>
      </c>
      <c r="AC2357">
        <v>0</v>
      </c>
      <c r="AD2357">
        <v>0</v>
      </c>
      <c r="AE2357">
        <v>55.29996599289457</v>
      </c>
    </row>
    <row r="2358" spans="1:31" x14ac:dyDescent="0.3">
      <c r="A2358">
        <v>2453829</v>
      </c>
      <c r="B2358">
        <v>1</v>
      </c>
      <c r="C2358" t="s">
        <v>80</v>
      </c>
      <c r="D2358" t="s">
        <v>107</v>
      </c>
      <c r="E2358" t="s">
        <v>141</v>
      </c>
      <c r="F2358" t="s">
        <v>7059</v>
      </c>
      <c r="G2358" t="s">
        <v>143</v>
      </c>
      <c r="H2358" t="s">
        <v>144</v>
      </c>
      <c r="I2358" t="s">
        <v>136</v>
      </c>
      <c r="J2358" t="s">
        <v>137</v>
      </c>
      <c r="K2358" t="s">
        <v>138</v>
      </c>
      <c r="L2358" t="s">
        <v>7060</v>
      </c>
      <c r="M2358" t="s">
        <v>7061</v>
      </c>
      <c r="N2358">
        <v>0.50555555500000005</v>
      </c>
      <c r="O2358">
        <v>0</v>
      </c>
      <c r="P2358">
        <v>75</v>
      </c>
      <c r="Q2358">
        <v>0</v>
      </c>
      <c r="R2358">
        <v>0</v>
      </c>
      <c r="S2358">
        <v>0</v>
      </c>
      <c r="T2358">
        <v>8</v>
      </c>
      <c r="U2358">
        <v>0</v>
      </c>
      <c r="V2358">
        <v>0</v>
      </c>
      <c r="W2358">
        <v>0</v>
      </c>
      <c r="X2358">
        <v>6.676979906590419</v>
      </c>
      <c r="Y2358">
        <v>0</v>
      </c>
      <c r="Z2358">
        <v>0</v>
      </c>
      <c r="AA2358">
        <v>0</v>
      </c>
      <c r="AB2358">
        <v>2.5797940809246671</v>
      </c>
      <c r="AC2358">
        <v>0</v>
      </c>
      <c r="AD2358">
        <v>0</v>
      </c>
      <c r="AE2358">
        <v>9.2567739875150856</v>
      </c>
    </row>
    <row r="2359" spans="1:31" x14ac:dyDescent="0.3">
      <c r="A2359">
        <v>2453830</v>
      </c>
      <c r="B2359">
        <v>1</v>
      </c>
      <c r="C2359" t="s">
        <v>80</v>
      </c>
      <c r="D2359" t="s">
        <v>85</v>
      </c>
      <c r="E2359" t="s">
        <v>173</v>
      </c>
      <c r="F2359" t="s">
        <v>7062</v>
      </c>
      <c r="G2359" t="s">
        <v>179</v>
      </c>
      <c r="H2359" t="s">
        <v>144</v>
      </c>
      <c r="I2359" t="s">
        <v>136</v>
      </c>
      <c r="J2359" t="s">
        <v>137</v>
      </c>
      <c r="K2359" t="s">
        <v>138</v>
      </c>
      <c r="L2359" t="s">
        <v>7063</v>
      </c>
      <c r="M2359" t="s">
        <v>7064</v>
      </c>
      <c r="N2359">
        <v>1.006388888</v>
      </c>
      <c r="O2359">
        <v>0</v>
      </c>
      <c r="P2359">
        <v>79</v>
      </c>
      <c r="Q2359">
        <v>0</v>
      </c>
      <c r="R2359">
        <v>0</v>
      </c>
      <c r="S2359">
        <v>0</v>
      </c>
      <c r="T2359">
        <v>11</v>
      </c>
      <c r="U2359">
        <v>0</v>
      </c>
      <c r="V2359">
        <v>0</v>
      </c>
      <c r="W2359">
        <v>0</v>
      </c>
      <c r="X2359">
        <v>30.171648212046545</v>
      </c>
      <c r="Y2359">
        <v>0</v>
      </c>
      <c r="Z2359">
        <v>0</v>
      </c>
      <c r="AA2359">
        <v>0</v>
      </c>
      <c r="AB2359">
        <v>2.1748031430470069</v>
      </c>
      <c r="AC2359">
        <v>0</v>
      </c>
      <c r="AD2359">
        <v>0</v>
      </c>
      <c r="AE2359">
        <v>32.346451355093549</v>
      </c>
    </row>
    <row r="2360" spans="1:31" x14ac:dyDescent="0.3">
      <c r="A2360">
        <v>2453835</v>
      </c>
      <c r="B2360">
        <v>1</v>
      </c>
      <c r="C2360" t="s">
        <v>80</v>
      </c>
      <c r="D2360" t="s">
        <v>87</v>
      </c>
      <c r="E2360" t="s">
        <v>173</v>
      </c>
      <c r="F2360" t="s">
        <v>7065</v>
      </c>
      <c r="G2360" t="s">
        <v>175</v>
      </c>
      <c r="H2360" t="s">
        <v>144</v>
      </c>
      <c r="I2360" t="s">
        <v>136</v>
      </c>
      <c r="J2360" t="s">
        <v>137</v>
      </c>
      <c r="K2360" t="s">
        <v>138</v>
      </c>
      <c r="L2360" t="s">
        <v>7066</v>
      </c>
      <c r="M2360" t="s">
        <v>7067</v>
      </c>
      <c r="N2360">
        <v>1.236111111</v>
      </c>
      <c r="O2360">
        <v>0</v>
      </c>
      <c r="P2360">
        <v>1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0.95427517979871601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0.95427517979871601</v>
      </c>
    </row>
    <row r="2361" spans="1:31" x14ac:dyDescent="0.3">
      <c r="A2361">
        <v>2453840</v>
      </c>
      <c r="B2361">
        <v>1</v>
      </c>
      <c r="C2361" t="s">
        <v>80</v>
      </c>
      <c r="D2361" t="s">
        <v>107</v>
      </c>
      <c r="E2361" t="s">
        <v>159</v>
      </c>
      <c r="F2361" t="s">
        <v>7068</v>
      </c>
      <c r="G2361" t="s">
        <v>143</v>
      </c>
      <c r="H2361" t="s">
        <v>144</v>
      </c>
      <c r="I2361" t="s">
        <v>136</v>
      </c>
      <c r="J2361" t="s">
        <v>137</v>
      </c>
      <c r="K2361" t="s">
        <v>138</v>
      </c>
      <c r="L2361" t="s">
        <v>7069</v>
      </c>
      <c r="M2361" t="s">
        <v>7070</v>
      </c>
      <c r="N2361">
        <v>0.98555555500000003</v>
      </c>
      <c r="O2361">
        <v>0</v>
      </c>
      <c r="P2361">
        <v>234</v>
      </c>
      <c r="Q2361">
        <v>0</v>
      </c>
      <c r="R2361">
        <v>0</v>
      </c>
      <c r="S2361">
        <v>0</v>
      </c>
      <c r="T2361">
        <v>14</v>
      </c>
      <c r="U2361">
        <v>0</v>
      </c>
      <c r="V2361">
        <v>1</v>
      </c>
      <c r="W2361">
        <v>0</v>
      </c>
      <c r="X2361">
        <v>36.128864209846761</v>
      </c>
      <c r="Y2361">
        <v>0</v>
      </c>
      <c r="Z2361">
        <v>0</v>
      </c>
      <c r="AA2361">
        <v>0</v>
      </c>
      <c r="AB2361">
        <v>8.7700847603322494</v>
      </c>
      <c r="AC2361">
        <v>0</v>
      </c>
      <c r="AD2361">
        <v>7.5014978689658376</v>
      </c>
      <c r="AE2361">
        <v>52.400446839144841</v>
      </c>
    </row>
    <row r="2362" spans="1:31" x14ac:dyDescent="0.3">
      <c r="A2362">
        <v>2453841</v>
      </c>
      <c r="B2362">
        <v>1</v>
      </c>
      <c r="C2362" t="s">
        <v>80</v>
      </c>
      <c r="D2362" t="s">
        <v>100</v>
      </c>
      <c r="E2362" t="s">
        <v>141</v>
      </c>
      <c r="F2362" t="s">
        <v>7071</v>
      </c>
      <c r="G2362" t="s">
        <v>143</v>
      </c>
      <c r="H2362" t="s">
        <v>144</v>
      </c>
      <c r="I2362" t="s">
        <v>136</v>
      </c>
      <c r="J2362" t="s">
        <v>137</v>
      </c>
      <c r="K2362" t="s">
        <v>138</v>
      </c>
      <c r="L2362" t="s">
        <v>7072</v>
      </c>
      <c r="M2362" t="s">
        <v>7073</v>
      </c>
      <c r="N2362">
        <v>1.2166666660000001</v>
      </c>
      <c r="O2362">
        <v>0</v>
      </c>
      <c r="P2362">
        <v>1</v>
      </c>
      <c r="Q2362">
        <v>0</v>
      </c>
      <c r="R2362">
        <v>0</v>
      </c>
      <c r="S2362">
        <v>0</v>
      </c>
      <c r="T2362">
        <v>3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1.7766541958882476</v>
      </c>
      <c r="AC2362">
        <v>0</v>
      </c>
      <c r="AD2362">
        <v>0</v>
      </c>
      <c r="AE2362">
        <v>1.7766541958882476</v>
      </c>
    </row>
    <row r="2363" spans="1:31" x14ac:dyDescent="0.3">
      <c r="A2363">
        <v>2453844</v>
      </c>
      <c r="B2363">
        <v>1</v>
      </c>
      <c r="C2363" t="s">
        <v>81</v>
      </c>
      <c r="D2363" t="s">
        <v>128</v>
      </c>
      <c r="E2363" t="s">
        <v>141</v>
      </c>
      <c r="F2363" t="s">
        <v>7074</v>
      </c>
      <c r="G2363" t="s">
        <v>156</v>
      </c>
      <c r="H2363" t="s">
        <v>144</v>
      </c>
      <c r="I2363" t="s">
        <v>136</v>
      </c>
      <c r="J2363" t="s">
        <v>137</v>
      </c>
      <c r="K2363" t="s">
        <v>138</v>
      </c>
      <c r="L2363" t="s">
        <v>7075</v>
      </c>
      <c r="M2363" t="s">
        <v>7076</v>
      </c>
      <c r="N2363">
        <v>4.3388888879999996</v>
      </c>
      <c r="O2363">
        <v>0</v>
      </c>
      <c r="P2363">
        <v>17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7.3670909240046107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7.3670909240046107</v>
      </c>
    </row>
    <row r="2364" spans="1:31" x14ac:dyDescent="0.3">
      <c r="A2364">
        <v>2453845</v>
      </c>
      <c r="B2364">
        <v>1</v>
      </c>
      <c r="C2364" t="s">
        <v>80</v>
      </c>
      <c r="D2364" t="s">
        <v>96</v>
      </c>
      <c r="E2364" t="s">
        <v>141</v>
      </c>
      <c r="F2364" t="s">
        <v>7077</v>
      </c>
      <c r="G2364" t="s">
        <v>143</v>
      </c>
      <c r="H2364" t="s">
        <v>144</v>
      </c>
      <c r="I2364" t="s">
        <v>136</v>
      </c>
      <c r="J2364" t="s">
        <v>137</v>
      </c>
      <c r="K2364" t="s">
        <v>138</v>
      </c>
      <c r="L2364" t="s">
        <v>7078</v>
      </c>
      <c r="M2364" t="s">
        <v>7079</v>
      </c>
      <c r="N2364">
        <v>0.28972222199999997</v>
      </c>
      <c r="O2364">
        <v>0</v>
      </c>
      <c r="P2364">
        <v>72</v>
      </c>
      <c r="Q2364">
        <v>0</v>
      </c>
      <c r="R2364">
        <v>0</v>
      </c>
      <c r="S2364">
        <v>0</v>
      </c>
      <c r="T2364">
        <v>5</v>
      </c>
      <c r="U2364">
        <v>0</v>
      </c>
      <c r="V2364">
        <v>0</v>
      </c>
      <c r="W2364">
        <v>0</v>
      </c>
      <c r="X2364">
        <v>11.398162987525637</v>
      </c>
      <c r="Y2364">
        <v>0</v>
      </c>
      <c r="Z2364">
        <v>0</v>
      </c>
      <c r="AA2364">
        <v>0</v>
      </c>
      <c r="AB2364">
        <v>1.8599917540676538</v>
      </c>
      <c r="AC2364">
        <v>0</v>
      </c>
      <c r="AD2364">
        <v>0</v>
      </c>
      <c r="AE2364">
        <v>13.258154741593291</v>
      </c>
    </row>
    <row r="2365" spans="1:31" x14ac:dyDescent="0.3">
      <c r="A2365">
        <v>2453846</v>
      </c>
      <c r="B2365">
        <v>1</v>
      </c>
      <c r="C2365" t="s">
        <v>80</v>
      </c>
      <c r="D2365" t="s">
        <v>98</v>
      </c>
      <c r="E2365" t="s">
        <v>182</v>
      </c>
      <c r="F2365" t="s">
        <v>7080</v>
      </c>
      <c r="G2365" t="s">
        <v>143</v>
      </c>
      <c r="H2365" t="s">
        <v>144</v>
      </c>
      <c r="I2365" t="s">
        <v>136</v>
      </c>
      <c r="J2365" t="s">
        <v>137</v>
      </c>
      <c r="K2365" t="s">
        <v>138</v>
      </c>
      <c r="L2365" t="s">
        <v>7081</v>
      </c>
      <c r="M2365" t="s">
        <v>7082</v>
      </c>
      <c r="N2365">
        <v>0.32888888799999999</v>
      </c>
      <c r="O2365">
        <v>0</v>
      </c>
      <c r="P2365">
        <v>21</v>
      </c>
      <c r="Q2365">
        <v>0</v>
      </c>
      <c r="R2365">
        <v>0</v>
      </c>
      <c r="S2365">
        <v>0</v>
      </c>
      <c r="T2365">
        <v>1</v>
      </c>
      <c r="U2365">
        <v>0</v>
      </c>
      <c r="V2365">
        <v>0</v>
      </c>
      <c r="W2365">
        <v>0</v>
      </c>
      <c r="X2365">
        <v>2.7598410266783322</v>
      </c>
      <c r="Y2365">
        <v>0</v>
      </c>
      <c r="Z2365">
        <v>0</v>
      </c>
      <c r="AA2365">
        <v>0</v>
      </c>
      <c r="AB2365">
        <v>6.5978312324944716E-4</v>
      </c>
      <c r="AC2365">
        <v>0</v>
      </c>
      <c r="AD2365">
        <v>0</v>
      </c>
      <c r="AE2365">
        <v>2.7605008098015817</v>
      </c>
    </row>
    <row r="2366" spans="1:31" x14ac:dyDescent="0.3">
      <c r="A2366">
        <v>2453847</v>
      </c>
      <c r="B2366">
        <v>1</v>
      </c>
      <c r="C2366" t="s">
        <v>80</v>
      </c>
      <c r="D2366" t="s">
        <v>96</v>
      </c>
      <c r="E2366" t="s">
        <v>159</v>
      </c>
      <c r="F2366" t="s">
        <v>7083</v>
      </c>
      <c r="G2366" t="s">
        <v>725</v>
      </c>
      <c r="H2366" t="s">
        <v>144</v>
      </c>
      <c r="I2366" t="s">
        <v>136</v>
      </c>
      <c r="J2366" t="s">
        <v>137</v>
      </c>
      <c r="K2366" t="s">
        <v>138</v>
      </c>
      <c r="L2366" t="s">
        <v>7084</v>
      </c>
      <c r="M2366" t="s">
        <v>7085</v>
      </c>
      <c r="N2366">
        <v>0.46055555500000001</v>
      </c>
      <c r="O2366">
        <v>0</v>
      </c>
      <c r="P2366">
        <v>233</v>
      </c>
      <c r="Q2366">
        <v>0</v>
      </c>
      <c r="R2366">
        <v>1</v>
      </c>
      <c r="S2366">
        <v>0</v>
      </c>
      <c r="T2366">
        <v>13</v>
      </c>
      <c r="U2366">
        <v>0</v>
      </c>
      <c r="V2366">
        <v>0</v>
      </c>
      <c r="W2366">
        <v>0</v>
      </c>
      <c r="X2366">
        <v>45.922736759183699</v>
      </c>
      <c r="Y2366">
        <v>0</v>
      </c>
      <c r="Z2366">
        <v>0.97273250436851366</v>
      </c>
      <c r="AA2366">
        <v>0</v>
      </c>
      <c r="AB2366">
        <v>3.0792581017884877</v>
      </c>
      <c r="AC2366">
        <v>0</v>
      </c>
      <c r="AD2366">
        <v>0</v>
      </c>
      <c r="AE2366">
        <v>49.974727365340705</v>
      </c>
    </row>
    <row r="2367" spans="1:31" x14ac:dyDescent="0.3">
      <c r="A2367">
        <v>2453848</v>
      </c>
      <c r="B2367">
        <v>1</v>
      </c>
      <c r="C2367" t="s">
        <v>80</v>
      </c>
      <c r="D2367" t="s">
        <v>108</v>
      </c>
      <c r="E2367" t="s">
        <v>141</v>
      </c>
      <c r="F2367" t="s">
        <v>7086</v>
      </c>
      <c r="G2367" t="s">
        <v>143</v>
      </c>
      <c r="H2367" t="s">
        <v>144</v>
      </c>
      <c r="I2367" t="s">
        <v>136</v>
      </c>
      <c r="J2367" t="s">
        <v>137</v>
      </c>
      <c r="K2367" t="s">
        <v>138</v>
      </c>
      <c r="L2367" t="s">
        <v>7087</v>
      </c>
      <c r="M2367" t="s">
        <v>7088</v>
      </c>
      <c r="N2367">
        <v>1.2780555549999999</v>
      </c>
      <c r="O2367">
        <v>0</v>
      </c>
      <c r="P2367">
        <v>14</v>
      </c>
      <c r="Q2367">
        <v>0</v>
      </c>
      <c r="R2367">
        <v>2</v>
      </c>
      <c r="S2367">
        <v>0</v>
      </c>
      <c r="T2367">
        <v>4</v>
      </c>
      <c r="U2367">
        <v>0</v>
      </c>
      <c r="V2367">
        <v>0</v>
      </c>
      <c r="W2367">
        <v>0</v>
      </c>
      <c r="X2367">
        <v>2.0116580997681361</v>
      </c>
      <c r="Y2367">
        <v>0</v>
      </c>
      <c r="Z2367">
        <v>0.2052800731788777</v>
      </c>
      <c r="AA2367">
        <v>0</v>
      </c>
      <c r="AB2367">
        <v>1.7182530430576466</v>
      </c>
      <c r="AC2367">
        <v>0</v>
      </c>
      <c r="AD2367">
        <v>0</v>
      </c>
      <c r="AE2367">
        <v>3.9351912160046605</v>
      </c>
    </row>
    <row r="2368" spans="1:31" x14ac:dyDescent="0.3">
      <c r="A2368">
        <v>2453854</v>
      </c>
      <c r="B2368">
        <v>1</v>
      </c>
      <c r="C2368" t="s">
        <v>80</v>
      </c>
      <c r="D2368" t="s">
        <v>91</v>
      </c>
      <c r="E2368" t="s">
        <v>173</v>
      </c>
      <c r="F2368" t="s">
        <v>7089</v>
      </c>
      <c r="G2368" t="s">
        <v>179</v>
      </c>
      <c r="H2368" t="s">
        <v>144</v>
      </c>
      <c r="I2368" t="s">
        <v>136</v>
      </c>
      <c r="J2368" t="s">
        <v>137</v>
      </c>
      <c r="K2368" t="s">
        <v>138</v>
      </c>
      <c r="L2368" t="s">
        <v>7090</v>
      </c>
      <c r="M2368" t="s">
        <v>7091</v>
      </c>
      <c r="N2368">
        <v>0.60250000000000004</v>
      </c>
      <c r="O2368">
        <v>0</v>
      </c>
      <c r="P2368">
        <v>1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2.2350148136077612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2.2350148136077612</v>
      </c>
    </row>
    <row r="2369" spans="1:31" x14ac:dyDescent="0.3">
      <c r="A2369">
        <v>2453855</v>
      </c>
      <c r="B2369">
        <v>1</v>
      </c>
      <c r="C2369" t="s">
        <v>81</v>
      </c>
      <c r="D2369" t="s">
        <v>117</v>
      </c>
      <c r="E2369" t="s">
        <v>173</v>
      </c>
      <c r="F2369" t="s">
        <v>7092</v>
      </c>
      <c r="G2369" t="s">
        <v>175</v>
      </c>
      <c r="H2369" t="s">
        <v>144</v>
      </c>
      <c r="I2369" t="s">
        <v>136</v>
      </c>
      <c r="J2369" t="s">
        <v>137</v>
      </c>
      <c r="K2369" t="s">
        <v>138</v>
      </c>
      <c r="L2369" t="s">
        <v>7093</v>
      </c>
      <c r="M2369" t="s">
        <v>7094</v>
      </c>
      <c r="N2369">
        <v>1.5119444440000001</v>
      </c>
      <c r="O2369">
        <v>0</v>
      </c>
      <c r="P2369">
        <v>1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4.6472188172115109E-5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4.6472188172115109E-5</v>
      </c>
    </row>
    <row r="2370" spans="1:31" x14ac:dyDescent="0.3">
      <c r="A2370">
        <v>2453860</v>
      </c>
      <c r="B2370">
        <v>1</v>
      </c>
      <c r="C2370" t="s">
        <v>81</v>
      </c>
      <c r="D2370" t="s">
        <v>122</v>
      </c>
      <c r="E2370" t="s">
        <v>141</v>
      </c>
      <c r="F2370" t="s">
        <v>7095</v>
      </c>
      <c r="G2370" t="s">
        <v>156</v>
      </c>
      <c r="H2370" t="s">
        <v>144</v>
      </c>
      <c r="I2370" t="s">
        <v>136</v>
      </c>
      <c r="J2370" t="s">
        <v>137</v>
      </c>
      <c r="K2370" t="s">
        <v>138</v>
      </c>
      <c r="L2370" t="s">
        <v>7096</v>
      </c>
      <c r="M2370" t="s">
        <v>7097</v>
      </c>
      <c r="N2370">
        <v>1.2975000000000001</v>
      </c>
      <c r="O2370">
        <v>0</v>
      </c>
      <c r="P2370">
        <v>57</v>
      </c>
      <c r="Q2370">
        <v>0</v>
      </c>
      <c r="R2370">
        <v>0</v>
      </c>
      <c r="S2370">
        <v>0</v>
      </c>
      <c r="T2370">
        <v>4</v>
      </c>
      <c r="U2370">
        <v>0</v>
      </c>
      <c r="V2370">
        <v>0</v>
      </c>
      <c r="W2370">
        <v>0</v>
      </c>
      <c r="X2370">
        <v>15.760794972822707</v>
      </c>
      <c r="Y2370">
        <v>0</v>
      </c>
      <c r="Z2370">
        <v>0</v>
      </c>
      <c r="AA2370">
        <v>0</v>
      </c>
      <c r="AB2370">
        <v>8.4020467426711658</v>
      </c>
      <c r="AC2370">
        <v>0</v>
      </c>
      <c r="AD2370">
        <v>0</v>
      </c>
      <c r="AE2370">
        <v>24.162841715493872</v>
      </c>
    </row>
    <row r="2371" spans="1:31" x14ac:dyDescent="0.3">
      <c r="A2371">
        <v>2453863</v>
      </c>
      <c r="B2371">
        <v>1</v>
      </c>
      <c r="C2371" t="s">
        <v>80</v>
      </c>
      <c r="D2371" t="s">
        <v>100</v>
      </c>
      <c r="E2371" t="s">
        <v>169</v>
      </c>
      <c r="F2371" t="s">
        <v>7098</v>
      </c>
      <c r="G2371" t="s">
        <v>149</v>
      </c>
      <c r="H2371" t="s">
        <v>135</v>
      </c>
      <c r="I2371" t="s">
        <v>136</v>
      </c>
      <c r="J2371" t="s">
        <v>137</v>
      </c>
      <c r="K2371" t="s">
        <v>138</v>
      </c>
      <c r="L2371" t="s">
        <v>7099</v>
      </c>
      <c r="M2371" t="s">
        <v>7100</v>
      </c>
      <c r="N2371">
        <v>1.335</v>
      </c>
      <c r="O2371">
        <v>0</v>
      </c>
      <c r="P2371">
        <v>0</v>
      </c>
      <c r="Q2371">
        <v>0</v>
      </c>
      <c r="R2371">
        <v>1</v>
      </c>
      <c r="S2371">
        <v>3</v>
      </c>
      <c r="T2371">
        <v>72</v>
      </c>
      <c r="U2371">
        <v>5</v>
      </c>
      <c r="V2371">
        <v>26</v>
      </c>
      <c r="W2371">
        <v>0</v>
      </c>
      <c r="X2371">
        <v>0</v>
      </c>
      <c r="Y2371">
        <v>0</v>
      </c>
      <c r="Z2371">
        <v>0</v>
      </c>
      <c r="AA2371">
        <v>9.9831299197091123</v>
      </c>
      <c r="AB2371">
        <v>118.94695321882574</v>
      </c>
      <c r="AC2371">
        <v>150.21970444180485</v>
      </c>
      <c r="AD2371">
        <v>422.03372631343262</v>
      </c>
      <c r="AE2371">
        <v>701.18351389377233</v>
      </c>
    </row>
    <row r="2372" spans="1:31" x14ac:dyDescent="0.3">
      <c r="A2372">
        <v>2482699</v>
      </c>
      <c r="B2372">
        <v>1</v>
      </c>
      <c r="C2372" t="s">
        <v>80</v>
      </c>
      <c r="D2372" t="s">
        <v>94</v>
      </c>
      <c r="E2372" t="s">
        <v>169</v>
      </c>
      <c r="F2372" t="s">
        <v>7101</v>
      </c>
      <c r="G2372" t="s">
        <v>149</v>
      </c>
      <c r="H2372" t="s">
        <v>135</v>
      </c>
      <c r="I2372" t="s">
        <v>136</v>
      </c>
      <c r="J2372" t="s">
        <v>137</v>
      </c>
      <c r="K2372" t="s">
        <v>138</v>
      </c>
      <c r="L2372" t="s">
        <v>7102</v>
      </c>
      <c r="M2372" t="s">
        <v>7103</v>
      </c>
      <c r="N2372">
        <v>1.1000000000000001</v>
      </c>
      <c r="O2372">
        <v>0</v>
      </c>
      <c r="P2372">
        <v>1</v>
      </c>
      <c r="Q2372">
        <v>9</v>
      </c>
      <c r="R2372">
        <v>164</v>
      </c>
      <c r="S2372">
        <v>1</v>
      </c>
      <c r="T2372">
        <v>18</v>
      </c>
      <c r="U2372">
        <v>1</v>
      </c>
      <c r="V2372">
        <v>0</v>
      </c>
      <c r="W2372">
        <v>0</v>
      </c>
      <c r="X2372">
        <v>0.79818807781952561</v>
      </c>
      <c r="Y2372">
        <v>0.70905382672828643</v>
      </c>
      <c r="Z2372">
        <v>89.685443520036912</v>
      </c>
      <c r="AA2372">
        <v>16.846339480348739</v>
      </c>
      <c r="AB2372">
        <v>40.83916922366722</v>
      </c>
      <c r="AC2372">
        <v>187.81363700390068</v>
      </c>
      <c r="AD2372">
        <v>0</v>
      </c>
      <c r="AE2372">
        <v>336.69183113250136</v>
      </c>
    </row>
    <row r="2373" spans="1:31" x14ac:dyDescent="0.3">
      <c r="A2373">
        <v>2454324</v>
      </c>
      <c r="B2373">
        <v>1</v>
      </c>
      <c r="C2373" t="s">
        <v>80</v>
      </c>
      <c r="D2373" t="s">
        <v>107</v>
      </c>
      <c r="E2373" t="s">
        <v>159</v>
      </c>
      <c r="F2373" t="s">
        <v>7104</v>
      </c>
      <c r="G2373" t="s">
        <v>143</v>
      </c>
      <c r="H2373" t="s">
        <v>144</v>
      </c>
      <c r="I2373" t="s">
        <v>136</v>
      </c>
      <c r="J2373" t="s">
        <v>137</v>
      </c>
      <c r="K2373" t="s">
        <v>138</v>
      </c>
      <c r="L2373" t="s">
        <v>7105</v>
      </c>
      <c r="M2373" t="s">
        <v>7106</v>
      </c>
      <c r="N2373">
        <v>2.739166666</v>
      </c>
      <c r="O2373">
        <v>0</v>
      </c>
      <c r="P2373">
        <v>14</v>
      </c>
      <c r="Q2373">
        <v>0</v>
      </c>
      <c r="R2373">
        <v>7</v>
      </c>
      <c r="S2373">
        <v>0</v>
      </c>
      <c r="T2373">
        <v>7</v>
      </c>
      <c r="U2373">
        <v>0</v>
      </c>
      <c r="V2373">
        <v>0</v>
      </c>
      <c r="W2373">
        <v>0</v>
      </c>
      <c r="X2373">
        <v>10.560244718784135</v>
      </c>
      <c r="Y2373">
        <v>0</v>
      </c>
      <c r="Z2373">
        <v>5.5635441390014773</v>
      </c>
      <c r="AA2373">
        <v>0</v>
      </c>
      <c r="AB2373">
        <v>3.5479840597397945</v>
      </c>
      <c r="AC2373">
        <v>0</v>
      </c>
      <c r="AD2373">
        <v>0</v>
      </c>
      <c r="AE2373">
        <v>19.671772917525406</v>
      </c>
    </row>
    <row r="2374" spans="1:31" x14ac:dyDescent="0.3">
      <c r="A2374">
        <v>2453992</v>
      </c>
      <c r="B2374">
        <v>1</v>
      </c>
      <c r="C2374" t="s">
        <v>80</v>
      </c>
      <c r="D2374" t="s">
        <v>87</v>
      </c>
      <c r="E2374" t="s">
        <v>169</v>
      </c>
      <c r="F2374" t="s">
        <v>7107</v>
      </c>
      <c r="G2374" t="s">
        <v>226</v>
      </c>
      <c r="H2374" t="s">
        <v>135</v>
      </c>
      <c r="I2374" t="s">
        <v>136</v>
      </c>
      <c r="J2374" t="s">
        <v>137</v>
      </c>
      <c r="K2374" t="s">
        <v>162</v>
      </c>
      <c r="L2374" t="s">
        <v>7108</v>
      </c>
      <c r="M2374" t="s">
        <v>7109</v>
      </c>
      <c r="N2374">
        <v>1.909166666</v>
      </c>
      <c r="O2374">
        <v>0</v>
      </c>
      <c r="P2374">
        <v>2050</v>
      </c>
      <c r="Q2374">
        <v>0</v>
      </c>
      <c r="R2374">
        <v>0</v>
      </c>
      <c r="S2374">
        <v>1</v>
      </c>
      <c r="T2374">
        <v>408</v>
      </c>
      <c r="U2374">
        <v>0</v>
      </c>
      <c r="V2374">
        <v>0</v>
      </c>
      <c r="W2374">
        <v>0</v>
      </c>
      <c r="X2374">
        <v>1138.9895630339443</v>
      </c>
      <c r="Y2374">
        <v>0</v>
      </c>
      <c r="Z2374">
        <v>0</v>
      </c>
      <c r="AA2374">
        <v>282.6206752261462</v>
      </c>
      <c r="AB2374">
        <v>1018.1842595750703</v>
      </c>
      <c r="AC2374">
        <v>0</v>
      </c>
      <c r="AD2374">
        <v>0</v>
      </c>
      <c r="AE2374">
        <v>2439.7944978351607</v>
      </c>
    </row>
    <row r="2375" spans="1:31" x14ac:dyDescent="0.3">
      <c r="A2375">
        <v>2454015</v>
      </c>
      <c r="B2375">
        <v>1</v>
      </c>
      <c r="C2375" t="s">
        <v>80</v>
      </c>
      <c r="D2375" t="s">
        <v>95</v>
      </c>
      <c r="E2375" t="s">
        <v>132</v>
      </c>
      <c r="F2375" t="s">
        <v>7110</v>
      </c>
      <c r="G2375" t="s">
        <v>149</v>
      </c>
      <c r="H2375" t="s">
        <v>135</v>
      </c>
      <c r="I2375" t="s">
        <v>136</v>
      </c>
      <c r="J2375" t="s">
        <v>137</v>
      </c>
      <c r="K2375" t="s">
        <v>138</v>
      </c>
      <c r="L2375" t="s">
        <v>7111</v>
      </c>
      <c r="M2375" t="s">
        <v>7112</v>
      </c>
      <c r="N2375">
        <v>5.9722221999999998E-2</v>
      </c>
      <c r="O2375">
        <v>1</v>
      </c>
      <c r="P2375">
        <v>190</v>
      </c>
      <c r="Q2375">
        <v>0</v>
      </c>
      <c r="R2375">
        <v>2</v>
      </c>
      <c r="S2375">
        <v>15</v>
      </c>
      <c r="T2375">
        <v>18</v>
      </c>
      <c r="U2375">
        <v>1</v>
      </c>
      <c r="V2375">
        <v>0</v>
      </c>
      <c r="W2375">
        <v>2.2501990088203739E-2</v>
      </c>
      <c r="X2375">
        <v>1.7873588864457206</v>
      </c>
      <c r="Y2375">
        <v>0</v>
      </c>
      <c r="Z2375">
        <v>8.7193084788492713E-3</v>
      </c>
      <c r="AA2375">
        <v>2.4443758741701958</v>
      </c>
      <c r="AB2375">
        <v>0.85890973844425011</v>
      </c>
      <c r="AC2375">
        <v>1.6818579372033886</v>
      </c>
      <c r="AD2375">
        <v>0</v>
      </c>
      <c r="AE2375">
        <v>6.8037237348306085</v>
      </c>
    </row>
    <row r="2376" spans="1:31" x14ac:dyDescent="0.3">
      <c r="A2376">
        <v>2454155</v>
      </c>
      <c r="B2376">
        <v>1</v>
      </c>
      <c r="C2376" t="s">
        <v>80</v>
      </c>
      <c r="D2376" t="s">
        <v>99</v>
      </c>
      <c r="E2376" t="s">
        <v>147</v>
      </c>
      <c r="F2376" t="s">
        <v>7113</v>
      </c>
      <c r="G2376" t="s">
        <v>134</v>
      </c>
      <c r="H2376" t="s">
        <v>135</v>
      </c>
      <c r="I2376" t="s">
        <v>136</v>
      </c>
      <c r="J2376" t="s">
        <v>137</v>
      </c>
      <c r="K2376" t="s">
        <v>138</v>
      </c>
      <c r="L2376" t="s">
        <v>7114</v>
      </c>
      <c r="M2376" t="s">
        <v>7115</v>
      </c>
      <c r="N2376">
        <v>0.95250000000000001</v>
      </c>
      <c r="O2376">
        <v>1</v>
      </c>
      <c r="P2376">
        <v>269</v>
      </c>
      <c r="Q2376">
        <v>0</v>
      </c>
      <c r="R2376">
        <v>29</v>
      </c>
      <c r="S2376">
        <v>1</v>
      </c>
      <c r="T2376">
        <v>36</v>
      </c>
      <c r="U2376">
        <v>0</v>
      </c>
      <c r="V2376">
        <v>0</v>
      </c>
      <c r="W2376">
        <v>2.2709158727782186</v>
      </c>
      <c r="X2376">
        <v>59.332165018105052</v>
      </c>
      <c r="Y2376">
        <v>0</v>
      </c>
      <c r="Z2376">
        <v>2.9518331995136111</v>
      </c>
      <c r="AA2376">
        <v>1.7899901179835982</v>
      </c>
      <c r="AB2376">
        <v>34.934596563536068</v>
      </c>
      <c r="AC2376">
        <v>0</v>
      </c>
      <c r="AD2376">
        <v>0</v>
      </c>
      <c r="AE2376">
        <v>101.27950077191653</v>
      </c>
    </row>
    <row r="2377" spans="1:31" x14ac:dyDescent="0.3">
      <c r="A2377">
        <v>2454493</v>
      </c>
      <c r="B2377">
        <v>1</v>
      </c>
      <c r="C2377" t="s">
        <v>80</v>
      </c>
      <c r="D2377" t="s">
        <v>82</v>
      </c>
      <c r="E2377" t="s">
        <v>173</v>
      </c>
      <c r="F2377" t="s">
        <v>7116</v>
      </c>
      <c r="G2377" t="s">
        <v>461</v>
      </c>
      <c r="H2377" t="s">
        <v>144</v>
      </c>
      <c r="I2377" t="s">
        <v>136</v>
      </c>
      <c r="J2377" t="s">
        <v>137</v>
      </c>
      <c r="K2377" t="s">
        <v>138</v>
      </c>
      <c r="L2377" t="s">
        <v>7117</v>
      </c>
      <c r="M2377" t="s">
        <v>7118</v>
      </c>
      <c r="N2377">
        <v>1.7836111109999999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2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4.4096561500848672</v>
      </c>
      <c r="AC2377">
        <v>0</v>
      </c>
      <c r="AD2377">
        <v>0</v>
      </c>
      <c r="AE2377">
        <v>4.4096561500848672</v>
      </c>
    </row>
    <row r="2378" spans="1:31" x14ac:dyDescent="0.3">
      <c r="A2378">
        <v>2454470</v>
      </c>
      <c r="B2378">
        <v>1</v>
      </c>
      <c r="C2378" t="s">
        <v>81</v>
      </c>
      <c r="D2378" t="s">
        <v>119</v>
      </c>
      <c r="E2378" t="s">
        <v>141</v>
      </c>
      <c r="F2378" t="s">
        <v>7119</v>
      </c>
      <c r="G2378" t="s">
        <v>156</v>
      </c>
      <c r="H2378" t="s">
        <v>144</v>
      </c>
      <c r="I2378" t="s">
        <v>136</v>
      </c>
      <c r="J2378" t="s">
        <v>137</v>
      </c>
      <c r="K2378" t="s">
        <v>138</v>
      </c>
      <c r="L2378" t="s">
        <v>7120</v>
      </c>
      <c r="M2378" t="s">
        <v>7121</v>
      </c>
      <c r="N2378">
        <v>1.7761111110000001</v>
      </c>
      <c r="O2378">
        <v>0</v>
      </c>
      <c r="P2378">
        <v>32</v>
      </c>
      <c r="Q2378">
        <v>0</v>
      </c>
      <c r="R2378">
        <v>0</v>
      </c>
      <c r="S2378">
        <v>0</v>
      </c>
      <c r="T2378">
        <v>2</v>
      </c>
      <c r="U2378">
        <v>0</v>
      </c>
      <c r="V2378">
        <v>0</v>
      </c>
      <c r="W2378">
        <v>0</v>
      </c>
      <c r="X2378">
        <v>10.402459359080707</v>
      </c>
      <c r="Y2378">
        <v>0</v>
      </c>
      <c r="Z2378">
        <v>0</v>
      </c>
      <c r="AA2378">
        <v>0</v>
      </c>
      <c r="AB2378">
        <v>0.30046569335173279</v>
      </c>
      <c r="AC2378">
        <v>0</v>
      </c>
      <c r="AD2378">
        <v>0</v>
      </c>
      <c r="AE2378">
        <v>10.702925052432439</v>
      </c>
    </row>
    <row r="2379" spans="1:31" x14ac:dyDescent="0.3">
      <c r="A2379">
        <v>2454201</v>
      </c>
      <c r="B2379">
        <v>1</v>
      </c>
      <c r="C2379" t="s">
        <v>80</v>
      </c>
      <c r="D2379" t="s">
        <v>92</v>
      </c>
      <c r="E2379" t="s">
        <v>173</v>
      </c>
      <c r="F2379" t="s">
        <v>7122</v>
      </c>
      <c r="G2379" t="s">
        <v>461</v>
      </c>
      <c r="H2379" t="s">
        <v>144</v>
      </c>
      <c r="I2379" t="s">
        <v>136</v>
      </c>
      <c r="J2379" t="s">
        <v>137</v>
      </c>
      <c r="K2379" t="s">
        <v>138</v>
      </c>
      <c r="L2379" t="s">
        <v>7123</v>
      </c>
      <c r="M2379" t="s">
        <v>7124</v>
      </c>
      <c r="N2379">
        <v>4.2661111109999998</v>
      </c>
      <c r="O2379">
        <v>0</v>
      </c>
      <c r="P2379">
        <v>1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2.4421274385480882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2.4421274385480882</v>
      </c>
    </row>
    <row r="2380" spans="1:31" x14ac:dyDescent="0.3">
      <c r="A2380">
        <v>2454301</v>
      </c>
      <c r="B2380">
        <v>1</v>
      </c>
      <c r="C2380" t="s">
        <v>80</v>
      </c>
      <c r="D2380" t="s">
        <v>94</v>
      </c>
      <c r="E2380" t="s">
        <v>169</v>
      </c>
      <c r="F2380" t="s">
        <v>7125</v>
      </c>
      <c r="G2380" t="s">
        <v>149</v>
      </c>
      <c r="H2380" t="s">
        <v>135</v>
      </c>
      <c r="I2380" t="s">
        <v>136</v>
      </c>
      <c r="J2380" t="s">
        <v>137</v>
      </c>
      <c r="K2380" t="s">
        <v>138</v>
      </c>
      <c r="L2380" t="s">
        <v>7126</v>
      </c>
      <c r="M2380" t="s">
        <v>7127</v>
      </c>
      <c r="N2380">
        <v>2.1266666660000002</v>
      </c>
      <c r="O2380">
        <v>0</v>
      </c>
      <c r="P2380">
        <v>0</v>
      </c>
      <c r="Q2380">
        <v>1</v>
      </c>
      <c r="R2380">
        <v>130</v>
      </c>
      <c r="S2380">
        <v>0</v>
      </c>
      <c r="T2380">
        <v>6</v>
      </c>
      <c r="U2380">
        <v>0</v>
      </c>
      <c r="V2380">
        <v>0</v>
      </c>
      <c r="W2380">
        <v>0</v>
      </c>
      <c r="X2380">
        <v>0</v>
      </c>
      <c r="Y2380">
        <v>0.51024646274468266</v>
      </c>
      <c r="Z2380">
        <v>210.27275016126174</v>
      </c>
      <c r="AA2380">
        <v>0</v>
      </c>
      <c r="AB2380">
        <v>5.2382994660358628</v>
      </c>
      <c r="AC2380">
        <v>0</v>
      </c>
      <c r="AD2380">
        <v>0</v>
      </c>
      <c r="AE2380">
        <v>216.02129609004228</v>
      </c>
    </row>
    <row r="2381" spans="1:31" x14ac:dyDescent="0.3">
      <c r="A2381">
        <v>2454238</v>
      </c>
      <c r="B2381">
        <v>1</v>
      </c>
      <c r="C2381" t="s">
        <v>81</v>
      </c>
      <c r="D2381" t="s">
        <v>128</v>
      </c>
      <c r="E2381" t="s">
        <v>141</v>
      </c>
      <c r="F2381" t="s">
        <v>7128</v>
      </c>
      <c r="G2381" t="s">
        <v>156</v>
      </c>
      <c r="H2381" t="s">
        <v>144</v>
      </c>
      <c r="I2381" t="s">
        <v>136</v>
      </c>
      <c r="J2381" t="s">
        <v>137</v>
      </c>
      <c r="K2381" t="s">
        <v>138</v>
      </c>
      <c r="L2381" t="s">
        <v>7129</v>
      </c>
      <c r="M2381" t="s">
        <v>7130</v>
      </c>
      <c r="N2381">
        <v>8.6377777770000002</v>
      </c>
      <c r="O2381">
        <v>0</v>
      </c>
      <c r="P2381">
        <v>19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31.247673775537518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31.247673775537518</v>
      </c>
    </row>
    <row r="2382" spans="1:31" x14ac:dyDescent="0.3">
      <c r="A2382">
        <v>2453946</v>
      </c>
      <c r="B2382">
        <v>1</v>
      </c>
      <c r="C2382" t="s">
        <v>80</v>
      </c>
      <c r="D2382" t="s">
        <v>82</v>
      </c>
      <c r="E2382" t="s">
        <v>159</v>
      </c>
      <c r="F2382" t="s">
        <v>7131</v>
      </c>
      <c r="G2382" t="s">
        <v>1954</v>
      </c>
      <c r="H2382" t="s">
        <v>144</v>
      </c>
      <c r="I2382" t="s">
        <v>136</v>
      </c>
      <c r="J2382" t="s">
        <v>137</v>
      </c>
      <c r="K2382" t="s">
        <v>138</v>
      </c>
      <c r="L2382" t="s">
        <v>7132</v>
      </c>
      <c r="M2382" t="s">
        <v>7133</v>
      </c>
      <c r="N2382">
        <v>5.465833333</v>
      </c>
      <c r="O2382">
        <v>0</v>
      </c>
      <c r="P2382">
        <v>905</v>
      </c>
      <c r="Q2382">
        <v>0</v>
      </c>
      <c r="R2382">
        <v>0</v>
      </c>
      <c r="S2382">
        <v>0</v>
      </c>
      <c r="T2382">
        <v>49</v>
      </c>
      <c r="U2382">
        <v>0</v>
      </c>
      <c r="V2382">
        <v>0</v>
      </c>
      <c r="W2382">
        <v>0</v>
      </c>
      <c r="X2382">
        <v>2314.2127153645911</v>
      </c>
      <c r="Y2382">
        <v>0</v>
      </c>
      <c r="Z2382">
        <v>0</v>
      </c>
      <c r="AA2382">
        <v>0</v>
      </c>
      <c r="AB2382">
        <v>2625.6027602136455</v>
      </c>
      <c r="AC2382">
        <v>0</v>
      </c>
      <c r="AD2382">
        <v>0</v>
      </c>
      <c r="AE2382">
        <v>4939.8154755782361</v>
      </c>
    </row>
    <row r="2383" spans="1:31" x14ac:dyDescent="0.3">
      <c r="A2383">
        <v>2454533</v>
      </c>
      <c r="B2383">
        <v>1</v>
      </c>
      <c r="C2383" t="s">
        <v>80</v>
      </c>
      <c r="D2383" t="s">
        <v>105</v>
      </c>
      <c r="E2383" t="s">
        <v>173</v>
      </c>
      <c r="F2383" t="s">
        <v>6889</v>
      </c>
      <c r="G2383" t="s">
        <v>461</v>
      </c>
      <c r="H2383" t="s">
        <v>144</v>
      </c>
      <c r="I2383" t="s">
        <v>136</v>
      </c>
      <c r="J2383" t="s">
        <v>137</v>
      </c>
      <c r="K2383" t="s">
        <v>138</v>
      </c>
      <c r="L2383" t="s">
        <v>7134</v>
      </c>
      <c r="M2383" t="s">
        <v>7135</v>
      </c>
      <c r="N2383">
        <v>2.3558333330000001</v>
      </c>
      <c r="O2383">
        <v>0</v>
      </c>
      <c r="P2383">
        <v>2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2.2134978792826807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2.2134978792826807</v>
      </c>
    </row>
    <row r="2384" spans="1:31" x14ac:dyDescent="0.3">
      <c r="A2384">
        <v>2454387</v>
      </c>
      <c r="B2384">
        <v>1</v>
      </c>
      <c r="C2384" t="s">
        <v>80</v>
      </c>
      <c r="D2384" t="s">
        <v>104</v>
      </c>
      <c r="E2384" t="s">
        <v>141</v>
      </c>
      <c r="F2384" t="s">
        <v>7136</v>
      </c>
      <c r="G2384" t="s">
        <v>143</v>
      </c>
      <c r="H2384" t="s">
        <v>144</v>
      </c>
      <c r="I2384" t="s">
        <v>136</v>
      </c>
      <c r="J2384" t="s">
        <v>137</v>
      </c>
      <c r="K2384" t="s">
        <v>138</v>
      </c>
      <c r="L2384" t="s">
        <v>7137</v>
      </c>
      <c r="M2384" t="s">
        <v>7138</v>
      </c>
      <c r="N2384">
        <v>1.0122222219999999</v>
      </c>
      <c r="O2384">
        <v>0</v>
      </c>
      <c r="P2384">
        <v>30</v>
      </c>
      <c r="Q2384">
        <v>0</v>
      </c>
      <c r="R2384">
        <v>0</v>
      </c>
      <c r="S2384">
        <v>0</v>
      </c>
      <c r="T2384">
        <v>5</v>
      </c>
      <c r="U2384">
        <v>0</v>
      </c>
      <c r="V2384">
        <v>0</v>
      </c>
      <c r="W2384">
        <v>0</v>
      </c>
      <c r="X2384">
        <v>7.7480969838435758</v>
      </c>
      <c r="Y2384">
        <v>0</v>
      </c>
      <c r="Z2384">
        <v>0</v>
      </c>
      <c r="AA2384">
        <v>0</v>
      </c>
      <c r="AB2384">
        <v>4.8478453642718353</v>
      </c>
      <c r="AC2384">
        <v>0</v>
      </c>
      <c r="AD2384">
        <v>0</v>
      </c>
      <c r="AE2384">
        <v>12.595942348115411</v>
      </c>
    </row>
    <row r="2385" spans="1:31" x14ac:dyDescent="0.3">
      <c r="A2385">
        <v>2454241</v>
      </c>
      <c r="B2385">
        <v>1</v>
      </c>
      <c r="C2385" t="s">
        <v>80</v>
      </c>
      <c r="D2385" t="s">
        <v>82</v>
      </c>
      <c r="E2385" t="s">
        <v>159</v>
      </c>
      <c r="F2385" t="s">
        <v>7139</v>
      </c>
      <c r="G2385" t="s">
        <v>226</v>
      </c>
      <c r="H2385" t="s">
        <v>144</v>
      </c>
      <c r="I2385" t="s">
        <v>136</v>
      </c>
      <c r="J2385" t="s">
        <v>137</v>
      </c>
      <c r="K2385" t="s">
        <v>162</v>
      </c>
      <c r="L2385" t="s">
        <v>7140</v>
      </c>
      <c r="M2385" t="s">
        <v>7141</v>
      </c>
      <c r="N2385">
        <v>1.427777777</v>
      </c>
      <c r="O2385">
        <v>0</v>
      </c>
      <c r="P2385">
        <v>696</v>
      </c>
      <c r="Q2385">
        <v>0</v>
      </c>
      <c r="R2385">
        <v>0</v>
      </c>
      <c r="S2385">
        <v>0</v>
      </c>
      <c r="T2385">
        <v>55</v>
      </c>
      <c r="U2385">
        <v>0</v>
      </c>
      <c r="V2385">
        <v>0</v>
      </c>
      <c r="W2385">
        <v>0</v>
      </c>
      <c r="X2385">
        <v>459.77003550005458</v>
      </c>
      <c r="Y2385">
        <v>0</v>
      </c>
      <c r="Z2385">
        <v>0</v>
      </c>
      <c r="AA2385">
        <v>0</v>
      </c>
      <c r="AB2385">
        <v>47.85885880895836</v>
      </c>
      <c r="AC2385">
        <v>0</v>
      </c>
      <c r="AD2385">
        <v>0</v>
      </c>
      <c r="AE2385">
        <v>507.62889430901294</v>
      </c>
    </row>
    <row r="2386" spans="1:31" x14ac:dyDescent="0.3">
      <c r="A2386">
        <v>2454098</v>
      </c>
      <c r="B2386">
        <v>1</v>
      </c>
      <c r="C2386" t="s">
        <v>80</v>
      </c>
      <c r="D2386" t="s">
        <v>82</v>
      </c>
      <c r="E2386" t="s">
        <v>182</v>
      </c>
      <c r="F2386" t="s">
        <v>7142</v>
      </c>
      <c r="G2386" t="s">
        <v>156</v>
      </c>
      <c r="H2386" t="s">
        <v>144</v>
      </c>
      <c r="I2386" t="s">
        <v>136</v>
      </c>
      <c r="J2386" t="s">
        <v>137</v>
      </c>
      <c r="K2386" t="s">
        <v>138</v>
      </c>
      <c r="L2386" t="s">
        <v>7143</v>
      </c>
      <c r="M2386" t="s">
        <v>7144</v>
      </c>
      <c r="N2386">
        <v>2.122222222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61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131.26834322262795</v>
      </c>
      <c r="AC2386">
        <v>0</v>
      </c>
      <c r="AD2386">
        <v>0</v>
      </c>
      <c r="AE2386">
        <v>131.26834322262795</v>
      </c>
    </row>
    <row r="2387" spans="1:31" x14ac:dyDescent="0.3">
      <c r="A2387">
        <v>2454404</v>
      </c>
      <c r="B2387">
        <v>1</v>
      </c>
      <c r="C2387" t="s">
        <v>80</v>
      </c>
      <c r="D2387" t="s">
        <v>99</v>
      </c>
      <c r="E2387" t="s">
        <v>169</v>
      </c>
      <c r="F2387" t="s">
        <v>7145</v>
      </c>
      <c r="G2387" t="s">
        <v>149</v>
      </c>
      <c r="H2387" t="s">
        <v>135</v>
      </c>
      <c r="I2387" t="s">
        <v>136</v>
      </c>
      <c r="J2387" t="s">
        <v>137</v>
      </c>
      <c r="K2387" t="s">
        <v>138</v>
      </c>
      <c r="L2387" t="s">
        <v>7146</v>
      </c>
      <c r="M2387" t="s">
        <v>7147</v>
      </c>
      <c r="N2387">
        <v>0.60111111100000003</v>
      </c>
      <c r="O2387">
        <v>4</v>
      </c>
      <c r="P2387">
        <v>578</v>
      </c>
      <c r="Q2387">
        <v>1</v>
      </c>
      <c r="R2387">
        <v>39</v>
      </c>
      <c r="S2387">
        <v>2</v>
      </c>
      <c r="T2387">
        <v>71</v>
      </c>
      <c r="U2387">
        <v>0</v>
      </c>
      <c r="V2387">
        <v>0</v>
      </c>
      <c r="W2387">
        <v>29.03502507328384</v>
      </c>
      <c r="X2387">
        <v>79.376390129503577</v>
      </c>
      <c r="Y2387">
        <v>0.24015496387694255</v>
      </c>
      <c r="Z2387">
        <v>4.0204540417844656</v>
      </c>
      <c r="AA2387">
        <v>29.164153796455668</v>
      </c>
      <c r="AB2387">
        <v>30.728708732352079</v>
      </c>
      <c r="AC2387">
        <v>0</v>
      </c>
      <c r="AD2387">
        <v>0</v>
      </c>
      <c r="AE2387">
        <v>172.56488673725659</v>
      </c>
    </row>
    <row r="2388" spans="1:31" x14ac:dyDescent="0.3">
      <c r="A2388">
        <v>2454032</v>
      </c>
      <c r="B2388">
        <v>1</v>
      </c>
      <c r="C2388" t="s">
        <v>80</v>
      </c>
      <c r="D2388" t="s">
        <v>107</v>
      </c>
      <c r="E2388" t="s">
        <v>147</v>
      </c>
      <c r="F2388" t="s">
        <v>7148</v>
      </c>
      <c r="G2388" t="s">
        <v>149</v>
      </c>
      <c r="H2388" t="s">
        <v>135</v>
      </c>
      <c r="I2388" t="s">
        <v>136</v>
      </c>
      <c r="J2388" t="s">
        <v>137</v>
      </c>
      <c r="K2388" t="s">
        <v>138</v>
      </c>
      <c r="L2388" t="s">
        <v>7149</v>
      </c>
      <c r="M2388" t="s">
        <v>7150</v>
      </c>
      <c r="N2388">
        <v>0.47138888800000001</v>
      </c>
      <c r="O2388">
        <v>0</v>
      </c>
      <c r="P2388">
        <v>1841</v>
      </c>
      <c r="Q2388">
        <v>0</v>
      </c>
      <c r="R2388">
        <v>0</v>
      </c>
      <c r="S2388">
        <v>0</v>
      </c>
      <c r="T2388">
        <v>44</v>
      </c>
      <c r="U2388">
        <v>0</v>
      </c>
      <c r="V2388">
        <v>0</v>
      </c>
      <c r="W2388">
        <v>0</v>
      </c>
      <c r="X2388">
        <v>236.77180102476046</v>
      </c>
      <c r="Y2388">
        <v>0</v>
      </c>
      <c r="Z2388">
        <v>0</v>
      </c>
      <c r="AA2388">
        <v>0</v>
      </c>
      <c r="AB2388">
        <v>29.842755686582638</v>
      </c>
      <c r="AC2388">
        <v>0</v>
      </c>
      <c r="AD2388">
        <v>0</v>
      </c>
      <c r="AE2388">
        <v>266.61455671134308</v>
      </c>
    </row>
    <row r="2389" spans="1:31" x14ac:dyDescent="0.3">
      <c r="A2389">
        <v>2454473</v>
      </c>
      <c r="B2389">
        <v>1</v>
      </c>
      <c r="C2389" t="s">
        <v>80</v>
      </c>
      <c r="D2389" t="s">
        <v>90</v>
      </c>
      <c r="E2389" t="s">
        <v>182</v>
      </c>
      <c r="F2389" t="s">
        <v>7151</v>
      </c>
      <c r="G2389" t="s">
        <v>410</v>
      </c>
      <c r="H2389" t="s">
        <v>144</v>
      </c>
      <c r="I2389" t="s">
        <v>136</v>
      </c>
      <c r="J2389" t="s">
        <v>137</v>
      </c>
      <c r="K2389" t="s">
        <v>138</v>
      </c>
      <c r="L2389" t="s">
        <v>7152</v>
      </c>
      <c r="M2389" t="s">
        <v>7153</v>
      </c>
      <c r="N2389">
        <v>8.4630555550000004</v>
      </c>
      <c r="O2389">
        <v>0</v>
      </c>
      <c r="P2389">
        <v>50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116.45066454344884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116.45066454344884</v>
      </c>
    </row>
    <row r="2390" spans="1:31" x14ac:dyDescent="0.3">
      <c r="A2390">
        <v>2454175</v>
      </c>
      <c r="B2390">
        <v>1</v>
      </c>
      <c r="C2390" t="s">
        <v>81</v>
      </c>
      <c r="D2390" t="s">
        <v>123</v>
      </c>
      <c r="E2390" t="s">
        <v>141</v>
      </c>
      <c r="F2390" t="s">
        <v>7154</v>
      </c>
      <c r="G2390" t="s">
        <v>156</v>
      </c>
      <c r="H2390" t="s">
        <v>144</v>
      </c>
      <c r="I2390" t="s">
        <v>136</v>
      </c>
      <c r="J2390" t="s">
        <v>137</v>
      </c>
      <c r="K2390" t="s">
        <v>138</v>
      </c>
      <c r="L2390" t="s">
        <v>7155</v>
      </c>
      <c r="M2390" t="s">
        <v>7156</v>
      </c>
      <c r="N2390">
        <v>2.3622222220000002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3</v>
      </c>
      <c r="U2390">
        <v>0</v>
      </c>
      <c r="V2390">
        <v>1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33.030074834234121</v>
      </c>
      <c r="AC2390">
        <v>0</v>
      </c>
      <c r="AD2390">
        <v>99.367668946992112</v>
      </c>
      <c r="AE2390">
        <v>132.39774378122624</v>
      </c>
    </row>
    <row r="2391" spans="1:31" x14ac:dyDescent="0.3">
      <c r="A2391">
        <v>2454224</v>
      </c>
      <c r="B2391">
        <v>1</v>
      </c>
      <c r="C2391" t="s">
        <v>80</v>
      </c>
      <c r="D2391" t="s">
        <v>94</v>
      </c>
      <c r="E2391" t="s">
        <v>173</v>
      </c>
      <c r="F2391" t="s">
        <v>7157</v>
      </c>
      <c r="G2391" t="s">
        <v>175</v>
      </c>
      <c r="H2391" t="s">
        <v>144</v>
      </c>
      <c r="I2391" t="s">
        <v>136</v>
      </c>
      <c r="J2391" t="s">
        <v>137</v>
      </c>
      <c r="K2391" t="s">
        <v>138</v>
      </c>
      <c r="L2391" t="s">
        <v>7158</v>
      </c>
      <c r="M2391" t="s">
        <v>7159</v>
      </c>
      <c r="N2391">
        <v>1.808888888</v>
      </c>
      <c r="O2391">
        <v>0</v>
      </c>
      <c r="P2391">
        <v>1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0.43671281542272933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0.43671281542272933</v>
      </c>
    </row>
    <row r="2392" spans="1:31" x14ac:dyDescent="0.3">
      <c r="A2392">
        <v>2454012</v>
      </c>
      <c r="B2392">
        <v>1</v>
      </c>
      <c r="C2392" t="s">
        <v>80</v>
      </c>
      <c r="D2392" t="s">
        <v>96</v>
      </c>
      <c r="E2392" t="s">
        <v>141</v>
      </c>
      <c r="F2392" t="s">
        <v>7160</v>
      </c>
      <c r="G2392" t="s">
        <v>143</v>
      </c>
      <c r="H2392" t="s">
        <v>144</v>
      </c>
      <c r="I2392" t="s">
        <v>136</v>
      </c>
      <c r="J2392" t="s">
        <v>137</v>
      </c>
      <c r="K2392" t="s">
        <v>138</v>
      </c>
      <c r="L2392" t="s">
        <v>7161</v>
      </c>
      <c r="M2392" t="s">
        <v>7162</v>
      </c>
      <c r="N2392">
        <v>0.37083333299999999</v>
      </c>
      <c r="O2392">
        <v>0</v>
      </c>
      <c r="P2392">
        <v>66</v>
      </c>
      <c r="Q2392">
        <v>0</v>
      </c>
      <c r="R2392">
        <v>0</v>
      </c>
      <c r="S2392">
        <v>0</v>
      </c>
      <c r="T2392">
        <v>5</v>
      </c>
      <c r="U2392">
        <v>0</v>
      </c>
      <c r="V2392">
        <v>0</v>
      </c>
      <c r="W2392">
        <v>0</v>
      </c>
      <c r="X2392">
        <v>8.7907927363855123</v>
      </c>
      <c r="Y2392">
        <v>0</v>
      </c>
      <c r="Z2392">
        <v>0</v>
      </c>
      <c r="AA2392">
        <v>0</v>
      </c>
      <c r="AB2392">
        <v>0.99568062674733704</v>
      </c>
      <c r="AC2392">
        <v>0</v>
      </c>
      <c r="AD2392">
        <v>0</v>
      </c>
      <c r="AE2392">
        <v>9.7864733631328491</v>
      </c>
    </row>
    <row r="2393" spans="1:31" x14ac:dyDescent="0.3">
      <c r="A2393">
        <v>2454410</v>
      </c>
      <c r="B2393">
        <v>1</v>
      </c>
      <c r="C2393" t="s">
        <v>80</v>
      </c>
      <c r="D2393" t="s">
        <v>85</v>
      </c>
      <c r="E2393" t="s">
        <v>173</v>
      </c>
      <c r="F2393" t="s">
        <v>7163</v>
      </c>
      <c r="G2393" t="s">
        <v>179</v>
      </c>
      <c r="H2393" t="s">
        <v>144</v>
      </c>
      <c r="I2393" t="s">
        <v>136</v>
      </c>
      <c r="J2393" t="s">
        <v>137</v>
      </c>
      <c r="K2393" t="s">
        <v>138</v>
      </c>
      <c r="L2393" t="s">
        <v>7164</v>
      </c>
      <c r="M2393" t="s">
        <v>7165</v>
      </c>
      <c r="N2393">
        <v>3.2225000000000001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1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16.567783898495097</v>
      </c>
      <c r="AC2393">
        <v>0</v>
      </c>
      <c r="AD2393">
        <v>0</v>
      </c>
      <c r="AE2393">
        <v>16.567783898495097</v>
      </c>
    </row>
    <row r="2394" spans="1:31" x14ac:dyDescent="0.3">
      <c r="A2394">
        <v>2454161</v>
      </c>
      <c r="B2394">
        <v>1</v>
      </c>
      <c r="C2394" t="s">
        <v>81</v>
      </c>
      <c r="D2394" t="s">
        <v>123</v>
      </c>
      <c r="E2394" t="s">
        <v>169</v>
      </c>
      <c r="F2394" t="s">
        <v>7166</v>
      </c>
      <c r="G2394" t="s">
        <v>149</v>
      </c>
      <c r="H2394" t="s">
        <v>135</v>
      </c>
      <c r="I2394" t="s">
        <v>136</v>
      </c>
      <c r="J2394" t="s">
        <v>137</v>
      </c>
      <c r="K2394" t="s">
        <v>138</v>
      </c>
      <c r="L2394" t="s">
        <v>7167</v>
      </c>
      <c r="M2394" t="s">
        <v>7168</v>
      </c>
      <c r="N2394">
        <v>0.73250000000000004</v>
      </c>
      <c r="O2394">
        <v>0</v>
      </c>
      <c r="P2394">
        <v>2357</v>
      </c>
      <c r="Q2394">
        <v>4</v>
      </c>
      <c r="R2394">
        <v>12</v>
      </c>
      <c r="S2394">
        <v>21</v>
      </c>
      <c r="T2394">
        <v>182</v>
      </c>
      <c r="U2394">
        <v>3</v>
      </c>
      <c r="V2394">
        <v>0</v>
      </c>
      <c r="W2394">
        <v>0</v>
      </c>
      <c r="X2394">
        <v>484.70194735055463</v>
      </c>
      <c r="Y2394">
        <v>1.7960694531389321</v>
      </c>
      <c r="Z2394">
        <v>1.6115697676385754</v>
      </c>
      <c r="AA2394">
        <v>81.666164584780688</v>
      </c>
      <c r="AB2394">
        <v>238.93806160294133</v>
      </c>
      <c r="AC2394">
        <v>1293.9247471248809</v>
      </c>
      <c r="AD2394">
        <v>0</v>
      </c>
      <c r="AE2394">
        <v>2102.6385598839352</v>
      </c>
    </row>
    <row r="2395" spans="1:31" x14ac:dyDescent="0.3">
      <c r="A2395">
        <v>2454261</v>
      </c>
      <c r="B2395">
        <v>1</v>
      </c>
      <c r="C2395" t="s">
        <v>80</v>
      </c>
      <c r="D2395" t="s">
        <v>104</v>
      </c>
      <c r="E2395" t="s">
        <v>169</v>
      </c>
      <c r="F2395" t="s">
        <v>7169</v>
      </c>
      <c r="G2395" t="s">
        <v>149</v>
      </c>
      <c r="H2395" t="s">
        <v>135</v>
      </c>
      <c r="I2395" t="s">
        <v>136</v>
      </c>
      <c r="J2395" t="s">
        <v>137</v>
      </c>
      <c r="K2395" t="s">
        <v>138</v>
      </c>
      <c r="L2395" t="s">
        <v>7170</v>
      </c>
      <c r="M2395" t="s">
        <v>7171</v>
      </c>
      <c r="N2395">
        <v>0.78972222199999997</v>
      </c>
      <c r="O2395">
        <v>3</v>
      </c>
      <c r="P2395">
        <v>1038</v>
      </c>
      <c r="Q2395">
        <v>25</v>
      </c>
      <c r="R2395">
        <v>55</v>
      </c>
      <c r="S2395">
        <v>13</v>
      </c>
      <c r="T2395">
        <v>236</v>
      </c>
      <c r="U2395">
        <v>3</v>
      </c>
      <c r="V2395">
        <v>0</v>
      </c>
      <c r="W2395">
        <v>1.29448538731603</v>
      </c>
      <c r="X2395">
        <v>243.25279948715468</v>
      </c>
      <c r="Y2395">
        <v>37.715693955177493</v>
      </c>
      <c r="Z2395">
        <v>28.055830292049048</v>
      </c>
      <c r="AA2395">
        <v>89.123204888855582</v>
      </c>
      <c r="AB2395">
        <v>139.23097534705755</v>
      </c>
      <c r="AC2395">
        <v>264.45240099476052</v>
      </c>
      <c r="AD2395">
        <v>0</v>
      </c>
      <c r="AE2395">
        <v>803.12539035237091</v>
      </c>
    </row>
    <row r="2396" spans="1:31" x14ac:dyDescent="0.3">
      <c r="A2396">
        <v>2453869</v>
      </c>
      <c r="B2396">
        <v>1</v>
      </c>
      <c r="C2396" t="s">
        <v>80</v>
      </c>
      <c r="D2396" t="s">
        <v>87</v>
      </c>
      <c r="E2396" t="s">
        <v>147</v>
      </c>
      <c r="F2396" t="s">
        <v>7172</v>
      </c>
      <c r="G2396" t="s">
        <v>381</v>
      </c>
      <c r="H2396" t="s">
        <v>135</v>
      </c>
      <c r="I2396" t="s">
        <v>660</v>
      </c>
      <c r="J2396" t="s">
        <v>137</v>
      </c>
      <c r="K2396" t="s">
        <v>138</v>
      </c>
      <c r="L2396" t="s">
        <v>7173</v>
      </c>
      <c r="M2396" t="s">
        <v>7174</v>
      </c>
      <c r="N2396">
        <v>2.1111110999999998E-2</v>
      </c>
      <c r="O2396">
        <v>0</v>
      </c>
      <c r="P2396">
        <v>4042</v>
      </c>
      <c r="Q2396">
        <v>0</v>
      </c>
      <c r="R2396">
        <v>0</v>
      </c>
      <c r="S2396">
        <v>1</v>
      </c>
      <c r="T2396">
        <v>205</v>
      </c>
      <c r="U2396">
        <v>1</v>
      </c>
      <c r="V2396">
        <v>3</v>
      </c>
      <c r="W2396">
        <v>0</v>
      </c>
      <c r="X2396">
        <v>24.606598397185032</v>
      </c>
      <c r="Y2396">
        <v>0</v>
      </c>
      <c r="Z2396">
        <v>0</v>
      </c>
      <c r="AA2396">
        <v>1.2171414396918949</v>
      </c>
      <c r="AB2396">
        <v>2.4186293566798307</v>
      </c>
      <c r="AC2396">
        <v>0.73252770392467403</v>
      </c>
      <c r="AD2396">
        <v>0</v>
      </c>
      <c r="AE2396">
        <v>28.974896897481429</v>
      </c>
    </row>
    <row r="2397" spans="1:31" x14ac:dyDescent="0.3">
      <c r="A2397">
        <v>2453969</v>
      </c>
      <c r="B2397">
        <v>1</v>
      </c>
      <c r="C2397" t="s">
        <v>80</v>
      </c>
      <c r="D2397" t="s">
        <v>104</v>
      </c>
      <c r="E2397" t="s">
        <v>147</v>
      </c>
      <c r="F2397" t="s">
        <v>7175</v>
      </c>
      <c r="G2397" t="s">
        <v>143</v>
      </c>
      <c r="H2397" t="s">
        <v>135</v>
      </c>
      <c r="I2397" t="s">
        <v>136</v>
      </c>
      <c r="J2397" t="s">
        <v>137</v>
      </c>
      <c r="K2397" t="s">
        <v>138</v>
      </c>
      <c r="L2397" t="s">
        <v>7176</v>
      </c>
      <c r="M2397" t="s">
        <v>7177</v>
      </c>
      <c r="N2397">
        <v>1.217777777</v>
      </c>
      <c r="O2397">
        <v>0</v>
      </c>
      <c r="P2397">
        <v>171</v>
      </c>
      <c r="Q2397">
        <v>0</v>
      </c>
      <c r="R2397">
        <v>3</v>
      </c>
      <c r="S2397">
        <v>0</v>
      </c>
      <c r="T2397">
        <v>17</v>
      </c>
      <c r="U2397">
        <v>0</v>
      </c>
      <c r="V2397">
        <v>0</v>
      </c>
      <c r="W2397">
        <v>0</v>
      </c>
      <c r="X2397">
        <v>144.01688970572044</v>
      </c>
      <c r="Y2397">
        <v>0</v>
      </c>
      <c r="Z2397">
        <v>1.6859036398047003</v>
      </c>
      <c r="AA2397">
        <v>0</v>
      </c>
      <c r="AB2397">
        <v>17.951508286989867</v>
      </c>
      <c r="AC2397">
        <v>0</v>
      </c>
      <c r="AD2397">
        <v>0</v>
      </c>
      <c r="AE2397">
        <v>163.65430163251503</v>
      </c>
    </row>
    <row r="2398" spans="1:31" x14ac:dyDescent="0.3">
      <c r="A2398">
        <v>2454158</v>
      </c>
      <c r="B2398">
        <v>1</v>
      </c>
      <c r="C2398" t="s">
        <v>81</v>
      </c>
      <c r="D2398" t="s">
        <v>123</v>
      </c>
      <c r="E2398" t="s">
        <v>132</v>
      </c>
      <c r="F2398" t="s">
        <v>7178</v>
      </c>
      <c r="G2398" t="s">
        <v>149</v>
      </c>
      <c r="H2398" t="s">
        <v>135</v>
      </c>
      <c r="I2398" t="s">
        <v>136</v>
      </c>
      <c r="J2398" t="s">
        <v>137</v>
      </c>
      <c r="K2398" t="s">
        <v>138</v>
      </c>
      <c r="L2398" t="s">
        <v>7179</v>
      </c>
      <c r="M2398" t="s">
        <v>7180</v>
      </c>
      <c r="N2398">
        <v>0.96499999999999997</v>
      </c>
      <c r="O2398">
        <v>0</v>
      </c>
      <c r="P2398">
        <v>748</v>
      </c>
      <c r="Q2398">
        <v>6</v>
      </c>
      <c r="R2398">
        <v>34</v>
      </c>
      <c r="S2398">
        <v>3</v>
      </c>
      <c r="T2398">
        <v>58</v>
      </c>
      <c r="U2398">
        <v>1</v>
      </c>
      <c r="V2398">
        <v>0</v>
      </c>
      <c r="W2398">
        <v>0</v>
      </c>
      <c r="X2398">
        <v>105.03948625283344</v>
      </c>
      <c r="Y2398">
        <v>3.7332437139890309</v>
      </c>
      <c r="Z2398">
        <v>1.5661513695603364</v>
      </c>
      <c r="AA2398">
        <v>19.493993329534966</v>
      </c>
      <c r="AB2398">
        <v>34.887473633694185</v>
      </c>
      <c r="AC2398">
        <v>40.596258862721108</v>
      </c>
      <c r="AD2398">
        <v>0</v>
      </c>
      <c r="AE2398">
        <v>205.31660716233304</v>
      </c>
    </row>
    <row r="2399" spans="1:31" x14ac:dyDescent="0.3">
      <c r="A2399">
        <v>2454490</v>
      </c>
      <c r="B2399">
        <v>1</v>
      </c>
      <c r="C2399" t="s">
        <v>80</v>
      </c>
      <c r="D2399" t="s">
        <v>86</v>
      </c>
      <c r="E2399" t="s">
        <v>173</v>
      </c>
      <c r="F2399" t="s">
        <v>7181</v>
      </c>
      <c r="G2399" t="s">
        <v>175</v>
      </c>
      <c r="H2399" t="s">
        <v>144</v>
      </c>
      <c r="I2399" t="s">
        <v>136</v>
      </c>
      <c r="J2399" t="s">
        <v>137</v>
      </c>
      <c r="K2399" t="s">
        <v>138</v>
      </c>
      <c r="L2399" t="s">
        <v>7182</v>
      </c>
      <c r="M2399" t="s">
        <v>7183</v>
      </c>
      <c r="N2399">
        <v>2.940833333</v>
      </c>
      <c r="O2399">
        <v>0</v>
      </c>
      <c r="P2399">
        <v>1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0.82214303375341735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0.82214303375341735</v>
      </c>
    </row>
    <row r="2400" spans="1:31" x14ac:dyDescent="0.3">
      <c r="A2400">
        <v>2454390</v>
      </c>
      <c r="B2400">
        <v>1</v>
      </c>
      <c r="C2400" t="s">
        <v>80</v>
      </c>
      <c r="D2400" t="s">
        <v>109</v>
      </c>
      <c r="E2400" t="s">
        <v>173</v>
      </c>
      <c r="F2400" t="s">
        <v>7184</v>
      </c>
      <c r="G2400" t="s">
        <v>179</v>
      </c>
      <c r="H2400" t="s">
        <v>144</v>
      </c>
      <c r="I2400" t="s">
        <v>136</v>
      </c>
      <c r="J2400" t="s">
        <v>137</v>
      </c>
      <c r="K2400" t="s">
        <v>138</v>
      </c>
      <c r="L2400" t="s">
        <v>7185</v>
      </c>
      <c r="M2400" t="s">
        <v>7186</v>
      </c>
      <c r="N2400">
        <v>0.84361111099999997</v>
      </c>
      <c r="O2400">
        <v>0</v>
      </c>
      <c r="P2400">
        <v>1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0.11414027868727282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0.11414027868727282</v>
      </c>
    </row>
    <row r="2401" spans="1:31" x14ac:dyDescent="0.3">
      <c r="A2401">
        <v>2454281</v>
      </c>
      <c r="B2401">
        <v>1</v>
      </c>
      <c r="C2401" t="s">
        <v>80</v>
      </c>
      <c r="D2401" t="s">
        <v>83</v>
      </c>
      <c r="E2401" t="s">
        <v>169</v>
      </c>
      <c r="F2401" t="s">
        <v>7187</v>
      </c>
      <c r="G2401" t="s">
        <v>149</v>
      </c>
      <c r="H2401" t="s">
        <v>135</v>
      </c>
      <c r="I2401" t="s">
        <v>136</v>
      </c>
      <c r="J2401" t="s">
        <v>137</v>
      </c>
      <c r="K2401" t="s">
        <v>138</v>
      </c>
      <c r="L2401" t="s">
        <v>7188</v>
      </c>
      <c r="M2401" t="s">
        <v>7189</v>
      </c>
      <c r="N2401">
        <v>0.14944444400000001</v>
      </c>
      <c r="O2401">
        <v>4</v>
      </c>
      <c r="P2401">
        <v>230</v>
      </c>
      <c r="Q2401">
        <v>8</v>
      </c>
      <c r="R2401">
        <v>9</v>
      </c>
      <c r="S2401">
        <v>9</v>
      </c>
      <c r="T2401">
        <v>19</v>
      </c>
      <c r="U2401">
        <v>0</v>
      </c>
      <c r="V2401">
        <v>0</v>
      </c>
      <c r="W2401">
        <v>0.45155451168956778</v>
      </c>
      <c r="X2401">
        <v>9.3252840666127508</v>
      </c>
      <c r="Y2401">
        <v>2.1837599003185093</v>
      </c>
      <c r="Z2401">
        <v>1.1127511777470369</v>
      </c>
      <c r="AA2401">
        <v>6.1272723719777034</v>
      </c>
      <c r="AB2401">
        <v>5.7781968303607609</v>
      </c>
      <c r="AC2401">
        <v>0</v>
      </c>
      <c r="AD2401">
        <v>0</v>
      </c>
      <c r="AE2401">
        <v>24.978818858706326</v>
      </c>
    </row>
    <row r="2402" spans="1:31" x14ac:dyDescent="0.3">
      <c r="A2402">
        <v>2454035</v>
      </c>
      <c r="B2402">
        <v>1</v>
      </c>
      <c r="C2402" t="s">
        <v>80</v>
      </c>
      <c r="D2402" t="s">
        <v>100</v>
      </c>
      <c r="E2402" t="s">
        <v>147</v>
      </c>
      <c r="F2402" t="s">
        <v>7190</v>
      </c>
      <c r="G2402" t="s">
        <v>353</v>
      </c>
      <c r="H2402" t="s">
        <v>135</v>
      </c>
      <c r="I2402" t="s">
        <v>136</v>
      </c>
      <c r="J2402" t="s">
        <v>137</v>
      </c>
      <c r="K2402" t="s">
        <v>138</v>
      </c>
      <c r="L2402" t="s">
        <v>7191</v>
      </c>
      <c r="M2402" t="s">
        <v>7192</v>
      </c>
      <c r="N2402">
        <v>1.474722222</v>
      </c>
      <c r="O2402">
        <v>0</v>
      </c>
      <c r="P2402">
        <v>125</v>
      </c>
      <c r="Q2402">
        <v>0</v>
      </c>
      <c r="R2402">
        <v>2</v>
      </c>
      <c r="S2402">
        <v>0</v>
      </c>
      <c r="T2402">
        <v>1</v>
      </c>
      <c r="U2402">
        <v>0</v>
      </c>
      <c r="V2402">
        <v>0</v>
      </c>
      <c r="W2402">
        <v>0</v>
      </c>
      <c r="X2402">
        <v>38.254649338446455</v>
      </c>
      <c r="Y2402">
        <v>0</v>
      </c>
      <c r="Z2402">
        <v>0.17924839533297679</v>
      </c>
      <c r="AA2402">
        <v>0</v>
      </c>
      <c r="AB2402">
        <v>0.23763080767204309</v>
      </c>
      <c r="AC2402">
        <v>0</v>
      </c>
      <c r="AD2402">
        <v>0</v>
      </c>
      <c r="AE2402">
        <v>38.671528541451472</v>
      </c>
    </row>
    <row r="2403" spans="1:31" x14ac:dyDescent="0.3">
      <c r="A2403">
        <v>2454198</v>
      </c>
      <c r="B2403">
        <v>1</v>
      </c>
      <c r="C2403" t="s">
        <v>81</v>
      </c>
      <c r="D2403" t="s">
        <v>113</v>
      </c>
      <c r="E2403" t="s">
        <v>173</v>
      </c>
      <c r="F2403" t="s">
        <v>7193</v>
      </c>
      <c r="G2403" t="s">
        <v>175</v>
      </c>
      <c r="H2403" t="s">
        <v>144</v>
      </c>
      <c r="I2403" t="s">
        <v>136</v>
      </c>
      <c r="J2403" t="s">
        <v>137</v>
      </c>
      <c r="K2403" t="s">
        <v>138</v>
      </c>
      <c r="L2403" t="s">
        <v>7194</v>
      </c>
      <c r="M2403" t="s">
        <v>7195</v>
      </c>
      <c r="N2403">
        <v>0.98333333300000003</v>
      </c>
      <c r="O2403">
        <v>0</v>
      </c>
      <c r="P2403">
        <v>1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0.17706649986903622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0.17706649986903622</v>
      </c>
    </row>
    <row r="2404" spans="1:31" x14ac:dyDescent="0.3">
      <c r="A2404">
        <v>2454344</v>
      </c>
      <c r="B2404">
        <v>1</v>
      </c>
      <c r="C2404" t="s">
        <v>80</v>
      </c>
      <c r="D2404" t="s">
        <v>103</v>
      </c>
      <c r="E2404" t="s">
        <v>173</v>
      </c>
      <c r="F2404" t="s">
        <v>7196</v>
      </c>
      <c r="G2404" t="s">
        <v>175</v>
      </c>
      <c r="H2404" t="s">
        <v>144</v>
      </c>
      <c r="I2404" t="s">
        <v>136</v>
      </c>
      <c r="J2404" t="s">
        <v>137</v>
      </c>
      <c r="K2404" t="s">
        <v>138</v>
      </c>
      <c r="L2404" t="s">
        <v>7197</v>
      </c>
      <c r="M2404" t="s">
        <v>7198</v>
      </c>
      <c r="N2404">
        <v>1.938055555</v>
      </c>
      <c r="O2404">
        <v>0</v>
      </c>
      <c r="P2404">
        <v>1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1.0267763349056191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1.0267763349056191</v>
      </c>
    </row>
    <row r="2405" spans="1:31" x14ac:dyDescent="0.3">
      <c r="A2405">
        <v>2453995</v>
      </c>
      <c r="B2405">
        <v>1</v>
      </c>
      <c r="C2405" t="s">
        <v>80</v>
      </c>
      <c r="D2405" t="s">
        <v>82</v>
      </c>
      <c r="E2405" t="s">
        <v>159</v>
      </c>
      <c r="F2405" t="s">
        <v>7199</v>
      </c>
      <c r="G2405" t="s">
        <v>143</v>
      </c>
      <c r="H2405" t="s">
        <v>144</v>
      </c>
      <c r="I2405" t="s">
        <v>136</v>
      </c>
      <c r="J2405" t="s">
        <v>137</v>
      </c>
      <c r="K2405" t="s">
        <v>138</v>
      </c>
      <c r="L2405" t="s">
        <v>7200</v>
      </c>
      <c r="M2405" t="s">
        <v>7201</v>
      </c>
      <c r="N2405">
        <v>0.41111111099999997</v>
      </c>
      <c r="O2405">
        <v>0</v>
      </c>
      <c r="P2405">
        <v>1</v>
      </c>
      <c r="Q2405">
        <v>0</v>
      </c>
      <c r="R2405">
        <v>0</v>
      </c>
      <c r="S2405">
        <v>0</v>
      </c>
      <c r="T2405">
        <v>357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193.9889347788388</v>
      </c>
      <c r="AC2405">
        <v>0</v>
      </c>
      <c r="AD2405">
        <v>0</v>
      </c>
      <c r="AE2405">
        <v>193.9889347788388</v>
      </c>
    </row>
    <row r="2406" spans="1:31" x14ac:dyDescent="0.3">
      <c r="A2406">
        <v>2454244</v>
      </c>
      <c r="B2406">
        <v>1</v>
      </c>
      <c r="C2406" t="s">
        <v>80</v>
      </c>
      <c r="D2406" t="s">
        <v>107</v>
      </c>
      <c r="E2406" t="s">
        <v>141</v>
      </c>
      <c r="F2406" t="s">
        <v>7202</v>
      </c>
      <c r="G2406" t="s">
        <v>143</v>
      </c>
      <c r="H2406" t="s">
        <v>144</v>
      </c>
      <c r="I2406" t="s">
        <v>136</v>
      </c>
      <c r="J2406" t="s">
        <v>137</v>
      </c>
      <c r="K2406" t="s">
        <v>138</v>
      </c>
      <c r="L2406" t="s">
        <v>7203</v>
      </c>
      <c r="M2406" t="s">
        <v>7204</v>
      </c>
      <c r="N2406">
        <v>0.58833333300000001</v>
      </c>
      <c r="O2406">
        <v>0</v>
      </c>
      <c r="P2406">
        <v>2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0.79158360385069115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0.79158360385069115</v>
      </c>
    </row>
    <row r="2407" spans="1:31" x14ac:dyDescent="0.3">
      <c r="A2407">
        <v>2454407</v>
      </c>
      <c r="B2407">
        <v>1</v>
      </c>
      <c r="C2407" t="s">
        <v>80</v>
      </c>
      <c r="D2407" t="s">
        <v>105</v>
      </c>
      <c r="E2407" t="s">
        <v>182</v>
      </c>
      <c r="F2407" t="s">
        <v>2553</v>
      </c>
      <c r="G2407" t="s">
        <v>143</v>
      </c>
      <c r="H2407" t="s">
        <v>144</v>
      </c>
      <c r="I2407" t="s">
        <v>136</v>
      </c>
      <c r="J2407" t="s">
        <v>137</v>
      </c>
      <c r="K2407" t="s">
        <v>138</v>
      </c>
      <c r="L2407" t="s">
        <v>7205</v>
      </c>
      <c r="M2407" t="s">
        <v>7206</v>
      </c>
      <c r="N2407">
        <v>0.68361111100000005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1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1.2386885364998217</v>
      </c>
      <c r="AC2407">
        <v>0</v>
      </c>
      <c r="AD2407">
        <v>0</v>
      </c>
      <c r="AE2407">
        <v>1.2386885364998217</v>
      </c>
    </row>
    <row r="2408" spans="1:31" x14ac:dyDescent="0.3">
      <c r="A2408">
        <v>2454427</v>
      </c>
      <c r="B2408">
        <v>1</v>
      </c>
      <c r="C2408" t="s">
        <v>81</v>
      </c>
      <c r="D2408" t="s">
        <v>122</v>
      </c>
      <c r="E2408" t="s">
        <v>169</v>
      </c>
      <c r="F2408" t="s">
        <v>7207</v>
      </c>
      <c r="G2408" t="s">
        <v>143</v>
      </c>
      <c r="H2408" t="s">
        <v>135</v>
      </c>
      <c r="I2408" t="s">
        <v>136</v>
      </c>
      <c r="J2408" t="s">
        <v>137</v>
      </c>
      <c r="K2408" t="s">
        <v>138</v>
      </c>
      <c r="L2408" t="s">
        <v>7208</v>
      </c>
      <c r="M2408" t="s">
        <v>7209</v>
      </c>
      <c r="N2408">
        <v>0.42305555500000003</v>
      </c>
      <c r="O2408">
        <v>14</v>
      </c>
      <c r="P2408">
        <v>889</v>
      </c>
      <c r="Q2408">
        <v>2</v>
      </c>
      <c r="R2408">
        <v>25</v>
      </c>
      <c r="S2408">
        <v>3</v>
      </c>
      <c r="T2408">
        <v>65</v>
      </c>
      <c r="U2408">
        <v>1</v>
      </c>
      <c r="V2408">
        <v>0</v>
      </c>
      <c r="W2408">
        <v>1.0418452835677279</v>
      </c>
      <c r="X2408">
        <v>50.311919244058721</v>
      </c>
      <c r="Y2408">
        <v>0.23426406011618159</v>
      </c>
      <c r="Z2408">
        <v>1.3227213064117411</v>
      </c>
      <c r="AA2408">
        <v>1.85031706978191</v>
      </c>
      <c r="AB2408">
        <v>14.762399880604784</v>
      </c>
      <c r="AC2408">
        <v>1.7483413352140542</v>
      </c>
      <c r="AD2408">
        <v>0</v>
      </c>
      <c r="AE2408">
        <v>71.271808179755126</v>
      </c>
    </row>
    <row r="2409" spans="1:31" x14ac:dyDescent="0.3">
      <c r="A2409">
        <v>2453929</v>
      </c>
      <c r="B2409">
        <v>1</v>
      </c>
      <c r="C2409" t="s">
        <v>80</v>
      </c>
      <c r="D2409" t="s">
        <v>105</v>
      </c>
      <c r="E2409" t="s">
        <v>169</v>
      </c>
      <c r="F2409" t="s">
        <v>5993</v>
      </c>
      <c r="G2409" t="s">
        <v>149</v>
      </c>
      <c r="H2409" t="s">
        <v>135</v>
      </c>
      <c r="I2409" t="s">
        <v>136</v>
      </c>
      <c r="J2409" t="s">
        <v>137</v>
      </c>
      <c r="K2409" t="s">
        <v>138</v>
      </c>
      <c r="L2409" t="s">
        <v>7210</v>
      </c>
      <c r="M2409" t="s">
        <v>7211</v>
      </c>
      <c r="N2409">
        <v>0.191111111</v>
      </c>
      <c r="O2409">
        <v>4</v>
      </c>
      <c r="P2409">
        <v>6144</v>
      </c>
      <c r="Q2409">
        <v>9</v>
      </c>
      <c r="R2409">
        <v>465</v>
      </c>
      <c r="S2409">
        <v>38</v>
      </c>
      <c r="T2409">
        <v>586</v>
      </c>
      <c r="U2409">
        <v>7</v>
      </c>
      <c r="V2409">
        <v>3</v>
      </c>
      <c r="W2409">
        <v>0.50818913801857268</v>
      </c>
      <c r="X2409">
        <v>399.90453420914343</v>
      </c>
      <c r="Y2409">
        <v>22.216964237561079</v>
      </c>
      <c r="Z2409">
        <v>15.390326429463009</v>
      </c>
      <c r="AA2409">
        <v>111.33704313660539</v>
      </c>
      <c r="AB2409">
        <v>124.45974390483447</v>
      </c>
      <c r="AC2409">
        <v>183.47795232588973</v>
      </c>
      <c r="AD2409">
        <v>0.94590637134992062</v>
      </c>
      <c r="AE2409">
        <v>858.24065975286555</v>
      </c>
    </row>
    <row r="2410" spans="1:31" x14ac:dyDescent="0.3">
      <c r="A2410">
        <v>2454029</v>
      </c>
      <c r="B2410">
        <v>1</v>
      </c>
      <c r="C2410" t="s">
        <v>80</v>
      </c>
      <c r="D2410" t="s">
        <v>84</v>
      </c>
      <c r="E2410" t="s">
        <v>173</v>
      </c>
      <c r="F2410" t="s">
        <v>7212</v>
      </c>
      <c r="G2410" t="s">
        <v>175</v>
      </c>
      <c r="H2410" t="s">
        <v>144</v>
      </c>
      <c r="I2410" t="s">
        <v>136</v>
      </c>
      <c r="J2410" t="s">
        <v>137</v>
      </c>
      <c r="K2410" t="s">
        <v>138</v>
      </c>
      <c r="L2410" t="s">
        <v>7213</v>
      </c>
      <c r="M2410" t="s">
        <v>7214</v>
      </c>
      <c r="N2410">
        <v>1.0636111109999999</v>
      </c>
      <c r="O2410">
        <v>0</v>
      </c>
      <c r="P2410">
        <v>2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0.36181425188118976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0.36181425188118976</v>
      </c>
    </row>
    <row r="2411" spans="1:31" x14ac:dyDescent="0.3">
      <c r="A2411">
        <v>2453866</v>
      </c>
      <c r="B2411">
        <v>1</v>
      </c>
      <c r="C2411" t="s">
        <v>80</v>
      </c>
      <c r="D2411" t="s">
        <v>105</v>
      </c>
      <c r="E2411" t="s">
        <v>173</v>
      </c>
      <c r="F2411" t="s">
        <v>7215</v>
      </c>
      <c r="G2411" t="s">
        <v>5543</v>
      </c>
      <c r="H2411" t="s">
        <v>144</v>
      </c>
      <c r="I2411" t="s">
        <v>136</v>
      </c>
      <c r="J2411" t="s">
        <v>137</v>
      </c>
      <c r="K2411" t="s">
        <v>138</v>
      </c>
      <c r="L2411" t="s">
        <v>7216</v>
      </c>
      <c r="M2411" t="s">
        <v>7217</v>
      </c>
      <c r="N2411">
        <v>1.2422222220000001</v>
      </c>
      <c r="O2411">
        <v>0</v>
      </c>
      <c r="P2411">
        <v>9</v>
      </c>
      <c r="Q2411">
        <v>0</v>
      </c>
      <c r="R2411">
        <v>0</v>
      </c>
      <c r="S2411">
        <v>0</v>
      </c>
      <c r="T2411">
        <v>2</v>
      </c>
      <c r="U2411">
        <v>0</v>
      </c>
      <c r="V2411">
        <v>0</v>
      </c>
      <c r="W2411">
        <v>0</v>
      </c>
      <c r="X2411">
        <v>4.0137668089151655</v>
      </c>
      <c r="Y2411">
        <v>0</v>
      </c>
      <c r="Z2411">
        <v>0</v>
      </c>
      <c r="AA2411">
        <v>0</v>
      </c>
      <c r="AB2411">
        <v>0.23955529563336608</v>
      </c>
      <c r="AC2411">
        <v>0</v>
      </c>
      <c r="AD2411">
        <v>0</v>
      </c>
      <c r="AE2411">
        <v>4.2533221045485314</v>
      </c>
    </row>
    <row r="2412" spans="1:31" x14ac:dyDescent="0.3">
      <c r="A2412">
        <v>2454258</v>
      </c>
      <c r="B2412">
        <v>1</v>
      </c>
      <c r="C2412" t="s">
        <v>81</v>
      </c>
      <c r="D2412" t="s">
        <v>119</v>
      </c>
      <c r="E2412" t="s">
        <v>173</v>
      </c>
      <c r="F2412" t="s">
        <v>7218</v>
      </c>
      <c r="G2412" t="s">
        <v>175</v>
      </c>
      <c r="H2412" t="s">
        <v>144</v>
      </c>
      <c r="I2412" t="s">
        <v>136</v>
      </c>
      <c r="J2412" t="s">
        <v>137</v>
      </c>
      <c r="K2412" t="s">
        <v>138</v>
      </c>
      <c r="L2412" t="s">
        <v>7219</v>
      </c>
      <c r="M2412" t="s">
        <v>7220</v>
      </c>
      <c r="N2412">
        <v>2.9844444440000002</v>
      </c>
      <c r="O2412">
        <v>0</v>
      </c>
      <c r="P2412">
        <v>1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0.24300969001175204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0.24300969001175204</v>
      </c>
    </row>
    <row r="2413" spans="1:31" x14ac:dyDescent="0.3">
      <c r="A2413">
        <v>2454072</v>
      </c>
      <c r="B2413">
        <v>1</v>
      </c>
      <c r="C2413" t="s">
        <v>80</v>
      </c>
      <c r="D2413" t="s">
        <v>82</v>
      </c>
      <c r="E2413" t="s">
        <v>141</v>
      </c>
      <c r="F2413" t="s">
        <v>7221</v>
      </c>
      <c r="G2413" t="s">
        <v>263</v>
      </c>
      <c r="H2413" t="s">
        <v>144</v>
      </c>
      <c r="I2413" t="s">
        <v>136</v>
      </c>
      <c r="J2413" t="s">
        <v>3</v>
      </c>
      <c r="K2413" t="s">
        <v>138</v>
      </c>
      <c r="L2413" t="s">
        <v>7222</v>
      </c>
      <c r="M2413" t="s">
        <v>7223</v>
      </c>
      <c r="N2413">
        <v>1.2066666660000001</v>
      </c>
      <c r="O2413">
        <v>0</v>
      </c>
      <c r="P2413">
        <v>189</v>
      </c>
      <c r="Q2413">
        <v>0</v>
      </c>
      <c r="R2413">
        <v>0</v>
      </c>
      <c r="S2413">
        <v>0</v>
      </c>
      <c r="T2413">
        <v>4</v>
      </c>
      <c r="U2413">
        <v>0</v>
      </c>
      <c r="V2413">
        <v>0</v>
      </c>
      <c r="W2413">
        <v>0</v>
      </c>
      <c r="X2413">
        <v>89.023837138611626</v>
      </c>
      <c r="Y2413">
        <v>0</v>
      </c>
      <c r="Z2413">
        <v>0</v>
      </c>
      <c r="AA2413">
        <v>0</v>
      </c>
      <c r="AB2413">
        <v>3.4024569751412881</v>
      </c>
      <c r="AC2413">
        <v>0</v>
      </c>
      <c r="AD2413">
        <v>0</v>
      </c>
      <c r="AE2413">
        <v>92.426294113752917</v>
      </c>
    </row>
    <row r="2414" spans="1:31" x14ac:dyDescent="0.3">
      <c r="A2414">
        <v>2454115</v>
      </c>
      <c r="B2414">
        <v>1</v>
      </c>
      <c r="C2414" t="s">
        <v>80</v>
      </c>
      <c r="D2414" t="s">
        <v>96</v>
      </c>
      <c r="E2414" t="s">
        <v>173</v>
      </c>
      <c r="F2414" t="s">
        <v>7224</v>
      </c>
      <c r="G2414" t="s">
        <v>461</v>
      </c>
      <c r="H2414" t="s">
        <v>144</v>
      </c>
      <c r="I2414" t="s">
        <v>136</v>
      </c>
      <c r="J2414" t="s">
        <v>137</v>
      </c>
      <c r="K2414" t="s">
        <v>138</v>
      </c>
      <c r="L2414" t="s">
        <v>7225</v>
      </c>
      <c r="M2414" t="s">
        <v>7226</v>
      </c>
      <c r="N2414">
        <v>1.6</v>
      </c>
      <c r="O2414">
        <v>0</v>
      </c>
      <c r="P2414">
        <v>1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0.33510705270614699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0.33510705270614699</v>
      </c>
    </row>
    <row r="2415" spans="1:31" x14ac:dyDescent="0.3">
      <c r="A2415">
        <v>2453875</v>
      </c>
      <c r="B2415">
        <v>1</v>
      </c>
      <c r="C2415" t="s">
        <v>80</v>
      </c>
      <c r="D2415" t="s">
        <v>83</v>
      </c>
      <c r="E2415" t="s">
        <v>169</v>
      </c>
      <c r="F2415" t="s">
        <v>7187</v>
      </c>
      <c r="G2415" t="s">
        <v>149</v>
      </c>
      <c r="H2415" t="s">
        <v>135</v>
      </c>
      <c r="I2415" t="s">
        <v>136</v>
      </c>
      <c r="J2415" t="s">
        <v>137</v>
      </c>
      <c r="K2415" t="s">
        <v>138</v>
      </c>
      <c r="L2415" t="s">
        <v>7227</v>
      </c>
      <c r="M2415" t="s">
        <v>7228</v>
      </c>
      <c r="N2415">
        <v>0.100555555</v>
      </c>
      <c r="O2415">
        <v>4</v>
      </c>
      <c r="P2415">
        <v>282</v>
      </c>
      <c r="Q2415">
        <v>8</v>
      </c>
      <c r="R2415">
        <v>30</v>
      </c>
      <c r="S2415">
        <v>9</v>
      </c>
      <c r="T2415">
        <v>25</v>
      </c>
      <c r="U2415">
        <v>0</v>
      </c>
      <c r="V2415">
        <v>0</v>
      </c>
      <c r="W2415">
        <v>0.24778855032443731</v>
      </c>
      <c r="X2415">
        <v>6.1281841883672206</v>
      </c>
      <c r="Y2415">
        <v>1.1932308712063993</v>
      </c>
      <c r="Z2415">
        <v>0.89815543498300332</v>
      </c>
      <c r="AA2415">
        <v>2.4843038237178363</v>
      </c>
      <c r="AB2415">
        <v>1.8121582682553252</v>
      </c>
      <c r="AC2415">
        <v>0</v>
      </c>
      <c r="AD2415">
        <v>0</v>
      </c>
      <c r="AE2415">
        <v>12.763821136854222</v>
      </c>
    </row>
    <row r="2416" spans="1:31" x14ac:dyDescent="0.3">
      <c r="A2416">
        <v>2454539</v>
      </c>
      <c r="B2416">
        <v>1</v>
      </c>
      <c r="C2416" t="s">
        <v>80</v>
      </c>
      <c r="D2416" t="s">
        <v>101</v>
      </c>
      <c r="E2416" t="s">
        <v>159</v>
      </c>
      <c r="F2416" t="s">
        <v>7229</v>
      </c>
      <c r="G2416" t="s">
        <v>143</v>
      </c>
      <c r="H2416" t="s">
        <v>144</v>
      </c>
      <c r="I2416" t="s">
        <v>136</v>
      </c>
      <c r="J2416" t="s">
        <v>137</v>
      </c>
      <c r="K2416" t="s">
        <v>138</v>
      </c>
      <c r="L2416" t="s">
        <v>7230</v>
      </c>
      <c r="M2416" t="s">
        <v>7231</v>
      </c>
      <c r="N2416">
        <v>0.86777777700000003</v>
      </c>
      <c r="O2416">
        <v>0</v>
      </c>
      <c r="P2416">
        <v>368</v>
      </c>
      <c r="Q2416">
        <v>0</v>
      </c>
      <c r="R2416">
        <v>1</v>
      </c>
      <c r="S2416">
        <v>0</v>
      </c>
      <c r="T2416">
        <v>63</v>
      </c>
      <c r="U2416">
        <v>0</v>
      </c>
      <c r="V2416">
        <v>0</v>
      </c>
      <c r="W2416">
        <v>0</v>
      </c>
      <c r="X2416">
        <v>143.04336468349669</v>
      </c>
      <c r="Y2416">
        <v>0</v>
      </c>
      <c r="Z2416">
        <v>7.6717733144976485E-2</v>
      </c>
      <c r="AA2416">
        <v>0</v>
      </c>
      <c r="AB2416">
        <v>43.674205632816175</v>
      </c>
      <c r="AC2416">
        <v>0</v>
      </c>
      <c r="AD2416">
        <v>0</v>
      </c>
      <c r="AE2416">
        <v>186.79428804945786</v>
      </c>
    </row>
    <row r="2417" spans="1:31" x14ac:dyDescent="0.3">
      <c r="A2417">
        <v>2454038</v>
      </c>
      <c r="B2417">
        <v>1</v>
      </c>
      <c r="C2417" t="s">
        <v>80</v>
      </c>
      <c r="D2417" t="s">
        <v>100</v>
      </c>
      <c r="E2417" t="s">
        <v>173</v>
      </c>
      <c r="F2417" t="s">
        <v>7232</v>
      </c>
      <c r="G2417" t="s">
        <v>179</v>
      </c>
      <c r="H2417" t="s">
        <v>144</v>
      </c>
      <c r="I2417" t="s">
        <v>136</v>
      </c>
      <c r="J2417" t="s">
        <v>137</v>
      </c>
      <c r="K2417" t="s">
        <v>138</v>
      </c>
      <c r="L2417" t="s">
        <v>7233</v>
      </c>
      <c r="M2417" t="s">
        <v>7234</v>
      </c>
      <c r="N2417">
        <v>1.618055555</v>
      </c>
      <c r="O2417">
        <v>0</v>
      </c>
      <c r="P2417">
        <v>1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0.48401959941079498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0.48401959941079498</v>
      </c>
    </row>
    <row r="2418" spans="1:31" x14ac:dyDescent="0.3">
      <c r="A2418">
        <v>2454393</v>
      </c>
      <c r="B2418">
        <v>1</v>
      </c>
      <c r="C2418" t="s">
        <v>80</v>
      </c>
      <c r="D2418" t="s">
        <v>96</v>
      </c>
      <c r="E2418" t="s">
        <v>159</v>
      </c>
      <c r="F2418" t="s">
        <v>7235</v>
      </c>
      <c r="G2418" t="s">
        <v>143</v>
      </c>
      <c r="H2418" t="s">
        <v>144</v>
      </c>
      <c r="I2418" t="s">
        <v>136</v>
      </c>
      <c r="J2418" t="s">
        <v>137</v>
      </c>
      <c r="K2418" t="s">
        <v>138</v>
      </c>
      <c r="L2418" t="s">
        <v>7236</v>
      </c>
      <c r="M2418" t="s">
        <v>7237</v>
      </c>
      <c r="N2418">
        <v>0.61194444400000003</v>
      </c>
      <c r="O2418">
        <v>0</v>
      </c>
      <c r="P2418">
        <v>139</v>
      </c>
      <c r="Q2418">
        <v>0</v>
      </c>
      <c r="R2418">
        <v>0</v>
      </c>
      <c r="S2418">
        <v>0</v>
      </c>
      <c r="T2418">
        <v>20</v>
      </c>
      <c r="U2418">
        <v>0</v>
      </c>
      <c r="V2418">
        <v>0</v>
      </c>
      <c r="W2418">
        <v>0</v>
      </c>
      <c r="X2418">
        <v>42.356714480856674</v>
      </c>
      <c r="Y2418">
        <v>0</v>
      </c>
      <c r="Z2418">
        <v>0</v>
      </c>
      <c r="AA2418">
        <v>0</v>
      </c>
      <c r="AB2418">
        <v>27.624683511681265</v>
      </c>
      <c r="AC2418">
        <v>0</v>
      </c>
      <c r="AD2418">
        <v>0</v>
      </c>
      <c r="AE2418">
        <v>69.981397992537936</v>
      </c>
    </row>
    <row r="2419" spans="1:31" x14ac:dyDescent="0.3">
      <c r="A2419">
        <v>2454061</v>
      </c>
      <c r="B2419">
        <v>1</v>
      </c>
      <c r="C2419" t="s">
        <v>80</v>
      </c>
      <c r="D2419" t="s">
        <v>105</v>
      </c>
      <c r="E2419" t="s">
        <v>169</v>
      </c>
      <c r="F2419" t="s">
        <v>7238</v>
      </c>
      <c r="G2419" t="s">
        <v>149</v>
      </c>
      <c r="H2419" t="s">
        <v>135</v>
      </c>
      <c r="I2419" t="s">
        <v>136</v>
      </c>
      <c r="J2419" t="s">
        <v>137</v>
      </c>
      <c r="K2419" t="s">
        <v>138</v>
      </c>
      <c r="L2419" t="s">
        <v>7239</v>
      </c>
      <c r="M2419" t="s">
        <v>7240</v>
      </c>
      <c r="N2419">
        <v>0.94638888799999998</v>
      </c>
      <c r="O2419">
        <v>0</v>
      </c>
      <c r="P2419">
        <v>2407</v>
      </c>
      <c r="Q2419">
        <v>0</v>
      </c>
      <c r="R2419">
        <v>12</v>
      </c>
      <c r="S2419">
        <v>12</v>
      </c>
      <c r="T2419">
        <v>121</v>
      </c>
      <c r="U2419">
        <v>5</v>
      </c>
      <c r="V2419">
        <v>4</v>
      </c>
      <c r="W2419">
        <v>0</v>
      </c>
      <c r="X2419">
        <v>670.24886983222484</v>
      </c>
      <c r="Y2419">
        <v>0</v>
      </c>
      <c r="Z2419">
        <v>2.9401264947133323</v>
      </c>
      <c r="AA2419">
        <v>145.54492610495066</v>
      </c>
      <c r="AB2419">
        <v>243.46833483511028</v>
      </c>
      <c r="AC2419">
        <v>367.21567842365818</v>
      </c>
      <c r="AD2419">
        <v>28.448624074749759</v>
      </c>
      <c r="AE2419">
        <v>1457.8665597654069</v>
      </c>
    </row>
    <row r="2420" spans="1:31" x14ac:dyDescent="0.3">
      <c r="A2420">
        <v>2454516</v>
      </c>
      <c r="B2420">
        <v>1</v>
      </c>
      <c r="C2420" t="s">
        <v>80</v>
      </c>
      <c r="D2420" t="s">
        <v>90</v>
      </c>
      <c r="E2420" t="s">
        <v>141</v>
      </c>
      <c r="F2420" t="s">
        <v>7241</v>
      </c>
      <c r="G2420" t="s">
        <v>366</v>
      </c>
      <c r="H2420" t="s">
        <v>144</v>
      </c>
      <c r="I2420" t="s">
        <v>136</v>
      </c>
      <c r="J2420" t="s">
        <v>137</v>
      </c>
      <c r="K2420" t="s">
        <v>138</v>
      </c>
      <c r="L2420" t="s">
        <v>7242</v>
      </c>
      <c r="M2420" t="s">
        <v>7243</v>
      </c>
      <c r="N2420">
        <v>1.1411111110000001</v>
      </c>
      <c r="O2420">
        <v>0</v>
      </c>
      <c r="P2420">
        <v>82</v>
      </c>
      <c r="Q2420">
        <v>0</v>
      </c>
      <c r="R2420">
        <v>0</v>
      </c>
      <c r="S2420">
        <v>0</v>
      </c>
      <c r="T2420">
        <v>13</v>
      </c>
      <c r="U2420">
        <v>0</v>
      </c>
      <c r="V2420">
        <v>0</v>
      </c>
      <c r="W2420">
        <v>0</v>
      </c>
      <c r="X2420">
        <v>23.135029617830369</v>
      </c>
      <c r="Y2420">
        <v>0</v>
      </c>
      <c r="Z2420">
        <v>0</v>
      </c>
      <c r="AA2420">
        <v>0</v>
      </c>
      <c r="AB2420">
        <v>6.4875213188405816</v>
      </c>
      <c r="AC2420">
        <v>0</v>
      </c>
      <c r="AD2420">
        <v>0</v>
      </c>
      <c r="AE2420">
        <v>29.622550936670951</v>
      </c>
    </row>
    <row r="2421" spans="1:31" x14ac:dyDescent="0.3">
      <c r="A2421">
        <v>2454376</v>
      </c>
      <c r="B2421">
        <v>1</v>
      </c>
      <c r="C2421" t="s">
        <v>81</v>
      </c>
      <c r="D2421" t="s">
        <v>113</v>
      </c>
      <c r="E2421" t="s">
        <v>141</v>
      </c>
      <c r="F2421" t="s">
        <v>7244</v>
      </c>
      <c r="G2421" t="s">
        <v>156</v>
      </c>
      <c r="H2421" t="s">
        <v>144</v>
      </c>
      <c r="I2421" t="s">
        <v>136</v>
      </c>
      <c r="J2421" t="s">
        <v>137</v>
      </c>
      <c r="K2421" t="s">
        <v>138</v>
      </c>
      <c r="L2421" t="s">
        <v>7245</v>
      </c>
      <c r="M2421" t="s">
        <v>7246</v>
      </c>
      <c r="N2421">
        <v>0.885833333</v>
      </c>
      <c r="O2421">
        <v>0</v>
      </c>
      <c r="P2421">
        <v>44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4.2884218648169021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4.2884218648169021</v>
      </c>
    </row>
    <row r="2422" spans="1:31" x14ac:dyDescent="0.3">
      <c r="A2422">
        <v>2453892</v>
      </c>
      <c r="B2422">
        <v>1</v>
      </c>
      <c r="C2422" t="s">
        <v>80</v>
      </c>
      <c r="D2422" t="s">
        <v>96</v>
      </c>
      <c r="E2422" t="s">
        <v>173</v>
      </c>
      <c r="F2422" t="s">
        <v>7247</v>
      </c>
      <c r="G2422" t="s">
        <v>175</v>
      </c>
      <c r="H2422" t="s">
        <v>144</v>
      </c>
      <c r="I2422" t="s">
        <v>136</v>
      </c>
      <c r="J2422" t="s">
        <v>137</v>
      </c>
      <c r="K2422" t="s">
        <v>138</v>
      </c>
      <c r="L2422" t="s">
        <v>7248</v>
      </c>
      <c r="M2422" t="s">
        <v>7249</v>
      </c>
      <c r="N2422">
        <v>1.990277777</v>
      </c>
      <c r="O2422">
        <v>0</v>
      </c>
      <c r="P2422">
        <v>2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2.0006026659733025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2.0006026659733025</v>
      </c>
    </row>
    <row r="2423" spans="1:31" x14ac:dyDescent="0.3">
      <c r="A2423">
        <v>2454144</v>
      </c>
      <c r="B2423">
        <v>1</v>
      </c>
      <c r="C2423" t="s">
        <v>80</v>
      </c>
      <c r="D2423" t="s">
        <v>97</v>
      </c>
      <c r="E2423" t="s">
        <v>159</v>
      </c>
      <c r="F2423" t="s">
        <v>7250</v>
      </c>
      <c r="G2423" t="s">
        <v>143</v>
      </c>
      <c r="H2423" t="s">
        <v>144</v>
      </c>
      <c r="I2423" t="s">
        <v>136</v>
      </c>
      <c r="J2423" t="s">
        <v>137</v>
      </c>
      <c r="K2423" t="s">
        <v>138</v>
      </c>
      <c r="L2423" t="s">
        <v>7251</v>
      </c>
      <c r="M2423" t="s">
        <v>7252</v>
      </c>
      <c r="N2423">
        <v>0.72416666600000001</v>
      </c>
      <c r="O2423">
        <v>0</v>
      </c>
      <c r="P2423">
        <v>177</v>
      </c>
      <c r="Q2423">
        <v>0</v>
      </c>
      <c r="R2423">
        <v>0</v>
      </c>
      <c r="S2423">
        <v>0</v>
      </c>
      <c r="T2423">
        <v>302</v>
      </c>
      <c r="U2423">
        <v>0</v>
      </c>
      <c r="V2423">
        <v>0</v>
      </c>
      <c r="W2423">
        <v>0</v>
      </c>
      <c r="X2423">
        <v>77.96388943028451</v>
      </c>
      <c r="Y2423">
        <v>0</v>
      </c>
      <c r="Z2423">
        <v>0</v>
      </c>
      <c r="AA2423">
        <v>0</v>
      </c>
      <c r="AB2423">
        <v>379.54657914949468</v>
      </c>
      <c r="AC2423">
        <v>0</v>
      </c>
      <c r="AD2423">
        <v>0</v>
      </c>
      <c r="AE2423">
        <v>457.51046857977917</v>
      </c>
    </row>
    <row r="2424" spans="1:31" x14ac:dyDescent="0.3">
      <c r="A2424">
        <v>2453912</v>
      </c>
      <c r="B2424">
        <v>1</v>
      </c>
      <c r="C2424" t="s">
        <v>80</v>
      </c>
      <c r="D2424" t="s">
        <v>101</v>
      </c>
      <c r="E2424" t="s">
        <v>141</v>
      </c>
      <c r="F2424" t="s">
        <v>7253</v>
      </c>
      <c r="G2424" t="s">
        <v>143</v>
      </c>
      <c r="H2424" t="s">
        <v>144</v>
      </c>
      <c r="I2424" t="s">
        <v>136</v>
      </c>
      <c r="J2424" t="s">
        <v>137</v>
      </c>
      <c r="K2424" t="s">
        <v>138</v>
      </c>
      <c r="L2424" t="s">
        <v>7254</v>
      </c>
      <c r="M2424" t="s">
        <v>7255</v>
      </c>
      <c r="N2424">
        <v>0.75388888799999998</v>
      </c>
      <c r="O2424">
        <v>0</v>
      </c>
      <c r="P2424">
        <v>64</v>
      </c>
      <c r="Q2424">
        <v>0</v>
      </c>
      <c r="R2424">
        <v>11</v>
      </c>
      <c r="S2424">
        <v>0</v>
      </c>
      <c r="T2424">
        <v>25</v>
      </c>
      <c r="U2424">
        <v>0</v>
      </c>
      <c r="V2424">
        <v>0</v>
      </c>
      <c r="W2424">
        <v>0</v>
      </c>
      <c r="X2424">
        <v>16.715899630220466</v>
      </c>
      <c r="Y2424">
        <v>0</v>
      </c>
      <c r="Z2424">
        <v>1.3600646385625781</v>
      </c>
      <c r="AA2424">
        <v>0</v>
      </c>
      <c r="AB2424">
        <v>30.924698577800267</v>
      </c>
      <c r="AC2424">
        <v>0</v>
      </c>
      <c r="AD2424">
        <v>0</v>
      </c>
      <c r="AE2424">
        <v>49.00066284658331</v>
      </c>
    </row>
    <row r="2425" spans="1:31" x14ac:dyDescent="0.3">
      <c r="A2425">
        <v>2453955</v>
      </c>
      <c r="B2425">
        <v>1</v>
      </c>
      <c r="C2425" t="s">
        <v>80</v>
      </c>
      <c r="D2425" t="s">
        <v>108</v>
      </c>
      <c r="E2425" t="s">
        <v>141</v>
      </c>
      <c r="F2425" t="s">
        <v>7256</v>
      </c>
      <c r="G2425" t="s">
        <v>226</v>
      </c>
      <c r="H2425" t="s">
        <v>144</v>
      </c>
      <c r="I2425" t="s">
        <v>136</v>
      </c>
      <c r="J2425" t="s">
        <v>137</v>
      </c>
      <c r="K2425" t="s">
        <v>162</v>
      </c>
      <c r="L2425" t="s">
        <v>7257</v>
      </c>
      <c r="M2425" t="s">
        <v>7258</v>
      </c>
      <c r="N2425">
        <v>8.2852777769999992</v>
      </c>
      <c r="O2425">
        <v>0</v>
      </c>
      <c r="P2425">
        <v>2</v>
      </c>
      <c r="Q2425">
        <v>0</v>
      </c>
      <c r="R2425">
        <v>14</v>
      </c>
      <c r="S2425">
        <v>0</v>
      </c>
      <c r="T2425">
        <v>2</v>
      </c>
      <c r="U2425">
        <v>0</v>
      </c>
      <c r="V2425">
        <v>0</v>
      </c>
      <c r="W2425">
        <v>0</v>
      </c>
      <c r="X2425">
        <v>2.5815687718225662</v>
      </c>
      <c r="Y2425">
        <v>0</v>
      </c>
      <c r="Z2425">
        <v>6.1049928856178193</v>
      </c>
      <c r="AA2425">
        <v>0</v>
      </c>
      <c r="AB2425">
        <v>0.43715371610492104</v>
      </c>
      <c r="AC2425">
        <v>0</v>
      </c>
      <c r="AD2425">
        <v>0</v>
      </c>
      <c r="AE2425">
        <v>9.1237153735453074</v>
      </c>
    </row>
    <row r="2426" spans="1:31" x14ac:dyDescent="0.3">
      <c r="A2426">
        <v>2453981</v>
      </c>
      <c r="B2426">
        <v>1</v>
      </c>
      <c r="C2426" t="s">
        <v>80</v>
      </c>
      <c r="D2426" t="s">
        <v>97</v>
      </c>
      <c r="E2426" t="s">
        <v>159</v>
      </c>
      <c r="F2426" t="s">
        <v>2744</v>
      </c>
      <c r="G2426" t="s">
        <v>143</v>
      </c>
      <c r="H2426" t="s">
        <v>144</v>
      </c>
      <c r="I2426" t="s">
        <v>136</v>
      </c>
      <c r="J2426" t="s">
        <v>137</v>
      </c>
      <c r="K2426" t="s">
        <v>138</v>
      </c>
      <c r="L2426" t="s">
        <v>7259</v>
      </c>
      <c r="M2426" t="s">
        <v>7260</v>
      </c>
      <c r="N2426">
        <v>0.29499999999999998</v>
      </c>
      <c r="O2426">
        <v>0</v>
      </c>
      <c r="P2426">
        <v>241</v>
      </c>
      <c r="Q2426">
        <v>0</v>
      </c>
      <c r="R2426">
        <v>24</v>
      </c>
      <c r="S2426">
        <v>0</v>
      </c>
      <c r="T2426">
        <v>36</v>
      </c>
      <c r="U2426">
        <v>0</v>
      </c>
      <c r="V2426">
        <v>0</v>
      </c>
      <c r="W2426">
        <v>0</v>
      </c>
      <c r="X2426">
        <v>28.50698621777531</v>
      </c>
      <c r="Y2426">
        <v>0</v>
      </c>
      <c r="Z2426">
        <v>0.67119775280358662</v>
      </c>
      <c r="AA2426">
        <v>0</v>
      </c>
      <c r="AB2426">
        <v>14.596444295985931</v>
      </c>
      <c r="AC2426">
        <v>0</v>
      </c>
      <c r="AD2426">
        <v>0</v>
      </c>
      <c r="AE2426">
        <v>43.774628266564825</v>
      </c>
    </row>
    <row r="2427" spans="1:31" x14ac:dyDescent="0.3">
      <c r="A2427">
        <v>2454522</v>
      </c>
      <c r="B2427">
        <v>1</v>
      </c>
      <c r="C2427" t="s">
        <v>80</v>
      </c>
      <c r="D2427" t="s">
        <v>100</v>
      </c>
      <c r="E2427" t="s">
        <v>173</v>
      </c>
      <c r="F2427" t="s">
        <v>7261</v>
      </c>
      <c r="G2427" t="s">
        <v>175</v>
      </c>
      <c r="H2427" t="s">
        <v>144</v>
      </c>
      <c r="I2427" t="s">
        <v>136</v>
      </c>
      <c r="J2427" t="s">
        <v>137</v>
      </c>
      <c r="K2427" t="s">
        <v>138</v>
      </c>
      <c r="L2427" t="s">
        <v>7262</v>
      </c>
      <c r="M2427" t="s">
        <v>7263</v>
      </c>
      <c r="N2427">
        <v>4.6472222219999999</v>
      </c>
      <c r="O2427">
        <v>0</v>
      </c>
      <c r="P2427">
        <v>1</v>
      </c>
      <c r="Q2427">
        <v>0</v>
      </c>
      <c r="R2427">
        <v>0</v>
      </c>
      <c r="S2427">
        <v>0</v>
      </c>
      <c r="T2427">
        <v>1</v>
      </c>
      <c r="U2427">
        <v>0</v>
      </c>
      <c r="V2427">
        <v>0</v>
      </c>
      <c r="W2427">
        <v>0</v>
      </c>
      <c r="X2427">
        <v>0.58650960203545777</v>
      </c>
      <c r="Y2427">
        <v>0</v>
      </c>
      <c r="Z2427">
        <v>0</v>
      </c>
      <c r="AA2427">
        <v>0</v>
      </c>
      <c r="AB2427">
        <v>0.40195375652529541</v>
      </c>
      <c r="AC2427">
        <v>0</v>
      </c>
      <c r="AD2427">
        <v>0</v>
      </c>
      <c r="AE2427">
        <v>0.98846335856075318</v>
      </c>
    </row>
    <row r="2428" spans="1:31" x14ac:dyDescent="0.3">
      <c r="A2428">
        <v>2454210</v>
      </c>
      <c r="B2428">
        <v>1</v>
      </c>
      <c r="C2428" t="s">
        <v>81</v>
      </c>
      <c r="D2428" t="s">
        <v>127</v>
      </c>
      <c r="E2428" t="s">
        <v>284</v>
      </c>
      <c r="F2428" t="s">
        <v>7264</v>
      </c>
      <c r="G2428" t="s">
        <v>149</v>
      </c>
      <c r="H2428" t="s">
        <v>135</v>
      </c>
      <c r="I2428" t="s">
        <v>136</v>
      </c>
      <c r="J2428" t="s">
        <v>137</v>
      </c>
      <c r="K2428" t="s">
        <v>138</v>
      </c>
      <c r="L2428" t="s">
        <v>7265</v>
      </c>
      <c r="M2428" t="s">
        <v>7266</v>
      </c>
      <c r="N2428">
        <v>1.650833333</v>
      </c>
      <c r="O2428">
        <v>10</v>
      </c>
      <c r="P2428">
        <v>153</v>
      </c>
      <c r="Q2428">
        <v>202</v>
      </c>
      <c r="R2428">
        <v>211</v>
      </c>
      <c r="S2428">
        <v>14</v>
      </c>
      <c r="T2428">
        <v>29</v>
      </c>
      <c r="U2428">
        <v>0</v>
      </c>
      <c r="V2428">
        <v>0</v>
      </c>
      <c r="W2428">
        <v>5.105901054852267</v>
      </c>
      <c r="X2428">
        <v>50.65438914787994</v>
      </c>
      <c r="Y2428">
        <v>120.42308716158415</v>
      </c>
      <c r="Z2428">
        <v>178.13956384089315</v>
      </c>
      <c r="AA2428">
        <v>18.283153969685756</v>
      </c>
      <c r="AB2428">
        <v>31.183769646657819</v>
      </c>
      <c r="AC2428">
        <v>0</v>
      </c>
      <c r="AD2428">
        <v>0</v>
      </c>
      <c r="AE2428">
        <v>403.78986482155312</v>
      </c>
    </row>
    <row r="2429" spans="1:31" x14ac:dyDescent="0.3">
      <c r="A2429">
        <v>2453961</v>
      </c>
      <c r="B2429">
        <v>1</v>
      </c>
      <c r="C2429" t="s">
        <v>80</v>
      </c>
      <c r="D2429" t="s">
        <v>91</v>
      </c>
      <c r="E2429" t="s">
        <v>169</v>
      </c>
      <c r="F2429" t="s">
        <v>7267</v>
      </c>
      <c r="G2429" t="s">
        <v>226</v>
      </c>
      <c r="H2429" t="s">
        <v>135</v>
      </c>
      <c r="I2429" t="s">
        <v>136</v>
      </c>
      <c r="J2429" t="s">
        <v>137</v>
      </c>
      <c r="K2429" t="s">
        <v>162</v>
      </c>
      <c r="L2429" t="s">
        <v>7268</v>
      </c>
      <c r="M2429" t="s">
        <v>7269</v>
      </c>
      <c r="N2429">
        <v>4.1036111110000002</v>
      </c>
      <c r="O2429">
        <v>29</v>
      </c>
      <c r="P2429">
        <v>1397</v>
      </c>
      <c r="Q2429">
        <v>56</v>
      </c>
      <c r="R2429">
        <v>122</v>
      </c>
      <c r="S2429">
        <v>29</v>
      </c>
      <c r="T2429">
        <v>212</v>
      </c>
      <c r="U2429">
        <v>6</v>
      </c>
      <c r="V2429">
        <v>1</v>
      </c>
      <c r="W2429">
        <v>75.574363416226305</v>
      </c>
      <c r="X2429">
        <v>2031.241748782475</v>
      </c>
      <c r="Y2429">
        <v>134.24968970686095</v>
      </c>
      <c r="Z2429">
        <v>123.62160617163238</v>
      </c>
      <c r="AA2429">
        <v>546.12180555783868</v>
      </c>
      <c r="AB2429">
        <v>835.43423648028818</v>
      </c>
      <c r="AC2429">
        <v>706.49674599457558</v>
      </c>
      <c r="AD2429">
        <v>254.48618287250795</v>
      </c>
      <c r="AE2429">
        <v>4707.2263789824046</v>
      </c>
    </row>
    <row r="2430" spans="1:31" x14ac:dyDescent="0.3">
      <c r="A2430">
        <v>2482242</v>
      </c>
      <c r="B2430">
        <v>1</v>
      </c>
      <c r="C2430" t="s">
        <v>80</v>
      </c>
      <c r="D2430" t="s">
        <v>82</v>
      </c>
      <c r="E2430" t="s">
        <v>169</v>
      </c>
      <c r="F2430" t="s">
        <v>7270</v>
      </c>
      <c r="G2430" t="s">
        <v>149</v>
      </c>
      <c r="H2430" t="s">
        <v>135</v>
      </c>
      <c r="I2430" t="s">
        <v>136</v>
      </c>
      <c r="J2430" t="s">
        <v>137</v>
      </c>
      <c r="K2430" t="s">
        <v>138</v>
      </c>
      <c r="L2430" t="s">
        <v>7271</v>
      </c>
      <c r="M2430" t="s">
        <v>7272</v>
      </c>
      <c r="N2430">
        <v>0.56666666600000004</v>
      </c>
      <c r="O2430">
        <v>0</v>
      </c>
      <c r="P2430">
        <v>4599</v>
      </c>
      <c r="Q2430">
        <v>0</v>
      </c>
      <c r="R2430">
        <v>0</v>
      </c>
      <c r="S2430">
        <v>2</v>
      </c>
      <c r="T2430">
        <v>200</v>
      </c>
      <c r="U2430">
        <v>0</v>
      </c>
      <c r="V2430">
        <v>0</v>
      </c>
      <c r="W2430">
        <v>0</v>
      </c>
      <c r="X2430">
        <v>1178.367179658713</v>
      </c>
      <c r="Y2430">
        <v>0</v>
      </c>
      <c r="Z2430">
        <v>0</v>
      </c>
      <c r="AA2430">
        <v>124.22087472310656</v>
      </c>
      <c r="AB2430">
        <v>159.89990410989762</v>
      </c>
      <c r="AC2430">
        <v>0</v>
      </c>
      <c r="AD2430">
        <v>0</v>
      </c>
      <c r="AE2430">
        <v>1462.4879584917171</v>
      </c>
    </row>
    <row r="2431" spans="1:31" x14ac:dyDescent="0.3">
      <c r="A2431">
        <v>2454396</v>
      </c>
      <c r="B2431">
        <v>1</v>
      </c>
      <c r="C2431" t="s">
        <v>80</v>
      </c>
      <c r="D2431" t="s">
        <v>95</v>
      </c>
      <c r="E2431" t="s">
        <v>147</v>
      </c>
      <c r="F2431" t="s">
        <v>7273</v>
      </c>
      <c r="G2431" t="s">
        <v>134</v>
      </c>
      <c r="H2431" t="s">
        <v>135</v>
      </c>
      <c r="I2431" t="s">
        <v>136</v>
      </c>
      <c r="J2431" t="s">
        <v>137</v>
      </c>
      <c r="K2431" t="s">
        <v>138</v>
      </c>
      <c r="L2431" t="s">
        <v>7274</v>
      </c>
      <c r="M2431" t="s">
        <v>7275</v>
      </c>
      <c r="N2431">
        <v>1.285555555</v>
      </c>
      <c r="O2431">
        <v>0</v>
      </c>
      <c r="P2431">
        <v>144</v>
      </c>
      <c r="Q2431">
        <v>0</v>
      </c>
      <c r="R2431">
        <v>1</v>
      </c>
      <c r="S2431">
        <v>21</v>
      </c>
      <c r="T2431">
        <v>10</v>
      </c>
      <c r="U2431">
        <v>2</v>
      </c>
      <c r="V2431">
        <v>0</v>
      </c>
      <c r="W2431">
        <v>0</v>
      </c>
      <c r="X2431">
        <v>55.842766436202126</v>
      </c>
      <c r="Y2431">
        <v>0</v>
      </c>
      <c r="Z2431">
        <v>4.5155504140900783E-3</v>
      </c>
      <c r="AA2431">
        <v>182.15575694177701</v>
      </c>
      <c r="AB2431">
        <v>7.7336457287773372</v>
      </c>
      <c r="AC2431">
        <v>123.36779637715217</v>
      </c>
      <c r="AD2431">
        <v>0</v>
      </c>
      <c r="AE2431">
        <v>369.10448103432276</v>
      </c>
    </row>
    <row r="2432" spans="1:31" x14ac:dyDescent="0.3">
      <c r="A2432">
        <v>2454350</v>
      </c>
      <c r="B2432">
        <v>1</v>
      </c>
      <c r="C2432" t="s">
        <v>80</v>
      </c>
      <c r="D2432" t="s">
        <v>84</v>
      </c>
      <c r="E2432" t="s">
        <v>141</v>
      </c>
      <c r="F2432" t="s">
        <v>7276</v>
      </c>
      <c r="G2432" t="s">
        <v>156</v>
      </c>
      <c r="H2432" t="s">
        <v>144</v>
      </c>
      <c r="I2432" t="s">
        <v>136</v>
      </c>
      <c r="J2432" t="s">
        <v>137</v>
      </c>
      <c r="K2432" t="s">
        <v>138</v>
      </c>
      <c r="L2432" t="s">
        <v>7277</v>
      </c>
      <c r="M2432" t="s">
        <v>7278</v>
      </c>
      <c r="N2432">
        <v>5.3811111110000001</v>
      </c>
      <c r="O2432">
        <v>0</v>
      </c>
      <c r="P2432">
        <v>2</v>
      </c>
      <c r="Q2432">
        <v>0</v>
      </c>
      <c r="R2432">
        <v>3</v>
      </c>
      <c r="S2432">
        <v>0</v>
      </c>
      <c r="T2432">
        <v>1</v>
      </c>
      <c r="U2432">
        <v>0</v>
      </c>
      <c r="V2432">
        <v>0</v>
      </c>
      <c r="W2432">
        <v>0</v>
      </c>
      <c r="X2432">
        <v>3.3213390208402087</v>
      </c>
      <c r="Y2432">
        <v>0</v>
      </c>
      <c r="Z2432">
        <v>5.7137677270393601</v>
      </c>
      <c r="AA2432">
        <v>0</v>
      </c>
      <c r="AB2432">
        <v>0.12808984630424394</v>
      </c>
      <c r="AC2432">
        <v>0</v>
      </c>
      <c r="AD2432">
        <v>0</v>
      </c>
      <c r="AE2432">
        <v>9.1631965941838125</v>
      </c>
    </row>
    <row r="2433" spans="1:31" x14ac:dyDescent="0.3">
      <c r="A2433">
        <v>2454227</v>
      </c>
      <c r="B2433">
        <v>1</v>
      </c>
      <c r="C2433" t="s">
        <v>80</v>
      </c>
      <c r="D2433" t="s">
        <v>85</v>
      </c>
      <c r="E2433" t="s">
        <v>141</v>
      </c>
      <c r="F2433" t="s">
        <v>7279</v>
      </c>
      <c r="G2433" t="s">
        <v>956</v>
      </c>
      <c r="H2433" t="s">
        <v>144</v>
      </c>
      <c r="I2433" t="s">
        <v>136</v>
      </c>
      <c r="J2433" t="s">
        <v>137</v>
      </c>
      <c r="K2433" t="s">
        <v>138</v>
      </c>
      <c r="L2433" t="s">
        <v>7280</v>
      </c>
      <c r="M2433" t="s">
        <v>7281</v>
      </c>
      <c r="N2433">
        <v>2.2280555550000001</v>
      </c>
      <c r="O2433">
        <v>0</v>
      </c>
      <c r="P2433">
        <v>105</v>
      </c>
      <c r="Q2433">
        <v>0</v>
      </c>
      <c r="R2433">
        <v>0</v>
      </c>
      <c r="S2433">
        <v>0</v>
      </c>
      <c r="T2433">
        <v>5</v>
      </c>
      <c r="U2433">
        <v>0</v>
      </c>
      <c r="V2433">
        <v>0</v>
      </c>
      <c r="W2433">
        <v>0</v>
      </c>
      <c r="X2433">
        <v>78.49122430288017</v>
      </c>
      <c r="Y2433">
        <v>0</v>
      </c>
      <c r="Z2433">
        <v>0</v>
      </c>
      <c r="AA2433">
        <v>0</v>
      </c>
      <c r="AB2433">
        <v>31.044762907359289</v>
      </c>
      <c r="AC2433">
        <v>0</v>
      </c>
      <c r="AD2433">
        <v>0</v>
      </c>
      <c r="AE2433">
        <v>109.53598721023945</v>
      </c>
    </row>
    <row r="2434" spans="1:31" x14ac:dyDescent="0.3">
      <c r="A2434">
        <v>2454496</v>
      </c>
      <c r="B2434">
        <v>1</v>
      </c>
      <c r="C2434" t="s">
        <v>81</v>
      </c>
      <c r="D2434" t="s">
        <v>118</v>
      </c>
      <c r="E2434" t="s">
        <v>141</v>
      </c>
      <c r="F2434" t="s">
        <v>7282</v>
      </c>
      <c r="G2434" t="s">
        <v>156</v>
      </c>
      <c r="H2434" t="s">
        <v>144</v>
      </c>
      <c r="I2434" t="s">
        <v>136</v>
      </c>
      <c r="J2434" t="s">
        <v>137</v>
      </c>
      <c r="K2434" t="s">
        <v>138</v>
      </c>
      <c r="L2434" t="s">
        <v>7283</v>
      </c>
      <c r="M2434" t="s">
        <v>7284</v>
      </c>
      <c r="N2434">
        <v>0.93444444400000004</v>
      </c>
      <c r="O2434">
        <v>0</v>
      </c>
      <c r="P2434">
        <v>83</v>
      </c>
      <c r="Q2434">
        <v>0</v>
      </c>
      <c r="R2434">
        <v>0</v>
      </c>
      <c r="S2434">
        <v>0</v>
      </c>
      <c r="T2434">
        <v>6</v>
      </c>
      <c r="U2434">
        <v>0</v>
      </c>
      <c r="V2434">
        <v>0</v>
      </c>
      <c r="W2434">
        <v>0</v>
      </c>
      <c r="X2434">
        <v>24.172501904161411</v>
      </c>
      <c r="Y2434">
        <v>0</v>
      </c>
      <c r="Z2434">
        <v>0</v>
      </c>
      <c r="AA2434">
        <v>0</v>
      </c>
      <c r="AB2434">
        <v>1.9347693575816174</v>
      </c>
      <c r="AC2434">
        <v>0</v>
      </c>
      <c r="AD2434">
        <v>0</v>
      </c>
      <c r="AE2434">
        <v>26.10727126174303</v>
      </c>
    </row>
    <row r="2435" spans="1:31" x14ac:dyDescent="0.3">
      <c r="A2435">
        <v>2454081</v>
      </c>
      <c r="B2435">
        <v>1</v>
      </c>
      <c r="C2435" t="s">
        <v>80</v>
      </c>
      <c r="D2435" t="s">
        <v>88</v>
      </c>
      <c r="E2435" t="s">
        <v>182</v>
      </c>
      <c r="F2435" t="s">
        <v>7285</v>
      </c>
      <c r="G2435" t="s">
        <v>143</v>
      </c>
      <c r="H2435" t="s">
        <v>144</v>
      </c>
      <c r="I2435" t="s">
        <v>136</v>
      </c>
      <c r="J2435" t="s">
        <v>137</v>
      </c>
      <c r="K2435" t="s">
        <v>138</v>
      </c>
      <c r="L2435" t="s">
        <v>7286</v>
      </c>
      <c r="M2435" t="s">
        <v>7287</v>
      </c>
      <c r="N2435">
        <v>0.17722222200000001</v>
      </c>
      <c r="O2435">
        <v>0</v>
      </c>
      <c r="P2435">
        <v>16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0.71844079270335592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0.71844079270335592</v>
      </c>
    </row>
    <row r="2436" spans="1:31" x14ac:dyDescent="0.3">
      <c r="A2436">
        <v>2454542</v>
      </c>
      <c r="B2436">
        <v>1</v>
      </c>
      <c r="C2436" t="s">
        <v>80</v>
      </c>
      <c r="D2436" t="s">
        <v>82</v>
      </c>
      <c r="E2436" t="s">
        <v>173</v>
      </c>
      <c r="F2436" t="s">
        <v>7288</v>
      </c>
      <c r="G2436" t="s">
        <v>461</v>
      </c>
      <c r="H2436" t="s">
        <v>144</v>
      </c>
      <c r="I2436" t="s">
        <v>136</v>
      </c>
      <c r="J2436" t="s">
        <v>137</v>
      </c>
      <c r="K2436" t="s">
        <v>138</v>
      </c>
      <c r="L2436" t="s">
        <v>7289</v>
      </c>
      <c r="M2436" t="s">
        <v>7290</v>
      </c>
      <c r="N2436">
        <v>2.4583333330000001</v>
      </c>
      <c r="O2436">
        <v>0</v>
      </c>
      <c r="P2436">
        <v>14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13.957238279117943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13.957238279117943</v>
      </c>
    </row>
    <row r="2437" spans="1:31" x14ac:dyDescent="0.3">
      <c r="A2437">
        <v>2454287</v>
      </c>
      <c r="B2437">
        <v>1</v>
      </c>
      <c r="C2437" t="s">
        <v>80</v>
      </c>
      <c r="D2437" t="s">
        <v>87</v>
      </c>
      <c r="E2437" t="s">
        <v>169</v>
      </c>
      <c r="F2437" t="s">
        <v>7291</v>
      </c>
      <c r="G2437" t="s">
        <v>226</v>
      </c>
      <c r="H2437" t="s">
        <v>135</v>
      </c>
      <c r="I2437" t="s">
        <v>136</v>
      </c>
      <c r="J2437" t="s">
        <v>137</v>
      </c>
      <c r="K2437" t="s">
        <v>162</v>
      </c>
      <c r="L2437" t="s">
        <v>7292</v>
      </c>
      <c r="M2437" t="s">
        <v>7293</v>
      </c>
      <c r="N2437">
        <v>2.0625</v>
      </c>
      <c r="O2437">
        <v>0</v>
      </c>
      <c r="P2437">
        <v>170</v>
      </c>
      <c r="Q2437">
        <v>0</v>
      </c>
      <c r="R2437">
        <v>0</v>
      </c>
      <c r="S2437">
        <v>3</v>
      </c>
      <c r="T2437">
        <v>10</v>
      </c>
      <c r="U2437">
        <v>2</v>
      </c>
      <c r="V2437">
        <v>2</v>
      </c>
      <c r="W2437">
        <v>0</v>
      </c>
      <c r="X2437">
        <v>87.02091276227894</v>
      </c>
      <c r="Y2437">
        <v>0</v>
      </c>
      <c r="Z2437">
        <v>0</v>
      </c>
      <c r="AA2437">
        <v>207.18434709852664</v>
      </c>
      <c r="AB2437">
        <v>36.8194868289822</v>
      </c>
      <c r="AC2437">
        <v>68.221765165330083</v>
      </c>
      <c r="AD2437">
        <v>333.61826192964202</v>
      </c>
      <c r="AE2437">
        <v>732.8647737847599</v>
      </c>
    </row>
    <row r="2438" spans="1:31" x14ac:dyDescent="0.3">
      <c r="A2438">
        <v>2454290</v>
      </c>
      <c r="B2438">
        <v>1</v>
      </c>
      <c r="C2438" t="s">
        <v>81</v>
      </c>
      <c r="D2438" t="s">
        <v>121</v>
      </c>
      <c r="E2438" t="s">
        <v>132</v>
      </c>
      <c r="F2438" t="s">
        <v>7294</v>
      </c>
      <c r="G2438" t="s">
        <v>149</v>
      </c>
      <c r="H2438" t="s">
        <v>135</v>
      </c>
      <c r="I2438" t="s">
        <v>136</v>
      </c>
      <c r="J2438" t="s">
        <v>137</v>
      </c>
      <c r="K2438" t="s">
        <v>138</v>
      </c>
      <c r="L2438" t="s">
        <v>7295</v>
      </c>
      <c r="M2438" t="s">
        <v>7296</v>
      </c>
      <c r="N2438">
        <v>0.234166666</v>
      </c>
      <c r="O2438">
        <v>0</v>
      </c>
      <c r="P2438">
        <v>283</v>
      </c>
      <c r="Q2438">
        <v>4</v>
      </c>
      <c r="R2438">
        <v>37</v>
      </c>
      <c r="S2438">
        <v>6</v>
      </c>
      <c r="T2438">
        <v>16</v>
      </c>
      <c r="U2438">
        <v>0</v>
      </c>
      <c r="V2438">
        <v>0</v>
      </c>
      <c r="W2438">
        <v>0</v>
      </c>
      <c r="X2438">
        <v>8.4983737324825874</v>
      </c>
      <c r="Y2438">
        <v>0.45635166718434594</v>
      </c>
      <c r="Z2438">
        <v>2.1073146137199248</v>
      </c>
      <c r="AA2438">
        <v>6.7085935541013368</v>
      </c>
      <c r="AB2438">
        <v>4.1025458405563064</v>
      </c>
      <c r="AC2438">
        <v>0</v>
      </c>
      <c r="AD2438">
        <v>0</v>
      </c>
      <c r="AE2438">
        <v>21.873179408044503</v>
      </c>
    </row>
    <row r="2439" spans="1:31" x14ac:dyDescent="0.3">
      <c r="A2439">
        <v>2454041</v>
      </c>
      <c r="B2439">
        <v>1</v>
      </c>
      <c r="C2439" t="s">
        <v>80</v>
      </c>
      <c r="D2439" t="s">
        <v>108</v>
      </c>
      <c r="E2439" t="s">
        <v>141</v>
      </c>
      <c r="F2439" t="s">
        <v>7297</v>
      </c>
      <c r="G2439" t="s">
        <v>410</v>
      </c>
      <c r="H2439" t="s">
        <v>144</v>
      </c>
      <c r="I2439" t="s">
        <v>136</v>
      </c>
      <c r="J2439" t="s">
        <v>137</v>
      </c>
      <c r="K2439" t="s">
        <v>138</v>
      </c>
      <c r="L2439" t="s">
        <v>7298</v>
      </c>
      <c r="M2439" t="s">
        <v>7299</v>
      </c>
      <c r="N2439">
        <v>8.7869444439999995</v>
      </c>
      <c r="O2439">
        <v>0</v>
      </c>
      <c r="P2439">
        <v>0</v>
      </c>
      <c r="Q2439">
        <v>0</v>
      </c>
      <c r="R2439">
        <v>1</v>
      </c>
      <c r="S2439">
        <v>0</v>
      </c>
      <c r="T2439">
        <v>0</v>
      </c>
      <c r="U2439">
        <v>0</v>
      </c>
      <c r="V2439">
        <v>1</v>
      </c>
      <c r="W2439">
        <v>0</v>
      </c>
      <c r="X2439">
        <v>0</v>
      </c>
      <c r="Y2439">
        <v>0</v>
      </c>
      <c r="Z2439">
        <v>1.8419164833435455</v>
      </c>
      <c r="AA2439">
        <v>0</v>
      </c>
      <c r="AB2439">
        <v>0</v>
      </c>
      <c r="AC2439">
        <v>0</v>
      </c>
      <c r="AD2439">
        <v>74.809391641092162</v>
      </c>
      <c r="AE2439">
        <v>76.651308124435701</v>
      </c>
    </row>
    <row r="2440" spans="1:31" x14ac:dyDescent="0.3">
      <c r="A2440">
        <v>2453895</v>
      </c>
      <c r="B2440">
        <v>1</v>
      </c>
      <c r="C2440" t="s">
        <v>80</v>
      </c>
      <c r="D2440" t="s">
        <v>93</v>
      </c>
      <c r="E2440" t="s">
        <v>141</v>
      </c>
      <c r="F2440" t="s">
        <v>1488</v>
      </c>
      <c r="G2440" t="s">
        <v>156</v>
      </c>
      <c r="H2440" t="s">
        <v>144</v>
      </c>
      <c r="I2440" t="s">
        <v>136</v>
      </c>
      <c r="J2440" t="s">
        <v>137</v>
      </c>
      <c r="K2440" t="s">
        <v>138</v>
      </c>
      <c r="L2440" t="s">
        <v>7300</v>
      </c>
      <c r="M2440" t="s">
        <v>7301</v>
      </c>
      <c r="N2440">
        <v>1.1558333329999999</v>
      </c>
      <c r="O2440">
        <v>0</v>
      </c>
      <c r="P2440">
        <v>1</v>
      </c>
      <c r="Q2440">
        <v>0</v>
      </c>
      <c r="R2440">
        <v>5</v>
      </c>
      <c r="S2440">
        <v>0</v>
      </c>
      <c r="T2440">
        <v>4</v>
      </c>
      <c r="U2440">
        <v>0</v>
      </c>
      <c r="V2440">
        <v>0</v>
      </c>
      <c r="W2440">
        <v>0</v>
      </c>
      <c r="X2440">
        <v>0.33630844224169076</v>
      </c>
      <c r="Y2440">
        <v>0</v>
      </c>
      <c r="Z2440">
        <v>1.3389857259254072</v>
      </c>
      <c r="AA2440">
        <v>0</v>
      </c>
      <c r="AB2440">
        <v>2.7082495844629735</v>
      </c>
      <c r="AC2440">
        <v>0</v>
      </c>
      <c r="AD2440">
        <v>0</v>
      </c>
      <c r="AE2440">
        <v>4.3835437526300716</v>
      </c>
    </row>
    <row r="2441" spans="1:31" x14ac:dyDescent="0.3">
      <c r="A2441">
        <v>2454141</v>
      </c>
      <c r="B2441">
        <v>1</v>
      </c>
      <c r="C2441" t="s">
        <v>80</v>
      </c>
      <c r="D2441" t="s">
        <v>87</v>
      </c>
      <c r="E2441" t="s">
        <v>147</v>
      </c>
      <c r="F2441" t="s">
        <v>7302</v>
      </c>
      <c r="G2441" t="s">
        <v>226</v>
      </c>
      <c r="H2441" t="s">
        <v>135</v>
      </c>
      <c r="I2441" t="s">
        <v>136</v>
      </c>
      <c r="J2441" t="s">
        <v>137</v>
      </c>
      <c r="K2441" t="s">
        <v>162</v>
      </c>
      <c r="L2441" t="s">
        <v>7303</v>
      </c>
      <c r="M2441" t="s">
        <v>7304</v>
      </c>
      <c r="N2441">
        <v>1.211944444</v>
      </c>
      <c r="O2441">
        <v>0</v>
      </c>
      <c r="P2441">
        <v>3498</v>
      </c>
      <c r="Q2441">
        <v>0</v>
      </c>
      <c r="R2441">
        <v>0</v>
      </c>
      <c r="S2441">
        <v>1</v>
      </c>
      <c r="T2441">
        <v>181</v>
      </c>
      <c r="U2441">
        <v>1</v>
      </c>
      <c r="V2441">
        <v>3</v>
      </c>
      <c r="W2441">
        <v>0</v>
      </c>
      <c r="X2441">
        <v>1458.2501441210006</v>
      </c>
      <c r="Y2441">
        <v>0</v>
      </c>
      <c r="Z2441">
        <v>0</v>
      </c>
      <c r="AA2441">
        <v>124.60614466824359</v>
      </c>
      <c r="AB2441">
        <v>307.30870923392575</v>
      </c>
      <c r="AC2441">
        <v>123.88789952358849</v>
      </c>
      <c r="AD2441">
        <v>0</v>
      </c>
      <c r="AE2441">
        <v>2014.0528975467585</v>
      </c>
    </row>
    <row r="2442" spans="1:31" x14ac:dyDescent="0.3">
      <c r="A2442">
        <v>2454499</v>
      </c>
      <c r="B2442">
        <v>1</v>
      </c>
      <c r="C2442" t="s">
        <v>80</v>
      </c>
      <c r="D2442" t="s">
        <v>90</v>
      </c>
      <c r="E2442" t="s">
        <v>147</v>
      </c>
      <c r="F2442" t="s">
        <v>7305</v>
      </c>
      <c r="G2442" t="s">
        <v>528</v>
      </c>
      <c r="H2442" t="s">
        <v>135</v>
      </c>
      <c r="I2442" t="s">
        <v>136</v>
      </c>
      <c r="J2442" t="s">
        <v>137</v>
      </c>
      <c r="K2442" t="s">
        <v>138</v>
      </c>
      <c r="L2442" t="s">
        <v>7306</v>
      </c>
      <c r="M2442" t="s">
        <v>7307</v>
      </c>
      <c r="N2442">
        <v>3.7552777769999999</v>
      </c>
      <c r="O2442">
        <v>0</v>
      </c>
      <c r="P2442">
        <v>686</v>
      </c>
      <c r="Q2442">
        <v>0</v>
      </c>
      <c r="R2442">
        <v>0</v>
      </c>
      <c r="S2442">
        <v>0</v>
      </c>
      <c r="T2442">
        <v>19</v>
      </c>
      <c r="U2442">
        <v>0</v>
      </c>
      <c r="V2442">
        <v>0</v>
      </c>
      <c r="W2442">
        <v>0</v>
      </c>
      <c r="X2442">
        <v>659.74091666614686</v>
      </c>
      <c r="Y2442">
        <v>0</v>
      </c>
      <c r="Z2442">
        <v>0</v>
      </c>
      <c r="AA2442">
        <v>0</v>
      </c>
      <c r="AB2442">
        <v>15.321387439528277</v>
      </c>
      <c r="AC2442">
        <v>0</v>
      </c>
      <c r="AD2442">
        <v>0</v>
      </c>
      <c r="AE2442">
        <v>675.06230410567514</v>
      </c>
    </row>
    <row r="2443" spans="1:31" x14ac:dyDescent="0.3">
      <c r="A2443">
        <v>2454001</v>
      </c>
      <c r="B2443">
        <v>1</v>
      </c>
      <c r="C2443" t="s">
        <v>81</v>
      </c>
      <c r="D2443" t="s">
        <v>112</v>
      </c>
      <c r="E2443" t="s">
        <v>169</v>
      </c>
      <c r="F2443" t="s">
        <v>7308</v>
      </c>
      <c r="G2443" t="s">
        <v>149</v>
      </c>
      <c r="H2443" t="s">
        <v>135</v>
      </c>
      <c r="I2443" t="s">
        <v>136</v>
      </c>
      <c r="J2443" t="s">
        <v>137</v>
      </c>
      <c r="K2443" t="s">
        <v>138</v>
      </c>
      <c r="L2443" t="s">
        <v>7309</v>
      </c>
      <c r="M2443" t="s">
        <v>7310</v>
      </c>
      <c r="N2443">
        <v>5.5833332999999999E-2</v>
      </c>
      <c r="O2443">
        <v>1</v>
      </c>
      <c r="P2443">
        <v>0</v>
      </c>
      <c r="Q2443">
        <v>92</v>
      </c>
      <c r="R2443">
        <v>23</v>
      </c>
      <c r="S2443">
        <v>5</v>
      </c>
      <c r="T2443">
        <v>0</v>
      </c>
      <c r="U2443">
        <v>1</v>
      </c>
      <c r="V2443">
        <v>0</v>
      </c>
      <c r="W2443">
        <v>1.5420124158112499E-2</v>
      </c>
      <c r="X2443">
        <v>0</v>
      </c>
      <c r="Y2443">
        <v>2.4135149128021713</v>
      </c>
      <c r="Z2443">
        <v>0.20323895113171231</v>
      </c>
      <c r="AA2443">
        <v>0.99439737942445983</v>
      </c>
      <c r="AB2443">
        <v>0</v>
      </c>
      <c r="AC2443">
        <v>0.40225778675864465</v>
      </c>
      <c r="AD2443">
        <v>0</v>
      </c>
      <c r="AE2443">
        <v>4.0288291542751002</v>
      </c>
    </row>
    <row r="2444" spans="1:31" x14ac:dyDescent="0.3">
      <c r="A2444">
        <v>2453978</v>
      </c>
      <c r="B2444">
        <v>1</v>
      </c>
      <c r="C2444" t="s">
        <v>80</v>
      </c>
      <c r="D2444" t="s">
        <v>92</v>
      </c>
      <c r="E2444" t="s">
        <v>141</v>
      </c>
      <c r="F2444" t="s">
        <v>7311</v>
      </c>
      <c r="G2444" t="s">
        <v>200</v>
      </c>
      <c r="H2444" t="s">
        <v>144</v>
      </c>
      <c r="I2444" t="s">
        <v>136</v>
      </c>
      <c r="J2444" t="s">
        <v>137</v>
      </c>
      <c r="K2444" t="s">
        <v>138</v>
      </c>
      <c r="L2444" t="s">
        <v>7312</v>
      </c>
      <c r="M2444" t="s">
        <v>7313</v>
      </c>
      <c r="N2444">
        <v>2.293055555</v>
      </c>
      <c r="O2444">
        <v>0</v>
      </c>
      <c r="P2444">
        <v>33</v>
      </c>
      <c r="Q2444">
        <v>0</v>
      </c>
      <c r="R2444">
        <v>0</v>
      </c>
      <c r="S2444">
        <v>0</v>
      </c>
      <c r="T2444">
        <v>5</v>
      </c>
      <c r="U2444">
        <v>0</v>
      </c>
      <c r="V2444">
        <v>0</v>
      </c>
      <c r="W2444">
        <v>0</v>
      </c>
      <c r="X2444">
        <v>6.482190723936335</v>
      </c>
      <c r="Y2444">
        <v>0</v>
      </c>
      <c r="Z2444">
        <v>0</v>
      </c>
      <c r="AA2444">
        <v>0</v>
      </c>
      <c r="AB2444">
        <v>9.0779392718721024</v>
      </c>
      <c r="AC2444">
        <v>0</v>
      </c>
      <c r="AD2444">
        <v>0</v>
      </c>
      <c r="AE2444">
        <v>15.560129995808438</v>
      </c>
    </row>
    <row r="2445" spans="1:31" x14ac:dyDescent="0.3">
      <c r="A2445">
        <v>2454101</v>
      </c>
      <c r="B2445">
        <v>1</v>
      </c>
      <c r="C2445" t="s">
        <v>80</v>
      </c>
      <c r="D2445" t="s">
        <v>99</v>
      </c>
      <c r="E2445" t="s">
        <v>169</v>
      </c>
      <c r="F2445" t="s">
        <v>7145</v>
      </c>
      <c r="G2445" t="s">
        <v>149</v>
      </c>
      <c r="H2445" t="s">
        <v>135</v>
      </c>
      <c r="I2445" t="s">
        <v>136</v>
      </c>
      <c r="J2445" t="s">
        <v>137</v>
      </c>
      <c r="K2445" t="s">
        <v>138</v>
      </c>
      <c r="L2445" t="s">
        <v>7314</v>
      </c>
      <c r="M2445" t="s">
        <v>7315</v>
      </c>
      <c r="N2445">
        <v>9.5555555E-2</v>
      </c>
      <c r="O2445">
        <v>4</v>
      </c>
      <c r="P2445">
        <v>578</v>
      </c>
      <c r="Q2445">
        <v>1</v>
      </c>
      <c r="R2445">
        <v>39</v>
      </c>
      <c r="S2445">
        <v>2</v>
      </c>
      <c r="T2445">
        <v>71</v>
      </c>
      <c r="U2445">
        <v>0</v>
      </c>
      <c r="V2445">
        <v>0</v>
      </c>
      <c r="W2445">
        <v>3.9725543259115059</v>
      </c>
      <c r="X2445">
        <v>12.132508207397178</v>
      </c>
      <c r="Y2445">
        <v>3.9320349589578224E-2</v>
      </c>
      <c r="Z2445">
        <v>0.60990167491847391</v>
      </c>
      <c r="AA2445">
        <v>6.168527946247802</v>
      </c>
      <c r="AB2445">
        <v>6.3242364114443088</v>
      </c>
      <c r="AC2445">
        <v>0</v>
      </c>
      <c r="AD2445">
        <v>0</v>
      </c>
      <c r="AE2445">
        <v>29.247048915508849</v>
      </c>
    </row>
    <row r="2446" spans="1:31" x14ac:dyDescent="0.3">
      <c r="A2446">
        <v>2453958</v>
      </c>
      <c r="B2446">
        <v>1</v>
      </c>
      <c r="C2446" t="s">
        <v>80</v>
      </c>
      <c r="D2446" t="s">
        <v>85</v>
      </c>
      <c r="E2446" t="s">
        <v>173</v>
      </c>
      <c r="F2446" t="s">
        <v>7316</v>
      </c>
      <c r="G2446" t="s">
        <v>175</v>
      </c>
      <c r="H2446" t="s">
        <v>144</v>
      </c>
      <c r="I2446" t="s">
        <v>136</v>
      </c>
      <c r="J2446" t="s">
        <v>137</v>
      </c>
      <c r="K2446" t="s">
        <v>138</v>
      </c>
      <c r="L2446" t="s">
        <v>7317</v>
      </c>
      <c r="M2446" t="s">
        <v>7318</v>
      </c>
      <c r="N2446">
        <v>2.3122222219999999</v>
      </c>
      <c r="O2446">
        <v>0</v>
      </c>
      <c r="P2446">
        <v>2</v>
      </c>
      <c r="Q2446">
        <v>0</v>
      </c>
      <c r="R2446">
        <v>0</v>
      </c>
      <c r="S2446">
        <v>0</v>
      </c>
      <c r="T2446">
        <v>1</v>
      </c>
      <c r="U2446">
        <v>0</v>
      </c>
      <c r="V2446">
        <v>0</v>
      </c>
      <c r="W2446">
        <v>0</v>
      </c>
      <c r="X2446">
        <v>0.60124083441559817</v>
      </c>
      <c r="Y2446">
        <v>0</v>
      </c>
      <c r="Z2446">
        <v>0</v>
      </c>
      <c r="AA2446">
        <v>0</v>
      </c>
      <c r="AB2446">
        <v>0.84428929686701315</v>
      </c>
      <c r="AC2446">
        <v>0</v>
      </c>
      <c r="AD2446">
        <v>0</v>
      </c>
      <c r="AE2446">
        <v>1.4455301312826112</v>
      </c>
    </row>
    <row r="2447" spans="1:31" x14ac:dyDescent="0.3">
      <c r="A2447">
        <v>2454519</v>
      </c>
      <c r="B2447">
        <v>1</v>
      </c>
      <c r="C2447" t="s">
        <v>81</v>
      </c>
      <c r="D2447" t="s">
        <v>127</v>
      </c>
      <c r="E2447" t="s">
        <v>141</v>
      </c>
      <c r="F2447" t="s">
        <v>7319</v>
      </c>
      <c r="G2447" t="s">
        <v>156</v>
      </c>
      <c r="H2447" t="s">
        <v>144</v>
      </c>
      <c r="I2447" t="s">
        <v>136</v>
      </c>
      <c r="J2447" t="s">
        <v>137</v>
      </c>
      <c r="K2447" t="s">
        <v>138</v>
      </c>
      <c r="L2447" t="s">
        <v>7320</v>
      </c>
      <c r="M2447" t="s">
        <v>7321</v>
      </c>
      <c r="N2447">
        <v>2.3047222220000001</v>
      </c>
      <c r="O2447">
        <v>0</v>
      </c>
      <c r="P2447">
        <v>0</v>
      </c>
      <c r="Q2447">
        <v>0</v>
      </c>
      <c r="R2447">
        <v>1</v>
      </c>
      <c r="S2447">
        <v>0</v>
      </c>
      <c r="T2447">
        <v>7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3.0971793446906717</v>
      </c>
      <c r="AA2447">
        <v>0</v>
      </c>
      <c r="AB2447">
        <v>57.460120639054601</v>
      </c>
      <c r="AC2447">
        <v>0</v>
      </c>
      <c r="AD2447">
        <v>0</v>
      </c>
      <c r="AE2447">
        <v>60.557299983745274</v>
      </c>
    </row>
    <row r="2448" spans="1:31" x14ac:dyDescent="0.3">
      <c r="A2448">
        <v>2454021</v>
      </c>
      <c r="B2448">
        <v>1</v>
      </c>
      <c r="C2448" t="s">
        <v>80</v>
      </c>
      <c r="D2448" t="s">
        <v>105</v>
      </c>
      <c r="E2448" t="s">
        <v>147</v>
      </c>
      <c r="F2448" t="s">
        <v>7322</v>
      </c>
      <c r="G2448" t="s">
        <v>193</v>
      </c>
      <c r="H2448" t="s">
        <v>135</v>
      </c>
      <c r="I2448" t="s">
        <v>136</v>
      </c>
      <c r="J2448" t="s">
        <v>137</v>
      </c>
      <c r="K2448" t="s">
        <v>138</v>
      </c>
      <c r="L2448" t="s">
        <v>7323</v>
      </c>
      <c r="M2448" t="s">
        <v>7324</v>
      </c>
      <c r="N2448">
        <v>1.6130555550000001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1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31.857066945546183</v>
      </c>
      <c r="AD2448">
        <v>0</v>
      </c>
      <c r="AE2448">
        <v>31.857066945546183</v>
      </c>
    </row>
    <row r="2449" spans="1:31" x14ac:dyDescent="0.3">
      <c r="A2449">
        <v>2454253</v>
      </c>
      <c r="B2449">
        <v>1</v>
      </c>
      <c r="C2449" t="s">
        <v>80</v>
      </c>
      <c r="D2449" t="s">
        <v>87</v>
      </c>
      <c r="E2449" t="s">
        <v>169</v>
      </c>
      <c r="F2449" t="s">
        <v>7325</v>
      </c>
      <c r="G2449" t="s">
        <v>226</v>
      </c>
      <c r="H2449" t="s">
        <v>135</v>
      </c>
      <c r="I2449" t="s">
        <v>136</v>
      </c>
      <c r="J2449" t="s">
        <v>137</v>
      </c>
      <c r="K2449" t="s">
        <v>162</v>
      </c>
      <c r="L2449" t="s">
        <v>7326</v>
      </c>
      <c r="M2449" t="s">
        <v>7327</v>
      </c>
      <c r="N2449">
        <v>2.7197222220000001</v>
      </c>
      <c r="O2449">
        <v>0</v>
      </c>
      <c r="P2449">
        <v>0</v>
      </c>
      <c r="Q2449">
        <v>0</v>
      </c>
      <c r="R2449">
        <v>0</v>
      </c>
      <c r="S2449">
        <v>7</v>
      </c>
      <c r="T2449">
        <v>3</v>
      </c>
      <c r="U2449">
        <v>1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1266.1431354353535</v>
      </c>
      <c r="AB2449">
        <v>59.275792821751232</v>
      </c>
      <c r="AC2449">
        <v>135.8187681326329</v>
      </c>
      <c r="AD2449">
        <v>0</v>
      </c>
      <c r="AE2449">
        <v>1461.2376963897377</v>
      </c>
    </row>
    <row r="2450" spans="1:31" x14ac:dyDescent="0.3">
      <c r="A2450">
        <v>2454468</v>
      </c>
      <c r="B2450">
        <v>1</v>
      </c>
      <c r="C2450" t="s">
        <v>80</v>
      </c>
      <c r="D2450" t="s">
        <v>110</v>
      </c>
      <c r="E2450" t="s">
        <v>173</v>
      </c>
      <c r="F2450" t="s">
        <v>7328</v>
      </c>
      <c r="G2450" t="s">
        <v>461</v>
      </c>
      <c r="H2450" t="s">
        <v>144</v>
      </c>
      <c r="I2450" t="s">
        <v>136</v>
      </c>
      <c r="J2450" t="s">
        <v>137</v>
      </c>
      <c r="K2450" t="s">
        <v>138</v>
      </c>
      <c r="L2450" t="s">
        <v>7329</v>
      </c>
      <c r="M2450" t="s">
        <v>7330</v>
      </c>
      <c r="N2450">
        <v>0.84611111100000003</v>
      </c>
      <c r="O2450">
        <v>0</v>
      </c>
      <c r="P2450">
        <v>51</v>
      </c>
      <c r="Q2450">
        <v>0</v>
      </c>
      <c r="R2450">
        <v>0</v>
      </c>
      <c r="S2450">
        <v>0</v>
      </c>
      <c r="T2450">
        <v>4</v>
      </c>
      <c r="U2450">
        <v>0</v>
      </c>
      <c r="V2450">
        <v>0</v>
      </c>
      <c r="W2450">
        <v>0</v>
      </c>
      <c r="X2450">
        <v>16.819193092155512</v>
      </c>
      <c r="Y2450">
        <v>0</v>
      </c>
      <c r="Z2450">
        <v>0</v>
      </c>
      <c r="AA2450">
        <v>0</v>
      </c>
      <c r="AB2450">
        <v>4.0779537312901857</v>
      </c>
      <c r="AC2450">
        <v>0</v>
      </c>
      <c r="AD2450">
        <v>0</v>
      </c>
      <c r="AE2450">
        <v>20.897146823445699</v>
      </c>
    </row>
    <row r="2451" spans="1:31" x14ac:dyDescent="0.3">
      <c r="A2451">
        <v>2454299</v>
      </c>
      <c r="B2451">
        <v>1</v>
      </c>
      <c r="C2451" t="s">
        <v>80</v>
      </c>
      <c r="D2451" t="s">
        <v>103</v>
      </c>
      <c r="E2451" t="s">
        <v>173</v>
      </c>
      <c r="F2451" t="s">
        <v>7331</v>
      </c>
      <c r="G2451" t="s">
        <v>175</v>
      </c>
      <c r="H2451" t="s">
        <v>144</v>
      </c>
      <c r="I2451" t="s">
        <v>136</v>
      </c>
      <c r="J2451" t="s">
        <v>137</v>
      </c>
      <c r="K2451" t="s">
        <v>138</v>
      </c>
      <c r="L2451" t="s">
        <v>7332</v>
      </c>
      <c r="M2451" t="s">
        <v>7333</v>
      </c>
      <c r="N2451">
        <v>1.683611111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1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3.1838366511719784</v>
      </c>
      <c r="AC2451">
        <v>0</v>
      </c>
      <c r="AD2451">
        <v>0</v>
      </c>
      <c r="AE2451">
        <v>3.1838366511719784</v>
      </c>
    </row>
    <row r="2452" spans="1:31" x14ac:dyDescent="0.3">
      <c r="A2452">
        <v>2454276</v>
      </c>
      <c r="B2452">
        <v>1</v>
      </c>
      <c r="C2452" t="s">
        <v>80</v>
      </c>
      <c r="D2452" t="s">
        <v>108</v>
      </c>
      <c r="E2452" t="s">
        <v>141</v>
      </c>
      <c r="F2452" t="s">
        <v>7334</v>
      </c>
      <c r="G2452" t="s">
        <v>156</v>
      </c>
      <c r="H2452" t="s">
        <v>144</v>
      </c>
      <c r="I2452" t="s">
        <v>136</v>
      </c>
      <c r="J2452" t="s">
        <v>137</v>
      </c>
      <c r="K2452" t="s">
        <v>138</v>
      </c>
      <c r="L2452" t="s">
        <v>7335</v>
      </c>
      <c r="M2452" t="s">
        <v>7336</v>
      </c>
      <c r="N2452">
        <v>3.6091666660000001</v>
      </c>
      <c r="O2452">
        <v>0</v>
      </c>
      <c r="P2452">
        <v>1</v>
      </c>
      <c r="Q2452">
        <v>0</v>
      </c>
      <c r="R2452">
        <v>0</v>
      </c>
      <c r="S2452">
        <v>0</v>
      </c>
      <c r="T2452">
        <v>1</v>
      </c>
      <c r="U2452">
        <v>0</v>
      </c>
      <c r="V2452">
        <v>0</v>
      </c>
      <c r="W2452">
        <v>0</v>
      </c>
      <c r="X2452">
        <v>0.71424327141115074</v>
      </c>
      <c r="Y2452">
        <v>0</v>
      </c>
      <c r="Z2452">
        <v>0</v>
      </c>
      <c r="AA2452">
        <v>0</v>
      </c>
      <c r="AB2452">
        <v>6.4658702936212089</v>
      </c>
      <c r="AC2452">
        <v>0</v>
      </c>
      <c r="AD2452">
        <v>0</v>
      </c>
      <c r="AE2452">
        <v>7.18011356503236</v>
      </c>
    </row>
    <row r="2453" spans="1:31" x14ac:dyDescent="0.3">
      <c r="A2453">
        <v>2454153</v>
      </c>
      <c r="B2453">
        <v>1</v>
      </c>
      <c r="C2453" t="s">
        <v>80</v>
      </c>
      <c r="D2453" t="s">
        <v>97</v>
      </c>
      <c r="E2453" t="s">
        <v>159</v>
      </c>
      <c r="F2453" t="s">
        <v>7337</v>
      </c>
      <c r="G2453" t="s">
        <v>143</v>
      </c>
      <c r="H2453" t="s">
        <v>144</v>
      </c>
      <c r="I2453" t="s">
        <v>136</v>
      </c>
      <c r="J2453" t="s">
        <v>137</v>
      </c>
      <c r="K2453" t="s">
        <v>138</v>
      </c>
      <c r="L2453" t="s">
        <v>7338</v>
      </c>
      <c r="M2453" t="s">
        <v>7339</v>
      </c>
      <c r="N2453">
        <v>0.32</v>
      </c>
      <c r="O2453">
        <v>0</v>
      </c>
      <c r="P2453">
        <v>197</v>
      </c>
      <c r="Q2453">
        <v>0</v>
      </c>
      <c r="R2453">
        <v>0</v>
      </c>
      <c r="S2453">
        <v>0</v>
      </c>
      <c r="T2453">
        <v>301</v>
      </c>
      <c r="U2453">
        <v>0</v>
      </c>
      <c r="V2453">
        <v>0</v>
      </c>
      <c r="W2453">
        <v>0</v>
      </c>
      <c r="X2453">
        <v>33.666834015094643</v>
      </c>
      <c r="Y2453">
        <v>0</v>
      </c>
      <c r="Z2453">
        <v>0</v>
      </c>
      <c r="AA2453">
        <v>0</v>
      </c>
      <c r="AB2453">
        <v>122.3055390494403</v>
      </c>
      <c r="AC2453">
        <v>0</v>
      </c>
      <c r="AD2453">
        <v>0</v>
      </c>
      <c r="AE2453">
        <v>155.97237306453493</v>
      </c>
    </row>
    <row r="2454" spans="1:31" x14ac:dyDescent="0.3">
      <c r="A2454">
        <v>2453904</v>
      </c>
      <c r="B2454">
        <v>1</v>
      </c>
      <c r="C2454" t="s">
        <v>80</v>
      </c>
      <c r="D2454" t="s">
        <v>90</v>
      </c>
      <c r="E2454" t="s">
        <v>173</v>
      </c>
      <c r="F2454" t="s">
        <v>7340</v>
      </c>
      <c r="G2454" t="s">
        <v>175</v>
      </c>
      <c r="H2454" t="s">
        <v>144</v>
      </c>
      <c r="I2454" t="s">
        <v>136</v>
      </c>
      <c r="J2454" t="s">
        <v>137</v>
      </c>
      <c r="K2454" t="s">
        <v>138</v>
      </c>
      <c r="L2454" t="s">
        <v>7341</v>
      </c>
      <c r="M2454" t="s">
        <v>7342</v>
      </c>
      <c r="N2454">
        <v>1.2269444439999999</v>
      </c>
      <c r="O2454">
        <v>0</v>
      </c>
      <c r="P2454">
        <v>5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0.72858497628274965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0.72858497628274965</v>
      </c>
    </row>
    <row r="2455" spans="1:31" x14ac:dyDescent="0.3">
      <c r="A2455">
        <v>2454385</v>
      </c>
      <c r="B2455">
        <v>1</v>
      </c>
      <c r="C2455" t="s">
        <v>80</v>
      </c>
      <c r="D2455" t="s">
        <v>84</v>
      </c>
      <c r="E2455" t="s">
        <v>159</v>
      </c>
      <c r="F2455" t="s">
        <v>7343</v>
      </c>
      <c r="G2455" t="s">
        <v>143</v>
      </c>
      <c r="H2455" t="s">
        <v>144</v>
      </c>
      <c r="I2455" t="s">
        <v>136</v>
      </c>
      <c r="J2455" t="s">
        <v>137</v>
      </c>
      <c r="K2455" t="s">
        <v>138</v>
      </c>
      <c r="L2455" t="s">
        <v>7344</v>
      </c>
      <c r="M2455" t="s">
        <v>7345</v>
      </c>
      <c r="N2455">
        <v>0.44666666599999999</v>
      </c>
      <c r="O2455">
        <v>0</v>
      </c>
      <c r="P2455">
        <v>437</v>
      </c>
      <c r="Q2455">
        <v>0</v>
      </c>
      <c r="R2455">
        <v>0</v>
      </c>
      <c r="S2455">
        <v>0</v>
      </c>
      <c r="T2455">
        <v>15</v>
      </c>
      <c r="U2455">
        <v>0</v>
      </c>
      <c r="V2455">
        <v>0</v>
      </c>
      <c r="W2455">
        <v>0</v>
      </c>
      <c r="X2455">
        <v>56.415379986384721</v>
      </c>
      <c r="Y2455">
        <v>0</v>
      </c>
      <c r="Z2455">
        <v>0</v>
      </c>
      <c r="AA2455">
        <v>0</v>
      </c>
      <c r="AB2455">
        <v>9.0943077740503675</v>
      </c>
      <c r="AC2455">
        <v>0</v>
      </c>
      <c r="AD2455">
        <v>0</v>
      </c>
      <c r="AE2455">
        <v>65.509687760435085</v>
      </c>
    </row>
    <row r="2456" spans="1:31" x14ac:dyDescent="0.3">
      <c r="A2456">
        <v>2454485</v>
      </c>
      <c r="B2456">
        <v>1</v>
      </c>
      <c r="C2456" t="s">
        <v>81</v>
      </c>
      <c r="D2456" t="s">
        <v>118</v>
      </c>
      <c r="E2456" t="s">
        <v>173</v>
      </c>
      <c r="F2456" t="s">
        <v>7346</v>
      </c>
      <c r="G2456" t="s">
        <v>461</v>
      </c>
      <c r="H2456" t="s">
        <v>144</v>
      </c>
      <c r="I2456" t="s">
        <v>136</v>
      </c>
      <c r="J2456" t="s">
        <v>137</v>
      </c>
      <c r="K2456" t="s">
        <v>138</v>
      </c>
      <c r="L2456" t="s">
        <v>7347</v>
      </c>
      <c r="M2456" t="s">
        <v>7348</v>
      </c>
      <c r="N2456">
        <v>1.836944444</v>
      </c>
      <c r="O2456">
        <v>0</v>
      </c>
      <c r="P2456">
        <v>9</v>
      </c>
      <c r="Q2456">
        <v>0</v>
      </c>
      <c r="R2456">
        <v>0</v>
      </c>
      <c r="S2456">
        <v>0</v>
      </c>
      <c r="T2456">
        <v>1</v>
      </c>
      <c r="U2456">
        <v>0</v>
      </c>
      <c r="V2456">
        <v>0</v>
      </c>
      <c r="W2456">
        <v>0</v>
      </c>
      <c r="X2456">
        <v>5.2251282967930965</v>
      </c>
      <c r="Y2456">
        <v>0</v>
      </c>
      <c r="Z2456">
        <v>0</v>
      </c>
      <c r="AA2456">
        <v>0</v>
      </c>
      <c r="AB2456">
        <v>2.4246041645600531</v>
      </c>
      <c r="AC2456">
        <v>0</v>
      </c>
      <c r="AD2456">
        <v>0</v>
      </c>
      <c r="AE2456">
        <v>7.6497324613531497</v>
      </c>
    </row>
    <row r="2457" spans="1:31" x14ac:dyDescent="0.3">
      <c r="A2457">
        <v>2454336</v>
      </c>
      <c r="B2457">
        <v>1</v>
      </c>
      <c r="C2457" t="s">
        <v>80</v>
      </c>
      <c r="D2457" t="s">
        <v>104</v>
      </c>
      <c r="E2457" t="s">
        <v>173</v>
      </c>
      <c r="F2457" t="s">
        <v>7349</v>
      </c>
      <c r="G2457" t="s">
        <v>461</v>
      </c>
      <c r="H2457" t="s">
        <v>144</v>
      </c>
      <c r="I2457" t="s">
        <v>136</v>
      </c>
      <c r="J2457" t="s">
        <v>137</v>
      </c>
      <c r="K2457" t="s">
        <v>138</v>
      </c>
      <c r="L2457" t="s">
        <v>7350</v>
      </c>
      <c r="M2457" t="s">
        <v>7351</v>
      </c>
      <c r="N2457">
        <v>1.7494444440000001</v>
      </c>
      <c r="O2457">
        <v>0</v>
      </c>
      <c r="P2457">
        <v>10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3.4704101139539212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3.4704101139539212</v>
      </c>
    </row>
    <row r="2458" spans="1:31" x14ac:dyDescent="0.3">
      <c r="A2458">
        <v>2454551</v>
      </c>
      <c r="B2458">
        <v>1</v>
      </c>
      <c r="C2458" t="s">
        <v>81</v>
      </c>
      <c r="D2458" t="s">
        <v>127</v>
      </c>
      <c r="E2458" t="s">
        <v>141</v>
      </c>
      <c r="F2458" t="s">
        <v>7352</v>
      </c>
      <c r="G2458" t="s">
        <v>156</v>
      </c>
      <c r="H2458" t="s">
        <v>144</v>
      </c>
      <c r="I2458" t="s">
        <v>136</v>
      </c>
      <c r="J2458" t="s">
        <v>137</v>
      </c>
      <c r="K2458" t="s">
        <v>138</v>
      </c>
      <c r="L2458" t="s">
        <v>7353</v>
      </c>
      <c r="M2458" t="s">
        <v>7354</v>
      </c>
      <c r="N2458">
        <v>3.3491666659999999</v>
      </c>
      <c r="O2458">
        <v>0</v>
      </c>
      <c r="P2458">
        <v>492</v>
      </c>
      <c r="Q2458">
        <v>0</v>
      </c>
      <c r="R2458">
        <v>0</v>
      </c>
      <c r="S2458">
        <v>0</v>
      </c>
      <c r="T2458">
        <v>9</v>
      </c>
      <c r="U2458">
        <v>0</v>
      </c>
      <c r="V2458">
        <v>0</v>
      </c>
      <c r="W2458">
        <v>0</v>
      </c>
      <c r="X2458">
        <v>337.6980030042069</v>
      </c>
      <c r="Y2458">
        <v>0</v>
      </c>
      <c r="Z2458">
        <v>0</v>
      </c>
      <c r="AA2458">
        <v>0</v>
      </c>
      <c r="AB2458">
        <v>17.593674186344533</v>
      </c>
      <c r="AC2458">
        <v>0</v>
      </c>
      <c r="AD2458">
        <v>0</v>
      </c>
      <c r="AE2458">
        <v>355.29167719055141</v>
      </c>
    </row>
    <row r="2459" spans="1:31" x14ac:dyDescent="0.3">
      <c r="A2459">
        <v>2454196</v>
      </c>
      <c r="B2459">
        <v>1</v>
      </c>
      <c r="C2459" t="s">
        <v>80</v>
      </c>
      <c r="D2459" t="s">
        <v>101</v>
      </c>
      <c r="E2459" t="s">
        <v>141</v>
      </c>
      <c r="F2459" t="s">
        <v>7355</v>
      </c>
      <c r="G2459" t="s">
        <v>143</v>
      </c>
      <c r="H2459" t="s">
        <v>144</v>
      </c>
      <c r="I2459" t="s">
        <v>136</v>
      </c>
      <c r="J2459" t="s">
        <v>137</v>
      </c>
      <c r="K2459" t="s">
        <v>138</v>
      </c>
      <c r="L2459" t="s">
        <v>7356</v>
      </c>
      <c r="M2459" t="s">
        <v>7357</v>
      </c>
      <c r="N2459">
        <v>1.241944444</v>
      </c>
      <c r="O2459">
        <v>0</v>
      </c>
      <c r="P2459">
        <v>385</v>
      </c>
      <c r="Q2459">
        <v>0</v>
      </c>
      <c r="R2459">
        <v>0</v>
      </c>
      <c r="S2459">
        <v>0</v>
      </c>
      <c r="T2459">
        <v>3</v>
      </c>
      <c r="U2459">
        <v>0</v>
      </c>
      <c r="V2459">
        <v>0</v>
      </c>
      <c r="W2459">
        <v>0</v>
      </c>
      <c r="X2459">
        <v>104.11986056159172</v>
      </c>
      <c r="Y2459">
        <v>0</v>
      </c>
      <c r="Z2459">
        <v>0</v>
      </c>
      <c r="AA2459">
        <v>0</v>
      </c>
      <c r="AB2459">
        <v>3.3812749356298726</v>
      </c>
      <c r="AC2459">
        <v>0</v>
      </c>
      <c r="AD2459">
        <v>0</v>
      </c>
      <c r="AE2459">
        <v>107.5011354972216</v>
      </c>
    </row>
    <row r="2460" spans="1:31" x14ac:dyDescent="0.3">
      <c r="A2460">
        <v>2454030</v>
      </c>
      <c r="B2460">
        <v>1</v>
      </c>
      <c r="C2460" t="s">
        <v>81</v>
      </c>
      <c r="D2460" t="s">
        <v>118</v>
      </c>
      <c r="E2460" t="s">
        <v>284</v>
      </c>
      <c r="F2460" t="s">
        <v>4790</v>
      </c>
      <c r="G2460" t="s">
        <v>149</v>
      </c>
      <c r="H2460" t="s">
        <v>135</v>
      </c>
      <c r="I2460" t="s">
        <v>660</v>
      </c>
      <c r="J2460" t="s">
        <v>137</v>
      </c>
      <c r="K2460" t="s">
        <v>138</v>
      </c>
      <c r="L2460" t="s">
        <v>7358</v>
      </c>
      <c r="M2460" t="s">
        <v>7359</v>
      </c>
      <c r="N2460">
        <v>3.2018333000000003E-2</v>
      </c>
      <c r="O2460">
        <v>4</v>
      </c>
      <c r="P2460">
        <v>401</v>
      </c>
      <c r="Q2460">
        <v>157</v>
      </c>
      <c r="R2460">
        <v>321</v>
      </c>
      <c r="S2460">
        <v>16</v>
      </c>
      <c r="T2460">
        <v>55</v>
      </c>
      <c r="U2460">
        <v>2</v>
      </c>
      <c r="V2460">
        <v>0</v>
      </c>
      <c r="W2460">
        <v>2.2217274823667671E-2</v>
      </c>
      <c r="X2460">
        <v>2.4267612563813423</v>
      </c>
      <c r="Y2460">
        <v>5.224790048613114</v>
      </c>
      <c r="Z2460">
        <v>8.0991546048085592</v>
      </c>
      <c r="AA2460">
        <v>2.3241740507537902</v>
      </c>
      <c r="AB2460">
        <v>1.3727368095316324</v>
      </c>
      <c r="AC2460">
        <v>8.1084310901549692</v>
      </c>
      <c r="AD2460">
        <v>0</v>
      </c>
      <c r="AE2460">
        <v>27.578265135067074</v>
      </c>
    </row>
    <row r="2461" spans="1:31" x14ac:dyDescent="0.3">
      <c r="A2461">
        <v>2454010</v>
      </c>
      <c r="B2461">
        <v>1</v>
      </c>
      <c r="C2461" t="s">
        <v>80</v>
      </c>
      <c r="D2461" t="s">
        <v>100</v>
      </c>
      <c r="E2461" t="s">
        <v>169</v>
      </c>
      <c r="F2461" t="s">
        <v>7360</v>
      </c>
      <c r="G2461" t="s">
        <v>149</v>
      </c>
      <c r="H2461" t="s">
        <v>135</v>
      </c>
      <c r="I2461" t="s">
        <v>136</v>
      </c>
      <c r="J2461" t="s">
        <v>137</v>
      </c>
      <c r="K2461" t="s">
        <v>138</v>
      </c>
      <c r="L2461" t="s">
        <v>7361</v>
      </c>
      <c r="M2461" t="s">
        <v>7362</v>
      </c>
      <c r="N2461">
        <v>0.203055555</v>
      </c>
      <c r="O2461">
        <v>0</v>
      </c>
      <c r="P2461">
        <v>29</v>
      </c>
      <c r="Q2461">
        <v>1</v>
      </c>
      <c r="R2461">
        <v>12</v>
      </c>
      <c r="S2461">
        <v>10</v>
      </c>
      <c r="T2461">
        <v>582</v>
      </c>
      <c r="U2461">
        <v>9</v>
      </c>
      <c r="V2461">
        <v>110</v>
      </c>
      <c r="W2461">
        <v>0</v>
      </c>
      <c r="X2461">
        <v>1.5706332339058713</v>
      </c>
      <c r="Y2461">
        <v>0.4731425426202428</v>
      </c>
      <c r="Z2461">
        <v>1.8022680874337704</v>
      </c>
      <c r="AA2461">
        <v>15.640757619520739</v>
      </c>
      <c r="AB2461">
        <v>309.36929243411259</v>
      </c>
      <c r="AC2461">
        <v>175.70010218249169</v>
      </c>
      <c r="AD2461">
        <v>816.25056239022103</v>
      </c>
      <c r="AE2461">
        <v>1320.806758490306</v>
      </c>
    </row>
    <row r="2462" spans="1:31" x14ac:dyDescent="0.3">
      <c r="A2462">
        <v>2454508</v>
      </c>
      <c r="B2462">
        <v>1</v>
      </c>
      <c r="C2462" t="s">
        <v>80</v>
      </c>
      <c r="D2462" t="s">
        <v>94</v>
      </c>
      <c r="E2462" t="s">
        <v>141</v>
      </c>
      <c r="F2462" t="s">
        <v>7363</v>
      </c>
      <c r="G2462" t="s">
        <v>143</v>
      </c>
      <c r="H2462" t="s">
        <v>144</v>
      </c>
      <c r="I2462" t="s">
        <v>136</v>
      </c>
      <c r="J2462" t="s">
        <v>137</v>
      </c>
      <c r="K2462" t="s">
        <v>138</v>
      </c>
      <c r="L2462" t="s">
        <v>7364</v>
      </c>
      <c r="M2462" t="s">
        <v>7365</v>
      </c>
      <c r="N2462">
        <v>1.211944444</v>
      </c>
      <c r="O2462">
        <v>0</v>
      </c>
      <c r="P2462">
        <v>175</v>
      </c>
      <c r="Q2462">
        <v>0</v>
      </c>
      <c r="R2462">
        <v>0</v>
      </c>
      <c r="S2462">
        <v>0</v>
      </c>
      <c r="T2462">
        <v>12</v>
      </c>
      <c r="U2462">
        <v>0</v>
      </c>
      <c r="V2462">
        <v>0</v>
      </c>
      <c r="W2462">
        <v>0</v>
      </c>
      <c r="X2462">
        <v>62.368694047409207</v>
      </c>
      <c r="Y2462">
        <v>0</v>
      </c>
      <c r="Z2462">
        <v>0</v>
      </c>
      <c r="AA2462">
        <v>0</v>
      </c>
      <c r="AB2462">
        <v>16.317509752388091</v>
      </c>
      <c r="AC2462">
        <v>0</v>
      </c>
      <c r="AD2462">
        <v>0</v>
      </c>
      <c r="AE2462">
        <v>78.686203799797298</v>
      </c>
    </row>
    <row r="2463" spans="1:31" x14ac:dyDescent="0.3">
      <c r="A2463">
        <v>2454402</v>
      </c>
      <c r="B2463">
        <v>1</v>
      </c>
      <c r="C2463" t="s">
        <v>81</v>
      </c>
      <c r="D2463" t="s">
        <v>113</v>
      </c>
      <c r="E2463" t="s">
        <v>141</v>
      </c>
      <c r="F2463" t="s">
        <v>7366</v>
      </c>
      <c r="G2463" t="s">
        <v>1552</v>
      </c>
      <c r="H2463" t="s">
        <v>144</v>
      </c>
      <c r="I2463" t="s">
        <v>136</v>
      </c>
      <c r="J2463" t="s">
        <v>137</v>
      </c>
      <c r="K2463" t="s">
        <v>138</v>
      </c>
      <c r="L2463" t="s">
        <v>7367</v>
      </c>
      <c r="M2463" t="s">
        <v>7368</v>
      </c>
      <c r="N2463">
        <v>5.0577777770000001</v>
      </c>
      <c r="O2463">
        <v>0</v>
      </c>
      <c r="P2463">
        <v>113</v>
      </c>
      <c r="Q2463">
        <v>0</v>
      </c>
      <c r="R2463">
        <v>11</v>
      </c>
      <c r="S2463">
        <v>0</v>
      </c>
      <c r="T2463">
        <v>9</v>
      </c>
      <c r="U2463">
        <v>0</v>
      </c>
      <c r="V2463">
        <v>0</v>
      </c>
      <c r="W2463">
        <v>0</v>
      </c>
      <c r="X2463">
        <v>118.44872844365095</v>
      </c>
      <c r="Y2463">
        <v>0</v>
      </c>
      <c r="Z2463">
        <v>9.657274911110461</v>
      </c>
      <c r="AA2463">
        <v>0</v>
      </c>
      <c r="AB2463">
        <v>23.168550952621597</v>
      </c>
      <c r="AC2463">
        <v>0</v>
      </c>
      <c r="AD2463">
        <v>0</v>
      </c>
      <c r="AE2463">
        <v>151.274554307383</v>
      </c>
    </row>
    <row r="2464" spans="1:31" x14ac:dyDescent="0.3">
      <c r="A2464">
        <v>2454024</v>
      </c>
      <c r="B2464">
        <v>1</v>
      </c>
      <c r="C2464" t="s">
        <v>80</v>
      </c>
      <c r="D2464" t="s">
        <v>100</v>
      </c>
      <c r="E2464" t="s">
        <v>132</v>
      </c>
      <c r="F2464" t="s">
        <v>7369</v>
      </c>
      <c r="G2464" t="s">
        <v>149</v>
      </c>
      <c r="H2464" t="s">
        <v>135</v>
      </c>
      <c r="I2464" t="s">
        <v>136</v>
      </c>
      <c r="J2464" t="s">
        <v>137</v>
      </c>
      <c r="K2464" t="s">
        <v>138</v>
      </c>
      <c r="L2464" t="s">
        <v>7370</v>
      </c>
      <c r="M2464" t="s">
        <v>7371</v>
      </c>
      <c r="N2464">
        <v>0.53166666600000001</v>
      </c>
      <c r="O2464">
        <v>0</v>
      </c>
      <c r="P2464">
        <v>28</v>
      </c>
      <c r="Q2464">
        <v>1</v>
      </c>
      <c r="R2464">
        <v>12</v>
      </c>
      <c r="S2464">
        <v>8</v>
      </c>
      <c r="T2464">
        <v>18</v>
      </c>
      <c r="U2464">
        <v>3</v>
      </c>
      <c r="V2464">
        <v>0</v>
      </c>
      <c r="W2464">
        <v>0</v>
      </c>
      <c r="X2464">
        <v>3.7055285398835638</v>
      </c>
      <c r="Y2464">
        <v>1.2361840812736598</v>
      </c>
      <c r="Z2464">
        <v>4.7160097644102059</v>
      </c>
      <c r="AA2464">
        <v>28.668388535463649</v>
      </c>
      <c r="AB2464">
        <v>6.6546308529906408</v>
      </c>
      <c r="AC2464">
        <v>47.293486610493289</v>
      </c>
      <c r="AD2464">
        <v>0</v>
      </c>
      <c r="AE2464">
        <v>92.274228384514998</v>
      </c>
    </row>
    <row r="2465" spans="1:31" x14ac:dyDescent="0.3">
      <c r="A2465">
        <v>2454565</v>
      </c>
      <c r="B2465">
        <v>1</v>
      </c>
      <c r="C2465" t="s">
        <v>80</v>
      </c>
      <c r="D2465" t="s">
        <v>93</v>
      </c>
      <c r="E2465" t="s">
        <v>159</v>
      </c>
      <c r="F2465" t="s">
        <v>7372</v>
      </c>
      <c r="G2465" t="s">
        <v>1536</v>
      </c>
      <c r="H2465" t="s">
        <v>144</v>
      </c>
      <c r="I2465" t="s">
        <v>136</v>
      </c>
      <c r="J2465" t="s">
        <v>137</v>
      </c>
      <c r="K2465" t="s">
        <v>138</v>
      </c>
      <c r="L2465" t="s">
        <v>7373</v>
      </c>
      <c r="M2465" t="s">
        <v>7374</v>
      </c>
      <c r="N2465">
        <v>2.1627777770000001</v>
      </c>
      <c r="O2465">
        <v>0</v>
      </c>
      <c r="P2465">
        <v>0</v>
      </c>
      <c r="Q2465">
        <v>1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2.1790629843649709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2.1790629843649709</v>
      </c>
    </row>
    <row r="2466" spans="1:31" x14ac:dyDescent="0.3">
      <c r="A2466">
        <v>2453924</v>
      </c>
      <c r="B2466">
        <v>1</v>
      </c>
      <c r="C2466" t="s">
        <v>80</v>
      </c>
      <c r="D2466" t="s">
        <v>97</v>
      </c>
      <c r="E2466" t="s">
        <v>141</v>
      </c>
      <c r="F2466" t="s">
        <v>7375</v>
      </c>
      <c r="G2466" t="s">
        <v>143</v>
      </c>
      <c r="H2466" t="s">
        <v>144</v>
      </c>
      <c r="I2466" t="s">
        <v>136</v>
      </c>
      <c r="J2466" t="s">
        <v>137</v>
      </c>
      <c r="K2466" t="s">
        <v>138</v>
      </c>
      <c r="L2466" t="s">
        <v>7376</v>
      </c>
      <c r="M2466" t="s">
        <v>7377</v>
      </c>
      <c r="N2466">
        <v>0.576944444</v>
      </c>
      <c r="O2466">
        <v>0</v>
      </c>
      <c r="P2466">
        <v>17</v>
      </c>
      <c r="Q2466">
        <v>0</v>
      </c>
      <c r="R2466">
        <v>2</v>
      </c>
      <c r="S2466">
        <v>0</v>
      </c>
      <c r="T2466">
        <v>6</v>
      </c>
      <c r="U2466">
        <v>0</v>
      </c>
      <c r="V2466">
        <v>0</v>
      </c>
      <c r="W2466">
        <v>0</v>
      </c>
      <c r="X2466">
        <v>9.267298115862717</v>
      </c>
      <c r="Y2466">
        <v>0</v>
      </c>
      <c r="Z2466">
        <v>1.0729783893058977E-2</v>
      </c>
      <c r="AA2466">
        <v>0</v>
      </c>
      <c r="AB2466">
        <v>8.5021295289719117</v>
      </c>
      <c r="AC2466">
        <v>0</v>
      </c>
      <c r="AD2466">
        <v>0</v>
      </c>
      <c r="AE2466">
        <v>17.780157428727687</v>
      </c>
    </row>
    <row r="2467" spans="1:31" x14ac:dyDescent="0.3">
      <c r="A2467">
        <v>2453967</v>
      </c>
      <c r="B2467">
        <v>1</v>
      </c>
      <c r="C2467" t="s">
        <v>80</v>
      </c>
      <c r="D2467" t="s">
        <v>93</v>
      </c>
      <c r="E2467" t="s">
        <v>141</v>
      </c>
      <c r="F2467" t="s">
        <v>7378</v>
      </c>
      <c r="G2467" t="s">
        <v>161</v>
      </c>
      <c r="H2467" t="s">
        <v>144</v>
      </c>
      <c r="I2467" t="s">
        <v>136</v>
      </c>
      <c r="J2467" t="s">
        <v>137</v>
      </c>
      <c r="K2467" t="s">
        <v>162</v>
      </c>
      <c r="L2467" t="s">
        <v>7379</v>
      </c>
      <c r="M2467" t="s">
        <v>7380</v>
      </c>
      <c r="N2467">
        <v>2.9477777770000002</v>
      </c>
      <c r="O2467">
        <v>0</v>
      </c>
      <c r="P2467">
        <v>45</v>
      </c>
      <c r="Q2467">
        <v>0</v>
      </c>
      <c r="R2467">
        <v>0</v>
      </c>
      <c r="S2467">
        <v>0</v>
      </c>
      <c r="T2467">
        <v>3</v>
      </c>
      <c r="U2467">
        <v>0</v>
      </c>
      <c r="V2467">
        <v>0</v>
      </c>
      <c r="W2467">
        <v>0</v>
      </c>
      <c r="X2467">
        <v>43.502552925688477</v>
      </c>
      <c r="Y2467">
        <v>0</v>
      </c>
      <c r="Z2467">
        <v>0</v>
      </c>
      <c r="AA2467">
        <v>0</v>
      </c>
      <c r="AB2467">
        <v>30.562450172125967</v>
      </c>
      <c r="AC2467">
        <v>0</v>
      </c>
      <c r="AD2467">
        <v>0</v>
      </c>
      <c r="AE2467">
        <v>74.06500309781444</v>
      </c>
    </row>
    <row r="2468" spans="1:31" x14ac:dyDescent="0.3">
      <c r="A2468">
        <v>2454087</v>
      </c>
      <c r="B2468">
        <v>1</v>
      </c>
      <c r="C2468" t="s">
        <v>81</v>
      </c>
      <c r="D2468" t="s">
        <v>112</v>
      </c>
      <c r="E2468" t="s">
        <v>169</v>
      </c>
      <c r="F2468" t="s">
        <v>7308</v>
      </c>
      <c r="G2468" t="s">
        <v>149</v>
      </c>
      <c r="H2468" t="s">
        <v>135</v>
      </c>
      <c r="I2468" t="s">
        <v>136</v>
      </c>
      <c r="J2468" t="s">
        <v>137</v>
      </c>
      <c r="K2468" t="s">
        <v>138</v>
      </c>
      <c r="L2468" t="s">
        <v>7381</v>
      </c>
      <c r="M2468" t="s">
        <v>7382</v>
      </c>
      <c r="N2468">
        <v>0.54972222199999998</v>
      </c>
      <c r="O2468">
        <v>1</v>
      </c>
      <c r="P2468">
        <v>0</v>
      </c>
      <c r="Q2468">
        <v>92</v>
      </c>
      <c r="R2468">
        <v>23</v>
      </c>
      <c r="S2468">
        <v>5</v>
      </c>
      <c r="T2468">
        <v>0</v>
      </c>
      <c r="U2468">
        <v>1</v>
      </c>
      <c r="V2468">
        <v>0</v>
      </c>
      <c r="W2468">
        <v>0.15078491247367501</v>
      </c>
      <c r="X2468">
        <v>0</v>
      </c>
      <c r="Y2468">
        <v>22.177662664134694</v>
      </c>
      <c r="Z2468">
        <v>1.9357152843703118</v>
      </c>
      <c r="AA2468">
        <v>9.2028520456568295</v>
      </c>
      <c r="AB2468">
        <v>0</v>
      </c>
      <c r="AC2468">
        <v>3.3178100505265604</v>
      </c>
      <c r="AD2468">
        <v>0</v>
      </c>
      <c r="AE2468">
        <v>36.784824957162073</v>
      </c>
    </row>
    <row r="2469" spans="1:31" x14ac:dyDescent="0.3">
      <c r="A2469">
        <v>2454442</v>
      </c>
      <c r="B2469">
        <v>1</v>
      </c>
      <c r="C2469" t="s">
        <v>80</v>
      </c>
      <c r="D2469" t="s">
        <v>99</v>
      </c>
      <c r="E2469" t="s">
        <v>141</v>
      </c>
      <c r="F2469" t="s">
        <v>5799</v>
      </c>
      <c r="G2469" t="s">
        <v>156</v>
      </c>
      <c r="H2469" t="s">
        <v>144</v>
      </c>
      <c r="I2469" t="s">
        <v>136</v>
      </c>
      <c r="J2469" t="s">
        <v>137</v>
      </c>
      <c r="K2469" t="s">
        <v>138</v>
      </c>
      <c r="L2469" t="s">
        <v>7383</v>
      </c>
      <c r="M2469" t="s">
        <v>7384</v>
      </c>
      <c r="N2469">
        <v>0.92111111099999998</v>
      </c>
      <c r="O2469">
        <v>0</v>
      </c>
      <c r="P2469">
        <v>91</v>
      </c>
      <c r="Q2469">
        <v>0</v>
      </c>
      <c r="R2469">
        <v>0</v>
      </c>
      <c r="S2469">
        <v>0</v>
      </c>
      <c r="T2469">
        <v>2</v>
      </c>
      <c r="U2469">
        <v>0</v>
      </c>
      <c r="V2469">
        <v>0</v>
      </c>
      <c r="W2469">
        <v>0</v>
      </c>
      <c r="X2469">
        <v>40.019206117825583</v>
      </c>
      <c r="Y2469">
        <v>0</v>
      </c>
      <c r="Z2469">
        <v>0</v>
      </c>
      <c r="AA2469">
        <v>0</v>
      </c>
      <c r="AB2469">
        <v>2.7549057526315837</v>
      </c>
      <c r="AC2469">
        <v>0</v>
      </c>
      <c r="AD2469">
        <v>0</v>
      </c>
      <c r="AE2469">
        <v>42.774111870457169</v>
      </c>
    </row>
    <row r="2470" spans="1:31" x14ac:dyDescent="0.3">
      <c r="A2470">
        <v>2454256</v>
      </c>
      <c r="B2470">
        <v>1</v>
      </c>
      <c r="C2470" t="s">
        <v>81</v>
      </c>
      <c r="D2470" t="s">
        <v>127</v>
      </c>
      <c r="E2470" t="s">
        <v>159</v>
      </c>
      <c r="F2470" t="s">
        <v>7385</v>
      </c>
      <c r="G2470" t="s">
        <v>200</v>
      </c>
      <c r="H2470" t="s">
        <v>144</v>
      </c>
      <c r="I2470" t="s">
        <v>136</v>
      </c>
      <c r="J2470" t="s">
        <v>137</v>
      </c>
      <c r="K2470" t="s">
        <v>138</v>
      </c>
      <c r="L2470" t="s">
        <v>7386</v>
      </c>
      <c r="M2470" t="s">
        <v>7387</v>
      </c>
      <c r="N2470">
        <v>8.2702777770000004</v>
      </c>
      <c r="O2470">
        <v>0</v>
      </c>
      <c r="P2470">
        <v>158</v>
      </c>
      <c r="Q2470">
        <v>0</v>
      </c>
      <c r="R2470">
        <v>0</v>
      </c>
      <c r="S2470">
        <v>0</v>
      </c>
      <c r="T2470">
        <v>13</v>
      </c>
      <c r="U2470">
        <v>0</v>
      </c>
      <c r="V2470">
        <v>0</v>
      </c>
      <c r="W2470">
        <v>0</v>
      </c>
      <c r="X2470">
        <v>222.85476709615708</v>
      </c>
      <c r="Y2470">
        <v>0</v>
      </c>
      <c r="Z2470">
        <v>0</v>
      </c>
      <c r="AA2470">
        <v>0</v>
      </c>
      <c r="AB2470">
        <v>39.064119215708281</v>
      </c>
      <c r="AC2470">
        <v>0</v>
      </c>
      <c r="AD2470">
        <v>0</v>
      </c>
      <c r="AE2470">
        <v>261.91888631186538</v>
      </c>
    </row>
    <row r="2471" spans="1:31" x14ac:dyDescent="0.3">
      <c r="A2471">
        <v>2454296</v>
      </c>
      <c r="B2471">
        <v>1</v>
      </c>
      <c r="C2471" t="s">
        <v>81</v>
      </c>
      <c r="D2471" t="s">
        <v>127</v>
      </c>
      <c r="E2471" t="s">
        <v>284</v>
      </c>
      <c r="F2471" t="s">
        <v>7388</v>
      </c>
      <c r="G2471" t="s">
        <v>149</v>
      </c>
      <c r="H2471" t="s">
        <v>135</v>
      </c>
      <c r="I2471" t="s">
        <v>136</v>
      </c>
      <c r="J2471" t="s">
        <v>137</v>
      </c>
      <c r="K2471" t="s">
        <v>138</v>
      </c>
      <c r="L2471" t="s">
        <v>7389</v>
      </c>
      <c r="M2471" t="s">
        <v>7390</v>
      </c>
      <c r="N2471">
        <v>0.60499999999999998</v>
      </c>
      <c r="O2471">
        <v>18</v>
      </c>
      <c r="P2471">
        <v>4837</v>
      </c>
      <c r="Q2471">
        <v>692</v>
      </c>
      <c r="R2471">
        <v>491</v>
      </c>
      <c r="S2471">
        <v>106</v>
      </c>
      <c r="T2471">
        <v>570</v>
      </c>
      <c r="U2471">
        <v>21</v>
      </c>
      <c r="V2471">
        <v>1</v>
      </c>
      <c r="W2471">
        <v>2.5511841107133404</v>
      </c>
      <c r="X2471">
        <v>610.73308038094626</v>
      </c>
      <c r="Y2471">
        <v>222.99459505650145</v>
      </c>
      <c r="Z2471">
        <v>82.526869187074922</v>
      </c>
      <c r="AA2471">
        <v>840.81934673153251</v>
      </c>
      <c r="AB2471">
        <v>267.52827171029884</v>
      </c>
      <c r="AC2471">
        <v>1394.0803551553693</v>
      </c>
      <c r="AD2471">
        <v>1.544935614393308</v>
      </c>
      <c r="AE2471">
        <v>3422.7786379468298</v>
      </c>
    </row>
    <row r="2472" spans="1:31" x14ac:dyDescent="0.3">
      <c r="A2472">
        <v>2454047</v>
      </c>
      <c r="B2472">
        <v>1</v>
      </c>
      <c r="C2472" t="s">
        <v>81</v>
      </c>
      <c r="D2472" t="s">
        <v>127</v>
      </c>
      <c r="E2472" t="s">
        <v>159</v>
      </c>
      <c r="F2472" t="s">
        <v>7391</v>
      </c>
      <c r="G2472" t="s">
        <v>226</v>
      </c>
      <c r="H2472" t="s">
        <v>144</v>
      </c>
      <c r="I2472" t="s">
        <v>136</v>
      </c>
      <c r="J2472" t="s">
        <v>137</v>
      </c>
      <c r="K2472" t="s">
        <v>162</v>
      </c>
      <c r="L2472" t="s">
        <v>7392</v>
      </c>
      <c r="M2472" t="s">
        <v>7393</v>
      </c>
      <c r="N2472">
        <v>2.2097222219999999</v>
      </c>
      <c r="O2472">
        <v>0</v>
      </c>
      <c r="P2472">
        <v>5</v>
      </c>
      <c r="Q2472">
        <v>0</v>
      </c>
      <c r="R2472">
        <v>6</v>
      </c>
      <c r="S2472">
        <v>0</v>
      </c>
      <c r="T2472">
        <v>5</v>
      </c>
      <c r="U2472">
        <v>0</v>
      </c>
      <c r="V2472">
        <v>0</v>
      </c>
      <c r="W2472">
        <v>0</v>
      </c>
      <c r="X2472">
        <v>6.4739894744638677</v>
      </c>
      <c r="Y2472">
        <v>0</v>
      </c>
      <c r="Z2472">
        <v>18.550787844230157</v>
      </c>
      <c r="AA2472">
        <v>0</v>
      </c>
      <c r="AB2472">
        <v>139.24739201918493</v>
      </c>
      <c r="AC2472">
        <v>0</v>
      </c>
      <c r="AD2472">
        <v>0</v>
      </c>
      <c r="AE2472">
        <v>164.27216933787895</v>
      </c>
    </row>
    <row r="2473" spans="1:31" x14ac:dyDescent="0.3">
      <c r="A2473">
        <v>2453901</v>
      </c>
      <c r="B2473">
        <v>1</v>
      </c>
      <c r="C2473" t="s">
        <v>80</v>
      </c>
      <c r="D2473" t="s">
        <v>83</v>
      </c>
      <c r="E2473" t="s">
        <v>147</v>
      </c>
      <c r="F2473" t="s">
        <v>7394</v>
      </c>
      <c r="G2473" t="s">
        <v>5071</v>
      </c>
      <c r="H2473" t="s">
        <v>135</v>
      </c>
      <c r="I2473" t="s">
        <v>136</v>
      </c>
      <c r="J2473" t="s">
        <v>137</v>
      </c>
      <c r="K2473" t="s">
        <v>138</v>
      </c>
      <c r="L2473" t="s">
        <v>7395</v>
      </c>
      <c r="M2473" t="s">
        <v>7396</v>
      </c>
      <c r="N2473">
        <v>7.2644444439999996</v>
      </c>
      <c r="O2473">
        <v>2</v>
      </c>
      <c r="P2473">
        <v>143</v>
      </c>
      <c r="Q2473">
        <v>2</v>
      </c>
      <c r="R2473">
        <v>23</v>
      </c>
      <c r="S2473">
        <v>2</v>
      </c>
      <c r="T2473">
        <v>16</v>
      </c>
      <c r="U2473">
        <v>0</v>
      </c>
      <c r="V2473">
        <v>0</v>
      </c>
      <c r="W2473">
        <v>13.676744581997031</v>
      </c>
      <c r="X2473">
        <v>187.86894395336017</v>
      </c>
      <c r="Y2473">
        <v>5.9685960033319887</v>
      </c>
      <c r="Z2473">
        <v>28.379138495871054</v>
      </c>
      <c r="AA2473">
        <v>197.53047625563397</v>
      </c>
      <c r="AB2473">
        <v>90.359567048694245</v>
      </c>
      <c r="AC2473">
        <v>0</v>
      </c>
      <c r="AD2473">
        <v>0</v>
      </c>
      <c r="AE2473">
        <v>523.78346633888839</v>
      </c>
    </row>
    <row r="2474" spans="1:31" x14ac:dyDescent="0.3">
      <c r="A2474">
        <v>2454488</v>
      </c>
      <c r="B2474">
        <v>1</v>
      </c>
      <c r="C2474" t="s">
        <v>80</v>
      </c>
      <c r="D2474" t="s">
        <v>84</v>
      </c>
      <c r="E2474" t="s">
        <v>173</v>
      </c>
      <c r="F2474" t="s">
        <v>7397</v>
      </c>
      <c r="G2474" t="s">
        <v>461</v>
      </c>
      <c r="H2474" t="s">
        <v>144</v>
      </c>
      <c r="I2474" t="s">
        <v>136</v>
      </c>
      <c r="J2474" t="s">
        <v>137</v>
      </c>
      <c r="K2474" t="s">
        <v>138</v>
      </c>
      <c r="L2474" t="s">
        <v>7398</v>
      </c>
      <c r="M2474" t="s">
        <v>7399</v>
      </c>
      <c r="N2474">
        <v>3.2108333330000001</v>
      </c>
      <c r="O2474">
        <v>0</v>
      </c>
      <c r="P2474">
        <v>5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4.5525655019865532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4.5525655019865532</v>
      </c>
    </row>
    <row r="2475" spans="1:31" x14ac:dyDescent="0.3">
      <c r="A2475">
        <v>2454170</v>
      </c>
      <c r="B2475">
        <v>1</v>
      </c>
      <c r="C2475" t="s">
        <v>81</v>
      </c>
      <c r="D2475" t="s">
        <v>112</v>
      </c>
      <c r="E2475" t="s">
        <v>141</v>
      </c>
      <c r="F2475" t="s">
        <v>7400</v>
      </c>
      <c r="G2475" t="s">
        <v>156</v>
      </c>
      <c r="H2475" t="s">
        <v>144</v>
      </c>
      <c r="I2475" t="s">
        <v>136</v>
      </c>
      <c r="J2475" t="s">
        <v>137</v>
      </c>
      <c r="K2475" t="s">
        <v>138</v>
      </c>
      <c r="L2475" t="s">
        <v>7401</v>
      </c>
      <c r="M2475" t="s">
        <v>7402</v>
      </c>
      <c r="N2475">
        <v>0.74416666600000003</v>
      </c>
      <c r="O2475">
        <v>0</v>
      </c>
      <c r="P2475">
        <v>42</v>
      </c>
      <c r="Q2475">
        <v>0</v>
      </c>
      <c r="R2475">
        <v>0</v>
      </c>
      <c r="S2475">
        <v>0</v>
      </c>
      <c r="T2475">
        <v>10</v>
      </c>
      <c r="U2475">
        <v>0</v>
      </c>
      <c r="V2475">
        <v>0</v>
      </c>
      <c r="W2475">
        <v>0</v>
      </c>
      <c r="X2475">
        <v>5.0107193670000409</v>
      </c>
      <c r="Y2475">
        <v>0</v>
      </c>
      <c r="Z2475">
        <v>0</v>
      </c>
      <c r="AA2475">
        <v>0</v>
      </c>
      <c r="AB2475">
        <v>2.1989510631654676</v>
      </c>
      <c r="AC2475">
        <v>0</v>
      </c>
      <c r="AD2475">
        <v>0</v>
      </c>
      <c r="AE2475">
        <v>7.2096704301655086</v>
      </c>
    </row>
    <row r="2476" spans="1:31" x14ac:dyDescent="0.3">
      <c r="A2476">
        <v>2454027</v>
      </c>
      <c r="B2476">
        <v>1</v>
      </c>
      <c r="C2476" t="s">
        <v>80</v>
      </c>
      <c r="D2476" t="s">
        <v>97</v>
      </c>
      <c r="E2476" t="s">
        <v>141</v>
      </c>
      <c r="F2476" t="s">
        <v>7403</v>
      </c>
      <c r="G2476" t="s">
        <v>143</v>
      </c>
      <c r="H2476" t="s">
        <v>144</v>
      </c>
      <c r="I2476" t="s">
        <v>136</v>
      </c>
      <c r="J2476" t="s">
        <v>137</v>
      </c>
      <c r="K2476" t="s">
        <v>138</v>
      </c>
      <c r="L2476" t="s">
        <v>7404</v>
      </c>
      <c r="M2476" t="s">
        <v>7405</v>
      </c>
      <c r="N2476">
        <v>0.3725</v>
      </c>
      <c r="O2476">
        <v>0</v>
      </c>
      <c r="P2476">
        <v>3</v>
      </c>
      <c r="Q2476">
        <v>0</v>
      </c>
      <c r="R2476">
        <v>2</v>
      </c>
      <c r="S2476">
        <v>0</v>
      </c>
      <c r="T2476">
        <v>2</v>
      </c>
      <c r="U2476">
        <v>0</v>
      </c>
      <c r="V2476">
        <v>0</v>
      </c>
      <c r="W2476">
        <v>0</v>
      </c>
      <c r="X2476">
        <v>0.62449764449098333</v>
      </c>
      <c r="Y2476">
        <v>0</v>
      </c>
      <c r="Z2476">
        <v>7.4318108031964951E-3</v>
      </c>
      <c r="AA2476">
        <v>0</v>
      </c>
      <c r="AB2476">
        <v>6.4503347886862814</v>
      </c>
      <c r="AC2476">
        <v>0</v>
      </c>
      <c r="AD2476">
        <v>0</v>
      </c>
      <c r="AE2476">
        <v>7.0822642439804611</v>
      </c>
    </row>
    <row r="2477" spans="1:31" x14ac:dyDescent="0.3">
      <c r="A2477">
        <v>2454525</v>
      </c>
      <c r="B2477">
        <v>1</v>
      </c>
      <c r="C2477" t="s">
        <v>80</v>
      </c>
      <c r="D2477" t="s">
        <v>84</v>
      </c>
      <c r="E2477" t="s">
        <v>182</v>
      </c>
      <c r="F2477" t="s">
        <v>7406</v>
      </c>
      <c r="G2477" t="s">
        <v>259</v>
      </c>
      <c r="H2477" t="s">
        <v>144</v>
      </c>
      <c r="I2477" t="s">
        <v>136</v>
      </c>
      <c r="J2477" t="s">
        <v>137</v>
      </c>
      <c r="K2477" t="s">
        <v>138</v>
      </c>
      <c r="L2477" t="s">
        <v>7407</v>
      </c>
      <c r="M2477" t="s">
        <v>7408</v>
      </c>
      <c r="N2477">
        <v>2.0466666660000001</v>
      </c>
      <c r="O2477">
        <v>0</v>
      </c>
      <c r="P2477">
        <v>115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50.989141617776987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50.989141617776987</v>
      </c>
    </row>
    <row r="2478" spans="1:31" x14ac:dyDescent="0.3">
      <c r="A2478">
        <v>2454382</v>
      </c>
      <c r="B2478">
        <v>1</v>
      </c>
      <c r="C2478" t="s">
        <v>81</v>
      </c>
      <c r="D2478" t="s">
        <v>128</v>
      </c>
      <c r="E2478" t="s">
        <v>173</v>
      </c>
      <c r="F2478" t="s">
        <v>7409</v>
      </c>
      <c r="G2478" t="s">
        <v>179</v>
      </c>
      <c r="H2478" t="s">
        <v>144</v>
      </c>
      <c r="I2478" t="s">
        <v>136</v>
      </c>
      <c r="J2478" t="s">
        <v>137</v>
      </c>
      <c r="K2478" t="s">
        <v>138</v>
      </c>
      <c r="L2478" t="s">
        <v>7410</v>
      </c>
      <c r="M2478" t="s">
        <v>7411</v>
      </c>
      <c r="N2478">
        <v>2.1552777769999998</v>
      </c>
      <c r="O2478">
        <v>0</v>
      </c>
      <c r="P2478">
        <v>7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3.3528708736972646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3.3528708736972646</v>
      </c>
    </row>
    <row r="2479" spans="1:31" x14ac:dyDescent="0.3">
      <c r="A2479">
        <v>2454050</v>
      </c>
      <c r="B2479">
        <v>1</v>
      </c>
      <c r="C2479" t="s">
        <v>81</v>
      </c>
      <c r="D2479" t="s">
        <v>128</v>
      </c>
      <c r="E2479" t="s">
        <v>173</v>
      </c>
      <c r="F2479" t="s">
        <v>7412</v>
      </c>
      <c r="G2479" t="s">
        <v>179</v>
      </c>
      <c r="H2479" t="s">
        <v>144</v>
      </c>
      <c r="I2479" t="s">
        <v>136</v>
      </c>
      <c r="J2479" t="s">
        <v>137</v>
      </c>
      <c r="K2479" t="s">
        <v>138</v>
      </c>
      <c r="L2479" t="s">
        <v>7413</v>
      </c>
      <c r="M2479" t="s">
        <v>7414</v>
      </c>
      <c r="N2479">
        <v>6.7863888880000003</v>
      </c>
      <c r="O2479">
        <v>0</v>
      </c>
      <c r="P2479">
        <v>1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1.0989752249210936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1.0989752249210936</v>
      </c>
    </row>
    <row r="2480" spans="1:31" x14ac:dyDescent="0.3">
      <c r="A2480">
        <v>2454405</v>
      </c>
      <c r="B2480">
        <v>1</v>
      </c>
      <c r="C2480" t="s">
        <v>80</v>
      </c>
      <c r="D2480" t="s">
        <v>96</v>
      </c>
      <c r="E2480" t="s">
        <v>173</v>
      </c>
      <c r="F2480" t="s">
        <v>7415</v>
      </c>
      <c r="G2480" t="s">
        <v>461</v>
      </c>
      <c r="H2480" t="s">
        <v>144</v>
      </c>
      <c r="I2480" t="s">
        <v>136</v>
      </c>
      <c r="J2480" t="s">
        <v>137</v>
      </c>
      <c r="K2480" t="s">
        <v>138</v>
      </c>
      <c r="L2480" t="s">
        <v>7416</v>
      </c>
      <c r="M2480" t="s">
        <v>7417</v>
      </c>
      <c r="N2480">
        <v>1.7113888880000001</v>
      </c>
      <c r="O2480">
        <v>0</v>
      </c>
      <c r="P2480">
        <v>1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1.1591520110038642E-2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1.1591520110038642E-2</v>
      </c>
    </row>
    <row r="2481" spans="1:31" x14ac:dyDescent="0.3">
      <c r="A2481">
        <v>2454007</v>
      </c>
      <c r="B2481">
        <v>1</v>
      </c>
      <c r="C2481" t="s">
        <v>80</v>
      </c>
      <c r="D2481" t="s">
        <v>103</v>
      </c>
      <c r="E2481" t="s">
        <v>169</v>
      </c>
      <c r="F2481" t="s">
        <v>7418</v>
      </c>
      <c r="G2481" t="s">
        <v>149</v>
      </c>
      <c r="H2481" t="s">
        <v>135</v>
      </c>
      <c r="I2481" t="s">
        <v>136</v>
      </c>
      <c r="J2481" t="s">
        <v>137</v>
      </c>
      <c r="K2481" t="s">
        <v>138</v>
      </c>
      <c r="L2481" t="s">
        <v>7419</v>
      </c>
      <c r="M2481" t="s">
        <v>7420</v>
      </c>
      <c r="N2481">
        <v>0.5625</v>
      </c>
      <c r="O2481">
        <v>0</v>
      </c>
      <c r="P2481">
        <v>817</v>
      </c>
      <c r="Q2481">
        <v>0</v>
      </c>
      <c r="R2481">
        <v>1</v>
      </c>
      <c r="S2481">
        <v>18</v>
      </c>
      <c r="T2481">
        <v>41</v>
      </c>
      <c r="U2481">
        <v>9</v>
      </c>
      <c r="V2481">
        <v>0</v>
      </c>
      <c r="W2481">
        <v>0</v>
      </c>
      <c r="X2481">
        <v>130.93526045248652</v>
      </c>
      <c r="Y2481">
        <v>0</v>
      </c>
      <c r="Z2481">
        <v>1.2124059369941662</v>
      </c>
      <c r="AA2481">
        <v>164.96409862056905</v>
      </c>
      <c r="AB2481">
        <v>32.705077125227291</v>
      </c>
      <c r="AC2481">
        <v>563.03886288477383</v>
      </c>
      <c r="AD2481">
        <v>0</v>
      </c>
      <c r="AE2481">
        <v>892.85570502005089</v>
      </c>
    </row>
    <row r="2482" spans="1:31" x14ac:dyDescent="0.3">
      <c r="A2482">
        <v>2453884</v>
      </c>
      <c r="B2482">
        <v>1</v>
      </c>
      <c r="C2482" t="s">
        <v>81</v>
      </c>
      <c r="D2482" t="s">
        <v>122</v>
      </c>
      <c r="E2482" t="s">
        <v>169</v>
      </c>
      <c r="F2482" t="s">
        <v>7421</v>
      </c>
      <c r="G2482" t="s">
        <v>149</v>
      </c>
      <c r="H2482" t="s">
        <v>135</v>
      </c>
      <c r="I2482" t="s">
        <v>136</v>
      </c>
      <c r="J2482" t="s">
        <v>137</v>
      </c>
      <c r="K2482" t="s">
        <v>138</v>
      </c>
      <c r="L2482" t="s">
        <v>7422</v>
      </c>
      <c r="M2482" t="s">
        <v>7423</v>
      </c>
      <c r="N2482">
        <v>0.35083333300000002</v>
      </c>
      <c r="O2482">
        <v>6</v>
      </c>
      <c r="P2482">
        <v>4051</v>
      </c>
      <c r="Q2482">
        <v>95</v>
      </c>
      <c r="R2482">
        <v>151</v>
      </c>
      <c r="S2482">
        <v>52</v>
      </c>
      <c r="T2482">
        <v>392</v>
      </c>
      <c r="U2482">
        <v>3</v>
      </c>
      <c r="V2482">
        <v>1</v>
      </c>
      <c r="W2482">
        <v>0.58139085154139736</v>
      </c>
      <c r="X2482">
        <v>229.87369059348435</v>
      </c>
      <c r="Y2482">
        <v>28.662935616789539</v>
      </c>
      <c r="Z2482">
        <v>7.0116260278370994</v>
      </c>
      <c r="AA2482">
        <v>260.46497776774186</v>
      </c>
      <c r="AB2482">
        <v>68.950340470434668</v>
      </c>
      <c r="AC2482">
        <v>41.636584351264268</v>
      </c>
      <c r="AD2482">
        <v>34.416245182246918</v>
      </c>
      <c r="AE2482">
        <v>671.59779086134006</v>
      </c>
    </row>
    <row r="2483" spans="1:31" x14ac:dyDescent="0.3">
      <c r="A2483">
        <v>2453927</v>
      </c>
      <c r="B2483">
        <v>1</v>
      </c>
      <c r="C2483" t="s">
        <v>80</v>
      </c>
      <c r="D2483" t="s">
        <v>100</v>
      </c>
      <c r="E2483" t="s">
        <v>169</v>
      </c>
      <c r="F2483" t="s">
        <v>7424</v>
      </c>
      <c r="G2483" t="s">
        <v>161</v>
      </c>
      <c r="H2483" t="s">
        <v>135</v>
      </c>
      <c r="I2483" t="s">
        <v>136</v>
      </c>
      <c r="J2483" t="s">
        <v>137</v>
      </c>
      <c r="K2483" t="s">
        <v>162</v>
      </c>
      <c r="L2483" t="s">
        <v>7425</v>
      </c>
      <c r="M2483" t="s">
        <v>7426</v>
      </c>
      <c r="N2483">
        <v>7.4133333329999997</v>
      </c>
      <c r="O2483">
        <v>0</v>
      </c>
      <c r="P2483">
        <v>753</v>
      </c>
      <c r="Q2483">
        <v>2</v>
      </c>
      <c r="R2483">
        <v>35</v>
      </c>
      <c r="S2483">
        <v>10</v>
      </c>
      <c r="T2483">
        <v>126</v>
      </c>
      <c r="U2483">
        <v>6</v>
      </c>
      <c r="V2483">
        <v>3</v>
      </c>
      <c r="W2483">
        <v>0</v>
      </c>
      <c r="X2483">
        <v>2186.846552105374</v>
      </c>
      <c r="Y2483">
        <v>3.3645999157704027</v>
      </c>
      <c r="Z2483">
        <v>100.15499119628299</v>
      </c>
      <c r="AA2483">
        <v>595.17000263953628</v>
      </c>
      <c r="AB2483">
        <v>1481.9112104766825</v>
      </c>
      <c r="AC2483">
        <v>708.23192089253166</v>
      </c>
      <c r="AD2483">
        <v>233.59066023070915</v>
      </c>
      <c r="AE2483">
        <v>5309.2699374568874</v>
      </c>
    </row>
    <row r="2484" spans="1:31" x14ac:dyDescent="0.3">
      <c r="A2484">
        <v>2454568</v>
      </c>
      <c r="B2484">
        <v>1</v>
      </c>
      <c r="C2484" t="s">
        <v>80</v>
      </c>
      <c r="D2484" t="s">
        <v>96</v>
      </c>
      <c r="E2484" t="s">
        <v>159</v>
      </c>
      <c r="F2484" t="s">
        <v>7427</v>
      </c>
      <c r="G2484" t="s">
        <v>725</v>
      </c>
      <c r="H2484" t="s">
        <v>144</v>
      </c>
      <c r="I2484" t="s">
        <v>136</v>
      </c>
      <c r="J2484" t="s">
        <v>137</v>
      </c>
      <c r="K2484" t="s">
        <v>138</v>
      </c>
      <c r="L2484" t="s">
        <v>7428</v>
      </c>
      <c r="M2484" t="s">
        <v>7429</v>
      </c>
      <c r="N2484">
        <v>1.524444444</v>
      </c>
      <c r="O2484">
        <v>0</v>
      </c>
      <c r="P2484">
        <v>83</v>
      </c>
      <c r="Q2484">
        <v>0</v>
      </c>
      <c r="R2484">
        <v>0</v>
      </c>
      <c r="S2484">
        <v>0</v>
      </c>
      <c r="T2484">
        <v>3</v>
      </c>
      <c r="U2484">
        <v>0</v>
      </c>
      <c r="V2484">
        <v>1</v>
      </c>
      <c r="W2484">
        <v>0</v>
      </c>
      <c r="X2484">
        <v>15.550171816868096</v>
      </c>
      <c r="Y2484">
        <v>0</v>
      </c>
      <c r="Z2484">
        <v>0</v>
      </c>
      <c r="AA2484">
        <v>0</v>
      </c>
      <c r="AB2484">
        <v>1.678896387817679</v>
      </c>
      <c r="AC2484">
        <v>0</v>
      </c>
      <c r="AD2484">
        <v>0.29218269645533934</v>
      </c>
      <c r="AE2484">
        <v>17.521250901141112</v>
      </c>
    </row>
    <row r="2485" spans="1:31" x14ac:dyDescent="0.3">
      <c r="A2485">
        <v>2453964</v>
      </c>
      <c r="B2485">
        <v>1</v>
      </c>
      <c r="C2485" t="s">
        <v>80</v>
      </c>
      <c r="D2485" t="s">
        <v>94</v>
      </c>
      <c r="E2485" t="s">
        <v>173</v>
      </c>
      <c r="F2485" t="s">
        <v>7430</v>
      </c>
      <c r="G2485" t="s">
        <v>461</v>
      </c>
      <c r="H2485" t="s">
        <v>144</v>
      </c>
      <c r="I2485" t="s">
        <v>136</v>
      </c>
      <c r="J2485" t="s">
        <v>137</v>
      </c>
      <c r="K2485" t="s">
        <v>138</v>
      </c>
      <c r="L2485" t="s">
        <v>7431</v>
      </c>
      <c r="M2485" t="s">
        <v>7432</v>
      </c>
      <c r="N2485">
        <v>4.4138888879999998</v>
      </c>
      <c r="O2485">
        <v>0</v>
      </c>
      <c r="P2485">
        <v>1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</row>
    <row r="2486" spans="1:31" x14ac:dyDescent="0.3">
      <c r="A2486">
        <v>2454462</v>
      </c>
      <c r="B2486">
        <v>1</v>
      </c>
      <c r="C2486" t="s">
        <v>80</v>
      </c>
      <c r="D2486" t="s">
        <v>92</v>
      </c>
      <c r="E2486" t="s">
        <v>141</v>
      </c>
      <c r="F2486" t="s">
        <v>7433</v>
      </c>
      <c r="G2486" t="s">
        <v>143</v>
      </c>
      <c r="H2486" t="s">
        <v>144</v>
      </c>
      <c r="I2486" t="s">
        <v>136</v>
      </c>
      <c r="J2486" t="s">
        <v>137</v>
      </c>
      <c r="K2486" t="s">
        <v>138</v>
      </c>
      <c r="L2486" t="s">
        <v>7434</v>
      </c>
      <c r="M2486" t="s">
        <v>7435</v>
      </c>
      <c r="N2486">
        <v>0.53083333300000002</v>
      </c>
      <c r="O2486">
        <v>0</v>
      </c>
      <c r="P2486">
        <v>29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5.0856669942286166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5.0856669942286166</v>
      </c>
    </row>
    <row r="2487" spans="1:31" x14ac:dyDescent="0.3">
      <c r="A2487">
        <v>2454537</v>
      </c>
      <c r="B2487">
        <v>1</v>
      </c>
      <c r="C2487" t="s">
        <v>81</v>
      </c>
      <c r="D2487" t="s">
        <v>127</v>
      </c>
      <c r="E2487" t="s">
        <v>141</v>
      </c>
      <c r="F2487" t="s">
        <v>7436</v>
      </c>
      <c r="G2487" t="s">
        <v>156</v>
      </c>
      <c r="H2487" t="s">
        <v>144</v>
      </c>
      <c r="I2487" t="s">
        <v>136</v>
      </c>
      <c r="J2487" t="s">
        <v>137</v>
      </c>
      <c r="K2487" t="s">
        <v>138</v>
      </c>
      <c r="L2487" t="s">
        <v>7437</v>
      </c>
      <c r="M2487" t="s">
        <v>7438</v>
      </c>
      <c r="N2487">
        <v>0.84027777699999995</v>
      </c>
      <c r="O2487">
        <v>0</v>
      </c>
      <c r="P2487">
        <v>8</v>
      </c>
      <c r="Q2487">
        <v>0</v>
      </c>
      <c r="R2487">
        <v>1</v>
      </c>
      <c r="S2487">
        <v>0</v>
      </c>
      <c r="T2487">
        <v>1</v>
      </c>
      <c r="U2487">
        <v>0</v>
      </c>
      <c r="V2487">
        <v>0</v>
      </c>
      <c r="W2487">
        <v>0</v>
      </c>
      <c r="X2487">
        <v>2.2159302043359088</v>
      </c>
      <c r="Y2487">
        <v>0</v>
      </c>
      <c r="Z2487">
        <v>0.3180901432008274</v>
      </c>
      <c r="AA2487">
        <v>0</v>
      </c>
      <c r="AB2487">
        <v>0.11147554232964783</v>
      </c>
      <c r="AC2487">
        <v>0</v>
      </c>
      <c r="AD2487">
        <v>0</v>
      </c>
      <c r="AE2487">
        <v>2.6454958898663841</v>
      </c>
    </row>
    <row r="2488" spans="1:31" x14ac:dyDescent="0.3">
      <c r="A2488">
        <v>2454205</v>
      </c>
      <c r="B2488">
        <v>1</v>
      </c>
      <c r="C2488" t="s">
        <v>80</v>
      </c>
      <c r="D2488" t="s">
        <v>104</v>
      </c>
      <c r="E2488" t="s">
        <v>173</v>
      </c>
      <c r="F2488" t="s">
        <v>7349</v>
      </c>
      <c r="G2488" t="s">
        <v>461</v>
      </c>
      <c r="H2488" t="s">
        <v>144</v>
      </c>
      <c r="I2488" t="s">
        <v>136</v>
      </c>
      <c r="J2488" t="s">
        <v>137</v>
      </c>
      <c r="K2488" t="s">
        <v>138</v>
      </c>
      <c r="L2488" t="s">
        <v>7439</v>
      </c>
      <c r="M2488" t="s">
        <v>7440</v>
      </c>
      <c r="N2488">
        <v>2.065555555</v>
      </c>
      <c r="O2488">
        <v>0</v>
      </c>
      <c r="P2488">
        <v>10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3.9970571878604657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3.9970571878604657</v>
      </c>
    </row>
    <row r="2489" spans="1:31" x14ac:dyDescent="0.3">
      <c r="A2489">
        <v>2454345</v>
      </c>
      <c r="B2489">
        <v>1</v>
      </c>
      <c r="C2489" t="s">
        <v>80</v>
      </c>
      <c r="D2489" t="s">
        <v>110</v>
      </c>
      <c r="E2489" t="s">
        <v>173</v>
      </c>
      <c r="F2489" t="s">
        <v>7441</v>
      </c>
      <c r="G2489" t="s">
        <v>175</v>
      </c>
      <c r="H2489" t="s">
        <v>144</v>
      </c>
      <c r="I2489" t="s">
        <v>136</v>
      </c>
      <c r="J2489" t="s">
        <v>137</v>
      </c>
      <c r="K2489" t="s">
        <v>138</v>
      </c>
      <c r="L2489" t="s">
        <v>7442</v>
      </c>
      <c r="M2489" t="s">
        <v>7443</v>
      </c>
      <c r="N2489">
        <v>2.068888888</v>
      </c>
      <c r="O2489">
        <v>0</v>
      </c>
      <c r="P2489">
        <v>3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1.7263841995218303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1.7263841995218303</v>
      </c>
    </row>
    <row r="2490" spans="1:31" x14ac:dyDescent="0.3">
      <c r="A2490">
        <v>2454351</v>
      </c>
      <c r="B2490">
        <v>1</v>
      </c>
      <c r="C2490" t="s">
        <v>80</v>
      </c>
      <c r="D2490" t="s">
        <v>99</v>
      </c>
      <c r="E2490" t="s">
        <v>141</v>
      </c>
      <c r="F2490" t="s">
        <v>7444</v>
      </c>
      <c r="G2490" t="s">
        <v>156</v>
      </c>
      <c r="H2490" t="s">
        <v>144</v>
      </c>
      <c r="I2490" t="s">
        <v>136</v>
      </c>
      <c r="J2490" t="s">
        <v>137</v>
      </c>
      <c r="K2490" t="s">
        <v>138</v>
      </c>
      <c r="L2490" t="s">
        <v>7445</v>
      </c>
      <c r="M2490" t="s">
        <v>7446</v>
      </c>
      <c r="N2490">
        <v>4.4447222220000002</v>
      </c>
      <c r="O2490">
        <v>0</v>
      </c>
      <c r="P2490">
        <v>40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16.587909555852335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16.587909555852335</v>
      </c>
    </row>
    <row r="2491" spans="1:31" x14ac:dyDescent="0.3">
      <c r="A2491">
        <v>2454199</v>
      </c>
      <c r="B2491">
        <v>1</v>
      </c>
      <c r="C2491" t="s">
        <v>80</v>
      </c>
      <c r="D2491" t="s">
        <v>93</v>
      </c>
      <c r="E2491" t="s">
        <v>173</v>
      </c>
      <c r="F2491" t="s">
        <v>7447</v>
      </c>
      <c r="G2491" t="s">
        <v>239</v>
      </c>
      <c r="H2491" t="s">
        <v>144</v>
      </c>
      <c r="I2491" t="s">
        <v>136</v>
      </c>
      <c r="J2491" t="s">
        <v>137</v>
      </c>
      <c r="K2491" t="s">
        <v>138</v>
      </c>
      <c r="L2491" t="s">
        <v>7448</v>
      </c>
      <c r="M2491" t="s">
        <v>7449</v>
      </c>
      <c r="N2491">
        <v>1.3025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2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16.064021181428043</v>
      </c>
      <c r="AC2491">
        <v>0</v>
      </c>
      <c r="AD2491">
        <v>0</v>
      </c>
      <c r="AE2491">
        <v>16.064021181428043</v>
      </c>
    </row>
    <row r="2492" spans="1:31" x14ac:dyDescent="0.3">
      <c r="A2492">
        <v>2453890</v>
      </c>
      <c r="B2492">
        <v>1</v>
      </c>
      <c r="C2492" t="s">
        <v>80</v>
      </c>
      <c r="D2492" t="s">
        <v>100</v>
      </c>
      <c r="E2492" t="s">
        <v>132</v>
      </c>
      <c r="F2492" t="s">
        <v>7450</v>
      </c>
      <c r="G2492" t="s">
        <v>149</v>
      </c>
      <c r="H2492" t="s">
        <v>135</v>
      </c>
      <c r="I2492" t="s">
        <v>136</v>
      </c>
      <c r="J2492" t="s">
        <v>137</v>
      </c>
      <c r="K2492" t="s">
        <v>138</v>
      </c>
      <c r="L2492" t="s">
        <v>7451</v>
      </c>
      <c r="M2492" t="s">
        <v>7452</v>
      </c>
      <c r="N2492">
        <v>2.7524999999999999</v>
      </c>
      <c r="O2492">
        <v>1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0.61591885096657173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0.61591885096657173</v>
      </c>
    </row>
    <row r="2493" spans="1:31" x14ac:dyDescent="0.3">
      <c r="A2493">
        <v>2454391</v>
      </c>
      <c r="B2493">
        <v>1</v>
      </c>
      <c r="C2493" t="s">
        <v>80</v>
      </c>
      <c r="D2493" t="s">
        <v>100</v>
      </c>
      <c r="E2493" t="s">
        <v>159</v>
      </c>
      <c r="F2493" t="s">
        <v>7453</v>
      </c>
      <c r="G2493" t="s">
        <v>725</v>
      </c>
      <c r="H2493" t="s">
        <v>144</v>
      </c>
      <c r="I2493" t="s">
        <v>136</v>
      </c>
      <c r="J2493" t="s">
        <v>137</v>
      </c>
      <c r="K2493" t="s">
        <v>138</v>
      </c>
      <c r="L2493" t="s">
        <v>7454</v>
      </c>
      <c r="M2493" t="s">
        <v>7455</v>
      </c>
      <c r="N2493">
        <v>0.48111111099999998</v>
      </c>
      <c r="O2493">
        <v>0</v>
      </c>
      <c r="P2493">
        <v>543</v>
      </c>
      <c r="Q2493">
        <v>0</v>
      </c>
      <c r="R2493">
        <v>0</v>
      </c>
      <c r="S2493">
        <v>0</v>
      </c>
      <c r="T2493">
        <v>18</v>
      </c>
      <c r="U2493">
        <v>0</v>
      </c>
      <c r="V2493">
        <v>0</v>
      </c>
      <c r="W2493">
        <v>0</v>
      </c>
      <c r="X2493">
        <v>81.616180170935266</v>
      </c>
      <c r="Y2493">
        <v>0</v>
      </c>
      <c r="Z2493">
        <v>0</v>
      </c>
      <c r="AA2493">
        <v>0</v>
      </c>
      <c r="AB2493">
        <v>17.336715428605654</v>
      </c>
      <c r="AC2493">
        <v>0</v>
      </c>
      <c r="AD2493">
        <v>0</v>
      </c>
      <c r="AE2493">
        <v>98.952895599540923</v>
      </c>
    </row>
    <row r="2494" spans="1:31" x14ac:dyDescent="0.3">
      <c r="A2494">
        <v>2453950</v>
      </c>
      <c r="B2494">
        <v>1</v>
      </c>
      <c r="C2494" t="s">
        <v>81</v>
      </c>
      <c r="D2494" t="s">
        <v>118</v>
      </c>
      <c r="E2494" t="s">
        <v>147</v>
      </c>
      <c r="F2494" t="s">
        <v>7456</v>
      </c>
      <c r="G2494" t="s">
        <v>226</v>
      </c>
      <c r="H2494" t="s">
        <v>135</v>
      </c>
      <c r="I2494" t="s">
        <v>136</v>
      </c>
      <c r="J2494" t="s">
        <v>137</v>
      </c>
      <c r="K2494" t="s">
        <v>162</v>
      </c>
      <c r="L2494" t="s">
        <v>7457</v>
      </c>
      <c r="M2494" t="s">
        <v>7458</v>
      </c>
      <c r="N2494">
        <v>0.42249999999999999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142</v>
      </c>
      <c r="U2494">
        <v>0</v>
      </c>
      <c r="V2494">
        <v>1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34.480092960411575</v>
      </c>
      <c r="AC2494">
        <v>0</v>
      </c>
      <c r="AD2494">
        <v>1.2753494675886794</v>
      </c>
      <c r="AE2494">
        <v>35.755442428000258</v>
      </c>
    </row>
    <row r="2495" spans="1:31" x14ac:dyDescent="0.3">
      <c r="A2495">
        <v>2454245</v>
      </c>
      <c r="B2495">
        <v>1</v>
      </c>
      <c r="C2495" t="s">
        <v>80</v>
      </c>
      <c r="D2495" t="s">
        <v>96</v>
      </c>
      <c r="E2495" t="s">
        <v>173</v>
      </c>
      <c r="F2495" t="s">
        <v>7459</v>
      </c>
      <c r="G2495" t="s">
        <v>461</v>
      </c>
      <c r="H2495" t="s">
        <v>144</v>
      </c>
      <c r="I2495" t="s">
        <v>136</v>
      </c>
      <c r="J2495" t="s">
        <v>137</v>
      </c>
      <c r="K2495" t="s">
        <v>138</v>
      </c>
      <c r="L2495" t="s">
        <v>7460</v>
      </c>
      <c r="M2495" t="s">
        <v>7461</v>
      </c>
      <c r="N2495">
        <v>3.3422222220000002</v>
      </c>
      <c r="O2495">
        <v>0</v>
      </c>
      <c r="P2495">
        <v>1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1.7568463105575903E-4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1.7568463105575903E-4</v>
      </c>
    </row>
    <row r="2496" spans="1:31" x14ac:dyDescent="0.3">
      <c r="A2496">
        <v>2453996</v>
      </c>
      <c r="B2496">
        <v>1</v>
      </c>
      <c r="C2496" t="s">
        <v>80</v>
      </c>
      <c r="D2496" t="s">
        <v>94</v>
      </c>
      <c r="E2496" t="s">
        <v>141</v>
      </c>
      <c r="F2496" t="s">
        <v>7462</v>
      </c>
      <c r="G2496" t="s">
        <v>143</v>
      </c>
      <c r="H2496" t="s">
        <v>144</v>
      </c>
      <c r="I2496" t="s">
        <v>136</v>
      </c>
      <c r="J2496" t="s">
        <v>137</v>
      </c>
      <c r="K2496" t="s">
        <v>138</v>
      </c>
      <c r="L2496" t="s">
        <v>7463</v>
      </c>
      <c r="M2496" t="s">
        <v>7464</v>
      </c>
      <c r="N2496">
        <v>0.70083333299999995</v>
      </c>
      <c r="O2496">
        <v>0</v>
      </c>
      <c r="P2496">
        <v>97</v>
      </c>
      <c r="Q2496">
        <v>0</v>
      </c>
      <c r="R2496">
        <v>0</v>
      </c>
      <c r="S2496">
        <v>0</v>
      </c>
      <c r="T2496">
        <v>10</v>
      </c>
      <c r="U2496">
        <v>0</v>
      </c>
      <c r="V2496">
        <v>0</v>
      </c>
      <c r="W2496">
        <v>0</v>
      </c>
      <c r="X2496">
        <v>17.983761910982505</v>
      </c>
      <c r="Y2496">
        <v>0</v>
      </c>
      <c r="Z2496">
        <v>0</v>
      </c>
      <c r="AA2496">
        <v>0</v>
      </c>
      <c r="AB2496">
        <v>5.3542959279603028</v>
      </c>
      <c r="AC2496">
        <v>0</v>
      </c>
      <c r="AD2496">
        <v>0</v>
      </c>
      <c r="AE2496">
        <v>23.338057838942809</v>
      </c>
    </row>
    <row r="2497" spans="1:31" x14ac:dyDescent="0.3">
      <c r="A2497">
        <v>2453990</v>
      </c>
      <c r="B2497">
        <v>1</v>
      </c>
      <c r="C2497" t="s">
        <v>80</v>
      </c>
      <c r="D2497" t="s">
        <v>97</v>
      </c>
      <c r="E2497" t="s">
        <v>141</v>
      </c>
      <c r="F2497" t="s">
        <v>7465</v>
      </c>
      <c r="G2497" t="s">
        <v>143</v>
      </c>
      <c r="H2497" t="s">
        <v>144</v>
      </c>
      <c r="I2497" t="s">
        <v>136</v>
      </c>
      <c r="J2497" t="s">
        <v>137</v>
      </c>
      <c r="K2497" t="s">
        <v>138</v>
      </c>
      <c r="L2497" t="s">
        <v>7466</v>
      </c>
      <c r="M2497" t="s">
        <v>7467</v>
      </c>
      <c r="N2497">
        <v>0.54166666600000002</v>
      </c>
      <c r="O2497">
        <v>0</v>
      </c>
      <c r="P2497">
        <v>14</v>
      </c>
      <c r="Q2497">
        <v>0</v>
      </c>
      <c r="R2497">
        <v>5</v>
      </c>
      <c r="S2497">
        <v>0</v>
      </c>
      <c r="T2497">
        <v>3</v>
      </c>
      <c r="U2497">
        <v>0</v>
      </c>
      <c r="V2497">
        <v>0</v>
      </c>
      <c r="W2497">
        <v>0</v>
      </c>
      <c r="X2497">
        <v>9.3219917195295565</v>
      </c>
      <c r="Y2497">
        <v>0</v>
      </c>
      <c r="Z2497">
        <v>0.40502388995850447</v>
      </c>
      <c r="AA2497">
        <v>0</v>
      </c>
      <c r="AB2497">
        <v>2.4306567113968365</v>
      </c>
      <c r="AC2497">
        <v>0</v>
      </c>
      <c r="AD2497">
        <v>0</v>
      </c>
      <c r="AE2497">
        <v>12.157672320884899</v>
      </c>
    </row>
    <row r="2498" spans="1:31" x14ac:dyDescent="0.3">
      <c r="A2498">
        <v>2454265</v>
      </c>
      <c r="B2498">
        <v>1</v>
      </c>
      <c r="C2498" t="s">
        <v>80</v>
      </c>
      <c r="D2498" t="s">
        <v>82</v>
      </c>
      <c r="E2498" t="s">
        <v>173</v>
      </c>
      <c r="F2498" t="s">
        <v>7468</v>
      </c>
      <c r="G2498" t="s">
        <v>175</v>
      </c>
      <c r="H2498" t="s">
        <v>144</v>
      </c>
      <c r="I2498" t="s">
        <v>136</v>
      </c>
      <c r="J2498" t="s">
        <v>137</v>
      </c>
      <c r="K2498" t="s">
        <v>138</v>
      </c>
      <c r="L2498" t="s">
        <v>7469</v>
      </c>
      <c r="M2498" t="s">
        <v>7470</v>
      </c>
      <c r="N2498">
        <v>2.3377777769999999</v>
      </c>
      <c r="O2498">
        <v>0</v>
      </c>
      <c r="P2498">
        <v>4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3.017844825536014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3.017844825536014</v>
      </c>
    </row>
    <row r="2499" spans="1:31" x14ac:dyDescent="0.3">
      <c r="A2499">
        <v>2453910</v>
      </c>
      <c r="B2499">
        <v>1</v>
      </c>
      <c r="C2499" t="s">
        <v>81</v>
      </c>
      <c r="D2499" t="s">
        <v>119</v>
      </c>
      <c r="E2499" t="s">
        <v>173</v>
      </c>
      <c r="F2499" t="s">
        <v>7471</v>
      </c>
      <c r="G2499" t="s">
        <v>175</v>
      </c>
      <c r="H2499" t="s">
        <v>144</v>
      </c>
      <c r="I2499" t="s">
        <v>136</v>
      </c>
      <c r="J2499" t="s">
        <v>137</v>
      </c>
      <c r="K2499" t="s">
        <v>138</v>
      </c>
      <c r="L2499" t="s">
        <v>7472</v>
      </c>
      <c r="M2499" t="s">
        <v>7473</v>
      </c>
      <c r="N2499">
        <v>1.028888888</v>
      </c>
      <c r="O2499">
        <v>0</v>
      </c>
      <c r="P2499">
        <v>1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0.3114062946134325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0.3114062946134325</v>
      </c>
    </row>
    <row r="2500" spans="1:31" x14ac:dyDescent="0.3">
      <c r="A2500">
        <v>2454408</v>
      </c>
      <c r="B2500">
        <v>1</v>
      </c>
      <c r="C2500" t="s">
        <v>81</v>
      </c>
      <c r="D2500" t="s">
        <v>112</v>
      </c>
      <c r="E2500" t="s">
        <v>173</v>
      </c>
      <c r="F2500" t="s">
        <v>7474</v>
      </c>
      <c r="G2500" t="s">
        <v>175</v>
      </c>
      <c r="H2500" t="s">
        <v>144</v>
      </c>
      <c r="I2500" t="s">
        <v>136</v>
      </c>
      <c r="J2500" t="s">
        <v>137</v>
      </c>
      <c r="K2500" t="s">
        <v>138</v>
      </c>
      <c r="L2500" t="s">
        <v>7475</v>
      </c>
      <c r="M2500" t="s">
        <v>7476</v>
      </c>
      <c r="N2500">
        <v>1.2236111110000001</v>
      </c>
      <c r="O2500">
        <v>0</v>
      </c>
      <c r="P2500">
        <v>1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0.29469314477201425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0.29469314477201425</v>
      </c>
    </row>
    <row r="2501" spans="1:31" x14ac:dyDescent="0.3">
      <c r="A2501">
        <v>2453887</v>
      </c>
      <c r="B2501">
        <v>1</v>
      </c>
      <c r="C2501" t="s">
        <v>81</v>
      </c>
      <c r="D2501" t="s">
        <v>127</v>
      </c>
      <c r="E2501" t="s">
        <v>173</v>
      </c>
      <c r="F2501" t="s">
        <v>7477</v>
      </c>
      <c r="G2501" t="s">
        <v>461</v>
      </c>
      <c r="H2501" t="s">
        <v>144</v>
      </c>
      <c r="I2501" t="s">
        <v>136</v>
      </c>
      <c r="J2501" t="s">
        <v>137</v>
      </c>
      <c r="K2501" t="s">
        <v>138</v>
      </c>
      <c r="L2501" t="s">
        <v>7478</v>
      </c>
      <c r="M2501" t="s">
        <v>7479</v>
      </c>
      <c r="N2501">
        <v>0.72416666600000001</v>
      </c>
      <c r="O2501">
        <v>0</v>
      </c>
      <c r="P2501">
        <v>13</v>
      </c>
      <c r="Q2501">
        <v>0</v>
      </c>
      <c r="R2501">
        <v>0</v>
      </c>
      <c r="S2501">
        <v>0</v>
      </c>
      <c r="T2501">
        <v>1</v>
      </c>
      <c r="U2501">
        <v>0</v>
      </c>
      <c r="V2501">
        <v>0</v>
      </c>
      <c r="W2501">
        <v>0</v>
      </c>
      <c r="X2501">
        <v>2.9825864414503118</v>
      </c>
      <c r="Y2501">
        <v>0</v>
      </c>
      <c r="Z2501">
        <v>0</v>
      </c>
      <c r="AA2501">
        <v>0</v>
      </c>
      <c r="AB2501">
        <v>0.17603789497231256</v>
      </c>
      <c r="AC2501">
        <v>0</v>
      </c>
      <c r="AD2501">
        <v>0</v>
      </c>
      <c r="AE2501">
        <v>3.1586243364226245</v>
      </c>
    </row>
    <row r="2502" spans="1:31" x14ac:dyDescent="0.3">
      <c r="A2502">
        <v>2453930</v>
      </c>
      <c r="B2502">
        <v>1</v>
      </c>
      <c r="C2502" t="s">
        <v>80</v>
      </c>
      <c r="D2502" t="s">
        <v>82</v>
      </c>
      <c r="E2502" t="s">
        <v>141</v>
      </c>
      <c r="F2502" t="s">
        <v>1722</v>
      </c>
      <c r="G2502" t="s">
        <v>156</v>
      </c>
      <c r="H2502" t="s">
        <v>144</v>
      </c>
      <c r="I2502" t="s">
        <v>136</v>
      </c>
      <c r="J2502" t="s">
        <v>137</v>
      </c>
      <c r="K2502" t="s">
        <v>138</v>
      </c>
      <c r="L2502" t="s">
        <v>7480</v>
      </c>
      <c r="M2502" t="s">
        <v>7481</v>
      </c>
      <c r="N2502">
        <v>2.5074999999999998</v>
      </c>
      <c r="O2502">
        <v>0</v>
      </c>
      <c r="P2502">
        <v>42</v>
      </c>
      <c r="Q2502">
        <v>0</v>
      </c>
      <c r="R2502">
        <v>0</v>
      </c>
      <c r="S2502">
        <v>0</v>
      </c>
      <c r="T2502">
        <v>4</v>
      </c>
      <c r="U2502">
        <v>0</v>
      </c>
      <c r="V2502">
        <v>0</v>
      </c>
      <c r="W2502">
        <v>0</v>
      </c>
      <c r="X2502">
        <v>98.087408538783706</v>
      </c>
      <c r="Y2502">
        <v>0</v>
      </c>
      <c r="Z2502">
        <v>0</v>
      </c>
      <c r="AA2502">
        <v>0</v>
      </c>
      <c r="AB2502">
        <v>3.0863999819211743</v>
      </c>
      <c r="AC2502">
        <v>0</v>
      </c>
      <c r="AD2502">
        <v>0</v>
      </c>
      <c r="AE2502">
        <v>101.17380852070488</v>
      </c>
    </row>
    <row r="2503" spans="1:31" x14ac:dyDescent="0.3">
      <c r="A2503">
        <v>2454428</v>
      </c>
      <c r="B2503">
        <v>1</v>
      </c>
      <c r="C2503" t="s">
        <v>80</v>
      </c>
      <c r="D2503" t="s">
        <v>106</v>
      </c>
      <c r="E2503" t="s">
        <v>173</v>
      </c>
      <c r="F2503" t="s">
        <v>7482</v>
      </c>
      <c r="G2503" t="s">
        <v>175</v>
      </c>
      <c r="H2503" t="s">
        <v>144</v>
      </c>
      <c r="I2503" t="s">
        <v>136</v>
      </c>
      <c r="J2503" t="s">
        <v>137</v>
      </c>
      <c r="K2503" t="s">
        <v>138</v>
      </c>
      <c r="L2503" t="s">
        <v>7483</v>
      </c>
      <c r="M2503" t="s">
        <v>7484</v>
      </c>
      <c r="N2503">
        <v>0.83250000000000002</v>
      </c>
      <c r="O2503">
        <v>0</v>
      </c>
      <c r="P2503">
        <v>1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2.5082518833933358E-2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2.5082518833933358E-2</v>
      </c>
    </row>
    <row r="2504" spans="1:31" x14ac:dyDescent="0.3">
      <c r="A2504">
        <v>2453953</v>
      </c>
      <c r="B2504">
        <v>1</v>
      </c>
      <c r="C2504" t="s">
        <v>80</v>
      </c>
      <c r="D2504" t="s">
        <v>101</v>
      </c>
      <c r="E2504" t="s">
        <v>147</v>
      </c>
      <c r="F2504" t="s">
        <v>7485</v>
      </c>
      <c r="G2504" t="s">
        <v>2092</v>
      </c>
      <c r="H2504" t="s">
        <v>135</v>
      </c>
      <c r="I2504" t="s">
        <v>136</v>
      </c>
      <c r="J2504" t="s">
        <v>137</v>
      </c>
      <c r="K2504" t="s">
        <v>138</v>
      </c>
      <c r="L2504" t="s">
        <v>7486</v>
      </c>
      <c r="M2504" t="s">
        <v>7487</v>
      </c>
      <c r="N2504">
        <v>2.417777777</v>
      </c>
      <c r="O2504">
        <v>0</v>
      </c>
      <c r="P2504">
        <v>126</v>
      </c>
      <c r="Q2504">
        <v>0</v>
      </c>
      <c r="R2504">
        <v>0</v>
      </c>
      <c r="S2504">
        <v>0</v>
      </c>
      <c r="T2504">
        <v>2</v>
      </c>
      <c r="U2504">
        <v>0</v>
      </c>
      <c r="V2504">
        <v>0</v>
      </c>
      <c r="W2504">
        <v>0</v>
      </c>
      <c r="X2504">
        <v>91.707777016912573</v>
      </c>
      <c r="Y2504">
        <v>0</v>
      </c>
      <c r="Z2504">
        <v>0</v>
      </c>
      <c r="AA2504">
        <v>0</v>
      </c>
      <c r="AB2504">
        <v>10.702477888363402</v>
      </c>
      <c r="AC2504">
        <v>0</v>
      </c>
      <c r="AD2504">
        <v>0</v>
      </c>
      <c r="AE2504">
        <v>102.41025490527598</v>
      </c>
    </row>
    <row r="2505" spans="1:31" x14ac:dyDescent="0.3">
      <c r="A2505">
        <v>2454053</v>
      </c>
      <c r="B2505">
        <v>1</v>
      </c>
      <c r="C2505" t="s">
        <v>81</v>
      </c>
      <c r="D2505" t="s">
        <v>118</v>
      </c>
      <c r="E2505" t="s">
        <v>132</v>
      </c>
      <c r="F2505" t="s">
        <v>7488</v>
      </c>
      <c r="G2505" t="s">
        <v>149</v>
      </c>
      <c r="H2505" t="s">
        <v>135</v>
      </c>
      <c r="I2505" t="s">
        <v>136</v>
      </c>
      <c r="J2505" t="s">
        <v>137</v>
      </c>
      <c r="K2505" t="s">
        <v>138</v>
      </c>
      <c r="L2505" t="s">
        <v>7489</v>
      </c>
      <c r="M2505" t="s">
        <v>7490</v>
      </c>
      <c r="N2505">
        <v>1.2308333330000001</v>
      </c>
      <c r="O2505">
        <v>3</v>
      </c>
      <c r="P2505">
        <v>23</v>
      </c>
      <c r="Q2505">
        <v>40</v>
      </c>
      <c r="R2505">
        <v>90</v>
      </c>
      <c r="S2505">
        <v>2</v>
      </c>
      <c r="T2505">
        <v>17</v>
      </c>
      <c r="U2505">
        <v>0</v>
      </c>
      <c r="V2505">
        <v>0</v>
      </c>
      <c r="W2505">
        <v>1.7321586077359112</v>
      </c>
      <c r="X2505">
        <v>6.1626498834126267</v>
      </c>
      <c r="Y2505">
        <v>18.047823453393718</v>
      </c>
      <c r="Z2505">
        <v>90.762239592172506</v>
      </c>
      <c r="AA2505">
        <v>0.23579630853493766</v>
      </c>
      <c r="AB2505">
        <v>26.322918360416196</v>
      </c>
      <c r="AC2505">
        <v>0</v>
      </c>
      <c r="AD2505">
        <v>0</v>
      </c>
      <c r="AE2505">
        <v>143.26358620566589</v>
      </c>
    </row>
    <row r="2506" spans="1:31" x14ac:dyDescent="0.3">
      <c r="A2506">
        <v>2454079</v>
      </c>
      <c r="B2506">
        <v>1</v>
      </c>
      <c r="C2506" t="s">
        <v>80</v>
      </c>
      <c r="D2506" t="s">
        <v>93</v>
      </c>
      <c r="E2506" t="s">
        <v>169</v>
      </c>
      <c r="F2506" t="s">
        <v>7491</v>
      </c>
      <c r="G2506" t="s">
        <v>143</v>
      </c>
      <c r="H2506" t="s">
        <v>135</v>
      </c>
      <c r="I2506" t="s">
        <v>136</v>
      </c>
      <c r="J2506" t="s">
        <v>137</v>
      </c>
      <c r="K2506" t="s">
        <v>138</v>
      </c>
      <c r="L2506" t="s">
        <v>7492</v>
      </c>
      <c r="M2506" t="s">
        <v>7493</v>
      </c>
      <c r="N2506">
        <v>1.0347222220000001</v>
      </c>
      <c r="O2506">
        <v>0</v>
      </c>
      <c r="P2506">
        <v>159</v>
      </c>
      <c r="Q2506">
        <v>7</v>
      </c>
      <c r="R2506">
        <v>78</v>
      </c>
      <c r="S2506">
        <v>6</v>
      </c>
      <c r="T2506">
        <v>39</v>
      </c>
      <c r="U2506">
        <v>0</v>
      </c>
      <c r="V2506">
        <v>0</v>
      </c>
      <c r="W2506">
        <v>0</v>
      </c>
      <c r="X2506">
        <v>37.758476469366798</v>
      </c>
      <c r="Y2506">
        <v>1.8513078266126879</v>
      </c>
      <c r="Z2506">
        <v>53.798290296736468</v>
      </c>
      <c r="AA2506">
        <v>65.175754338716047</v>
      </c>
      <c r="AB2506">
        <v>53.548752843065074</v>
      </c>
      <c r="AC2506">
        <v>0</v>
      </c>
      <c r="AD2506">
        <v>0</v>
      </c>
      <c r="AE2506">
        <v>212.13258177449708</v>
      </c>
    </row>
    <row r="2507" spans="1:31" x14ac:dyDescent="0.3">
      <c r="A2507">
        <v>2453973</v>
      </c>
      <c r="B2507">
        <v>1</v>
      </c>
      <c r="C2507" t="s">
        <v>80</v>
      </c>
      <c r="D2507" t="s">
        <v>93</v>
      </c>
      <c r="E2507" t="s">
        <v>159</v>
      </c>
      <c r="F2507" t="s">
        <v>5659</v>
      </c>
      <c r="G2507" t="s">
        <v>161</v>
      </c>
      <c r="H2507" t="s">
        <v>144</v>
      </c>
      <c r="I2507" t="s">
        <v>136</v>
      </c>
      <c r="J2507" t="s">
        <v>137</v>
      </c>
      <c r="K2507" t="s">
        <v>162</v>
      </c>
      <c r="L2507" t="s">
        <v>7494</v>
      </c>
      <c r="M2507" t="s">
        <v>7495</v>
      </c>
      <c r="N2507">
        <v>5.7469444440000004</v>
      </c>
      <c r="O2507">
        <v>0</v>
      </c>
      <c r="P2507">
        <v>243</v>
      </c>
      <c r="Q2507">
        <v>0</v>
      </c>
      <c r="R2507">
        <v>1</v>
      </c>
      <c r="S2507">
        <v>0</v>
      </c>
      <c r="T2507">
        <v>29</v>
      </c>
      <c r="U2507">
        <v>0</v>
      </c>
      <c r="V2507">
        <v>0</v>
      </c>
      <c r="W2507">
        <v>0</v>
      </c>
      <c r="X2507">
        <v>429.43089379893308</v>
      </c>
      <c r="Y2507">
        <v>0</v>
      </c>
      <c r="Z2507">
        <v>0.10730774572341445</v>
      </c>
      <c r="AA2507">
        <v>0</v>
      </c>
      <c r="AB2507">
        <v>270.16711207248449</v>
      </c>
      <c r="AC2507">
        <v>0</v>
      </c>
      <c r="AD2507">
        <v>0</v>
      </c>
      <c r="AE2507">
        <v>699.70531361714097</v>
      </c>
    </row>
    <row r="2508" spans="1:31" x14ac:dyDescent="0.3">
      <c r="A2508">
        <v>2454059</v>
      </c>
      <c r="B2508">
        <v>1</v>
      </c>
      <c r="C2508" t="s">
        <v>81</v>
      </c>
      <c r="D2508" t="s">
        <v>116</v>
      </c>
      <c r="E2508" t="s">
        <v>141</v>
      </c>
      <c r="F2508" t="s">
        <v>7496</v>
      </c>
      <c r="G2508" t="s">
        <v>956</v>
      </c>
      <c r="H2508" t="s">
        <v>144</v>
      </c>
      <c r="I2508" t="s">
        <v>136</v>
      </c>
      <c r="J2508" t="s">
        <v>137</v>
      </c>
      <c r="K2508" t="s">
        <v>138</v>
      </c>
      <c r="L2508" t="s">
        <v>7497</v>
      </c>
      <c r="M2508" t="s">
        <v>7498</v>
      </c>
      <c r="N2508">
        <v>1.7849999999999999</v>
      </c>
      <c r="O2508">
        <v>0</v>
      </c>
      <c r="P2508">
        <v>101</v>
      </c>
      <c r="Q2508">
        <v>0</v>
      </c>
      <c r="R2508">
        <v>2</v>
      </c>
      <c r="S2508">
        <v>0</v>
      </c>
      <c r="T2508">
        <v>10</v>
      </c>
      <c r="U2508">
        <v>0</v>
      </c>
      <c r="V2508">
        <v>0</v>
      </c>
      <c r="W2508">
        <v>0</v>
      </c>
      <c r="X2508">
        <v>36.195494944673968</v>
      </c>
      <c r="Y2508">
        <v>0</v>
      </c>
      <c r="Z2508">
        <v>0.22444773678774121</v>
      </c>
      <c r="AA2508">
        <v>0</v>
      </c>
      <c r="AB2508">
        <v>9.2636804439717721</v>
      </c>
      <c r="AC2508">
        <v>0</v>
      </c>
      <c r="AD2508">
        <v>0</v>
      </c>
      <c r="AE2508">
        <v>45.683623125433478</v>
      </c>
    </row>
    <row r="2509" spans="1:31" x14ac:dyDescent="0.3">
      <c r="A2509">
        <v>2454116</v>
      </c>
      <c r="B2509">
        <v>1</v>
      </c>
      <c r="C2509" t="s">
        <v>80</v>
      </c>
      <c r="D2509" t="s">
        <v>90</v>
      </c>
      <c r="E2509" t="s">
        <v>141</v>
      </c>
      <c r="F2509" t="s">
        <v>7499</v>
      </c>
      <c r="G2509" t="s">
        <v>156</v>
      </c>
      <c r="H2509" t="s">
        <v>144</v>
      </c>
      <c r="I2509" t="s">
        <v>136</v>
      </c>
      <c r="J2509" t="s">
        <v>137</v>
      </c>
      <c r="K2509" t="s">
        <v>138</v>
      </c>
      <c r="L2509" t="s">
        <v>7500</v>
      </c>
      <c r="M2509" t="s">
        <v>7501</v>
      </c>
      <c r="N2509">
        <v>0.9425</v>
      </c>
      <c r="O2509">
        <v>0</v>
      </c>
      <c r="P2509">
        <v>270</v>
      </c>
      <c r="Q2509">
        <v>0</v>
      </c>
      <c r="R2509">
        <v>0</v>
      </c>
      <c r="S2509">
        <v>0</v>
      </c>
      <c r="T2509">
        <v>15</v>
      </c>
      <c r="U2509">
        <v>0</v>
      </c>
      <c r="V2509">
        <v>0</v>
      </c>
      <c r="W2509">
        <v>0</v>
      </c>
      <c r="X2509">
        <v>61.13474980589605</v>
      </c>
      <c r="Y2509">
        <v>0</v>
      </c>
      <c r="Z2509">
        <v>0</v>
      </c>
      <c r="AA2509">
        <v>0</v>
      </c>
      <c r="AB2509">
        <v>7.6888187439691649</v>
      </c>
      <c r="AC2509">
        <v>0</v>
      </c>
      <c r="AD2509">
        <v>0</v>
      </c>
      <c r="AE2509">
        <v>68.823568549865215</v>
      </c>
    </row>
    <row r="2510" spans="1:31" x14ac:dyDescent="0.3">
      <c r="A2510">
        <v>2454348</v>
      </c>
      <c r="B2510">
        <v>1</v>
      </c>
      <c r="C2510" t="s">
        <v>81</v>
      </c>
      <c r="D2510" t="s">
        <v>124</v>
      </c>
      <c r="E2510" t="s">
        <v>147</v>
      </c>
      <c r="F2510" t="s">
        <v>7502</v>
      </c>
      <c r="G2510" t="s">
        <v>134</v>
      </c>
      <c r="H2510" t="s">
        <v>135</v>
      </c>
      <c r="I2510" t="s">
        <v>136</v>
      </c>
      <c r="J2510" t="s">
        <v>137</v>
      </c>
      <c r="K2510" t="s">
        <v>138</v>
      </c>
      <c r="L2510" t="s">
        <v>7503</v>
      </c>
      <c r="M2510" t="s">
        <v>7504</v>
      </c>
      <c r="N2510">
        <v>4.3319444440000003</v>
      </c>
      <c r="O2510">
        <v>0</v>
      </c>
      <c r="P2510">
        <v>1</v>
      </c>
      <c r="Q2510">
        <v>2</v>
      </c>
      <c r="R2510">
        <v>5</v>
      </c>
      <c r="S2510">
        <v>1</v>
      </c>
      <c r="T2510">
        <v>3</v>
      </c>
      <c r="U2510">
        <v>0</v>
      </c>
      <c r="V2510">
        <v>0</v>
      </c>
      <c r="W2510">
        <v>0</v>
      </c>
      <c r="X2510">
        <v>2.279199024139273</v>
      </c>
      <c r="Y2510">
        <v>61.531284175837563</v>
      </c>
      <c r="Z2510">
        <v>3.143684809122345</v>
      </c>
      <c r="AA2510">
        <v>323.87874933999495</v>
      </c>
      <c r="AB2510">
        <v>0.2802172229006088</v>
      </c>
      <c r="AC2510">
        <v>0</v>
      </c>
      <c r="AD2510">
        <v>0</v>
      </c>
      <c r="AE2510">
        <v>391.11313457199475</v>
      </c>
    </row>
    <row r="2511" spans="1:31" x14ac:dyDescent="0.3">
      <c r="A2511">
        <v>2454371</v>
      </c>
      <c r="B2511">
        <v>1</v>
      </c>
      <c r="C2511" t="s">
        <v>80</v>
      </c>
      <c r="D2511" t="s">
        <v>105</v>
      </c>
      <c r="E2511" t="s">
        <v>141</v>
      </c>
      <c r="F2511" t="s">
        <v>7505</v>
      </c>
      <c r="G2511" t="s">
        <v>143</v>
      </c>
      <c r="H2511" t="s">
        <v>144</v>
      </c>
      <c r="I2511" t="s">
        <v>136</v>
      </c>
      <c r="J2511" t="s">
        <v>137</v>
      </c>
      <c r="K2511" t="s">
        <v>138</v>
      </c>
      <c r="L2511" t="s">
        <v>7506</v>
      </c>
      <c r="M2511" t="s">
        <v>7507</v>
      </c>
      <c r="N2511">
        <v>0.58305555499999995</v>
      </c>
      <c r="O2511">
        <v>0</v>
      </c>
      <c r="P2511">
        <v>113</v>
      </c>
      <c r="Q2511">
        <v>0</v>
      </c>
      <c r="R2511">
        <v>0</v>
      </c>
      <c r="S2511">
        <v>0</v>
      </c>
      <c r="T2511">
        <v>4</v>
      </c>
      <c r="U2511">
        <v>0</v>
      </c>
      <c r="V2511">
        <v>0</v>
      </c>
      <c r="W2511">
        <v>0</v>
      </c>
      <c r="X2511">
        <v>21.926865833980283</v>
      </c>
      <c r="Y2511">
        <v>0</v>
      </c>
      <c r="Z2511">
        <v>0</v>
      </c>
      <c r="AA2511">
        <v>0</v>
      </c>
      <c r="AB2511">
        <v>0.21552370318322533</v>
      </c>
      <c r="AC2511">
        <v>0</v>
      </c>
      <c r="AD2511">
        <v>0</v>
      </c>
      <c r="AE2511">
        <v>22.14238953716351</v>
      </c>
    </row>
    <row r="2512" spans="1:31" x14ac:dyDescent="0.3">
      <c r="A2512">
        <v>2454494</v>
      </c>
      <c r="B2512">
        <v>1</v>
      </c>
      <c r="C2512" t="s">
        <v>81</v>
      </c>
      <c r="D2512" t="s">
        <v>127</v>
      </c>
      <c r="E2512" t="s">
        <v>132</v>
      </c>
      <c r="F2512" t="s">
        <v>7508</v>
      </c>
      <c r="G2512" t="s">
        <v>149</v>
      </c>
      <c r="H2512" t="s">
        <v>135</v>
      </c>
      <c r="I2512" t="s">
        <v>136</v>
      </c>
      <c r="J2512" t="s">
        <v>137</v>
      </c>
      <c r="K2512" t="s">
        <v>138</v>
      </c>
      <c r="L2512" t="s">
        <v>7509</v>
      </c>
      <c r="M2512" t="s">
        <v>7510</v>
      </c>
      <c r="N2512">
        <v>9.8488888879999994</v>
      </c>
      <c r="O2512">
        <v>0</v>
      </c>
      <c r="P2512">
        <v>136</v>
      </c>
      <c r="Q2512">
        <v>37</v>
      </c>
      <c r="R2512">
        <v>45</v>
      </c>
      <c r="S2512">
        <v>0</v>
      </c>
      <c r="T2512">
        <v>24</v>
      </c>
      <c r="U2512">
        <v>0</v>
      </c>
      <c r="V2512">
        <v>0</v>
      </c>
      <c r="W2512">
        <v>0</v>
      </c>
      <c r="X2512">
        <v>250.2163297870737</v>
      </c>
      <c r="Y2512">
        <v>98.736459813124256</v>
      </c>
      <c r="Z2512">
        <v>144.5161220587915</v>
      </c>
      <c r="AA2512">
        <v>0</v>
      </c>
      <c r="AB2512">
        <v>128.94563781578063</v>
      </c>
      <c r="AC2512">
        <v>0</v>
      </c>
      <c r="AD2512">
        <v>0</v>
      </c>
      <c r="AE2512">
        <v>622.41454947477007</v>
      </c>
    </row>
    <row r="2513" spans="1:31" x14ac:dyDescent="0.3">
      <c r="A2513">
        <v>2454471</v>
      </c>
      <c r="B2513">
        <v>1</v>
      </c>
      <c r="C2513" t="s">
        <v>81</v>
      </c>
      <c r="D2513" t="s">
        <v>112</v>
      </c>
      <c r="E2513" t="s">
        <v>141</v>
      </c>
      <c r="F2513" t="s">
        <v>7511</v>
      </c>
      <c r="G2513" t="s">
        <v>156</v>
      </c>
      <c r="H2513" t="s">
        <v>144</v>
      </c>
      <c r="I2513" t="s">
        <v>136</v>
      </c>
      <c r="J2513" t="s">
        <v>137</v>
      </c>
      <c r="K2513" t="s">
        <v>138</v>
      </c>
      <c r="L2513" t="s">
        <v>7512</v>
      </c>
      <c r="M2513" t="s">
        <v>7513</v>
      </c>
      <c r="N2513">
        <v>1.1077777769999999</v>
      </c>
      <c r="O2513">
        <v>0</v>
      </c>
      <c r="P2513">
        <v>23</v>
      </c>
      <c r="Q2513">
        <v>0</v>
      </c>
      <c r="R2513">
        <v>0</v>
      </c>
      <c r="S2513">
        <v>0</v>
      </c>
      <c r="T2513">
        <v>3</v>
      </c>
      <c r="U2513">
        <v>0</v>
      </c>
      <c r="V2513">
        <v>0</v>
      </c>
      <c r="W2513">
        <v>0</v>
      </c>
      <c r="X2513">
        <v>5.6031216236157082</v>
      </c>
      <c r="Y2513">
        <v>0</v>
      </c>
      <c r="Z2513">
        <v>0</v>
      </c>
      <c r="AA2513">
        <v>0</v>
      </c>
      <c r="AB2513">
        <v>3.2323641167555928</v>
      </c>
      <c r="AC2513">
        <v>0</v>
      </c>
      <c r="AD2513">
        <v>0</v>
      </c>
      <c r="AE2513">
        <v>8.8354857403713005</v>
      </c>
    </row>
    <row r="2514" spans="1:31" x14ac:dyDescent="0.3">
      <c r="A2514">
        <v>2454225</v>
      </c>
      <c r="B2514">
        <v>1</v>
      </c>
      <c r="C2514" t="s">
        <v>81</v>
      </c>
      <c r="D2514" t="s">
        <v>118</v>
      </c>
      <c r="E2514" t="s">
        <v>147</v>
      </c>
      <c r="F2514" t="s">
        <v>7514</v>
      </c>
      <c r="G2514" t="s">
        <v>381</v>
      </c>
      <c r="H2514" t="s">
        <v>135</v>
      </c>
      <c r="I2514" t="s">
        <v>136</v>
      </c>
      <c r="J2514" t="s">
        <v>137</v>
      </c>
      <c r="K2514" t="s">
        <v>162</v>
      </c>
      <c r="L2514" t="s">
        <v>7515</v>
      </c>
      <c r="M2514" t="s">
        <v>7516</v>
      </c>
      <c r="N2514">
        <v>0.326944444</v>
      </c>
      <c r="O2514">
        <v>0</v>
      </c>
      <c r="P2514">
        <v>25</v>
      </c>
      <c r="Q2514">
        <v>0</v>
      </c>
      <c r="R2514">
        <v>0</v>
      </c>
      <c r="S2514">
        <v>0</v>
      </c>
      <c r="T2514">
        <v>31</v>
      </c>
      <c r="U2514">
        <v>0</v>
      </c>
      <c r="V2514">
        <v>0</v>
      </c>
      <c r="W2514">
        <v>0</v>
      </c>
      <c r="X2514">
        <v>1.9992789612288777</v>
      </c>
      <c r="Y2514">
        <v>0</v>
      </c>
      <c r="Z2514">
        <v>0</v>
      </c>
      <c r="AA2514">
        <v>0</v>
      </c>
      <c r="AB2514">
        <v>6.0756471462195796</v>
      </c>
      <c r="AC2514">
        <v>0</v>
      </c>
      <c r="AD2514">
        <v>0</v>
      </c>
      <c r="AE2514">
        <v>8.0749261074484568</v>
      </c>
    </row>
    <row r="2515" spans="1:31" x14ac:dyDescent="0.3">
      <c r="A2515">
        <v>2454448</v>
      </c>
      <c r="B2515">
        <v>1</v>
      </c>
      <c r="C2515" t="s">
        <v>81</v>
      </c>
      <c r="D2515" t="s">
        <v>118</v>
      </c>
      <c r="E2515" t="s">
        <v>147</v>
      </c>
      <c r="F2515" t="s">
        <v>7517</v>
      </c>
      <c r="G2515" t="s">
        <v>134</v>
      </c>
      <c r="H2515" t="s">
        <v>135</v>
      </c>
      <c r="I2515" t="s">
        <v>136</v>
      </c>
      <c r="J2515" t="s">
        <v>137</v>
      </c>
      <c r="K2515" t="s">
        <v>138</v>
      </c>
      <c r="L2515" t="s">
        <v>7518</v>
      </c>
      <c r="M2515" t="s">
        <v>7519</v>
      </c>
      <c r="N2515">
        <v>1.5136111109999999</v>
      </c>
      <c r="O2515">
        <v>0</v>
      </c>
      <c r="P2515">
        <v>371</v>
      </c>
      <c r="Q2515">
        <v>3</v>
      </c>
      <c r="R2515">
        <v>20</v>
      </c>
      <c r="S2515">
        <v>2</v>
      </c>
      <c r="T2515">
        <v>34</v>
      </c>
      <c r="U2515">
        <v>0</v>
      </c>
      <c r="V2515">
        <v>0</v>
      </c>
      <c r="W2515">
        <v>0</v>
      </c>
      <c r="X2515">
        <v>120.59445320376099</v>
      </c>
      <c r="Y2515">
        <v>0.62398097013670339</v>
      </c>
      <c r="Z2515">
        <v>1.9213419706091697</v>
      </c>
      <c r="AA2515">
        <v>2.4715911529615946</v>
      </c>
      <c r="AB2515">
        <v>10.342310513134734</v>
      </c>
      <c r="AC2515">
        <v>0</v>
      </c>
      <c r="AD2515">
        <v>0</v>
      </c>
      <c r="AE2515">
        <v>135.95367781060318</v>
      </c>
    </row>
    <row r="2516" spans="1:31" x14ac:dyDescent="0.3">
      <c r="A2516">
        <v>2454033</v>
      </c>
      <c r="B2516">
        <v>1</v>
      </c>
      <c r="C2516" t="s">
        <v>80</v>
      </c>
      <c r="D2516" t="s">
        <v>103</v>
      </c>
      <c r="E2516" t="s">
        <v>169</v>
      </c>
      <c r="F2516" t="s">
        <v>7520</v>
      </c>
      <c r="G2516" t="s">
        <v>149</v>
      </c>
      <c r="H2516" t="s">
        <v>135</v>
      </c>
      <c r="I2516" t="s">
        <v>136</v>
      </c>
      <c r="J2516" t="s">
        <v>137</v>
      </c>
      <c r="K2516" t="s">
        <v>138</v>
      </c>
      <c r="L2516" t="s">
        <v>7521</v>
      </c>
      <c r="M2516" t="s">
        <v>7522</v>
      </c>
      <c r="N2516">
        <v>0.80833333299999999</v>
      </c>
      <c r="O2516">
        <v>0</v>
      </c>
      <c r="P2516">
        <v>14</v>
      </c>
      <c r="Q2516">
        <v>6</v>
      </c>
      <c r="R2516">
        <v>8</v>
      </c>
      <c r="S2516">
        <v>27</v>
      </c>
      <c r="T2516">
        <v>41</v>
      </c>
      <c r="U2516">
        <v>28</v>
      </c>
      <c r="V2516">
        <v>7</v>
      </c>
      <c r="W2516">
        <v>0</v>
      </c>
      <c r="X2516">
        <v>11.337743503786296</v>
      </c>
      <c r="Y2516">
        <v>25.398732672432491</v>
      </c>
      <c r="Z2516">
        <v>8.1619654030098161</v>
      </c>
      <c r="AA2516">
        <v>276.34957271936304</v>
      </c>
      <c r="AB2516">
        <v>113.41895551709457</v>
      </c>
      <c r="AC2516">
        <v>2318.6085814484295</v>
      </c>
      <c r="AD2516">
        <v>391.41105568590973</v>
      </c>
      <c r="AE2516">
        <v>3144.6866069500252</v>
      </c>
    </row>
    <row r="2517" spans="1:31" x14ac:dyDescent="0.3">
      <c r="A2517">
        <v>2454434</v>
      </c>
      <c r="B2517">
        <v>1</v>
      </c>
      <c r="C2517" t="s">
        <v>80</v>
      </c>
      <c r="D2517" t="s">
        <v>99</v>
      </c>
      <c r="E2517" t="s">
        <v>141</v>
      </c>
      <c r="F2517" t="s">
        <v>7523</v>
      </c>
      <c r="G2517" t="s">
        <v>156</v>
      </c>
      <c r="H2517" t="s">
        <v>144</v>
      </c>
      <c r="I2517" t="s">
        <v>136</v>
      </c>
      <c r="J2517" t="s">
        <v>137</v>
      </c>
      <c r="K2517" t="s">
        <v>138</v>
      </c>
      <c r="L2517" t="s">
        <v>7524</v>
      </c>
      <c r="M2517" t="s">
        <v>7525</v>
      </c>
      <c r="N2517">
        <v>0.67527777700000002</v>
      </c>
      <c r="O2517">
        <v>0</v>
      </c>
      <c r="P2517">
        <v>26</v>
      </c>
      <c r="Q2517">
        <v>0</v>
      </c>
      <c r="R2517">
        <v>1</v>
      </c>
      <c r="S2517">
        <v>0</v>
      </c>
      <c r="T2517">
        <v>1</v>
      </c>
      <c r="U2517">
        <v>0</v>
      </c>
      <c r="V2517">
        <v>0</v>
      </c>
      <c r="W2517">
        <v>0</v>
      </c>
      <c r="X2517">
        <v>2.7330399625201744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2.7330399625201744</v>
      </c>
    </row>
    <row r="2518" spans="1:31" x14ac:dyDescent="0.3">
      <c r="A2518">
        <v>2454534</v>
      </c>
      <c r="B2518">
        <v>1</v>
      </c>
      <c r="C2518" t="s">
        <v>81</v>
      </c>
      <c r="D2518" t="s">
        <v>123</v>
      </c>
      <c r="E2518" t="s">
        <v>169</v>
      </c>
      <c r="F2518" t="s">
        <v>7526</v>
      </c>
      <c r="G2518" t="s">
        <v>143</v>
      </c>
      <c r="H2518" t="s">
        <v>135</v>
      </c>
      <c r="I2518" t="s">
        <v>136</v>
      </c>
      <c r="J2518" t="s">
        <v>137</v>
      </c>
      <c r="K2518" t="s">
        <v>138</v>
      </c>
      <c r="L2518" t="s">
        <v>7527</v>
      </c>
      <c r="M2518" t="s">
        <v>7528</v>
      </c>
      <c r="N2518">
        <v>8.5833332999999998E-2</v>
      </c>
      <c r="O2518">
        <v>0</v>
      </c>
      <c r="P2518">
        <v>370</v>
      </c>
      <c r="Q2518">
        <v>7</v>
      </c>
      <c r="R2518">
        <v>95</v>
      </c>
      <c r="S2518">
        <v>6</v>
      </c>
      <c r="T2518">
        <v>47</v>
      </c>
      <c r="U2518">
        <v>0</v>
      </c>
      <c r="V2518">
        <v>0</v>
      </c>
      <c r="W2518">
        <v>0</v>
      </c>
      <c r="X2518">
        <v>7.2444192912588141</v>
      </c>
      <c r="Y2518">
        <v>2.5830291201812847</v>
      </c>
      <c r="Z2518">
        <v>2.6982161814959205</v>
      </c>
      <c r="AA2518">
        <v>0.92616725477865924</v>
      </c>
      <c r="AB2518">
        <v>2.0204516378178523</v>
      </c>
      <c r="AC2518">
        <v>0</v>
      </c>
      <c r="AD2518">
        <v>0</v>
      </c>
      <c r="AE2518">
        <v>15.472283485532532</v>
      </c>
    </row>
    <row r="2519" spans="1:31" x14ac:dyDescent="0.3">
      <c r="A2519">
        <v>2453933</v>
      </c>
      <c r="B2519">
        <v>1</v>
      </c>
      <c r="C2519" t="s">
        <v>81</v>
      </c>
      <c r="D2519" t="s">
        <v>113</v>
      </c>
      <c r="E2519" t="s">
        <v>141</v>
      </c>
      <c r="F2519" t="s">
        <v>7529</v>
      </c>
      <c r="G2519" t="s">
        <v>156</v>
      </c>
      <c r="H2519" t="s">
        <v>144</v>
      </c>
      <c r="I2519" t="s">
        <v>136</v>
      </c>
      <c r="J2519" t="s">
        <v>137</v>
      </c>
      <c r="K2519" t="s">
        <v>138</v>
      </c>
      <c r="L2519" t="s">
        <v>7530</v>
      </c>
      <c r="M2519" t="s">
        <v>7531</v>
      </c>
      <c r="N2519">
        <v>1.163611111</v>
      </c>
      <c r="O2519">
        <v>0</v>
      </c>
      <c r="P2519">
        <v>4</v>
      </c>
      <c r="Q2519">
        <v>0</v>
      </c>
      <c r="R2519">
        <v>0</v>
      </c>
      <c r="S2519">
        <v>0</v>
      </c>
      <c r="T2519">
        <v>39</v>
      </c>
      <c r="U2519">
        <v>0</v>
      </c>
      <c r="V2519">
        <v>2</v>
      </c>
      <c r="W2519">
        <v>0</v>
      </c>
      <c r="X2519">
        <v>0.71702414936028924</v>
      </c>
      <c r="Y2519">
        <v>0</v>
      </c>
      <c r="Z2519">
        <v>0</v>
      </c>
      <c r="AA2519">
        <v>0</v>
      </c>
      <c r="AB2519">
        <v>65.784662530389269</v>
      </c>
      <c r="AC2519">
        <v>0</v>
      </c>
      <c r="AD2519">
        <v>26.589450315759102</v>
      </c>
      <c r="AE2519">
        <v>93.091136995508663</v>
      </c>
    </row>
    <row r="2520" spans="1:31" x14ac:dyDescent="0.3">
      <c r="A2520">
        <v>2454099</v>
      </c>
      <c r="B2520">
        <v>1</v>
      </c>
      <c r="C2520" t="s">
        <v>80</v>
      </c>
      <c r="D2520" t="s">
        <v>86</v>
      </c>
      <c r="E2520" t="s">
        <v>173</v>
      </c>
      <c r="F2520" t="s">
        <v>7532</v>
      </c>
      <c r="G2520" t="s">
        <v>175</v>
      </c>
      <c r="H2520" t="s">
        <v>144</v>
      </c>
      <c r="I2520" t="s">
        <v>136</v>
      </c>
      <c r="J2520" t="s">
        <v>137</v>
      </c>
      <c r="K2520" t="s">
        <v>138</v>
      </c>
      <c r="L2520" t="s">
        <v>7533</v>
      </c>
      <c r="M2520" t="s">
        <v>7534</v>
      </c>
      <c r="N2520">
        <v>4.3794444439999998</v>
      </c>
      <c r="O2520">
        <v>0</v>
      </c>
      <c r="P2520">
        <v>2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1.1678172528905182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1.1678172528905182</v>
      </c>
    </row>
    <row r="2521" spans="1:31" x14ac:dyDescent="0.3">
      <c r="A2521">
        <v>2454242</v>
      </c>
      <c r="B2521">
        <v>1</v>
      </c>
      <c r="C2521" t="s">
        <v>80</v>
      </c>
      <c r="D2521" t="s">
        <v>92</v>
      </c>
      <c r="E2521" t="s">
        <v>173</v>
      </c>
      <c r="F2521" t="s">
        <v>7535</v>
      </c>
      <c r="G2521" t="s">
        <v>175</v>
      </c>
      <c r="H2521" t="s">
        <v>144</v>
      </c>
      <c r="I2521" t="s">
        <v>136</v>
      </c>
      <c r="J2521" t="s">
        <v>137</v>
      </c>
      <c r="K2521" t="s">
        <v>138</v>
      </c>
      <c r="L2521" t="s">
        <v>7536</v>
      </c>
      <c r="M2521" t="s">
        <v>7537</v>
      </c>
      <c r="N2521">
        <v>1.5280555549999999</v>
      </c>
      <c r="O2521">
        <v>0</v>
      </c>
      <c r="P2521">
        <v>0</v>
      </c>
      <c r="Q2521">
        <v>0</v>
      </c>
      <c r="R2521">
        <v>1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0.2027565879569056</v>
      </c>
      <c r="AA2521">
        <v>0</v>
      </c>
      <c r="AB2521">
        <v>0</v>
      </c>
      <c r="AC2521">
        <v>0</v>
      </c>
      <c r="AD2521">
        <v>0</v>
      </c>
      <c r="AE2521">
        <v>0.2027565879569056</v>
      </c>
    </row>
    <row r="2522" spans="1:31" x14ac:dyDescent="0.3">
      <c r="A2522">
        <v>2454219</v>
      </c>
      <c r="B2522">
        <v>1</v>
      </c>
      <c r="C2522" t="s">
        <v>80</v>
      </c>
      <c r="D2522" t="s">
        <v>99</v>
      </c>
      <c r="E2522" t="s">
        <v>141</v>
      </c>
      <c r="F2522" t="s">
        <v>4870</v>
      </c>
      <c r="G2522" t="s">
        <v>200</v>
      </c>
      <c r="H2522" t="s">
        <v>144</v>
      </c>
      <c r="I2522" t="s">
        <v>136</v>
      </c>
      <c r="J2522" t="s">
        <v>137</v>
      </c>
      <c r="K2522" t="s">
        <v>138</v>
      </c>
      <c r="L2522" t="s">
        <v>7538</v>
      </c>
      <c r="M2522" t="s">
        <v>7539</v>
      </c>
      <c r="N2522">
        <v>0.77638888800000005</v>
      </c>
      <c r="O2522">
        <v>0</v>
      </c>
      <c r="P2522">
        <v>58</v>
      </c>
      <c r="Q2522">
        <v>0</v>
      </c>
      <c r="R2522">
        <v>0</v>
      </c>
      <c r="S2522">
        <v>0</v>
      </c>
      <c r="T2522">
        <v>2</v>
      </c>
      <c r="U2522">
        <v>0</v>
      </c>
      <c r="V2522">
        <v>0</v>
      </c>
      <c r="W2522">
        <v>0</v>
      </c>
      <c r="X2522">
        <v>20.029775975071296</v>
      </c>
      <c r="Y2522">
        <v>0</v>
      </c>
      <c r="Z2522">
        <v>0</v>
      </c>
      <c r="AA2522">
        <v>0</v>
      </c>
      <c r="AB2522">
        <v>0.14793603665133187</v>
      </c>
      <c r="AC2522">
        <v>0</v>
      </c>
      <c r="AD2522">
        <v>0</v>
      </c>
      <c r="AE2522">
        <v>20.177712011722626</v>
      </c>
    </row>
    <row r="2523" spans="1:31" x14ac:dyDescent="0.3">
      <c r="A2523">
        <v>2454454</v>
      </c>
      <c r="B2523">
        <v>1</v>
      </c>
      <c r="C2523" t="s">
        <v>80</v>
      </c>
      <c r="D2523" t="s">
        <v>82</v>
      </c>
      <c r="E2523" t="s">
        <v>159</v>
      </c>
      <c r="F2523" t="s">
        <v>7540</v>
      </c>
      <c r="G2523" t="s">
        <v>143</v>
      </c>
      <c r="H2523" t="s">
        <v>144</v>
      </c>
      <c r="I2523" t="s">
        <v>136</v>
      </c>
      <c r="J2523" t="s">
        <v>137</v>
      </c>
      <c r="K2523" t="s">
        <v>138</v>
      </c>
      <c r="L2523" t="s">
        <v>7541</v>
      </c>
      <c r="M2523" t="s">
        <v>7542</v>
      </c>
      <c r="N2523">
        <v>0.757222222</v>
      </c>
      <c r="O2523">
        <v>0</v>
      </c>
      <c r="P2523">
        <v>236</v>
      </c>
      <c r="Q2523">
        <v>0</v>
      </c>
      <c r="R2523">
        <v>0</v>
      </c>
      <c r="S2523">
        <v>0</v>
      </c>
      <c r="T2523">
        <v>9</v>
      </c>
      <c r="U2523">
        <v>0</v>
      </c>
      <c r="V2523">
        <v>0</v>
      </c>
      <c r="W2523">
        <v>0</v>
      </c>
      <c r="X2523">
        <v>52.225001090388602</v>
      </c>
      <c r="Y2523">
        <v>0</v>
      </c>
      <c r="Z2523">
        <v>0</v>
      </c>
      <c r="AA2523">
        <v>0</v>
      </c>
      <c r="AB2523">
        <v>2.4703719106030788</v>
      </c>
      <c r="AC2523">
        <v>0</v>
      </c>
      <c r="AD2523">
        <v>0</v>
      </c>
      <c r="AE2523">
        <v>54.69537300099168</v>
      </c>
    </row>
    <row r="2524" spans="1:31" x14ac:dyDescent="0.3">
      <c r="A2524">
        <v>2454056</v>
      </c>
      <c r="B2524">
        <v>1</v>
      </c>
      <c r="C2524" t="s">
        <v>80</v>
      </c>
      <c r="D2524" t="s">
        <v>94</v>
      </c>
      <c r="E2524" t="s">
        <v>169</v>
      </c>
      <c r="F2524" t="s">
        <v>5462</v>
      </c>
      <c r="G2524" t="s">
        <v>226</v>
      </c>
      <c r="H2524" t="s">
        <v>135</v>
      </c>
      <c r="I2524" t="s">
        <v>136</v>
      </c>
      <c r="J2524" t="s">
        <v>137</v>
      </c>
      <c r="K2524" t="s">
        <v>162</v>
      </c>
      <c r="L2524" t="s">
        <v>7543</v>
      </c>
      <c r="M2524" t="s">
        <v>7544</v>
      </c>
      <c r="N2524">
        <v>5.6508333329999996</v>
      </c>
      <c r="O2524">
        <v>0</v>
      </c>
      <c r="P2524">
        <v>0</v>
      </c>
      <c r="Q2524">
        <v>10</v>
      </c>
      <c r="R2524">
        <v>114</v>
      </c>
      <c r="S2524">
        <v>1</v>
      </c>
      <c r="T2524">
        <v>8</v>
      </c>
      <c r="U2524">
        <v>0</v>
      </c>
      <c r="V2524">
        <v>0</v>
      </c>
      <c r="W2524">
        <v>0</v>
      </c>
      <c r="X2524">
        <v>0</v>
      </c>
      <c r="Y2524">
        <v>4.1550378283277913</v>
      </c>
      <c r="Z2524">
        <v>96.807178681684022</v>
      </c>
      <c r="AA2524">
        <v>17.218182043875764</v>
      </c>
      <c r="AB2524">
        <v>36.54797751672745</v>
      </c>
      <c r="AC2524">
        <v>0</v>
      </c>
      <c r="AD2524">
        <v>0</v>
      </c>
      <c r="AE2524">
        <v>154.72837607061504</v>
      </c>
    </row>
    <row r="2525" spans="1:31" x14ac:dyDescent="0.3">
      <c r="A2525">
        <v>2453956</v>
      </c>
      <c r="B2525">
        <v>1</v>
      </c>
      <c r="C2525" t="s">
        <v>80</v>
      </c>
      <c r="D2525" t="s">
        <v>84</v>
      </c>
      <c r="E2525" t="s">
        <v>159</v>
      </c>
      <c r="F2525" t="s">
        <v>7545</v>
      </c>
      <c r="G2525" t="s">
        <v>161</v>
      </c>
      <c r="H2525" t="s">
        <v>144</v>
      </c>
      <c r="I2525" t="s">
        <v>136</v>
      </c>
      <c r="J2525" t="s">
        <v>137</v>
      </c>
      <c r="K2525" t="s">
        <v>162</v>
      </c>
      <c r="L2525" t="s">
        <v>7546</v>
      </c>
      <c r="M2525" t="s">
        <v>7547</v>
      </c>
      <c r="N2525">
        <v>6.7991666659999996</v>
      </c>
      <c r="O2525">
        <v>0</v>
      </c>
      <c r="P2525">
        <v>469</v>
      </c>
      <c r="Q2525">
        <v>0</v>
      </c>
      <c r="R2525">
        <v>0</v>
      </c>
      <c r="S2525">
        <v>0</v>
      </c>
      <c r="T2525">
        <v>17</v>
      </c>
      <c r="U2525">
        <v>0</v>
      </c>
      <c r="V2525">
        <v>0</v>
      </c>
      <c r="W2525">
        <v>0</v>
      </c>
      <c r="X2525">
        <v>898.16191353108127</v>
      </c>
      <c r="Y2525">
        <v>0</v>
      </c>
      <c r="Z2525">
        <v>0</v>
      </c>
      <c r="AA2525">
        <v>0</v>
      </c>
      <c r="AB2525">
        <v>399.50213670979753</v>
      </c>
      <c r="AC2525">
        <v>0</v>
      </c>
      <c r="AD2525">
        <v>0</v>
      </c>
      <c r="AE2525">
        <v>1297.6640502408789</v>
      </c>
    </row>
    <row r="2526" spans="1:31" x14ac:dyDescent="0.3">
      <c r="A2526">
        <v>2453976</v>
      </c>
      <c r="B2526">
        <v>1</v>
      </c>
      <c r="C2526" t="s">
        <v>80</v>
      </c>
      <c r="D2526" t="s">
        <v>95</v>
      </c>
      <c r="E2526" t="s">
        <v>169</v>
      </c>
      <c r="F2526" t="s">
        <v>7548</v>
      </c>
      <c r="G2526" t="s">
        <v>528</v>
      </c>
      <c r="H2526" t="s">
        <v>135</v>
      </c>
      <c r="I2526" t="s">
        <v>136</v>
      </c>
      <c r="J2526" t="s">
        <v>137</v>
      </c>
      <c r="K2526" t="s">
        <v>138</v>
      </c>
      <c r="L2526" t="s">
        <v>7549</v>
      </c>
      <c r="M2526" t="s">
        <v>7550</v>
      </c>
      <c r="N2526">
        <v>0.65472222199999996</v>
      </c>
      <c r="O2526">
        <v>0</v>
      </c>
      <c r="P2526">
        <v>70</v>
      </c>
      <c r="Q2526">
        <v>0</v>
      </c>
      <c r="R2526">
        <v>0</v>
      </c>
      <c r="S2526">
        <v>0</v>
      </c>
      <c r="T2526">
        <v>4</v>
      </c>
      <c r="U2526">
        <v>0</v>
      </c>
      <c r="V2526">
        <v>0</v>
      </c>
      <c r="W2526">
        <v>0</v>
      </c>
      <c r="X2526">
        <v>10.966450919295594</v>
      </c>
      <c r="Y2526">
        <v>0</v>
      </c>
      <c r="Z2526">
        <v>0</v>
      </c>
      <c r="AA2526">
        <v>0</v>
      </c>
      <c r="AB2526">
        <v>5.9596796409696235</v>
      </c>
      <c r="AC2526">
        <v>0</v>
      </c>
      <c r="AD2526">
        <v>0</v>
      </c>
      <c r="AE2526">
        <v>16.926130560265218</v>
      </c>
    </row>
    <row r="2527" spans="1:31" x14ac:dyDescent="0.3">
      <c r="A2527">
        <v>2453913</v>
      </c>
      <c r="B2527">
        <v>1</v>
      </c>
      <c r="C2527" t="s">
        <v>80</v>
      </c>
      <c r="D2527" t="s">
        <v>84</v>
      </c>
      <c r="E2527" t="s">
        <v>141</v>
      </c>
      <c r="F2527" t="s">
        <v>2901</v>
      </c>
      <c r="G2527" t="s">
        <v>161</v>
      </c>
      <c r="H2527" t="s">
        <v>144</v>
      </c>
      <c r="I2527" t="s">
        <v>136</v>
      </c>
      <c r="J2527" t="s">
        <v>137</v>
      </c>
      <c r="K2527" t="s">
        <v>162</v>
      </c>
      <c r="L2527" t="s">
        <v>7551</v>
      </c>
      <c r="M2527" t="s">
        <v>7552</v>
      </c>
      <c r="N2527">
        <v>6.0327777769999997</v>
      </c>
      <c r="O2527">
        <v>0</v>
      </c>
      <c r="P2527">
        <v>3</v>
      </c>
      <c r="Q2527">
        <v>0</v>
      </c>
      <c r="R2527">
        <v>0</v>
      </c>
      <c r="S2527">
        <v>0</v>
      </c>
      <c r="T2527">
        <v>4</v>
      </c>
      <c r="U2527">
        <v>0</v>
      </c>
      <c r="V2527">
        <v>0</v>
      </c>
      <c r="W2527">
        <v>0</v>
      </c>
      <c r="X2527">
        <v>7.3530142009820381</v>
      </c>
      <c r="Y2527">
        <v>0</v>
      </c>
      <c r="Z2527">
        <v>0</v>
      </c>
      <c r="AA2527">
        <v>0</v>
      </c>
      <c r="AB2527">
        <v>69.104268797112368</v>
      </c>
      <c r="AC2527">
        <v>0</v>
      </c>
      <c r="AD2527">
        <v>0</v>
      </c>
      <c r="AE2527">
        <v>76.457282998094399</v>
      </c>
    </row>
    <row r="2528" spans="1:31" x14ac:dyDescent="0.3">
      <c r="A2528">
        <v>2454013</v>
      </c>
      <c r="B2528">
        <v>1</v>
      </c>
      <c r="C2528" t="s">
        <v>80</v>
      </c>
      <c r="D2528" t="s">
        <v>108</v>
      </c>
      <c r="E2528" t="s">
        <v>141</v>
      </c>
      <c r="F2528" t="s">
        <v>7553</v>
      </c>
      <c r="G2528" t="s">
        <v>156</v>
      </c>
      <c r="H2528" t="s">
        <v>144</v>
      </c>
      <c r="I2528" t="s">
        <v>136</v>
      </c>
      <c r="J2528" t="s">
        <v>137</v>
      </c>
      <c r="K2528" t="s">
        <v>138</v>
      </c>
      <c r="L2528" t="s">
        <v>7554</v>
      </c>
      <c r="M2528" t="s">
        <v>7555</v>
      </c>
      <c r="N2528">
        <v>1.601111111</v>
      </c>
      <c r="O2528">
        <v>0</v>
      </c>
      <c r="P2528">
        <v>36</v>
      </c>
      <c r="Q2528">
        <v>0</v>
      </c>
      <c r="R2528">
        <v>0</v>
      </c>
      <c r="S2528">
        <v>0</v>
      </c>
      <c r="T2528">
        <v>5</v>
      </c>
      <c r="U2528">
        <v>0</v>
      </c>
      <c r="V2528">
        <v>0</v>
      </c>
      <c r="W2528">
        <v>0</v>
      </c>
      <c r="X2528">
        <v>9.7860033333835457</v>
      </c>
      <c r="Y2528">
        <v>0</v>
      </c>
      <c r="Z2528">
        <v>0</v>
      </c>
      <c r="AA2528">
        <v>0</v>
      </c>
      <c r="AB2528">
        <v>3.6025958271195435</v>
      </c>
      <c r="AC2528">
        <v>0</v>
      </c>
      <c r="AD2528">
        <v>0</v>
      </c>
      <c r="AE2528">
        <v>13.388599160503089</v>
      </c>
    </row>
    <row r="2529" spans="1:31" x14ac:dyDescent="0.3">
      <c r="A2529">
        <v>2454119</v>
      </c>
      <c r="B2529">
        <v>1</v>
      </c>
      <c r="C2529" t="s">
        <v>80</v>
      </c>
      <c r="D2529" t="s">
        <v>105</v>
      </c>
      <c r="E2529" t="s">
        <v>173</v>
      </c>
      <c r="F2529" t="s">
        <v>7556</v>
      </c>
      <c r="G2529" t="s">
        <v>179</v>
      </c>
      <c r="H2529" t="s">
        <v>144</v>
      </c>
      <c r="I2529" t="s">
        <v>136</v>
      </c>
      <c r="J2529" t="s">
        <v>137</v>
      </c>
      <c r="K2529" t="s">
        <v>138</v>
      </c>
      <c r="L2529" t="s">
        <v>7557</v>
      </c>
      <c r="M2529" t="s">
        <v>7558</v>
      </c>
      <c r="N2529">
        <v>2.233055555</v>
      </c>
      <c r="O2529">
        <v>0</v>
      </c>
      <c r="P2529">
        <v>1</v>
      </c>
      <c r="Q2529">
        <v>0</v>
      </c>
      <c r="R2529">
        <v>0</v>
      </c>
      <c r="S2529">
        <v>0</v>
      </c>
      <c r="T2529">
        <v>2</v>
      </c>
      <c r="U2529">
        <v>0</v>
      </c>
      <c r="V2529">
        <v>0</v>
      </c>
      <c r="W2529">
        <v>0</v>
      </c>
      <c r="X2529">
        <v>0.81724397959949235</v>
      </c>
      <c r="Y2529">
        <v>0</v>
      </c>
      <c r="Z2529">
        <v>0</v>
      </c>
      <c r="AA2529">
        <v>0</v>
      </c>
      <c r="AB2529">
        <v>0.76383459509487417</v>
      </c>
      <c r="AC2529">
        <v>0</v>
      </c>
      <c r="AD2529">
        <v>0</v>
      </c>
      <c r="AE2529">
        <v>1.5810785746943665</v>
      </c>
    </row>
    <row r="2530" spans="1:31" x14ac:dyDescent="0.3">
      <c r="A2530">
        <v>2453970</v>
      </c>
      <c r="B2530">
        <v>1</v>
      </c>
      <c r="C2530" t="s">
        <v>80</v>
      </c>
      <c r="D2530" t="s">
        <v>88</v>
      </c>
      <c r="E2530" t="s">
        <v>159</v>
      </c>
      <c r="F2530" t="s">
        <v>7559</v>
      </c>
      <c r="G2530" t="s">
        <v>143</v>
      </c>
      <c r="H2530" t="s">
        <v>144</v>
      </c>
      <c r="I2530" t="s">
        <v>136</v>
      </c>
      <c r="J2530" t="s">
        <v>137</v>
      </c>
      <c r="K2530" t="s">
        <v>138</v>
      </c>
      <c r="L2530" t="s">
        <v>7560</v>
      </c>
      <c r="M2530" t="s">
        <v>7561</v>
      </c>
      <c r="N2530">
        <v>0.80666666600000003</v>
      </c>
      <c r="O2530">
        <v>0</v>
      </c>
      <c r="P2530">
        <v>79</v>
      </c>
      <c r="Q2530">
        <v>0</v>
      </c>
      <c r="R2530">
        <v>0</v>
      </c>
      <c r="S2530">
        <v>0</v>
      </c>
      <c r="T2530">
        <v>8</v>
      </c>
      <c r="U2530">
        <v>0</v>
      </c>
      <c r="V2530">
        <v>0</v>
      </c>
      <c r="W2530">
        <v>0</v>
      </c>
      <c r="X2530">
        <v>96.872234274513616</v>
      </c>
      <c r="Y2530">
        <v>0</v>
      </c>
      <c r="Z2530">
        <v>0</v>
      </c>
      <c r="AA2530">
        <v>0</v>
      </c>
      <c r="AB2530">
        <v>21.128600148967887</v>
      </c>
      <c r="AC2530">
        <v>0</v>
      </c>
      <c r="AD2530">
        <v>0</v>
      </c>
      <c r="AE2530">
        <v>118.00083442348151</v>
      </c>
    </row>
    <row r="2531" spans="1:31" x14ac:dyDescent="0.3">
      <c r="A2531">
        <v>2453870</v>
      </c>
      <c r="B2531">
        <v>1</v>
      </c>
      <c r="C2531" t="s">
        <v>80</v>
      </c>
      <c r="D2531" t="s">
        <v>87</v>
      </c>
      <c r="E2531" t="s">
        <v>147</v>
      </c>
      <c r="F2531" t="s">
        <v>7562</v>
      </c>
      <c r="G2531" t="s">
        <v>143</v>
      </c>
      <c r="H2531" t="s">
        <v>135</v>
      </c>
      <c r="I2531" t="s">
        <v>136</v>
      </c>
      <c r="J2531" t="s">
        <v>137</v>
      </c>
      <c r="K2531" t="s">
        <v>138</v>
      </c>
      <c r="L2531" t="s">
        <v>7563</v>
      </c>
      <c r="M2531" t="s">
        <v>7564</v>
      </c>
      <c r="N2531">
        <v>0.12222222200000001</v>
      </c>
      <c r="O2531">
        <v>0</v>
      </c>
      <c r="P2531">
        <v>0</v>
      </c>
      <c r="Q2531">
        <v>0</v>
      </c>
      <c r="R2531">
        <v>0</v>
      </c>
      <c r="S2531">
        <v>3</v>
      </c>
      <c r="T2531">
        <v>3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16.365282100475913</v>
      </c>
      <c r="AB2531">
        <v>2.3428417317334018</v>
      </c>
      <c r="AC2531">
        <v>0</v>
      </c>
      <c r="AD2531">
        <v>0</v>
      </c>
      <c r="AE2531">
        <v>18.708123832209314</v>
      </c>
    </row>
    <row r="2532" spans="1:31" x14ac:dyDescent="0.3">
      <c r="A2532">
        <v>2454411</v>
      </c>
      <c r="B2532">
        <v>1</v>
      </c>
      <c r="C2532" t="s">
        <v>81</v>
      </c>
      <c r="D2532" t="s">
        <v>127</v>
      </c>
      <c r="E2532" t="s">
        <v>141</v>
      </c>
      <c r="F2532" t="s">
        <v>7565</v>
      </c>
      <c r="G2532" t="s">
        <v>200</v>
      </c>
      <c r="H2532" t="s">
        <v>144</v>
      </c>
      <c r="I2532" t="s">
        <v>136</v>
      </c>
      <c r="J2532" t="s">
        <v>137</v>
      </c>
      <c r="K2532" t="s">
        <v>138</v>
      </c>
      <c r="L2532" t="s">
        <v>7566</v>
      </c>
      <c r="M2532" t="s">
        <v>7567</v>
      </c>
      <c r="N2532">
        <v>2.3488888879999998</v>
      </c>
      <c r="O2532">
        <v>0</v>
      </c>
      <c r="P2532">
        <v>26</v>
      </c>
      <c r="Q2532">
        <v>0</v>
      </c>
      <c r="R2532">
        <v>0</v>
      </c>
      <c r="S2532">
        <v>0</v>
      </c>
      <c r="T2532">
        <v>2</v>
      </c>
      <c r="U2532">
        <v>0</v>
      </c>
      <c r="V2532">
        <v>1</v>
      </c>
      <c r="W2532">
        <v>0</v>
      </c>
      <c r="X2532">
        <v>5.4855978812641606</v>
      </c>
      <c r="Y2532">
        <v>0</v>
      </c>
      <c r="Z2532">
        <v>0</v>
      </c>
      <c r="AA2532">
        <v>0</v>
      </c>
      <c r="AB2532">
        <v>4.7554041834614944</v>
      </c>
      <c r="AC2532">
        <v>0</v>
      </c>
      <c r="AD2532">
        <v>201.34545671276442</v>
      </c>
      <c r="AE2532">
        <v>211.58645877749007</v>
      </c>
    </row>
    <row r="2533" spans="1:31" x14ac:dyDescent="0.3">
      <c r="A2533">
        <v>2454397</v>
      </c>
      <c r="B2533">
        <v>1</v>
      </c>
      <c r="C2533" t="s">
        <v>81</v>
      </c>
      <c r="D2533" t="s">
        <v>118</v>
      </c>
      <c r="E2533" t="s">
        <v>147</v>
      </c>
      <c r="F2533" t="s">
        <v>7568</v>
      </c>
      <c r="G2533" t="s">
        <v>134</v>
      </c>
      <c r="H2533" t="s">
        <v>135</v>
      </c>
      <c r="I2533" t="s">
        <v>136</v>
      </c>
      <c r="J2533" t="s">
        <v>137</v>
      </c>
      <c r="K2533" t="s">
        <v>138</v>
      </c>
      <c r="L2533" t="s">
        <v>7569</v>
      </c>
      <c r="M2533" t="s">
        <v>7570</v>
      </c>
      <c r="N2533">
        <v>1.7727777769999999</v>
      </c>
      <c r="O2533">
        <v>0</v>
      </c>
      <c r="P2533">
        <v>0</v>
      </c>
      <c r="Q2533">
        <v>0</v>
      </c>
      <c r="R2533">
        <v>9</v>
      </c>
      <c r="S2533">
        <v>0</v>
      </c>
      <c r="T2533">
        <v>1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5.4195139922262561</v>
      </c>
      <c r="AA2533">
        <v>0</v>
      </c>
      <c r="AB2533">
        <v>0.34949624437792515</v>
      </c>
      <c r="AC2533">
        <v>0</v>
      </c>
      <c r="AD2533">
        <v>0</v>
      </c>
      <c r="AE2533">
        <v>5.7690102366041813</v>
      </c>
    </row>
    <row r="2534" spans="1:31" x14ac:dyDescent="0.3">
      <c r="A2534">
        <v>2454228</v>
      </c>
      <c r="B2534">
        <v>1</v>
      </c>
      <c r="C2534" t="s">
        <v>80</v>
      </c>
      <c r="D2534" t="s">
        <v>84</v>
      </c>
      <c r="E2534" t="s">
        <v>173</v>
      </c>
      <c r="F2534" t="s">
        <v>7571</v>
      </c>
      <c r="G2534" t="s">
        <v>175</v>
      </c>
      <c r="H2534" t="s">
        <v>144</v>
      </c>
      <c r="I2534" t="s">
        <v>136</v>
      </c>
      <c r="J2534" t="s">
        <v>137</v>
      </c>
      <c r="K2534" t="s">
        <v>138</v>
      </c>
      <c r="L2534" t="s">
        <v>7572</v>
      </c>
      <c r="M2534" t="s">
        <v>7573</v>
      </c>
      <c r="N2534">
        <v>4.6025</v>
      </c>
      <c r="O2534">
        <v>0</v>
      </c>
      <c r="P2534">
        <v>3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3.0055908710905905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3.0055908710905905</v>
      </c>
    </row>
    <row r="2535" spans="1:31" x14ac:dyDescent="0.3">
      <c r="A2535">
        <v>2454374</v>
      </c>
      <c r="B2535">
        <v>1</v>
      </c>
      <c r="C2535" t="s">
        <v>80</v>
      </c>
      <c r="D2535" t="s">
        <v>82</v>
      </c>
      <c r="E2535" t="s">
        <v>173</v>
      </c>
      <c r="F2535" t="s">
        <v>7574</v>
      </c>
      <c r="G2535" t="s">
        <v>175</v>
      </c>
      <c r="H2535" t="s">
        <v>144</v>
      </c>
      <c r="I2535" t="s">
        <v>136</v>
      </c>
      <c r="J2535" t="s">
        <v>137</v>
      </c>
      <c r="K2535" t="s">
        <v>138</v>
      </c>
      <c r="L2535" t="s">
        <v>7575</v>
      </c>
      <c r="M2535" t="s">
        <v>7576</v>
      </c>
      <c r="N2535">
        <v>2.4669444440000001</v>
      </c>
      <c r="O2535">
        <v>0</v>
      </c>
      <c r="P2535">
        <v>1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0.52405783485268287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0.52405783485268287</v>
      </c>
    </row>
    <row r="2536" spans="1:31" x14ac:dyDescent="0.3">
      <c r="A2536">
        <v>2454188</v>
      </c>
      <c r="B2536">
        <v>1</v>
      </c>
      <c r="C2536" t="s">
        <v>80</v>
      </c>
      <c r="D2536" t="s">
        <v>84</v>
      </c>
      <c r="E2536" t="s">
        <v>173</v>
      </c>
      <c r="F2536" t="s">
        <v>7577</v>
      </c>
      <c r="G2536" t="s">
        <v>175</v>
      </c>
      <c r="H2536" t="s">
        <v>144</v>
      </c>
      <c r="I2536" t="s">
        <v>136</v>
      </c>
      <c r="J2536" t="s">
        <v>137</v>
      </c>
      <c r="K2536" t="s">
        <v>138</v>
      </c>
      <c r="L2536" t="s">
        <v>7578</v>
      </c>
      <c r="M2536" t="s">
        <v>7579</v>
      </c>
      <c r="N2536">
        <v>1.1144444440000001</v>
      </c>
      <c r="O2536">
        <v>0</v>
      </c>
      <c r="P2536">
        <v>2</v>
      </c>
      <c r="Q2536">
        <v>0</v>
      </c>
      <c r="R2536">
        <v>0</v>
      </c>
      <c r="S2536">
        <v>0</v>
      </c>
      <c r="T2536">
        <v>1</v>
      </c>
      <c r="U2536">
        <v>0</v>
      </c>
      <c r="V2536">
        <v>0</v>
      </c>
      <c r="W2536">
        <v>0</v>
      </c>
      <c r="X2536">
        <v>0.9405583687184933</v>
      </c>
      <c r="Y2536">
        <v>0</v>
      </c>
      <c r="Z2536">
        <v>0</v>
      </c>
      <c r="AA2536">
        <v>0</v>
      </c>
      <c r="AB2536">
        <v>0.42602450417143395</v>
      </c>
      <c r="AC2536">
        <v>0</v>
      </c>
      <c r="AD2536">
        <v>0</v>
      </c>
      <c r="AE2536">
        <v>1.3665828728899272</v>
      </c>
    </row>
    <row r="2537" spans="1:31" x14ac:dyDescent="0.3">
      <c r="A2537">
        <v>2454543</v>
      </c>
      <c r="B2537">
        <v>1</v>
      </c>
      <c r="C2537" t="s">
        <v>80</v>
      </c>
      <c r="D2537" t="s">
        <v>99</v>
      </c>
      <c r="E2537" t="s">
        <v>141</v>
      </c>
      <c r="F2537" t="s">
        <v>1337</v>
      </c>
      <c r="G2537" t="s">
        <v>156</v>
      </c>
      <c r="H2537" t="s">
        <v>144</v>
      </c>
      <c r="I2537" t="s">
        <v>136</v>
      </c>
      <c r="J2537" t="s">
        <v>137</v>
      </c>
      <c r="K2537" t="s">
        <v>138</v>
      </c>
      <c r="L2537" t="s">
        <v>7580</v>
      </c>
      <c r="M2537" t="s">
        <v>7581</v>
      </c>
      <c r="N2537">
        <v>0.86888888799999997</v>
      </c>
      <c r="O2537">
        <v>0</v>
      </c>
      <c r="P2537">
        <v>66</v>
      </c>
      <c r="Q2537">
        <v>0</v>
      </c>
      <c r="R2537">
        <v>5</v>
      </c>
      <c r="S2537">
        <v>0</v>
      </c>
      <c r="T2537">
        <v>9</v>
      </c>
      <c r="U2537">
        <v>0</v>
      </c>
      <c r="V2537">
        <v>0</v>
      </c>
      <c r="W2537">
        <v>0</v>
      </c>
      <c r="X2537">
        <v>24.717150187937005</v>
      </c>
      <c r="Y2537">
        <v>0</v>
      </c>
      <c r="Z2537">
        <v>0.10708070713523574</v>
      </c>
      <c r="AA2537">
        <v>0</v>
      </c>
      <c r="AB2537">
        <v>4.7157486928321406</v>
      </c>
      <c r="AC2537">
        <v>0</v>
      </c>
      <c r="AD2537">
        <v>0</v>
      </c>
      <c r="AE2537">
        <v>29.53997958790438</v>
      </c>
    </row>
    <row r="2538" spans="1:31" x14ac:dyDescent="0.3">
      <c r="A2538">
        <v>2454234</v>
      </c>
      <c r="B2538">
        <v>1</v>
      </c>
      <c r="C2538" t="s">
        <v>80</v>
      </c>
      <c r="D2538" t="s">
        <v>103</v>
      </c>
      <c r="E2538" t="s">
        <v>173</v>
      </c>
      <c r="F2538" t="s">
        <v>7582</v>
      </c>
      <c r="G2538" t="s">
        <v>175</v>
      </c>
      <c r="H2538" t="s">
        <v>144</v>
      </c>
      <c r="I2538" t="s">
        <v>136</v>
      </c>
      <c r="J2538" t="s">
        <v>137</v>
      </c>
      <c r="K2538" t="s">
        <v>138</v>
      </c>
      <c r="L2538" t="s">
        <v>7583</v>
      </c>
      <c r="M2538" t="s">
        <v>7584</v>
      </c>
      <c r="N2538">
        <v>1.788888888</v>
      </c>
      <c r="O2538">
        <v>0</v>
      </c>
      <c r="P2538">
        <v>1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1.8000662814810457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1.8000662814810457</v>
      </c>
    </row>
    <row r="2539" spans="1:31" x14ac:dyDescent="0.3">
      <c r="A2539">
        <v>2454380</v>
      </c>
      <c r="B2539">
        <v>1</v>
      </c>
      <c r="C2539" t="s">
        <v>81</v>
      </c>
      <c r="D2539" t="s">
        <v>121</v>
      </c>
      <c r="E2539" t="s">
        <v>173</v>
      </c>
      <c r="F2539" t="s">
        <v>7585</v>
      </c>
      <c r="G2539" t="s">
        <v>179</v>
      </c>
      <c r="H2539" t="s">
        <v>144</v>
      </c>
      <c r="I2539" t="s">
        <v>136</v>
      </c>
      <c r="J2539" t="s">
        <v>137</v>
      </c>
      <c r="K2539" t="s">
        <v>138</v>
      </c>
      <c r="L2539" t="s">
        <v>7586</v>
      </c>
      <c r="M2539" t="s">
        <v>7587</v>
      </c>
      <c r="N2539">
        <v>0.74944444399999999</v>
      </c>
      <c r="O2539">
        <v>0</v>
      </c>
      <c r="P2539">
        <v>4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0.96907654473875893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0.96907654473875893</v>
      </c>
    </row>
    <row r="2540" spans="1:31" x14ac:dyDescent="0.3">
      <c r="A2540">
        <v>2453942</v>
      </c>
      <c r="B2540">
        <v>1</v>
      </c>
      <c r="C2540" t="s">
        <v>80</v>
      </c>
      <c r="D2540" t="s">
        <v>93</v>
      </c>
      <c r="E2540" t="s">
        <v>159</v>
      </c>
      <c r="F2540" t="s">
        <v>7588</v>
      </c>
      <c r="G2540" t="s">
        <v>143</v>
      </c>
      <c r="H2540" t="s">
        <v>144</v>
      </c>
      <c r="I2540" t="s">
        <v>136</v>
      </c>
      <c r="J2540" t="s">
        <v>137</v>
      </c>
      <c r="K2540" t="s">
        <v>138</v>
      </c>
      <c r="L2540" t="s">
        <v>7589</v>
      </c>
      <c r="M2540" t="s">
        <v>7590</v>
      </c>
      <c r="N2540">
        <v>0.42472222199999998</v>
      </c>
      <c r="O2540">
        <v>0</v>
      </c>
      <c r="P2540">
        <v>13</v>
      </c>
      <c r="Q2540">
        <v>0</v>
      </c>
      <c r="R2540">
        <v>31</v>
      </c>
      <c r="S2540">
        <v>0</v>
      </c>
      <c r="T2540">
        <v>12</v>
      </c>
      <c r="U2540">
        <v>0</v>
      </c>
      <c r="V2540">
        <v>0</v>
      </c>
      <c r="W2540">
        <v>0</v>
      </c>
      <c r="X2540">
        <v>3.4343791169180333</v>
      </c>
      <c r="Y2540">
        <v>0</v>
      </c>
      <c r="Z2540">
        <v>5.398544331468484</v>
      </c>
      <c r="AA2540">
        <v>0</v>
      </c>
      <c r="AB2540">
        <v>3.733512413425685</v>
      </c>
      <c r="AC2540">
        <v>0</v>
      </c>
      <c r="AD2540">
        <v>0</v>
      </c>
      <c r="AE2540">
        <v>12.566435861812202</v>
      </c>
    </row>
    <row r="2541" spans="1:31" x14ac:dyDescent="0.3">
      <c r="A2541">
        <v>2454334</v>
      </c>
      <c r="B2541">
        <v>1</v>
      </c>
      <c r="C2541" t="s">
        <v>81</v>
      </c>
      <c r="D2541" t="s">
        <v>117</v>
      </c>
      <c r="E2541" t="s">
        <v>173</v>
      </c>
      <c r="F2541" t="s">
        <v>7591</v>
      </c>
      <c r="G2541" t="s">
        <v>179</v>
      </c>
      <c r="H2541" t="s">
        <v>144</v>
      </c>
      <c r="I2541" t="s">
        <v>136</v>
      </c>
      <c r="J2541" t="s">
        <v>137</v>
      </c>
      <c r="K2541" t="s">
        <v>138</v>
      </c>
      <c r="L2541" t="s">
        <v>7592</v>
      </c>
      <c r="M2541" t="s">
        <v>7593</v>
      </c>
      <c r="N2541">
        <v>0.60083333299999997</v>
      </c>
      <c r="O2541">
        <v>0</v>
      </c>
      <c r="P2541">
        <v>1</v>
      </c>
      <c r="Q2541">
        <v>0</v>
      </c>
      <c r="R2541">
        <v>0</v>
      </c>
      <c r="S2541">
        <v>0</v>
      </c>
      <c r="T2541">
        <v>1</v>
      </c>
      <c r="U2541">
        <v>0</v>
      </c>
      <c r="V2541">
        <v>0</v>
      </c>
      <c r="W2541">
        <v>0</v>
      </c>
      <c r="X2541">
        <v>0.2125726706852214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0.2125726706852214</v>
      </c>
    </row>
    <row r="2542" spans="1:31" x14ac:dyDescent="0.3">
      <c r="A2542">
        <v>2454477</v>
      </c>
      <c r="B2542">
        <v>1</v>
      </c>
      <c r="C2542" t="s">
        <v>81</v>
      </c>
      <c r="D2542" t="s">
        <v>128</v>
      </c>
      <c r="E2542" t="s">
        <v>141</v>
      </c>
      <c r="F2542" t="s">
        <v>7594</v>
      </c>
      <c r="G2542" t="s">
        <v>156</v>
      </c>
      <c r="H2542" t="s">
        <v>144</v>
      </c>
      <c r="I2542" t="s">
        <v>136</v>
      </c>
      <c r="J2542" t="s">
        <v>137</v>
      </c>
      <c r="K2542" t="s">
        <v>138</v>
      </c>
      <c r="L2542" t="s">
        <v>7595</v>
      </c>
      <c r="M2542" t="s">
        <v>7596</v>
      </c>
      <c r="N2542">
        <v>1.6219444439999999</v>
      </c>
      <c r="O2542">
        <v>0</v>
      </c>
      <c r="P2542">
        <v>33</v>
      </c>
      <c r="Q2542">
        <v>0</v>
      </c>
      <c r="R2542">
        <v>0</v>
      </c>
      <c r="S2542">
        <v>0</v>
      </c>
      <c r="T2542">
        <v>6</v>
      </c>
      <c r="U2542">
        <v>0</v>
      </c>
      <c r="V2542">
        <v>0</v>
      </c>
      <c r="W2542">
        <v>0</v>
      </c>
      <c r="X2542">
        <v>11.446044671073135</v>
      </c>
      <c r="Y2542">
        <v>0</v>
      </c>
      <c r="Z2542">
        <v>0</v>
      </c>
      <c r="AA2542">
        <v>0</v>
      </c>
      <c r="AB2542">
        <v>28.388866298394252</v>
      </c>
      <c r="AC2542">
        <v>0</v>
      </c>
      <c r="AD2542">
        <v>0</v>
      </c>
      <c r="AE2542">
        <v>39.834910969467387</v>
      </c>
    </row>
    <row r="2543" spans="1:31" x14ac:dyDescent="0.3">
      <c r="A2543">
        <v>2454171</v>
      </c>
      <c r="B2543">
        <v>1</v>
      </c>
      <c r="C2543" t="s">
        <v>80</v>
      </c>
      <c r="D2543" t="s">
        <v>99</v>
      </c>
      <c r="E2543" t="s">
        <v>141</v>
      </c>
      <c r="F2543" t="s">
        <v>7597</v>
      </c>
      <c r="G2543" t="s">
        <v>156</v>
      </c>
      <c r="H2543" t="s">
        <v>144</v>
      </c>
      <c r="I2543" t="s">
        <v>136</v>
      </c>
      <c r="J2543" t="s">
        <v>137</v>
      </c>
      <c r="K2543" t="s">
        <v>138</v>
      </c>
      <c r="L2543" t="s">
        <v>7598</v>
      </c>
      <c r="M2543" t="s">
        <v>7599</v>
      </c>
      <c r="N2543">
        <v>4.2427777769999997</v>
      </c>
      <c r="O2543">
        <v>0</v>
      </c>
      <c r="P2543">
        <v>23</v>
      </c>
      <c r="Q2543">
        <v>0</v>
      </c>
      <c r="R2543">
        <v>2</v>
      </c>
      <c r="S2543">
        <v>0</v>
      </c>
      <c r="T2543">
        <v>11</v>
      </c>
      <c r="U2543">
        <v>0</v>
      </c>
      <c r="V2543">
        <v>1</v>
      </c>
      <c r="W2543">
        <v>0</v>
      </c>
      <c r="X2543">
        <v>41.733034641888779</v>
      </c>
      <c r="Y2543">
        <v>0</v>
      </c>
      <c r="Z2543">
        <v>2.8934528613836585</v>
      </c>
      <c r="AA2543">
        <v>0</v>
      </c>
      <c r="AB2543">
        <v>30.923493127389651</v>
      </c>
      <c r="AC2543">
        <v>0</v>
      </c>
      <c r="AD2543">
        <v>31.90736860420575</v>
      </c>
      <c r="AE2543">
        <v>107.45734923486785</v>
      </c>
    </row>
    <row r="2544" spans="1:31" x14ac:dyDescent="0.3">
      <c r="A2544">
        <v>2453936</v>
      </c>
      <c r="B2544">
        <v>1</v>
      </c>
      <c r="C2544" t="s">
        <v>80</v>
      </c>
      <c r="D2544" t="s">
        <v>93</v>
      </c>
      <c r="E2544" t="s">
        <v>169</v>
      </c>
      <c r="F2544" t="s">
        <v>1815</v>
      </c>
      <c r="G2544" t="s">
        <v>149</v>
      </c>
      <c r="H2544" t="s">
        <v>135</v>
      </c>
      <c r="I2544" t="s">
        <v>136</v>
      </c>
      <c r="J2544" t="s">
        <v>137</v>
      </c>
      <c r="K2544" t="s">
        <v>138</v>
      </c>
      <c r="L2544" t="s">
        <v>7600</v>
      </c>
      <c r="M2544" t="s">
        <v>7601</v>
      </c>
      <c r="N2544">
        <v>0.80361111100000004</v>
      </c>
      <c r="O2544">
        <v>0</v>
      </c>
      <c r="P2544">
        <v>4119</v>
      </c>
      <c r="Q2544">
        <v>0</v>
      </c>
      <c r="R2544">
        <v>4</v>
      </c>
      <c r="S2544">
        <v>3</v>
      </c>
      <c r="T2544">
        <v>268</v>
      </c>
      <c r="U2544">
        <v>0</v>
      </c>
      <c r="V2544">
        <v>0</v>
      </c>
      <c r="W2544">
        <v>0</v>
      </c>
      <c r="X2544">
        <v>948.04251045330375</v>
      </c>
      <c r="Y2544">
        <v>0</v>
      </c>
      <c r="Z2544">
        <v>2.3537649104484135</v>
      </c>
      <c r="AA2544">
        <v>551.99432961167361</v>
      </c>
      <c r="AB2544">
        <v>358.08177200183042</v>
      </c>
      <c r="AC2544">
        <v>0</v>
      </c>
      <c r="AD2544">
        <v>0</v>
      </c>
      <c r="AE2544">
        <v>1860.4723769772561</v>
      </c>
    </row>
    <row r="2545" spans="1:31" x14ac:dyDescent="0.3">
      <c r="A2545">
        <v>2454102</v>
      </c>
      <c r="B2545">
        <v>1</v>
      </c>
      <c r="C2545" t="s">
        <v>80</v>
      </c>
      <c r="D2545" t="s">
        <v>99</v>
      </c>
      <c r="E2545" t="s">
        <v>173</v>
      </c>
      <c r="F2545" t="s">
        <v>7602</v>
      </c>
      <c r="G2545" t="s">
        <v>179</v>
      </c>
      <c r="H2545" t="s">
        <v>144</v>
      </c>
      <c r="I2545" t="s">
        <v>136</v>
      </c>
      <c r="J2545" t="s">
        <v>137</v>
      </c>
      <c r="K2545" t="s">
        <v>138</v>
      </c>
      <c r="L2545" t="s">
        <v>7603</v>
      </c>
      <c r="M2545" t="s">
        <v>7604</v>
      </c>
      <c r="N2545">
        <v>4.9369444439999999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1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2.9187894037875392E-5</v>
      </c>
      <c r="AC2545">
        <v>0</v>
      </c>
      <c r="AD2545">
        <v>0</v>
      </c>
      <c r="AE2545">
        <v>2.9187894037875392E-5</v>
      </c>
    </row>
    <row r="2546" spans="1:31" x14ac:dyDescent="0.3">
      <c r="A2546">
        <v>2454500</v>
      </c>
      <c r="B2546">
        <v>1</v>
      </c>
      <c r="C2546" t="s">
        <v>80</v>
      </c>
      <c r="D2546" t="s">
        <v>101</v>
      </c>
      <c r="E2546" t="s">
        <v>141</v>
      </c>
      <c r="F2546" t="s">
        <v>7605</v>
      </c>
      <c r="G2546" t="s">
        <v>143</v>
      </c>
      <c r="H2546" t="s">
        <v>144</v>
      </c>
      <c r="I2546" t="s">
        <v>136</v>
      </c>
      <c r="J2546" t="s">
        <v>137</v>
      </c>
      <c r="K2546" t="s">
        <v>138</v>
      </c>
      <c r="L2546" t="s">
        <v>7606</v>
      </c>
      <c r="M2546" t="s">
        <v>7607</v>
      </c>
      <c r="N2546">
        <v>0.811111111</v>
      </c>
      <c r="O2546">
        <v>0</v>
      </c>
      <c r="P2546">
        <v>52</v>
      </c>
      <c r="Q2546">
        <v>0</v>
      </c>
      <c r="R2546">
        <v>1</v>
      </c>
      <c r="S2546">
        <v>0</v>
      </c>
      <c r="T2546">
        <v>4</v>
      </c>
      <c r="U2546">
        <v>0</v>
      </c>
      <c r="V2546">
        <v>0</v>
      </c>
      <c r="W2546">
        <v>0</v>
      </c>
      <c r="X2546">
        <v>17.777858923982578</v>
      </c>
      <c r="Y2546">
        <v>0</v>
      </c>
      <c r="Z2546">
        <v>0.13950497943867946</v>
      </c>
      <c r="AA2546">
        <v>0</v>
      </c>
      <c r="AB2546">
        <v>0.91304168729977131</v>
      </c>
      <c r="AC2546">
        <v>0</v>
      </c>
      <c r="AD2546">
        <v>0</v>
      </c>
      <c r="AE2546">
        <v>18.830405590721028</v>
      </c>
    </row>
    <row r="2547" spans="1:31" x14ac:dyDescent="0.3">
      <c r="A2547">
        <v>2453959</v>
      </c>
      <c r="B2547">
        <v>1</v>
      </c>
      <c r="C2547" t="s">
        <v>81</v>
      </c>
      <c r="D2547" t="s">
        <v>112</v>
      </c>
      <c r="E2547" t="s">
        <v>173</v>
      </c>
      <c r="F2547" t="s">
        <v>7608</v>
      </c>
      <c r="G2547" t="s">
        <v>175</v>
      </c>
      <c r="H2547" t="s">
        <v>144</v>
      </c>
      <c r="I2547" t="s">
        <v>136</v>
      </c>
      <c r="J2547" t="s">
        <v>137</v>
      </c>
      <c r="K2547" t="s">
        <v>138</v>
      </c>
      <c r="L2547" t="s">
        <v>7609</v>
      </c>
      <c r="M2547" t="s">
        <v>7610</v>
      </c>
      <c r="N2547">
        <v>2.5422222219999999</v>
      </c>
      <c r="O2547">
        <v>0</v>
      </c>
      <c r="P2547">
        <v>10</v>
      </c>
      <c r="Q2547">
        <v>0</v>
      </c>
      <c r="R2547">
        <v>0</v>
      </c>
      <c r="S2547">
        <v>0</v>
      </c>
      <c r="T2547">
        <v>2</v>
      </c>
      <c r="U2547">
        <v>0</v>
      </c>
      <c r="V2547">
        <v>0</v>
      </c>
      <c r="W2547">
        <v>0</v>
      </c>
      <c r="X2547">
        <v>5.1065257802949837</v>
      </c>
      <c r="Y2547">
        <v>0</v>
      </c>
      <c r="Z2547">
        <v>0</v>
      </c>
      <c r="AA2547">
        <v>0</v>
      </c>
      <c r="AB2547">
        <v>7.8838300265184751</v>
      </c>
      <c r="AC2547">
        <v>0</v>
      </c>
      <c r="AD2547">
        <v>0</v>
      </c>
      <c r="AE2547">
        <v>12.990355806813458</v>
      </c>
    </row>
    <row r="2548" spans="1:31" x14ac:dyDescent="0.3">
      <c r="A2548">
        <v>2453979</v>
      </c>
      <c r="B2548">
        <v>1</v>
      </c>
      <c r="C2548" t="s">
        <v>80</v>
      </c>
      <c r="D2548" t="s">
        <v>83</v>
      </c>
      <c r="E2548" t="s">
        <v>169</v>
      </c>
      <c r="F2548" t="s">
        <v>7611</v>
      </c>
      <c r="G2548" t="s">
        <v>149</v>
      </c>
      <c r="H2548" t="s">
        <v>135</v>
      </c>
      <c r="I2548" t="s">
        <v>136</v>
      </c>
      <c r="J2548" t="s">
        <v>137</v>
      </c>
      <c r="K2548" t="s">
        <v>138</v>
      </c>
      <c r="L2548" t="s">
        <v>7612</v>
      </c>
      <c r="M2548" t="s">
        <v>7613</v>
      </c>
      <c r="N2548">
        <v>2.1516666660000001</v>
      </c>
      <c r="O2548">
        <v>4</v>
      </c>
      <c r="P2548">
        <v>282</v>
      </c>
      <c r="Q2548">
        <v>8</v>
      </c>
      <c r="R2548">
        <v>30</v>
      </c>
      <c r="S2548">
        <v>9</v>
      </c>
      <c r="T2548">
        <v>25</v>
      </c>
      <c r="U2548">
        <v>0</v>
      </c>
      <c r="V2548">
        <v>0</v>
      </c>
      <c r="W2548">
        <v>6.813471815799268</v>
      </c>
      <c r="X2548">
        <v>163.6782024576153</v>
      </c>
      <c r="Y2548">
        <v>33.763542250577061</v>
      </c>
      <c r="Z2548">
        <v>26.596930642592636</v>
      </c>
      <c r="AA2548">
        <v>99.285384987384433</v>
      </c>
      <c r="AB2548">
        <v>94.535290185317564</v>
      </c>
      <c r="AC2548">
        <v>0</v>
      </c>
      <c r="AD2548">
        <v>0</v>
      </c>
      <c r="AE2548">
        <v>424.67282233928631</v>
      </c>
    </row>
    <row r="2549" spans="1:31" x14ac:dyDescent="0.3">
      <c r="A2549">
        <v>2454151</v>
      </c>
      <c r="B2549">
        <v>1</v>
      </c>
      <c r="C2549" t="s">
        <v>80</v>
      </c>
      <c r="D2549" t="s">
        <v>101</v>
      </c>
      <c r="E2549" t="s">
        <v>141</v>
      </c>
      <c r="F2549" t="s">
        <v>7614</v>
      </c>
      <c r="G2549" t="s">
        <v>143</v>
      </c>
      <c r="H2549" t="s">
        <v>144</v>
      </c>
      <c r="I2549" t="s">
        <v>136</v>
      </c>
      <c r="J2549" t="s">
        <v>137</v>
      </c>
      <c r="K2549" t="s">
        <v>138</v>
      </c>
      <c r="L2549" t="s">
        <v>7615</v>
      </c>
      <c r="M2549" t="s">
        <v>7616</v>
      </c>
      <c r="N2549">
        <v>0.56305555500000004</v>
      </c>
      <c r="O2549">
        <v>0</v>
      </c>
      <c r="P2549">
        <v>130</v>
      </c>
      <c r="Q2549">
        <v>0</v>
      </c>
      <c r="R2549">
        <v>0</v>
      </c>
      <c r="S2549">
        <v>0</v>
      </c>
      <c r="T2549">
        <v>9</v>
      </c>
      <c r="U2549">
        <v>0</v>
      </c>
      <c r="V2549">
        <v>0</v>
      </c>
      <c r="W2549">
        <v>0</v>
      </c>
      <c r="X2549">
        <v>30.464507353212014</v>
      </c>
      <c r="Y2549">
        <v>0</v>
      </c>
      <c r="Z2549">
        <v>0</v>
      </c>
      <c r="AA2549">
        <v>0</v>
      </c>
      <c r="AB2549">
        <v>8.1763592713922151</v>
      </c>
      <c r="AC2549">
        <v>0</v>
      </c>
      <c r="AD2549">
        <v>0</v>
      </c>
      <c r="AE2549">
        <v>38.640866624604229</v>
      </c>
    </row>
    <row r="2550" spans="1:31" x14ac:dyDescent="0.3">
      <c r="A2550">
        <v>2454520</v>
      </c>
      <c r="B2550">
        <v>1</v>
      </c>
      <c r="C2550" t="s">
        <v>80</v>
      </c>
      <c r="D2550" t="s">
        <v>96</v>
      </c>
      <c r="E2550" t="s">
        <v>182</v>
      </c>
      <c r="F2550" t="s">
        <v>7617</v>
      </c>
      <c r="G2550" t="s">
        <v>143</v>
      </c>
      <c r="H2550" t="s">
        <v>144</v>
      </c>
      <c r="I2550" t="s">
        <v>136</v>
      </c>
      <c r="J2550" t="s">
        <v>137</v>
      </c>
      <c r="K2550" t="s">
        <v>138</v>
      </c>
      <c r="L2550" t="s">
        <v>7618</v>
      </c>
      <c r="M2550" t="s">
        <v>7619</v>
      </c>
      <c r="N2550">
        <v>1.2766666659999999</v>
      </c>
      <c r="O2550">
        <v>0</v>
      </c>
      <c r="P2550">
        <v>39</v>
      </c>
      <c r="Q2550">
        <v>0</v>
      </c>
      <c r="R2550">
        <v>0</v>
      </c>
      <c r="S2550">
        <v>0</v>
      </c>
      <c r="T2550">
        <v>22</v>
      </c>
      <c r="U2550">
        <v>0</v>
      </c>
      <c r="V2550">
        <v>0</v>
      </c>
      <c r="W2550">
        <v>0</v>
      </c>
      <c r="X2550">
        <v>28.062024024199854</v>
      </c>
      <c r="Y2550">
        <v>0</v>
      </c>
      <c r="Z2550">
        <v>0</v>
      </c>
      <c r="AA2550">
        <v>0</v>
      </c>
      <c r="AB2550">
        <v>34.187968940682772</v>
      </c>
      <c r="AC2550">
        <v>0</v>
      </c>
      <c r="AD2550">
        <v>0</v>
      </c>
      <c r="AE2550">
        <v>62.249992964882622</v>
      </c>
    </row>
    <row r="2551" spans="1:31" x14ac:dyDescent="0.3">
      <c r="A2551">
        <v>2453879</v>
      </c>
      <c r="B2551">
        <v>1</v>
      </c>
      <c r="C2551" t="s">
        <v>80</v>
      </c>
      <c r="D2551" t="s">
        <v>100</v>
      </c>
      <c r="E2551" t="s">
        <v>169</v>
      </c>
      <c r="F2551" t="s">
        <v>7098</v>
      </c>
      <c r="G2551" t="s">
        <v>149</v>
      </c>
      <c r="H2551" t="s">
        <v>135</v>
      </c>
      <c r="I2551" t="s">
        <v>136</v>
      </c>
      <c r="J2551" t="s">
        <v>137</v>
      </c>
      <c r="K2551" t="s">
        <v>138</v>
      </c>
      <c r="L2551" t="s">
        <v>7620</v>
      </c>
      <c r="M2551" t="s">
        <v>7621</v>
      </c>
      <c r="N2551">
        <v>0.66055555499999996</v>
      </c>
      <c r="O2551">
        <v>0</v>
      </c>
      <c r="P2551">
        <v>0</v>
      </c>
      <c r="Q2551">
        <v>0</v>
      </c>
      <c r="R2551">
        <v>1</v>
      </c>
      <c r="S2551">
        <v>3</v>
      </c>
      <c r="T2551">
        <v>72</v>
      </c>
      <c r="U2551">
        <v>5</v>
      </c>
      <c r="V2551">
        <v>26</v>
      </c>
      <c r="W2551">
        <v>0</v>
      </c>
      <c r="X2551">
        <v>0</v>
      </c>
      <c r="Y2551">
        <v>0</v>
      </c>
      <c r="Z2551">
        <v>0</v>
      </c>
      <c r="AA2551">
        <v>5.938845767062606</v>
      </c>
      <c r="AB2551">
        <v>77.404809963963515</v>
      </c>
      <c r="AC2551">
        <v>92.600896209707685</v>
      </c>
      <c r="AD2551">
        <v>302.78124795410963</v>
      </c>
      <c r="AE2551">
        <v>478.72579989484342</v>
      </c>
    </row>
    <row r="2552" spans="1:31" x14ac:dyDescent="0.3">
      <c r="A2552">
        <v>2454357</v>
      </c>
      <c r="B2552">
        <v>1</v>
      </c>
      <c r="C2552" t="s">
        <v>80</v>
      </c>
      <c r="D2552" t="s">
        <v>103</v>
      </c>
      <c r="E2552" t="s">
        <v>141</v>
      </c>
      <c r="F2552" t="s">
        <v>7622</v>
      </c>
      <c r="G2552" t="s">
        <v>956</v>
      </c>
      <c r="H2552" t="s">
        <v>144</v>
      </c>
      <c r="I2552" t="s">
        <v>136</v>
      </c>
      <c r="J2552" t="s">
        <v>137</v>
      </c>
      <c r="K2552" t="s">
        <v>138</v>
      </c>
      <c r="L2552" t="s">
        <v>7623</v>
      </c>
      <c r="M2552" t="s">
        <v>7624</v>
      </c>
      <c r="N2552">
        <v>0.95027777700000005</v>
      </c>
      <c r="O2552">
        <v>0</v>
      </c>
      <c r="P2552">
        <v>112</v>
      </c>
      <c r="Q2552">
        <v>0</v>
      </c>
      <c r="R2552">
        <v>3</v>
      </c>
      <c r="S2552">
        <v>0</v>
      </c>
      <c r="T2552">
        <v>3</v>
      </c>
      <c r="U2552">
        <v>0</v>
      </c>
      <c r="V2552">
        <v>0</v>
      </c>
      <c r="W2552">
        <v>0</v>
      </c>
      <c r="X2552">
        <v>33.630653935395486</v>
      </c>
      <c r="Y2552">
        <v>0</v>
      </c>
      <c r="Z2552">
        <v>0.31576241901031266</v>
      </c>
      <c r="AA2552">
        <v>0</v>
      </c>
      <c r="AB2552">
        <v>0.53001740147001664</v>
      </c>
      <c r="AC2552">
        <v>0</v>
      </c>
      <c r="AD2552">
        <v>0</v>
      </c>
      <c r="AE2552">
        <v>34.476433755875817</v>
      </c>
    </row>
    <row r="2553" spans="1:31" x14ac:dyDescent="0.3">
      <c r="A2553">
        <v>2454165</v>
      </c>
      <c r="B2553">
        <v>1</v>
      </c>
      <c r="C2553" t="s">
        <v>80</v>
      </c>
      <c r="D2553" t="s">
        <v>94</v>
      </c>
      <c r="E2553" t="s">
        <v>173</v>
      </c>
      <c r="F2553" t="s">
        <v>7625</v>
      </c>
      <c r="G2553" t="s">
        <v>175</v>
      </c>
      <c r="H2553" t="s">
        <v>144</v>
      </c>
      <c r="I2553" t="s">
        <v>136</v>
      </c>
      <c r="J2553" t="s">
        <v>137</v>
      </c>
      <c r="K2553" t="s">
        <v>138</v>
      </c>
      <c r="L2553" t="s">
        <v>7626</v>
      </c>
      <c r="M2553" t="s">
        <v>7627</v>
      </c>
      <c r="N2553">
        <v>2.0358333329999998</v>
      </c>
      <c r="O2553">
        <v>0</v>
      </c>
      <c r="P2553">
        <v>1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1.2248870461755343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1.2248870461755343</v>
      </c>
    </row>
    <row r="2554" spans="1:31" x14ac:dyDescent="0.3">
      <c r="A2554">
        <v>2454254</v>
      </c>
      <c r="B2554">
        <v>1</v>
      </c>
      <c r="C2554" t="s">
        <v>80</v>
      </c>
      <c r="D2554" t="s">
        <v>84</v>
      </c>
      <c r="E2554" t="s">
        <v>173</v>
      </c>
      <c r="F2554" t="s">
        <v>7628</v>
      </c>
      <c r="G2554" t="s">
        <v>219</v>
      </c>
      <c r="H2554" t="s">
        <v>144</v>
      </c>
      <c r="I2554" t="s">
        <v>136</v>
      </c>
      <c r="J2554" t="s">
        <v>3</v>
      </c>
      <c r="K2554" t="s">
        <v>138</v>
      </c>
      <c r="L2554" t="s">
        <v>7629</v>
      </c>
      <c r="M2554" t="s">
        <v>7630</v>
      </c>
      <c r="N2554">
        <v>2.7036111109999998</v>
      </c>
      <c r="O2554">
        <v>0</v>
      </c>
      <c r="P2554">
        <v>1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5.7589886860154396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5.7589886860154396</v>
      </c>
    </row>
    <row r="2555" spans="1:31" x14ac:dyDescent="0.3">
      <c r="A2555">
        <v>2454563</v>
      </c>
      <c r="B2555">
        <v>1</v>
      </c>
      <c r="C2555" t="s">
        <v>81</v>
      </c>
      <c r="D2555" t="s">
        <v>123</v>
      </c>
      <c r="E2555" t="s">
        <v>182</v>
      </c>
      <c r="F2555" t="s">
        <v>7631</v>
      </c>
      <c r="G2555" t="s">
        <v>156</v>
      </c>
      <c r="H2555" t="s">
        <v>144</v>
      </c>
      <c r="I2555" t="s">
        <v>136</v>
      </c>
      <c r="J2555" t="s">
        <v>137</v>
      </c>
      <c r="K2555" t="s">
        <v>138</v>
      </c>
      <c r="L2555" t="s">
        <v>7632</v>
      </c>
      <c r="M2555" t="s">
        <v>7633</v>
      </c>
      <c r="N2555">
        <v>1.9413888880000001</v>
      </c>
      <c r="O2555">
        <v>0</v>
      </c>
      <c r="P2555">
        <v>88</v>
      </c>
      <c r="Q2555">
        <v>0</v>
      </c>
      <c r="R2555">
        <v>0</v>
      </c>
      <c r="S2555">
        <v>0</v>
      </c>
      <c r="T2555">
        <v>19</v>
      </c>
      <c r="U2555">
        <v>0</v>
      </c>
      <c r="V2555">
        <v>0</v>
      </c>
      <c r="W2555">
        <v>0</v>
      </c>
      <c r="X2555">
        <v>34.669159256926164</v>
      </c>
      <c r="Y2555">
        <v>0</v>
      </c>
      <c r="Z2555">
        <v>0</v>
      </c>
      <c r="AA2555">
        <v>0</v>
      </c>
      <c r="AB2555">
        <v>46.067485974512557</v>
      </c>
      <c r="AC2555">
        <v>0</v>
      </c>
      <c r="AD2555">
        <v>0</v>
      </c>
      <c r="AE2555">
        <v>80.736645231438729</v>
      </c>
    </row>
    <row r="2556" spans="1:31" x14ac:dyDescent="0.3">
      <c r="A2556">
        <v>2454231</v>
      </c>
      <c r="B2556">
        <v>1</v>
      </c>
      <c r="C2556" t="s">
        <v>80</v>
      </c>
      <c r="D2556" t="s">
        <v>90</v>
      </c>
      <c r="E2556" t="s">
        <v>141</v>
      </c>
      <c r="F2556" t="s">
        <v>7634</v>
      </c>
      <c r="G2556" t="s">
        <v>156</v>
      </c>
      <c r="H2556" t="s">
        <v>144</v>
      </c>
      <c r="I2556" t="s">
        <v>136</v>
      </c>
      <c r="J2556" t="s">
        <v>137</v>
      </c>
      <c r="K2556" t="s">
        <v>138</v>
      </c>
      <c r="L2556" t="s">
        <v>7635</v>
      </c>
      <c r="M2556" t="s">
        <v>7636</v>
      </c>
      <c r="N2556">
        <v>2.0580555550000001</v>
      </c>
      <c r="O2556">
        <v>0</v>
      </c>
      <c r="P2556">
        <v>137</v>
      </c>
      <c r="Q2556">
        <v>0</v>
      </c>
      <c r="R2556">
        <v>0</v>
      </c>
      <c r="S2556">
        <v>0</v>
      </c>
      <c r="T2556">
        <v>4</v>
      </c>
      <c r="U2556">
        <v>0</v>
      </c>
      <c r="V2556">
        <v>0</v>
      </c>
      <c r="W2556">
        <v>0</v>
      </c>
      <c r="X2556">
        <v>100.31611440337117</v>
      </c>
      <c r="Y2556">
        <v>0</v>
      </c>
      <c r="Z2556">
        <v>0</v>
      </c>
      <c r="AA2556">
        <v>0</v>
      </c>
      <c r="AB2556">
        <v>2.9032961193983637</v>
      </c>
      <c r="AC2556">
        <v>0</v>
      </c>
      <c r="AD2556">
        <v>0</v>
      </c>
      <c r="AE2556">
        <v>103.21941052276954</v>
      </c>
    </row>
    <row r="2557" spans="1:31" x14ac:dyDescent="0.3">
      <c r="A2557">
        <v>2454394</v>
      </c>
      <c r="B2557">
        <v>1</v>
      </c>
      <c r="C2557" t="s">
        <v>81</v>
      </c>
      <c r="D2557" t="s">
        <v>113</v>
      </c>
      <c r="E2557" t="s">
        <v>173</v>
      </c>
      <c r="F2557" t="s">
        <v>7637</v>
      </c>
      <c r="G2557" t="s">
        <v>179</v>
      </c>
      <c r="H2557" t="s">
        <v>144</v>
      </c>
      <c r="I2557" t="s">
        <v>136</v>
      </c>
      <c r="J2557" t="s">
        <v>137</v>
      </c>
      <c r="K2557" t="s">
        <v>138</v>
      </c>
      <c r="L2557" t="s">
        <v>7638</v>
      </c>
      <c r="M2557" t="s">
        <v>7639</v>
      </c>
      <c r="N2557">
        <v>1.899444444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1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9.8464502535069691</v>
      </c>
      <c r="AC2557">
        <v>0</v>
      </c>
      <c r="AD2557">
        <v>0</v>
      </c>
      <c r="AE2557">
        <v>9.8464502535069691</v>
      </c>
    </row>
    <row r="2558" spans="1:31" x14ac:dyDescent="0.3">
      <c r="A2558">
        <v>2454208</v>
      </c>
      <c r="B2558">
        <v>1</v>
      </c>
      <c r="C2558" t="s">
        <v>80</v>
      </c>
      <c r="D2558" t="s">
        <v>97</v>
      </c>
      <c r="E2558" t="s">
        <v>284</v>
      </c>
      <c r="F2558" t="s">
        <v>7640</v>
      </c>
      <c r="G2558" t="s">
        <v>381</v>
      </c>
      <c r="H2558" t="s">
        <v>331</v>
      </c>
      <c r="I2558" t="s">
        <v>136</v>
      </c>
      <c r="J2558" t="s">
        <v>137</v>
      </c>
      <c r="K2558" t="s">
        <v>138</v>
      </c>
      <c r="L2558" t="s">
        <v>7641</v>
      </c>
      <c r="M2558" t="s">
        <v>7642</v>
      </c>
      <c r="N2558">
        <v>0.22527777700000001</v>
      </c>
      <c r="O2558">
        <v>64</v>
      </c>
      <c r="P2558">
        <v>38148</v>
      </c>
      <c r="Q2558">
        <v>21</v>
      </c>
      <c r="R2558">
        <v>1359</v>
      </c>
      <c r="S2558">
        <v>106</v>
      </c>
      <c r="T2558">
        <v>4930</v>
      </c>
      <c r="U2558">
        <v>12</v>
      </c>
      <c r="V2558">
        <v>9</v>
      </c>
      <c r="W2558">
        <v>306.5759489577174</v>
      </c>
      <c r="X2558">
        <v>4551.6943481756598</v>
      </c>
      <c r="Y2558">
        <v>8.5799420026258328</v>
      </c>
      <c r="Z2558">
        <v>116.68862474814436</v>
      </c>
      <c r="AA2558">
        <v>854.32541423775183</v>
      </c>
      <c r="AB2558">
        <v>2091.7270139801308</v>
      </c>
      <c r="AC2558">
        <v>2683.1321315314431</v>
      </c>
      <c r="AD2558">
        <v>110.32570954479965</v>
      </c>
      <c r="AE2558">
        <v>10723.049133178272</v>
      </c>
    </row>
    <row r="2559" spans="1:31" x14ac:dyDescent="0.3">
      <c r="A2559">
        <v>2453876</v>
      </c>
      <c r="B2559">
        <v>1</v>
      </c>
      <c r="C2559" t="s">
        <v>80</v>
      </c>
      <c r="D2559" t="s">
        <v>97</v>
      </c>
      <c r="E2559" t="s">
        <v>284</v>
      </c>
      <c r="F2559" t="s">
        <v>1384</v>
      </c>
      <c r="G2559" t="s">
        <v>166</v>
      </c>
      <c r="H2559" t="s">
        <v>135</v>
      </c>
      <c r="I2559" t="s">
        <v>136</v>
      </c>
      <c r="J2559" t="s">
        <v>137</v>
      </c>
      <c r="K2559" t="s">
        <v>138</v>
      </c>
      <c r="L2559" t="s">
        <v>7643</v>
      </c>
      <c r="M2559" t="s">
        <v>7644</v>
      </c>
      <c r="N2559">
        <v>4.1208333330000002</v>
      </c>
      <c r="O2559">
        <v>3</v>
      </c>
      <c r="P2559">
        <v>760</v>
      </c>
      <c r="Q2559">
        <v>5</v>
      </c>
      <c r="R2559">
        <v>0</v>
      </c>
      <c r="S2559">
        <v>11</v>
      </c>
      <c r="T2559">
        <v>12</v>
      </c>
      <c r="U2559">
        <v>1</v>
      </c>
      <c r="V2559">
        <v>0</v>
      </c>
      <c r="W2559">
        <v>216.33100396199544</v>
      </c>
      <c r="X2559">
        <v>460.2210605634944</v>
      </c>
      <c r="Y2559">
        <v>85.46226939477323</v>
      </c>
      <c r="Z2559">
        <v>0</v>
      </c>
      <c r="AA2559">
        <v>831.7536494185357</v>
      </c>
      <c r="AB2559">
        <v>93.983406800163792</v>
      </c>
      <c r="AC2559">
        <v>15.125176357462388</v>
      </c>
      <c r="AD2559">
        <v>0</v>
      </c>
      <c r="AE2559">
        <v>1702.8765664964249</v>
      </c>
    </row>
    <row r="2560" spans="1:31" x14ac:dyDescent="0.3">
      <c r="A2560">
        <v>2453939</v>
      </c>
      <c r="B2560">
        <v>1</v>
      </c>
      <c r="C2560" t="s">
        <v>81</v>
      </c>
      <c r="D2560" t="s">
        <v>114</v>
      </c>
      <c r="E2560" t="s">
        <v>173</v>
      </c>
      <c r="F2560" t="s">
        <v>7645</v>
      </c>
      <c r="G2560" t="s">
        <v>179</v>
      </c>
      <c r="H2560" t="s">
        <v>144</v>
      </c>
      <c r="I2560" t="s">
        <v>136</v>
      </c>
      <c r="J2560" t="s">
        <v>137</v>
      </c>
      <c r="K2560" t="s">
        <v>138</v>
      </c>
      <c r="L2560" t="s">
        <v>7646</v>
      </c>
      <c r="M2560" t="s">
        <v>7647</v>
      </c>
      <c r="N2560">
        <v>0.48222222199999998</v>
      </c>
      <c r="O2560">
        <v>0</v>
      </c>
      <c r="P2560">
        <v>2</v>
      </c>
      <c r="Q2560">
        <v>0</v>
      </c>
      <c r="R2560">
        <v>0</v>
      </c>
      <c r="S2560">
        <v>0</v>
      </c>
      <c r="T2560">
        <v>1</v>
      </c>
      <c r="U2560">
        <v>0</v>
      </c>
      <c r="V2560">
        <v>0</v>
      </c>
      <c r="W2560">
        <v>0</v>
      </c>
      <c r="X2560">
        <v>7.7842021023612165E-2</v>
      </c>
      <c r="Y2560">
        <v>0</v>
      </c>
      <c r="Z2560">
        <v>0</v>
      </c>
      <c r="AA2560">
        <v>0</v>
      </c>
      <c r="AB2560">
        <v>0.15445069626754915</v>
      </c>
      <c r="AC2560">
        <v>0</v>
      </c>
      <c r="AD2560">
        <v>0</v>
      </c>
      <c r="AE2560">
        <v>0.2322927172911613</v>
      </c>
    </row>
    <row r="2561" spans="1:31" x14ac:dyDescent="0.3">
      <c r="A2561">
        <v>2454377</v>
      </c>
      <c r="B2561">
        <v>1</v>
      </c>
      <c r="C2561" t="s">
        <v>80</v>
      </c>
      <c r="D2561" t="s">
        <v>93</v>
      </c>
      <c r="E2561" t="s">
        <v>159</v>
      </c>
      <c r="F2561" t="s">
        <v>7648</v>
      </c>
      <c r="G2561" t="s">
        <v>317</v>
      </c>
      <c r="H2561" t="s">
        <v>144</v>
      </c>
      <c r="I2561" t="s">
        <v>136</v>
      </c>
      <c r="J2561" t="s">
        <v>137</v>
      </c>
      <c r="K2561" t="s">
        <v>138</v>
      </c>
      <c r="L2561" t="s">
        <v>7649</v>
      </c>
      <c r="M2561" t="s">
        <v>7650</v>
      </c>
      <c r="N2561">
        <v>0.69499999999999995</v>
      </c>
      <c r="O2561">
        <v>0</v>
      </c>
      <c r="P2561">
        <v>44</v>
      </c>
      <c r="Q2561">
        <v>0</v>
      </c>
      <c r="R2561">
        <v>3</v>
      </c>
      <c r="S2561">
        <v>0</v>
      </c>
      <c r="T2561">
        <v>7</v>
      </c>
      <c r="U2561">
        <v>0</v>
      </c>
      <c r="V2561">
        <v>0</v>
      </c>
      <c r="W2561">
        <v>0</v>
      </c>
      <c r="X2561">
        <v>4.9519399410941389</v>
      </c>
      <c r="Y2561">
        <v>0</v>
      </c>
      <c r="Z2561">
        <v>1.5456086303806351</v>
      </c>
      <c r="AA2561">
        <v>0</v>
      </c>
      <c r="AB2561">
        <v>2.0723365925259887</v>
      </c>
      <c r="AC2561">
        <v>0</v>
      </c>
      <c r="AD2561">
        <v>0</v>
      </c>
      <c r="AE2561">
        <v>8.5698851640007625</v>
      </c>
    </row>
    <row r="2562" spans="1:31" x14ac:dyDescent="0.3">
      <c r="A2562">
        <v>2454294</v>
      </c>
      <c r="B2562">
        <v>1</v>
      </c>
      <c r="C2562" t="s">
        <v>80</v>
      </c>
      <c r="D2562" t="s">
        <v>103</v>
      </c>
      <c r="E2562" t="s">
        <v>169</v>
      </c>
      <c r="F2562" t="s">
        <v>7520</v>
      </c>
      <c r="G2562" t="s">
        <v>149</v>
      </c>
      <c r="H2562" t="s">
        <v>135</v>
      </c>
      <c r="I2562" t="s">
        <v>136</v>
      </c>
      <c r="J2562" t="s">
        <v>137</v>
      </c>
      <c r="K2562" t="s">
        <v>138</v>
      </c>
      <c r="L2562" t="s">
        <v>7651</v>
      </c>
      <c r="M2562" t="s">
        <v>7652</v>
      </c>
      <c r="N2562">
        <v>0.38972222200000001</v>
      </c>
      <c r="O2562">
        <v>0</v>
      </c>
      <c r="P2562">
        <v>27</v>
      </c>
      <c r="Q2562">
        <v>6</v>
      </c>
      <c r="R2562">
        <v>9</v>
      </c>
      <c r="S2562">
        <v>26</v>
      </c>
      <c r="T2562">
        <v>42</v>
      </c>
      <c r="U2562">
        <v>29</v>
      </c>
      <c r="V2562">
        <v>7</v>
      </c>
      <c r="W2562">
        <v>0</v>
      </c>
      <c r="X2562">
        <v>9.674034295896675</v>
      </c>
      <c r="Y2562">
        <v>11.461658744725364</v>
      </c>
      <c r="Z2562">
        <v>3.4245784166253186</v>
      </c>
      <c r="AA2562">
        <v>123.75452013823678</v>
      </c>
      <c r="AB2562">
        <v>32.738087015245149</v>
      </c>
      <c r="AC2562">
        <v>1194.7358788568527</v>
      </c>
      <c r="AD2562">
        <v>219.06274162961256</v>
      </c>
      <c r="AE2562">
        <v>1594.8514990971944</v>
      </c>
    </row>
    <row r="2563" spans="1:31" x14ac:dyDescent="0.3">
      <c r="A2563">
        <v>2453999</v>
      </c>
      <c r="B2563">
        <v>1</v>
      </c>
      <c r="C2563" t="s">
        <v>80</v>
      </c>
      <c r="D2563" t="s">
        <v>110</v>
      </c>
      <c r="E2563" t="s">
        <v>173</v>
      </c>
      <c r="F2563" t="s">
        <v>7653</v>
      </c>
      <c r="G2563" t="s">
        <v>175</v>
      </c>
      <c r="H2563" t="s">
        <v>144</v>
      </c>
      <c r="I2563" t="s">
        <v>136</v>
      </c>
      <c r="J2563" t="s">
        <v>137</v>
      </c>
      <c r="K2563" t="s">
        <v>138</v>
      </c>
      <c r="L2563" t="s">
        <v>7654</v>
      </c>
      <c r="M2563" t="s">
        <v>7655</v>
      </c>
      <c r="N2563">
        <v>3.361388888</v>
      </c>
      <c r="O2563">
        <v>0</v>
      </c>
      <c r="P2563">
        <v>2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0.49383395505146149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0.49383395505146149</v>
      </c>
    </row>
    <row r="2564" spans="1:31" x14ac:dyDescent="0.3">
      <c r="A2564">
        <v>2454440</v>
      </c>
      <c r="B2564">
        <v>1</v>
      </c>
      <c r="C2564" t="s">
        <v>81</v>
      </c>
      <c r="D2564" t="s">
        <v>119</v>
      </c>
      <c r="E2564" t="s">
        <v>147</v>
      </c>
      <c r="F2564" t="s">
        <v>7656</v>
      </c>
      <c r="G2564" t="s">
        <v>134</v>
      </c>
      <c r="H2564" t="s">
        <v>135</v>
      </c>
      <c r="I2564" t="s">
        <v>136</v>
      </c>
      <c r="J2564" t="s">
        <v>137</v>
      </c>
      <c r="K2564" t="s">
        <v>138</v>
      </c>
      <c r="L2564" t="s">
        <v>7657</v>
      </c>
      <c r="M2564" t="s">
        <v>7658</v>
      </c>
      <c r="N2564">
        <v>1.426388888</v>
      </c>
      <c r="O2564">
        <v>0</v>
      </c>
      <c r="P2564">
        <v>29</v>
      </c>
      <c r="Q2564">
        <v>1</v>
      </c>
      <c r="R2564">
        <v>4</v>
      </c>
      <c r="S2564">
        <v>0</v>
      </c>
      <c r="T2564">
        <v>2</v>
      </c>
      <c r="U2564">
        <v>0</v>
      </c>
      <c r="V2564">
        <v>0</v>
      </c>
      <c r="W2564">
        <v>0</v>
      </c>
      <c r="X2564">
        <v>7.6098894358083138</v>
      </c>
      <c r="Y2564">
        <v>0.56810553931361074</v>
      </c>
      <c r="Z2564">
        <v>0.8941372877900795</v>
      </c>
      <c r="AA2564">
        <v>0</v>
      </c>
      <c r="AB2564">
        <v>2.1795671214319938</v>
      </c>
      <c r="AC2564">
        <v>0</v>
      </c>
      <c r="AD2564">
        <v>0</v>
      </c>
      <c r="AE2564">
        <v>11.251699384343997</v>
      </c>
    </row>
    <row r="2565" spans="1:31" x14ac:dyDescent="0.3">
      <c r="A2565">
        <v>2454148</v>
      </c>
      <c r="B2565">
        <v>1</v>
      </c>
      <c r="C2565" t="s">
        <v>81</v>
      </c>
      <c r="D2565" t="s">
        <v>128</v>
      </c>
      <c r="E2565" t="s">
        <v>159</v>
      </c>
      <c r="F2565" t="s">
        <v>7659</v>
      </c>
      <c r="G2565" t="s">
        <v>725</v>
      </c>
      <c r="H2565" t="s">
        <v>144</v>
      </c>
      <c r="I2565" t="s">
        <v>136</v>
      </c>
      <c r="J2565" t="s">
        <v>137</v>
      </c>
      <c r="K2565" t="s">
        <v>138</v>
      </c>
      <c r="L2565" t="s">
        <v>7660</v>
      </c>
      <c r="M2565" t="s">
        <v>7661</v>
      </c>
      <c r="N2565">
        <v>0.48833333299999998</v>
      </c>
      <c r="O2565">
        <v>0</v>
      </c>
      <c r="P2565">
        <v>236</v>
      </c>
      <c r="Q2565">
        <v>0</v>
      </c>
      <c r="R2565">
        <v>0</v>
      </c>
      <c r="S2565">
        <v>0</v>
      </c>
      <c r="T2565">
        <v>2</v>
      </c>
      <c r="U2565">
        <v>0</v>
      </c>
      <c r="V2565">
        <v>0</v>
      </c>
      <c r="W2565">
        <v>0</v>
      </c>
      <c r="X2565">
        <v>26.417327229056898</v>
      </c>
      <c r="Y2565">
        <v>0</v>
      </c>
      <c r="Z2565">
        <v>0</v>
      </c>
      <c r="AA2565">
        <v>0</v>
      </c>
      <c r="AB2565">
        <v>2.9662136226628366</v>
      </c>
      <c r="AC2565">
        <v>0</v>
      </c>
      <c r="AD2565">
        <v>0</v>
      </c>
      <c r="AE2565">
        <v>29.383540851719737</v>
      </c>
    </row>
    <row r="2566" spans="1:31" x14ac:dyDescent="0.3">
      <c r="A2566">
        <v>2454480</v>
      </c>
      <c r="B2566">
        <v>1</v>
      </c>
      <c r="C2566" t="s">
        <v>80</v>
      </c>
      <c r="D2566" t="s">
        <v>98</v>
      </c>
      <c r="E2566" t="s">
        <v>173</v>
      </c>
      <c r="F2566" t="s">
        <v>7662</v>
      </c>
      <c r="G2566" t="s">
        <v>175</v>
      </c>
      <c r="H2566" t="s">
        <v>144</v>
      </c>
      <c r="I2566" t="s">
        <v>136</v>
      </c>
      <c r="J2566" t="s">
        <v>137</v>
      </c>
      <c r="K2566" t="s">
        <v>138</v>
      </c>
      <c r="L2566" t="s">
        <v>7663</v>
      </c>
      <c r="M2566" t="s">
        <v>7664</v>
      </c>
      <c r="N2566">
        <v>2.6838888879999998</v>
      </c>
      <c r="O2566">
        <v>0</v>
      </c>
      <c r="P2566">
        <v>0</v>
      </c>
      <c r="Q2566">
        <v>0</v>
      </c>
      <c r="R2566">
        <v>1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1.0033740643995701</v>
      </c>
      <c r="AA2566">
        <v>0</v>
      </c>
      <c r="AB2566">
        <v>0</v>
      </c>
      <c r="AC2566">
        <v>0</v>
      </c>
      <c r="AD2566">
        <v>0</v>
      </c>
      <c r="AE2566">
        <v>1.0033740643995701</v>
      </c>
    </row>
    <row r="2567" spans="1:31" x14ac:dyDescent="0.3">
      <c r="A2567">
        <v>2454503</v>
      </c>
      <c r="B2567">
        <v>1</v>
      </c>
      <c r="C2567" t="s">
        <v>80</v>
      </c>
      <c r="D2567" t="s">
        <v>90</v>
      </c>
      <c r="E2567" t="s">
        <v>141</v>
      </c>
      <c r="F2567" t="s">
        <v>1413</v>
      </c>
      <c r="G2567" t="s">
        <v>156</v>
      </c>
      <c r="H2567" t="s">
        <v>144</v>
      </c>
      <c r="I2567" t="s">
        <v>136</v>
      </c>
      <c r="J2567" t="s">
        <v>137</v>
      </c>
      <c r="K2567" t="s">
        <v>138</v>
      </c>
      <c r="L2567" t="s">
        <v>7665</v>
      </c>
      <c r="M2567" t="s">
        <v>7666</v>
      </c>
      <c r="N2567">
        <v>0.59361111099999997</v>
      </c>
      <c r="O2567">
        <v>0</v>
      </c>
      <c r="P2567">
        <v>181</v>
      </c>
      <c r="Q2567">
        <v>0</v>
      </c>
      <c r="R2567">
        <v>0</v>
      </c>
      <c r="S2567">
        <v>0</v>
      </c>
      <c r="T2567">
        <v>12</v>
      </c>
      <c r="U2567">
        <v>0</v>
      </c>
      <c r="V2567">
        <v>0</v>
      </c>
      <c r="W2567">
        <v>0</v>
      </c>
      <c r="X2567">
        <v>40.286097060912894</v>
      </c>
      <c r="Y2567">
        <v>0</v>
      </c>
      <c r="Z2567">
        <v>0</v>
      </c>
      <c r="AA2567">
        <v>0</v>
      </c>
      <c r="AB2567">
        <v>4.2218846755807089</v>
      </c>
      <c r="AC2567">
        <v>0</v>
      </c>
      <c r="AD2567">
        <v>0</v>
      </c>
      <c r="AE2567">
        <v>44.507981736493605</v>
      </c>
    </row>
    <row r="2568" spans="1:31" x14ac:dyDescent="0.3">
      <c r="A2568">
        <v>2454025</v>
      </c>
      <c r="B2568">
        <v>1</v>
      </c>
      <c r="C2568" t="s">
        <v>80</v>
      </c>
      <c r="D2568" t="s">
        <v>82</v>
      </c>
      <c r="E2568" t="s">
        <v>173</v>
      </c>
      <c r="F2568" t="s">
        <v>7667</v>
      </c>
      <c r="G2568" t="s">
        <v>175</v>
      </c>
      <c r="H2568" t="s">
        <v>144</v>
      </c>
      <c r="I2568" t="s">
        <v>136</v>
      </c>
      <c r="J2568" t="s">
        <v>137</v>
      </c>
      <c r="K2568" t="s">
        <v>138</v>
      </c>
      <c r="L2568" t="s">
        <v>7668</v>
      </c>
      <c r="M2568" t="s">
        <v>7669</v>
      </c>
      <c r="N2568">
        <v>5.5055555549999999</v>
      </c>
      <c r="O2568">
        <v>0</v>
      </c>
      <c r="P2568">
        <v>1</v>
      </c>
      <c r="Q2568">
        <v>0</v>
      </c>
      <c r="R2568">
        <v>0</v>
      </c>
      <c r="S2568">
        <v>0</v>
      </c>
      <c r="T2568">
        <v>1</v>
      </c>
      <c r="U2568">
        <v>0</v>
      </c>
      <c r="V2568">
        <v>0</v>
      </c>
      <c r="W2568">
        <v>0</v>
      </c>
      <c r="X2568">
        <v>8.1360890723503623</v>
      </c>
      <c r="Y2568">
        <v>0</v>
      </c>
      <c r="Z2568">
        <v>0</v>
      </c>
      <c r="AA2568">
        <v>0</v>
      </c>
      <c r="AB2568">
        <v>8.7337315081695337</v>
      </c>
      <c r="AC2568">
        <v>0</v>
      </c>
      <c r="AD2568">
        <v>0</v>
      </c>
      <c r="AE2568">
        <v>16.869820580519896</v>
      </c>
    </row>
    <row r="2569" spans="1:31" x14ac:dyDescent="0.3">
      <c r="A2569">
        <v>2453982</v>
      </c>
      <c r="B2569">
        <v>1</v>
      </c>
      <c r="C2569" t="s">
        <v>81</v>
      </c>
      <c r="D2569" t="s">
        <v>127</v>
      </c>
      <c r="E2569" t="s">
        <v>159</v>
      </c>
      <c r="F2569" t="s">
        <v>7670</v>
      </c>
      <c r="G2569" t="s">
        <v>226</v>
      </c>
      <c r="H2569" t="s">
        <v>144</v>
      </c>
      <c r="I2569" t="s">
        <v>136</v>
      </c>
      <c r="J2569" t="s">
        <v>137</v>
      </c>
      <c r="K2569" t="s">
        <v>162</v>
      </c>
      <c r="L2569" t="s">
        <v>7671</v>
      </c>
      <c r="M2569" t="s">
        <v>7672</v>
      </c>
      <c r="N2569">
        <v>0.460277777</v>
      </c>
      <c r="O2569">
        <v>0</v>
      </c>
      <c r="P2569">
        <v>79</v>
      </c>
      <c r="Q2569">
        <v>0</v>
      </c>
      <c r="R2569">
        <v>0</v>
      </c>
      <c r="S2569">
        <v>0</v>
      </c>
      <c r="T2569">
        <v>37</v>
      </c>
      <c r="U2569">
        <v>0</v>
      </c>
      <c r="V2569">
        <v>0</v>
      </c>
      <c r="W2569">
        <v>0</v>
      </c>
      <c r="X2569">
        <v>12.277676791687535</v>
      </c>
      <c r="Y2569">
        <v>0</v>
      </c>
      <c r="Z2569">
        <v>0</v>
      </c>
      <c r="AA2569">
        <v>0</v>
      </c>
      <c r="AB2569">
        <v>25.255824014804329</v>
      </c>
      <c r="AC2569">
        <v>0</v>
      </c>
      <c r="AD2569">
        <v>0</v>
      </c>
      <c r="AE2569">
        <v>37.533500806491865</v>
      </c>
    </row>
    <row r="2570" spans="1:31" x14ac:dyDescent="0.3">
      <c r="A2570">
        <v>2454546</v>
      </c>
      <c r="B2570">
        <v>1</v>
      </c>
      <c r="C2570" t="s">
        <v>80</v>
      </c>
      <c r="D2570" t="s">
        <v>82</v>
      </c>
      <c r="E2570" t="s">
        <v>173</v>
      </c>
      <c r="F2570" t="s">
        <v>7673</v>
      </c>
      <c r="G2570" t="s">
        <v>5543</v>
      </c>
      <c r="H2570" t="s">
        <v>144</v>
      </c>
      <c r="I2570" t="s">
        <v>136</v>
      </c>
      <c r="J2570" t="s">
        <v>137</v>
      </c>
      <c r="K2570" t="s">
        <v>138</v>
      </c>
      <c r="L2570" t="s">
        <v>7674</v>
      </c>
      <c r="M2570" t="s">
        <v>7675</v>
      </c>
      <c r="N2570">
        <v>2.5872222219999998</v>
      </c>
      <c r="O2570">
        <v>0</v>
      </c>
      <c r="P2570">
        <v>5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1.9517896009525628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1.9517896009525628</v>
      </c>
    </row>
    <row r="2571" spans="1:31" x14ac:dyDescent="0.3">
      <c r="A2571">
        <v>2454005</v>
      </c>
      <c r="B2571">
        <v>1</v>
      </c>
      <c r="C2571" t="s">
        <v>81</v>
      </c>
      <c r="D2571" t="s">
        <v>127</v>
      </c>
      <c r="E2571" t="s">
        <v>147</v>
      </c>
      <c r="F2571" t="s">
        <v>7676</v>
      </c>
      <c r="G2571" t="s">
        <v>226</v>
      </c>
      <c r="H2571" t="s">
        <v>135</v>
      </c>
      <c r="I2571" t="s">
        <v>136</v>
      </c>
      <c r="J2571" t="s">
        <v>137</v>
      </c>
      <c r="K2571" t="s">
        <v>162</v>
      </c>
      <c r="L2571" t="s">
        <v>7677</v>
      </c>
      <c r="M2571" t="s">
        <v>7678</v>
      </c>
      <c r="N2571">
        <v>2.0708333329999999</v>
      </c>
      <c r="O2571">
        <v>0</v>
      </c>
      <c r="P2571">
        <v>0</v>
      </c>
      <c r="Q2571">
        <v>4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2.225330966034242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2.225330966034242</v>
      </c>
    </row>
    <row r="2572" spans="1:31" x14ac:dyDescent="0.3">
      <c r="A2572">
        <v>2454354</v>
      </c>
      <c r="B2572">
        <v>1</v>
      </c>
      <c r="C2572" t="s">
        <v>80</v>
      </c>
      <c r="D2572" t="s">
        <v>100</v>
      </c>
      <c r="E2572" t="s">
        <v>169</v>
      </c>
      <c r="F2572" t="s">
        <v>7098</v>
      </c>
      <c r="G2572" t="s">
        <v>149</v>
      </c>
      <c r="H2572" t="s">
        <v>135</v>
      </c>
      <c r="I2572" t="s">
        <v>136</v>
      </c>
      <c r="J2572" t="s">
        <v>137</v>
      </c>
      <c r="K2572" t="s">
        <v>138</v>
      </c>
      <c r="L2572" t="s">
        <v>7679</v>
      </c>
      <c r="M2572" t="s">
        <v>7680</v>
      </c>
      <c r="N2572">
        <v>1.341111111</v>
      </c>
      <c r="O2572">
        <v>0</v>
      </c>
      <c r="P2572">
        <v>0</v>
      </c>
      <c r="Q2572">
        <v>0</v>
      </c>
      <c r="R2572">
        <v>1</v>
      </c>
      <c r="S2572">
        <v>3</v>
      </c>
      <c r="T2572">
        <v>72</v>
      </c>
      <c r="U2572">
        <v>5</v>
      </c>
      <c r="V2572">
        <v>26</v>
      </c>
      <c r="W2572">
        <v>0</v>
      </c>
      <c r="X2572">
        <v>0</v>
      </c>
      <c r="Y2572">
        <v>0</v>
      </c>
      <c r="Z2572">
        <v>0</v>
      </c>
      <c r="AA2572">
        <v>15.532138726998806</v>
      </c>
      <c r="AB2572">
        <v>252.61250438756534</v>
      </c>
      <c r="AC2572">
        <v>403.84257823870405</v>
      </c>
      <c r="AD2572">
        <v>1242.0464192555494</v>
      </c>
      <c r="AE2572">
        <v>1914.0336406088177</v>
      </c>
    </row>
    <row r="2573" spans="1:31" x14ac:dyDescent="0.3">
      <c r="A2573">
        <v>2454211</v>
      </c>
      <c r="B2573">
        <v>1</v>
      </c>
      <c r="C2573" t="s">
        <v>81</v>
      </c>
      <c r="D2573" t="s">
        <v>118</v>
      </c>
      <c r="E2573" t="s">
        <v>147</v>
      </c>
      <c r="F2573" t="s">
        <v>7681</v>
      </c>
      <c r="G2573" t="s">
        <v>381</v>
      </c>
      <c r="H2573" t="s">
        <v>135</v>
      </c>
      <c r="I2573" t="s">
        <v>136</v>
      </c>
      <c r="J2573" t="s">
        <v>137</v>
      </c>
      <c r="K2573" t="s">
        <v>162</v>
      </c>
      <c r="L2573" t="s">
        <v>7682</v>
      </c>
      <c r="M2573" t="s">
        <v>7683</v>
      </c>
      <c r="N2573">
        <v>0.28388888800000001</v>
      </c>
      <c r="O2573">
        <v>0</v>
      </c>
      <c r="P2573">
        <v>337</v>
      </c>
      <c r="Q2573">
        <v>0</v>
      </c>
      <c r="R2573">
        <v>15</v>
      </c>
      <c r="S2573">
        <v>0</v>
      </c>
      <c r="T2573">
        <v>6</v>
      </c>
      <c r="U2573">
        <v>0</v>
      </c>
      <c r="V2573">
        <v>0</v>
      </c>
      <c r="W2573">
        <v>0</v>
      </c>
      <c r="X2573">
        <v>23.864559854540786</v>
      </c>
      <c r="Y2573">
        <v>0</v>
      </c>
      <c r="Z2573">
        <v>1.4743607685088034</v>
      </c>
      <c r="AA2573">
        <v>0</v>
      </c>
      <c r="AB2573">
        <v>7.289630729103747</v>
      </c>
      <c r="AC2573">
        <v>0</v>
      </c>
      <c r="AD2573">
        <v>0</v>
      </c>
      <c r="AE2573">
        <v>32.628551352153337</v>
      </c>
    </row>
    <row r="2574" spans="1:31" x14ac:dyDescent="0.3">
      <c r="A2574">
        <v>2454317</v>
      </c>
      <c r="B2574">
        <v>1</v>
      </c>
      <c r="C2574" t="s">
        <v>81</v>
      </c>
      <c r="D2574" t="s">
        <v>127</v>
      </c>
      <c r="E2574" t="s">
        <v>141</v>
      </c>
      <c r="F2574" t="s">
        <v>7684</v>
      </c>
      <c r="G2574" t="s">
        <v>156</v>
      </c>
      <c r="H2574" t="s">
        <v>144</v>
      </c>
      <c r="I2574" t="s">
        <v>136</v>
      </c>
      <c r="J2574" t="s">
        <v>137</v>
      </c>
      <c r="K2574" t="s">
        <v>138</v>
      </c>
      <c r="L2574" t="s">
        <v>7685</v>
      </c>
      <c r="M2574" t="s">
        <v>7686</v>
      </c>
      <c r="N2574">
        <v>0.45527777699999999</v>
      </c>
      <c r="O2574">
        <v>0</v>
      </c>
      <c r="P2574">
        <v>143</v>
      </c>
      <c r="Q2574">
        <v>0</v>
      </c>
      <c r="R2574">
        <v>0</v>
      </c>
      <c r="S2574">
        <v>0</v>
      </c>
      <c r="T2574">
        <v>8</v>
      </c>
      <c r="U2574">
        <v>0</v>
      </c>
      <c r="V2574">
        <v>0</v>
      </c>
      <c r="W2574">
        <v>0</v>
      </c>
      <c r="X2574">
        <v>16.521572719377712</v>
      </c>
      <c r="Y2574">
        <v>0</v>
      </c>
      <c r="Z2574">
        <v>0</v>
      </c>
      <c r="AA2574">
        <v>0</v>
      </c>
      <c r="AB2574">
        <v>3.028563738903824</v>
      </c>
      <c r="AC2574">
        <v>0</v>
      </c>
      <c r="AD2574">
        <v>0</v>
      </c>
      <c r="AE2574">
        <v>19.550136458281536</v>
      </c>
    </row>
    <row r="2575" spans="1:31" x14ac:dyDescent="0.3">
      <c r="A2575">
        <v>2454566</v>
      </c>
      <c r="B2575">
        <v>1</v>
      </c>
      <c r="C2575" t="s">
        <v>80</v>
      </c>
      <c r="D2575" t="s">
        <v>95</v>
      </c>
      <c r="E2575" t="s">
        <v>173</v>
      </c>
      <c r="F2575" t="s">
        <v>7687</v>
      </c>
      <c r="G2575" t="s">
        <v>179</v>
      </c>
      <c r="H2575" t="s">
        <v>144</v>
      </c>
      <c r="I2575" t="s">
        <v>136</v>
      </c>
      <c r="J2575" t="s">
        <v>137</v>
      </c>
      <c r="K2575" t="s">
        <v>138</v>
      </c>
      <c r="L2575" t="s">
        <v>7688</v>
      </c>
      <c r="M2575" t="s">
        <v>7689</v>
      </c>
      <c r="N2575">
        <v>1.584166666</v>
      </c>
      <c r="O2575">
        <v>0</v>
      </c>
      <c r="P2575">
        <v>7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2.3442543457813154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2.3442543457813154</v>
      </c>
    </row>
    <row r="2576" spans="1:31" x14ac:dyDescent="0.3">
      <c r="A2576">
        <v>2454168</v>
      </c>
      <c r="B2576">
        <v>1</v>
      </c>
      <c r="C2576" t="s">
        <v>81</v>
      </c>
      <c r="D2576" t="s">
        <v>118</v>
      </c>
      <c r="E2576" t="s">
        <v>132</v>
      </c>
      <c r="F2576" t="s">
        <v>7690</v>
      </c>
      <c r="G2576" t="s">
        <v>381</v>
      </c>
      <c r="H2576" t="s">
        <v>135</v>
      </c>
      <c r="I2576" t="s">
        <v>136</v>
      </c>
      <c r="J2576" t="s">
        <v>137</v>
      </c>
      <c r="K2576" t="s">
        <v>162</v>
      </c>
      <c r="L2576" t="s">
        <v>7691</v>
      </c>
      <c r="M2576" t="s">
        <v>7692</v>
      </c>
      <c r="N2576">
        <v>0.31333333299999999</v>
      </c>
      <c r="O2576">
        <v>0</v>
      </c>
      <c r="P2576">
        <v>0</v>
      </c>
      <c r="Q2576">
        <v>0</v>
      </c>
      <c r="R2576">
        <v>1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0.24135197151490034</v>
      </c>
      <c r="AA2576">
        <v>0</v>
      </c>
      <c r="AB2576">
        <v>0</v>
      </c>
      <c r="AC2576">
        <v>0</v>
      </c>
      <c r="AD2576">
        <v>0</v>
      </c>
      <c r="AE2576">
        <v>0.24135197151490034</v>
      </c>
    </row>
    <row r="2577" spans="1:31" x14ac:dyDescent="0.3">
      <c r="A2577">
        <v>2454068</v>
      </c>
      <c r="B2577">
        <v>1</v>
      </c>
      <c r="C2577" t="s">
        <v>80</v>
      </c>
      <c r="D2577" t="s">
        <v>93</v>
      </c>
      <c r="E2577" t="s">
        <v>169</v>
      </c>
      <c r="F2577" t="s">
        <v>7693</v>
      </c>
      <c r="G2577" t="s">
        <v>149</v>
      </c>
      <c r="H2577" t="s">
        <v>135</v>
      </c>
      <c r="I2577" t="s">
        <v>136</v>
      </c>
      <c r="J2577" t="s">
        <v>137</v>
      </c>
      <c r="K2577" t="s">
        <v>138</v>
      </c>
      <c r="L2577" t="s">
        <v>7694</v>
      </c>
      <c r="M2577" t="s">
        <v>7695</v>
      </c>
      <c r="N2577">
        <v>7.5833333000000003E-2</v>
      </c>
      <c r="O2577">
        <v>0</v>
      </c>
      <c r="P2577">
        <v>1654</v>
      </c>
      <c r="Q2577">
        <v>36</v>
      </c>
      <c r="R2577">
        <v>167</v>
      </c>
      <c r="S2577">
        <v>13</v>
      </c>
      <c r="T2577">
        <v>246</v>
      </c>
      <c r="U2577">
        <v>1</v>
      </c>
      <c r="V2577">
        <v>1</v>
      </c>
      <c r="W2577">
        <v>0</v>
      </c>
      <c r="X2577">
        <v>33.809985651410187</v>
      </c>
      <c r="Y2577">
        <v>3.3316873622336196</v>
      </c>
      <c r="Z2577">
        <v>7.526923508199947</v>
      </c>
      <c r="AA2577">
        <v>8.941556097138319</v>
      </c>
      <c r="AB2577">
        <v>14.824949348707753</v>
      </c>
      <c r="AC2577">
        <v>25.035465659169521</v>
      </c>
      <c r="AD2577">
        <v>4.508017634006495</v>
      </c>
      <c r="AE2577">
        <v>97.978585260865842</v>
      </c>
    </row>
    <row r="2578" spans="1:31" x14ac:dyDescent="0.3">
      <c r="A2578">
        <v>2454560</v>
      </c>
      <c r="B2578">
        <v>1</v>
      </c>
      <c r="C2578" t="s">
        <v>80</v>
      </c>
      <c r="D2578" t="s">
        <v>94</v>
      </c>
      <c r="E2578" t="s">
        <v>169</v>
      </c>
      <c r="F2578" t="s">
        <v>7696</v>
      </c>
      <c r="G2578" t="s">
        <v>149</v>
      </c>
      <c r="H2578" t="s">
        <v>135</v>
      </c>
      <c r="I2578" t="s">
        <v>136</v>
      </c>
      <c r="J2578" t="s">
        <v>137</v>
      </c>
      <c r="K2578" t="s">
        <v>138</v>
      </c>
      <c r="L2578" t="s">
        <v>7697</v>
      </c>
      <c r="M2578" t="s">
        <v>7698</v>
      </c>
      <c r="N2578">
        <v>1.5027777769999999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1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6.2991872531300981</v>
      </c>
      <c r="AD2578">
        <v>0</v>
      </c>
      <c r="AE2578">
        <v>6.2991872531300981</v>
      </c>
    </row>
    <row r="2579" spans="1:31" x14ac:dyDescent="0.3">
      <c r="A2579">
        <v>2454311</v>
      </c>
      <c r="B2579">
        <v>1</v>
      </c>
      <c r="C2579" t="s">
        <v>80</v>
      </c>
      <c r="D2579" t="s">
        <v>85</v>
      </c>
      <c r="E2579" t="s">
        <v>173</v>
      </c>
      <c r="F2579" t="s">
        <v>7699</v>
      </c>
      <c r="G2579" t="s">
        <v>175</v>
      </c>
      <c r="H2579" t="s">
        <v>144</v>
      </c>
      <c r="I2579" t="s">
        <v>136</v>
      </c>
      <c r="J2579" t="s">
        <v>137</v>
      </c>
      <c r="K2579" t="s">
        <v>138</v>
      </c>
      <c r="L2579" t="s">
        <v>7700</v>
      </c>
      <c r="M2579" t="s">
        <v>7701</v>
      </c>
      <c r="N2579">
        <v>1.4641666659999999</v>
      </c>
      <c r="O2579">
        <v>0</v>
      </c>
      <c r="P2579">
        <v>1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0.88965079224312427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0.88965079224312427</v>
      </c>
    </row>
    <row r="2580" spans="1:31" x14ac:dyDescent="0.3">
      <c r="A2580">
        <v>2454460</v>
      </c>
      <c r="B2580">
        <v>1</v>
      </c>
      <c r="C2580" t="s">
        <v>80</v>
      </c>
      <c r="D2580" t="s">
        <v>94</v>
      </c>
      <c r="E2580" t="s">
        <v>173</v>
      </c>
      <c r="F2580" t="s">
        <v>7702</v>
      </c>
      <c r="G2580" t="s">
        <v>175</v>
      </c>
      <c r="H2580" t="s">
        <v>144</v>
      </c>
      <c r="I2580" t="s">
        <v>136</v>
      </c>
      <c r="J2580" t="s">
        <v>137</v>
      </c>
      <c r="K2580" t="s">
        <v>138</v>
      </c>
      <c r="L2580" t="s">
        <v>7703</v>
      </c>
      <c r="M2580" t="s">
        <v>7704</v>
      </c>
      <c r="N2580">
        <v>4.915277777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1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0.3294659171164922</v>
      </c>
      <c r="AC2580">
        <v>0</v>
      </c>
      <c r="AD2580">
        <v>0</v>
      </c>
      <c r="AE2580">
        <v>0.3294659171164922</v>
      </c>
    </row>
    <row r="2581" spans="1:31" x14ac:dyDescent="0.3">
      <c r="A2581">
        <v>2454443</v>
      </c>
      <c r="B2581">
        <v>1</v>
      </c>
      <c r="C2581" t="s">
        <v>80</v>
      </c>
      <c r="D2581" t="s">
        <v>84</v>
      </c>
      <c r="E2581" t="s">
        <v>173</v>
      </c>
      <c r="F2581" t="s">
        <v>7705</v>
      </c>
      <c r="G2581" t="s">
        <v>179</v>
      </c>
      <c r="H2581" t="s">
        <v>144</v>
      </c>
      <c r="I2581" t="s">
        <v>136</v>
      </c>
      <c r="J2581" t="s">
        <v>137</v>
      </c>
      <c r="K2581" t="s">
        <v>138</v>
      </c>
      <c r="L2581" t="s">
        <v>7706</v>
      </c>
      <c r="M2581" t="s">
        <v>7707</v>
      </c>
      <c r="N2581">
        <v>1.2733333330000001</v>
      </c>
      <c r="O2581">
        <v>0</v>
      </c>
      <c r="P2581">
        <v>1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1.3179941851142123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1.3179941851142123</v>
      </c>
    </row>
    <row r="2582" spans="1:31" x14ac:dyDescent="0.3">
      <c r="A2582">
        <v>2454303</v>
      </c>
      <c r="B2582">
        <v>1</v>
      </c>
      <c r="C2582" t="s">
        <v>81</v>
      </c>
      <c r="D2582" t="s">
        <v>112</v>
      </c>
      <c r="E2582" t="s">
        <v>169</v>
      </c>
      <c r="F2582" t="s">
        <v>387</v>
      </c>
      <c r="G2582" t="s">
        <v>149</v>
      </c>
      <c r="H2582" t="s">
        <v>135</v>
      </c>
      <c r="I2582" t="s">
        <v>660</v>
      </c>
      <c r="J2582" t="s">
        <v>137</v>
      </c>
      <c r="K2582" t="s">
        <v>138</v>
      </c>
      <c r="L2582" t="s">
        <v>7708</v>
      </c>
      <c r="M2582" t="s">
        <v>7709</v>
      </c>
      <c r="N2582">
        <v>4.4999999999999998E-2</v>
      </c>
      <c r="O2582">
        <v>0</v>
      </c>
      <c r="P2582">
        <v>3</v>
      </c>
      <c r="Q2582">
        <v>13</v>
      </c>
      <c r="R2582">
        <v>68</v>
      </c>
      <c r="S2582">
        <v>6</v>
      </c>
      <c r="T2582">
        <v>7</v>
      </c>
      <c r="U2582">
        <v>0</v>
      </c>
      <c r="V2582">
        <v>0</v>
      </c>
      <c r="W2582">
        <v>0</v>
      </c>
      <c r="X2582">
        <v>4.688568021817785E-2</v>
      </c>
      <c r="Y2582">
        <v>13.898309111002098</v>
      </c>
      <c r="Z2582">
        <v>1.6100280164368868</v>
      </c>
      <c r="AA2582">
        <v>0.82078719984980231</v>
      </c>
      <c r="AB2582">
        <v>0.42222670965715153</v>
      </c>
      <c r="AC2582">
        <v>0</v>
      </c>
      <c r="AD2582">
        <v>0</v>
      </c>
      <c r="AE2582">
        <v>16.798236717164119</v>
      </c>
    </row>
    <row r="2583" spans="1:31" x14ac:dyDescent="0.3">
      <c r="A2583">
        <v>2454094</v>
      </c>
      <c r="B2583">
        <v>1</v>
      </c>
      <c r="C2583" t="s">
        <v>80</v>
      </c>
      <c r="D2583" t="s">
        <v>98</v>
      </c>
      <c r="E2583" t="s">
        <v>159</v>
      </c>
      <c r="F2583" t="s">
        <v>7710</v>
      </c>
      <c r="G2583" t="s">
        <v>143</v>
      </c>
      <c r="H2583" t="s">
        <v>144</v>
      </c>
      <c r="I2583" t="s">
        <v>136</v>
      </c>
      <c r="J2583" t="s">
        <v>137</v>
      </c>
      <c r="K2583" t="s">
        <v>138</v>
      </c>
      <c r="L2583" t="s">
        <v>7711</v>
      </c>
      <c r="M2583" t="s">
        <v>7712</v>
      </c>
      <c r="N2583">
        <v>0.57750000000000001</v>
      </c>
      <c r="O2583">
        <v>0</v>
      </c>
      <c r="P2583">
        <v>119</v>
      </c>
      <c r="Q2583">
        <v>0</v>
      </c>
      <c r="R2583">
        <v>4</v>
      </c>
      <c r="S2583">
        <v>0</v>
      </c>
      <c r="T2583">
        <v>42</v>
      </c>
      <c r="U2583">
        <v>0</v>
      </c>
      <c r="V2583">
        <v>0</v>
      </c>
      <c r="W2583">
        <v>0</v>
      </c>
      <c r="X2583">
        <v>12.094949448094473</v>
      </c>
      <c r="Y2583">
        <v>0</v>
      </c>
      <c r="Z2583">
        <v>7.9526889412236332E-2</v>
      </c>
      <c r="AA2583">
        <v>0</v>
      </c>
      <c r="AB2583">
        <v>12.201009055791239</v>
      </c>
      <c r="AC2583">
        <v>0</v>
      </c>
      <c r="AD2583">
        <v>0</v>
      </c>
      <c r="AE2583">
        <v>24.37548539329795</v>
      </c>
    </row>
    <row r="2584" spans="1:31" x14ac:dyDescent="0.3">
      <c r="A2584">
        <v>2453988</v>
      </c>
      <c r="B2584">
        <v>1</v>
      </c>
      <c r="C2584" t="s">
        <v>81</v>
      </c>
      <c r="D2584" t="s">
        <v>118</v>
      </c>
      <c r="E2584" t="s">
        <v>147</v>
      </c>
      <c r="F2584" t="s">
        <v>7713</v>
      </c>
      <c r="G2584" t="s">
        <v>226</v>
      </c>
      <c r="H2584" t="s">
        <v>135</v>
      </c>
      <c r="I2584" t="s">
        <v>136</v>
      </c>
      <c r="J2584" t="s">
        <v>137</v>
      </c>
      <c r="K2584" t="s">
        <v>162</v>
      </c>
      <c r="L2584" t="s">
        <v>7714</v>
      </c>
      <c r="M2584" t="s">
        <v>7715</v>
      </c>
      <c r="N2584">
        <v>0.41361111099999998</v>
      </c>
      <c r="O2584">
        <v>0</v>
      </c>
      <c r="P2584">
        <v>728</v>
      </c>
      <c r="Q2584">
        <v>0</v>
      </c>
      <c r="R2584">
        <v>1</v>
      </c>
      <c r="S2584">
        <v>0</v>
      </c>
      <c r="T2584">
        <v>129</v>
      </c>
      <c r="U2584">
        <v>0</v>
      </c>
      <c r="V2584">
        <v>0</v>
      </c>
      <c r="W2584">
        <v>0</v>
      </c>
      <c r="X2584">
        <v>90.723774127379102</v>
      </c>
      <c r="Y2584">
        <v>0</v>
      </c>
      <c r="Z2584">
        <v>0.1386856807597443</v>
      </c>
      <c r="AA2584">
        <v>0</v>
      </c>
      <c r="AB2584">
        <v>77.179111363717197</v>
      </c>
      <c r="AC2584">
        <v>0</v>
      </c>
      <c r="AD2584">
        <v>0</v>
      </c>
      <c r="AE2584">
        <v>168.04157117185605</v>
      </c>
    </row>
    <row r="2585" spans="1:31" x14ac:dyDescent="0.3">
      <c r="A2585">
        <v>2454048</v>
      </c>
      <c r="B2585">
        <v>1</v>
      </c>
      <c r="C2585" t="s">
        <v>80</v>
      </c>
      <c r="D2585" t="s">
        <v>106</v>
      </c>
      <c r="E2585" t="s">
        <v>159</v>
      </c>
      <c r="F2585" t="s">
        <v>7716</v>
      </c>
      <c r="G2585" t="s">
        <v>143</v>
      </c>
      <c r="H2585" t="s">
        <v>144</v>
      </c>
      <c r="I2585" t="s">
        <v>136</v>
      </c>
      <c r="J2585" t="s">
        <v>137</v>
      </c>
      <c r="K2585" t="s">
        <v>138</v>
      </c>
      <c r="L2585" t="s">
        <v>7717</v>
      </c>
      <c r="M2585" t="s">
        <v>7481</v>
      </c>
      <c r="N2585">
        <v>0.6925</v>
      </c>
      <c r="O2585">
        <v>0</v>
      </c>
      <c r="P2585">
        <v>372</v>
      </c>
      <c r="Q2585">
        <v>0</v>
      </c>
      <c r="R2585">
        <v>0</v>
      </c>
      <c r="S2585">
        <v>0</v>
      </c>
      <c r="T2585">
        <v>32</v>
      </c>
      <c r="U2585">
        <v>0</v>
      </c>
      <c r="V2585">
        <v>0</v>
      </c>
      <c r="W2585">
        <v>0</v>
      </c>
      <c r="X2585">
        <v>59.084199917947615</v>
      </c>
      <c r="Y2585">
        <v>0</v>
      </c>
      <c r="Z2585">
        <v>0</v>
      </c>
      <c r="AA2585">
        <v>0</v>
      </c>
      <c r="AB2585">
        <v>10.471436488079323</v>
      </c>
      <c r="AC2585">
        <v>0</v>
      </c>
      <c r="AD2585">
        <v>0</v>
      </c>
      <c r="AE2585">
        <v>69.555636406026935</v>
      </c>
    </row>
    <row r="2586" spans="1:31" x14ac:dyDescent="0.3">
      <c r="A2586">
        <v>2454194</v>
      </c>
      <c r="B2586">
        <v>1</v>
      </c>
      <c r="C2586" t="s">
        <v>81</v>
      </c>
      <c r="D2586" t="s">
        <v>113</v>
      </c>
      <c r="E2586" t="s">
        <v>173</v>
      </c>
      <c r="F2586" t="s">
        <v>7718</v>
      </c>
      <c r="G2586" t="s">
        <v>179</v>
      </c>
      <c r="H2586" t="s">
        <v>144</v>
      </c>
      <c r="I2586" t="s">
        <v>136</v>
      </c>
      <c r="J2586" t="s">
        <v>137</v>
      </c>
      <c r="K2586" t="s">
        <v>138</v>
      </c>
      <c r="L2586" t="s">
        <v>7719</v>
      </c>
      <c r="M2586" t="s">
        <v>7720</v>
      </c>
      <c r="N2586">
        <v>0.377222222</v>
      </c>
      <c r="O2586">
        <v>0</v>
      </c>
      <c r="P2586">
        <v>16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2.0891332941336285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2.0891332941336285</v>
      </c>
    </row>
    <row r="2587" spans="1:31" x14ac:dyDescent="0.3">
      <c r="A2587">
        <v>2454028</v>
      </c>
      <c r="B2587">
        <v>1</v>
      </c>
      <c r="C2587" t="s">
        <v>80</v>
      </c>
      <c r="D2587" t="s">
        <v>96</v>
      </c>
      <c r="E2587" t="s">
        <v>173</v>
      </c>
      <c r="F2587" t="s">
        <v>7721</v>
      </c>
      <c r="G2587" t="s">
        <v>175</v>
      </c>
      <c r="H2587" t="s">
        <v>144</v>
      </c>
      <c r="I2587" t="s">
        <v>136</v>
      </c>
      <c r="J2587" t="s">
        <v>137</v>
      </c>
      <c r="K2587" t="s">
        <v>138</v>
      </c>
      <c r="L2587" t="s">
        <v>7722</v>
      </c>
      <c r="M2587" t="s">
        <v>7723</v>
      </c>
      <c r="N2587">
        <v>1.4041666660000001</v>
      </c>
      <c r="O2587">
        <v>0</v>
      </c>
      <c r="P2587">
        <v>1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4.0352981525938025E-2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4.0352981525938025E-2</v>
      </c>
    </row>
    <row r="2588" spans="1:31" x14ac:dyDescent="0.3">
      <c r="A2588">
        <v>2454383</v>
      </c>
      <c r="B2588">
        <v>1</v>
      </c>
      <c r="C2588" t="s">
        <v>81</v>
      </c>
      <c r="D2588" t="s">
        <v>123</v>
      </c>
      <c r="E2588" t="s">
        <v>141</v>
      </c>
      <c r="F2588" t="s">
        <v>7724</v>
      </c>
      <c r="G2588" t="s">
        <v>200</v>
      </c>
      <c r="H2588" t="s">
        <v>144</v>
      </c>
      <c r="I2588" t="s">
        <v>136</v>
      </c>
      <c r="J2588" t="s">
        <v>137</v>
      </c>
      <c r="K2588" t="s">
        <v>138</v>
      </c>
      <c r="L2588" t="s">
        <v>7725</v>
      </c>
      <c r="M2588" t="s">
        <v>7726</v>
      </c>
      <c r="N2588">
        <v>2.4752777770000001</v>
      </c>
      <c r="O2588">
        <v>0</v>
      </c>
      <c r="P2588">
        <v>251</v>
      </c>
      <c r="Q2588">
        <v>0</v>
      </c>
      <c r="R2588">
        <v>1</v>
      </c>
      <c r="S2588">
        <v>0</v>
      </c>
      <c r="T2588">
        <v>18</v>
      </c>
      <c r="U2588">
        <v>0</v>
      </c>
      <c r="V2588">
        <v>0</v>
      </c>
      <c r="W2588">
        <v>0</v>
      </c>
      <c r="X2588">
        <v>222.02764466510001</v>
      </c>
      <c r="Y2588">
        <v>0</v>
      </c>
      <c r="Z2588">
        <v>2.001143909577752E-2</v>
      </c>
      <c r="AA2588">
        <v>0</v>
      </c>
      <c r="AB2588">
        <v>23.427054194173053</v>
      </c>
      <c r="AC2588">
        <v>0</v>
      </c>
      <c r="AD2588">
        <v>0</v>
      </c>
      <c r="AE2588">
        <v>245.47471029836885</v>
      </c>
    </row>
    <row r="2589" spans="1:31" x14ac:dyDescent="0.3">
      <c r="A2589">
        <v>2454449</v>
      </c>
      <c r="B2589">
        <v>1</v>
      </c>
      <c r="C2589" t="s">
        <v>81</v>
      </c>
      <c r="D2589" t="s">
        <v>118</v>
      </c>
      <c r="E2589" t="s">
        <v>141</v>
      </c>
      <c r="F2589" t="s">
        <v>7727</v>
      </c>
      <c r="G2589" t="s">
        <v>156</v>
      </c>
      <c r="H2589" t="s">
        <v>144</v>
      </c>
      <c r="I2589" t="s">
        <v>136</v>
      </c>
      <c r="J2589" t="s">
        <v>137</v>
      </c>
      <c r="K2589" t="s">
        <v>138</v>
      </c>
      <c r="L2589" t="s">
        <v>7728</v>
      </c>
      <c r="M2589" t="s">
        <v>7729</v>
      </c>
      <c r="N2589">
        <v>2.2169444440000001</v>
      </c>
      <c r="O2589">
        <v>0</v>
      </c>
      <c r="P2589">
        <v>10</v>
      </c>
      <c r="Q2589">
        <v>0</v>
      </c>
      <c r="R2589">
        <v>8</v>
      </c>
      <c r="S2589">
        <v>0</v>
      </c>
      <c r="T2589">
        <v>2</v>
      </c>
      <c r="U2589">
        <v>0</v>
      </c>
      <c r="V2589">
        <v>0</v>
      </c>
      <c r="W2589">
        <v>0</v>
      </c>
      <c r="X2589">
        <v>4.826233412386074</v>
      </c>
      <c r="Y2589">
        <v>0</v>
      </c>
      <c r="Z2589">
        <v>3.9832316724027903</v>
      </c>
      <c r="AA2589">
        <v>0</v>
      </c>
      <c r="AB2589">
        <v>0.29753486940257601</v>
      </c>
      <c r="AC2589">
        <v>0</v>
      </c>
      <c r="AD2589">
        <v>0</v>
      </c>
      <c r="AE2589">
        <v>9.1069999541914406</v>
      </c>
    </row>
    <row r="2590" spans="1:31" x14ac:dyDescent="0.3">
      <c r="A2590">
        <v>2454320</v>
      </c>
      <c r="B2590">
        <v>1</v>
      </c>
      <c r="C2590" t="s">
        <v>80</v>
      </c>
      <c r="D2590" t="s">
        <v>101</v>
      </c>
      <c r="E2590" t="s">
        <v>141</v>
      </c>
      <c r="F2590" t="s">
        <v>7730</v>
      </c>
      <c r="G2590" t="s">
        <v>156</v>
      </c>
      <c r="H2590" t="s">
        <v>144</v>
      </c>
      <c r="I2590" t="s">
        <v>136</v>
      </c>
      <c r="J2590" t="s">
        <v>137</v>
      </c>
      <c r="K2590" t="s">
        <v>138</v>
      </c>
      <c r="L2590" t="s">
        <v>7731</v>
      </c>
      <c r="M2590" t="s">
        <v>7732</v>
      </c>
      <c r="N2590">
        <v>2.1038888880000002</v>
      </c>
      <c r="O2590">
        <v>0</v>
      </c>
      <c r="P2590">
        <v>103</v>
      </c>
      <c r="Q2590">
        <v>0</v>
      </c>
      <c r="R2590">
        <v>0</v>
      </c>
      <c r="S2590">
        <v>0</v>
      </c>
      <c r="T2590">
        <v>2</v>
      </c>
      <c r="U2590">
        <v>0</v>
      </c>
      <c r="V2590">
        <v>0</v>
      </c>
      <c r="W2590">
        <v>0</v>
      </c>
      <c r="X2590">
        <v>78.775407584261927</v>
      </c>
      <c r="Y2590">
        <v>0</v>
      </c>
      <c r="Z2590">
        <v>0</v>
      </c>
      <c r="AA2590">
        <v>0</v>
      </c>
      <c r="AB2590">
        <v>3.8202505737792247</v>
      </c>
      <c r="AC2590">
        <v>0</v>
      </c>
      <c r="AD2590">
        <v>0</v>
      </c>
      <c r="AE2590">
        <v>82.595658158041147</v>
      </c>
    </row>
    <row r="2591" spans="1:31" x14ac:dyDescent="0.3">
      <c r="A2591">
        <v>2454071</v>
      </c>
      <c r="B2591">
        <v>1</v>
      </c>
      <c r="C2591" t="s">
        <v>80</v>
      </c>
      <c r="D2591" t="s">
        <v>97</v>
      </c>
      <c r="E2591" t="s">
        <v>182</v>
      </c>
      <c r="F2591" t="s">
        <v>7733</v>
      </c>
      <c r="G2591" t="s">
        <v>156</v>
      </c>
      <c r="H2591" t="s">
        <v>144</v>
      </c>
      <c r="I2591" t="s">
        <v>136</v>
      </c>
      <c r="J2591" t="s">
        <v>137</v>
      </c>
      <c r="K2591" t="s">
        <v>138</v>
      </c>
      <c r="L2591" t="s">
        <v>7734</v>
      </c>
      <c r="M2591" t="s">
        <v>7735</v>
      </c>
      <c r="N2591">
        <v>1.631388888</v>
      </c>
      <c r="O2591">
        <v>0</v>
      </c>
      <c r="P2591">
        <v>21</v>
      </c>
      <c r="Q2591">
        <v>0</v>
      </c>
      <c r="R2591">
        <v>0</v>
      </c>
      <c r="S2591">
        <v>0</v>
      </c>
      <c r="T2591">
        <v>49</v>
      </c>
      <c r="U2591">
        <v>0</v>
      </c>
      <c r="V2591">
        <v>0</v>
      </c>
      <c r="W2591">
        <v>0</v>
      </c>
      <c r="X2591">
        <v>19.14885742662787</v>
      </c>
      <c r="Y2591">
        <v>0</v>
      </c>
      <c r="Z2591">
        <v>0</v>
      </c>
      <c r="AA2591">
        <v>0</v>
      </c>
      <c r="AB2591">
        <v>95.278608723483032</v>
      </c>
      <c r="AC2591">
        <v>0</v>
      </c>
      <c r="AD2591">
        <v>0</v>
      </c>
      <c r="AE2591">
        <v>114.4274661501109</v>
      </c>
    </row>
    <row r="2592" spans="1:31" x14ac:dyDescent="0.3">
      <c r="A2592">
        <v>2454257</v>
      </c>
      <c r="B2592">
        <v>1</v>
      </c>
      <c r="C2592" t="s">
        <v>80</v>
      </c>
      <c r="D2592" t="s">
        <v>99</v>
      </c>
      <c r="E2592" t="s">
        <v>147</v>
      </c>
      <c r="F2592" t="s">
        <v>7736</v>
      </c>
      <c r="G2592" t="s">
        <v>134</v>
      </c>
      <c r="H2592" t="s">
        <v>135</v>
      </c>
      <c r="I2592" t="s">
        <v>136</v>
      </c>
      <c r="J2592" t="s">
        <v>137</v>
      </c>
      <c r="K2592" t="s">
        <v>138</v>
      </c>
      <c r="L2592" t="s">
        <v>7737</v>
      </c>
      <c r="M2592" t="s">
        <v>7738</v>
      </c>
      <c r="N2592">
        <v>2.8597222219999998</v>
      </c>
      <c r="O2592">
        <v>4</v>
      </c>
      <c r="P2592">
        <v>455</v>
      </c>
      <c r="Q2592">
        <v>0</v>
      </c>
      <c r="R2592">
        <v>38</v>
      </c>
      <c r="S2592">
        <v>1</v>
      </c>
      <c r="T2592">
        <v>56</v>
      </c>
      <c r="U2592">
        <v>0</v>
      </c>
      <c r="V2592">
        <v>0</v>
      </c>
      <c r="W2592">
        <v>118.81489762326608</v>
      </c>
      <c r="X2592">
        <v>277.13245059542078</v>
      </c>
      <c r="Y2592">
        <v>0</v>
      </c>
      <c r="Z2592">
        <v>16.896978285467316</v>
      </c>
      <c r="AA2592">
        <v>4.6858207996607613</v>
      </c>
      <c r="AB2592">
        <v>146.06903042790742</v>
      </c>
      <c r="AC2592">
        <v>0</v>
      </c>
      <c r="AD2592">
        <v>0</v>
      </c>
      <c r="AE2592">
        <v>563.59917773172231</v>
      </c>
    </row>
    <row r="2593" spans="1:31" x14ac:dyDescent="0.3">
      <c r="A2593">
        <v>2454363</v>
      </c>
      <c r="B2593">
        <v>1</v>
      </c>
      <c r="C2593" t="s">
        <v>81</v>
      </c>
      <c r="D2593" t="s">
        <v>118</v>
      </c>
      <c r="E2593" t="s">
        <v>173</v>
      </c>
      <c r="F2593" t="s">
        <v>7346</v>
      </c>
      <c r="G2593" t="s">
        <v>461</v>
      </c>
      <c r="H2593" t="s">
        <v>144</v>
      </c>
      <c r="I2593" t="s">
        <v>136</v>
      </c>
      <c r="J2593" t="s">
        <v>137</v>
      </c>
      <c r="K2593" t="s">
        <v>138</v>
      </c>
      <c r="L2593" t="s">
        <v>7739</v>
      </c>
      <c r="M2593" t="s">
        <v>7740</v>
      </c>
      <c r="N2593">
        <v>1.0419444440000001</v>
      </c>
      <c r="O2593">
        <v>0</v>
      </c>
      <c r="P2593">
        <v>9</v>
      </c>
      <c r="Q2593">
        <v>0</v>
      </c>
      <c r="R2593">
        <v>0</v>
      </c>
      <c r="S2593">
        <v>0</v>
      </c>
      <c r="T2593">
        <v>1</v>
      </c>
      <c r="U2593">
        <v>0</v>
      </c>
      <c r="V2593">
        <v>0</v>
      </c>
      <c r="W2593">
        <v>0</v>
      </c>
      <c r="X2593">
        <v>2.8904611940272256</v>
      </c>
      <c r="Y2593">
        <v>0</v>
      </c>
      <c r="Z2593">
        <v>0</v>
      </c>
      <c r="AA2593">
        <v>0</v>
      </c>
      <c r="AB2593">
        <v>1.8473258237392565</v>
      </c>
      <c r="AC2593">
        <v>0</v>
      </c>
      <c r="AD2593">
        <v>0</v>
      </c>
      <c r="AE2593">
        <v>4.7377870177664825</v>
      </c>
    </row>
    <row r="2594" spans="1:31" x14ac:dyDescent="0.3">
      <c r="A2594">
        <v>2454214</v>
      </c>
      <c r="B2594">
        <v>1</v>
      </c>
      <c r="C2594" t="s">
        <v>80</v>
      </c>
      <c r="D2594" t="s">
        <v>99</v>
      </c>
      <c r="E2594" t="s">
        <v>141</v>
      </c>
      <c r="F2594" t="s">
        <v>7741</v>
      </c>
      <c r="G2594" t="s">
        <v>200</v>
      </c>
      <c r="H2594" t="s">
        <v>144</v>
      </c>
      <c r="I2594" t="s">
        <v>136</v>
      </c>
      <c r="J2594" t="s">
        <v>137</v>
      </c>
      <c r="K2594" t="s">
        <v>138</v>
      </c>
      <c r="L2594" t="s">
        <v>7742</v>
      </c>
      <c r="M2594" t="s">
        <v>7743</v>
      </c>
      <c r="N2594">
        <v>2.039722222</v>
      </c>
      <c r="O2594">
        <v>0</v>
      </c>
      <c r="P2594">
        <v>66</v>
      </c>
      <c r="Q2594">
        <v>0</v>
      </c>
      <c r="R2594">
        <v>0</v>
      </c>
      <c r="S2594">
        <v>0</v>
      </c>
      <c r="T2594">
        <v>10</v>
      </c>
      <c r="U2594">
        <v>0</v>
      </c>
      <c r="V2594">
        <v>0</v>
      </c>
      <c r="W2594">
        <v>0</v>
      </c>
      <c r="X2594">
        <v>36.279967666023943</v>
      </c>
      <c r="Y2594">
        <v>0</v>
      </c>
      <c r="Z2594">
        <v>0</v>
      </c>
      <c r="AA2594">
        <v>0</v>
      </c>
      <c r="AB2594">
        <v>21.89343574978005</v>
      </c>
      <c r="AC2594">
        <v>0</v>
      </c>
      <c r="AD2594">
        <v>0</v>
      </c>
      <c r="AE2594">
        <v>58.173403415803989</v>
      </c>
    </row>
    <row r="2595" spans="1:31" x14ac:dyDescent="0.3">
      <c r="A2595">
        <v>2454263</v>
      </c>
      <c r="B2595">
        <v>1</v>
      </c>
      <c r="C2595" t="s">
        <v>81</v>
      </c>
      <c r="D2595" t="s">
        <v>127</v>
      </c>
      <c r="E2595" t="s">
        <v>169</v>
      </c>
      <c r="F2595" t="s">
        <v>1249</v>
      </c>
      <c r="G2595" t="s">
        <v>149</v>
      </c>
      <c r="H2595" t="s">
        <v>135</v>
      </c>
      <c r="I2595" t="s">
        <v>136</v>
      </c>
      <c r="J2595" t="s">
        <v>137</v>
      </c>
      <c r="K2595" t="s">
        <v>138</v>
      </c>
      <c r="L2595" t="s">
        <v>7744</v>
      </c>
      <c r="M2595" t="s">
        <v>7745</v>
      </c>
      <c r="N2595">
        <v>0.645277777</v>
      </c>
      <c r="O2595">
        <v>0</v>
      </c>
      <c r="P2595">
        <v>0</v>
      </c>
      <c r="Q2595">
        <v>0</v>
      </c>
      <c r="R2595">
        <v>0</v>
      </c>
      <c r="S2595">
        <v>2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1848.5526635652841</v>
      </c>
      <c r="AB2595">
        <v>0</v>
      </c>
      <c r="AC2595">
        <v>0</v>
      </c>
      <c r="AD2595">
        <v>0</v>
      </c>
      <c r="AE2595">
        <v>1848.5526635652841</v>
      </c>
    </row>
    <row r="2596" spans="1:31" x14ac:dyDescent="0.3">
      <c r="A2596">
        <v>2453945</v>
      </c>
      <c r="B2596">
        <v>1</v>
      </c>
      <c r="C2596" t="s">
        <v>80</v>
      </c>
      <c r="D2596" t="s">
        <v>108</v>
      </c>
      <c r="E2596" t="s">
        <v>141</v>
      </c>
      <c r="F2596" t="s">
        <v>7746</v>
      </c>
      <c r="G2596" t="s">
        <v>226</v>
      </c>
      <c r="H2596" t="s">
        <v>144</v>
      </c>
      <c r="I2596" t="s">
        <v>136</v>
      </c>
      <c r="J2596" t="s">
        <v>137</v>
      </c>
      <c r="K2596" t="s">
        <v>162</v>
      </c>
      <c r="L2596" t="s">
        <v>7747</v>
      </c>
      <c r="M2596" t="s">
        <v>7748</v>
      </c>
      <c r="N2596">
        <v>8.3266666659999995</v>
      </c>
      <c r="O2596">
        <v>0</v>
      </c>
      <c r="P2596">
        <v>6</v>
      </c>
      <c r="Q2596">
        <v>0</v>
      </c>
      <c r="R2596">
        <v>1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9.7974444335527959</v>
      </c>
      <c r="Y2596">
        <v>0</v>
      </c>
      <c r="Z2596">
        <v>4.4092663886343102</v>
      </c>
      <c r="AA2596">
        <v>0</v>
      </c>
      <c r="AB2596">
        <v>0</v>
      </c>
      <c r="AC2596">
        <v>0</v>
      </c>
      <c r="AD2596">
        <v>0</v>
      </c>
      <c r="AE2596">
        <v>14.206710822187105</v>
      </c>
    </row>
    <row r="2597" spans="1:31" x14ac:dyDescent="0.3">
      <c r="A2597">
        <v>2454446</v>
      </c>
      <c r="B2597">
        <v>1</v>
      </c>
      <c r="C2597" t="s">
        <v>80</v>
      </c>
      <c r="D2597" t="s">
        <v>84</v>
      </c>
      <c r="E2597" t="s">
        <v>182</v>
      </c>
      <c r="F2597" t="s">
        <v>7749</v>
      </c>
      <c r="G2597" t="s">
        <v>259</v>
      </c>
      <c r="H2597" t="s">
        <v>144</v>
      </c>
      <c r="I2597" t="s">
        <v>136</v>
      </c>
      <c r="J2597" t="s">
        <v>137</v>
      </c>
      <c r="K2597" t="s">
        <v>138</v>
      </c>
      <c r="L2597" t="s">
        <v>7750</v>
      </c>
      <c r="M2597" t="s">
        <v>7751</v>
      </c>
      <c r="N2597">
        <v>1.5508333329999999</v>
      </c>
      <c r="O2597">
        <v>0</v>
      </c>
      <c r="P2597">
        <v>105</v>
      </c>
      <c r="Q2597">
        <v>0</v>
      </c>
      <c r="R2597">
        <v>0</v>
      </c>
      <c r="S2597">
        <v>0</v>
      </c>
      <c r="T2597">
        <v>4</v>
      </c>
      <c r="U2597">
        <v>0</v>
      </c>
      <c r="V2597">
        <v>0</v>
      </c>
      <c r="W2597">
        <v>0</v>
      </c>
      <c r="X2597">
        <v>43.873046754523777</v>
      </c>
      <c r="Y2597">
        <v>0</v>
      </c>
      <c r="Z2597">
        <v>0</v>
      </c>
      <c r="AA2597">
        <v>0</v>
      </c>
      <c r="AB2597">
        <v>6.3779546483430849</v>
      </c>
      <c r="AC2597">
        <v>0</v>
      </c>
      <c r="AD2597">
        <v>0</v>
      </c>
      <c r="AE2597">
        <v>50.251001402866862</v>
      </c>
    </row>
    <row r="2598" spans="1:31" x14ac:dyDescent="0.3">
      <c r="A2598">
        <v>2454346</v>
      </c>
      <c r="B2598">
        <v>1</v>
      </c>
      <c r="C2598" t="s">
        <v>81</v>
      </c>
      <c r="D2598" t="s">
        <v>127</v>
      </c>
      <c r="E2598" t="s">
        <v>132</v>
      </c>
      <c r="F2598" t="s">
        <v>7752</v>
      </c>
      <c r="G2598" t="s">
        <v>149</v>
      </c>
      <c r="H2598" t="s">
        <v>135</v>
      </c>
      <c r="I2598" t="s">
        <v>136</v>
      </c>
      <c r="J2598" t="s">
        <v>137</v>
      </c>
      <c r="K2598" t="s">
        <v>138</v>
      </c>
      <c r="L2598" t="s">
        <v>7682</v>
      </c>
      <c r="M2598" t="s">
        <v>7753</v>
      </c>
      <c r="N2598">
        <v>7.0666666659999997</v>
      </c>
      <c r="O2598">
        <v>6</v>
      </c>
      <c r="P2598">
        <v>499</v>
      </c>
      <c r="Q2598">
        <v>83</v>
      </c>
      <c r="R2598">
        <v>77</v>
      </c>
      <c r="S2598">
        <v>19</v>
      </c>
      <c r="T2598">
        <v>43</v>
      </c>
      <c r="U2598">
        <v>4</v>
      </c>
      <c r="V2598">
        <v>0</v>
      </c>
      <c r="W2598">
        <v>10.283276416460961</v>
      </c>
      <c r="X2598">
        <v>688.61407584926894</v>
      </c>
      <c r="Y2598">
        <v>333.04270098485256</v>
      </c>
      <c r="Z2598">
        <v>165.57222802400869</v>
      </c>
      <c r="AA2598">
        <v>4533.7752264552946</v>
      </c>
      <c r="AB2598">
        <v>193.33265333150428</v>
      </c>
      <c r="AC2598">
        <v>2647.1618488465524</v>
      </c>
      <c r="AD2598">
        <v>0</v>
      </c>
      <c r="AE2598">
        <v>8571.7820099079418</v>
      </c>
    </row>
    <row r="2599" spans="1:31" x14ac:dyDescent="0.3">
      <c r="A2599">
        <v>2454154</v>
      </c>
      <c r="B2599">
        <v>1</v>
      </c>
      <c r="C2599" t="s">
        <v>80</v>
      </c>
      <c r="D2599" t="s">
        <v>108</v>
      </c>
      <c r="E2599" t="s">
        <v>147</v>
      </c>
      <c r="F2599" t="s">
        <v>7754</v>
      </c>
      <c r="G2599" t="s">
        <v>1987</v>
      </c>
      <c r="H2599" t="s">
        <v>135</v>
      </c>
      <c r="I2599" t="s">
        <v>136</v>
      </c>
      <c r="J2599" t="s">
        <v>137</v>
      </c>
      <c r="K2599" t="s">
        <v>138</v>
      </c>
      <c r="L2599" t="s">
        <v>7755</v>
      </c>
      <c r="M2599" t="s">
        <v>7756</v>
      </c>
      <c r="N2599">
        <v>0.35611111099999998</v>
      </c>
      <c r="O2599">
        <v>0</v>
      </c>
      <c r="P2599">
        <v>101</v>
      </c>
      <c r="Q2599">
        <v>0</v>
      </c>
      <c r="R2599">
        <v>3</v>
      </c>
      <c r="S2599">
        <v>0</v>
      </c>
      <c r="T2599">
        <v>22</v>
      </c>
      <c r="U2599">
        <v>0</v>
      </c>
      <c r="V2599">
        <v>0</v>
      </c>
      <c r="W2599">
        <v>0</v>
      </c>
      <c r="X2599">
        <v>6.2193350377022405</v>
      </c>
      <c r="Y2599">
        <v>0</v>
      </c>
      <c r="Z2599">
        <v>0.34735586694547554</v>
      </c>
      <c r="AA2599">
        <v>0</v>
      </c>
      <c r="AB2599">
        <v>6.5200439734545528</v>
      </c>
      <c r="AC2599">
        <v>0</v>
      </c>
      <c r="AD2599">
        <v>0</v>
      </c>
      <c r="AE2599">
        <v>13.08673487810227</v>
      </c>
    </row>
    <row r="2600" spans="1:31" x14ac:dyDescent="0.3">
      <c r="A2600">
        <v>2454423</v>
      </c>
      <c r="B2600">
        <v>1</v>
      </c>
      <c r="C2600" t="s">
        <v>80</v>
      </c>
      <c r="D2600" t="s">
        <v>99</v>
      </c>
      <c r="E2600" t="s">
        <v>141</v>
      </c>
      <c r="F2600" t="s">
        <v>7757</v>
      </c>
      <c r="G2600" t="s">
        <v>156</v>
      </c>
      <c r="H2600" t="s">
        <v>144</v>
      </c>
      <c r="I2600" t="s">
        <v>136</v>
      </c>
      <c r="J2600" t="s">
        <v>137</v>
      </c>
      <c r="K2600" t="s">
        <v>138</v>
      </c>
      <c r="L2600" t="s">
        <v>7758</v>
      </c>
      <c r="M2600" t="s">
        <v>7759</v>
      </c>
      <c r="N2600">
        <v>0.47222222200000002</v>
      </c>
      <c r="O2600">
        <v>0</v>
      </c>
      <c r="P2600">
        <v>7</v>
      </c>
      <c r="Q2600">
        <v>0</v>
      </c>
      <c r="R2600">
        <v>5</v>
      </c>
      <c r="S2600">
        <v>0</v>
      </c>
      <c r="T2600">
        <v>3</v>
      </c>
      <c r="U2600">
        <v>0</v>
      </c>
      <c r="V2600">
        <v>0</v>
      </c>
      <c r="W2600">
        <v>0</v>
      </c>
      <c r="X2600">
        <v>0.20638818348726454</v>
      </c>
      <c r="Y2600">
        <v>0</v>
      </c>
      <c r="Z2600">
        <v>0.25931420886451512</v>
      </c>
      <c r="AA2600">
        <v>0</v>
      </c>
      <c r="AB2600">
        <v>0.52325422784994025</v>
      </c>
      <c r="AC2600">
        <v>0</v>
      </c>
      <c r="AD2600">
        <v>0</v>
      </c>
      <c r="AE2600">
        <v>0.98895662020171993</v>
      </c>
    </row>
    <row r="2601" spans="1:31" x14ac:dyDescent="0.3">
      <c r="A2601">
        <v>2454300</v>
      </c>
      <c r="B2601">
        <v>1</v>
      </c>
      <c r="C2601" t="s">
        <v>80</v>
      </c>
      <c r="D2601" t="s">
        <v>90</v>
      </c>
      <c r="E2601" t="s">
        <v>173</v>
      </c>
      <c r="F2601" t="s">
        <v>7760</v>
      </c>
      <c r="G2601" t="s">
        <v>461</v>
      </c>
      <c r="H2601" t="s">
        <v>144</v>
      </c>
      <c r="I2601" t="s">
        <v>136</v>
      </c>
      <c r="J2601" t="s">
        <v>137</v>
      </c>
      <c r="K2601" t="s">
        <v>138</v>
      </c>
      <c r="L2601" t="s">
        <v>7761</v>
      </c>
      <c r="M2601" t="s">
        <v>7762</v>
      </c>
      <c r="N2601">
        <v>4.8608333330000004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1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30.463306052691642</v>
      </c>
      <c r="AC2601">
        <v>0</v>
      </c>
      <c r="AD2601">
        <v>0</v>
      </c>
      <c r="AE2601">
        <v>30.463306052691642</v>
      </c>
    </row>
    <row r="2602" spans="1:31" x14ac:dyDescent="0.3">
      <c r="A2602">
        <v>2453985</v>
      </c>
      <c r="B2602">
        <v>1</v>
      </c>
      <c r="C2602" t="s">
        <v>80</v>
      </c>
      <c r="D2602" t="s">
        <v>97</v>
      </c>
      <c r="E2602" t="s">
        <v>284</v>
      </c>
      <c r="F2602" t="s">
        <v>1384</v>
      </c>
      <c r="G2602" t="s">
        <v>226</v>
      </c>
      <c r="H2602" t="s">
        <v>135</v>
      </c>
      <c r="I2602" t="s">
        <v>136</v>
      </c>
      <c r="J2602" t="s">
        <v>137</v>
      </c>
      <c r="K2602" t="s">
        <v>162</v>
      </c>
      <c r="L2602" t="s">
        <v>7763</v>
      </c>
      <c r="M2602" t="s">
        <v>7764</v>
      </c>
      <c r="N2602">
        <v>5.090833333</v>
      </c>
      <c r="O2602">
        <v>3</v>
      </c>
      <c r="P2602">
        <v>760</v>
      </c>
      <c r="Q2602">
        <v>5</v>
      </c>
      <c r="R2602">
        <v>0</v>
      </c>
      <c r="S2602">
        <v>11</v>
      </c>
      <c r="T2602">
        <v>12</v>
      </c>
      <c r="U2602">
        <v>1</v>
      </c>
      <c r="V2602">
        <v>0</v>
      </c>
      <c r="W2602">
        <v>312.48183270490614</v>
      </c>
      <c r="X2602">
        <v>647.25619119082842</v>
      </c>
      <c r="Y2602">
        <v>116.54294913462599</v>
      </c>
      <c r="Z2602">
        <v>0</v>
      </c>
      <c r="AA2602">
        <v>1572.1700629550285</v>
      </c>
      <c r="AB2602">
        <v>220.2198487777336</v>
      </c>
      <c r="AC2602">
        <v>42.501135820944015</v>
      </c>
      <c r="AD2602">
        <v>0</v>
      </c>
      <c r="AE2602">
        <v>2911.172020584067</v>
      </c>
    </row>
    <row r="2603" spans="1:31" x14ac:dyDescent="0.3">
      <c r="A2603">
        <v>2454237</v>
      </c>
      <c r="B2603">
        <v>1</v>
      </c>
      <c r="C2603" t="s">
        <v>80</v>
      </c>
      <c r="D2603" t="s">
        <v>97</v>
      </c>
      <c r="E2603" t="s">
        <v>141</v>
      </c>
      <c r="F2603" t="s">
        <v>7765</v>
      </c>
      <c r="G2603" t="s">
        <v>156</v>
      </c>
      <c r="H2603" t="s">
        <v>144</v>
      </c>
      <c r="I2603" t="s">
        <v>136</v>
      </c>
      <c r="J2603" t="s">
        <v>137</v>
      </c>
      <c r="K2603" t="s">
        <v>138</v>
      </c>
      <c r="L2603" t="s">
        <v>7766</v>
      </c>
      <c r="M2603" t="s">
        <v>7767</v>
      </c>
      <c r="N2603">
        <v>1.172222222</v>
      </c>
      <c r="O2603">
        <v>0</v>
      </c>
      <c r="P2603">
        <v>25</v>
      </c>
      <c r="Q2603">
        <v>0</v>
      </c>
      <c r="R2603">
        <v>0</v>
      </c>
      <c r="S2603">
        <v>0</v>
      </c>
      <c r="T2603">
        <v>6</v>
      </c>
      <c r="U2603">
        <v>0</v>
      </c>
      <c r="V2603">
        <v>0</v>
      </c>
      <c r="W2603">
        <v>0</v>
      </c>
      <c r="X2603">
        <v>43.512353631655373</v>
      </c>
      <c r="Y2603">
        <v>0</v>
      </c>
      <c r="Z2603">
        <v>0</v>
      </c>
      <c r="AA2603">
        <v>0</v>
      </c>
      <c r="AB2603">
        <v>18.510867460687873</v>
      </c>
      <c r="AC2603">
        <v>0</v>
      </c>
      <c r="AD2603">
        <v>0</v>
      </c>
      <c r="AE2603">
        <v>62.023221092343249</v>
      </c>
    </row>
    <row r="2604" spans="1:31" x14ac:dyDescent="0.3">
      <c r="A2604">
        <v>2454074</v>
      </c>
      <c r="B2604">
        <v>1</v>
      </c>
      <c r="C2604" t="s">
        <v>80</v>
      </c>
      <c r="D2604" t="s">
        <v>97</v>
      </c>
      <c r="E2604" t="s">
        <v>141</v>
      </c>
      <c r="F2604" t="s">
        <v>7768</v>
      </c>
      <c r="G2604" t="s">
        <v>143</v>
      </c>
      <c r="H2604" t="s">
        <v>144</v>
      </c>
      <c r="I2604" t="s">
        <v>136</v>
      </c>
      <c r="J2604" t="s">
        <v>137</v>
      </c>
      <c r="K2604" t="s">
        <v>138</v>
      </c>
      <c r="L2604" t="s">
        <v>7769</v>
      </c>
      <c r="M2604" t="s">
        <v>7770</v>
      </c>
      <c r="N2604">
        <v>0.505833333</v>
      </c>
      <c r="O2604">
        <v>0</v>
      </c>
      <c r="P2604">
        <v>4</v>
      </c>
      <c r="Q2604">
        <v>0</v>
      </c>
      <c r="R2604">
        <v>4</v>
      </c>
      <c r="S2604">
        <v>0</v>
      </c>
      <c r="T2604">
        <v>1</v>
      </c>
      <c r="U2604">
        <v>0</v>
      </c>
      <c r="V2604">
        <v>0</v>
      </c>
      <c r="W2604">
        <v>0</v>
      </c>
      <c r="X2604">
        <v>0.80838546590383986</v>
      </c>
      <c r="Y2604">
        <v>0</v>
      </c>
      <c r="Z2604">
        <v>2.3018388089832071</v>
      </c>
      <c r="AA2604">
        <v>0</v>
      </c>
      <c r="AB2604">
        <v>3.801861780713963</v>
      </c>
      <c r="AC2604">
        <v>0</v>
      </c>
      <c r="AD2604">
        <v>0</v>
      </c>
      <c r="AE2604">
        <v>6.9120860556010104</v>
      </c>
    </row>
    <row r="2605" spans="1:31" x14ac:dyDescent="0.3">
      <c r="A2605">
        <v>2454552</v>
      </c>
      <c r="B2605">
        <v>1</v>
      </c>
      <c r="C2605" t="s">
        <v>80</v>
      </c>
      <c r="D2605" t="s">
        <v>107</v>
      </c>
      <c r="E2605" t="s">
        <v>182</v>
      </c>
      <c r="F2605" t="s">
        <v>7771</v>
      </c>
      <c r="G2605" t="s">
        <v>156</v>
      </c>
      <c r="H2605" t="s">
        <v>144</v>
      </c>
      <c r="I2605" t="s">
        <v>136</v>
      </c>
      <c r="J2605" t="s">
        <v>137</v>
      </c>
      <c r="K2605" t="s">
        <v>138</v>
      </c>
      <c r="L2605" t="s">
        <v>7772</v>
      </c>
      <c r="M2605" t="s">
        <v>7773</v>
      </c>
      <c r="N2605">
        <v>0.60611111100000004</v>
      </c>
      <c r="O2605">
        <v>0</v>
      </c>
      <c r="P2605">
        <v>41</v>
      </c>
      <c r="Q2605">
        <v>0</v>
      </c>
      <c r="R2605">
        <v>0</v>
      </c>
      <c r="S2605">
        <v>0</v>
      </c>
      <c r="T2605">
        <v>31</v>
      </c>
      <c r="U2605">
        <v>0</v>
      </c>
      <c r="V2605">
        <v>0</v>
      </c>
      <c r="W2605">
        <v>0</v>
      </c>
      <c r="X2605">
        <v>8.29879618465554</v>
      </c>
      <c r="Y2605">
        <v>0</v>
      </c>
      <c r="Z2605">
        <v>0</v>
      </c>
      <c r="AA2605">
        <v>0</v>
      </c>
      <c r="AB2605">
        <v>6.2063873799228766</v>
      </c>
      <c r="AC2605">
        <v>0</v>
      </c>
      <c r="AD2605">
        <v>0</v>
      </c>
      <c r="AE2605">
        <v>14.505183564578417</v>
      </c>
    </row>
    <row r="2606" spans="1:31" x14ac:dyDescent="0.3">
      <c r="A2606">
        <v>2454429</v>
      </c>
      <c r="B2606">
        <v>1</v>
      </c>
      <c r="C2606" t="s">
        <v>80</v>
      </c>
      <c r="D2606" t="s">
        <v>111</v>
      </c>
      <c r="E2606" t="s">
        <v>159</v>
      </c>
      <c r="F2606" t="s">
        <v>7774</v>
      </c>
      <c r="G2606" t="s">
        <v>310</v>
      </c>
      <c r="H2606" t="s">
        <v>144</v>
      </c>
      <c r="I2606" t="s">
        <v>136</v>
      </c>
      <c r="J2606" t="s">
        <v>137</v>
      </c>
      <c r="K2606" t="s">
        <v>138</v>
      </c>
      <c r="L2606" t="s">
        <v>7775</v>
      </c>
      <c r="M2606" t="s">
        <v>7776</v>
      </c>
      <c r="N2606">
        <v>0.52138888800000005</v>
      </c>
      <c r="O2606">
        <v>0</v>
      </c>
      <c r="P2606">
        <v>422</v>
      </c>
      <c r="Q2606">
        <v>0</v>
      </c>
      <c r="R2606">
        <v>0</v>
      </c>
      <c r="S2606">
        <v>0</v>
      </c>
      <c r="T2606">
        <v>135</v>
      </c>
      <c r="U2606">
        <v>0</v>
      </c>
      <c r="V2606">
        <v>0</v>
      </c>
      <c r="W2606">
        <v>0</v>
      </c>
      <c r="X2606">
        <v>73.211598248851956</v>
      </c>
      <c r="Y2606">
        <v>0</v>
      </c>
      <c r="Z2606">
        <v>0</v>
      </c>
      <c r="AA2606">
        <v>0</v>
      </c>
      <c r="AB2606">
        <v>58.546448826537564</v>
      </c>
      <c r="AC2606">
        <v>0</v>
      </c>
      <c r="AD2606">
        <v>0</v>
      </c>
      <c r="AE2606">
        <v>131.75804707538953</v>
      </c>
    </row>
    <row r="2607" spans="1:31" x14ac:dyDescent="0.3">
      <c r="A2607">
        <v>2454197</v>
      </c>
      <c r="B2607">
        <v>1</v>
      </c>
      <c r="C2607" t="s">
        <v>80</v>
      </c>
      <c r="D2607" t="s">
        <v>96</v>
      </c>
      <c r="E2607" t="s">
        <v>141</v>
      </c>
      <c r="F2607" t="s">
        <v>3685</v>
      </c>
      <c r="G2607" t="s">
        <v>143</v>
      </c>
      <c r="H2607" t="s">
        <v>144</v>
      </c>
      <c r="I2607" t="s">
        <v>136</v>
      </c>
      <c r="J2607" t="s">
        <v>137</v>
      </c>
      <c r="K2607" t="s">
        <v>138</v>
      </c>
      <c r="L2607" t="s">
        <v>7777</v>
      </c>
      <c r="M2607" t="s">
        <v>7778</v>
      </c>
      <c r="N2607">
        <v>1.3138888879999999</v>
      </c>
      <c r="O2607">
        <v>0</v>
      </c>
      <c r="P2607">
        <v>100</v>
      </c>
      <c r="Q2607">
        <v>0</v>
      </c>
      <c r="R2607">
        <v>1</v>
      </c>
      <c r="S2607">
        <v>0</v>
      </c>
      <c r="T2607">
        <v>19</v>
      </c>
      <c r="U2607">
        <v>0</v>
      </c>
      <c r="V2607">
        <v>0</v>
      </c>
      <c r="W2607">
        <v>0</v>
      </c>
      <c r="X2607">
        <v>94.087981453424362</v>
      </c>
      <c r="Y2607">
        <v>0</v>
      </c>
      <c r="Z2607">
        <v>0</v>
      </c>
      <c r="AA2607">
        <v>0</v>
      </c>
      <c r="AB2607">
        <v>14.894040908762753</v>
      </c>
      <c r="AC2607">
        <v>0</v>
      </c>
      <c r="AD2607">
        <v>0</v>
      </c>
      <c r="AE2607">
        <v>108.98202236218711</v>
      </c>
    </row>
    <row r="2608" spans="1:31" x14ac:dyDescent="0.3">
      <c r="A2608">
        <v>2454054</v>
      </c>
      <c r="B2608">
        <v>1</v>
      </c>
      <c r="C2608" t="s">
        <v>81</v>
      </c>
      <c r="D2608" t="s">
        <v>123</v>
      </c>
      <c r="E2608" t="s">
        <v>173</v>
      </c>
      <c r="F2608" t="s">
        <v>7779</v>
      </c>
      <c r="G2608" t="s">
        <v>179</v>
      </c>
      <c r="H2608" t="s">
        <v>144</v>
      </c>
      <c r="I2608" t="s">
        <v>136</v>
      </c>
      <c r="J2608" t="s">
        <v>137</v>
      </c>
      <c r="K2608" t="s">
        <v>138</v>
      </c>
      <c r="L2608" t="s">
        <v>7780</v>
      </c>
      <c r="M2608" t="s">
        <v>7781</v>
      </c>
      <c r="N2608">
        <v>1.0161111110000001</v>
      </c>
      <c r="O2608">
        <v>0</v>
      </c>
      <c r="P2608">
        <v>2</v>
      </c>
      <c r="Q2608">
        <v>0</v>
      </c>
      <c r="R2608">
        <v>0</v>
      </c>
      <c r="S2608">
        <v>0</v>
      </c>
      <c r="T2608">
        <v>1</v>
      </c>
      <c r="U2608">
        <v>0</v>
      </c>
      <c r="V2608">
        <v>0</v>
      </c>
      <c r="W2608">
        <v>0</v>
      </c>
      <c r="X2608">
        <v>0.35823762726250363</v>
      </c>
      <c r="Y2608">
        <v>0</v>
      </c>
      <c r="Z2608">
        <v>0</v>
      </c>
      <c r="AA2608">
        <v>0</v>
      </c>
      <c r="AB2608">
        <v>5.7880301440174167</v>
      </c>
      <c r="AC2608">
        <v>0</v>
      </c>
      <c r="AD2608">
        <v>0</v>
      </c>
      <c r="AE2608">
        <v>6.1462677712799199</v>
      </c>
    </row>
    <row r="2609" spans="1:31" x14ac:dyDescent="0.3">
      <c r="A2609">
        <v>2453882</v>
      </c>
      <c r="B2609">
        <v>1</v>
      </c>
      <c r="C2609" t="s">
        <v>81</v>
      </c>
      <c r="D2609" t="s">
        <v>118</v>
      </c>
      <c r="E2609" t="s">
        <v>147</v>
      </c>
      <c r="F2609" t="s">
        <v>7782</v>
      </c>
      <c r="G2609" t="s">
        <v>134</v>
      </c>
      <c r="H2609" t="s">
        <v>135</v>
      </c>
      <c r="I2609" t="s">
        <v>136</v>
      </c>
      <c r="J2609" t="s">
        <v>137</v>
      </c>
      <c r="K2609" t="s">
        <v>138</v>
      </c>
      <c r="L2609" t="s">
        <v>7783</v>
      </c>
      <c r="M2609" t="s">
        <v>7784</v>
      </c>
      <c r="N2609">
        <v>1.1686111109999999</v>
      </c>
      <c r="O2609">
        <v>0</v>
      </c>
      <c r="P2609">
        <v>18</v>
      </c>
      <c r="Q2609">
        <v>0</v>
      </c>
      <c r="R2609">
        <v>20</v>
      </c>
      <c r="S2609">
        <v>0</v>
      </c>
      <c r="T2609">
        <v>7</v>
      </c>
      <c r="U2609">
        <v>0</v>
      </c>
      <c r="V2609">
        <v>0</v>
      </c>
      <c r="W2609">
        <v>0</v>
      </c>
      <c r="X2609">
        <v>6.6446224152089384</v>
      </c>
      <c r="Y2609">
        <v>0</v>
      </c>
      <c r="Z2609">
        <v>1.7162405042227684</v>
      </c>
      <c r="AA2609">
        <v>0</v>
      </c>
      <c r="AB2609">
        <v>4.5575588356283507</v>
      </c>
      <c r="AC2609">
        <v>0</v>
      </c>
      <c r="AD2609">
        <v>0</v>
      </c>
      <c r="AE2609">
        <v>12.918421755060058</v>
      </c>
    </row>
    <row r="2610" spans="1:31" x14ac:dyDescent="0.3">
      <c r="A2610">
        <v>2454366</v>
      </c>
      <c r="B2610">
        <v>1</v>
      </c>
      <c r="C2610" t="s">
        <v>81</v>
      </c>
      <c r="D2610" t="s">
        <v>128</v>
      </c>
      <c r="E2610" t="s">
        <v>169</v>
      </c>
      <c r="F2610" t="s">
        <v>7785</v>
      </c>
      <c r="G2610" t="s">
        <v>149</v>
      </c>
      <c r="H2610" t="s">
        <v>135</v>
      </c>
      <c r="I2610" t="s">
        <v>136</v>
      </c>
      <c r="J2610" t="s">
        <v>137</v>
      </c>
      <c r="K2610" t="s">
        <v>138</v>
      </c>
      <c r="L2610" t="s">
        <v>7786</v>
      </c>
      <c r="M2610" t="s">
        <v>7787</v>
      </c>
      <c r="N2610">
        <v>8.9844444439999993</v>
      </c>
      <c r="O2610">
        <v>20</v>
      </c>
      <c r="P2610">
        <v>115</v>
      </c>
      <c r="Q2610">
        <v>300</v>
      </c>
      <c r="R2610">
        <v>97</v>
      </c>
      <c r="S2610">
        <v>11</v>
      </c>
      <c r="T2610">
        <v>6</v>
      </c>
      <c r="U2610">
        <v>0</v>
      </c>
      <c r="V2610">
        <v>0</v>
      </c>
      <c r="W2610">
        <v>38.870567547908102</v>
      </c>
      <c r="X2610">
        <v>307.00042202511287</v>
      </c>
      <c r="Y2610">
        <v>755.73827264907857</v>
      </c>
      <c r="Z2610">
        <v>282.04074287526157</v>
      </c>
      <c r="AA2610">
        <v>68.707309820962237</v>
      </c>
      <c r="AB2610">
        <v>56.202629062927997</v>
      </c>
      <c r="AC2610">
        <v>0</v>
      </c>
      <c r="AD2610">
        <v>0</v>
      </c>
      <c r="AE2610">
        <v>1508.5599439812513</v>
      </c>
    </row>
    <row r="2611" spans="1:31" x14ac:dyDescent="0.3">
      <c r="A2611">
        <v>2454117</v>
      </c>
      <c r="B2611">
        <v>1</v>
      </c>
      <c r="C2611" t="s">
        <v>80</v>
      </c>
      <c r="D2611" t="s">
        <v>85</v>
      </c>
      <c r="E2611" t="s">
        <v>173</v>
      </c>
      <c r="F2611" t="s">
        <v>7788</v>
      </c>
      <c r="G2611" t="s">
        <v>175</v>
      </c>
      <c r="H2611" t="s">
        <v>144</v>
      </c>
      <c r="I2611" t="s">
        <v>136</v>
      </c>
      <c r="J2611" t="s">
        <v>137</v>
      </c>
      <c r="K2611" t="s">
        <v>138</v>
      </c>
      <c r="L2611" t="s">
        <v>7789</v>
      </c>
      <c r="M2611" t="s">
        <v>7790</v>
      </c>
      <c r="N2611">
        <v>2.7922222219999999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1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5.9026319011395305</v>
      </c>
      <c r="AC2611">
        <v>0</v>
      </c>
      <c r="AD2611">
        <v>0</v>
      </c>
      <c r="AE2611">
        <v>5.9026319011395305</v>
      </c>
    </row>
    <row r="2612" spans="1:31" x14ac:dyDescent="0.3">
      <c r="A2612">
        <v>2453925</v>
      </c>
      <c r="B2612">
        <v>1</v>
      </c>
      <c r="C2612" t="s">
        <v>81</v>
      </c>
      <c r="D2612" t="s">
        <v>113</v>
      </c>
      <c r="E2612" t="s">
        <v>132</v>
      </c>
      <c r="F2612" t="s">
        <v>7791</v>
      </c>
      <c r="G2612" t="s">
        <v>226</v>
      </c>
      <c r="H2612" t="s">
        <v>135</v>
      </c>
      <c r="I2612" t="s">
        <v>136</v>
      </c>
      <c r="J2612" t="s">
        <v>137</v>
      </c>
      <c r="K2612" t="s">
        <v>162</v>
      </c>
      <c r="L2612" t="s">
        <v>7792</v>
      </c>
      <c r="M2612" t="s">
        <v>7793</v>
      </c>
      <c r="N2612">
        <v>1.094166666</v>
      </c>
      <c r="O2612">
        <v>2</v>
      </c>
      <c r="P2612">
        <v>231</v>
      </c>
      <c r="Q2612">
        <v>93</v>
      </c>
      <c r="R2612">
        <v>185</v>
      </c>
      <c r="S2612">
        <v>7</v>
      </c>
      <c r="T2612">
        <v>15</v>
      </c>
      <c r="U2612">
        <v>0</v>
      </c>
      <c r="V2612">
        <v>0</v>
      </c>
      <c r="W2612">
        <v>0.36149269469418788</v>
      </c>
      <c r="X2612">
        <v>36.156989486961876</v>
      </c>
      <c r="Y2612">
        <v>72.803420339901905</v>
      </c>
      <c r="Z2612">
        <v>86.767647815195744</v>
      </c>
      <c r="AA2612">
        <v>7.5299361397548763</v>
      </c>
      <c r="AB2612">
        <v>17.840445479467899</v>
      </c>
      <c r="AC2612">
        <v>0</v>
      </c>
      <c r="AD2612">
        <v>0</v>
      </c>
      <c r="AE2612">
        <v>221.45993195597649</v>
      </c>
    </row>
    <row r="2613" spans="1:31" x14ac:dyDescent="0.3">
      <c r="A2613">
        <v>2453968</v>
      </c>
      <c r="B2613">
        <v>1</v>
      </c>
      <c r="C2613" t="s">
        <v>80</v>
      </c>
      <c r="D2613" t="s">
        <v>102</v>
      </c>
      <c r="E2613" t="s">
        <v>141</v>
      </c>
      <c r="F2613" t="s">
        <v>7794</v>
      </c>
      <c r="G2613" t="s">
        <v>226</v>
      </c>
      <c r="H2613" t="s">
        <v>144</v>
      </c>
      <c r="I2613" t="s">
        <v>136</v>
      </c>
      <c r="J2613" t="s">
        <v>137</v>
      </c>
      <c r="K2613" t="s">
        <v>162</v>
      </c>
      <c r="L2613" t="s">
        <v>7795</v>
      </c>
      <c r="M2613" t="s">
        <v>7796</v>
      </c>
      <c r="N2613">
        <v>7.6280555550000004</v>
      </c>
      <c r="O2613">
        <v>0</v>
      </c>
      <c r="P2613">
        <v>10</v>
      </c>
      <c r="Q2613">
        <v>0</v>
      </c>
      <c r="R2613">
        <v>1</v>
      </c>
      <c r="S2613">
        <v>0</v>
      </c>
      <c r="T2613">
        <v>1</v>
      </c>
      <c r="U2613">
        <v>0</v>
      </c>
      <c r="V2613">
        <v>0</v>
      </c>
      <c r="W2613">
        <v>0</v>
      </c>
      <c r="X2613">
        <v>7.1494509641163821</v>
      </c>
      <c r="Y2613">
        <v>0</v>
      </c>
      <c r="Z2613">
        <v>8.7363751323689804</v>
      </c>
      <c r="AA2613">
        <v>0</v>
      </c>
      <c r="AB2613">
        <v>15.864398749190867</v>
      </c>
      <c r="AC2613">
        <v>0</v>
      </c>
      <c r="AD2613">
        <v>0</v>
      </c>
      <c r="AE2613">
        <v>31.750224845676229</v>
      </c>
    </row>
    <row r="2614" spans="1:31" x14ac:dyDescent="0.3">
      <c r="A2614">
        <v>2454040</v>
      </c>
      <c r="B2614">
        <v>1</v>
      </c>
      <c r="C2614" t="s">
        <v>80</v>
      </c>
      <c r="D2614" t="s">
        <v>99</v>
      </c>
      <c r="E2614" t="s">
        <v>141</v>
      </c>
      <c r="F2614" t="s">
        <v>5132</v>
      </c>
      <c r="G2614" t="s">
        <v>143</v>
      </c>
      <c r="H2614" t="s">
        <v>144</v>
      </c>
      <c r="I2614" t="s">
        <v>136</v>
      </c>
      <c r="J2614" t="s">
        <v>137</v>
      </c>
      <c r="K2614" t="s">
        <v>138</v>
      </c>
      <c r="L2614" t="s">
        <v>7797</v>
      </c>
      <c r="M2614" t="s">
        <v>7798</v>
      </c>
      <c r="N2614">
        <v>0.507222222</v>
      </c>
      <c r="O2614">
        <v>0</v>
      </c>
      <c r="P2614">
        <v>12</v>
      </c>
      <c r="Q2614">
        <v>0</v>
      </c>
      <c r="R2614">
        <v>0</v>
      </c>
      <c r="S2614">
        <v>0</v>
      </c>
      <c r="T2614">
        <v>1</v>
      </c>
      <c r="U2614">
        <v>0</v>
      </c>
      <c r="V2614">
        <v>0</v>
      </c>
      <c r="W2614">
        <v>0</v>
      </c>
      <c r="X2614">
        <v>0.4696400101158773</v>
      </c>
      <c r="Y2614">
        <v>0</v>
      </c>
      <c r="Z2614">
        <v>0</v>
      </c>
      <c r="AA2614">
        <v>0</v>
      </c>
      <c r="AB2614">
        <v>0.54364769018074377</v>
      </c>
      <c r="AC2614">
        <v>0</v>
      </c>
      <c r="AD2614">
        <v>0</v>
      </c>
      <c r="AE2614">
        <v>1.0132877002966212</v>
      </c>
    </row>
    <row r="2615" spans="1:31" x14ac:dyDescent="0.3">
      <c r="A2615">
        <v>2454395</v>
      </c>
      <c r="B2615">
        <v>1</v>
      </c>
      <c r="C2615" t="s">
        <v>81</v>
      </c>
      <c r="D2615" t="s">
        <v>122</v>
      </c>
      <c r="E2615" t="s">
        <v>147</v>
      </c>
      <c r="F2615" t="s">
        <v>7799</v>
      </c>
      <c r="G2615" t="s">
        <v>134</v>
      </c>
      <c r="H2615" t="s">
        <v>135</v>
      </c>
      <c r="I2615" t="s">
        <v>136</v>
      </c>
      <c r="J2615" t="s">
        <v>137</v>
      </c>
      <c r="K2615" t="s">
        <v>138</v>
      </c>
      <c r="L2615" t="s">
        <v>7800</v>
      </c>
      <c r="M2615" t="s">
        <v>7801</v>
      </c>
      <c r="N2615">
        <v>1.5141666659999999</v>
      </c>
      <c r="O2615">
        <v>0</v>
      </c>
      <c r="P2615">
        <v>80</v>
      </c>
      <c r="Q2615">
        <v>0</v>
      </c>
      <c r="R2615">
        <v>0</v>
      </c>
      <c r="S2615">
        <v>0</v>
      </c>
      <c r="T2615">
        <v>7</v>
      </c>
      <c r="U2615">
        <v>0</v>
      </c>
      <c r="V2615">
        <v>0</v>
      </c>
      <c r="W2615">
        <v>0</v>
      </c>
      <c r="X2615">
        <v>21.094382763525946</v>
      </c>
      <c r="Y2615">
        <v>0</v>
      </c>
      <c r="Z2615">
        <v>0</v>
      </c>
      <c r="AA2615">
        <v>0</v>
      </c>
      <c r="AB2615">
        <v>21.330572845073842</v>
      </c>
      <c r="AC2615">
        <v>0</v>
      </c>
      <c r="AD2615">
        <v>0</v>
      </c>
      <c r="AE2615">
        <v>42.424955608599788</v>
      </c>
    </row>
    <row r="2616" spans="1:31" x14ac:dyDescent="0.3">
      <c r="A2616">
        <v>2454518</v>
      </c>
      <c r="B2616">
        <v>1</v>
      </c>
      <c r="C2616" t="s">
        <v>81</v>
      </c>
      <c r="D2616" t="s">
        <v>124</v>
      </c>
      <c r="E2616" t="s">
        <v>141</v>
      </c>
      <c r="F2616" t="s">
        <v>7802</v>
      </c>
      <c r="G2616" t="s">
        <v>200</v>
      </c>
      <c r="H2616" t="s">
        <v>144</v>
      </c>
      <c r="I2616" t="s">
        <v>136</v>
      </c>
      <c r="J2616" t="s">
        <v>137</v>
      </c>
      <c r="K2616" t="s">
        <v>138</v>
      </c>
      <c r="L2616" t="s">
        <v>7803</v>
      </c>
      <c r="M2616" t="s">
        <v>7804</v>
      </c>
      <c r="N2616">
        <v>3.1497222219999998</v>
      </c>
      <c r="O2616">
        <v>0</v>
      </c>
      <c r="P2616">
        <v>5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1.3872267136468979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1.3872267136468979</v>
      </c>
    </row>
    <row r="2617" spans="1:31" x14ac:dyDescent="0.3">
      <c r="A2617">
        <v>2454249</v>
      </c>
      <c r="B2617">
        <v>1</v>
      </c>
      <c r="C2617" t="s">
        <v>80</v>
      </c>
      <c r="D2617" t="s">
        <v>90</v>
      </c>
      <c r="E2617" t="s">
        <v>159</v>
      </c>
      <c r="F2617" t="s">
        <v>7805</v>
      </c>
      <c r="G2617" t="s">
        <v>725</v>
      </c>
      <c r="H2617" t="s">
        <v>144</v>
      </c>
      <c r="I2617" t="s">
        <v>136</v>
      </c>
      <c r="J2617" t="s">
        <v>137</v>
      </c>
      <c r="K2617" t="s">
        <v>138</v>
      </c>
      <c r="L2617" t="s">
        <v>7806</v>
      </c>
      <c r="M2617" t="s">
        <v>7807</v>
      </c>
      <c r="N2617">
        <v>1.5733333329999999</v>
      </c>
      <c r="O2617">
        <v>0</v>
      </c>
      <c r="P2617">
        <v>370</v>
      </c>
      <c r="Q2617">
        <v>0</v>
      </c>
      <c r="R2617">
        <v>0</v>
      </c>
      <c r="S2617">
        <v>0</v>
      </c>
      <c r="T2617">
        <v>17</v>
      </c>
      <c r="U2617">
        <v>0</v>
      </c>
      <c r="V2617">
        <v>0</v>
      </c>
      <c r="W2617">
        <v>0</v>
      </c>
      <c r="X2617">
        <v>217.51064510429492</v>
      </c>
      <c r="Y2617">
        <v>0</v>
      </c>
      <c r="Z2617">
        <v>0</v>
      </c>
      <c r="AA2617">
        <v>0</v>
      </c>
      <c r="AB2617">
        <v>18.644992029576894</v>
      </c>
      <c r="AC2617">
        <v>0</v>
      </c>
      <c r="AD2617">
        <v>0</v>
      </c>
      <c r="AE2617">
        <v>236.15563713387181</v>
      </c>
    </row>
    <row r="2618" spans="1:31" x14ac:dyDescent="0.3">
      <c r="A2618">
        <v>2454226</v>
      </c>
      <c r="B2618">
        <v>1</v>
      </c>
      <c r="C2618" t="s">
        <v>81</v>
      </c>
      <c r="D2618" t="s">
        <v>127</v>
      </c>
      <c r="E2618" t="s">
        <v>132</v>
      </c>
      <c r="F2618" t="s">
        <v>7808</v>
      </c>
      <c r="G2618" t="s">
        <v>149</v>
      </c>
      <c r="H2618" t="s">
        <v>135</v>
      </c>
      <c r="I2618" t="s">
        <v>136</v>
      </c>
      <c r="J2618" t="s">
        <v>137</v>
      </c>
      <c r="K2618" t="s">
        <v>138</v>
      </c>
      <c r="L2618" t="s">
        <v>7809</v>
      </c>
      <c r="M2618" t="s">
        <v>7810</v>
      </c>
      <c r="N2618">
        <v>3.6066666660000002</v>
      </c>
      <c r="O2618">
        <v>4</v>
      </c>
      <c r="P2618">
        <v>12</v>
      </c>
      <c r="Q2618">
        <v>196</v>
      </c>
      <c r="R2618">
        <v>106</v>
      </c>
      <c r="S2618">
        <v>20</v>
      </c>
      <c r="T2618">
        <v>7</v>
      </c>
      <c r="U2618">
        <v>0</v>
      </c>
      <c r="V2618">
        <v>0</v>
      </c>
      <c r="W2618">
        <v>5.7311852125511065</v>
      </c>
      <c r="X2618">
        <v>1.9061083363184683</v>
      </c>
      <c r="Y2618">
        <v>229.54189974188907</v>
      </c>
      <c r="Z2618">
        <v>135.04412162721025</v>
      </c>
      <c r="AA2618">
        <v>119.05302131610807</v>
      </c>
      <c r="AB2618">
        <v>23.531332744414492</v>
      </c>
      <c r="AC2618">
        <v>0</v>
      </c>
      <c r="AD2618">
        <v>0</v>
      </c>
      <c r="AE2618">
        <v>514.80766897849139</v>
      </c>
    </row>
    <row r="2619" spans="1:31" x14ac:dyDescent="0.3">
      <c r="A2619">
        <v>2454472</v>
      </c>
      <c r="B2619">
        <v>1</v>
      </c>
      <c r="C2619" t="s">
        <v>80</v>
      </c>
      <c r="D2619" t="s">
        <v>85</v>
      </c>
      <c r="E2619" t="s">
        <v>173</v>
      </c>
      <c r="F2619" t="s">
        <v>4315</v>
      </c>
      <c r="G2619" t="s">
        <v>461</v>
      </c>
      <c r="H2619" t="s">
        <v>144</v>
      </c>
      <c r="I2619" t="s">
        <v>136</v>
      </c>
      <c r="J2619" t="s">
        <v>137</v>
      </c>
      <c r="K2619" t="s">
        <v>138</v>
      </c>
      <c r="L2619" t="s">
        <v>7811</v>
      </c>
      <c r="M2619" t="s">
        <v>7812</v>
      </c>
      <c r="N2619">
        <v>2.110833333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1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6.4470195759193842</v>
      </c>
      <c r="AC2619">
        <v>0</v>
      </c>
      <c r="AD2619">
        <v>0</v>
      </c>
      <c r="AE2619">
        <v>6.4470195759193842</v>
      </c>
    </row>
    <row r="2620" spans="1:31" x14ac:dyDescent="0.3">
      <c r="A2620">
        <v>2454349</v>
      </c>
      <c r="B2620">
        <v>1</v>
      </c>
      <c r="C2620" t="s">
        <v>80</v>
      </c>
      <c r="D2620" t="s">
        <v>90</v>
      </c>
      <c r="E2620" t="s">
        <v>173</v>
      </c>
      <c r="F2620" t="s">
        <v>7813</v>
      </c>
      <c r="G2620" t="s">
        <v>179</v>
      </c>
      <c r="H2620" t="s">
        <v>144</v>
      </c>
      <c r="I2620" t="s">
        <v>136</v>
      </c>
      <c r="J2620" t="s">
        <v>137</v>
      </c>
      <c r="K2620" t="s">
        <v>138</v>
      </c>
      <c r="L2620" t="s">
        <v>7814</v>
      </c>
      <c r="M2620" t="s">
        <v>7815</v>
      </c>
      <c r="N2620">
        <v>3.1563888879999999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2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63.853106847948929</v>
      </c>
      <c r="AC2620">
        <v>0</v>
      </c>
      <c r="AD2620">
        <v>0</v>
      </c>
      <c r="AE2620">
        <v>63.853106847948929</v>
      </c>
    </row>
    <row r="2621" spans="1:31" x14ac:dyDescent="0.3">
      <c r="A2621">
        <v>2454389</v>
      </c>
      <c r="B2621">
        <v>1</v>
      </c>
      <c r="C2621" t="s">
        <v>80</v>
      </c>
      <c r="D2621" t="s">
        <v>90</v>
      </c>
      <c r="E2621" t="s">
        <v>159</v>
      </c>
      <c r="F2621" t="s">
        <v>7816</v>
      </c>
      <c r="G2621" t="s">
        <v>200</v>
      </c>
      <c r="H2621" t="s">
        <v>144</v>
      </c>
      <c r="I2621" t="s">
        <v>136</v>
      </c>
      <c r="J2621" t="s">
        <v>137</v>
      </c>
      <c r="K2621" t="s">
        <v>138</v>
      </c>
      <c r="L2621" t="s">
        <v>7817</v>
      </c>
      <c r="M2621" t="s">
        <v>7818</v>
      </c>
      <c r="N2621">
        <v>1.679444444</v>
      </c>
      <c r="O2621">
        <v>0</v>
      </c>
      <c r="P2621">
        <v>1598</v>
      </c>
      <c r="Q2621">
        <v>0</v>
      </c>
      <c r="R2621">
        <v>0</v>
      </c>
      <c r="S2621">
        <v>0</v>
      </c>
      <c r="T2621">
        <v>113</v>
      </c>
      <c r="U2621">
        <v>0</v>
      </c>
      <c r="V2621">
        <v>0</v>
      </c>
      <c r="W2621">
        <v>0</v>
      </c>
      <c r="X2621">
        <v>930.22305486738298</v>
      </c>
      <c r="Y2621">
        <v>0</v>
      </c>
      <c r="Z2621">
        <v>0</v>
      </c>
      <c r="AA2621">
        <v>0</v>
      </c>
      <c r="AB2621">
        <v>89.326809625267089</v>
      </c>
      <c r="AC2621">
        <v>0</v>
      </c>
      <c r="AD2621">
        <v>0</v>
      </c>
      <c r="AE2621">
        <v>1019.54986449265</v>
      </c>
    </row>
    <row r="2622" spans="1:31" x14ac:dyDescent="0.3">
      <c r="A2622">
        <v>2454000</v>
      </c>
      <c r="B2622">
        <v>1</v>
      </c>
      <c r="C2622" t="s">
        <v>80</v>
      </c>
      <c r="D2622" t="s">
        <v>102</v>
      </c>
      <c r="E2622" t="s">
        <v>147</v>
      </c>
      <c r="F2622" t="s">
        <v>7819</v>
      </c>
      <c r="G2622" t="s">
        <v>226</v>
      </c>
      <c r="H2622" t="s">
        <v>135</v>
      </c>
      <c r="I2622" t="s">
        <v>136</v>
      </c>
      <c r="J2622" t="s">
        <v>137</v>
      </c>
      <c r="K2622" t="s">
        <v>162</v>
      </c>
      <c r="L2622" t="s">
        <v>7820</v>
      </c>
      <c r="M2622" t="s">
        <v>7821</v>
      </c>
      <c r="N2622">
        <v>1.8661111109999999</v>
      </c>
      <c r="O2622">
        <v>0</v>
      </c>
      <c r="P2622">
        <v>175</v>
      </c>
      <c r="Q2622">
        <v>0</v>
      </c>
      <c r="R2622">
        <v>0</v>
      </c>
      <c r="S2622">
        <v>0</v>
      </c>
      <c r="T2622">
        <v>13</v>
      </c>
      <c r="U2622">
        <v>0</v>
      </c>
      <c r="V2622">
        <v>0</v>
      </c>
      <c r="W2622">
        <v>0</v>
      </c>
      <c r="X2622">
        <v>55.919495030605098</v>
      </c>
      <c r="Y2622">
        <v>0</v>
      </c>
      <c r="Z2622">
        <v>0</v>
      </c>
      <c r="AA2622">
        <v>0</v>
      </c>
      <c r="AB2622">
        <v>10.580797154610851</v>
      </c>
      <c r="AC2622">
        <v>0</v>
      </c>
      <c r="AD2622">
        <v>0</v>
      </c>
      <c r="AE2622">
        <v>66.500292185215955</v>
      </c>
    </row>
    <row r="2623" spans="1:31" x14ac:dyDescent="0.3">
      <c r="A2623">
        <v>2454332</v>
      </c>
      <c r="B2623">
        <v>1</v>
      </c>
      <c r="C2623" t="s">
        <v>81</v>
      </c>
      <c r="D2623" t="s">
        <v>127</v>
      </c>
      <c r="E2623" t="s">
        <v>159</v>
      </c>
      <c r="F2623" t="s">
        <v>7822</v>
      </c>
      <c r="G2623" t="s">
        <v>725</v>
      </c>
      <c r="H2623" t="s">
        <v>144</v>
      </c>
      <c r="I2623" t="s">
        <v>136</v>
      </c>
      <c r="J2623" t="s">
        <v>137</v>
      </c>
      <c r="K2623" t="s">
        <v>138</v>
      </c>
      <c r="L2623" t="s">
        <v>7823</v>
      </c>
      <c r="M2623" t="s">
        <v>7824</v>
      </c>
      <c r="N2623">
        <v>6.829722222</v>
      </c>
      <c r="O2623">
        <v>0</v>
      </c>
      <c r="P2623">
        <v>174</v>
      </c>
      <c r="Q2623">
        <v>0</v>
      </c>
      <c r="R2623">
        <v>16</v>
      </c>
      <c r="S2623">
        <v>0</v>
      </c>
      <c r="T2623">
        <v>21</v>
      </c>
      <c r="U2623">
        <v>0</v>
      </c>
      <c r="V2623">
        <v>0</v>
      </c>
      <c r="W2623">
        <v>0</v>
      </c>
      <c r="X2623">
        <v>313.09938293859426</v>
      </c>
      <c r="Y2623">
        <v>0</v>
      </c>
      <c r="Z2623">
        <v>8.6987294297465123</v>
      </c>
      <c r="AA2623">
        <v>0</v>
      </c>
      <c r="AB2623">
        <v>86.915333821601223</v>
      </c>
      <c r="AC2623">
        <v>0</v>
      </c>
      <c r="AD2623">
        <v>0</v>
      </c>
      <c r="AE2623">
        <v>408.71344618994198</v>
      </c>
    </row>
    <row r="2624" spans="1:31" x14ac:dyDescent="0.3">
      <c r="A2624">
        <v>2454186</v>
      </c>
      <c r="B2624">
        <v>1</v>
      </c>
      <c r="C2624" t="s">
        <v>80</v>
      </c>
      <c r="D2624" t="s">
        <v>105</v>
      </c>
      <c r="E2624" t="s">
        <v>182</v>
      </c>
      <c r="F2624" t="s">
        <v>7825</v>
      </c>
      <c r="G2624" t="s">
        <v>143</v>
      </c>
      <c r="H2624" t="s">
        <v>144</v>
      </c>
      <c r="I2624" t="s">
        <v>136</v>
      </c>
      <c r="J2624" t="s">
        <v>137</v>
      </c>
      <c r="K2624" t="s">
        <v>138</v>
      </c>
      <c r="L2624" t="s">
        <v>7826</v>
      </c>
      <c r="M2624" t="s">
        <v>7827</v>
      </c>
      <c r="N2624">
        <v>1.1813888880000001</v>
      </c>
      <c r="O2624">
        <v>0</v>
      </c>
      <c r="P2624">
        <v>72</v>
      </c>
      <c r="Q2624">
        <v>0</v>
      </c>
      <c r="R2624">
        <v>0</v>
      </c>
      <c r="S2624">
        <v>0</v>
      </c>
      <c r="T2624">
        <v>9</v>
      </c>
      <c r="U2624">
        <v>0</v>
      </c>
      <c r="V2624">
        <v>0</v>
      </c>
      <c r="W2624">
        <v>0</v>
      </c>
      <c r="X2624">
        <v>26.796643249536363</v>
      </c>
      <c r="Y2624">
        <v>0</v>
      </c>
      <c r="Z2624">
        <v>0</v>
      </c>
      <c r="AA2624">
        <v>0</v>
      </c>
      <c r="AB2624">
        <v>12.858719723955808</v>
      </c>
      <c r="AC2624">
        <v>0</v>
      </c>
      <c r="AD2624">
        <v>0</v>
      </c>
      <c r="AE2624">
        <v>39.655362973492174</v>
      </c>
    </row>
    <row r="2625" spans="1:31" x14ac:dyDescent="0.3">
      <c r="A2625">
        <v>2454140</v>
      </c>
      <c r="B2625">
        <v>1</v>
      </c>
      <c r="C2625" t="s">
        <v>80</v>
      </c>
      <c r="D2625" t="s">
        <v>87</v>
      </c>
      <c r="E2625" t="s">
        <v>182</v>
      </c>
      <c r="F2625" t="s">
        <v>7828</v>
      </c>
      <c r="G2625" t="s">
        <v>599</v>
      </c>
      <c r="H2625" t="s">
        <v>144</v>
      </c>
      <c r="I2625" t="s">
        <v>136</v>
      </c>
      <c r="J2625" t="s">
        <v>137</v>
      </c>
      <c r="K2625" t="s">
        <v>138</v>
      </c>
      <c r="L2625" t="s">
        <v>7829</v>
      </c>
      <c r="M2625" t="s">
        <v>7700</v>
      </c>
      <c r="N2625">
        <v>3.161944444</v>
      </c>
      <c r="O2625">
        <v>0</v>
      </c>
      <c r="P2625">
        <v>48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44.480330976505719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44.480330976505719</v>
      </c>
    </row>
    <row r="2626" spans="1:31" x14ac:dyDescent="0.3">
      <c r="A2626">
        <v>2453894</v>
      </c>
      <c r="B2626">
        <v>1</v>
      </c>
      <c r="C2626" t="s">
        <v>80</v>
      </c>
      <c r="D2626" t="s">
        <v>107</v>
      </c>
      <c r="E2626" t="s">
        <v>182</v>
      </c>
      <c r="F2626" t="s">
        <v>7830</v>
      </c>
      <c r="G2626" t="s">
        <v>259</v>
      </c>
      <c r="H2626" t="s">
        <v>144</v>
      </c>
      <c r="I2626" t="s">
        <v>136</v>
      </c>
      <c r="J2626" t="s">
        <v>137</v>
      </c>
      <c r="K2626" t="s">
        <v>138</v>
      </c>
      <c r="L2626" t="s">
        <v>7831</v>
      </c>
      <c r="M2626" t="s">
        <v>7832</v>
      </c>
      <c r="N2626">
        <v>4.2111111110000001</v>
      </c>
      <c r="O2626">
        <v>0</v>
      </c>
      <c r="P2626">
        <v>85</v>
      </c>
      <c r="Q2626">
        <v>0</v>
      </c>
      <c r="R2626">
        <v>0</v>
      </c>
      <c r="S2626">
        <v>0</v>
      </c>
      <c r="T2626">
        <v>2</v>
      </c>
      <c r="U2626">
        <v>0</v>
      </c>
      <c r="V2626">
        <v>0</v>
      </c>
      <c r="W2626">
        <v>0</v>
      </c>
      <c r="X2626">
        <v>106.34171594330955</v>
      </c>
      <c r="Y2626">
        <v>0</v>
      </c>
      <c r="Z2626">
        <v>0</v>
      </c>
      <c r="AA2626">
        <v>0</v>
      </c>
      <c r="AB2626">
        <v>0.13276326752125003</v>
      </c>
      <c r="AC2626">
        <v>0</v>
      </c>
      <c r="AD2626">
        <v>0</v>
      </c>
      <c r="AE2626">
        <v>106.47447921083081</v>
      </c>
    </row>
    <row r="2627" spans="1:31" x14ac:dyDescent="0.3">
      <c r="A2627">
        <v>2454435</v>
      </c>
      <c r="B2627">
        <v>1</v>
      </c>
      <c r="C2627" t="s">
        <v>80</v>
      </c>
      <c r="D2627" t="s">
        <v>96</v>
      </c>
      <c r="E2627" t="s">
        <v>141</v>
      </c>
      <c r="F2627" t="s">
        <v>7833</v>
      </c>
      <c r="G2627" t="s">
        <v>143</v>
      </c>
      <c r="H2627" t="s">
        <v>144</v>
      </c>
      <c r="I2627" t="s">
        <v>136</v>
      </c>
      <c r="J2627" t="s">
        <v>137</v>
      </c>
      <c r="K2627" t="s">
        <v>138</v>
      </c>
      <c r="L2627" t="s">
        <v>7834</v>
      </c>
      <c r="M2627" t="s">
        <v>7835</v>
      </c>
      <c r="N2627">
        <v>0.72555555500000002</v>
      </c>
      <c r="O2627">
        <v>0</v>
      </c>
      <c r="P2627">
        <v>75</v>
      </c>
      <c r="Q2627">
        <v>0</v>
      </c>
      <c r="R2627">
        <v>1</v>
      </c>
      <c r="S2627">
        <v>0</v>
      </c>
      <c r="T2627">
        <v>19</v>
      </c>
      <c r="U2627">
        <v>0</v>
      </c>
      <c r="V2627">
        <v>0</v>
      </c>
      <c r="W2627">
        <v>0</v>
      </c>
      <c r="X2627">
        <v>33.48959391877564</v>
      </c>
      <c r="Y2627">
        <v>0</v>
      </c>
      <c r="Z2627">
        <v>0</v>
      </c>
      <c r="AA2627">
        <v>0</v>
      </c>
      <c r="AB2627">
        <v>9.8136573017525315</v>
      </c>
      <c r="AC2627">
        <v>0</v>
      </c>
      <c r="AD2627">
        <v>0</v>
      </c>
      <c r="AE2627">
        <v>43.303251220528168</v>
      </c>
    </row>
    <row r="2628" spans="1:31" x14ac:dyDescent="0.3">
      <c r="A2628">
        <v>2454455</v>
      </c>
      <c r="B2628">
        <v>1</v>
      </c>
      <c r="C2628" t="s">
        <v>81</v>
      </c>
      <c r="D2628" t="s">
        <v>118</v>
      </c>
      <c r="E2628" t="s">
        <v>147</v>
      </c>
      <c r="F2628" t="s">
        <v>7836</v>
      </c>
      <c r="G2628" t="s">
        <v>134</v>
      </c>
      <c r="H2628" t="s">
        <v>135</v>
      </c>
      <c r="I2628" t="s">
        <v>136</v>
      </c>
      <c r="J2628" t="s">
        <v>137</v>
      </c>
      <c r="K2628" t="s">
        <v>138</v>
      </c>
      <c r="L2628" t="s">
        <v>7776</v>
      </c>
      <c r="M2628" t="s">
        <v>7837</v>
      </c>
      <c r="N2628">
        <v>3.665277777</v>
      </c>
      <c r="O2628">
        <v>0</v>
      </c>
      <c r="P2628">
        <v>228</v>
      </c>
      <c r="Q2628">
        <v>0</v>
      </c>
      <c r="R2628">
        <v>21</v>
      </c>
      <c r="S2628">
        <v>0</v>
      </c>
      <c r="T2628">
        <v>21</v>
      </c>
      <c r="U2628">
        <v>0</v>
      </c>
      <c r="V2628">
        <v>0</v>
      </c>
      <c r="W2628">
        <v>0</v>
      </c>
      <c r="X2628">
        <v>238.97518398455779</v>
      </c>
      <c r="Y2628">
        <v>0</v>
      </c>
      <c r="Z2628">
        <v>25.179150192955728</v>
      </c>
      <c r="AA2628">
        <v>0</v>
      </c>
      <c r="AB2628">
        <v>54.661739594130076</v>
      </c>
      <c r="AC2628">
        <v>0</v>
      </c>
      <c r="AD2628">
        <v>0</v>
      </c>
      <c r="AE2628">
        <v>318.81607377164363</v>
      </c>
    </row>
    <row r="2629" spans="1:31" x14ac:dyDescent="0.3">
      <c r="A2629">
        <v>2453934</v>
      </c>
      <c r="B2629">
        <v>1</v>
      </c>
      <c r="C2629" t="s">
        <v>80</v>
      </c>
      <c r="D2629" t="s">
        <v>97</v>
      </c>
      <c r="E2629" t="s">
        <v>141</v>
      </c>
      <c r="F2629" t="s">
        <v>7838</v>
      </c>
      <c r="G2629" t="s">
        <v>143</v>
      </c>
      <c r="H2629" t="s">
        <v>144</v>
      </c>
      <c r="I2629" t="s">
        <v>136</v>
      </c>
      <c r="J2629" t="s">
        <v>137</v>
      </c>
      <c r="K2629" t="s">
        <v>138</v>
      </c>
      <c r="L2629" t="s">
        <v>7839</v>
      </c>
      <c r="M2629" t="s">
        <v>7840</v>
      </c>
      <c r="N2629">
        <v>0.48305555500000003</v>
      </c>
      <c r="O2629">
        <v>0</v>
      </c>
      <c r="P2629">
        <v>2</v>
      </c>
      <c r="Q2629">
        <v>0</v>
      </c>
      <c r="R2629">
        <v>0</v>
      </c>
      <c r="S2629">
        <v>0</v>
      </c>
      <c r="T2629">
        <v>1</v>
      </c>
      <c r="U2629">
        <v>0</v>
      </c>
      <c r="V2629">
        <v>0</v>
      </c>
      <c r="W2629">
        <v>0</v>
      </c>
      <c r="X2629">
        <v>0.31033081253656286</v>
      </c>
      <c r="Y2629">
        <v>0</v>
      </c>
      <c r="Z2629">
        <v>0</v>
      </c>
      <c r="AA2629">
        <v>0</v>
      </c>
      <c r="AB2629">
        <v>1.9554737301790023E-2</v>
      </c>
      <c r="AC2629">
        <v>0</v>
      </c>
      <c r="AD2629">
        <v>0</v>
      </c>
      <c r="AE2629">
        <v>0.32988554983835289</v>
      </c>
    </row>
    <row r="2630" spans="1:31" x14ac:dyDescent="0.3">
      <c r="A2630">
        <v>2454243</v>
      </c>
      <c r="B2630">
        <v>1</v>
      </c>
      <c r="C2630" t="s">
        <v>81</v>
      </c>
      <c r="D2630" t="s">
        <v>127</v>
      </c>
      <c r="E2630" t="s">
        <v>147</v>
      </c>
      <c r="F2630" t="s">
        <v>7841</v>
      </c>
      <c r="G2630" t="s">
        <v>226</v>
      </c>
      <c r="H2630" t="s">
        <v>135</v>
      </c>
      <c r="I2630" t="s">
        <v>136</v>
      </c>
      <c r="J2630" t="s">
        <v>137</v>
      </c>
      <c r="K2630" t="s">
        <v>162</v>
      </c>
      <c r="L2630" t="s">
        <v>7842</v>
      </c>
      <c r="M2630" t="s">
        <v>7843</v>
      </c>
      <c r="N2630">
        <v>0.41527777700000001</v>
      </c>
      <c r="O2630">
        <v>0</v>
      </c>
      <c r="P2630">
        <v>1</v>
      </c>
      <c r="Q2630">
        <v>0</v>
      </c>
      <c r="R2630">
        <v>4</v>
      </c>
      <c r="S2630">
        <v>0</v>
      </c>
      <c r="T2630">
        <v>34</v>
      </c>
      <c r="U2630">
        <v>0</v>
      </c>
      <c r="V2630">
        <v>2</v>
      </c>
      <c r="W2630">
        <v>0</v>
      </c>
      <c r="X2630">
        <v>3.405603745380361E-2</v>
      </c>
      <c r="Y2630">
        <v>0</v>
      </c>
      <c r="Z2630">
        <v>0.12226330188855491</v>
      </c>
      <c r="AA2630">
        <v>0</v>
      </c>
      <c r="AB2630">
        <v>7.1767038440651731</v>
      </c>
      <c r="AC2630">
        <v>0</v>
      </c>
      <c r="AD2630">
        <v>1.0694194733145377</v>
      </c>
      <c r="AE2630">
        <v>8.4024426567220694</v>
      </c>
    </row>
    <row r="2631" spans="1:31" x14ac:dyDescent="0.3">
      <c r="A2631">
        <v>2454306</v>
      </c>
      <c r="B2631">
        <v>1</v>
      </c>
      <c r="C2631" t="s">
        <v>81</v>
      </c>
      <c r="D2631" t="s">
        <v>113</v>
      </c>
      <c r="E2631" t="s">
        <v>141</v>
      </c>
      <c r="F2631" t="s">
        <v>7844</v>
      </c>
      <c r="G2631" t="s">
        <v>200</v>
      </c>
      <c r="H2631" t="s">
        <v>144</v>
      </c>
      <c r="I2631" t="s">
        <v>136</v>
      </c>
      <c r="J2631" t="s">
        <v>137</v>
      </c>
      <c r="K2631" t="s">
        <v>138</v>
      </c>
      <c r="L2631" t="s">
        <v>7845</v>
      </c>
      <c r="M2631" t="s">
        <v>7846</v>
      </c>
      <c r="N2631">
        <v>2.4105555550000002</v>
      </c>
      <c r="O2631">
        <v>0</v>
      </c>
      <c r="P2631">
        <v>14</v>
      </c>
      <c r="Q2631">
        <v>0</v>
      </c>
      <c r="R2631">
        <v>4</v>
      </c>
      <c r="S2631">
        <v>0</v>
      </c>
      <c r="T2631">
        <v>2</v>
      </c>
      <c r="U2631">
        <v>0</v>
      </c>
      <c r="V2631">
        <v>0</v>
      </c>
      <c r="W2631">
        <v>0</v>
      </c>
      <c r="X2631">
        <v>3.8671762963373832</v>
      </c>
      <c r="Y2631">
        <v>0</v>
      </c>
      <c r="Z2631">
        <v>9.5131579326535682</v>
      </c>
      <c r="AA2631">
        <v>0</v>
      </c>
      <c r="AB2631">
        <v>5.1356285303284386</v>
      </c>
      <c r="AC2631">
        <v>0</v>
      </c>
      <c r="AD2631">
        <v>0</v>
      </c>
      <c r="AE2631">
        <v>18.51596275931939</v>
      </c>
    </row>
    <row r="2632" spans="1:31" x14ac:dyDescent="0.3">
      <c r="A2632">
        <v>2454269</v>
      </c>
      <c r="B2632">
        <v>1</v>
      </c>
      <c r="C2632" t="s">
        <v>81</v>
      </c>
      <c r="D2632" t="s">
        <v>124</v>
      </c>
      <c r="E2632" t="s">
        <v>159</v>
      </c>
      <c r="F2632" t="s">
        <v>7847</v>
      </c>
      <c r="G2632" t="s">
        <v>200</v>
      </c>
      <c r="H2632" t="s">
        <v>144</v>
      </c>
      <c r="I2632" t="s">
        <v>136</v>
      </c>
      <c r="J2632" t="s">
        <v>137</v>
      </c>
      <c r="K2632" t="s">
        <v>138</v>
      </c>
      <c r="L2632" t="s">
        <v>7848</v>
      </c>
      <c r="M2632" t="s">
        <v>7849</v>
      </c>
      <c r="N2632">
        <v>4.0161111109999998</v>
      </c>
      <c r="O2632">
        <v>0</v>
      </c>
      <c r="P2632">
        <v>242</v>
      </c>
      <c r="Q2632">
        <v>0</v>
      </c>
      <c r="R2632">
        <v>0</v>
      </c>
      <c r="S2632">
        <v>0</v>
      </c>
      <c r="T2632">
        <v>11</v>
      </c>
      <c r="U2632">
        <v>0</v>
      </c>
      <c r="V2632">
        <v>0</v>
      </c>
      <c r="W2632">
        <v>0</v>
      </c>
      <c r="X2632">
        <v>184.89093609388937</v>
      </c>
      <c r="Y2632">
        <v>0</v>
      </c>
      <c r="Z2632">
        <v>0</v>
      </c>
      <c r="AA2632">
        <v>0</v>
      </c>
      <c r="AB2632">
        <v>51.550851709675186</v>
      </c>
      <c r="AC2632">
        <v>0</v>
      </c>
      <c r="AD2632">
        <v>0</v>
      </c>
      <c r="AE2632">
        <v>236.44178780356455</v>
      </c>
    </row>
    <row r="2633" spans="1:31" x14ac:dyDescent="0.3">
      <c r="A2633">
        <v>2453871</v>
      </c>
      <c r="B2633">
        <v>1</v>
      </c>
      <c r="C2633" t="s">
        <v>80</v>
      </c>
      <c r="D2633" t="s">
        <v>108</v>
      </c>
      <c r="E2633" t="s">
        <v>159</v>
      </c>
      <c r="F2633" t="s">
        <v>7850</v>
      </c>
      <c r="G2633" t="s">
        <v>143</v>
      </c>
      <c r="H2633" t="s">
        <v>144</v>
      </c>
      <c r="I2633" t="s">
        <v>136</v>
      </c>
      <c r="J2633" t="s">
        <v>137</v>
      </c>
      <c r="K2633" t="s">
        <v>138</v>
      </c>
      <c r="L2633" t="s">
        <v>7851</v>
      </c>
      <c r="M2633" t="s">
        <v>7852</v>
      </c>
      <c r="N2633">
        <v>2.519722222</v>
      </c>
      <c r="O2633">
        <v>0</v>
      </c>
      <c r="P2633">
        <v>36</v>
      </c>
      <c r="Q2633">
        <v>0</v>
      </c>
      <c r="R2633">
        <v>5</v>
      </c>
      <c r="S2633">
        <v>0</v>
      </c>
      <c r="T2633">
        <v>8</v>
      </c>
      <c r="U2633">
        <v>0</v>
      </c>
      <c r="V2633">
        <v>0</v>
      </c>
      <c r="W2633">
        <v>0</v>
      </c>
      <c r="X2633">
        <v>8.9381959922226812</v>
      </c>
      <c r="Y2633">
        <v>0</v>
      </c>
      <c r="Z2633">
        <v>0.77659274803110923</v>
      </c>
      <c r="AA2633">
        <v>0</v>
      </c>
      <c r="AB2633">
        <v>5.6765965086487578</v>
      </c>
      <c r="AC2633">
        <v>0</v>
      </c>
      <c r="AD2633">
        <v>0</v>
      </c>
      <c r="AE2633">
        <v>15.391385248902548</v>
      </c>
    </row>
    <row r="2634" spans="1:31" x14ac:dyDescent="0.3">
      <c r="A2634">
        <v>2454120</v>
      </c>
      <c r="B2634">
        <v>1</v>
      </c>
      <c r="C2634" t="s">
        <v>80</v>
      </c>
      <c r="D2634" t="s">
        <v>87</v>
      </c>
      <c r="E2634" t="s">
        <v>147</v>
      </c>
      <c r="F2634" t="s">
        <v>7853</v>
      </c>
      <c r="G2634" t="s">
        <v>226</v>
      </c>
      <c r="H2634" t="s">
        <v>135</v>
      </c>
      <c r="I2634" t="s">
        <v>136</v>
      </c>
      <c r="J2634" t="s">
        <v>137</v>
      </c>
      <c r="K2634" t="s">
        <v>162</v>
      </c>
      <c r="L2634" t="s">
        <v>7854</v>
      </c>
      <c r="M2634" t="s">
        <v>7855</v>
      </c>
      <c r="N2634">
        <v>1.2436111110000001</v>
      </c>
      <c r="O2634">
        <v>0</v>
      </c>
      <c r="P2634">
        <v>1234</v>
      </c>
      <c r="Q2634">
        <v>0</v>
      </c>
      <c r="R2634">
        <v>0</v>
      </c>
      <c r="S2634">
        <v>4</v>
      </c>
      <c r="T2634">
        <v>133</v>
      </c>
      <c r="U2634">
        <v>0</v>
      </c>
      <c r="V2634">
        <v>0</v>
      </c>
      <c r="W2634">
        <v>0</v>
      </c>
      <c r="X2634">
        <v>509.02891413031131</v>
      </c>
      <c r="Y2634">
        <v>0</v>
      </c>
      <c r="Z2634">
        <v>0</v>
      </c>
      <c r="AA2634">
        <v>310.61305469089729</v>
      </c>
      <c r="AB2634">
        <v>297.0583452550369</v>
      </c>
      <c r="AC2634">
        <v>0</v>
      </c>
      <c r="AD2634">
        <v>0</v>
      </c>
      <c r="AE2634">
        <v>1116.7003140762454</v>
      </c>
    </row>
    <row r="2635" spans="1:31" x14ac:dyDescent="0.3">
      <c r="A2635">
        <v>2454020</v>
      </c>
      <c r="B2635">
        <v>1</v>
      </c>
      <c r="C2635" t="s">
        <v>80</v>
      </c>
      <c r="D2635" t="s">
        <v>103</v>
      </c>
      <c r="E2635" t="s">
        <v>284</v>
      </c>
      <c r="F2635" t="s">
        <v>7856</v>
      </c>
      <c r="G2635" t="s">
        <v>149</v>
      </c>
      <c r="H2635" t="s">
        <v>135</v>
      </c>
      <c r="I2635" t="s">
        <v>136</v>
      </c>
      <c r="J2635" t="s">
        <v>137</v>
      </c>
      <c r="K2635" t="s">
        <v>138</v>
      </c>
      <c r="L2635" t="s">
        <v>7857</v>
      </c>
      <c r="M2635" t="s">
        <v>7858</v>
      </c>
      <c r="N2635">
        <v>0.58888888800000005</v>
      </c>
      <c r="O2635">
        <v>5</v>
      </c>
      <c r="P2635">
        <v>5706</v>
      </c>
      <c r="Q2635">
        <v>11</v>
      </c>
      <c r="R2635">
        <v>13</v>
      </c>
      <c r="S2635">
        <v>36</v>
      </c>
      <c r="T2635">
        <v>433</v>
      </c>
      <c r="U2635">
        <v>31</v>
      </c>
      <c r="V2635">
        <v>9</v>
      </c>
      <c r="W2635">
        <v>0.60811940599951042</v>
      </c>
      <c r="X2635">
        <v>1007.2111552966161</v>
      </c>
      <c r="Y2635">
        <v>183.89199199949809</v>
      </c>
      <c r="Z2635">
        <v>8.9058021356071304</v>
      </c>
      <c r="AA2635">
        <v>231.97827355330909</v>
      </c>
      <c r="AB2635">
        <v>518.35138417436883</v>
      </c>
      <c r="AC2635">
        <v>2272.3523165336474</v>
      </c>
      <c r="AD2635">
        <v>429.12738601206871</v>
      </c>
      <c r="AE2635">
        <v>4652.4264291111149</v>
      </c>
    </row>
    <row r="2636" spans="1:31" x14ac:dyDescent="0.3">
      <c r="A2636">
        <v>2454412</v>
      </c>
      <c r="B2636">
        <v>1</v>
      </c>
      <c r="C2636" t="s">
        <v>80</v>
      </c>
      <c r="D2636" t="s">
        <v>103</v>
      </c>
      <c r="E2636" t="s">
        <v>173</v>
      </c>
      <c r="F2636" t="s">
        <v>7859</v>
      </c>
      <c r="G2636" t="s">
        <v>175</v>
      </c>
      <c r="H2636" t="s">
        <v>144</v>
      </c>
      <c r="I2636" t="s">
        <v>136</v>
      </c>
      <c r="J2636" t="s">
        <v>137</v>
      </c>
      <c r="K2636" t="s">
        <v>138</v>
      </c>
      <c r="L2636" t="s">
        <v>7860</v>
      </c>
      <c r="M2636" t="s">
        <v>7861</v>
      </c>
      <c r="N2636">
        <v>1.4775</v>
      </c>
      <c r="O2636">
        <v>0</v>
      </c>
      <c r="P2636">
        <v>1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0.16317383996621035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0.16317383996621035</v>
      </c>
    </row>
    <row r="2637" spans="1:31" x14ac:dyDescent="0.3">
      <c r="A2637">
        <v>2454312</v>
      </c>
      <c r="B2637">
        <v>1</v>
      </c>
      <c r="C2637" t="s">
        <v>81</v>
      </c>
      <c r="D2637" t="s">
        <v>118</v>
      </c>
      <c r="E2637" t="s">
        <v>147</v>
      </c>
      <c r="F2637" t="s">
        <v>7862</v>
      </c>
      <c r="G2637" t="s">
        <v>134</v>
      </c>
      <c r="H2637" t="s">
        <v>135</v>
      </c>
      <c r="I2637" t="s">
        <v>136</v>
      </c>
      <c r="J2637" t="s">
        <v>137</v>
      </c>
      <c r="K2637" t="s">
        <v>138</v>
      </c>
      <c r="L2637" t="s">
        <v>7863</v>
      </c>
      <c r="M2637" t="s">
        <v>7864</v>
      </c>
      <c r="N2637">
        <v>1.0225</v>
      </c>
      <c r="O2637">
        <v>0</v>
      </c>
      <c r="P2637">
        <v>0</v>
      </c>
      <c r="Q2637">
        <v>0</v>
      </c>
      <c r="R2637">
        <v>0</v>
      </c>
      <c r="S2637">
        <v>1</v>
      </c>
      <c r="T2637">
        <v>0</v>
      </c>
      <c r="U2637">
        <v>1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1.7627077411629601</v>
      </c>
      <c r="AB2637">
        <v>0</v>
      </c>
      <c r="AC2637">
        <v>111.41044447040854</v>
      </c>
      <c r="AD2637">
        <v>0</v>
      </c>
      <c r="AE2637">
        <v>113.17315221157149</v>
      </c>
    </row>
    <row r="2638" spans="1:31" x14ac:dyDescent="0.3">
      <c r="A2638">
        <v>2454229</v>
      </c>
      <c r="B2638">
        <v>1</v>
      </c>
      <c r="C2638" t="s">
        <v>81</v>
      </c>
      <c r="D2638" t="s">
        <v>128</v>
      </c>
      <c r="E2638" t="s">
        <v>141</v>
      </c>
      <c r="F2638" t="s">
        <v>7865</v>
      </c>
      <c r="G2638" t="s">
        <v>156</v>
      </c>
      <c r="H2638" t="s">
        <v>144</v>
      </c>
      <c r="I2638" t="s">
        <v>136</v>
      </c>
      <c r="J2638" t="s">
        <v>137</v>
      </c>
      <c r="K2638" t="s">
        <v>138</v>
      </c>
      <c r="L2638" t="s">
        <v>7866</v>
      </c>
      <c r="M2638" t="s">
        <v>7867</v>
      </c>
      <c r="N2638">
        <v>2.346944444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5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19.82381954695887</v>
      </c>
      <c r="AC2638">
        <v>0</v>
      </c>
      <c r="AD2638">
        <v>0</v>
      </c>
      <c r="AE2638">
        <v>19.82381954695887</v>
      </c>
    </row>
    <row r="2639" spans="1:31" x14ac:dyDescent="0.3">
      <c r="A2639">
        <v>2454515</v>
      </c>
      <c r="B2639">
        <v>1</v>
      </c>
      <c r="C2639" t="s">
        <v>80</v>
      </c>
      <c r="D2639" t="s">
        <v>100</v>
      </c>
      <c r="E2639" t="s">
        <v>173</v>
      </c>
      <c r="F2639" t="s">
        <v>7868</v>
      </c>
      <c r="G2639" t="s">
        <v>175</v>
      </c>
      <c r="H2639" t="s">
        <v>144</v>
      </c>
      <c r="I2639" t="s">
        <v>136</v>
      </c>
      <c r="J2639" t="s">
        <v>137</v>
      </c>
      <c r="K2639" t="s">
        <v>138</v>
      </c>
      <c r="L2639" t="s">
        <v>7869</v>
      </c>
      <c r="M2639" t="s">
        <v>7870</v>
      </c>
      <c r="N2639">
        <v>0.86083333299999998</v>
      </c>
      <c r="O2639">
        <v>0</v>
      </c>
      <c r="P2639">
        <v>2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0.18458896740341582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0.18458896740341582</v>
      </c>
    </row>
    <row r="2640" spans="1:31" x14ac:dyDescent="0.3">
      <c r="A2640">
        <v>2454183</v>
      </c>
      <c r="B2640">
        <v>1</v>
      </c>
      <c r="C2640" t="s">
        <v>80</v>
      </c>
      <c r="D2640" t="s">
        <v>90</v>
      </c>
      <c r="E2640" t="s">
        <v>173</v>
      </c>
      <c r="F2640" t="s">
        <v>7871</v>
      </c>
      <c r="G2640" t="s">
        <v>461</v>
      </c>
      <c r="H2640" t="s">
        <v>144</v>
      </c>
      <c r="I2640" t="s">
        <v>136</v>
      </c>
      <c r="J2640" t="s">
        <v>137</v>
      </c>
      <c r="K2640" t="s">
        <v>138</v>
      </c>
      <c r="L2640" t="s">
        <v>7872</v>
      </c>
      <c r="M2640" t="s">
        <v>7873</v>
      </c>
      <c r="N2640">
        <v>4.4225000000000003</v>
      </c>
      <c r="O2640">
        <v>0</v>
      </c>
      <c r="P2640">
        <v>9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11.536003694841055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11.536003694841055</v>
      </c>
    </row>
    <row r="2641" spans="1:31" x14ac:dyDescent="0.3">
      <c r="A2641">
        <v>2454246</v>
      </c>
      <c r="B2641">
        <v>1</v>
      </c>
      <c r="C2641" t="s">
        <v>81</v>
      </c>
      <c r="D2641" t="s">
        <v>118</v>
      </c>
      <c r="E2641" t="s">
        <v>169</v>
      </c>
      <c r="F2641" t="s">
        <v>7874</v>
      </c>
      <c r="G2641" t="s">
        <v>219</v>
      </c>
      <c r="H2641" t="s">
        <v>135</v>
      </c>
      <c r="I2641" t="s">
        <v>136</v>
      </c>
      <c r="J2641" t="s">
        <v>3</v>
      </c>
      <c r="K2641" t="s">
        <v>138</v>
      </c>
      <c r="L2641" t="s">
        <v>7875</v>
      </c>
      <c r="M2641" t="s">
        <v>7876</v>
      </c>
      <c r="N2641">
        <v>1.516388888</v>
      </c>
      <c r="O2641">
        <v>0</v>
      </c>
      <c r="P2641">
        <v>5271</v>
      </c>
      <c r="Q2641">
        <v>1</v>
      </c>
      <c r="R2641">
        <v>73</v>
      </c>
      <c r="S2641">
        <v>61</v>
      </c>
      <c r="T2641">
        <v>268</v>
      </c>
      <c r="U2641">
        <v>1</v>
      </c>
      <c r="V2641">
        <v>2</v>
      </c>
      <c r="W2641">
        <v>0</v>
      </c>
      <c r="X2641">
        <v>2256.7208861618296</v>
      </c>
      <c r="Y2641">
        <v>0</v>
      </c>
      <c r="Z2641">
        <v>28.084458803236288</v>
      </c>
      <c r="AA2641">
        <v>3892.8363545288789</v>
      </c>
      <c r="AB2641">
        <v>790.37464806589139</v>
      </c>
      <c r="AC2641">
        <v>92.665141211958286</v>
      </c>
      <c r="AD2641">
        <v>272.37524913677748</v>
      </c>
      <c r="AE2641">
        <v>7333.0567379085714</v>
      </c>
    </row>
    <row r="2642" spans="1:31" x14ac:dyDescent="0.3">
      <c r="A2642">
        <v>2454037</v>
      </c>
      <c r="B2642">
        <v>1</v>
      </c>
      <c r="C2642" t="s">
        <v>80</v>
      </c>
      <c r="D2642" t="s">
        <v>98</v>
      </c>
      <c r="E2642" t="s">
        <v>173</v>
      </c>
      <c r="F2642" t="s">
        <v>7877</v>
      </c>
      <c r="G2642" t="s">
        <v>175</v>
      </c>
      <c r="H2642" t="s">
        <v>144</v>
      </c>
      <c r="I2642" t="s">
        <v>136</v>
      </c>
      <c r="J2642" t="s">
        <v>137</v>
      </c>
      <c r="K2642" t="s">
        <v>138</v>
      </c>
      <c r="L2642" t="s">
        <v>7878</v>
      </c>
      <c r="M2642" t="s">
        <v>7879</v>
      </c>
      <c r="N2642">
        <v>1.250555555</v>
      </c>
      <c r="O2642">
        <v>0</v>
      </c>
      <c r="P2642">
        <v>1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7.8710892701181742E-2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7.8710892701181742E-2</v>
      </c>
    </row>
    <row r="2643" spans="1:31" x14ac:dyDescent="0.3">
      <c r="A2643">
        <v>2454266</v>
      </c>
      <c r="B2643">
        <v>1</v>
      </c>
      <c r="C2643" t="s">
        <v>80</v>
      </c>
      <c r="D2643" t="s">
        <v>99</v>
      </c>
      <c r="E2643" t="s">
        <v>147</v>
      </c>
      <c r="F2643" t="s">
        <v>7113</v>
      </c>
      <c r="G2643" t="s">
        <v>134</v>
      </c>
      <c r="H2643" t="s">
        <v>135</v>
      </c>
      <c r="I2643" t="s">
        <v>136</v>
      </c>
      <c r="J2643" t="s">
        <v>137</v>
      </c>
      <c r="K2643" t="s">
        <v>138</v>
      </c>
      <c r="L2643" t="s">
        <v>7880</v>
      </c>
      <c r="M2643" t="s">
        <v>7881</v>
      </c>
      <c r="N2643">
        <v>3.1936111110000001</v>
      </c>
      <c r="O2643">
        <v>1</v>
      </c>
      <c r="P2643">
        <v>269</v>
      </c>
      <c r="Q2643">
        <v>0</v>
      </c>
      <c r="R2643">
        <v>29</v>
      </c>
      <c r="S2643">
        <v>1</v>
      </c>
      <c r="T2643">
        <v>36</v>
      </c>
      <c r="U2643">
        <v>0</v>
      </c>
      <c r="V2643">
        <v>0</v>
      </c>
      <c r="W2643">
        <v>8.1109798857509148</v>
      </c>
      <c r="X2643">
        <v>200.66830460650883</v>
      </c>
      <c r="Y2643">
        <v>0</v>
      </c>
      <c r="Z2643">
        <v>10.071861434403091</v>
      </c>
      <c r="AA2643">
        <v>5.0906543357163256</v>
      </c>
      <c r="AB2643">
        <v>101.62681716814267</v>
      </c>
      <c r="AC2643">
        <v>0</v>
      </c>
      <c r="AD2643">
        <v>0</v>
      </c>
      <c r="AE2643">
        <v>325.56861743052184</v>
      </c>
    </row>
    <row r="2644" spans="1:31" x14ac:dyDescent="0.3">
      <c r="A2644">
        <v>2454097</v>
      </c>
      <c r="B2644">
        <v>1</v>
      </c>
      <c r="C2644" t="s">
        <v>80</v>
      </c>
      <c r="D2644" t="s">
        <v>103</v>
      </c>
      <c r="E2644" t="s">
        <v>141</v>
      </c>
      <c r="F2644" t="s">
        <v>3320</v>
      </c>
      <c r="G2644" t="s">
        <v>6050</v>
      </c>
      <c r="H2644" t="s">
        <v>144</v>
      </c>
      <c r="I2644" t="s">
        <v>136</v>
      </c>
      <c r="J2644" t="s">
        <v>137</v>
      </c>
      <c r="K2644" t="s">
        <v>138</v>
      </c>
      <c r="L2644" t="s">
        <v>7882</v>
      </c>
      <c r="M2644" t="s">
        <v>7883</v>
      </c>
      <c r="N2644">
        <v>3.3308333330000002</v>
      </c>
      <c r="O2644">
        <v>0</v>
      </c>
      <c r="P2644">
        <v>59</v>
      </c>
      <c r="Q2644">
        <v>0</v>
      </c>
      <c r="R2644">
        <v>0</v>
      </c>
      <c r="S2644">
        <v>0</v>
      </c>
      <c r="T2644">
        <v>11</v>
      </c>
      <c r="U2644">
        <v>0</v>
      </c>
      <c r="V2644">
        <v>0</v>
      </c>
      <c r="W2644">
        <v>0</v>
      </c>
      <c r="X2644">
        <v>66.984995855463922</v>
      </c>
      <c r="Y2644">
        <v>0</v>
      </c>
      <c r="Z2644">
        <v>0</v>
      </c>
      <c r="AA2644">
        <v>0</v>
      </c>
      <c r="AB2644">
        <v>73.535004691570876</v>
      </c>
      <c r="AC2644">
        <v>0</v>
      </c>
      <c r="AD2644">
        <v>0</v>
      </c>
      <c r="AE2644">
        <v>140.52000054703478</v>
      </c>
    </row>
    <row r="2645" spans="1:31" x14ac:dyDescent="0.3">
      <c r="A2645">
        <v>2454478</v>
      </c>
      <c r="B2645">
        <v>1</v>
      </c>
      <c r="C2645" t="s">
        <v>80</v>
      </c>
      <c r="D2645" t="s">
        <v>109</v>
      </c>
      <c r="E2645" t="s">
        <v>141</v>
      </c>
      <c r="F2645" t="s">
        <v>7884</v>
      </c>
      <c r="G2645" t="s">
        <v>156</v>
      </c>
      <c r="H2645" t="s">
        <v>144</v>
      </c>
      <c r="I2645" t="s">
        <v>136</v>
      </c>
      <c r="J2645" t="s">
        <v>137</v>
      </c>
      <c r="K2645" t="s">
        <v>138</v>
      </c>
      <c r="L2645" t="s">
        <v>7885</v>
      </c>
      <c r="M2645" t="s">
        <v>7886</v>
      </c>
      <c r="N2645">
        <v>1.426666666</v>
      </c>
      <c r="O2645">
        <v>0</v>
      </c>
      <c r="P2645">
        <v>82</v>
      </c>
      <c r="Q2645">
        <v>0</v>
      </c>
      <c r="R2645">
        <v>2</v>
      </c>
      <c r="S2645">
        <v>0</v>
      </c>
      <c r="T2645">
        <v>8</v>
      </c>
      <c r="U2645">
        <v>0</v>
      </c>
      <c r="V2645">
        <v>0</v>
      </c>
      <c r="W2645">
        <v>0</v>
      </c>
      <c r="X2645">
        <v>29.019362178319671</v>
      </c>
      <c r="Y2645">
        <v>0</v>
      </c>
      <c r="Z2645">
        <v>0.8647772459021803</v>
      </c>
      <c r="AA2645">
        <v>0</v>
      </c>
      <c r="AB2645">
        <v>7.5161214065654613</v>
      </c>
      <c r="AC2645">
        <v>0</v>
      </c>
      <c r="AD2645">
        <v>0</v>
      </c>
      <c r="AE2645">
        <v>37.40026083078731</v>
      </c>
    </row>
    <row r="2646" spans="1:31" x14ac:dyDescent="0.3">
      <c r="A2646">
        <v>2454146</v>
      </c>
      <c r="B2646">
        <v>1</v>
      </c>
      <c r="C2646" t="s">
        <v>80</v>
      </c>
      <c r="D2646" t="s">
        <v>100</v>
      </c>
      <c r="E2646" t="s">
        <v>173</v>
      </c>
      <c r="F2646" t="s">
        <v>7887</v>
      </c>
      <c r="G2646" t="s">
        <v>461</v>
      </c>
      <c r="H2646" t="s">
        <v>144</v>
      </c>
      <c r="I2646" t="s">
        <v>136</v>
      </c>
      <c r="J2646" t="s">
        <v>137</v>
      </c>
      <c r="K2646" t="s">
        <v>138</v>
      </c>
      <c r="L2646" t="s">
        <v>7888</v>
      </c>
      <c r="M2646" t="s">
        <v>7889</v>
      </c>
      <c r="N2646">
        <v>1.5008333330000001</v>
      </c>
      <c r="O2646">
        <v>0</v>
      </c>
      <c r="P2646">
        <v>7</v>
      </c>
      <c r="Q2646">
        <v>0</v>
      </c>
      <c r="R2646">
        <v>0</v>
      </c>
      <c r="S2646">
        <v>0</v>
      </c>
      <c r="T2646">
        <v>2</v>
      </c>
      <c r="U2646">
        <v>0</v>
      </c>
      <c r="V2646">
        <v>0</v>
      </c>
      <c r="W2646">
        <v>0</v>
      </c>
      <c r="X2646">
        <v>3.2668127199039572</v>
      </c>
      <c r="Y2646">
        <v>0</v>
      </c>
      <c r="Z2646">
        <v>0</v>
      </c>
      <c r="AA2646">
        <v>0</v>
      </c>
      <c r="AB2646">
        <v>0.55591599137237713</v>
      </c>
      <c r="AC2646">
        <v>0</v>
      </c>
      <c r="AD2646">
        <v>0</v>
      </c>
      <c r="AE2646">
        <v>3.8227287112763344</v>
      </c>
    </row>
    <row r="2647" spans="1:31" x14ac:dyDescent="0.3">
      <c r="A2647">
        <v>2453954</v>
      </c>
      <c r="B2647">
        <v>1</v>
      </c>
      <c r="C2647" t="s">
        <v>80</v>
      </c>
      <c r="D2647" t="s">
        <v>82</v>
      </c>
      <c r="E2647" t="s">
        <v>159</v>
      </c>
      <c r="F2647" t="s">
        <v>7890</v>
      </c>
      <c r="G2647" t="s">
        <v>7891</v>
      </c>
      <c r="H2647" t="s">
        <v>144</v>
      </c>
      <c r="I2647" t="s">
        <v>136</v>
      </c>
      <c r="J2647" t="s">
        <v>137</v>
      </c>
      <c r="K2647" t="s">
        <v>162</v>
      </c>
      <c r="L2647" t="s">
        <v>7892</v>
      </c>
      <c r="M2647" t="s">
        <v>7893</v>
      </c>
      <c r="N2647">
        <v>4.6224999999999996</v>
      </c>
      <c r="O2647">
        <v>0</v>
      </c>
      <c r="P2647">
        <v>156</v>
      </c>
      <c r="Q2647">
        <v>0</v>
      </c>
      <c r="R2647">
        <v>0</v>
      </c>
      <c r="S2647">
        <v>0</v>
      </c>
      <c r="T2647">
        <v>305</v>
      </c>
      <c r="U2647">
        <v>0</v>
      </c>
      <c r="V2647">
        <v>0</v>
      </c>
      <c r="W2647">
        <v>0</v>
      </c>
      <c r="X2647">
        <v>248.5048275559451</v>
      </c>
      <c r="Y2647">
        <v>0</v>
      </c>
      <c r="Z2647">
        <v>0</v>
      </c>
      <c r="AA2647">
        <v>0</v>
      </c>
      <c r="AB2647">
        <v>1706.548548307924</v>
      </c>
      <c r="AC2647">
        <v>0</v>
      </c>
      <c r="AD2647">
        <v>0</v>
      </c>
      <c r="AE2647">
        <v>1955.053375863869</v>
      </c>
    </row>
    <row r="2648" spans="1:31" x14ac:dyDescent="0.3">
      <c r="A2648">
        <v>2454452</v>
      </c>
      <c r="B2648">
        <v>1</v>
      </c>
      <c r="C2648" t="s">
        <v>80</v>
      </c>
      <c r="D2648" t="s">
        <v>104</v>
      </c>
      <c r="E2648" t="s">
        <v>173</v>
      </c>
      <c r="F2648" t="s">
        <v>7894</v>
      </c>
      <c r="G2648" t="s">
        <v>175</v>
      </c>
      <c r="H2648" t="s">
        <v>144</v>
      </c>
      <c r="I2648" t="s">
        <v>136</v>
      </c>
      <c r="J2648" t="s">
        <v>137</v>
      </c>
      <c r="K2648" t="s">
        <v>138</v>
      </c>
      <c r="L2648" t="s">
        <v>7895</v>
      </c>
      <c r="M2648" t="s">
        <v>7896</v>
      </c>
      <c r="N2648">
        <v>3.306944444</v>
      </c>
      <c r="O2648">
        <v>0</v>
      </c>
      <c r="P2648">
        <v>2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3.1131609266577254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3.1131609266577254</v>
      </c>
    </row>
    <row r="2649" spans="1:31" x14ac:dyDescent="0.3">
      <c r="A2649">
        <v>2453931</v>
      </c>
      <c r="B2649">
        <v>1</v>
      </c>
      <c r="C2649" t="s">
        <v>80</v>
      </c>
      <c r="D2649" t="s">
        <v>94</v>
      </c>
      <c r="E2649" t="s">
        <v>159</v>
      </c>
      <c r="F2649" t="s">
        <v>7897</v>
      </c>
      <c r="G2649" t="s">
        <v>161</v>
      </c>
      <c r="H2649" t="s">
        <v>144</v>
      </c>
      <c r="I2649" t="s">
        <v>136</v>
      </c>
      <c r="J2649" t="s">
        <v>137</v>
      </c>
      <c r="K2649" t="s">
        <v>162</v>
      </c>
      <c r="L2649" t="s">
        <v>7898</v>
      </c>
      <c r="M2649" t="s">
        <v>7899</v>
      </c>
      <c r="N2649">
        <v>7.7925000000000004</v>
      </c>
      <c r="O2649">
        <v>0</v>
      </c>
      <c r="P2649">
        <v>453</v>
      </c>
      <c r="Q2649">
        <v>0</v>
      </c>
      <c r="R2649">
        <v>0</v>
      </c>
      <c r="S2649">
        <v>0</v>
      </c>
      <c r="T2649">
        <v>19</v>
      </c>
      <c r="U2649">
        <v>0</v>
      </c>
      <c r="V2649">
        <v>0</v>
      </c>
      <c r="W2649">
        <v>0</v>
      </c>
      <c r="X2649">
        <v>807.51765628275234</v>
      </c>
      <c r="Y2649">
        <v>0</v>
      </c>
      <c r="Z2649">
        <v>0</v>
      </c>
      <c r="AA2649">
        <v>0</v>
      </c>
      <c r="AB2649">
        <v>116.36230110265188</v>
      </c>
      <c r="AC2649">
        <v>0</v>
      </c>
      <c r="AD2649">
        <v>0</v>
      </c>
      <c r="AE2649">
        <v>923.87995738540417</v>
      </c>
    </row>
    <row r="2650" spans="1:31" x14ac:dyDescent="0.3">
      <c r="A2650">
        <v>2454103</v>
      </c>
      <c r="B2650">
        <v>1</v>
      </c>
      <c r="C2650" t="s">
        <v>80</v>
      </c>
      <c r="D2650" t="s">
        <v>92</v>
      </c>
      <c r="E2650" t="s">
        <v>173</v>
      </c>
      <c r="F2650" t="s">
        <v>7900</v>
      </c>
      <c r="G2650" t="s">
        <v>461</v>
      </c>
      <c r="H2650" t="s">
        <v>144</v>
      </c>
      <c r="I2650" t="s">
        <v>136</v>
      </c>
      <c r="J2650" t="s">
        <v>137</v>
      </c>
      <c r="K2650" t="s">
        <v>138</v>
      </c>
      <c r="L2650" t="s">
        <v>7901</v>
      </c>
      <c r="M2650" t="s">
        <v>7902</v>
      </c>
      <c r="N2650">
        <v>0.68388888800000003</v>
      </c>
      <c r="O2650">
        <v>0</v>
      </c>
      <c r="P2650">
        <v>9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0.79583851989881593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0.79583851989881593</v>
      </c>
    </row>
    <row r="2651" spans="1:31" x14ac:dyDescent="0.3">
      <c r="A2651">
        <v>2454223</v>
      </c>
      <c r="B2651">
        <v>1</v>
      </c>
      <c r="C2651" t="s">
        <v>81</v>
      </c>
      <c r="D2651" t="s">
        <v>114</v>
      </c>
      <c r="E2651" t="s">
        <v>173</v>
      </c>
      <c r="F2651" t="s">
        <v>7903</v>
      </c>
      <c r="G2651" t="s">
        <v>175</v>
      </c>
      <c r="H2651" t="s">
        <v>144</v>
      </c>
      <c r="I2651" t="s">
        <v>136</v>
      </c>
      <c r="J2651" t="s">
        <v>137</v>
      </c>
      <c r="K2651" t="s">
        <v>138</v>
      </c>
      <c r="L2651" t="s">
        <v>7904</v>
      </c>
      <c r="M2651" t="s">
        <v>7905</v>
      </c>
      <c r="N2651">
        <v>1.3688888880000001</v>
      </c>
      <c r="O2651">
        <v>0</v>
      </c>
      <c r="P2651">
        <v>0</v>
      </c>
      <c r="Q2651">
        <v>0</v>
      </c>
      <c r="R2651">
        <v>1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5.0693703650961694E-2</v>
      </c>
      <c r="AA2651">
        <v>0</v>
      </c>
      <c r="AB2651">
        <v>0</v>
      </c>
      <c r="AC2651">
        <v>0</v>
      </c>
      <c r="AD2651">
        <v>0</v>
      </c>
      <c r="AE2651">
        <v>5.0693703650961694E-2</v>
      </c>
    </row>
    <row r="2652" spans="1:31" x14ac:dyDescent="0.3">
      <c r="A2652">
        <v>2454060</v>
      </c>
      <c r="B2652">
        <v>1</v>
      </c>
      <c r="C2652" t="s">
        <v>81</v>
      </c>
      <c r="D2652" t="s">
        <v>128</v>
      </c>
      <c r="E2652" t="s">
        <v>141</v>
      </c>
      <c r="F2652" t="s">
        <v>7906</v>
      </c>
      <c r="G2652" t="s">
        <v>156</v>
      </c>
      <c r="H2652" t="s">
        <v>144</v>
      </c>
      <c r="I2652" t="s">
        <v>136</v>
      </c>
      <c r="J2652" t="s">
        <v>137</v>
      </c>
      <c r="K2652" t="s">
        <v>138</v>
      </c>
      <c r="L2652" t="s">
        <v>7907</v>
      </c>
      <c r="M2652" t="s">
        <v>7908</v>
      </c>
      <c r="N2652">
        <v>6.1458333329999997</v>
      </c>
      <c r="O2652">
        <v>0</v>
      </c>
      <c r="P2652">
        <v>122</v>
      </c>
      <c r="Q2652">
        <v>0</v>
      </c>
      <c r="R2652">
        <v>6</v>
      </c>
      <c r="S2652">
        <v>0</v>
      </c>
      <c r="T2652">
        <v>9</v>
      </c>
      <c r="U2652">
        <v>0</v>
      </c>
      <c r="V2652">
        <v>0</v>
      </c>
      <c r="W2652">
        <v>0</v>
      </c>
      <c r="X2652">
        <v>153.46866519919806</v>
      </c>
      <c r="Y2652">
        <v>0</v>
      </c>
      <c r="Z2652">
        <v>6.9145672240276017</v>
      </c>
      <c r="AA2652">
        <v>0</v>
      </c>
      <c r="AB2652">
        <v>69.752924898170733</v>
      </c>
      <c r="AC2652">
        <v>0</v>
      </c>
      <c r="AD2652">
        <v>0</v>
      </c>
      <c r="AE2652">
        <v>230.13615732139638</v>
      </c>
    </row>
    <row r="2653" spans="1:31" x14ac:dyDescent="0.3">
      <c r="A2653">
        <v>2454166</v>
      </c>
      <c r="B2653">
        <v>1</v>
      </c>
      <c r="C2653" t="s">
        <v>81</v>
      </c>
      <c r="D2653" t="s">
        <v>128</v>
      </c>
      <c r="E2653" t="s">
        <v>169</v>
      </c>
      <c r="F2653" t="s">
        <v>7785</v>
      </c>
      <c r="G2653" t="s">
        <v>149</v>
      </c>
      <c r="H2653" t="s">
        <v>135</v>
      </c>
      <c r="I2653" t="s">
        <v>136</v>
      </c>
      <c r="J2653" t="s">
        <v>137</v>
      </c>
      <c r="K2653" t="s">
        <v>138</v>
      </c>
      <c r="L2653" t="s">
        <v>7909</v>
      </c>
      <c r="M2653" t="s">
        <v>7910</v>
      </c>
      <c r="N2653">
        <v>0.313611111</v>
      </c>
      <c r="O2653">
        <v>20</v>
      </c>
      <c r="P2653">
        <v>115</v>
      </c>
      <c r="Q2653">
        <v>300</v>
      </c>
      <c r="R2653">
        <v>97</v>
      </c>
      <c r="S2653">
        <v>11</v>
      </c>
      <c r="T2653">
        <v>6</v>
      </c>
      <c r="U2653">
        <v>0</v>
      </c>
      <c r="V2653">
        <v>0</v>
      </c>
      <c r="W2653">
        <v>1.1743146536902604</v>
      </c>
      <c r="X2653">
        <v>10.525211352541195</v>
      </c>
      <c r="Y2653">
        <v>28.0669341278297</v>
      </c>
      <c r="Z2653">
        <v>10.428498895348849</v>
      </c>
      <c r="AA2653">
        <v>3.2185052067223499</v>
      </c>
      <c r="AB2653">
        <v>2.7644600976504137</v>
      </c>
      <c r="AC2653">
        <v>0</v>
      </c>
      <c r="AD2653">
        <v>0</v>
      </c>
      <c r="AE2653">
        <v>56.177924333782762</v>
      </c>
    </row>
    <row r="2654" spans="1:31" x14ac:dyDescent="0.3">
      <c r="A2654">
        <v>2454409</v>
      </c>
      <c r="B2654">
        <v>1</v>
      </c>
      <c r="C2654" t="s">
        <v>80</v>
      </c>
      <c r="D2654" t="s">
        <v>107</v>
      </c>
      <c r="E2654" t="s">
        <v>141</v>
      </c>
      <c r="F2654" t="s">
        <v>7911</v>
      </c>
      <c r="G2654" t="s">
        <v>143</v>
      </c>
      <c r="H2654" t="s">
        <v>144</v>
      </c>
      <c r="I2654" t="s">
        <v>136</v>
      </c>
      <c r="J2654" t="s">
        <v>137</v>
      </c>
      <c r="K2654" t="s">
        <v>138</v>
      </c>
      <c r="L2654" t="s">
        <v>7912</v>
      </c>
      <c r="M2654" t="s">
        <v>7913</v>
      </c>
      <c r="N2654">
        <v>0.44888888799999999</v>
      </c>
      <c r="O2654">
        <v>0</v>
      </c>
      <c r="P2654">
        <v>82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8.0150801983280022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8.0150801983280022</v>
      </c>
    </row>
    <row r="2655" spans="1:31" x14ac:dyDescent="0.3">
      <c r="A2655">
        <v>2454255</v>
      </c>
      <c r="B2655">
        <v>1</v>
      </c>
      <c r="C2655" t="s">
        <v>81</v>
      </c>
      <c r="D2655" t="s">
        <v>118</v>
      </c>
      <c r="E2655" t="s">
        <v>132</v>
      </c>
      <c r="F2655" t="s">
        <v>7914</v>
      </c>
      <c r="G2655" t="s">
        <v>226</v>
      </c>
      <c r="H2655" t="s">
        <v>135</v>
      </c>
      <c r="I2655" t="s">
        <v>136</v>
      </c>
      <c r="J2655" t="s">
        <v>137</v>
      </c>
      <c r="K2655" t="s">
        <v>162</v>
      </c>
      <c r="L2655" t="s">
        <v>7915</v>
      </c>
      <c r="M2655" t="s">
        <v>7916</v>
      </c>
      <c r="N2655">
        <v>1.0247222220000001</v>
      </c>
      <c r="O2655">
        <v>19</v>
      </c>
      <c r="P2655">
        <v>1721</v>
      </c>
      <c r="Q2655">
        <v>54</v>
      </c>
      <c r="R2655">
        <v>161</v>
      </c>
      <c r="S2655">
        <v>16</v>
      </c>
      <c r="T2655">
        <v>124</v>
      </c>
      <c r="U2655">
        <v>0</v>
      </c>
      <c r="V2655">
        <v>0</v>
      </c>
      <c r="W2655">
        <v>7.6385426644116636</v>
      </c>
      <c r="X2655">
        <v>228.80922171668598</v>
      </c>
      <c r="Y2655">
        <v>25.679672275462725</v>
      </c>
      <c r="Z2655">
        <v>29.334074302108434</v>
      </c>
      <c r="AA2655">
        <v>22.034350216800874</v>
      </c>
      <c r="AB2655">
        <v>96.027934160177978</v>
      </c>
      <c r="AC2655">
        <v>0</v>
      </c>
      <c r="AD2655">
        <v>0</v>
      </c>
      <c r="AE2655">
        <v>409.52379533564761</v>
      </c>
    </row>
    <row r="2656" spans="1:31" x14ac:dyDescent="0.3">
      <c r="A2656">
        <v>2454564</v>
      </c>
      <c r="B2656">
        <v>1</v>
      </c>
      <c r="C2656" t="s">
        <v>80</v>
      </c>
      <c r="D2656" t="s">
        <v>94</v>
      </c>
      <c r="E2656" t="s">
        <v>141</v>
      </c>
      <c r="F2656" t="s">
        <v>7917</v>
      </c>
      <c r="G2656" t="s">
        <v>156</v>
      </c>
      <c r="H2656" t="s">
        <v>144</v>
      </c>
      <c r="I2656" t="s">
        <v>136</v>
      </c>
      <c r="J2656" t="s">
        <v>137</v>
      </c>
      <c r="K2656" t="s">
        <v>138</v>
      </c>
      <c r="L2656" t="s">
        <v>7918</v>
      </c>
      <c r="M2656" t="s">
        <v>7919</v>
      </c>
      <c r="N2656">
        <v>2.4847222219999998</v>
      </c>
      <c r="O2656">
        <v>0</v>
      </c>
      <c r="P2656">
        <v>12</v>
      </c>
      <c r="Q2656">
        <v>0</v>
      </c>
      <c r="R2656">
        <v>0</v>
      </c>
      <c r="S2656">
        <v>0</v>
      </c>
      <c r="T2656">
        <v>4</v>
      </c>
      <c r="U2656">
        <v>0</v>
      </c>
      <c r="V2656">
        <v>0</v>
      </c>
      <c r="W2656">
        <v>0</v>
      </c>
      <c r="X2656">
        <v>9.6673282436126904</v>
      </c>
      <c r="Y2656">
        <v>0</v>
      </c>
      <c r="Z2656">
        <v>0</v>
      </c>
      <c r="AA2656">
        <v>0</v>
      </c>
      <c r="AB2656">
        <v>3.3486997132907064</v>
      </c>
      <c r="AC2656">
        <v>0</v>
      </c>
      <c r="AD2656">
        <v>0</v>
      </c>
      <c r="AE2656">
        <v>13.016027956903397</v>
      </c>
    </row>
    <row r="2657" spans="1:31" x14ac:dyDescent="0.3">
      <c r="A2657">
        <v>2453900</v>
      </c>
      <c r="B2657">
        <v>1</v>
      </c>
      <c r="C2657" t="s">
        <v>80</v>
      </c>
      <c r="D2657" t="s">
        <v>96</v>
      </c>
      <c r="E2657" t="s">
        <v>173</v>
      </c>
      <c r="F2657" t="s">
        <v>7920</v>
      </c>
      <c r="G2657" t="s">
        <v>461</v>
      </c>
      <c r="H2657" t="s">
        <v>144</v>
      </c>
      <c r="I2657" t="s">
        <v>136</v>
      </c>
      <c r="J2657" t="s">
        <v>137</v>
      </c>
      <c r="K2657" t="s">
        <v>138</v>
      </c>
      <c r="L2657" t="s">
        <v>7921</v>
      </c>
      <c r="M2657" t="s">
        <v>7922</v>
      </c>
      <c r="N2657">
        <v>1.353611111</v>
      </c>
      <c r="O2657">
        <v>0</v>
      </c>
      <c r="P2657">
        <v>1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2.5801743279896372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2.5801743279896372</v>
      </c>
    </row>
    <row r="2658" spans="1:31" x14ac:dyDescent="0.3">
      <c r="A2658">
        <v>2453877</v>
      </c>
      <c r="B2658">
        <v>1</v>
      </c>
      <c r="C2658" t="s">
        <v>80</v>
      </c>
      <c r="D2658" t="s">
        <v>83</v>
      </c>
      <c r="E2658" t="s">
        <v>169</v>
      </c>
      <c r="F2658" t="s">
        <v>7187</v>
      </c>
      <c r="G2658" t="s">
        <v>149</v>
      </c>
      <c r="H2658" t="s">
        <v>135</v>
      </c>
      <c r="I2658" t="s">
        <v>136</v>
      </c>
      <c r="J2658" t="s">
        <v>137</v>
      </c>
      <c r="K2658" t="s">
        <v>138</v>
      </c>
      <c r="L2658" t="s">
        <v>7923</v>
      </c>
      <c r="M2658" t="s">
        <v>7924</v>
      </c>
      <c r="N2658">
        <v>0.31305555499999999</v>
      </c>
      <c r="O2658">
        <v>4</v>
      </c>
      <c r="P2658">
        <v>282</v>
      </c>
      <c r="Q2658">
        <v>8</v>
      </c>
      <c r="R2658">
        <v>30</v>
      </c>
      <c r="S2658">
        <v>9</v>
      </c>
      <c r="T2658">
        <v>25</v>
      </c>
      <c r="U2658">
        <v>0</v>
      </c>
      <c r="V2658">
        <v>0</v>
      </c>
      <c r="W2658">
        <v>0.77091919169613665</v>
      </c>
      <c r="X2658">
        <v>18.942763731460332</v>
      </c>
      <c r="Y2658">
        <v>3.903311901847168</v>
      </c>
      <c r="Z2658">
        <v>3.1655212492458489</v>
      </c>
      <c r="AA2658">
        <v>7.8679529151574235</v>
      </c>
      <c r="AB2658">
        <v>5.762130849384163</v>
      </c>
      <c r="AC2658">
        <v>0</v>
      </c>
      <c r="AD2658">
        <v>0</v>
      </c>
      <c r="AE2658">
        <v>40.412599838791074</v>
      </c>
    </row>
    <row r="2659" spans="1:31" x14ac:dyDescent="0.3">
      <c r="A2659">
        <v>2454046</v>
      </c>
      <c r="B2659">
        <v>1</v>
      </c>
      <c r="C2659" t="s">
        <v>81</v>
      </c>
      <c r="D2659" t="s">
        <v>118</v>
      </c>
      <c r="E2659" t="s">
        <v>147</v>
      </c>
      <c r="F2659" t="s">
        <v>7925</v>
      </c>
      <c r="G2659" t="s">
        <v>226</v>
      </c>
      <c r="H2659" t="s">
        <v>135</v>
      </c>
      <c r="I2659" t="s">
        <v>136</v>
      </c>
      <c r="J2659" t="s">
        <v>137</v>
      </c>
      <c r="K2659" t="s">
        <v>162</v>
      </c>
      <c r="L2659" t="s">
        <v>7926</v>
      </c>
      <c r="M2659" t="s">
        <v>7927</v>
      </c>
      <c r="N2659">
        <v>0.36138888800000002</v>
      </c>
      <c r="O2659">
        <v>0</v>
      </c>
      <c r="P2659">
        <v>368</v>
      </c>
      <c r="Q2659">
        <v>0</v>
      </c>
      <c r="R2659">
        <v>1</v>
      </c>
      <c r="S2659">
        <v>0</v>
      </c>
      <c r="T2659">
        <v>13</v>
      </c>
      <c r="U2659">
        <v>0</v>
      </c>
      <c r="V2659">
        <v>0</v>
      </c>
      <c r="W2659">
        <v>0</v>
      </c>
      <c r="X2659">
        <v>36.890430193533014</v>
      </c>
      <c r="Y2659">
        <v>0</v>
      </c>
      <c r="Z2659">
        <v>7.9943250036458358E-2</v>
      </c>
      <c r="AA2659">
        <v>0</v>
      </c>
      <c r="AB2659">
        <v>8.8534558769289031</v>
      </c>
      <c r="AC2659">
        <v>0</v>
      </c>
      <c r="AD2659">
        <v>0</v>
      </c>
      <c r="AE2659">
        <v>45.823829320498376</v>
      </c>
    </row>
    <row r="2660" spans="1:31" x14ac:dyDescent="0.3">
      <c r="A2660">
        <v>2453940</v>
      </c>
      <c r="B2660">
        <v>1</v>
      </c>
      <c r="C2660" t="s">
        <v>80</v>
      </c>
      <c r="D2660" t="s">
        <v>108</v>
      </c>
      <c r="E2660" t="s">
        <v>141</v>
      </c>
      <c r="F2660" t="s">
        <v>816</v>
      </c>
      <c r="G2660" t="s">
        <v>226</v>
      </c>
      <c r="H2660" t="s">
        <v>144</v>
      </c>
      <c r="I2660" t="s">
        <v>136</v>
      </c>
      <c r="J2660" t="s">
        <v>137</v>
      </c>
      <c r="K2660" t="s">
        <v>162</v>
      </c>
      <c r="L2660" t="s">
        <v>7928</v>
      </c>
      <c r="M2660" t="s">
        <v>7351</v>
      </c>
      <c r="N2660">
        <v>8.505833333</v>
      </c>
      <c r="O2660">
        <v>0</v>
      </c>
      <c r="P2660">
        <v>3</v>
      </c>
      <c r="Q2660">
        <v>0</v>
      </c>
      <c r="R2660">
        <v>5</v>
      </c>
      <c r="S2660">
        <v>0</v>
      </c>
      <c r="T2660">
        <v>3</v>
      </c>
      <c r="U2660">
        <v>0</v>
      </c>
      <c r="V2660">
        <v>0</v>
      </c>
      <c r="W2660">
        <v>0</v>
      </c>
      <c r="X2660">
        <v>1.2094884834367861</v>
      </c>
      <c r="Y2660">
        <v>0</v>
      </c>
      <c r="Z2660">
        <v>3.0845416769322793</v>
      </c>
      <c r="AA2660">
        <v>0</v>
      </c>
      <c r="AB2660">
        <v>1.1477934896783493</v>
      </c>
      <c r="AC2660">
        <v>0</v>
      </c>
      <c r="AD2660">
        <v>0</v>
      </c>
      <c r="AE2660">
        <v>5.4418236500474144</v>
      </c>
    </row>
    <row r="2661" spans="1:31" x14ac:dyDescent="0.3">
      <c r="A2661">
        <v>2454341</v>
      </c>
      <c r="B2661">
        <v>1</v>
      </c>
      <c r="C2661" t="s">
        <v>80</v>
      </c>
      <c r="D2661" t="s">
        <v>85</v>
      </c>
      <c r="E2661" t="s">
        <v>141</v>
      </c>
      <c r="F2661" t="s">
        <v>7929</v>
      </c>
      <c r="G2661" t="s">
        <v>143</v>
      </c>
      <c r="H2661" t="s">
        <v>144</v>
      </c>
      <c r="I2661" t="s">
        <v>136</v>
      </c>
      <c r="J2661" t="s">
        <v>137</v>
      </c>
      <c r="K2661" t="s">
        <v>138</v>
      </c>
      <c r="L2661" t="s">
        <v>7930</v>
      </c>
      <c r="M2661" t="s">
        <v>7931</v>
      </c>
      <c r="N2661">
        <v>0.36305555499999997</v>
      </c>
      <c r="O2661">
        <v>0</v>
      </c>
      <c r="P2661">
        <v>130</v>
      </c>
      <c r="Q2661">
        <v>0</v>
      </c>
      <c r="R2661">
        <v>0</v>
      </c>
      <c r="S2661">
        <v>0</v>
      </c>
      <c r="T2661">
        <v>19</v>
      </c>
      <c r="U2661">
        <v>0</v>
      </c>
      <c r="V2661">
        <v>0</v>
      </c>
      <c r="W2661">
        <v>0</v>
      </c>
      <c r="X2661">
        <v>18.880743863641356</v>
      </c>
      <c r="Y2661">
        <v>0</v>
      </c>
      <c r="Z2661">
        <v>0</v>
      </c>
      <c r="AA2661">
        <v>0</v>
      </c>
      <c r="AB2661">
        <v>3.7477412923326208</v>
      </c>
      <c r="AC2661">
        <v>0</v>
      </c>
      <c r="AD2661">
        <v>0</v>
      </c>
      <c r="AE2661">
        <v>22.628485155973976</v>
      </c>
    </row>
    <row r="2662" spans="1:31" x14ac:dyDescent="0.3">
      <c r="A2662">
        <v>2453986</v>
      </c>
      <c r="B2662">
        <v>1</v>
      </c>
      <c r="C2662" t="s">
        <v>80</v>
      </c>
      <c r="D2662" t="s">
        <v>99</v>
      </c>
      <c r="E2662" t="s">
        <v>173</v>
      </c>
      <c r="F2662" t="s">
        <v>7932</v>
      </c>
      <c r="G2662" t="s">
        <v>175</v>
      </c>
      <c r="H2662" t="s">
        <v>144</v>
      </c>
      <c r="I2662" t="s">
        <v>136</v>
      </c>
      <c r="J2662" t="s">
        <v>137</v>
      </c>
      <c r="K2662" t="s">
        <v>138</v>
      </c>
      <c r="L2662" t="s">
        <v>7933</v>
      </c>
      <c r="M2662" t="s">
        <v>7934</v>
      </c>
      <c r="N2662">
        <v>2.2338888880000001</v>
      </c>
      <c r="O2662">
        <v>0</v>
      </c>
      <c r="P2662">
        <v>1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0.5698050550136049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0.5698050550136049</v>
      </c>
    </row>
    <row r="2663" spans="1:31" x14ac:dyDescent="0.3">
      <c r="A2663">
        <v>2454481</v>
      </c>
      <c r="B2663">
        <v>1</v>
      </c>
      <c r="C2663" t="s">
        <v>80</v>
      </c>
      <c r="D2663" t="s">
        <v>82</v>
      </c>
      <c r="E2663" t="s">
        <v>141</v>
      </c>
      <c r="F2663" t="s">
        <v>7935</v>
      </c>
      <c r="G2663" t="s">
        <v>956</v>
      </c>
      <c r="H2663" t="s">
        <v>144</v>
      </c>
      <c r="I2663" t="s">
        <v>136</v>
      </c>
      <c r="J2663" t="s">
        <v>137</v>
      </c>
      <c r="K2663" t="s">
        <v>138</v>
      </c>
      <c r="L2663" t="s">
        <v>7936</v>
      </c>
      <c r="M2663" t="s">
        <v>7937</v>
      </c>
      <c r="N2663">
        <v>1.394722222</v>
      </c>
      <c r="O2663">
        <v>0</v>
      </c>
      <c r="P2663">
        <v>254</v>
      </c>
      <c r="Q2663">
        <v>0</v>
      </c>
      <c r="R2663">
        <v>0</v>
      </c>
      <c r="S2663">
        <v>0</v>
      </c>
      <c r="T2663">
        <v>6</v>
      </c>
      <c r="U2663">
        <v>0</v>
      </c>
      <c r="V2663">
        <v>0</v>
      </c>
      <c r="W2663">
        <v>0</v>
      </c>
      <c r="X2663">
        <v>153.41636419701047</v>
      </c>
      <c r="Y2663">
        <v>0</v>
      </c>
      <c r="Z2663">
        <v>0</v>
      </c>
      <c r="AA2663">
        <v>0</v>
      </c>
      <c r="AB2663">
        <v>0.92039131820797038</v>
      </c>
      <c r="AC2663">
        <v>0</v>
      </c>
      <c r="AD2663">
        <v>0</v>
      </c>
      <c r="AE2663">
        <v>154.33675551521844</v>
      </c>
    </row>
    <row r="2664" spans="1:31" x14ac:dyDescent="0.3">
      <c r="A2664">
        <v>2453883</v>
      </c>
      <c r="B2664">
        <v>1</v>
      </c>
      <c r="C2664" t="s">
        <v>80</v>
      </c>
      <c r="D2664" t="s">
        <v>100</v>
      </c>
      <c r="E2664" t="s">
        <v>132</v>
      </c>
      <c r="F2664" t="s">
        <v>7938</v>
      </c>
      <c r="G2664" t="s">
        <v>149</v>
      </c>
      <c r="H2664" t="s">
        <v>135</v>
      </c>
      <c r="I2664" t="s">
        <v>136</v>
      </c>
      <c r="J2664" t="s">
        <v>137</v>
      </c>
      <c r="K2664" t="s">
        <v>138</v>
      </c>
      <c r="L2664" t="s">
        <v>7939</v>
      </c>
      <c r="M2664" t="s">
        <v>7940</v>
      </c>
      <c r="N2664">
        <v>1.479166666</v>
      </c>
      <c r="O2664">
        <v>5</v>
      </c>
      <c r="P2664">
        <v>216</v>
      </c>
      <c r="Q2664">
        <v>5</v>
      </c>
      <c r="R2664">
        <v>61</v>
      </c>
      <c r="S2664">
        <v>13</v>
      </c>
      <c r="T2664">
        <v>70</v>
      </c>
      <c r="U2664">
        <v>2</v>
      </c>
      <c r="V2664">
        <v>1</v>
      </c>
      <c r="W2664">
        <v>6.8338731341576233</v>
      </c>
      <c r="X2664">
        <v>85.053622610246265</v>
      </c>
      <c r="Y2664">
        <v>2.700908737292671</v>
      </c>
      <c r="Z2664">
        <v>26.140382855531023</v>
      </c>
      <c r="AA2664">
        <v>118.82344695066269</v>
      </c>
      <c r="AB2664">
        <v>67.070567063535876</v>
      </c>
      <c r="AC2664">
        <v>161.29901783594818</v>
      </c>
      <c r="AD2664">
        <v>10.714584137503982</v>
      </c>
      <c r="AE2664">
        <v>478.6364033248783</v>
      </c>
    </row>
    <row r="2665" spans="1:31" x14ac:dyDescent="0.3">
      <c r="A2665">
        <v>2454049</v>
      </c>
      <c r="B2665">
        <v>1</v>
      </c>
      <c r="C2665" t="s">
        <v>80</v>
      </c>
      <c r="D2665" t="s">
        <v>103</v>
      </c>
      <c r="E2665" t="s">
        <v>132</v>
      </c>
      <c r="F2665" t="s">
        <v>7941</v>
      </c>
      <c r="G2665" t="s">
        <v>134</v>
      </c>
      <c r="H2665" t="s">
        <v>135</v>
      </c>
      <c r="I2665" t="s">
        <v>136</v>
      </c>
      <c r="J2665" t="s">
        <v>137</v>
      </c>
      <c r="K2665" t="s">
        <v>138</v>
      </c>
      <c r="L2665" t="s">
        <v>7942</v>
      </c>
      <c r="M2665" t="s">
        <v>7943</v>
      </c>
      <c r="N2665">
        <v>3.27</v>
      </c>
      <c r="O2665">
        <v>0</v>
      </c>
      <c r="P2665">
        <v>0</v>
      </c>
      <c r="Q2665">
        <v>0</v>
      </c>
      <c r="R2665">
        <v>0</v>
      </c>
      <c r="S2665">
        <v>3</v>
      </c>
      <c r="T2665">
        <v>0</v>
      </c>
      <c r="U2665">
        <v>1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35.141562154609126</v>
      </c>
      <c r="AB2665">
        <v>0</v>
      </c>
      <c r="AC2665">
        <v>304.19191117107204</v>
      </c>
      <c r="AD2665">
        <v>0</v>
      </c>
      <c r="AE2665">
        <v>339.33347332568115</v>
      </c>
    </row>
    <row r="2666" spans="1:31" x14ac:dyDescent="0.3">
      <c r="A2666">
        <v>2454524</v>
      </c>
      <c r="B2666">
        <v>1</v>
      </c>
      <c r="C2666" t="s">
        <v>80</v>
      </c>
      <c r="D2666" t="s">
        <v>97</v>
      </c>
      <c r="E2666" t="s">
        <v>173</v>
      </c>
      <c r="F2666" t="s">
        <v>7944</v>
      </c>
      <c r="G2666" t="s">
        <v>175</v>
      </c>
      <c r="H2666" t="s">
        <v>144</v>
      </c>
      <c r="I2666" t="s">
        <v>136</v>
      </c>
      <c r="J2666" t="s">
        <v>137</v>
      </c>
      <c r="K2666" t="s">
        <v>138</v>
      </c>
      <c r="L2666" t="s">
        <v>7945</v>
      </c>
      <c r="M2666" t="s">
        <v>7946</v>
      </c>
      <c r="N2666">
        <v>1.842222222</v>
      </c>
      <c r="O2666">
        <v>0</v>
      </c>
      <c r="P2666">
        <v>2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0.87672583684784822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0.87672583684784822</v>
      </c>
    </row>
    <row r="2667" spans="1:31" x14ac:dyDescent="0.3">
      <c r="A2667">
        <v>2454461</v>
      </c>
      <c r="B2667">
        <v>1</v>
      </c>
      <c r="C2667" t="s">
        <v>80</v>
      </c>
      <c r="D2667" t="s">
        <v>95</v>
      </c>
      <c r="E2667" t="s">
        <v>141</v>
      </c>
      <c r="F2667" t="s">
        <v>7947</v>
      </c>
      <c r="G2667" t="s">
        <v>143</v>
      </c>
      <c r="H2667" t="s">
        <v>144</v>
      </c>
      <c r="I2667" t="s">
        <v>136</v>
      </c>
      <c r="J2667" t="s">
        <v>137</v>
      </c>
      <c r="K2667" t="s">
        <v>138</v>
      </c>
      <c r="L2667" t="s">
        <v>7948</v>
      </c>
      <c r="M2667" t="s">
        <v>7949</v>
      </c>
      <c r="N2667">
        <v>1.116944444</v>
      </c>
      <c r="O2667">
        <v>0</v>
      </c>
      <c r="P2667">
        <v>36</v>
      </c>
      <c r="Q2667">
        <v>0</v>
      </c>
      <c r="R2667">
        <v>0</v>
      </c>
      <c r="S2667">
        <v>0</v>
      </c>
      <c r="T2667">
        <v>1</v>
      </c>
      <c r="U2667">
        <v>0</v>
      </c>
      <c r="V2667">
        <v>0</v>
      </c>
      <c r="W2667">
        <v>0</v>
      </c>
      <c r="X2667">
        <v>8.8667833340649871</v>
      </c>
      <c r="Y2667">
        <v>0</v>
      </c>
      <c r="Z2667">
        <v>0</v>
      </c>
      <c r="AA2667">
        <v>0</v>
      </c>
      <c r="AB2667">
        <v>2.8522527802134333E-5</v>
      </c>
      <c r="AC2667">
        <v>0</v>
      </c>
      <c r="AD2667">
        <v>0</v>
      </c>
      <c r="AE2667">
        <v>8.8668118565927898</v>
      </c>
    </row>
    <row r="2668" spans="1:31" x14ac:dyDescent="0.3">
      <c r="A2668">
        <v>2453963</v>
      </c>
      <c r="B2668">
        <v>1</v>
      </c>
      <c r="C2668" t="s">
        <v>81</v>
      </c>
      <c r="D2668" t="s">
        <v>114</v>
      </c>
      <c r="E2668" t="s">
        <v>141</v>
      </c>
      <c r="F2668" t="s">
        <v>7950</v>
      </c>
      <c r="G2668" t="s">
        <v>156</v>
      </c>
      <c r="H2668" t="s">
        <v>144</v>
      </c>
      <c r="I2668" t="s">
        <v>136</v>
      </c>
      <c r="J2668" t="s">
        <v>137</v>
      </c>
      <c r="K2668" t="s">
        <v>138</v>
      </c>
      <c r="L2668" t="s">
        <v>7951</v>
      </c>
      <c r="M2668" t="s">
        <v>7952</v>
      </c>
      <c r="N2668">
        <v>1.0241666659999999</v>
      </c>
      <c r="O2668">
        <v>0</v>
      </c>
      <c r="P2668">
        <v>73</v>
      </c>
      <c r="Q2668">
        <v>0</v>
      </c>
      <c r="R2668">
        <v>0</v>
      </c>
      <c r="S2668">
        <v>0</v>
      </c>
      <c r="T2668">
        <v>6</v>
      </c>
      <c r="U2668">
        <v>0</v>
      </c>
      <c r="V2668">
        <v>0</v>
      </c>
      <c r="W2668">
        <v>0</v>
      </c>
      <c r="X2668">
        <v>6.4045399323003487</v>
      </c>
      <c r="Y2668">
        <v>0</v>
      </c>
      <c r="Z2668">
        <v>0</v>
      </c>
      <c r="AA2668">
        <v>0</v>
      </c>
      <c r="AB2668">
        <v>0.84971524258679476</v>
      </c>
      <c r="AC2668">
        <v>0</v>
      </c>
      <c r="AD2668">
        <v>0</v>
      </c>
      <c r="AE2668">
        <v>7.2542551748871436</v>
      </c>
    </row>
    <row r="2669" spans="1:31" x14ac:dyDescent="0.3">
      <c r="A2669">
        <v>2454212</v>
      </c>
      <c r="B2669">
        <v>1</v>
      </c>
      <c r="C2669" t="s">
        <v>80</v>
      </c>
      <c r="D2669" t="s">
        <v>103</v>
      </c>
      <c r="E2669" t="s">
        <v>141</v>
      </c>
      <c r="F2669" t="s">
        <v>7953</v>
      </c>
      <c r="G2669" t="s">
        <v>156</v>
      </c>
      <c r="H2669" t="s">
        <v>144</v>
      </c>
      <c r="I2669" t="s">
        <v>136</v>
      </c>
      <c r="J2669" t="s">
        <v>137</v>
      </c>
      <c r="K2669" t="s">
        <v>138</v>
      </c>
      <c r="L2669" t="s">
        <v>7954</v>
      </c>
      <c r="M2669" t="s">
        <v>7955</v>
      </c>
      <c r="N2669">
        <v>1.057222222</v>
      </c>
      <c r="O2669">
        <v>0</v>
      </c>
      <c r="P2669">
        <v>107</v>
      </c>
      <c r="Q2669">
        <v>0</v>
      </c>
      <c r="R2669">
        <v>0</v>
      </c>
      <c r="S2669">
        <v>0</v>
      </c>
      <c r="T2669">
        <v>8</v>
      </c>
      <c r="U2669">
        <v>0</v>
      </c>
      <c r="V2669">
        <v>0</v>
      </c>
      <c r="W2669">
        <v>0</v>
      </c>
      <c r="X2669">
        <v>28.776435965270061</v>
      </c>
      <c r="Y2669">
        <v>0</v>
      </c>
      <c r="Z2669">
        <v>0</v>
      </c>
      <c r="AA2669">
        <v>0</v>
      </c>
      <c r="AB2669">
        <v>10.211637805425076</v>
      </c>
      <c r="AC2669">
        <v>0</v>
      </c>
      <c r="AD2669">
        <v>0</v>
      </c>
      <c r="AE2669">
        <v>38.988073770695138</v>
      </c>
    </row>
    <row r="2670" spans="1:31" x14ac:dyDescent="0.3">
      <c r="A2670">
        <v>2454069</v>
      </c>
      <c r="B2670">
        <v>1</v>
      </c>
      <c r="C2670" t="s">
        <v>81</v>
      </c>
      <c r="D2670" t="s">
        <v>118</v>
      </c>
      <c r="E2670" t="s">
        <v>147</v>
      </c>
      <c r="F2670" t="s">
        <v>7956</v>
      </c>
      <c r="G2670" t="s">
        <v>226</v>
      </c>
      <c r="H2670" t="s">
        <v>135</v>
      </c>
      <c r="I2670" t="s">
        <v>136</v>
      </c>
      <c r="J2670" t="s">
        <v>137</v>
      </c>
      <c r="K2670" t="s">
        <v>162</v>
      </c>
      <c r="L2670" t="s">
        <v>7957</v>
      </c>
      <c r="M2670" t="s">
        <v>7958</v>
      </c>
      <c r="N2670">
        <v>0.383333333</v>
      </c>
      <c r="O2670">
        <v>0</v>
      </c>
      <c r="P2670">
        <v>373</v>
      </c>
      <c r="Q2670">
        <v>0</v>
      </c>
      <c r="R2670">
        <v>1</v>
      </c>
      <c r="S2670">
        <v>0</v>
      </c>
      <c r="T2670">
        <v>23</v>
      </c>
      <c r="U2670">
        <v>0</v>
      </c>
      <c r="V2670">
        <v>0</v>
      </c>
      <c r="W2670">
        <v>0</v>
      </c>
      <c r="X2670">
        <v>58.346140769693541</v>
      </c>
      <c r="Y2670">
        <v>0</v>
      </c>
      <c r="Z2670">
        <v>0</v>
      </c>
      <c r="AA2670">
        <v>0</v>
      </c>
      <c r="AB2670">
        <v>10.752774706331763</v>
      </c>
      <c r="AC2670">
        <v>0</v>
      </c>
      <c r="AD2670">
        <v>0</v>
      </c>
      <c r="AE2670">
        <v>69.098915476025297</v>
      </c>
    </row>
    <row r="2671" spans="1:31" x14ac:dyDescent="0.3">
      <c r="A2671">
        <v>2454318</v>
      </c>
      <c r="B2671">
        <v>1</v>
      </c>
      <c r="C2671" t="s">
        <v>81</v>
      </c>
      <c r="D2671" t="s">
        <v>127</v>
      </c>
      <c r="E2671" t="s">
        <v>147</v>
      </c>
      <c r="F2671" t="s">
        <v>7959</v>
      </c>
      <c r="G2671" t="s">
        <v>134</v>
      </c>
      <c r="H2671" t="s">
        <v>135</v>
      </c>
      <c r="I2671" t="s">
        <v>136</v>
      </c>
      <c r="J2671" t="s">
        <v>137</v>
      </c>
      <c r="K2671" t="s">
        <v>138</v>
      </c>
      <c r="L2671" t="s">
        <v>7960</v>
      </c>
      <c r="M2671" t="s">
        <v>7961</v>
      </c>
      <c r="N2671">
        <v>7.9788888880000002</v>
      </c>
      <c r="O2671">
        <v>0</v>
      </c>
      <c r="P2671">
        <v>90</v>
      </c>
      <c r="Q2671">
        <v>4</v>
      </c>
      <c r="R2671">
        <v>1</v>
      </c>
      <c r="S2671">
        <v>0</v>
      </c>
      <c r="T2671">
        <v>3</v>
      </c>
      <c r="U2671">
        <v>0</v>
      </c>
      <c r="V2671">
        <v>0</v>
      </c>
      <c r="W2671">
        <v>0</v>
      </c>
      <c r="X2671">
        <v>239.66156630100227</v>
      </c>
      <c r="Y2671">
        <v>15.596885704228278</v>
      </c>
      <c r="Z2671">
        <v>7.434399461633534E-2</v>
      </c>
      <c r="AA2671">
        <v>0</v>
      </c>
      <c r="AB2671">
        <v>2.63117139734603</v>
      </c>
      <c r="AC2671">
        <v>0</v>
      </c>
      <c r="AD2671">
        <v>0</v>
      </c>
      <c r="AE2671">
        <v>257.9639673971929</v>
      </c>
    </row>
    <row r="2672" spans="1:31" x14ac:dyDescent="0.3">
      <c r="A2672">
        <v>2454355</v>
      </c>
      <c r="B2672">
        <v>1</v>
      </c>
      <c r="C2672" t="s">
        <v>80</v>
      </c>
      <c r="D2672" t="s">
        <v>105</v>
      </c>
      <c r="E2672" t="s">
        <v>173</v>
      </c>
      <c r="F2672" t="s">
        <v>7962</v>
      </c>
      <c r="G2672" t="s">
        <v>175</v>
      </c>
      <c r="H2672" t="s">
        <v>144</v>
      </c>
      <c r="I2672" t="s">
        <v>136</v>
      </c>
      <c r="J2672" t="s">
        <v>137</v>
      </c>
      <c r="K2672" t="s">
        <v>138</v>
      </c>
      <c r="L2672" t="s">
        <v>7963</v>
      </c>
      <c r="M2672" t="s">
        <v>7964</v>
      </c>
      <c r="N2672">
        <v>1.6033333329999999</v>
      </c>
      <c r="O2672">
        <v>0</v>
      </c>
      <c r="P2672">
        <v>4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0.92619608706528922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0.92619608706528922</v>
      </c>
    </row>
    <row r="2673" spans="1:31" x14ac:dyDescent="0.3">
      <c r="A2673">
        <v>2453897</v>
      </c>
      <c r="B2673">
        <v>1</v>
      </c>
      <c r="C2673" t="s">
        <v>80</v>
      </c>
      <c r="D2673" t="s">
        <v>85</v>
      </c>
      <c r="E2673" t="s">
        <v>173</v>
      </c>
      <c r="F2673" t="s">
        <v>4315</v>
      </c>
      <c r="G2673" t="s">
        <v>461</v>
      </c>
      <c r="H2673" t="s">
        <v>144</v>
      </c>
      <c r="I2673" t="s">
        <v>136</v>
      </c>
      <c r="J2673" t="s">
        <v>137</v>
      </c>
      <c r="K2673" t="s">
        <v>138</v>
      </c>
      <c r="L2673" t="s">
        <v>7965</v>
      </c>
      <c r="M2673" t="s">
        <v>7966</v>
      </c>
      <c r="N2673">
        <v>5.6863888879999998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1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27.800322930141682</v>
      </c>
      <c r="AC2673">
        <v>0</v>
      </c>
      <c r="AD2673">
        <v>0</v>
      </c>
      <c r="AE2673">
        <v>27.800322930141682</v>
      </c>
    </row>
    <row r="2674" spans="1:31" x14ac:dyDescent="0.3">
      <c r="A2674">
        <v>2454275</v>
      </c>
      <c r="B2674">
        <v>1</v>
      </c>
      <c r="C2674" t="s">
        <v>81</v>
      </c>
      <c r="D2674" t="s">
        <v>123</v>
      </c>
      <c r="E2674" t="s">
        <v>147</v>
      </c>
      <c r="F2674" t="s">
        <v>7967</v>
      </c>
      <c r="G2674" t="s">
        <v>134</v>
      </c>
      <c r="H2674" t="s">
        <v>135</v>
      </c>
      <c r="I2674" t="s">
        <v>136</v>
      </c>
      <c r="J2674" t="s">
        <v>137</v>
      </c>
      <c r="K2674" t="s">
        <v>138</v>
      </c>
      <c r="L2674" t="s">
        <v>7968</v>
      </c>
      <c r="M2674" t="s">
        <v>7969</v>
      </c>
      <c r="N2674">
        <v>6.6402777769999997</v>
      </c>
      <c r="O2674">
        <v>0</v>
      </c>
      <c r="P2674">
        <v>94</v>
      </c>
      <c r="Q2674">
        <v>0</v>
      </c>
      <c r="R2674">
        <v>6</v>
      </c>
      <c r="S2674">
        <v>1</v>
      </c>
      <c r="T2674">
        <v>5</v>
      </c>
      <c r="U2674">
        <v>0</v>
      </c>
      <c r="V2674">
        <v>0</v>
      </c>
      <c r="W2674">
        <v>0</v>
      </c>
      <c r="X2674">
        <v>106.85343362932925</v>
      </c>
      <c r="Y2674">
        <v>0</v>
      </c>
      <c r="Z2674">
        <v>2.7906655597563632</v>
      </c>
      <c r="AA2674">
        <v>4.2071399136491108</v>
      </c>
      <c r="AB2674">
        <v>32.673800457886784</v>
      </c>
      <c r="AC2674">
        <v>0</v>
      </c>
      <c r="AD2674">
        <v>0</v>
      </c>
      <c r="AE2674">
        <v>146.52503956062151</v>
      </c>
    </row>
    <row r="2675" spans="1:31" x14ac:dyDescent="0.3">
      <c r="A2675">
        <v>2454235</v>
      </c>
      <c r="B2675">
        <v>1</v>
      </c>
      <c r="C2675" t="s">
        <v>81</v>
      </c>
      <c r="D2675" t="s">
        <v>128</v>
      </c>
      <c r="E2675" t="s">
        <v>147</v>
      </c>
      <c r="F2675" t="s">
        <v>7970</v>
      </c>
      <c r="G2675" t="s">
        <v>134</v>
      </c>
      <c r="H2675" t="s">
        <v>135</v>
      </c>
      <c r="I2675" t="s">
        <v>136</v>
      </c>
      <c r="J2675" t="s">
        <v>137</v>
      </c>
      <c r="K2675" t="s">
        <v>138</v>
      </c>
      <c r="L2675" t="s">
        <v>7971</v>
      </c>
      <c r="M2675" t="s">
        <v>7972</v>
      </c>
      <c r="N2675">
        <v>7.0263888879999996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2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1922.4431313837022</v>
      </c>
      <c r="AD2675">
        <v>0</v>
      </c>
      <c r="AE2675">
        <v>1922.4431313837022</v>
      </c>
    </row>
    <row r="2676" spans="1:31" x14ac:dyDescent="0.3">
      <c r="A2676">
        <v>2454381</v>
      </c>
      <c r="B2676">
        <v>1</v>
      </c>
      <c r="C2676" t="s">
        <v>80</v>
      </c>
      <c r="D2676" t="s">
        <v>97</v>
      </c>
      <c r="E2676" t="s">
        <v>141</v>
      </c>
      <c r="F2676" t="s">
        <v>7973</v>
      </c>
      <c r="G2676" t="s">
        <v>200</v>
      </c>
      <c r="H2676" t="s">
        <v>144</v>
      </c>
      <c r="I2676" t="s">
        <v>136</v>
      </c>
      <c r="J2676" t="s">
        <v>137</v>
      </c>
      <c r="K2676" t="s">
        <v>138</v>
      </c>
      <c r="L2676" t="s">
        <v>7586</v>
      </c>
      <c r="M2676" t="s">
        <v>7974</v>
      </c>
      <c r="N2676">
        <v>1.1602777769999999</v>
      </c>
      <c r="O2676">
        <v>0</v>
      </c>
      <c r="P2676">
        <v>37</v>
      </c>
      <c r="Q2676">
        <v>0</v>
      </c>
      <c r="R2676">
        <v>0</v>
      </c>
      <c r="S2676">
        <v>0</v>
      </c>
      <c r="T2676">
        <v>5</v>
      </c>
      <c r="U2676">
        <v>0</v>
      </c>
      <c r="V2676">
        <v>0</v>
      </c>
      <c r="W2676">
        <v>0</v>
      </c>
      <c r="X2676">
        <v>14.294163653547523</v>
      </c>
      <c r="Y2676">
        <v>0</v>
      </c>
      <c r="Z2676">
        <v>0</v>
      </c>
      <c r="AA2676">
        <v>0</v>
      </c>
      <c r="AB2676">
        <v>15.102252546049433</v>
      </c>
      <c r="AC2676">
        <v>0</v>
      </c>
      <c r="AD2676">
        <v>0</v>
      </c>
      <c r="AE2676">
        <v>29.396416199596956</v>
      </c>
    </row>
    <row r="2677" spans="1:31" x14ac:dyDescent="0.3">
      <c r="A2677">
        <v>2454089</v>
      </c>
      <c r="B2677">
        <v>1</v>
      </c>
      <c r="C2677" t="s">
        <v>80</v>
      </c>
      <c r="D2677" t="s">
        <v>95</v>
      </c>
      <c r="E2677" t="s">
        <v>141</v>
      </c>
      <c r="F2677" t="s">
        <v>7975</v>
      </c>
      <c r="G2677" t="s">
        <v>143</v>
      </c>
      <c r="H2677" t="s">
        <v>144</v>
      </c>
      <c r="I2677" t="s">
        <v>136</v>
      </c>
      <c r="J2677" t="s">
        <v>137</v>
      </c>
      <c r="K2677" t="s">
        <v>138</v>
      </c>
      <c r="L2677" t="s">
        <v>7976</v>
      </c>
      <c r="M2677" t="s">
        <v>7977</v>
      </c>
      <c r="N2677">
        <v>0.27861111100000002</v>
      </c>
      <c r="O2677">
        <v>0</v>
      </c>
      <c r="P2677">
        <v>43</v>
      </c>
      <c r="Q2677">
        <v>0</v>
      </c>
      <c r="R2677">
        <v>0</v>
      </c>
      <c r="S2677">
        <v>0</v>
      </c>
      <c r="T2677">
        <v>2</v>
      </c>
      <c r="U2677">
        <v>0</v>
      </c>
      <c r="V2677">
        <v>0</v>
      </c>
      <c r="W2677">
        <v>0</v>
      </c>
      <c r="X2677">
        <v>5.536798756733071</v>
      </c>
      <c r="Y2677">
        <v>0</v>
      </c>
      <c r="Z2677">
        <v>0</v>
      </c>
      <c r="AA2677">
        <v>0</v>
      </c>
      <c r="AB2677">
        <v>1.211298818045353</v>
      </c>
      <c r="AC2677">
        <v>0</v>
      </c>
      <c r="AD2677">
        <v>0</v>
      </c>
      <c r="AE2677">
        <v>6.7480975747784235</v>
      </c>
    </row>
    <row r="2678" spans="1:31" x14ac:dyDescent="0.3">
      <c r="A2678">
        <v>2453943</v>
      </c>
      <c r="B2678">
        <v>1</v>
      </c>
      <c r="C2678" t="s">
        <v>80</v>
      </c>
      <c r="D2678" t="s">
        <v>102</v>
      </c>
      <c r="E2678" t="s">
        <v>147</v>
      </c>
      <c r="F2678" t="s">
        <v>6806</v>
      </c>
      <c r="G2678" t="s">
        <v>226</v>
      </c>
      <c r="H2678" t="s">
        <v>135</v>
      </c>
      <c r="I2678" t="s">
        <v>136</v>
      </c>
      <c r="J2678" t="s">
        <v>137</v>
      </c>
      <c r="K2678" t="s">
        <v>162</v>
      </c>
      <c r="L2678" t="s">
        <v>7978</v>
      </c>
      <c r="M2678" t="s">
        <v>7979</v>
      </c>
      <c r="N2678">
        <v>8.6719444439999993</v>
      </c>
      <c r="O2678">
        <v>0</v>
      </c>
      <c r="P2678">
        <v>13</v>
      </c>
      <c r="Q2678">
        <v>0</v>
      </c>
      <c r="R2678">
        <v>20</v>
      </c>
      <c r="S2678">
        <v>0</v>
      </c>
      <c r="T2678">
        <v>3</v>
      </c>
      <c r="U2678">
        <v>0</v>
      </c>
      <c r="V2678">
        <v>0</v>
      </c>
      <c r="W2678">
        <v>0</v>
      </c>
      <c r="X2678">
        <v>40.255302109409442</v>
      </c>
      <c r="Y2678">
        <v>0</v>
      </c>
      <c r="Z2678">
        <v>59.016248959916929</v>
      </c>
      <c r="AA2678">
        <v>0</v>
      </c>
      <c r="AB2678">
        <v>24.022930237843322</v>
      </c>
      <c r="AC2678">
        <v>0</v>
      </c>
      <c r="AD2678">
        <v>0</v>
      </c>
      <c r="AE2678">
        <v>123.29448130716969</v>
      </c>
    </row>
    <row r="2679" spans="1:31" x14ac:dyDescent="0.3">
      <c r="A2679">
        <v>2454484</v>
      </c>
      <c r="B2679">
        <v>1</v>
      </c>
      <c r="C2679" t="s">
        <v>81</v>
      </c>
      <c r="D2679" t="s">
        <v>113</v>
      </c>
      <c r="E2679" t="s">
        <v>182</v>
      </c>
      <c r="F2679" t="s">
        <v>7980</v>
      </c>
      <c r="G2679" t="s">
        <v>156</v>
      </c>
      <c r="H2679" t="s">
        <v>144</v>
      </c>
      <c r="I2679" t="s">
        <v>136</v>
      </c>
      <c r="J2679" t="s">
        <v>137</v>
      </c>
      <c r="K2679" t="s">
        <v>138</v>
      </c>
      <c r="L2679" t="s">
        <v>7981</v>
      </c>
      <c r="M2679" t="s">
        <v>7982</v>
      </c>
      <c r="N2679">
        <v>0.80361111100000004</v>
      </c>
      <c r="O2679">
        <v>0</v>
      </c>
      <c r="P2679">
        <v>96</v>
      </c>
      <c r="Q2679">
        <v>0</v>
      </c>
      <c r="R2679">
        <v>0</v>
      </c>
      <c r="S2679">
        <v>0</v>
      </c>
      <c r="T2679">
        <v>9</v>
      </c>
      <c r="U2679">
        <v>0</v>
      </c>
      <c r="V2679">
        <v>0</v>
      </c>
      <c r="W2679">
        <v>0</v>
      </c>
      <c r="X2679">
        <v>56.311102786435349</v>
      </c>
      <c r="Y2679">
        <v>0</v>
      </c>
      <c r="Z2679">
        <v>0</v>
      </c>
      <c r="AA2679">
        <v>0</v>
      </c>
      <c r="AB2679">
        <v>56.587062588060853</v>
      </c>
      <c r="AC2679">
        <v>0</v>
      </c>
      <c r="AD2679">
        <v>0</v>
      </c>
      <c r="AE2679">
        <v>112.8981653744962</v>
      </c>
    </row>
    <row r="2680" spans="1:31" x14ac:dyDescent="0.3">
      <c r="A2680">
        <v>2454501</v>
      </c>
      <c r="B2680">
        <v>1</v>
      </c>
      <c r="C2680" t="s">
        <v>81</v>
      </c>
      <c r="D2680" t="s">
        <v>123</v>
      </c>
      <c r="E2680" t="s">
        <v>132</v>
      </c>
      <c r="F2680" t="s">
        <v>7178</v>
      </c>
      <c r="G2680" t="s">
        <v>143</v>
      </c>
      <c r="H2680" t="s">
        <v>135</v>
      </c>
      <c r="I2680" t="s">
        <v>136</v>
      </c>
      <c r="J2680" t="s">
        <v>137</v>
      </c>
      <c r="K2680" t="s">
        <v>138</v>
      </c>
      <c r="L2680" t="s">
        <v>7983</v>
      </c>
      <c r="M2680" t="s">
        <v>7984</v>
      </c>
      <c r="N2680">
        <v>1.1916666659999999</v>
      </c>
      <c r="O2680">
        <v>0</v>
      </c>
      <c r="P2680">
        <v>686</v>
      </c>
      <c r="Q2680">
        <v>6</v>
      </c>
      <c r="R2680">
        <v>29</v>
      </c>
      <c r="S2680">
        <v>3</v>
      </c>
      <c r="T2680">
        <v>56</v>
      </c>
      <c r="U2680">
        <v>1</v>
      </c>
      <c r="V2680">
        <v>0</v>
      </c>
      <c r="W2680">
        <v>0</v>
      </c>
      <c r="X2680">
        <v>118.65242974139466</v>
      </c>
      <c r="Y2680">
        <v>4.121609255613131</v>
      </c>
      <c r="Z2680">
        <v>1.6894220160995708</v>
      </c>
      <c r="AA2680">
        <v>15.877224167182286</v>
      </c>
      <c r="AB2680">
        <v>23.080998166323852</v>
      </c>
      <c r="AC2680">
        <v>19.627465055409694</v>
      </c>
      <c r="AD2680">
        <v>0</v>
      </c>
      <c r="AE2680">
        <v>183.04914840202321</v>
      </c>
    </row>
    <row r="2681" spans="1:31" x14ac:dyDescent="0.3">
      <c r="A2681">
        <v>2454195</v>
      </c>
      <c r="B2681">
        <v>1</v>
      </c>
      <c r="C2681" t="s">
        <v>81</v>
      </c>
      <c r="D2681" t="s">
        <v>127</v>
      </c>
      <c r="E2681" t="s">
        <v>159</v>
      </c>
      <c r="F2681" t="s">
        <v>7985</v>
      </c>
      <c r="G2681" t="s">
        <v>226</v>
      </c>
      <c r="H2681" t="s">
        <v>144</v>
      </c>
      <c r="I2681" t="s">
        <v>136</v>
      </c>
      <c r="J2681" t="s">
        <v>137</v>
      </c>
      <c r="K2681" t="s">
        <v>162</v>
      </c>
      <c r="L2681" t="s">
        <v>7986</v>
      </c>
      <c r="M2681" t="s">
        <v>7987</v>
      </c>
      <c r="N2681">
        <v>0.60277777700000001</v>
      </c>
      <c r="O2681">
        <v>0</v>
      </c>
      <c r="P2681">
        <v>214</v>
      </c>
      <c r="Q2681">
        <v>0</v>
      </c>
      <c r="R2681">
        <v>0</v>
      </c>
      <c r="S2681">
        <v>0</v>
      </c>
      <c r="T2681">
        <v>27</v>
      </c>
      <c r="U2681">
        <v>0</v>
      </c>
      <c r="V2681">
        <v>0</v>
      </c>
      <c r="W2681">
        <v>0</v>
      </c>
      <c r="X2681">
        <v>25.049840919602406</v>
      </c>
      <c r="Y2681">
        <v>0</v>
      </c>
      <c r="Z2681">
        <v>0</v>
      </c>
      <c r="AA2681">
        <v>0</v>
      </c>
      <c r="AB2681">
        <v>7.82364201381806</v>
      </c>
      <c r="AC2681">
        <v>0</v>
      </c>
      <c r="AD2681">
        <v>0</v>
      </c>
      <c r="AE2681">
        <v>32.873482933420469</v>
      </c>
    </row>
    <row r="2682" spans="1:31" x14ac:dyDescent="0.3">
      <c r="A2682">
        <v>2454003</v>
      </c>
      <c r="B2682">
        <v>1</v>
      </c>
      <c r="C2682" t="s">
        <v>80</v>
      </c>
      <c r="D2682" t="s">
        <v>104</v>
      </c>
      <c r="E2682" t="s">
        <v>141</v>
      </c>
      <c r="F2682" t="s">
        <v>7988</v>
      </c>
      <c r="G2682" t="s">
        <v>156</v>
      </c>
      <c r="H2682" t="s">
        <v>144</v>
      </c>
      <c r="I2682" t="s">
        <v>136</v>
      </c>
      <c r="J2682" t="s">
        <v>137</v>
      </c>
      <c r="K2682" t="s">
        <v>138</v>
      </c>
      <c r="L2682" t="s">
        <v>7989</v>
      </c>
      <c r="M2682" t="s">
        <v>7990</v>
      </c>
      <c r="N2682">
        <v>1.4469444440000001</v>
      </c>
      <c r="O2682">
        <v>0</v>
      </c>
      <c r="P2682">
        <v>3</v>
      </c>
      <c r="Q2682">
        <v>0</v>
      </c>
      <c r="R2682">
        <v>23</v>
      </c>
      <c r="S2682">
        <v>0</v>
      </c>
      <c r="T2682">
        <v>4</v>
      </c>
      <c r="U2682">
        <v>0</v>
      </c>
      <c r="V2682">
        <v>0</v>
      </c>
      <c r="W2682">
        <v>0</v>
      </c>
      <c r="X2682">
        <v>1.8535580536334431</v>
      </c>
      <c r="Y2682">
        <v>0</v>
      </c>
      <c r="Z2682">
        <v>6.3983805666326674</v>
      </c>
      <c r="AA2682">
        <v>0</v>
      </c>
      <c r="AB2682">
        <v>13.809956159024935</v>
      </c>
      <c r="AC2682">
        <v>0</v>
      </c>
      <c r="AD2682">
        <v>0</v>
      </c>
      <c r="AE2682">
        <v>22.061894779291045</v>
      </c>
    </row>
    <row r="2683" spans="1:31" x14ac:dyDescent="0.3">
      <c r="A2683">
        <v>2454152</v>
      </c>
      <c r="B2683">
        <v>1</v>
      </c>
      <c r="C2683" t="s">
        <v>80</v>
      </c>
      <c r="D2683" t="s">
        <v>99</v>
      </c>
      <c r="E2683" t="s">
        <v>141</v>
      </c>
      <c r="F2683" t="s">
        <v>5799</v>
      </c>
      <c r="G2683" t="s">
        <v>200</v>
      </c>
      <c r="H2683" t="s">
        <v>144</v>
      </c>
      <c r="I2683" t="s">
        <v>136</v>
      </c>
      <c r="J2683" t="s">
        <v>137</v>
      </c>
      <c r="K2683" t="s">
        <v>138</v>
      </c>
      <c r="L2683" t="s">
        <v>7991</v>
      </c>
      <c r="M2683" t="s">
        <v>7992</v>
      </c>
      <c r="N2683">
        <v>3.2850000000000001</v>
      </c>
      <c r="O2683">
        <v>0</v>
      </c>
      <c r="P2683">
        <v>91</v>
      </c>
      <c r="Q2683">
        <v>0</v>
      </c>
      <c r="R2683">
        <v>0</v>
      </c>
      <c r="S2683">
        <v>0</v>
      </c>
      <c r="T2683">
        <v>2</v>
      </c>
      <c r="U2683">
        <v>0</v>
      </c>
      <c r="V2683">
        <v>0</v>
      </c>
      <c r="W2683">
        <v>0</v>
      </c>
      <c r="X2683">
        <v>128.4549900678187</v>
      </c>
      <c r="Y2683">
        <v>0</v>
      </c>
      <c r="Z2683">
        <v>0</v>
      </c>
      <c r="AA2683">
        <v>0</v>
      </c>
      <c r="AB2683">
        <v>13.079082537722899</v>
      </c>
      <c r="AC2683">
        <v>0</v>
      </c>
      <c r="AD2683">
        <v>0</v>
      </c>
      <c r="AE2683">
        <v>141.53407260554161</v>
      </c>
    </row>
    <row r="2684" spans="1:31" x14ac:dyDescent="0.3">
      <c r="A2684">
        <v>2453880</v>
      </c>
      <c r="B2684">
        <v>1</v>
      </c>
      <c r="C2684" t="s">
        <v>81</v>
      </c>
      <c r="D2684" t="s">
        <v>118</v>
      </c>
      <c r="E2684" t="s">
        <v>159</v>
      </c>
      <c r="F2684" t="s">
        <v>7993</v>
      </c>
      <c r="G2684" t="s">
        <v>725</v>
      </c>
      <c r="H2684" t="s">
        <v>144</v>
      </c>
      <c r="I2684" t="s">
        <v>136</v>
      </c>
      <c r="J2684" t="s">
        <v>137</v>
      </c>
      <c r="K2684" t="s">
        <v>138</v>
      </c>
      <c r="L2684" t="s">
        <v>7994</v>
      </c>
      <c r="M2684" t="s">
        <v>7995</v>
      </c>
      <c r="N2684">
        <v>1.589444444</v>
      </c>
      <c r="O2684">
        <v>0</v>
      </c>
      <c r="P2684">
        <v>21</v>
      </c>
      <c r="Q2684">
        <v>0</v>
      </c>
      <c r="R2684">
        <v>1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4.1729598122074565</v>
      </c>
      <c r="Y2684">
        <v>0</v>
      </c>
      <c r="Z2684">
        <v>5.0378313133465982</v>
      </c>
      <c r="AA2684">
        <v>0</v>
      </c>
      <c r="AB2684">
        <v>0</v>
      </c>
      <c r="AC2684">
        <v>0</v>
      </c>
      <c r="AD2684">
        <v>0</v>
      </c>
      <c r="AE2684">
        <v>9.2107911255540547</v>
      </c>
    </row>
    <row r="2685" spans="1:31" x14ac:dyDescent="0.3">
      <c r="A2685">
        <v>2454272</v>
      </c>
      <c r="B2685">
        <v>1</v>
      </c>
      <c r="C2685" t="s">
        <v>80</v>
      </c>
      <c r="D2685" t="s">
        <v>86</v>
      </c>
      <c r="E2685" t="s">
        <v>159</v>
      </c>
      <c r="F2685" t="s">
        <v>7996</v>
      </c>
      <c r="G2685" t="s">
        <v>725</v>
      </c>
      <c r="H2685" t="s">
        <v>144</v>
      </c>
      <c r="I2685" t="s">
        <v>136</v>
      </c>
      <c r="J2685" t="s">
        <v>137</v>
      </c>
      <c r="K2685" t="s">
        <v>138</v>
      </c>
      <c r="L2685" t="s">
        <v>7997</v>
      </c>
      <c r="M2685" t="s">
        <v>7998</v>
      </c>
      <c r="N2685">
        <v>2.4597222219999999</v>
      </c>
      <c r="O2685">
        <v>0</v>
      </c>
      <c r="P2685">
        <v>21</v>
      </c>
      <c r="Q2685">
        <v>0</v>
      </c>
      <c r="R2685">
        <v>17</v>
      </c>
      <c r="S2685">
        <v>0</v>
      </c>
      <c r="T2685">
        <v>3</v>
      </c>
      <c r="U2685">
        <v>0</v>
      </c>
      <c r="V2685">
        <v>0</v>
      </c>
      <c r="W2685">
        <v>0</v>
      </c>
      <c r="X2685">
        <v>115.32125361516337</v>
      </c>
      <c r="Y2685">
        <v>0</v>
      </c>
      <c r="Z2685">
        <v>12.332554680820133</v>
      </c>
      <c r="AA2685">
        <v>0</v>
      </c>
      <c r="AB2685">
        <v>10.457880791387456</v>
      </c>
      <c r="AC2685">
        <v>0</v>
      </c>
      <c r="AD2685">
        <v>0</v>
      </c>
      <c r="AE2685">
        <v>138.11168908737096</v>
      </c>
    </row>
    <row r="2686" spans="1:31" x14ac:dyDescent="0.3">
      <c r="A2686">
        <v>2454464</v>
      </c>
      <c r="B2686">
        <v>1</v>
      </c>
      <c r="C2686" t="s">
        <v>81</v>
      </c>
      <c r="D2686" t="s">
        <v>120</v>
      </c>
      <c r="E2686" t="s">
        <v>159</v>
      </c>
      <c r="F2686" t="s">
        <v>3862</v>
      </c>
      <c r="G2686" t="s">
        <v>725</v>
      </c>
      <c r="H2686" t="s">
        <v>144</v>
      </c>
      <c r="I2686" t="s">
        <v>136</v>
      </c>
      <c r="J2686" t="s">
        <v>137</v>
      </c>
      <c r="K2686" t="s">
        <v>138</v>
      </c>
      <c r="L2686" t="s">
        <v>7999</v>
      </c>
      <c r="M2686" t="s">
        <v>8000</v>
      </c>
      <c r="N2686">
        <v>2.389444444</v>
      </c>
      <c r="O2686">
        <v>0</v>
      </c>
      <c r="P2686">
        <v>93</v>
      </c>
      <c r="Q2686">
        <v>0</v>
      </c>
      <c r="R2686">
        <v>7</v>
      </c>
      <c r="S2686">
        <v>0</v>
      </c>
      <c r="T2686">
        <v>4</v>
      </c>
      <c r="U2686">
        <v>0</v>
      </c>
      <c r="V2686">
        <v>0</v>
      </c>
      <c r="W2686">
        <v>0</v>
      </c>
      <c r="X2686">
        <v>31.975634601053891</v>
      </c>
      <c r="Y2686">
        <v>0</v>
      </c>
      <c r="Z2686">
        <v>0.66387478716854442</v>
      </c>
      <c r="AA2686">
        <v>0</v>
      </c>
      <c r="AB2686">
        <v>3.4315670349426237</v>
      </c>
      <c r="AC2686">
        <v>0</v>
      </c>
      <c r="AD2686">
        <v>0</v>
      </c>
      <c r="AE2686">
        <v>36.07107642316506</v>
      </c>
    </row>
    <row r="2687" spans="1:31" x14ac:dyDescent="0.3">
      <c r="A2687">
        <v>2454209</v>
      </c>
      <c r="B2687">
        <v>1</v>
      </c>
      <c r="C2687" t="s">
        <v>81</v>
      </c>
      <c r="D2687" t="s">
        <v>112</v>
      </c>
      <c r="E2687" t="s">
        <v>141</v>
      </c>
      <c r="F2687" t="s">
        <v>8001</v>
      </c>
      <c r="G2687" t="s">
        <v>200</v>
      </c>
      <c r="H2687" t="s">
        <v>144</v>
      </c>
      <c r="I2687" t="s">
        <v>136</v>
      </c>
      <c r="J2687" t="s">
        <v>137</v>
      </c>
      <c r="K2687" t="s">
        <v>138</v>
      </c>
      <c r="L2687" t="s">
        <v>8002</v>
      </c>
      <c r="M2687" t="s">
        <v>8003</v>
      </c>
      <c r="N2687">
        <v>0.75888888799999998</v>
      </c>
      <c r="O2687">
        <v>0</v>
      </c>
      <c r="P2687">
        <v>74</v>
      </c>
      <c r="Q2687">
        <v>0</v>
      </c>
      <c r="R2687">
        <v>0</v>
      </c>
      <c r="S2687">
        <v>0</v>
      </c>
      <c r="T2687">
        <v>3</v>
      </c>
      <c r="U2687">
        <v>0</v>
      </c>
      <c r="V2687">
        <v>0</v>
      </c>
      <c r="W2687">
        <v>0</v>
      </c>
      <c r="X2687">
        <v>13.951251785867667</v>
      </c>
      <c r="Y2687">
        <v>0</v>
      </c>
      <c r="Z2687">
        <v>0</v>
      </c>
      <c r="AA2687">
        <v>0</v>
      </c>
      <c r="AB2687">
        <v>2.0420175274754957</v>
      </c>
      <c r="AC2687">
        <v>0</v>
      </c>
      <c r="AD2687">
        <v>0</v>
      </c>
      <c r="AE2687">
        <v>15.993269313343163</v>
      </c>
    </row>
    <row r="2688" spans="1:31" x14ac:dyDescent="0.3">
      <c r="A2688">
        <v>2454315</v>
      </c>
      <c r="B2688">
        <v>1</v>
      </c>
      <c r="C2688" t="s">
        <v>80</v>
      </c>
      <c r="D2688" t="s">
        <v>86</v>
      </c>
      <c r="E2688" t="s">
        <v>173</v>
      </c>
      <c r="F2688" t="s">
        <v>8004</v>
      </c>
      <c r="G2688" t="s">
        <v>461</v>
      </c>
      <c r="H2688" t="s">
        <v>144</v>
      </c>
      <c r="I2688" t="s">
        <v>136</v>
      </c>
      <c r="J2688" t="s">
        <v>137</v>
      </c>
      <c r="K2688" t="s">
        <v>138</v>
      </c>
      <c r="L2688" t="s">
        <v>8005</v>
      </c>
      <c r="M2688" t="s">
        <v>8006</v>
      </c>
      <c r="N2688">
        <v>1.5766666659999999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1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</row>
    <row r="2689" spans="1:31" x14ac:dyDescent="0.3">
      <c r="A2689">
        <v>2454656</v>
      </c>
      <c r="B2689">
        <v>1</v>
      </c>
      <c r="C2689" t="s">
        <v>80</v>
      </c>
      <c r="D2689" t="s">
        <v>93</v>
      </c>
      <c r="E2689" t="s">
        <v>159</v>
      </c>
      <c r="F2689" t="s">
        <v>5659</v>
      </c>
      <c r="G2689" t="s">
        <v>161</v>
      </c>
      <c r="H2689" t="s">
        <v>144</v>
      </c>
      <c r="I2689" t="s">
        <v>136</v>
      </c>
      <c r="J2689" t="s">
        <v>137</v>
      </c>
      <c r="K2689" t="s">
        <v>162</v>
      </c>
      <c r="L2689" t="s">
        <v>8007</v>
      </c>
      <c r="M2689" t="s">
        <v>8008</v>
      </c>
      <c r="N2689">
        <v>8.3952777770000004</v>
      </c>
      <c r="O2689">
        <v>0</v>
      </c>
      <c r="P2689">
        <v>243</v>
      </c>
      <c r="Q2689">
        <v>0</v>
      </c>
      <c r="R2689">
        <v>1</v>
      </c>
      <c r="S2689">
        <v>0</v>
      </c>
      <c r="T2689">
        <v>29</v>
      </c>
      <c r="U2689">
        <v>0</v>
      </c>
      <c r="V2689">
        <v>0</v>
      </c>
      <c r="W2689">
        <v>0</v>
      </c>
      <c r="X2689">
        <v>622.66480921187156</v>
      </c>
      <c r="Y2689">
        <v>0</v>
      </c>
      <c r="Z2689">
        <v>0.16009448654245728</v>
      </c>
      <c r="AA2689">
        <v>0</v>
      </c>
      <c r="AB2689">
        <v>381.98426413543507</v>
      </c>
      <c r="AC2689">
        <v>0</v>
      </c>
      <c r="AD2689">
        <v>0</v>
      </c>
      <c r="AE2689">
        <v>1004.8091678338491</v>
      </c>
    </row>
    <row r="2690" spans="1:31" x14ac:dyDescent="0.3">
      <c r="A2690">
        <v>2455011</v>
      </c>
      <c r="B2690">
        <v>1</v>
      </c>
      <c r="C2690" t="s">
        <v>80</v>
      </c>
      <c r="D2690" t="s">
        <v>90</v>
      </c>
      <c r="E2690" t="s">
        <v>141</v>
      </c>
      <c r="F2690" t="s">
        <v>8009</v>
      </c>
      <c r="G2690" t="s">
        <v>156</v>
      </c>
      <c r="H2690" t="s">
        <v>144</v>
      </c>
      <c r="I2690" t="s">
        <v>136</v>
      </c>
      <c r="J2690" t="s">
        <v>137</v>
      </c>
      <c r="K2690" t="s">
        <v>138</v>
      </c>
      <c r="L2690" t="s">
        <v>8010</v>
      </c>
      <c r="M2690" t="s">
        <v>8011</v>
      </c>
      <c r="N2690">
        <v>2.539722222</v>
      </c>
      <c r="O2690">
        <v>0</v>
      </c>
      <c r="P2690">
        <v>30</v>
      </c>
      <c r="Q2690">
        <v>0</v>
      </c>
      <c r="R2690">
        <v>0</v>
      </c>
      <c r="S2690">
        <v>0</v>
      </c>
      <c r="T2690">
        <v>2</v>
      </c>
      <c r="U2690">
        <v>0</v>
      </c>
      <c r="V2690">
        <v>0</v>
      </c>
      <c r="W2690">
        <v>0</v>
      </c>
      <c r="X2690">
        <v>33.051654437798781</v>
      </c>
      <c r="Y2690">
        <v>0</v>
      </c>
      <c r="Z2690">
        <v>0</v>
      </c>
      <c r="AA2690">
        <v>0</v>
      </c>
      <c r="AB2690">
        <v>0.53824827281541165</v>
      </c>
      <c r="AC2690">
        <v>0</v>
      </c>
      <c r="AD2690">
        <v>0</v>
      </c>
      <c r="AE2690">
        <v>33.58990271061419</v>
      </c>
    </row>
    <row r="2691" spans="1:31" x14ac:dyDescent="0.3">
      <c r="A2691">
        <v>2454702</v>
      </c>
      <c r="B2691">
        <v>1</v>
      </c>
      <c r="C2691" t="s">
        <v>81</v>
      </c>
      <c r="D2691" t="s">
        <v>123</v>
      </c>
      <c r="E2691" t="s">
        <v>141</v>
      </c>
      <c r="F2691" t="s">
        <v>8012</v>
      </c>
      <c r="G2691" t="s">
        <v>143</v>
      </c>
      <c r="H2691" t="s">
        <v>144</v>
      </c>
      <c r="I2691" t="s">
        <v>136</v>
      </c>
      <c r="J2691" t="s">
        <v>137</v>
      </c>
      <c r="K2691" t="s">
        <v>138</v>
      </c>
      <c r="L2691" t="s">
        <v>8013</v>
      </c>
      <c r="M2691" t="s">
        <v>8014</v>
      </c>
      <c r="N2691">
        <v>0.73777777700000002</v>
      </c>
      <c r="O2691">
        <v>0</v>
      </c>
      <c r="P2691">
        <v>7</v>
      </c>
      <c r="Q2691">
        <v>0</v>
      </c>
      <c r="R2691">
        <v>38</v>
      </c>
      <c r="S2691">
        <v>0</v>
      </c>
      <c r="T2691">
        <v>7</v>
      </c>
      <c r="U2691">
        <v>0</v>
      </c>
      <c r="V2691">
        <v>0</v>
      </c>
      <c r="W2691">
        <v>0</v>
      </c>
      <c r="X2691">
        <v>0.46569091312498567</v>
      </c>
      <c r="Y2691">
        <v>0</v>
      </c>
      <c r="Z2691">
        <v>8.3951752180372523</v>
      </c>
      <c r="AA2691">
        <v>0</v>
      </c>
      <c r="AB2691">
        <v>0.93522546346917534</v>
      </c>
      <c r="AC2691">
        <v>0</v>
      </c>
      <c r="AD2691">
        <v>0</v>
      </c>
      <c r="AE2691">
        <v>9.7960915946314131</v>
      </c>
    </row>
    <row r="2692" spans="1:31" x14ac:dyDescent="0.3">
      <c r="A2692">
        <v>2455180</v>
      </c>
      <c r="B2692">
        <v>1</v>
      </c>
      <c r="C2692" t="s">
        <v>80</v>
      </c>
      <c r="D2692" t="s">
        <v>94</v>
      </c>
      <c r="E2692" t="s">
        <v>284</v>
      </c>
      <c r="F2692" t="s">
        <v>8015</v>
      </c>
      <c r="G2692" t="s">
        <v>149</v>
      </c>
      <c r="H2692" t="s">
        <v>135</v>
      </c>
      <c r="I2692" t="s">
        <v>136</v>
      </c>
      <c r="J2692" t="s">
        <v>137</v>
      </c>
      <c r="K2692" t="s">
        <v>138</v>
      </c>
      <c r="L2692" t="s">
        <v>8016</v>
      </c>
      <c r="M2692" t="s">
        <v>8017</v>
      </c>
      <c r="N2692">
        <v>0.71444444399999996</v>
      </c>
      <c r="O2692">
        <v>0</v>
      </c>
      <c r="P2692">
        <v>3447</v>
      </c>
      <c r="Q2692">
        <v>102</v>
      </c>
      <c r="R2692">
        <v>814</v>
      </c>
      <c r="S2692">
        <v>22</v>
      </c>
      <c r="T2692">
        <v>501</v>
      </c>
      <c r="U2692">
        <v>11</v>
      </c>
      <c r="V2692">
        <v>1</v>
      </c>
      <c r="W2692">
        <v>0</v>
      </c>
      <c r="X2692">
        <v>492.47002337098331</v>
      </c>
      <c r="Y2692">
        <v>9.1956145356616101</v>
      </c>
      <c r="Z2692">
        <v>151.62216736580237</v>
      </c>
      <c r="AA2692">
        <v>40.892638611453975</v>
      </c>
      <c r="AB2692">
        <v>182.01505767823872</v>
      </c>
      <c r="AC2692">
        <v>211.31189202132282</v>
      </c>
      <c r="AD2692">
        <v>0.54378056642481742</v>
      </c>
      <c r="AE2692">
        <v>1088.0511741498876</v>
      </c>
    </row>
    <row r="2693" spans="1:31" x14ac:dyDescent="0.3">
      <c r="A2693">
        <v>2454888</v>
      </c>
      <c r="B2693">
        <v>1</v>
      </c>
      <c r="C2693" t="s">
        <v>80</v>
      </c>
      <c r="D2693" t="s">
        <v>86</v>
      </c>
      <c r="E2693" t="s">
        <v>173</v>
      </c>
      <c r="F2693" t="s">
        <v>8018</v>
      </c>
      <c r="G2693" t="s">
        <v>175</v>
      </c>
      <c r="H2693" t="s">
        <v>144</v>
      </c>
      <c r="I2693" t="s">
        <v>136</v>
      </c>
      <c r="J2693" t="s">
        <v>137</v>
      </c>
      <c r="K2693" t="s">
        <v>138</v>
      </c>
      <c r="L2693" t="s">
        <v>8019</v>
      </c>
      <c r="M2693" t="s">
        <v>8020</v>
      </c>
      <c r="N2693">
        <v>1.9255555550000001</v>
      </c>
      <c r="O2693">
        <v>0</v>
      </c>
      <c r="P2693">
        <v>2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0.34948094968092375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0.34948094968092375</v>
      </c>
    </row>
    <row r="2694" spans="1:31" x14ac:dyDescent="0.3">
      <c r="A2694">
        <v>2455074</v>
      </c>
      <c r="B2694">
        <v>1</v>
      </c>
      <c r="C2694" t="s">
        <v>80</v>
      </c>
      <c r="D2694" t="s">
        <v>89</v>
      </c>
      <c r="E2694" t="s">
        <v>173</v>
      </c>
      <c r="F2694" t="s">
        <v>8021</v>
      </c>
      <c r="G2694" t="s">
        <v>179</v>
      </c>
      <c r="H2694" t="s">
        <v>144</v>
      </c>
      <c r="I2694" t="s">
        <v>136</v>
      </c>
      <c r="J2694" t="s">
        <v>137</v>
      </c>
      <c r="K2694" t="s">
        <v>138</v>
      </c>
      <c r="L2694" t="s">
        <v>8022</v>
      </c>
      <c r="M2694" t="s">
        <v>8023</v>
      </c>
      <c r="N2694">
        <v>2.6844444439999999</v>
      </c>
      <c r="O2694">
        <v>0</v>
      </c>
      <c r="P2694">
        <v>3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21.721262831377565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21.721262831377565</v>
      </c>
    </row>
    <row r="2695" spans="1:31" x14ac:dyDescent="0.3">
      <c r="A2695">
        <v>2455028</v>
      </c>
      <c r="B2695">
        <v>1</v>
      </c>
      <c r="C2695" t="s">
        <v>80</v>
      </c>
      <c r="D2695" t="s">
        <v>105</v>
      </c>
      <c r="E2695" t="s">
        <v>169</v>
      </c>
      <c r="F2695" t="s">
        <v>8024</v>
      </c>
      <c r="G2695" t="s">
        <v>193</v>
      </c>
      <c r="H2695" t="s">
        <v>135</v>
      </c>
      <c r="I2695" t="s">
        <v>136</v>
      </c>
      <c r="J2695" t="s">
        <v>137</v>
      </c>
      <c r="K2695" t="s">
        <v>138</v>
      </c>
      <c r="L2695" t="s">
        <v>8025</v>
      </c>
      <c r="M2695" t="s">
        <v>8026</v>
      </c>
      <c r="N2695">
        <v>1.069722222</v>
      </c>
      <c r="O2695">
        <v>11</v>
      </c>
      <c r="P2695">
        <v>1046</v>
      </c>
      <c r="Q2695">
        <v>17</v>
      </c>
      <c r="R2695">
        <v>593</v>
      </c>
      <c r="S2695">
        <v>17</v>
      </c>
      <c r="T2695">
        <v>158</v>
      </c>
      <c r="U2695">
        <v>0</v>
      </c>
      <c r="V2695">
        <v>1</v>
      </c>
      <c r="W2695">
        <v>7.0175191010697784</v>
      </c>
      <c r="X2695">
        <v>297.69158797837707</v>
      </c>
      <c r="Y2695">
        <v>63.49753592143837</v>
      </c>
      <c r="Z2695">
        <v>57.892838321042618</v>
      </c>
      <c r="AA2695">
        <v>59.123791984825331</v>
      </c>
      <c r="AB2695">
        <v>119.85351040437851</v>
      </c>
      <c r="AC2695">
        <v>0</v>
      </c>
      <c r="AD2695">
        <v>5.8846599951056753</v>
      </c>
      <c r="AE2695">
        <v>610.96144370623745</v>
      </c>
    </row>
    <row r="2696" spans="1:31" x14ac:dyDescent="0.3">
      <c r="A2696">
        <v>2454633</v>
      </c>
      <c r="B2696">
        <v>1</v>
      </c>
      <c r="C2696" t="s">
        <v>81</v>
      </c>
      <c r="D2696" t="s">
        <v>128</v>
      </c>
      <c r="E2696" t="s">
        <v>169</v>
      </c>
      <c r="F2696" t="s">
        <v>8027</v>
      </c>
      <c r="G2696" t="s">
        <v>149</v>
      </c>
      <c r="H2696" t="s">
        <v>135</v>
      </c>
      <c r="I2696" t="s">
        <v>136</v>
      </c>
      <c r="J2696" t="s">
        <v>137</v>
      </c>
      <c r="K2696" t="s">
        <v>138</v>
      </c>
      <c r="L2696" t="s">
        <v>8028</v>
      </c>
      <c r="M2696" t="s">
        <v>8029</v>
      </c>
      <c r="N2696">
        <v>5.1633333329999997</v>
      </c>
      <c r="O2696">
        <v>20</v>
      </c>
      <c r="P2696">
        <v>115</v>
      </c>
      <c r="Q2696">
        <v>300</v>
      </c>
      <c r="R2696">
        <v>97</v>
      </c>
      <c r="S2696">
        <v>11</v>
      </c>
      <c r="T2696">
        <v>6</v>
      </c>
      <c r="U2696">
        <v>0</v>
      </c>
      <c r="V2696">
        <v>0</v>
      </c>
      <c r="W2696">
        <v>19.979466992398152</v>
      </c>
      <c r="X2696">
        <v>173.59422047048474</v>
      </c>
      <c r="Y2696">
        <v>474.59535106077476</v>
      </c>
      <c r="Z2696">
        <v>185.82546490408649</v>
      </c>
      <c r="AA2696">
        <v>54.355512380365546</v>
      </c>
      <c r="AB2696">
        <v>46.079777389537512</v>
      </c>
      <c r="AC2696">
        <v>0</v>
      </c>
      <c r="AD2696">
        <v>0</v>
      </c>
      <c r="AE2696">
        <v>954.42979319764731</v>
      </c>
    </row>
    <row r="2697" spans="1:31" x14ac:dyDescent="0.3">
      <c r="A2697">
        <v>2455071</v>
      </c>
      <c r="B2697">
        <v>1</v>
      </c>
      <c r="C2697" t="s">
        <v>80</v>
      </c>
      <c r="D2697" t="s">
        <v>101</v>
      </c>
      <c r="E2697" t="s">
        <v>141</v>
      </c>
      <c r="F2697" t="s">
        <v>8030</v>
      </c>
      <c r="G2697" t="s">
        <v>143</v>
      </c>
      <c r="H2697" t="s">
        <v>144</v>
      </c>
      <c r="I2697" t="s">
        <v>136</v>
      </c>
      <c r="J2697" t="s">
        <v>137</v>
      </c>
      <c r="K2697" t="s">
        <v>138</v>
      </c>
      <c r="L2697" t="s">
        <v>8031</v>
      </c>
      <c r="M2697" t="s">
        <v>8032</v>
      </c>
      <c r="N2697">
        <v>0.70027777700000005</v>
      </c>
      <c r="O2697">
        <v>0</v>
      </c>
      <c r="P2697">
        <v>99</v>
      </c>
      <c r="Q2697">
        <v>0</v>
      </c>
      <c r="R2697">
        <v>0</v>
      </c>
      <c r="S2697">
        <v>0</v>
      </c>
      <c r="T2697">
        <v>49</v>
      </c>
      <c r="U2697">
        <v>0</v>
      </c>
      <c r="V2697">
        <v>0</v>
      </c>
      <c r="W2697">
        <v>0</v>
      </c>
      <c r="X2697">
        <v>33.318484828281179</v>
      </c>
      <c r="Y2697">
        <v>0</v>
      </c>
      <c r="Z2697">
        <v>0</v>
      </c>
      <c r="AA2697">
        <v>0</v>
      </c>
      <c r="AB2697">
        <v>21.052527343672718</v>
      </c>
      <c r="AC2697">
        <v>0</v>
      </c>
      <c r="AD2697">
        <v>0</v>
      </c>
      <c r="AE2697">
        <v>54.371012171953893</v>
      </c>
    </row>
    <row r="2698" spans="1:31" x14ac:dyDescent="0.3">
      <c r="A2698">
        <v>2455237</v>
      </c>
      <c r="B2698">
        <v>1</v>
      </c>
      <c r="C2698" t="s">
        <v>81</v>
      </c>
      <c r="D2698" t="s">
        <v>118</v>
      </c>
      <c r="E2698" t="s">
        <v>141</v>
      </c>
      <c r="F2698" t="s">
        <v>8033</v>
      </c>
      <c r="G2698" t="s">
        <v>156</v>
      </c>
      <c r="H2698" t="s">
        <v>144</v>
      </c>
      <c r="I2698" t="s">
        <v>136</v>
      </c>
      <c r="J2698" t="s">
        <v>137</v>
      </c>
      <c r="K2698" t="s">
        <v>138</v>
      </c>
      <c r="L2698" t="s">
        <v>8034</v>
      </c>
      <c r="M2698" t="s">
        <v>8035</v>
      </c>
      <c r="N2698">
        <v>2.1175000000000002</v>
      </c>
      <c r="O2698">
        <v>0</v>
      </c>
      <c r="P2698">
        <v>30</v>
      </c>
      <c r="Q2698">
        <v>0</v>
      </c>
      <c r="R2698">
        <v>0</v>
      </c>
      <c r="S2698">
        <v>0</v>
      </c>
      <c r="T2698">
        <v>2</v>
      </c>
      <c r="U2698">
        <v>0</v>
      </c>
      <c r="V2698">
        <v>0</v>
      </c>
      <c r="W2698">
        <v>0</v>
      </c>
      <c r="X2698">
        <v>13.775937228493611</v>
      </c>
      <c r="Y2698">
        <v>0</v>
      </c>
      <c r="Z2698">
        <v>0</v>
      </c>
      <c r="AA2698">
        <v>0</v>
      </c>
      <c r="AB2698">
        <v>4.5327093841939243</v>
      </c>
      <c r="AC2698">
        <v>0</v>
      </c>
      <c r="AD2698">
        <v>0</v>
      </c>
      <c r="AE2698">
        <v>18.308646612687536</v>
      </c>
    </row>
    <row r="2699" spans="1:31" x14ac:dyDescent="0.3">
      <c r="A2699">
        <v>2454716</v>
      </c>
      <c r="B2699">
        <v>1</v>
      </c>
      <c r="C2699" t="s">
        <v>80</v>
      </c>
      <c r="D2699" t="s">
        <v>93</v>
      </c>
      <c r="E2699" t="s">
        <v>141</v>
      </c>
      <c r="F2699" t="s">
        <v>8036</v>
      </c>
      <c r="G2699" t="s">
        <v>156</v>
      </c>
      <c r="H2699" t="s">
        <v>144</v>
      </c>
      <c r="I2699" t="s">
        <v>136</v>
      </c>
      <c r="J2699" t="s">
        <v>137</v>
      </c>
      <c r="K2699" t="s">
        <v>138</v>
      </c>
      <c r="L2699" t="s">
        <v>8037</v>
      </c>
      <c r="M2699" t="s">
        <v>8038</v>
      </c>
      <c r="N2699">
        <v>0.91611111099999998</v>
      </c>
      <c r="O2699">
        <v>0</v>
      </c>
      <c r="P2699">
        <v>1</v>
      </c>
      <c r="Q2699">
        <v>0</v>
      </c>
      <c r="R2699">
        <v>7</v>
      </c>
      <c r="S2699">
        <v>0</v>
      </c>
      <c r="T2699">
        <v>4</v>
      </c>
      <c r="U2699">
        <v>0</v>
      </c>
      <c r="V2699">
        <v>0</v>
      </c>
      <c r="W2699">
        <v>0</v>
      </c>
      <c r="X2699">
        <v>8.0177616661860102E-2</v>
      </c>
      <c r="Y2699">
        <v>0</v>
      </c>
      <c r="Z2699">
        <v>1.4631723593622528</v>
      </c>
      <c r="AA2699">
        <v>0</v>
      </c>
      <c r="AB2699">
        <v>6.8599313444426019E-2</v>
      </c>
      <c r="AC2699">
        <v>0</v>
      </c>
      <c r="AD2699">
        <v>0</v>
      </c>
      <c r="AE2699">
        <v>1.611949289468539</v>
      </c>
    </row>
    <row r="2700" spans="1:31" x14ac:dyDescent="0.3">
      <c r="A2700">
        <v>2455114</v>
      </c>
      <c r="B2700">
        <v>1</v>
      </c>
      <c r="C2700" t="s">
        <v>81</v>
      </c>
      <c r="D2700" t="s">
        <v>117</v>
      </c>
      <c r="E2700" t="s">
        <v>147</v>
      </c>
      <c r="F2700" t="s">
        <v>8039</v>
      </c>
      <c r="G2700" t="s">
        <v>134</v>
      </c>
      <c r="H2700" t="s">
        <v>135</v>
      </c>
      <c r="I2700" t="s">
        <v>136</v>
      </c>
      <c r="J2700" t="s">
        <v>137</v>
      </c>
      <c r="K2700" t="s">
        <v>138</v>
      </c>
      <c r="L2700" t="s">
        <v>8040</v>
      </c>
      <c r="M2700" t="s">
        <v>8041</v>
      </c>
      <c r="N2700">
        <v>4.1922222219999998</v>
      </c>
      <c r="O2700">
        <v>0</v>
      </c>
      <c r="P2700">
        <v>263</v>
      </c>
      <c r="Q2700">
        <v>0</v>
      </c>
      <c r="R2700">
        <v>47</v>
      </c>
      <c r="S2700">
        <v>0</v>
      </c>
      <c r="T2700">
        <v>22</v>
      </c>
      <c r="U2700">
        <v>0</v>
      </c>
      <c r="V2700">
        <v>0</v>
      </c>
      <c r="W2700">
        <v>0</v>
      </c>
      <c r="X2700">
        <v>112.77954419124232</v>
      </c>
      <c r="Y2700">
        <v>0</v>
      </c>
      <c r="Z2700">
        <v>2.0850411290042881</v>
      </c>
      <c r="AA2700">
        <v>0</v>
      </c>
      <c r="AB2700">
        <v>32.399247973830143</v>
      </c>
      <c r="AC2700">
        <v>0</v>
      </c>
      <c r="AD2700">
        <v>0</v>
      </c>
      <c r="AE2700">
        <v>147.26383329407673</v>
      </c>
    </row>
    <row r="2701" spans="1:31" x14ac:dyDescent="0.3">
      <c r="A2701">
        <v>2454696</v>
      </c>
      <c r="B2701">
        <v>1</v>
      </c>
      <c r="C2701" t="s">
        <v>81</v>
      </c>
      <c r="D2701" t="s">
        <v>118</v>
      </c>
      <c r="E2701" t="s">
        <v>147</v>
      </c>
      <c r="F2701" t="s">
        <v>8042</v>
      </c>
      <c r="G2701" t="s">
        <v>193</v>
      </c>
      <c r="H2701" t="s">
        <v>135</v>
      </c>
      <c r="I2701" t="s">
        <v>136</v>
      </c>
      <c r="J2701" t="s">
        <v>137</v>
      </c>
      <c r="K2701" t="s">
        <v>138</v>
      </c>
      <c r="L2701" t="s">
        <v>8043</v>
      </c>
      <c r="M2701" t="s">
        <v>8044</v>
      </c>
      <c r="N2701">
        <v>2.2405555549999998</v>
      </c>
      <c r="O2701">
        <v>0</v>
      </c>
      <c r="P2701">
        <v>0</v>
      </c>
      <c r="Q2701">
        <v>0</v>
      </c>
      <c r="R2701">
        <v>0</v>
      </c>
      <c r="S2701">
        <v>3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155.75297124141545</v>
      </c>
      <c r="AB2701">
        <v>0</v>
      </c>
      <c r="AC2701">
        <v>0</v>
      </c>
      <c r="AD2701">
        <v>0</v>
      </c>
      <c r="AE2701">
        <v>155.75297124141545</v>
      </c>
    </row>
    <row r="2702" spans="1:31" x14ac:dyDescent="0.3">
      <c r="A2702">
        <v>2454596</v>
      </c>
      <c r="B2702">
        <v>1</v>
      </c>
      <c r="C2702" t="s">
        <v>80</v>
      </c>
      <c r="D2702" t="s">
        <v>99</v>
      </c>
      <c r="E2702" t="s">
        <v>169</v>
      </c>
      <c r="F2702" t="s">
        <v>7145</v>
      </c>
      <c r="G2702" t="s">
        <v>143</v>
      </c>
      <c r="H2702" t="s">
        <v>135</v>
      </c>
      <c r="I2702" t="s">
        <v>136</v>
      </c>
      <c r="J2702" t="s">
        <v>137</v>
      </c>
      <c r="K2702" t="s">
        <v>138</v>
      </c>
      <c r="L2702" t="s">
        <v>8045</v>
      </c>
      <c r="M2702" t="s">
        <v>8046</v>
      </c>
      <c r="N2702">
        <v>0.49666666599999998</v>
      </c>
      <c r="O2702">
        <v>4</v>
      </c>
      <c r="P2702">
        <v>578</v>
      </c>
      <c r="Q2702">
        <v>1</v>
      </c>
      <c r="R2702">
        <v>39</v>
      </c>
      <c r="S2702">
        <v>2</v>
      </c>
      <c r="T2702">
        <v>71</v>
      </c>
      <c r="U2702">
        <v>0</v>
      </c>
      <c r="V2702">
        <v>0</v>
      </c>
      <c r="W2702">
        <v>19.465805051193755</v>
      </c>
      <c r="X2702">
        <v>60.05201954848188</v>
      </c>
      <c r="Y2702">
        <v>0.22048041428837656</v>
      </c>
      <c r="Z2702">
        <v>2.9852037347498408</v>
      </c>
      <c r="AA2702">
        <v>27.979549291035223</v>
      </c>
      <c r="AB2702">
        <v>25.006623590363549</v>
      </c>
      <c r="AC2702">
        <v>0</v>
      </c>
      <c r="AD2702">
        <v>0</v>
      </c>
      <c r="AE2702">
        <v>135.70968163011264</v>
      </c>
    </row>
    <row r="2703" spans="1:31" x14ac:dyDescent="0.3">
      <c r="A2703">
        <v>2455137</v>
      </c>
      <c r="B2703">
        <v>1</v>
      </c>
      <c r="C2703" t="s">
        <v>80</v>
      </c>
      <c r="D2703" t="s">
        <v>105</v>
      </c>
      <c r="E2703" t="s">
        <v>141</v>
      </c>
      <c r="F2703" t="s">
        <v>8047</v>
      </c>
      <c r="G2703" t="s">
        <v>156</v>
      </c>
      <c r="H2703" t="s">
        <v>144</v>
      </c>
      <c r="I2703" t="s">
        <v>136</v>
      </c>
      <c r="J2703" t="s">
        <v>137</v>
      </c>
      <c r="K2703" t="s">
        <v>138</v>
      </c>
      <c r="L2703" t="s">
        <v>8048</v>
      </c>
      <c r="M2703" t="s">
        <v>8049</v>
      </c>
      <c r="N2703">
        <v>0.63611111099999995</v>
      </c>
      <c r="O2703">
        <v>0</v>
      </c>
      <c r="P2703">
        <v>28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4.0074324086887421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4.0074324086887421</v>
      </c>
    </row>
    <row r="2704" spans="1:31" x14ac:dyDescent="0.3">
      <c r="A2704">
        <v>2454994</v>
      </c>
      <c r="B2704">
        <v>1</v>
      </c>
      <c r="C2704" t="s">
        <v>80</v>
      </c>
      <c r="D2704" t="s">
        <v>93</v>
      </c>
      <c r="E2704" t="s">
        <v>159</v>
      </c>
      <c r="F2704" t="s">
        <v>8050</v>
      </c>
      <c r="G2704" t="s">
        <v>263</v>
      </c>
      <c r="H2704" t="s">
        <v>144</v>
      </c>
      <c r="I2704" t="s">
        <v>136</v>
      </c>
      <c r="J2704" t="s">
        <v>3</v>
      </c>
      <c r="K2704" t="s">
        <v>138</v>
      </c>
      <c r="L2704" t="s">
        <v>8051</v>
      </c>
      <c r="M2704" t="s">
        <v>8052</v>
      </c>
      <c r="N2704">
        <v>6.9016666659999997</v>
      </c>
      <c r="O2704">
        <v>0</v>
      </c>
      <c r="P2704">
        <v>0</v>
      </c>
      <c r="Q2704">
        <v>0</v>
      </c>
      <c r="R2704">
        <v>7</v>
      </c>
      <c r="S2704">
        <v>0</v>
      </c>
      <c r="T2704">
        <v>2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22.031241829715505</v>
      </c>
      <c r="AA2704">
        <v>0</v>
      </c>
      <c r="AB2704">
        <v>36.803612070354774</v>
      </c>
      <c r="AC2704">
        <v>0</v>
      </c>
      <c r="AD2704">
        <v>0</v>
      </c>
      <c r="AE2704">
        <v>58.834853900070279</v>
      </c>
    </row>
    <row r="2705" spans="1:31" x14ac:dyDescent="0.3">
      <c r="A2705">
        <v>2455008</v>
      </c>
      <c r="B2705">
        <v>1</v>
      </c>
      <c r="C2705" t="s">
        <v>81</v>
      </c>
      <c r="D2705" t="s">
        <v>120</v>
      </c>
      <c r="E2705" t="s">
        <v>141</v>
      </c>
      <c r="F2705" t="s">
        <v>8053</v>
      </c>
      <c r="G2705" t="s">
        <v>200</v>
      </c>
      <c r="H2705" t="s">
        <v>144</v>
      </c>
      <c r="I2705" t="s">
        <v>136</v>
      </c>
      <c r="J2705" t="s">
        <v>137</v>
      </c>
      <c r="K2705" t="s">
        <v>138</v>
      </c>
      <c r="L2705" t="s">
        <v>8054</v>
      </c>
      <c r="M2705" t="s">
        <v>8055</v>
      </c>
      <c r="N2705">
        <v>1.538888888</v>
      </c>
      <c r="O2705">
        <v>0</v>
      </c>
      <c r="P2705">
        <v>26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10.49062191141001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10.49062191141001</v>
      </c>
    </row>
    <row r="2706" spans="1:31" x14ac:dyDescent="0.3">
      <c r="A2706">
        <v>2454659</v>
      </c>
      <c r="B2706">
        <v>1</v>
      </c>
      <c r="C2706" t="s">
        <v>80</v>
      </c>
      <c r="D2706" t="s">
        <v>103</v>
      </c>
      <c r="E2706" t="s">
        <v>284</v>
      </c>
      <c r="F2706" t="s">
        <v>8056</v>
      </c>
      <c r="G2706" t="s">
        <v>219</v>
      </c>
      <c r="H2706" t="s">
        <v>135</v>
      </c>
      <c r="I2706" t="s">
        <v>136</v>
      </c>
      <c r="J2706" t="s">
        <v>3</v>
      </c>
      <c r="K2706" t="s">
        <v>138</v>
      </c>
      <c r="L2706" t="s">
        <v>8057</v>
      </c>
      <c r="M2706" t="s">
        <v>8058</v>
      </c>
      <c r="N2706">
        <v>2.9530555550000002</v>
      </c>
      <c r="O2706">
        <v>27</v>
      </c>
      <c r="P2706">
        <v>5939</v>
      </c>
      <c r="Q2706">
        <v>72</v>
      </c>
      <c r="R2706">
        <v>663</v>
      </c>
      <c r="S2706">
        <v>123</v>
      </c>
      <c r="T2706">
        <v>1788</v>
      </c>
      <c r="U2706">
        <v>17</v>
      </c>
      <c r="V2706">
        <v>3</v>
      </c>
      <c r="W2706">
        <v>50.672356309014084</v>
      </c>
      <c r="X2706">
        <v>3802.7779633943746</v>
      </c>
      <c r="Y2706">
        <v>1022.535811367366</v>
      </c>
      <c r="Z2706">
        <v>443.17442806409895</v>
      </c>
      <c r="AA2706">
        <v>2918.3839713128864</v>
      </c>
      <c r="AB2706">
        <v>3487.4066199283179</v>
      </c>
      <c r="AC2706">
        <v>8635.4458871791921</v>
      </c>
      <c r="AD2706">
        <v>86.506688288728995</v>
      </c>
      <c r="AE2706">
        <v>20446.903725843982</v>
      </c>
    </row>
    <row r="2707" spans="1:31" x14ac:dyDescent="0.3">
      <c r="A2707">
        <v>2454951</v>
      </c>
      <c r="B2707">
        <v>1</v>
      </c>
      <c r="C2707" t="s">
        <v>80</v>
      </c>
      <c r="D2707" t="s">
        <v>85</v>
      </c>
      <c r="E2707" t="s">
        <v>159</v>
      </c>
      <c r="F2707" t="s">
        <v>8059</v>
      </c>
      <c r="G2707" t="s">
        <v>226</v>
      </c>
      <c r="H2707" t="s">
        <v>144</v>
      </c>
      <c r="I2707" t="s">
        <v>136</v>
      </c>
      <c r="J2707" t="s">
        <v>137</v>
      </c>
      <c r="K2707" t="s">
        <v>162</v>
      </c>
      <c r="L2707" t="s">
        <v>8060</v>
      </c>
      <c r="M2707" t="s">
        <v>8061</v>
      </c>
      <c r="N2707">
        <v>0.60499999999999998</v>
      </c>
      <c r="O2707">
        <v>0</v>
      </c>
      <c r="P2707">
        <v>478</v>
      </c>
      <c r="Q2707">
        <v>0</v>
      </c>
      <c r="R2707">
        <v>0</v>
      </c>
      <c r="S2707">
        <v>0</v>
      </c>
      <c r="T2707">
        <v>71</v>
      </c>
      <c r="U2707">
        <v>0</v>
      </c>
      <c r="V2707">
        <v>0</v>
      </c>
      <c r="W2707">
        <v>0</v>
      </c>
      <c r="X2707">
        <v>85.531066149741974</v>
      </c>
      <c r="Y2707">
        <v>0</v>
      </c>
      <c r="Z2707">
        <v>0</v>
      </c>
      <c r="AA2707">
        <v>0</v>
      </c>
      <c r="AB2707">
        <v>63.309164322970851</v>
      </c>
      <c r="AC2707">
        <v>0</v>
      </c>
      <c r="AD2707">
        <v>0</v>
      </c>
      <c r="AE2707">
        <v>148.84023047271282</v>
      </c>
    </row>
    <row r="2708" spans="1:31" x14ac:dyDescent="0.3">
      <c r="A2708">
        <v>2455200</v>
      </c>
      <c r="B2708">
        <v>1</v>
      </c>
      <c r="C2708" t="s">
        <v>80</v>
      </c>
      <c r="D2708" t="s">
        <v>110</v>
      </c>
      <c r="E2708" t="s">
        <v>173</v>
      </c>
      <c r="F2708" t="s">
        <v>8062</v>
      </c>
      <c r="G2708" t="s">
        <v>239</v>
      </c>
      <c r="H2708" t="s">
        <v>144</v>
      </c>
      <c r="I2708" t="s">
        <v>136</v>
      </c>
      <c r="J2708" t="s">
        <v>137</v>
      </c>
      <c r="K2708" t="s">
        <v>138</v>
      </c>
      <c r="L2708" t="s">
        <v>8063</v>
      </c>
      <c r="M2708" t="s">
        <v>8064</v>
      </c>
      <c r="N2708">
        <v>0.941111111</v>
      </c>
      <c r="O2708">
        <v>0</v>
      </c>
      <c r="P2708">
        <v>1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</row>
    <row r="2709" spans="1:31" x14ac:dyDescent="0.3">
      <c r="A2709">
        <v>2455051</v>
      </c>
      <c r="B2709">
        <v>1</v>
      </c>
      <c r="C2709" t="s">
        <v>80</v>
      </c>
      <c r="D2709" t="s">
        <v>100</v>
      </c>
      <c r="E2709" t="s">
        <v>159</v>
      </c>
      <c r="F2709" t="s">
        <v>8065</v>
      </c>
      <c r="G2709" t="s">
        <v>200</v>
      </c>
      <c r="H2709" t="s">
        <v>144</v>
      </c>
      <c r="I2709" t="s">
        <v>136</v>
      </c>
      <c r="J2709" t="s">
        <v>137</v>
      </c>
      <c r="K2709" t="s">
        <v>138</v>
      </c>
      <c r="L2709" t="s">
        <v>8066</v>
      </c>
      <c r="M2709" t="s">
        <v>8067</v>
      </c>
      <c r="N2709">
        <v>3.02</v>
      </c>
      <c r="O2709">
        <v>0</v>
      </c>
      <c r="P2709">
        <v>195</v>
      </c>
      <c r="Q2709">
        <v>0</v>
      </c>
      <c r="R2709">
        <v>6</v>
      </c>
      <c r="S2709">
        <v>0</v>
      </c>
      <c r="T2709">
        <v>22</v>
      </c>
      <c r="U2709">
        <v>0</v>
      </c>
      <c r="V2709">
        <v>0</v>
      </c>
      <c r="W2709">
        <v>0</v>
      </c>
      <c r="X2709">
        <v>215.73610274228224</v>
      </c>
      <c r="Y2709">
        <v>0</v>
      </c>
      <c r="Z2709">
        <v>2.6495761155621831</v>
      </c>
      <c r="AA2709">
        <v>0</v>
      </c>
      <c r="AB2709">
        <v>66.109300633161482</v>
      </c>
      <c r="AC2709">
        <v>0</v>
      </c>
      <c r="AD2709">
        <v>0</v>
      </c>
      <c r="AE2709">
        <v>284.49497949100589</v>
      </c>
    </row>
    <row r="2710" spans="1:31" x14ac:dyDescent="0.3">
      <c r="A2710">
        <v>2454822</v>
      </c>
      <c r="B2710">
        <v>1</v>
      </c>
      <c r="C2710" t="s">
        <v>80</v>
      </c>
      <c r="D2710" t="s">
        <v>105</v>
      </c>
      <c r="E2710" t="s">
        <v>169</v>
      </c>
      <c r="F2710" t="s">
        <v>8068</v>
      </c>
      <c r="G2710" t="s">
        <v>149</v>
      </c>
      <c r="H2710" t="s">
        <v>135</v>
      </c>
      <c r="I2710" t="s">
        <v>136</v>
      </c>
      <c r="J2710" t="s">
        <v>137</v>
      </c>
      <c r="K2710" t="s">
        <v>138</v>
      </c>
      <c r="L2710" t="s">
        <v>8069</v>
      </c>
      <c r="M2710" t="s">
        <v>8070</v>
      </c>
      <c r="N2710">
        <v>1.3786111109999999</v>
      </c>
      <c r="O2710">
        <v>11</v>
      </c>
      <c r="P2710">
        <v>1975</v>
      </c>
      <c r="Q2710">
        <v>17</v>
      </c>
      <c r="R2710">
        <v>593</v>
      </c>
      <c r="S2710">
        <v>38</v>
      </c>
      <c r="T2710">
        <v>212</v>
      </c>
      <c r="U2710">
        <v>0</v>
      </c>
      <c r="V2710">
        <v>2</v>
      </c>
      <c r="W2710">
        <v>7.9390762998610578</v>
      </c>
      <c r="X2710">
        <v>762.04383476647899</v>
      </c>
      <c r="Y2710">
        <v>83.028415798347069</v>
      </c>
      <c r="Z2710">
        <v>71.277456168700624</v>
      </c>
      <c r="AA2710">
        <v>3293.8738094221808</v>
      </c>
      <c r="AB2710">
        <v>307.5799724218644</v>
      </c>
      <c r="AC2710">
        <v>0</v>
      </c>
      <c r="AD2710">
        <v>16.629888074815458</v>
      </c>
      <c r="AE2710">
        <v>4542.3724529522478</v>
      </c>
    </row>
    <row r="2711" spans="1:31" x14ac:dyDescent="0.3">
      <c r="A2711">
        <v>2455177</v>
      </c>
      <c r="B2711">
        <v>1</v>
      </c>
      <c r="C2711" t="s">
        <v>81</v>
      </c>
      <c r="D2711" t="s">
        <v>127</v>
      </c>
      <c r="E2711" t="s">
        <v>141</v>
      </c>
      <c r="F2711" t="s">
        <v>8071</v>
      </c>
      <c r="G2711" t="s">
        <v>956</v>
      </c>
      <c r="H2711" t="s">
        <v>144</v>
      </c>
      <c r="I2711" t="s">
        <v>136</v>
      </c>
      <c r="J2711" t="s">
        <v>137</v>
      </c>
      <c r="K2711" t="s">
        <v>138</v>
      </c>
      <c r="L2711" t="s">
        <v>8072</v>
      </c>
      <c r="M2711" t="s">
        <v>8073</v>
      </c>
      <c r="N2711">
        <v>3.6983333329999999</v>
      </c>
      <c r="O2711">
        <v>0</v>
      </c>
      <c r="P2711">
        <v>17</v>
      </c>
      <c r="Q2711">
        <v>0</v>
      </c>
      <c r="R2711">
        <v>9</v>
      </c>
      <c r="S2711">
        <v>0</v>
      </c>
      <c r="T2711">
        <v>1</v>
      </c>
      <c r="U2711">
        <v>0</v>
      </c>
      <c r="V2711">
        <v>0</v>
      </c>
      <c r="W2711">
        <v>0</v>
      </c>
      <c r="X2711">
        <v>15.663811201942005</v>
      </c>
      <c r="Y2711">
        <v>0</v>
      </c>
      <c r="Z2711">
        <v>9.5259171607039583</v>
      </c>
      <c r="AA2711">
        <v>0</v>
      </c>
      <c r="AB2711">
        <v>4.2904845428484855</v>
      </c>
      <c r="AC2711">
        <v>0</v>
      </c>
      <c r="AD2711">
        <v>0</v>
      </c>
      <c r="AE2711">
        <v>29.480212905494451</v>
      </c>
    </row>
    <row r="2712" spans="1:31" x14ac:dyDescent="0.3">
      <c r="A2712">
        <v>2454991</v>
      </c>
      <c r="B2712">
        <v>1</v>
      </c>
      <c r="C2712" t="s">
        <v>81</v>
      </c>
      <c r="D2712" t="s">
        <v>112</v>
      </c>
      <c r="E2712" t="s">
        <v>173</v>
      </c>
      <c r="F2712" t="s">
        <v>8074</v>
      </c>
      <c r="G2712" t="s">
        <v>461</v>
      </c>
      <c r="H2712" t="s">
        <v>144</v>
      </c>
      <c r="I2712" t="s">
        <v>136</v>
      </c>
      <c r="J2712" t="s">
        <v>137</v>
      </c>
      <c r="K2712" t="s">
        <v>138</v>
      </c>
      <c r="L2712" t="s">
        <v>8075</v>
      </c>
      <c r="M2712" t="s">
        <v>8076</v>
      </c>
      <c r="N2712">
        <v>0.45611111100000001</v>
      </c>
      <c r="O2712">
        <v>0</v>
      </c>
      <c r="P2712">
        <v>13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1.1925483613562347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1.1925483613562347</v>
      </c>
    </row>
    <row r="2713" spans="1:31" x14ac:dyDescent="0.3">
      <c r="A2713">
        <v>2454968</v>
      </c>
      <c r="B2713">
        <v>1</v>
      </c>
      <c r="C2713" t="s">
        <v>80</v>
      </c>
      <c r="D2713" t="s">
        <v>97</v>
      </c>
      <c r="E2713" t="s">
        <v>159</v>
      </c>
      <c r="F2713" t="s">
        <v>8077</v>
      </c>
      <c r="G2713" t="s">
        <v>1954</v>
      </c>
      <c r="H2713" t="s">
        <v>144</v>
      </c>
      <c r="I2713" t="s">
        <v>136</v>
      </c>
      <c r="J2713" t="s">
        <v>137</v>
      </c>
      <c r="K2713" t="s">
        <v>138</v>
      </c>
      <c r="L2713" t="s">
        <v>8078</v>
      </c>
      <c r="M2713" t="s">
        <v>8079</v>
      </c>
      <c r="N2713">
        <v>7.6233333329999997</v>
      </c>
      <c r="O2713">
        <v>0</v>
      </c>
      <c r="P2713">
        <v>346</v>
      </c>
      <c r="Q2713">
        <v>0</v>
      </c>
      <c r="R2713">
        <v>0</v>
      </c>
      <c r="S2713">
        <v>0</v>
      </c>
      <c r="T2713">
        <v>108</v>
      </c>
      <c r="U2713">
        <v>0</v>
      </c>
      <c r="V2713">
        <v>0</v>
      </c>
      <c r="W2713">
        <v>0</v>
      </c>
      <c r="X2713">
        <v>1255.3127306257734</v>
      </c>
      <c r="Y2713">
        <v>0</v>
      </c>
      <c r="Z2713">
        <v>0</v>
      </c>
      <c r="AA2713">
        <v>0</v>
      </c>
      <c r="AB2713">
        <v>890.26792754879409</v>
      </c>
      <c r="AC2713">
        <v>0</v>
      </c>
      <c r="AD2713">
        <v>0</v>
      </c>
      <c r="AE2713">
        <v>2145.5806581745674</v>
      </c>
    </row>
    <row r="2714" spans="1:31" x14ac:dyDescent="0.3">
      <c r="A2714">
        <v>2455014</v>
      </c>
      <c r="B2714">
        <v>1</v>
      </c>
      <c r="C2714" t="s">
        <v>80</v>
      </c>
      <c r="D2714" t="s">
        <v>104</v>
      </c>
      <c r="E2714" t="s">
        <v>141</v>
      </c>
      <c r="F2714" t="s">
        <v>8080</v>
      </c>
      <c r="G2714" t="s">
        <v>156</v>
      </c>
      <c r="H2714" t="s">
        <v>144</v>
      </c>
      <c r="I2714" t="s">
        <v>136</v>
      </c>
      <c r="J2714" t="s">
        <v>137</v>
      </c>
      <c r="K2714" t="s">
        <v>138</v>
      </c>
      <c r="L2714" t="s">
        <v>8081</v>
      </c>
      <c r="M2714" t="s">
        <v>8082</v>
      </c>
      <c r="N2714">
        <v>1.1091666659999999</v>
      </c>
      <c r="O2714">
        <v>0</v>
      </c>
      <c r="P2714">
        <v>324</v>
      </c>
      <c r="Q2714">
        <v>0</v>
      </c>
      <c r="R2714">
        <v>0</v>
      </c>
      <c r="S2714">
        <v>0</v>
      </c>
      <c r="T2714">
        <v>7</v>
      </c>
      <c r="U2714">
        <v>0</v>
      </c>
      <c r="V2714">
        <v>0</v>
      </c>
      <c r="W2714">
        <v>0</v>
      </c>
      <c r="X2714">
        <v>90.069632860332348</v>
      </c>
      <c r="Y2714">
        <v>0</v>
      </c>
      <c r="Z2714">
        <v>0</v>
      </c>
      <c r="AA2714">
        <v>0</v>
      </c>
      <c r="AB2714">
        <v>13.830648701576418</v>
      </c>
      <c r="AC2714">
        <v>0</v>
      </c>
      <c r="AD2714">
        <v>0</v>
      </c>
      <c r="AE2714">
        <v>103.90028156190877</v>
      </c>
    </row>
    <row r="2715" spans="1:31" x14ac:dyDescent="0.3">
      <c r="A2715">
        <v>2455077</v>
      </c>
      <c r="B2715">
        <v>1</v>
      </c>
      <c r="C2715" t="s">
        <v>80</v>
      </c>
      <c r="D2715" t="s">
        <v>107</v>
      </c>
      <c r="E2715" t="s">
        <v>141</v>
      </c>
      <c r="F2715" t="s">
        <v>8083</v>
      </c>
      <c r="G2715" t="s">
        <v>143</v>
      </c>
      <c r="H2715" t="s">
        <v>144</v>
      </c>
      <c r="I2715" t="s">
        <v>136</v>
      </c>
      <c r="J2715" t="s">
        <v>137</v>
      </c>
      <c r="K2715" t="s">
        <v>138</v>
      </c>
      <c r="L2715" t="s">
        <v>8084</v>
      </c>
      <c r="M2715" t="s">
        <v>8085</v>
      </c>
      <c r="N2715">
        <v>0.54972222199999998</v>
      </c>
      <c r="O2715">
        <v>0</v>
      </c>
      <c r="P2715">
        <v>18</v>
      </c>
      <c r="Q2715">
        <v>0</v>
      </c>
      <c r="R2715">
        <v>0</v>
      </c>
      <c r="S2715">
        <v>0</v>
      </c>
      <c r="T2715">
        <v>9</v>
      </c>
      <c r="U2715">
        <v>0</v>
      </c>
      <c r="V2715">
        <v>0</v>
      </c>
      <c r="W2715">
        <v>0</v>
      </c>
      <c r="X2715">
        <v>2.2664704411025487</v>
      </c>
      <c r="Y2715">
        <v>0</v>
      </c>
      <c r="Z2715">
        <v>0</v>
      </c>
      <c r="AA2715">
        <v>0</v>
      </c>
      <c r="AB2715">
        <v>4.5928853036179111</v>
      </c>
      <c r="AC2715">
        <v>0</v>
      </c>
      <c r="AD2715">
        <v>0</v>
      </c>
      <c r="AE2715">
        <v>6.8593557447204603</v>
      </c>
    </row>
    <row r="2716" spans="1:31" x14ac:dyDescent="0.3">
      <c r="A2716">
        <v>2455031</v>
      </c>
      <c r="B2716">
        <v>1</v>
      </c>
      <c r="C2716" t="s">
        <v>80</v>
      </c>
      <c r="D2716" t="s">
        <v>96</v>
      </c>
      <c r="E2716" t="s">
        <v>141</v>
      </c>
      <c r="F2716" t="s">
        <v>1548</v>
      </c>
      <c r="G2716" t="s">
        <v>156</v>
      </c>
      <c r="H2716" t="s">
        <v>144</v>
      </c>
      <c r="I2716" t="s">
        <v>136</v>
      </c>
      <c r="J2716" t="s">
        <v>137</v>
      </c>
      <c r="K2716" t="s">
        <v>138</v>
      </c>
      <c r="L2716" t="s">
        <v>8086</v>
      </c>
      <c r="M2716" t="s">
        <v>8087</v>
      </c>
      <c r="N2716">
        <v>3.8877777770000002</v>
      </c>
      <c r="O2716">
        <v>0</v>
      </c>
      <c r="P2716">
        <v>61</v>
      </c>
      <c r="Q2716">
        <v>0</v>
      </c>
      <c r="R2716">
        <v>0</v>
      </c>
      <c r="S2716">
        <v>0</v>
      </c>
      <c r="T2716">
        <v>3</v>
      </c>
      <c r="U2716">
        <v>0</v>
      </c>
      <c r="V2716">
        <v>0</v>
      </c>
      <c r="W2716">
        <v>0</v>
      </c>
      <c r="X2716">
        <v>73.65148106206415</v>
      </c>
      <c r="Y2716">
        <v>0</v>
      </c>
      <c r="Z2716">
        <v>0</v>
      </c>
      <c r="AA2716">
        <v>0</v>
      </c>
      <c r="AB2716">
        <v>0.52735201543319554</v>
      </c>
      <c r="AC2716">
        <v>0</v>
      </c>
      <c r="AD2716">
        <v>0</v>
      </c>
      <c r="AE2716">
        <v>74.178833077497345</v>
      </c>
    </row>
    <row r="2717" spans="1:31" x14ac:dyDescent="0.3">
      <c r="A2717">
        <v>2455217</v>
      </c>
      <c r="B2717">
        <v>1</v>
      </c>
      <c r="C2717" t="s">
        <v>80</v>
      </c>
      <c r="D2717" t="s">
        <v>88</v>
      </c>
      <c r="E2717" t="s">
        <v>173</v>
      </c>
      <c r="F2717" t="s">
        <v>8088</v>
      </c>
      <c r="G2717" t="s">
        <v>461</v>
      </c>
      <c r="H2717" t="s">
        <v>144</v>
      </c>
      <c r="I2717" t="s">
        <v>136</v>
      </c>
      <c r="J2717" t="s">
        <v>137</v>
      </c>
      <c r="K2717" t="s">
        <v>138</v>
      </c>
      <c r="L2717" t="s">
        <v>8089</v>
      </c>
      <c r="M2717" t="s">
        <v>8090</v>
      </c>
      <c r="N2717">
        <v>4.8702777770000001</v>
      </c>
      <c r="O2717">
        <v>0</v>
      </c>
      <c r="P2717">
        <v>5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7.271634072974269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7.271634072974269</v>
      </c>
    </row>
    <row r="2718" spans="1:31" x14ac:dyDescent="0.3">
      <c r="A2718">
        <v>2454676</v>
      </c>
      <c r="B2718">
        <v>1</v>
      </c>
      <c r="C2718" t="s">
        <v>81</v>
      </c>
      <c r="D2718" t="s">
        <v>112</v>
      </c>
      <c r="E2718" t="s">
        <v>173</v>
      </c>
      <c r="F2718" t="s">
        <v>8091</v>
      </c>
      <c r="G2718" t="s">
        <v>175</v>
      </c>
      <c r="H2718" t="s">
        <v>144</v>
      </c>
      <c r="I2718" t="s">
        <v>136</v>
      </c>
      <c r="J2718" t="s">
        <v>137</v>
      </c>
      <c r="K2718" t="s">
        <v>138</v>
      </c>
      <c r="L2718" t="s">
        <v>8092</v>
      </c>
      <c r="M2718" t="s">
        <v>8093</v>
      </c>
      <c r="N2718">
        <v>1.2708333329999999</v>
      </c>
      <c r="O2718">
        <v>0</v>
      </c>
      <c r="P2718">
        <v>3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1.3461897497468422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1.3461897497468422</v>
      </c>
    </row>
    <row r="2719" spans="1:31" x14ac:dyDescent="0.3">
      <c r="A2719">
        <v>2454782</v>
      </c>
      <c r="B2719">
        <v>1</v>
      </c>
      <c r="C2719" t="s">
        <v>80</v>
      </c>
      <c r="D2719" t="s">
        <v>85</v>
      </c>
      <c r="E2719" t="s">
        <v>141</v>
      </c>
      <c r="F2719" t="s">
        <v>8094</v>
      </c>
      <c r="G2719" t="s">
        <v>226</v>
      </c>
      <c r="H2719" t="s">
        <v>144</v>
      </c>
      <c r="I2719" t="s">
        <v>136</v>
      </c>
      <c r="J2719" t="s">
        <v>137</v>
      </c>
      <c r="K2719" t="s">
        <v>162</v>
      </c>
      <c r="L2719" t="s">
        <v>8095</v>
      </c>
      <c r="M2719" t="s">
        <v>8096</v>
      </c>
      <c r="N2719">
        <v>1.4911111109999999</v>
      </c>
      <c r="O2719">
        <v>0</v>
      </c>
      <c r="P2719">
        <v>185</v>
      </c>
      <c r="Q2719">
        <v>0</v>
      </c>
      <c r="R2719">
        <v>0</v>
      </c>
      <c r="S2719">
        <v>0</v>
      </c>
      <c r="T2719">
        <v>13</v>
      </c>
      <c r="U2719">
        <v>0</v>
      </c>
      <c r="V2719">
        <v>0</v>
      </c>
      <c r="W2719">
        <v>0</v>
      </c>
      <c r="X2719">
        <v>62.121651508914397</v>
      </c>
      <c r="Y2719">
        <v>0</v>
      </c>
      <c r="Z2719">
        <v>0</v>
      </c>
      <c r="AA2719">
        <v>0</v>
      </c>
      <c r="AB2719">
        <v>14.492902554265026</v>
      </c>
      <c r="AC2719">
        <v>0</v>
      </c>
      <c r="AD2719">
        <v>0</v>
      </c>
      <c r="AE2719">
        <v>76.614554063179426</v>
      </c>
    </row>
    <row r="2720" spans="1:31" x14ac:dyDescent="0.3">
      <c r="A2720">
        <v>2454785</v>
      </c>
      <c r="B2720">
        <v>1</v>
      </c>
      <c r="C2720" t="s">
        <v>80</v>
      </c>
      <c r="D2720" t="s">
        <v>82</v>
      </c>
      <c r="E2720" t="s">
        <v>173</v>
      </c>
      <c r="F2720" t="s">
        <v>8097</v>
      </c>
      <c r="G2720" t="s">
        <v>179</v>
      </c>
      <c r="H2720" t="s">
        <v>144</v>
      </c>
      <c r="I2720" t="s">
        <v>136</v>
      </c>
      <c r="J2720" t="s">
        <v>137</v>
      </c>
      <c r="K2720" t="s">
        <v>138</v>
      </c>
      <c r="L2720" t="s">
        <v>8098</v>
      </c>
      <c r="M2720" t="s">
        <v>8099</v>
      </c>
      <c r="N2720">
        <v>1.8891666659999999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1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</row>
    <row r="2721" spans="1:31" x14ac:dyDescent="0.3">
      <c r="A2721">
        <v>2455117</v>
      </c>
      <c r="B2721">
        <v>1</v>
      </c>
      <c r="C2721" t="s">
        <v>80</v>
      </c>
      <c r="D2721" t="s">
        <v>88</v>
      </c>
      <c r="E2721" t="s">
        <v>147</v>
      </c>
      <c r="F2721" t="s">
        <v>8100</v>
      </c>
      <c r="G2721" t="s">
        <v>143</v>
      </c>
      <c r="H2721" t="s">
        <v>135</v>
      </c>
      <c r="I2721" t="s">
        <v>136</v>
      </c>
      <c r="J2721" t="s">
        <v>137</v>
      </c>
      <c r="K2721" t="s">
        <v>138</v>
      </c>
      <c r="L2721" t="s">
        <v>8101</v>
      </c>
      <c r="M2721" t="s">
        <v>8102</v>
      </c>
      <c r="N2721">
        <v>0.233333333</v>
      </c>
      <c r="O2721">
        <v>1</v>
      </c>
      <c r="P2721">
        <v>407</v>
      </c>
      <c r="Q2721">
        <v>0</v>
      </c>
      <c r="R2721">
        <v>0</v>
      </c>
      <c r="S2721">
        <v>11</v>
      </c>
      <c r="T2721">
        <v>90</v>
      </c>
      <c r="U2721">
        <v>4</v>
      </c>
      <c r="V2721">
        <v>1</v>
      </c>
      <c r="W2721">
        <v>4.409742900034396</v>
      </c>
      <c r="X2721">
        <v>52.439381735294866</v>
      </c>
      <c r="Y2721">
        <v>0</v>
      </c>
      <c r="Z2721">
        <v>0</v>
      </c>
      <c r="AA2721">
        <v>32.691871966353865</v>
      </c>
      <c r="AB2721">
        <v>38.396431954595947</v>
      </c>
      <c r="AC2721">
        <v>13.256316723635376</v>
      </c>
      <c r="AD2721">
        <v>1.1229816031888851</v>
      </c>
      <c r="AE2721">
        <v>142.31672688310334</v>
      </c>
    </row>
    <row r="2722" spans="1:31" x14ac:dyDescent="0.3">
      <c r="A2722">
        <v>2454742</v>
      </c>
      <c r="B2722">
        <v>1</v>
      </c>
      <c r="C2722" t="s">
        <v>80</v>
      </c>
      <c r="D2722" t="s">
        <v>105</v>
      </c>
      <c r="E2722" t="s">
        <v>141</v>
      </c>
      <c r="F2722" t="s">
        <v>8103</v>
      </c>
      <c r="G2722" t="s">
        <v>143</v>
      </c>
      <c r="H2722" t="s">
        <v>144</v>
      </c>
      <c r="I2722" t="s">
        <v>136</v>
      </c>
      <c r="J2722" t="s">
        <v>137</v>
      </c>
      <c r="K2722" t="s">
        <v>138</v>
      </c>
      <c r="L2722" t="s">
        <v>8104</v>
      </c>
      <c r="M2722" t="s">
        <v>8105</v>
      </c>
      <c r="N2722">
        <v>0.50388888799999998</v>
      </c>
      <c r="O2722">
        <v>0</v>
      </c>
      <c r="P2722">
        <v>111</v>
      </c>
      <c r="Q2722">
        <v>0</v>
      </c>
      <c r="R2722">
        <v>0</v>
      </c>
      <c r="S2722">
        <v>0</v>
      </c>
      <c r="T2722">
        <v>3</v>
      </c>
      <c r="U2722">
        <v>0</v>
      </c>
      <c r="V2722">
        <v>0</v>
      </c>
      <c r="W2722">
        <v>0</v>
      </c>
      <c r="X2722">
        <v>21.815451973830161</v>
      </c>
      <c r="Y2722">
        <v>0</v>
      </c>
      <c r="Z2722">
        <v>0</v>
      </c>
      <c r="AA2722">
        <v>0</v>
      </c>
      <c r="AB2722">
        <v>0.66762221395239152</v>
      </c>
      <c r="AC2722">
        <v>0</v>
      </c>
      <c r="AD2722">
        <v>0</v>
      </c>
      <c r="AE2722">
        <v>22.483074187782552</v>
      </c>
    </row>
    <row r="2723" spans="1:31" x14ac:dyDescent="0.3">
      <c r="A2723">
        <v>2454619</v>
      </c>
      <c r="B2723">
        <v>1</v>
      </c>
      <c r="C2723" t="s">
        <v>80</v>
      </c>
      <c r="D2723" t="s">
        <v>95</v>
      </c>
      <c r="E2723" t="s">
        <v>173</v>
      </c>
      <c r="F2723" t="s">
        <v>7687</v>
      </c>
      <c r="G2723" t="s">
        <v>179</v>
      </c>
      <c r="H2723" t="s">
        <v>144</v>
      </c>
      <c r="I2723" t="s">
        <v>136</v>
      </c>
      <c r="J2723" t="s">
        <v>137</v>
      </c>
      <c r="K2723" t="s">
        <v>138</v>
      </c>
      <c r="L2723" t="s">
        <v>8106</v>
      </c>
      <c r="M2723" t="s">
        <v>8107</v>
      </c>
      <c r="N2723">
        <v>0.59611111100000003</v>
      </c>
      <c r="O2723">
        <v>0</v>
      </c>
      <c r="P2723">
        <v>7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1.0288277929182972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1.0288277929182972</v>
      </c>
    </row>
    <row r="2724" spans="1:31" x14ac:dyDescent="0.3">
      <c r="A2724">
        <v>2455160</v>
      </c>
      <c r="B2724">
        <v>1</v>
      </c>
      <c r="C2724" t="s">
        <v>81</v>
      </c>
      <c r="D2724" t="s">
        <v>116</v>
      </c>
      <c r="E2724" t="s">
        <v>169</v>
      </c>
      <c r="F2724" t="s">
        <v>8108</v>
      </c>
      <c r="G2724" t="s">
        <v>3644</v>
      </c>
      <c r="H2724" t="s">
        <v>135</v>
      </c>
      <c r="I2724" t="s">
        <v>136</v>
      </c>
      <c r="J2724" t="s">
        <v>137</v>
      </c>
      <c r="K2724" t="s">
        <v>138</v>
      </c>
      <c r="L2724" t="s">
        <v>8109</v>
      </c>
      <c r="M2724" t="s">
        <v>8110</v>
      </c>
      <c r="N2724">
        <v>3.051666666</v>
      </c>
      <c r="O2724">
        <v>6</v>
      </c>
      <c r="P2724">
        <v>4098</v>
      </c>
      <c r="Q2724">
        <v>537</v>
      </c>
      <c r="R2724">
        <v>472</v>
      </c>
      <c r="S2724">
        <v>54</v>
      </c>
      <c r="T2724">
        <v>481</v>
      </c>
      <c r="U2724">
        <v>5</v>
      </c>
      <c r="V2724">
        <v>0</v>
      </c>
      <c r="W2724">
        <v>1.4072457833784093</v>
      </c>
      <c r="X2724">
        <v>1827.2726252243019</v>
      </c>
      <c r="Y2724">
        <v>316.15455133097703</v>
      </c>
      <c r="Z2724">
        <v>173.82385029490982</v>
      </c>
      <c r="AA2724">
        <v>706.69655579064272</v>
      </c>
      <c r="AB2724">
        <v>519.50693926029703</v>
      </c>
      <c r="AC2724">
        <v>551.50927869521615</v>
      </c>
      <c r="AD2724">
        <v>0</v>
      </c>
      <c r="AE2724">
        <v>4096.3710463797233</v>
      </c>
    </row>
    <row r="2725" spans="1:31" x14ac:dyDescent="0.3">
      <c r="A2725">
        <v>2455054</v>
      </c>
      <c r="B2725">
        <v>1</v>
      </c>
      <c r="C2725" t="s">
        <v>80</v>
      </c>
      <c r="D2725" t="s">
        <v>82</v>
      </c>
      <c r="E2725" t="s">
        <v>173</v>
      </c>
      <c r="F2725" t="s">
        <v>8111</v>
      </c>
      <c r="G2725" t="s">
        <v>461</v>
      </c>
      <c r="H2725" t="s">
        <v>144</v>
      </c>
      <c r="I2725" t="s">
        <v>136</v>
      </c>
      <c r="J2725" t="s">
        <v>137</v>
      </c>
      <c r="K2725" t="s">
        <v>138</v>
      </c>
      <c r="L2725" t="s">
        <v>8112</v>
      </c>
      <c r="M2725" t="s">
        <v>8113</v>
      </c>
      <c r="N2725">
        <v>8.8716666659999994</v>
      </c>
      <c r="O2725">
        <v>0</v>
      </c>
      <c r="P2725">
        <v>27</v>
      </c>
      <c r="Q2725">
        <v>0</v>
      </c>
      <c r="R2725">
        <v>0</v>
      </c>
      <c r="S2725">
        <v>0</v>
      </c>
      <c r="T2725">
        <v>4</v>
      </c>
      <c r="U2725">
        <v>0</v>
      </c>
      <c r="V2725">
        <v>0</v>
      </c>
      <c r="W2725">
        <v>0</v>
      </c>
      <c r="X2725">
        <v>83.083439883677727</v>
      </c>
      <c r="Y2725">
        <v>0</v>
      </c>
      <c r="Z2725">
        <v>0</v>
      </c>
      <c r="AA2725">
        <v>0</v>
      </c>
      <c r="AB2725">
        <v>3.8419458902332453</v>
      </c>
      <c r="AC2725">
        <v>0</v>
      </c>
      <c r="AD2725">
        <v>0</v>
      </c>
      <c r="AE2725">
        <v>86.925385773910975</v>
      </c>
    </row>
    <row r="2726" spans="1:31" x14ac:dyDescent="0.3">
      <c r="A2726">
        <v>2454862</v>
      </c>
      <c r="B2726">
        <v>1</v>
      </c>
      <c r="C2726" t="s">
        <v>81</v>
      </c>
      <c r="D2726" t="s">
        <v>118</v>
      </c>
      <c r="E2726" t="s">
        <v>132</v>
      </c>
      <c r="F2726" t="s">
        <v>8114</v>
      </c>
      <c r="G2726" t="s">
        <v>149</v>
      </c>
      <c r="H2726" t="s">
        <v>135</v>
      </c>
      <c r="I2726" t="s">
        <v>136</v>
      </c>
      <c r="J2726" t="s">
        <v>137</v>
      </c>
      <c r="K2726" t="s">
        <v>138</v>
      </c>
      <c r="L2726" t="s">
        <v>8115</v>
      </c>
      <c r="M2726" t="s">
        <v>8116</v>
      </c>
      <c r="N2726">
        <v>1.7211111109999999</v>
      </c>
      <c r="O2726">
        <v>1</v>
      </c>
      <c r="P2726">
        <v>960</v>
      </c>
      <c r="Q2726">
        <v>53</v>
      </c>
      <c r="R2726">
        <v>148</v>
      </c>
      <c r="S2726">
        <v>10</v>
      </c>
      <c r="T2726">
        <v>75</v>
      </c>
      <c r="U2726">
        <v>0</v>
      </c>
      <c r="V2726">
        <v>0</v>
      </c>
      <c r="W2726">
        <v>0.10931481201405567</v>
      </c>
      <c r="X2726">
        <v>189.52070468789699</v>
      </c>
      <c r="Y2726">
        <v>43.65166720111776</v>
      </c>
      <c r="Z2726">
        <v>45.925174081593227</v>
      </c>
      <c r="AA2726">
        <v>24.789646646089341</v>
      </c>
      <c r="AB2726">
        <v>83.289936031354429</v>
      </c>
      <c r="AC2726">
        <v>0</v>
      </c>
      <c r="AD2726">
        <v>0</v>
      </c>
      <c r="AE2726">
        <v>387.28644346006581</v>
      </c>
    </row>
    <row r="2727" spans="1:31" x14ac:dyDescent="0.3">
      <c r="A2727">
        <v>2454948</v>
      </c>
      <c r="B2727">
        <v>1</v>
      </c>
      <c r="C2727" t="s">
        <v>80</v>
      </c>
      <c r="D2727" t="s">
        <v>86</v>
      </c>
      <c r="E2727" t="s">
        <v>141</v>
      </c>
      <c r="F2727" t="s">
        <v>5745</v>
      </c>
      <c r="G2727" t="s">
        <v>143</v>
      </c>
      <c r="H2727" t="s">
        <v>144</v>
      </c>
      <c r="I2727" t="s">
        <v>136</v>
      </c>
      <c r="J2727" t="s">
        <v>137</v>
      </c>
      <c r="K2727" t="s">
        <v>138</v>
      </c>
      <c r="L2727" t="s">
        <v>8117</v>
      </c>
      <c r="M2727" t="s">
        <v>8118</v>
      </c>
      <c r="N2727">
        <v>1.000277777</v>
      </c>
      <c r="O2727">
        <v>0</v>
      </c>
      <c r="P2727">
        <v>57</v>
      </c>
      <c r="Q2727">
        <v>0</v>
      </c>
      <c r="R2727">
        <v>1</v>
      </c>
      <c r="S2727">
        <v>0</v>
      </c>
      <c r="T2727">
        <v>6</v>
      </c>
      <c r="U2727">
        <v>0</v>
      </c>
      <c r="V2727">
        <v>0</v>
      </c>
      <c r="W2727">
        <v>0</v>
      </c>
      <c r="X2727">
        <v>41.886063453337293</v>
      </c>
      <c r="Y2727">
        <v>0</v>
      </c>
      <c r="Z2727">
        <v>0.21997548263581951</v>
      </c>
      <c r="AA2727">
        <v>0</v>
      </c>
      <c r="AB2727">
        <v>5.1657206854342013</v>
      </c>
      <c r="AC2727">
        <v>0</v>
      </c>
      <c r="AD2727">
        <v>0</v>
      </c>
      <c r="AE2727">
        <v>47.271759621407313</v>
      </c>
    </row>
    <row r="2728" spans="1:31" x14ac:dyDescent="0.3">
      <c r="A2728">
        <v>2454613</v>
      </c>
      <c r="B2728">
        <v>1</v>
      </c>
      <c r="C2728" t="s">
        <v>80</v>
      </c>
      <c r="D2728" t="s">
        <v>82</v>
      </c>
      <c r="E2728" t="s">
        <v>147</v>
      </c>
      <c r="F2728" t="s">
        <v>8119</v>
      </c>
      <c r="G2728" t="s">
        <v>263</v>
      </c>
      <c r="H2728" t="s">
        <v>135</v>
      </c>
      <c r="I2728" t="s">
        <v>136</v>
      </c>
      <c r="J2728" t="s">
        <v>3</v>
      </c>
      <c r="K2728" t="s">
        <v>138</v>
      </c>
      <c r="L2728" t="s">
        <v>8120</v>
      </c>
      <c r="M2728" t="s">
        <v>8121</v>
      </c>
      <c r="N2728">
        <v>3.2852777770000001</v>
      </c>
      <c r="O2728">
        <v>0</v>
      </c>
      <c r="P2728">
        <v>0</v>
      </c>
      <c r="Q2728">
        <v>0</v>
      </c>
      <c r="R2728">
        <v>0</v>
      </c>
      <c r="S2728">
        <v>1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185.93248829998859</v>
      </c>
      <c r="AB2728">
        <v>0</v>
      </c>
      <c r="AC2728">
        <v>0</v>
      </c>
      <c r="AD2728">
        <v>0</v>
      </c>
      <c r="AE2728">
        <v>185.93248829998859</v>
      </c>
    </row>
    <row r="2729" spans="1:31" x14ac:dyDescent="0.3">
      <c r="A2729">
        <v>2454699</v>
      </c>
      <c r="B2729">
        <v>1</v>
      </c>
      <c r="C2729" t="s">
        <v>80</v>
      </c>
      <c r="D2729" t="s">
        <v>105</v>
      </c>
      <c r="E2729" t="s">
        <v>173</v>
      </c>
      <c r="F2729" t="s">
        <v>8122</v>
      </c>
      <c r="G2729" t="s">
        <v>219</v>
      </c>
      <c r="H2729" t="s">
        <v>144</v>
      </c>
      <c r="I2729" t="s">
        <v>136</v>
      </c>
      <c r="J2729" t="s">
        <v>3</v>
      </c>
      <c r="K2729" t="s">
        <v>138</v>
      </c>
      <c r="L2729" t="s">
        <v>8123</v>
      </c>
      <c r="M2729" t="s">
        <v>8124</v>
      </c>
      <c r="N2729">
        <v>8.0477777770000003</v>
      </c>
      <c r="O2729">
        <v>0</v>
      </c>
      <c r="P2729">
        <v>48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159.50284358090812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159.50284358090812</v>
      </c>
    </row>
    <row r="2730" spans="1:31" x14ac:dyDescent="0.3">
      <c r="A2730">
        <v>2455097</v>
      </c>
      <c r="B2730">
        <v>1</v>
      </c>
      <c r="C2730" t="s">
        <v>80</v>
      </c>
      <c r="D2730" t="s">
        <v>106</v>
      </c>
      <c r="E2730" t="s">
        <v>141</v>
      </c>
      <c r="F2730" t="s">
        <v>8125</v>
      </c>
      <c r="G2730" t="s">
        <v>156</v>
      </c>
      <c r="H2730" t="s">
        <v>144</v>
      </c>
      <c r="I2730" t="s">
        <v>136</v>
      </c>
      <c r="J2730" t="s">
        <v>137</v>
      </c>
      <c r="K2730" t="s">
        <v>138</v>
      </c>
      <c r="L2730" t="s">
        <v>8126</v>
      </c>
      <c r="M2730" t="s">
        <v>8127</v>
      </c>
      <c r="N2730">
        <v>4.1016666659999999</v>
      </c>
      <c r="O2730">
        <v>0</v>
      </c>
      <c r="P2730">
        <v>0</v>
      </c>
      <c r="Q2730">
        <v>0</v>
      </c>
      <c r="R2730">
        <v>2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7.2368918966815325</v>
      </c>
      <c r="AA2730">
        <v>0</v>
      </c>
      <c r="AB2730">
        <v>0</v>
      </c>
      <c r="AC2730">
        <v>0</v>
      </c>
      <c r="AD2730">
        <v>0</v>
      </c>
      <c r="AE2730">
        <v>7.2368918966815325</v>
      </c>
    </row>
    <row r="2731" spans="1:31" x14ac:dyDescent="0.3">
      <c r="A2731">
        <v>2455249</v>
      </c>
      <c r="B2731">
        <v>1</v>
      </c>
      <c r="C2731" t="s">
        <v>80</v>
      </c>
      <c r="D2731" t="s">
        <v>83</v>
      </c>
      <c r="E2731" t="s">
        <v>159</v>
      </c>
      <c r="F2731" t="s">
        <v>8128</v>
      </c>
      <c r="G2731" t="s">
        <v>599</v>
      </c>
      <c r="H2731" t="s">
        <v>144</v>
      </c>
      <c r="I2731" t="s">
        <v>136</v>
      </c>
      <c r="J2731" t="s">
        <v>137</v>
      </c>
      <c r="K2731" t="s">
        <v>138</v>
      </c>
      <c r="L2731" t="s">
        <v>8129</v>
      </c>
      <c r="M2731" t="s">
        <v>8130</v>
      </c>
      <c r="N2731">
        <v>4.0141666660000004</v>
      </c>
      <c r="O2731">
        <v>0</v>
      </c>
      <c r="P2731">
        <v>971</v>
      </c>
      <c r="Q2731">
        <v>0</v>
      </c>
      <c r="R2731">
        <v>0</v>
      </c>
      <c r="S2731">
        <v>0</v>
      </c>
      <c r="T2731">
        <v>117</v>
      </c>
      <c r="U2731">
        <v>0</v>
      </c>
      <c r="V2731">
        <v>0</v>
      </c>
      <c r="W2731">
        <v>0</v>
      </c>
      <c r="X2731">
        <v>1217.5526038081503</v>
      </c>
      <c r="Y2731">
        <v>0</v>
      </c>
      <c r="Z2731">
        <v>0</v>
      </c>
      <c r="AA2731">
        <v>0</v>
      </c>
      <c r="AB2731">
        <v>211.51710392222481</v>
      </c>
      <c r="AC2731">
        <v>0</v>
      </c>
      <c r="AD2731">
        <v>0</v>
      </c>
      <c r="AE2731">
        <v>1429.0697077303751</v>
      </c>
    </row>
    <row r="2732" spans="1:31" x14ac:dyDescent="0.3">
      <c r="A2732">
        <v>2454917</v>
      </c>
      <c r="B2732">
        <v>1</v>
      </c>
      <c r="C2732" t="s">
        <v>80</v>
      </c>
      <c r="D2732" t="s">
        <v>107</v>
      </c>
      <c r="E2732" t="s">
        <v>173</v>
      </c>
      <c r="F2732" t="s">
        <v>8131</v>
      </c>
      <c r="G2732" t="s">
        <v>461</v>
      </c>
      <c r="H2732" t="s">
        <v>144</v>
      </c>
      <c r="I2732" t="s">
        <v>136</v>
      </c>
      <c r="J2732" t="s">
        <v>137</v>
      </c>
      <c r="K2732" t="s">
        <v>138</v>
      </c>
      <c r="L2732" t="s">
        <v>8132</v>
      </c>
      <c r="M2732" t="s">
        <v>8133</v>
      </c>
      <c r="N2732">
        <v>2.7422222220000001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1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8.6161811904618239E-3</v>
      </c>
      <c r="AC2732">
        <v>0</v>
      </c>
      <c r="AD2732">
        <v>0</v>
      </c>
      <c r="AE2732">
        <v>8.6161811904618239E-3</v>
      </c>
    </row>
    <row r="2733" spans="1:31" x14ac:dyDescent="0.3">
      <c r="A2733">
        <v>2454585</v>
      </c>
      <c r="B2733">
        <v>1</v>
      </c>
      <c r="C2733" t="s">
        <v>80</v>
      </c>
      <c r="D2733" t="s">
        <v>84</v>
      </c>
      <c r="E2733" t="s">
        <v>141</v>
      </c>
      <c r="F2733" t="s">
        <v>4415</v>
      </c>
      <c r="G2733" t="s">
        <v>156</v>
      </c>
      <c r="H2733" t="s">
        <v>144</v>
      </c>
      <c r="I2733" t="s">
        <v>136</v>
      </c>
      <c r="J2733" t="s">
        <v>137</v>
      </c>
      <c r="K2733" t="s">
        <v>138</v>
      </c>
      <c r="L2733" t="s">
        <v>8134</v>
      </c>
      <c r="M2733" t="s">
        <v>8135</v>
      </c>
      <c r="N2733">
        <v>1.1130555550000001</v>
      </c>
      <c r="O2733">
        <v>0</v>
      </c>
      <c r="P2733">
        <v>99</v>
      </c>
      <c r="Q2733">
        <v>0</v>
      </c>
      <c r="R2733">
        <v>0</v>
      </c>
      <c r="S2733">
        <v>0</v>
      </c>
      <c r="T2733">
        <v>30</v>
      </c>
      <c r="U2733">
        <v>0</v>
      </c>
      <c r="V2733">
        <v>0</v>
      </c>
      <c r="W2733">
        <v>0</v>
      </c>
      <c r="X2733">
        <v>21.771450886329493</v>
      </c>
      <c r="Y2733">
        <v>0</v>
      </c>
      <c r="Z2733">
        <v>0</v>
      </c>
      <c r="AA2733">
        <v>0</v>
      </c>
      <c r="AB2733">
        <v>14.517193085970471</v>
      </c>
      <c r="AC2733">
        <v>0</v>
      </c>
      <c r="AD2733">
        <v>0</v>
      </c>
      <c r="AE2733">
        <v>36.288643972299965</v>
      </c>
    </row>
    <row r="2734" spans="1:31" x14ac:dyDescent="0.3">
      <c r="A2734">
        <v>2454685</v>
      </c>
      <c r="B2734">
        <v>1</v>
      </c>
      <c r="C2734" t="s">
        <v>81</v>
      </c>
      <c r="D2734" t="s">
        <v>118</v>
      </c>
      <c r="E2734" t="s">
        <v>147</v>
      </c>
      <c r="F2734" t="s">
        <v>8136</v>
      </c>
      <c r="G2734" t="s">
        <v>161</v>
      </c>
      <c r="H2734" t="s">
        <v>135</v>
      </c>
      <c r="I2734" t="s">
        <v>136</v>
      </c>
      <c r="J2734" t="s">
        <v>137</v>
      </c>
      <c r="K2734" t="s">
        <v>162</v>
      </c>
      <c r="L2734" t="s">
        <v>8137</v>
      </c>
      <c r="M2734" t="s">
        <v>8138</v>
      </c>
      <c r="N2734">
        <v>8.3563888879999997</v>
      </c>
      <c r="O2734">
        <v>14</v>
      </c>
      <c r="P2734">
        <v>251</v>
      </c>
      <c r="Q2734">
        <v>100</v>
      </c>
      <c r="R2734">
        <v>25</v>
      </c>
      <c r="S2734">
        <v>13</v>
      </c>
      <c r="T2734">
        <v>19</v>
      </c>
      <c r="U2734">
        <v>0</v>
      </c>
      <c r="V2734">
        <v>0</v>
      </c>
      <c r="W2734">
        <v>5.8515846396595999</v>
      </c>
      <c r="X2734">
        <v>414.87490787170788</v>
      </c>
      <c r="Y2734">
        <v>271.83102163672783</v>
      </c>
      <c r="Z2734">
        <v>64.93039192991661</v>
      </c>
      <c r="AA2734">
        <v>324.80487155174023</v>
      </c>
      <c r="AB2734">
        <v>63.634081374977647</v>
      </c>
      <c r="AC2734">
        <v>0</v>
      </c>
      <c r="AD2734">
        <v>0</v>
      </c>
      <c r="AE2734">
        <v>1145.9268590047297</v>
      </c>
    </row>
    <row r="2735" spans="1:31" x14ac:dyDescent="0.3">
      <c r="A2735">
        <v>2454980</v>
      </c>
      <c r="B2735">
        <v>1</v>
      </c>
      <c r="C2735" t="s">
        <v>80</v>
      </c>
      <c r="D2735" t="s">
        <v>94</v>
      </c>
      <c r="E2735" t="s">
        <v>169</v>
      </c>
      <c r="F2735" t="s">
        <v>8139</v>
      </c>
      <c r="G2735" t="s">
        <v>149</v>
      </c>
      <c r="H2735" t="s">
        <v>135</v>
      </c>
      <c r="I2735" t="s">
        <v>136</v>
      </c>
      <c r="J2735" t="s">
        <v>137</v>
      </c>
      <c r="K2735" t="s">
        <v>138</v>
      </c>
      <c r="L2735" t="s">
        <v>8140</v>
      </c>
      <c r="M2735" t="s">
        <v>8141</v>
      </c>
      <c r="N2735">
        <v>1.008888888</v>
      </c>
      <c r="O2735">
        <v>0</v>
      </c>
      <c r="P2735">
        <v>0</v>
      </c>
      <c r="Q2735">
        <v>1</v>
      </c>
      <c r="R2735">
        <v>130</v>
      </c>
      <c r="S2735">
        <v>0</v>
      </c>
      <c r="T2735">
        <v>6</v>
      </c>
      <c r="U2735">
        <v>0</v>
      </c>
      <c r="V2735">
        <v>0</v>
      </c>
      <c r="W2735">
        <v>0</v>
      </c>
      <c r="X2735">
        <v>0</v>
      </c>
      <c r="Y2735">
        <v>0.24668325386718842</v>
      </c>
      <c r="Z2735">
        <v>92.09688656281007</v>
      </c>
      <c r="AA2735">
        <v>0</v>
      </c>
      <c r="AB2735">
        <v>2.6871707048809097</v>
      </c>
      <c r="AC2735">
        <v>0</v>
      </c>
      <c r="AD2735">
        <v>0</v>
      </c>
      <c r="AE2735">
        <v>95.030740521558172</v>
      </c>
    </row>
    <row r="2736" spans="1:31" x14ac:dyDescent="0.3">
      <c r="A2736">
        <v>2454731</v>
      </c>
      <c r="B2736">
        <v>1</v>
      </c>
      <c r="C2736" t="s">
        <v>80</v>
      </c>
      <c r="D2736" t="s">
        <v>82</v>
      </c>
      <c r="E2736" t="s">
        <v>159</v>
      </c>
      <c r="F2736" t="s">
        <v>8142</v>
      </c>
      <c r="G2736" t="s">
        <v>143</v>
      </c>
      <c r="H2736" t="s">
        <v>144</v>
      </c>
      <c r="I2736" t="s">
        <v>136</v>
      </c>
      <c r="J2736" t="s">
        <v>137</v>
      </c>
      <c r="K2736" t="s">
        <v>138</v>
      </c>
      <c r="L2736" t="s">
        <v>8143</v>
      </c>
      <c r="M2736" t="s">
        <v>8144</v>
      </c>
      <c r="N2736">
        <v>4.4019444439999997</v>
      </c>
      <c r="O2736">
        <v>0</v>
      </c>
      <c r="P2736">
        <v>92</v>
      </c>
      <c r="Q2736">
        <v>0</v>
      </c>
      <c r="R2736">
        <v>0</v>
      </c>
      <c r="S2736">
        <v>0</v>
      </c>
      <c r="T2736">
        <v>9</v>
      </c>
      <c r="U2736">
        <v>0</v>
      </c>
      <c r="V2736">
        <v>0</v>
      </c>
      <c r="W2736">
        <v>0</v>
      </c>
      <c r="X2736">
        <v>69.369093265647592</v>
      </c>
      <c r="Y2736">
        <v>0</v>
      </c>
      <c r="Z2736">
        <v>0</v>
      </c>
      <c r="AA2736">
        <v>0</v>
      </c>
      <c r="AB2736">
        <v>92.771319243873776</v>
      </c>
      <c r="AC2736">
        <v>0</v>
      </c>
      <c r="AD2736">
        <v>0</v>
      </c>
      <c r="AE2736">
        <v>162.14041250952135</v>
      </c>
    </row>
    <row r="2737" spans="1:31" x14ac:dyDescent="0.3">
      <c r="A2737">
        <v>2455120</v>
      </c>
      <c r="B2737">
        <v>1</v>
      </c>
      <c r="C2737" t="s">
        <v>80</v>
      </c>
      <c r="D2737" t="s">
        <v>107</v>
      </c>
      <c r="E2737" t="s">
        <v>141</v>
      </c>
      <c r="F2737" t="s">
        <v>8145</v>
      </c>
      <c r="G2737" t="s">
        <v>143</v>
      </c>
      <c r="H2737" t="s">
        <v>144</v>
      </c>
      <c r="I2737" t="s">
        <v>136</v>
      </c>
      <c r="J2737" t="s">
        <v>137</v>
      </c>
      <c r="K2737" t="s">
        <v>138</v>
      </c>
      <c r="L2737" t="s">
        <v>8146</v>
      </c>
      <c r="M2737" t="s">
        <v>8147</v>
      </c>
      <c r="N2737">
        <v>0.41638888800000001</v>
      </c>
      <c r="O2737">
        <v>0</v>
      </c>
      <c r="P2737">
        <v>13</v>
      </c>
      <c r="Q2737">
        <v>0</v>
      </c>
      <c r="R2737">
        <v>0</v>
      </c>
      <c r="S2737">
        <v>0</v>
      </c>
      <c r="T2737">
        <v>4</v>
      </c>
      <c r="U2737">
        <v>0</v>
      </c>
      <c r="V2737">
        <v>0</v>
      </c>
      <c r="W2737">
        <v>0</v>
      </c>
      <c r="X2737">
        <v>1.5589507302507235</v>
      </c>
      <c r="Y2737">
        <v>0</v>
      </c>
      <c r="Z2737">
        <v>0</v>
      </c>
      <c r="AA2737">
        <v>0</v>
      </c>
      <c r="AB2737">
        <v>1.373709206590199</v>
      </c>
      <c r="AC2737">
        <v>0</v>
      </c>
      <c r="AD2737">
        <v>0</v>
      </c>
      <c r="AE2737">
        <v>2.9326599368409223</v>
      </c>
    </row>
    <row r="2738" spans="1:31" x14ac:dyDescent="0.3">
      <c r="A2738">
        <v>2455163</v>
      </c>
      <c r="B2738">
        <v>1</v>
      </c>
      <c r="C2738" t="s">
        <v>80</v>
      </c>
      <c r="D2738" t="s">
        <v>90</v>
      </c>
      <c r="E2738" t="s">
        <v>182</v>
      </c>
      <c r="F2738" t="s">
        <v>8148</v>
      </c>
      <c r="G2738" t="s">
        <v>410</v>
      </c>
      <c r="H2738" t="s">
        <v>144</v>
      </c>
      <c r="I2738" t="s">
        <v>136</v>
      </c>
      <c r="J2738" t="s">
        <v>137</v>
      </c>
      <c r="K2738" t="s">
        <v>138</v>
      </c>
      <c r="L2738" t="s">
        <v>8149</v>
      </c>
      <c r="M2738" t="s">
        <v>8150</v>
      </c>
      <c r="N2738">
        <v>3.5077777769999998</v>
      </c>
      <c r="O2738">
        <v>0</v>
      </c>
      <c r="P2738">
        <v>53</v>
      </c>
      <c r="Q2738">
        <v>0</v>
      </c>
      <c r="R2738">
        <v>0</v>
      </c>
      <c r="S2738">
        <v>0</v>
      </c>
      <c r="T2738">
        <v>1</v>
      </c>
      <c r="U2738">
        <v>0</v>
      </c>
      <c r="V2738">
        <v>0</v>
      </c>
      <c r="W2738">
        <v>0</v>
      </c>
      <c r="X2738">
        <v>71.150969954986834</v>
      </c>
      <c r="Y2738">
        <v>0</v>
      </c>
      <c r="Z2738">
        <v>0</v>
      </c>
      <c r="AA2738">
        <v>0</v>
      </c>
      <c r="AB2738">
        <v>4.5021768586844297</v>
      </c>
      <c r="AC2738">
        <v>0</v>
      </c>
      <c r="AD2738">
        <v>0</v>
      </c>
      <c r="AE2738">
        <v>75.65314681367127</v>
      </c>
    </row>
    <row r="2739" spans="1:31" x14ac:dyDescent="0.3">
      <c r="A2739">
        <v>2454665</v>
      </c>
      <c r="B2739">
        <v>1</v>
      </c>
      <c r="C2739" t="s">
        <v>80</v>
      </c>
      <c r="D2739" t="s">
        <v>106</v>
      </c>
      <c r="E2739" t="s">
        <v>173</v>
      </c>
      <c r="F2739" t="s">
        <v>8151</v>
      </c>
      <c r="G2739" t="s">
        <v>175</v>
      </c>
      <c r="H2739" t="s">
        <v>144</v>
      </c>
      <c r="I2739" t="s">
        <v>136</v>
      </c>
      <c r="J2739" t="s">
        <v>137</v>
      </c>
      <c r="K2739" t="s">
        <v>138</v>
      </c>
      <c r="L2739" t="s">
        <v>8152</v>
      </c>
      <c r="M2739" t="s">
        <v>8153</v>
      </c>
      <c r="N2739">
        <v>2.173333333</v>
      </c>
      <c r="O2739">
        <v>0</v>
      </c>
      <c r="P2739">
        <v>13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6.8693081938643976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6.8693081938643976</v>
      </c>
    </row>
    <row r="2740" spans="1:31" x14ac:dyDescent="0.3">
      <c r="A2740">
        <v>2454745</v>
      </c>
      <c r="B2740">
        <v>1</v>
      </c>
      <c r="C2740" t="s">
        <v>80</v>
      </c>
      <c r="D2740" t="s">
        <v>82</v>
      </c>
      <c r="E2740" t="s">
        <v>173</v>
      </c>
      <c r="F2740" t="s">
        <v>8154</v>
      </c>
      <c r="G2740" t="s">
        <v>175</v>
      </c>
      <c r="H2740" t="s">
        <v>144</v>
      </c>
      <c r="I2740" t="s">
        <v>136</v>
      </c>
      <c r="J2740" t="s">
        <v>137</v>
      </c>
      <c r="K2740" t="s">
        <v>138</v>
      </c>
      <c r="L2740" t="s">
        <v>8155</v>
      </c>
      <c r="M2740" t="s">
        <v>8156</v>
      </c>
      <c r="N2740">
        <v>0.92444444400000003</v>
      </c>
      <c r="O2740">
        <v>0</v>
      </c>
      <c r="P2740">
        <v>5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2.2774973269324854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2.2774973269324854</v>
      </c>
    </row>
    <row r="2741" spans="1:31" x14ac:dyDescent="0.3">
      <c r="A2741">
        <v>2454957</v>
      </c>
      <c r="B2741">
        <v>1</v>
      </c>
      <c r="C2741" t="s">
        <v>80</v>
      </c>
      <c r="D2741" t="s">
        <v>103</v>
      </c>
      <c r="E2741" t="s">
        <v>284</v>
      </c>
      <c r="F2741" t="s">
        <v>8157</v>
      </c>
      <c r="G2741" t="s">
        <v>381</v>
      </c>
      <c r="H2741" t="s">
        <v>135</v>
      </c>
      <c r="I2741" t="s">
        <v>136</v>
      </c>
      <c r="J2741" t="s">
        <v>137</v>
      </c>
      <c r="K2741" t="s">
        <v>138</v>
      </c>
      <c r="L2741" t="s">
        <v>8158</v>
      </c>
      <c r="M2741" t="s">
        <v>8159</v>
      </c>
      <c r="N2741">
        <v>0.335568333</v>
      </c>
      <c r="O2741">
        <v>0</v>
      </c>
      <c r="P2741">
        <v>0</v>
      </c>
      <c r="Q2741">
        <v>8</v>
      </c>
      <c r="R2741">
        <v>1</v>
      </c>
      <c r="S2741">
        <v>5</v>
      </c>
      <c r="T2741">
        <v>1</v>
      </c>
      <c r="U2741">
        <v>6</v>
      </c>
      <c r="V2741">
        <v>0</v>
      </c>
      <c r="W2741">
        <v>0</v>
      </c>
      <c r="X2741">
        <v>0</v>
      </c>
      <c r="Y2741">
        <v>4.288773343544535</v>
      </c>
      <c r="Z2741">
        <v>0.3685899747448495</v>
      </c>
      <c r="AA2741">
        <v>10.148659740988965</v>
      </c>
      <c r="AB2741">
        <v>2.8402904959563477E-3</v>
      </c>
      <c r="AC2741">
        <v>1109.3961835313637</v>
      </c>
      <c r="AD2741">
        <v>0</v>
      </c>
      <c r="AE2741">
        <v>1124.2050468811381</v>
      </c>
    </row>
    <row r="2742" spans="1:31" x14ac:dyDescent="0.3">
      <c r="A2742">
        <v>2455206</v>
      </c>
      <c r="B2742">
        <v>1</v>
      </c>
      <c r="C2742" t="s">
        <v>81</v>
      </c>
      <c r="D2742" t="s">
        <v>113</v>
      </c>
      <c r="E2742" t="s">
        <v>173</v>
      </c>
      <c r="F2742" t="s">
        <v>8160</v>
      </c>
      <c r="G2742" t="s">
        <v>175</v>
      </c>
      <c r="H2742" t="s">
        <v>144</v>
      </c>
      <c r="I2742" t="s">
        <v>136</v>
      </c>
      <c r="J2742" t="s">
        <v>137</v>
      </c>
      <c r="K2742" t="s">
        <v>138</v>
      </c>
      <c r="L2742" t="s">
        <v>8161</v>
      </c>
      <c r="M2742" t="s">
        <v>8162</v>
      </c>
      <c r="N2742">
        <v>2.6013888879999998</v>
      </c>
      <c r="O2742">
        <v>0</v>
      </c>
      <c r="P2742">
        <v>1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0.13197648339328188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0.13197648339328188</v>
      </c>
    </row>
    <row r="2743" spans="1:31" x14ac:dyDescent="0.3">
      <c r="A2743">
        <v>2455083</v>
      </c>
      <c r="B2743">
        <v>1</v>
      </c>
      <c r="C2743" t="s">
        <v>80</v>
      </c>
      <c r="D2743" t="s">
        <v>84</v>
      </c>
      <c r="E2743" t="s">
        <v>173</v>
      </c>
      <c r="F2743" t="s">
        <v>8163</v>
      </c>
      <c r="G2743" t="s">
        <v>179</v>
      </c>
      <c r="H2743" t="s">
        <v>144</v>
      </c>
      <c r="I2743" t="s">
        <v>136</v>
      </c>
      <c r="J2743" t="s">
        <v>137</v>
      </c>
      <c r="K2743" t="s">
        <v>138</v>
      </c>
      <c r="L2743" t="s">
        <v>8164</v>
      </c>
      <c r="M2743" t="s">
        <v>8165</v>
      </c>
      <c r="N2743">
        <v>2.3208333329999999</v>
      </c>
      <c r="O2743">
        <v>0</v>
      </c>
      <c r="P2743">
        <v>13</v>
      </c>
      <c r="Q2743">
        <v>0</v>
      </c>
      <c r="R2743">
        <v>0</v>
      </c>
      <c r="S2743">
        <v>0</v>
      </c>
      <c r="T2743">
        <v>2</v>
      </c>
      <c r="U2743">
        <v>0</v>
      </c>
      <c r="V2743">
        <v>0</v>
      </c>
      <c r="W2743">
        <v>0</v>
      </c>
      <c r="X2743">
        <v>10.694483765660086</v>
      </c>
      <c r="Y2743">
        <v>0</v>
      </c>
      <c r="Z2743">
        <v>0</v>
      </c>
      <c r="AA2743">
        <v>0</v>
      </c>
      <c r="AB2743">
        <v>38.466045964039708</v>
      </c>
      <c r="AC2743">
        <v>0</v>
      </c>
      <c r="AD2743">
        <v>0</v>
      </c>
      <c r="AE2743">
        <v>49.160529729699796</v>
      </c>
    </row>
    <row r="2744" spans="1:31" x14ac:dyDescent="0.3">
      <c r="A2744">
        <v>2454914</v>
      </c>
      <c r="B2744">
        <v>1</v>
      </c>
      <c r="C2744" t="s">
        <v>80</v>
      </c>
      <c r="D2744" t="s">
        <v>100</v>
      </c>
      <c r="E2744" t="s">
        <v>173</v>
      </c>
      <c r="F2744" t="s">
        <v>8166</v>
      </c>
      <c r="G2744" t="s">
        <v>461</v>
      </c>
      <c r="H2744" t="s">
        <v>144</v>
      </c>
      <c r="I2744" t="s">
        <v>136</v>
      </c>
      <c r="J2744" t="s">
        <v>137</v>
      </c>
      <c r="K2744" t="s">
        <v>138</v>
      </c>
      <c r="L2744" t="s">
        <v>8167</v>
      </c>
      <c r="M2744" t="s">
        <v>8168</v>
      </c>
      <c r="N2744">
        <v>0.33944444400000001</v>
      </c>
      <c r="O2744">
        <v>0</v>
      </c>
      <c r="P2744">
        <v>1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0.59396619654034033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0.59396619654034033</v>
      </c>
    </row>
    <row r="2745" spans="1:31" x14ac:dyDescent="0.3">
      <c r="A2745">
        <v>2454874</v>
      </c>
      <c r="B2745">
        <v>1</v>
      </c>
      <c r="C2745" t="s">
        <v>81</v>
      </c>
      <c r="D2745" t="s">
        <v>116</v>
      </c>
      <c r="E2745" t="s">
        <v>132</v>
      </c>
      <c r="F2745" t="s">
        <v>1496</v>
      </c>
      <c r="G2745" t="s">
        <v>143</v>
      </c>
      <c r="H2745" t="s">
        <v>135</v>
      </c>
      <c r="I2745" t="s">
        <v>136</v>
      </c>
      <c r="J2745" t="s">
        <v>137</v>
      </c>
      <c r="K2745" t="s">
        <v>138</v>
      </c>
      <c r="L2745" t="s">
        <v>8169</v>
      </c>
      <c r="M2745" t="s">
        <v>8170</v>
      </c>
      <c r="N2745">
        <v>4.9566666660000003</v>
      </c>
      <c r="O2745">
        <v>0</v>
      </c>
      <c r="P2745">
        <v>900</v>
      </c>
      <c r="Q2745">
        <v>8</v>
      </c>
      <c r="R2745">
        <v>102</v>
      </c>
      <c r="S2745">
        <v>8</v>
      </c>
      <c r="T2745">
        <v>47</v>
      </c>
      <c r="U2745">
        <v>0</v>
      </c>
      <c r="V2745">
        <v>0</v>
      </c>
      <c r="W2745">
        <v>0</v>
      </c>
      <c r="X2745">
        <v>428.25041494047554</v>
      </c>
      <c r="Y2745">
        <v>23.467410699434438</v>
      </c>
      <c r="Z2745">
        <v>61.145224441883407</v>
      </c>
      <c r="AA2745">
        <v>212.72924185042982</v>
      </c>
      <c r="AB2745">
        <v>131.27363627097267</v>
      </c>
      <c r="AC2745">
        <v>0</v>
      </c>
      <c r="AD2745">
        <v>0</v>
      </c>
      <c r="AE2745">
        <v>856.86592820319595</v>
      </c>
    </row>
    <row r="2746" spans="1:31" x14ac:dyDescent="0.3">
      <c r="A2746">
        <v>2455229</v>
      </c>
      <c r="B2746">
        <v>1</v>
      </c>
      <c r="C2746" t="s">
        <v>80</v>
      </c>
      <c r="D2746" t="s">
        <v>82</v>
      </c>
      <c r="E2746" t="s">
        <v>173</v>
      </c>
      <c r="F2746" t="s">
        <v>8171</v>
      </c>
      <c r="G2746" t="s">
        <v>461</v>
      </c>
      <c r="H2746" t="s">
        <v>144</v>
      </c>
      <c r="I2746" t="s">
        <v>136</v>
      </c>
      <c r="J2746" t="s">
        <v>137</v>
      </c>
      <c r="K2746" t="s">
        <v>138</v>
      </c>
      <c r="L2746" t="s">
        <v>8172</v>
      </c>
      <c r="M2746" t="s">
        <v>8173</v>
      </c>
      <c r="N2746">
        <v>2.7744444439999998</v>
      </c>
      <c r="O2746">
        <v>0</v>
      </c>
      <c r="P2746">
        <v>2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1.6160543397043001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1.6160543397043001</v>
      </c>
    </row>
    <row r="2747" spans="1:31" x14ac:dyDescent="0.3">
      <c r="A2747">
        <v>2454582</v>
      </c>
      <c r="B2747">
        <v>1</v>
      </c>
      <c r="C2747" t="s">
        <v>81</v>
      </c>
      <c r="D2747" t="s">
        <v>118</v>
      </c>
      <c r="E2747" t="s">
        <v>169</v>
      </c>
      <c r="F2747" t="s">
        <v>8174</v>
      </c>
      <c r="G2747" t="s">
        <v>149</v>
      </c>
      <c r="H2747" t="s">
        <v>135</v>
      </c>
      <c r="I2747" t="s">
        <v>136</v>
      </c>
      <c r="J2747" t="s">
        <v>137</v>
      </c>
      <c r="K2747" t="s">
        <v>138</v>
      </c>
      <c r="L2747" t="s">
        <v>8175</v>
      </c>
      <c r="M2747" t="s">
        <v>8176</v>
      </c>
      <c r="N2747">
        <v>0.91222222200000003</v>
      </c>
      <c r="O2747">
        <v>0</v>
      </c>
      <c r="P2747">
        <v>9239</v>
      </c>
      <c r="Q2747">
        <v>0</v>
      </c>
      <c r="R2747">
        <v>4</v>
      </c>
      <c r="S2747">
        <v>3</v>
      </c>
      <c r="T2747">
        <v>2490</v>
      </c>
      <c r="U2747">
        <v>0</v>
      </c>
      <c r="V2747">
        <v>8</v>
      </c>
      <c r="W2747">
        <v>0</v>
      </c>
      <c r="X2747">
        <v>1956.3868860930211</v>
      </c>
      <c r="Y2747">
        <v>0</v>
      </c>
      <c r="Z2747">
        <v>0.83959426685163807</v>
      </c>
      <c r="AA2747">
        <v>6.004404552973682</v>
      </c>
      <c r="AB2747">
        <v>1347.5897232736529</v>
      </c>
      <c r="AC2747">
        <v>0</v>
      </c>
      <c r="AD2747">
        <v>61.757401043385379</v>
      </c>
      <c r="AE2747">
        <v>3372.5780092298846</v>
      </c>
    </row>
    <row r="2748" spans="1:31" x14ac:dyDescent="0.3">
      <c r="A2748">
        <v>2455123</v>
      </c>
      <c r="B2748">
        <v>1</v>
      </c>
      <c r="C2748" t="s">
        <v>80</v>
      </c>
      <c r="D2748" t="s">
        <v>92</v>
      </c>
      <c r="E2748" t="s">
        <v>147</v>
      </c>
      <c r="F2748" t="s">
        <v>8177</v>
      </c>
      <c r="G2748" t="s">
        <v>193</v>
      </c>
      <c r="H2748" t="s">
        <v>135</v>
      </c>
      <c r="I2748" t="s">
        <v>136</v>
      </c>
      <c r="J2748" t="s">
        <v>137</v>
      </c>
      <c r="K2748" t="s">
        <v>138</v>
      </c>
      <c r="L2748" t="s">
        <v>8178</v>
      </c>
      <c r="M2748" t="s">
        <v>8179</v>
      </c>
      <c r="N2748">
        <v>2.8372222219999998</v>
      </c>
      <c r="O2748">
        <v>0</v>
      </c>
      <c r="P2748">
        <v>8</v>
      </c>
      <c r="Q2748">
        <v>0</v>
      </c>
      <c r="R2748">
        <v>56</v>
      </c>
      <c r="S2748">
        <v>0</v>
      </c>
      <c r="T2748">
        <v>4</v>
      </c>
      <c r="U2748">
        <v>0</v>
      </c>
      <c r="V2748">
        <v>0</v>
      </c>
      <c r="W2748">
        <v>0</v>
      </c>
      <c r="X2748">
        <v>6.9492087138181384</v>
      </c>
      <c r="Y2748">
        <v>0</v>
      </c>
      <c r="Z2748">
        <v>24.264114825536407</v>
      </c>
      <c r="AA2748">
        <v>0</v>
      </c>
      <c r="AB2748">
        <v>55.982875315495676</v>
      </c>
      <c r="AC2748">
        <v>0</v>
      </c>
      <c r="AD2748">
        <v>0</v>
      </c>
      <c r="AE2748">
        <v>87.196198854850223</v>
      </c>
    </row>
    <row r="2749" spans="1:31" x14ac:dyDescent="0.3">
      <c r="A2749">
        <v>2455223</v>
      </c>
      <c r="B2749">
        <v>1</v>
      </c>
      <c r="C2749" t="s">
        <v>80</v>
      </c>
      <c r="D2749" t="s">
        <v>95</v>
      </c>
      <c r="E2749" t="s">
        <v>173</v>
      </c>
      <c r="F2749" t="s">
        <v>8180</v>
      </c>
      <c r="G2749" t="s">
        <v>461</v>
      </c>
      <c r="H2749" t="s">
        <v>144</v>
      </c>
      <c r="I2749" t="s">
        <v>136</v>
      </c>
      <c r="J2749" t="s">
        <v>137</v>
      </c>
      <c r="K2749" t="s">
        <v>138</v>
      </c>
      <c r="L2749" t="s">
        <v>8181</v>
      </c>
      <c r="M2749" t="s">
        <v>8182</v>
      </c>
      <c r="N2749">
        <v>1.904722222</v>
      </c>
      <c r="O2749">
        <v>0</v>
      </c>
      <c r="P2749">
        <v>7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3.0111105965962279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3.0111105965962279</v>
      </c>
    </row>
    <row r="2750" spans="1:31" x14ac:dyDescent="0.3">
      <c r="A2750">
        <v>2454668</v>
      </c>
      <c r="B2750">
        <v>1</v>
      </c>
      <c r="C2750" t="s">
        <v>81</v>
      </c>
      <c r="D2750" t="s">
        <v>123</v>
      </c>
      <c r="E2750" t="s">
        <v>141</v>
      </c>
      <c r="F2750" t="s">
        <v>8183</v>
      </c>
      <c r="G2750" t="s">
        <v>1536</v>
      </c>
      <c r="H2750" t="s">
        <v>144</v>
      </c>
      <c r="I2750" t="s">
        <v>136</v>
      </c>
      <c r="J2750" t="s">
        <v>137</v>
      </c>
      <c r="K2750" t="s">
        <v>138</v>
      </c>
      <c r="L2750" t="s">
        <v>8184</v>
      </c>
      <c r="M2750" t="s">
        <v>8185</v>
      </c>
      <c r="N2750">
        <v>4.2511111110000002</v>
      </c>
      <c r="O2750">
        <v>0</v>
      </c>
      <c r="P2750">
        <v>62</v>
      </c>
      <c r="Q2750">
        <v>0</v>
      </c>
      <c r="R2750">
        <v>17</v>
      </c>
      <c r="S2750">
        <v>0</v>
      </c>
      <c r="T2750">
        <v>2</v>
      </c>
      <c r="U2750">
        <v>0</v>
      </c>
      <c r="V2750">
        <v>0</v>
      </c>
      <c r="W2750">
        <v>0</v>
      </c>
      <c r="X2750">
        <v>47.605085612860762</v>
      </c>
      <c r="Y2750">
        <v>0</v>
      </c>
      <c r="Z2750">
        <v>14.218304460679793</v>
      </c>
      <c r="AA2750">
        <v>0</v>
      </c>
      <c r="AB2750">
        <v>10.200676729218056</v>
      </c>
      <c r="AC2750">
        <v>0</v>
      </c>
      <c r="AD2750">
        <v>0</v>
      </c>
      <c r="AE2750">
        <v>72.024066802758611</v>
      </c>
    </row>
    <row r="2751" spans="1:31" x14ac:dyDescent="0.3">
      <c r="A2751">
        <v>2454642</v>
      </c>
      <c r="B2751">
        <v>1</v>
      </c>
      <c r="C2751" t="s">
        <v>80</v>
      </c>
      <c r="D2751" t="s">
        <v>96</v>
      </c>
      <c r="E2751" t="s">
        <v>141</v>
      </c>
      <c r="F2751" t="s">
        <v>8186</v>
      </c>
      <c r="G2751" t="s">
        <v>156</v>
      </c>
      <c r="H2751" t="s">
        <v>144</v>
      </c>
      <c r="I2751" t="s">
        <v>136</v>
      </c>
      <c r="J2751" t="s">
        <v>137</v>
      </c>
      <c r="K2751" t="s">
        <v>138</v>
      </c>
      <c r="L2751" t="s">
        <v>8187</v>
      </c>
      <c r="M2751" t="s">
        <v>8188</v>
      </c>
      <c r="N2751">
        <v>0.82750000000000001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1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2.4428606012179391E-2</v>
      </c>
      <c r="AC2751">
        <v>0</v>
      </c>
      <c r="AD2751">
        <v>0</v>
      </c>
      <c r="AE2751">
        <v>2.4428606012179391E-2</v>
      </c>
    </row>
    <row r="2752" spans="1:31" x14ac:dyDescent="0.3">
      <c r="A2752">
        <v>2454648</v>
      </c>
      <c r="B2752">
        <v>1</v>
      </c>
      <c r="C2752" t="s">
        <v>81</v>
      </c>
      <c r="D2752" t="s">
        <v>127</v>
      </c>
      <c r="E2752" t="s">
        <v>132</v>
      </c>
      <c r="F2752" t="s">
        <v>8189</v>
      </c>
      <c r="G2752" t="s">
        <v>149</v>
      </c>
      <c r="H2752" t="s">
        <v>135</v>
      </c>
      <c r="I2752" t="s">
        <v>136</v>
      </c>
      <c r="J2752" t="s">
        <v>137</v>
      </c>
      <c r="K2752" t="s">
        <v>138</v>
      </c>
      <c r="L2752" t="s">
        <v>8190</v>
      </c>
      <c r="M2752" t="s">
        <v>8191</v>
      </c>
      <c r="N2752">
        <v>7.011111111</v>
      </c>
      <c r="O2752">
        <v>4</v>
      </c>
      <c r="P2752">
        <v>4</v>
      </c>
      <c r="Q2752">
        <v>83</v>
      </c>
      <c r="R2752">
        <v>87</v>
      </c>
      <c r="S2752">
        <v>9</v>
      </c>
      <c r="T2752">
        <v>0</v>
      </c>
      <c r="U2752">
        <v>0</v>
      </c>
      <c r="V2752">
        <v>0</v>
      </c>
      <c r="W2752">
        <v>6.1824359476029374</v>
      </c>
      <c r="X2752">
        <v>5.1882784960596116</v>
      </c>
      <c r="Y2752">
        <v>198.64749855208288</v>
      </c>
      <c r="Z2752">
        <v>241.34671976493456</v>
      </c>
      <c r="AA2752">
        <v>33.253095349557988</v>
      </c>
      <c r="AB2752">
        <v>0</v>
      </c>
      <c r="AC2752">
        <v>0</v>
      </c>
      <c r="AD2752">
        <v>0</v>
      </c>
      <c r="AE2752">
        <v>484.61802811023801</v>
      </c>
    </row>
    <row r="2753" spans="1:31" x14ac:dyDescent="0.3">
      <c r="A2753">
        <v>2455140</v>
      </c>
      <c r="B2753">
        <v>1</v>
      </c>
      <c r="C2753" t="s">
        <v>81</v>
      </c>
      <c r="D2753" t="s">
        <v>117</v>
      </c>
      <c r="E2753" t="s">
        <v>173</v>
      </c>
      <c r="F2753" t="s">
        <v>8192</v>
      </c>
      <c r="G2753" t="s">
        <v>179</v>
      </c>
      <c r="H2753" t="s">
        <v>144</v>
      </c>
      <c r="I2753" t="s">
        <v>136</v>
      </c>
      <c r="J2753" t="s">
        <v>137</v>
      </c>
      <c r="K2753" t="s">
        <v>138</v>
      </c>
      <c r="L2753" t="s">
        <v>8193</v>
      </c>
      <c r="M2753" t="s">
        <v>8194</v>
      </c>
      <c r="N2753">
        <v>4.2338888880000001</v>
      </c>
      <c r="O2753">
        <v>0</v>
      </c>
      <c r="P2753">
        <v>1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0.41544292628181873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0.41544292628181873</v>
      </c>
    </row>
    <row r="2754" spans="1:31" x14ac:dyDescent="0.3">
      <c r="A2754">
        <v>2454662</v>
      </c>
      <c r="B2754">
        <v>1</v>
      </c>
      <c r="C2754" t="s">
        <v>80</v>
      </c>
      <c r="D2754" t="s">
        <v>83</v>
      </c>
      <c r="E2754" t="s">
        <v>147</v>
      </c>
      <c r="F2754" t="s">
        <v>8195</v>
      </c>
      <c r="G2754" t="s">
        <v>226</v>
      </c>
      <c r="H2754" t="s">
        <v>135</v>
      </c>
      <c r="I2754" t="s">
        <v>136</v>
      </c>
      <c r="J2754" t="s">
        <v>137</v>
      </c>
      <c r="K2754" t="s">
        <v>162</v>
      </c>
      <c r="L2754" t="s">
        <v>8196</v>
      </c>
      <c r="M2754" t="s">
        <v>8197</v>
      </c>
      <c r="N2754">
        <v>5.6544444440000001</v>
      </c>
      <c r="O2754">
        <v>0</v>
      </c>
      <c r="P2754">
        <v>781</v>
      </c>
      <c r="Q2754">
        <v>0</v>
      </c>
      <c r="R2754">
        <v>12</v>
      </c>
      <c r="S2754">
        <v>11</v>
      </c>
      <c r="T2754">
        <v>2929</v>
      </c>
      <c r="U2754">
        <v>4</v>
      </c>
      <c r="V2754">
        <v>69</v>
      </c>
      <c r="W2754">
        <v>0</v>
      </c>
      <c r="X2754">
        <v>1813.6598857101903</v>
      </c>
      <c r="Y2754">
        <v>0</v>
      </c>
      <c r="Z2754">
        <v>112.92623697277519</v>
      </c>
      <c r="AA2754">
        <v>1357.0812648287367</v>
      </c>
      <c r="AB2754">
        <v>24167.752047867929</v>
      </c>
      <c r="AC2754">
        <v>5587.726438007764</v>
      </c>
      <c r="AD2754">
        <v>13762.127445737351</v>
      </c>
      <c r="AE2754">
        <v>46801.273319124746</v>
      </c>
    </row>
    <row r="2755" spans="1:31" x14ac:dyDescent="0.3">
      <c r="A2755">
        <v>2454960</v>
      </c>
      <c r="B2755">
        <v>1</v>
      </c>
      <c r="C2755" t="s">
        <v>81</v>
      </c>
      <c r="D2755" t="s">
        <v>123</v>
      </c>
      <c r="E2755" t="s">
        <v>141</v>
      </c>
      <c r="F2755" t="s">
        <v>8198</v>
      </c>
      <c r="G2755" t="s">
        <v>1552</v>
      </c>
      <c r="H2755" t="s">
        <v>144</v>
      </c>
      <c r="I2755" t="s">
        <v>136</v>
      </c>
      <c r="J2755" t="s">
        <v>137</v>
      </c>
      <c r="K2755" t="s">
        <v>138</v>
      </c>
      <c r="L2755" t="s">
        <v>8199</v>
      </c>
      <c r="M2755" t="s">
        <v>8200</v>
      </c>
      <c r="N2755">
        <v>1.505833333</v>
      </c>
      <c r="O2755">
        <v>0</v>
      </c>
      <c r="P2755">
        <v>0</v>
      </c>
      <c r="Q2755">
        <v>0</v>
      </c>
      <c r="R2755">
        <v>12</v>
      </c>
      <c r="S2755">
        <v>0</v>
      </c>
      <c r="T2755">
        <v>5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7.933557711464915</v>
      </c>
      <c r="AA2755">
        <v>0</v>
      </c>
      <c r="AB2755">
        <v>10.818383592921377</v>
      </c>
      <c r="AC2755">
        <v>0</v>
      </c>
      <c r="AD2755">
        <v>0</v>
      </c>
      <c r="AE2755">
        <v>18.751941304386293</v>
      </c>
    </row>
    <row r="2756" spans="1:31" x14ac:dyDescent="0.3">
      <c r="A2756">
        <v>2455246</v>
      </c>
      <c r="B2756">
        <v>1</v>
      </c>
      <c r="C2756" t="s">
        <v>80</v>
      </c>
      <c r="D2756" t="s">
        <v>99</v>
      </c>
      <c r="E2756" t="s">
        <v>147</v>
      </c>
      <c r="F2756" t="s">
        <v>7113</v>
      </c>
      <c r="G2756" t="s">
        <v>134</v>
      </c>
      <c r="H2756" t="s">
        <v>135</v>
      </c>
      <c r="I2756" t="s">
        <v>136</v>
      </c>
      <c r="J2756" t="s">
        <v>137</v>
      </c>
      <c r="K2756" t="s">
        <v>138</v>
      </c>
      <c r="L2756" t="s">
        <v>8201</v>
      </c>
      <c r="M2756" t="s">
        <v>8202</v>
      </c>
      <c r="N2756">
        <v>4.0441666659999997</v>
      </c>
      <c r="O2756">
        <v>1</v>
      </c>
      <c r="P2756">
        <v>269</v>
      </c>
      <c r="Q2756">
        <v>0</v>
      </c>
      <c r="R2756">
        <v>29</v>
      </c>
      <c r="S2756">
        <v>1</v>
      </c>
      <c r="T2756">
        <v>36</v>
      </c>
      <c r="U2756">
        <v>0</v>
      </c>
      <c r="V2756">
        <v>0</v>
      </c>
      <c r="W2756">
        <v>8.9973791195279382</v>
      </c>
      <c r="X2756">
        <v>216.57932264240003</v>
      </c>
      <c r="Y2756">
        <v>0</v>
      </c>
      <c r="Z2756">
        <v>9.8643003429846647</v>
      </c>
      <c r="AA2756">
        <v>4.3557569038759318</v>
      </c>
      <c r="AB2756">
        <v>64.239601407819436</v>
      </c>
      <c r="AC2756">
        <v>0</v>
      </c>
      <c r="AD2756">
        <v>0</v>
      </c>
      <c r="AE2756">
        <v>304.03636041660803</v>
      </c>
    </row>
    <row r="2757" spans="1:31" x14ac:dyDescent="0.3">
      <c r="A2757">
        <v>2454605</v>
      </c>
      <c r="B2757">
        <v>1</v>
      </c>
      <c r="C2757" t="s">
        <v>80</v>
      </c>
      <c r="D2757" t="s">
        <v>82</v>
      </c>
      <c r="E2757" t="s">
        <v>141</v>
      </c>
      <c r="F2757" t="s">
        <v>1722</v>
      </c>
      <c r="G2757" t="s">
        <v>143</v>
      </c>
      <c r="H2757" t="s">
        <v>144</v>
      </c>
      <c r="I2757" t="s">
        <v>136</v>
      </c>
      <c r="J2757" t="s">
        <v>137</v>
      </c>
      <c r="K2757" t="s">
        <v>138</v>
      </c>
      <c r="L2757" t="s">
        <v>8203</v>
      </c>
      <c r="M2757" t="s">
        <v>8204</v>
      </c>
      <c r="N2757">
        <v>0.94138888799999998</v>
      </c>
      <c r="O2757">
        <v>0</v>
      </c>
      <c r="P2757">
        <v>42</v>
      </c>
      <c r="Q2757">
        <v>0</v>
      </c>
      <c r="R2757">
        <v>0</v>
      </c>
      <c r="S2757">
        <v>0</v>
      </c>
      <c r="T2757">
        <v>4</v>
      </c>
      <c r="U2757">
        <v>0</v>
      </c>
      <c r="V2757">
        <v>0</v>
      </c>
      <c r="W2757">
        <v>0</v>
      </c>
      <c r="X2757">
        <v>35.978590865206108</v>
      </c>
      <c r="Y2757">
        <v>0</v>
      </c>
      <c r="Z2757">
        <v>0</v>
      </c>
      <c r="AA2757">
        <v>0</v>
      </c>
      <c r="AB2757">
        <v>1.0488191821194834</v>
      </c>
      <c r="AC2757">
        <v>0</v>
      </c>
      <c r="AD2757">
        <v>0</v>
      </c>
      <c r="AE2757">
        <v>37.027410047325588</v>
      </c>
    </row>
    <row r="2758" spans="1:31" x14ac:dyDescent="0.3">
      <c r="A2758">
        <v>2455103</v>
      </c>
      <c r="B2758">
        <v>1</v>
      </c>
      <c r="C2758" t="s">
        <v>80</v>
      </c>
      <c r="D2758" t="s">
        <v>108</v>
      </c>
      <c r="E2758" t="s">
        <v>141</v>
      </c>
      <c r="F2758" t="s">
        <v>7334</v>
      </c>
      <c r="G2758" t="s">
        <v>156</v>
      </c>
      <c r="H2758" t="s">
        <v>144</v>
      </c>
      <c r="I2758" t="s">
        <v>136</v>
      </c>
      <c r="J2758" t="s">
        <v>137</v>
      </c>
      <c r="K2758" t="s">
        <v>138</v>
      </c>
      <c r="L2758" t="s">
        <v>8205</v>
      </c>
      <c r="M2758" t="s">
        <v>8206</v>
      </c>
      <c r="N2758">
        <v>5.2175000000000002</v>
      </c>
      <c r="O2758">
        <v>0</v>
      </c>
      <c r="P2758">
        <v>1</v>
      </c>
      <c r="Q2758">
        <v>0</v>
      </c>
      <c r="R2758">
        <v>0</v>
      </c>
      <c r="S2758">
        <v>0</v>
      </c>
      <c r="T2758">
        <v>1</v>
      </c>
      <c r="U2758">
        <v>0</v>
      </c>
      <c r="V2758">
        <v>0</v>
      </c>
      <c r="W2758">
        <v>0</v>
      </c>
      <c r="X2758">
        <v>1.0608556281797976</v>
      </c>
      <c r="Y2758">
        <v>0</v>
      </c>
      <c r="Z2758">
        <v>0</v>
      </c>
      <c r="AA2758">
        <v>0</v>
      </c>
      <c r="AB2758">
        <v>6.8436718656893643</v>
      </c>
      <c r="AC2758">
        <v>0</v>
      </c>
      <c r="AD2758">
        <v>0</v>
      </c>
      <c r="AE2758">
        <v>7.9045274938691623</v>
      </c>
    </row>
    <row r="2759" spans="1:31" x14ac:dyDescent="0.3">
      <c r="A2759">
        <v>2455146</v>
      </c>
      <c r="B2759">
        <v>1</v>
      </c>
      <c r="C2759" t="s">
        <v>80</v>
      </c>
      <c r="D2759" t="s">
        <v>96</v>
      </c>
      <c r="E2759" t="s">
        <v>141</v>
      </c>
      <c r="F2759" t="s">
        <v>8207</v>
      </c>
      <c r="G2759" t="s">
        <v>200</v>
      </c>
      <c r="H2759" t="s">
        <v>144</v>
      </c>
      <c r="I2759" t="s">
        <v>136</v>
      </c>
      <c r="J2759" t="s">
        <v>137</v>
      </c>
      <c r="K2759" t="s">
        <v>138</v>
      </c>
      <c r="L2759" t="s">
        <v>8208</v>
      </c>
      <c r="M2759" t="s">
        <v>8209</v>
      </c>
      <c r="N2759">
        <v>2.4255555549999999</v>
      </c>
      <c r="O2759">
        <v>0</v>
      </c>
      <c r="P2759">
        <v>45</v>
      </c>
      <c r="Q2759">
        <v>0</v>
      </c>
      <c r="R2759">
        <v>7</v>
      </c>
      <c r="S2759">
        <v>0</v>
      </c>
      <c r="T2759">
        <v>4</v>
      </c>
      <c r="U2759">
        <v>0</v>
      </c>
      <c r="V2759">
        <v>0</v>
      </c>
      <c r="W2759">
        <v>0</v>
      </c>
      <c r="X2759">
        <v>62.242422648265403</v>
      </c>
      <c r="Y2759">
        <v>0</v>
      </c>
      <c r="Z2759">
        <v>9.0540182385881565</v>
      </c>
      <c r="AA2759">
        <v>0</v>
      </c>
      <c r="AB2759">
        <v>4.3717209206679222</v>
      </c>
      <c r="AC2759">
        <v>0</v>
      </c>
      <c r="AD2759">
        <v>0</v>
      </c>
      <c r="AE2759">
        <v>75.668161807521486</v>
      </c>
    </row>
    <row r="2760" spans="1:31" x14ac:dyDescent="0.3">
      <c r="A2760">
        <v>2454705</v>
      </c>
      <c r="B2760">
        <v>1</v>
      </c>
      <c r="C2760" t="s">
        <v>80</v>
      </c>
      <c r="D2760" t="s">
        <v>92</v>
      </c>
      <c r="E2760" t="s">
        <v>173</v>
      </c>
      <c r="F2760" t="s">
        <v>8210</v>
      </c>
      <c r="G2760" t="s">
        <v>179</v>
      </c>
      <c r="H2760" t="s">
        <v>144</v>
      </c>
      <c r="I2760" t="s">
        <v>136</v>
      </c>
      <c r="J2760" t="s">
        <v>137</v>
      </c>
      <c r="K2760" t="s">
        <v>138</v>
      </c>
      <c r="L2760" t="s">
        <v>8211</v>
      </c>
      <c r="M2760" t="s">
        <v>8212</v>
      </c>
      <c r="N2760">
        <v>1.5313888879999999</v>
      </c>
      <c r="O2760">
        <v>0</v>
      </c>
      <c r="P2760">
        <v>7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2.8200419844069144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2.8200419844069144</v>
      </c>
    </row>
    <row r="2761" spans="1:31" x14ac:dyDescent="0.3">
      <c r="A2761">
        <v>2455086</v>
      </c>
      <c r="B2761">
        <v>1</v>
      </c>
      <c r="C2761" t="s">
        <v>80</v>
      </c>
      <c r="D2761" t="s">
        <v>104</v>
      </c>
      <c r="E2761" t="s">
        <v>173</v>
      </c>
      <c r="F2761" t="s">
        <v>8213</v>
      </c>
      <c r="G2761" t="s">
        <v>175</v>
      </c>
      <c r="H2761" t="s">
        <v>144</v>
      </c>
      <c r="I2761" t="s">
        <v>136</v>
      </c>
      <c r="J2761" t="s">
        <v>137</v>
      </c>
      <c r="K2761" t="s">
        <v>138</v>
      </c>
      <c r="L2761" t="s">
        <v>8214</v>
      </c>
      <c r="M2761" t="s">
        <v>8215</v>
      </c>
      <c r="N2761">
        <v>3.076944444</v>
      </c>
      <c r="O2761">
        <v>0</v>
      </c>
      <c r="P2761">
        <v>1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0.7662714716854433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0.7662714716854433</v>
      </c>
    </row>
    <row r="2762" spans="1:31" x14ac:dyDescent="0.3">
      <c r="A2762">
        <v>2455109</v>
      </c>
      <c r="B2762">
        <v>1</v>
      </c>
      <c r="C2762" t="s">
        <v>80</v>
      </c>
      <c r="D2762" t="s">
        <v>105</v>
      </c>
      <c r="E2762" t="s">
        <v>141</v>
      </c>
      <c r="F2762" t="s">
        <v>8216</v>
      </c>
      <c r="G2762" t="s">
        <v>156</v>
      </c>
      <c r="H2762" t="s">
        <v>144</v>
      </c>
      <c r="I2762" t="s">
        <v>136</v>
      </c>
      <c r="J2762" t="s">
        <v>137</v>
      </c>
      <c r="K2762" t="s">
        <v>138</v>
      </c>
      <c r="L2762" t="s">
        <v>8217</v>
      </c>
      <c r="M2762" t="s">
        <v>8218</v>
      </c>
      <c r="N2762">
        <v>1.2322222220000001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4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4.4385775007166091</v>
      </c>
      <c r="AC2762">
        <v>0</v>
      </c>
      <c r="AD2762">
        <v>0</v>
      </c>
      <c r="AE2762">
        <v>4.4385775007166091</v>
      </c>
    </row>
    <row r="2763" spans="1:31" x14ac:dyDescent="0.3">
      <c r="A2763">
        <v>2454963</v>
      </c>
      <c r="B2763">
        <v>1</v>
      </c>
      <c r="C2763" t="s">
        <v>81</v>
      </c>
      <c r="D2763" t="s">
        <v>118</v>
      </c>
      <c r="E2763" t="s">
        <v>147</v>
      </c>
      <c r="F2763" t="s">
        <v>8219</v>
      </c>
      <c r="G2763" t="s">
        <v>3916</v>
      </c>
      <c r="H2763" t="s">
        <v>135</v>
      </c>
      <c r="I2763" t="s">
        <v>136</v>
      </c>
      <c r="J2763" t="s">
        <v>137</v>
      </c>
      <c r="K2763" t="s">
        <v>138</v>
      </c>
      <c r="L2763" t="s">
        <v>8220</v>
      </c>
      <c r="M2763" t="s">
        <v>8221</v>
      </c>
      <c r="N2763">
        <v>4.3561111109999997</v>
      </c>
      <c r="O2763">
        <v>0</v>
      </c>
      <c r="P2763">
        <v>561</v>
      </c>
      <c r="Q2763">
        <v>46</v>
      </c>
      <c r="R2763">
        <v>128</v>
      </c>
      <c r="S2763">
        <v>6</v>
      </c>
      <c r="T2763">
        <v>54</v>
      </c>
      <c r="U2763">
        <v>0</v>
      </c>
      <c r="V2763">
        <v>0</v>
      </c>
      <c r="W2763">
        <v>0</v>
      </c>
      <c r="X2763">
        <v>275.3567202735569</v>
      </c>
      <c r="Y2763">
        <v>96.395035335442799</v>
      </c>
      <c r="Z2763">
        <v>115.10190842699092</v>
      </c>
      <c r="AA2763">
        <v>30.256936857240529</v>
      </c>
      <c r="AB2763">
        <v>126.64910108763407</v>
      </c>
      <c r="AC2763">
        <v>0</v>
      </c>
      <c r="AD2763">
        <v>0</v>
      </c>
      <c r="AE2763">
        <v>643.7597019808652</v>
      </c>
    </row>
    <row r="2764" spans="1:31" x14ac:dyDescent="0.3">
      <c r="A2764">
        <v>2454794</v>
      </c>
      <c r="B2764">
        <v>1</v>
      </c>
      <c r="C2764" t="s">
        <v>81</v>
      </c>
      <c r="D2764" t="s">
        <v>117</v>
      </c>
      <c r="E2764" t="s">
        <v>141</v>
      </c>
      <c r="F2764" t="s">
        <v>8222</v>
      </c>
      <c r="G2764" t="s">
        <v>156</v>
      </c>
      <c r="H2764" t="s">
        <v>144</v>
      </c>
      <c r="I2764" t="s">
        <v>136</v>
      </c>
      <c r="J2764" t="s">
        <v>137</v>
      </c>
      <c r="K2764" t="s">
        <v>138</v>
      </c>
      <c r="L2764" t="s">
        <v>8223</v>
      </c>
      <c r="M2764" t="s">
        <v>8224</v>
      </c>
      <c r="N2764">
        <v>4.3463888879999999</v>
      </c>
      <c r="O2764">
        <v>0</v>
      </c>
      <c r="P2764">
        <v>37</v>
      </c>
      <c r="Q2764">
        <v>0</v>
      </c>
      <c r="R2764">
        <v>3</v>
      </c>
      <c r="S2764">
        <v>0</v>
      </c>
      <c r="T2764">
        <v>1</v>
      </c>
      <c r="U2764">
        <v>0</v>
      </c>
      <c r="V2764">
        <v>0</v>
      </c>
      <c r="W2764">
        <v>0</v>
      </c>
      <c r="X2764">
        <v>17.103373516058507</v>
      </c>
      <c r="Y2764">
        <v>0</v>
      </c>
      <c r="Z2764">
        <v>5.8954402213064992E-2</v>
      </c>
      <c r="AA2764">
        <v>0</v>
      </c>
      <c r="AB2764">
        <v>8.9472313331281335</v>
      </c>
      <c r="AC2764">
        <v>0</v>
      </c>
      <c r="AD2764">
        <v>0</v>
      </c>
      <c r="AE2764">
        <v>26.109559251399705</v>
      </c>
    </row>
    <row r="2765" spans="1:31" x14ac:dyDescent="0.3">
      <c r="A2765">
        <v>2454940</v>
      </c>
      <c r="B2765">
        <v>1</v>
      </c>
      <c r="C2765" t="s">
        <v>81</v>
      </c>
      <c r="D2765" t="s">
        <v>118</v>
      </c>
      <c r="E2765" t="s">
        <v>147</v>
      </c>
      <c r="F2765" t="s">
        <v>8225</v>
      </c>
      <c r="G2765" t="s">
        <v>226</v>
      </c>
      <c r="H2765" t="s">
        <v>135</v>
      </c>
      <c r="I2765" t="s">
        <v>136</v>
      </c>
      <c r="J2765" t="s">
        <v>137</v>
      </c>
      <c r="K2765" t="s">
        <v>162</v>
      </c>
      <c r="L2765" t="s">
        <v>8226</v>
      </c>
      <c r="M2765" t="s">
        <v>8227</v>
      </c>
      <c r="N2765">
        <v>0.40722222200000002</v>
      </c>
      <c r="O2765">
        <v>0</v>
      </c>
      <c r="P2765">
        <v>45</v>
      </c>
      <c r="Q2765">
        <v>0</v>
      </c>
      <c r="R2765">
        <v>10</v>
      </c>
      <c r="S2765">
        <v>0</v>
      </c>
      <c r="T2765">
        <v>7</v>
      </c>
      <c r="U2765">
        <v>0</v>
      </c>
      <c r="V2765">
        <v>0</v>
      </c>
      <c r="W2765">
        <v>0</v>
      </c>
      <c r="X2765">
        <v>4.9377332528406326</v>
      </c>
      <c r="Y2765">
        <v>0</v>
      </c>
      <c r="Z2765">
        <v>8.6947608606311802E-2</v>
      </c>
      <c r="AA2765">
        <v>0</v>
      </c>
      <c r="AB2765">
        <v>5.0425926685430982</v>
      </c>
      <c r="AC2765">
        <v>0</v>
      </c>
      <c r="AD2765">
        <v>0</v>
      </c>
      <c r="AE2765">
        <v>10.067273529990043</v>
      </c>
    </row>
    <row r="2766" spans="1:31" x14ac:dyDescent="0.3">
      <c r="A2766">
        <v>2454591</v>
      </c>
      <c r="B2766">
        <v>1</v>
      </c>
      <c r="C2766" t="s">
        <v>80</v>
      </c>
      <c r="D2766" t="s">
        <v>99</v>
      </c>
      <c r="E2766" t="s">
        <v>147</v>
      </c>
      <c r="F2766" t="s">
        <v>7736</v>
      </c>
      <c r="G2766" t="s">
        <v>134</v>
      </c>
      <c r="H2766" t="s">
        <v>135</v>
      </c>
      <c r="I2766" t="s">
        <v>136</v>
      </c>
      <c r="J2766" t="s">
        <v>137</v>
      </c>
      <c r="K2766" t="s">
        <v>138</v>
      </c>
      <c r="L2766" t="s">
        <v>8228</v>
      </c>
      <c r="M2766" t="s">
        <v>8229</v>
      </c>
      <c r="N2766">
        <v>1.2813888879999999</v>
      </c>
      <c r="O2766">
        <v>4</v>
      </c>
      <c r="P2766">
        <v>380</v>
      </c>
      <c r="Q2766">
        <v>0</v>
      </c>
      <c r="R2766">
        <v>21</v>
      </c>
      <c r="S2766">
        <v>1</v>
      </c>
      <c r="T2766">
        <v>32</v>
      </c>
      <c r="U2766">
        <v>0</v>
      </c>
      <c r="V2766">
        <v>0</v>
      </c>
      <c r="W2766">
        <v>49.205671118448535</v>
      </c>
      <c r="X2766">
        <v>99.000279923624944</v>
      </c>
      <c r="Y2766">
        <v>0</v>
      </c>
      <c r="Z2766">
        <v>4.9491373997741883</v>
      </c>
      <c r="AA2766">
        <v>1.805440268014924</v>
      </c>
      <c r="AB2766">
        <v>23.303769191515443</v>
      </c>
      <c r="AC2766">
        <v>0</v>
      </c>
      <c r="AD2766">
        <v>0</v>
      </c>
      <c r="AE2766">
        <v>178.26429790137806</v>
      </c>
    </row>
    <row r="2767" spans="1:31" x14ac:dyDescent="0.3">
      <c r="A2767">
        <v>2455232</v>
      </c>
      <c r="B2767">
        <v>1</v>
      </c>
      <c r="C2767" t="s">
        <v>81</v>
      </c>
      <c r="D2767" t="s">
        <v>113</v>
      </c>
      <c r="E2767" t="s">
        <v>173</v>
      </c>
      <c r="F2767" t="s">
        <v>8230</v>
      </c>
      <c r="G2767" t="s">
        <v>5543</v>
      </c>
      <c r="H2767" t="s">
        <v>144</v>
      </c>
      <c r="I2767" t="s">
        <v>136</v>
      </c>
      <c r="J2767" t="s">
        <v>137</v>
      </c>
      <c r="K2767" t="s">
        <v>138</v>
      </c>
      <c r="L2767" t="s">
        <v>8231</v>
      </c>
      <c r="M2767" t="s">
        <v>8232</v>
      </c>
      <c r="N2767">
        <v>1.4211111110000001</v>
      </c>
      <c r="O2767">
        <v>0</v>
      </c>
      <c r="P2767">
        <v>2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0.95576867470145754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0.95576867470145754</v>
      </c>
    </row>
    <row r="2768" spans="1:31" x14ac:dyDescent="0.3">
      <c r="A2768">
        <v>2454714</v>
      </c>
      <c r="B2768">
        <v>1</v>
      </c>
      <c r="C2768" t="s">
        <v>81</v>
      </c>
      <c r="D2768" t="s">
        <v>120</v>
      </c>
      <c r="E2768" t="s">
        <v>132</v>
      </c>
      <c r="F2768" t="s">
        <v>3203</v>
      </c>
      <c r="G2768" t="s">
        <v>149</v>
      </c>
      <c r="H2768" t="s">
        <v>135</v>
      </c>
      <c r="I2768" t="s">
        <v>136</v>
      </c>
      <c r="J2768" t="s">
        <v>137</v>
      </c>
      <c r="K2768" t="s">
        <v>138</v>
      </c>
      <c r="L2768" t="s">
        <v>8233</v>
      </c>
      <c r="M2768" t="s">
        <v>8234</v>
      </c>
      <c r="N2768">
        <v>3.4163888880000002</v>
      </c>
      <c r="O2768">
        <v>0</v>
      </c>
      <c r="P2768">
        <v>89</v>
      </c>
      <c r="Q2768">
        <v>45</v>
      </c>
      <c r="R2768">
        <v>1</v>
      </c>
      <c r="S2768">
        <v>14</v>
      </c>
      <c r="T2768">
        <v>3</v>
      </c>
      <c r="U2768">
        <v>0</v>
      </c>
      <c r="V2768">
        <v>0</v>
      </c>
      <c r="W2768">
        <v>0</v>
      </c>
      <c r="X2768">
        <v>99.406224100880678</v>
      </c>
      <c r="Y2768">
        <v>116.54103465566511</v>
      </c>
      <c r="Z2768">
        <v>3.6532454897154946E-2</v>
      </c>
      <c r="AA2768">
        <v>195.55618804524042</v>
      </c>
      <c r="AB2768">
        <v>1.7047904255854667</v>
      </c>
      <c r="AC2768">
        <v>0</v>
      </c>
      <c r="AD2768">
        <v>0</v>
      </c>
      <c r="AE2768">
        <v>413.2447696822689</v>
      </c>
    </row>
    <row r="2769" spans="1:31" x14ac:dyDescent="0.3">
      <c r="A2769">
        <v>2455069</v>
      </c>
      <c r="B2769">
        <v>1</v>
      </c>
      <c r="C2769" t="s">
        <v>80</v>
      </c>
      <c r="D2769" t="s">
        <v>99</v>
      </c>
      <c r="E2769" t="s">
        <v>141</v>
      </c>
      <c r="F2769" t="s">
        <v>5132</v>
      </c>
      <c r="G2769" t="s">
        <v>156</v>
      </c>
      <c r="H2769" t="s">
        <v>144</v>
      </c>
      <c r="I2769" t="s">
        <v>136</v>
      </c>
      <c r="J2769" t="s">
        <v>137</v>
      </c>
      <c r="K2769" t="s">
        <v>138</v>
      </c>
      <c r="L2769" t="s">
        <v>8235</v>
      </c>
      <c r="M2769" t="s">
        <v>8236</v>
      </c>
      <c r="N2769">
        <v>0.76972222199999996</v>
      </c>
      <c r="O2769">
        <v>0</v>
      </c>
      <c r="P2769">
        <v>12</v>
      </c>
      <c r="Q2769">
        <v>0</v>
      </c>
      <c r="R2769">
        <v>0</v>
      </c>
      <c r="S2769">
        <v>0</v>
      </c>
      <c r="T2769">
        <v>1</v>
      </c>
      <c r="U2769">
        <v>0</v>
      </c>
      <c r="V2769">
        <v>0</v>
      </c>
      <c r="W2769">
        <v>0</v>
      </c>
      <c r="X2769">
        <v>0.74297431359100874</v>
      </c>
      <c r="Y2769">
        <v>0</v>
      </c>
      <c r="Z2769">
        <v>0</v>
      </c>
      <c r="AA2769">
        <v>0</v>
      </c>
      <c r="AB2769">
        <v>0.64643945647330381</v>
      </c>
      <c r="AC2769">
        <v>0</v>
      </c>
      <c r="AD2769">
        <v>0</v>
      </c>
      <c r="AE2769">
        <v>1.3894137700643125</v>
      </c>
    </row>
    <row r="2770" spans="1:31" x14ac:dyDescent="0.3">
      <c r="A2770">
        <v>2454737</v>
      </c>
      <c r="B2770">
        <v>1</v>
      </c>
      <c r="C2770" t="s">
        <v>81</v>
      </c>
      <c r="D2770" t="s">
        <v>113</v>
      </c>
      <c r="E2770" t="s">
        <v>159</v>
      </c>
      <c r="F2770" t="s">
        <v>8237</v>
      </c>
      <c r="G2770" t="s">
        <v>156</v>
      </c>
      <c r="H2770" t="s">
        <v>144</v>
      </c>
      <c r="I2770" t="s">
        <v>136</v>
      </c>
      <c r="J2770" t="s">
        <v>137</v>
      </c>
      <c r="K2770" t="s">
        <v>138</v>
      </c>
      <c r="L2770" t="s">
        <v>8238</v>
      </c>
      <c r="M2770" t="s">
        <v>8239</v>
      </c>
      <c r="N2770">
        <v>1.6730555549999999</v>
      </c>
      <c r="O2770">
        <v>0</v>
      </c>
      <c r="P2770">
        <v>51</v>
      </c>
      <c r="Q2770">
        <v>0</v>
      </c>
      <c r="R2770">
        <v>11</v>
      </c>
      <c r="S2770">
        <v>0</v>
      </c>
      <c r="T2770">
        <v>58</v>
      </c>
      <c r="U2770">
        <v>0</v>
      </c>
      <c r="V2770">
        <v>0</v>
      </c>
      <c r="W2770">
        <v>0</v>
      </c>
      <c r="X2770">
        <v>20.25409320362613</v>
      </c>
      <c r="Y2770">
        <v>0</v>
      </c>
      <c r="Z2770">
        <v>8.6180195906776724</v>
      </c>
      <c r="AA2770">
        <v>0</v>
      </c>
      <c r="AB2770">
        <v>63.935689392334645</v>
      </c>
      <c r="AC2770">
        <v>0</v>
      </c>
      <c r="AD2770">
        <v>0</v>
      </c>
      <c r="AE2770">
        <v>92.80780218663844</v>
      </c>
    </row>
    <row r="2771" spans="1:31" x14ac:dyDescent="0.3">
      <c r="A2771">
        <v>2454837</v>
      </c>
      <c r="B2771">
        <v>1</v>
      </c>
      <c r="C2771" t="s">
        <v>80</v>
      </c>
      <c r="D2771" t="s">
        <v>101</v>
      </c>
      <c r="E2771" t="s">
        <v>141</v>
      </c>
      <c r="F2771" t="s">
        <v>7355</v>
      </c>
      <c r="G2771" t="s">
        <v>143</v>
      </c>
      <c r="H2771" t="s">
        <v>144</v>
      </c>
      <c r="I2771" t="s">
        <v>136</v>
      </c>
      <c r="J2771" t="s">
        <v>137</v>
      </c>
      <c r="K2771" t="s">
        <v>138</v>
      </c>
      <c r="L2771" t="s">
        <v>8240</v>
      </c>
      <c r="M2771" t="s">
        <v>8241</v>
      </c>
      <c r="N2771">
        <v>0.73638888800000002</v>
      </c>
      <c r="O2771">
        <v>0</v>
      </c>
      <c r="P2771">
        <v>385</v>
      </c>
      <c r="Q2771">
        <v>0</v>
      </c>
      <c r="R2771">
        <v>0</v>
      </c>
      <c r="S2771">
        <v>0</v>
      </c>
      <c r="T2771">
        <v>3</v>
      </c>
      <c r="U2771">
        <v>0</v>
      </c>
      <c r="V2771">
        <v>0</v>
      </c>
      <c r="W2771">
        <v>0</v>
      </c>
      <c r="X2771">
        <v>62.237880460260826</v>
      </c>
      <c r="Y2771">
        <v>0</v>
      </c>
      <c r="Z2771">
        <v>0</v>
      </c>
      <c r="AA2771">
        <v>0</v>
      </c>
      <c r="AB2771">
        <v>2.0426311913568593</v>
      </c>
      <c r="AC2771">
        <v>0</v>
      </c>
      <c r="AD2771">
        <v>0</v>
      </c>
      <c r="AE2771">
        <v>64.280511651617687</v>
      </c>
    </row>
    <row r="2772" spans="1:31" x14ac:dyDescent="0.3">
      <c r="A2772">
        <v>2455092</v>
      </c>
      <c r="B2772">
        <v>1</v>
      </c>
      <c r="C2772" t="s">
        <v>80</v>
      </c>
      <c r="D2772" t="s">
        <v>93</v>
      </c>
      <c r="E2772" t="s">
        <v>147</v>
      </c>
      <c r="F2772" t="s">
        <v>8242</v>
      </c>
      <c r="G2772" t="s">
        <v>3952</v>
      </c>
      <c r="H2772" t="s">
        <v>135</v>
      </c>
      <c r="I2772" t="s">
        <v>136</v>
      </c>
      <c r="J2772" t="s">
        <v>137</v>
      </c>
      <c r="K2772" t="s">
        <v>138</v>
      </c>
      <c r="L2772" t="s">
        <v>8243</v>
      </c>
      <c r="M2772" t="s">
        <v>8244</v>
      </c>
      <c r="N2772">
        <v>1.474722222</v>
      </c>
      <c r="O2772">
        <v>0</v>
      </c>
      <c r="P2772">
        <v>94</v>
      </c>
      <c r="Q2772">
        <v>1</v>
      </c>
      <c r="R2772">
        <v>1</v>
      </c>
      <c r="S2772">
        <v>0</v>
      </c>
      <c r="T2772">
        <v>6</v>
      </c>
      <c r="U2772">
        <v>0</v>
      </c>
      <c r="V2772">
        <v>0</v>
      </c>
      <c r="W2772">
        <v>0</v>
      </c>
      <c r="X2772">
        <v>28.546412164476898</v>
      </c>
      <c r="Y2772">
        <v>11.556291190689002</v>
      </c>
      <c r="Z2772">
        <v>1.4651568355306349E-3</v>
      </c>
      <c r="AA2772">
        <v>0</v>
      </c>
      <c r="AB2772">
        <v>0.35791450935881253</v>
      </c>
      <c r="AC2772">
        <v>0</v>
      </c>
      <c r="AD2772">
        <v>0</v>
      </c>
      <c r="AE2772">
        <v>40.462083021360243</v>
      </c>
    </row>
    <row r="2773" spans="1:31" x14ac:dyDescent="0.3">
      <c r="A2773">
        <v>2455235</v>
      </c>
      <c r="B2773">
        <v>1</v>
      </c>
      <c r="C2773" t="s">
        <v>80</v>
      </c>
      <c r="D2773" t="s">
        <v>99</v>
      </c>
      <c r="E2773" t="s">
        <v>147</v>
      </c>
      <c r="F2773" t="s">
        <v>8245</v>
      </c>
      <c r="G2773" t="s">
        <v>193</v>
      </c>
      <c r="H2773" t="s">
        <v>135</v>
      </c>
      <c r="I2773" t="s">
        <v>136</v>
      </c>
      <c r="J2773" t="s">
        <v>137</v>
      </c>
      <c r="K2773" t="s">
        <v>138</v>
      </c>
      <c r="L2773" t="s">
        <v>8246</v>
      </c>
      <c r="M2773" t="s">
        <v>8247</v>
      </c>
      <c r="N2773">
        <v>6.528888888</v>
      </c>
      <c r="O2773">
        <v>0</v>
      </c>
      <c r="P2773">
        <v>141</v>
      </c>
      <c r="Q2773">
        <v>0</v>
      </c>
      <c r="R2773">
        <v>0</v>
      </c>
      <c r="S2773">
        <v>0</v>
      </c>
      <c r="T2773">
        <v>4</v>
      </c>
      <c r="U2773">
        <v>0</v>
      </c>
      <c r="V2773">
        <v>1</v>
      </c>
      <c r="W2773">
        <v>0</v>
      </c>
      <c r="X2773">
        <v>77.301581294321878</v>
      </c>
      <c r="Y2773">
        <v>0</v>
      </c>
      <c r="Z2773">
        <v>0</v>
      </c>
      <c r="AA2773">
        <v>0</v>
      </c>
      <c r="AB2773">
        <v>2.5648294027077991</v>
      </c>
      <c r="AC2773">
        <v>0</v>
      </c>
      <c r="AD2773">
        <v>8.655468650115175</v>
      </c>
      <c r="AE2773">
        <v>88.521879347144846</v>
      </c>
    </row>
    <row r="2774" spans="1:31" x14ac:dyDescent="0.3">
      <c r="A2774">
        <v>2454757</v>
      </c>
      <c r="B2774">
        <v>1</v>
      </c>
      <c r="C2774" t="s">
        <v>81</v>
      </c>
      <c r="D2774" t="s">
        <v>128</v>
      </c>
      <c r="E2774" t="s">
        <v>147</v>
      </c>
      <c r="F2774" t="s">
        <v>8248</v>
      </c>
      <c r="G2774" t="s">
        <v>226</v>
      </c>
      <c r="H2774" t="s">
        <v>135</v>
      </c>
      <c r="I2774" t="s">
        <v>136</v>
      </c>
      <c r="J2774" t="s">
        <v>137</v>
      </c>
      <c r="K2774" t="s">
        <v>162</v>
      </c>
      <c r="L2774" t="s">
        <v>8249</v>
      </c>
      <c r="M2774" t="s">
        <v>8250</v>
      </c>
      <c r="N2774">
        <v>0.49472222199999999</v>
      </c>
      <c r="O2774">
        <v>0</v>
      </c>
      <c r="P2774">
        <v>593</v>
      </c>
      <c r="Q2774">
        <v>0</v>
      </c>
      <c r="R2774">
        <v>0</v>
      </c>
      <c r="S2774">
        <v>0</v>
      </c>
      <c r="T2774">
        <v>25</v>
      </c>
      <c r="U2774">
        <v>0</v>
      </c>
      <c r="V2774">
        <v>0</v>
      </c>
      <c r="W2774">
        <v>0</v>
      </c>
      <c r="X2774">
        <v>80.302969380990291</v>
      </c>
      <c r="Y2774">
        <v>0</v>
      </c>
      <c r="Z2774">
        <v>0</v>
      </c>
      <c r="AA2774">
        <v>0</v>
      </c>
      <c r="AB2774">
        <v>17.266648025676943</v>
      </c>
      <c r="AC2774">
        <v>0</v>
      </c>
      <c r="AD2774">
        <v>0</v>
      </c>
      <c r="AE2774">
        <v>97.569617406667234</v>
      </c>
    </row>
    <row r="2775" spans="1:31" x14ac:dyDescent="0.3">
      <c r="A2775">
        <v>2454651</v>
      </c>
      <c r="B2775">
        <v>1</v>
      </c>
      <c r="C2775" t="s">
        <v>81</v>
      </c>
      <c r="D2775" t="s">
        <v>113</v>
      </c>
      <c r="E2775" t="s">
        <v>169</v>
      </c>
      <c r="F2775" t="s">
        <v>8251</v>
      </c>
      <c r="G2775" t="s">
        <v>226</v>
      </c>
      <c r="H2775" t="s">
        <v>135</v>
      </c>
      <c r="I2775" t="s">
        <v>136</v>
      </c>
      <c r="J2775" t="s">
        <v>137</v>
      </c>
      <c r="K2775" t="s">
        <v>162</v>
      </c>
      <c r="L2775" t="s">
        <v>8252</v>
      </c>
      <c r="M2775" t="s">
        <v>8253</v>
      </c>
      <c r="N2775">
        <v>8.7727777769999999</v>
      </c>
      <c r="O2775">
        <v>16</v>
      </c>
      <c r="P2775">
        <v>359</v>
      </c>
      <c r="Q2775">
        <v>151</v>
      </c>
      <c r="R2775">
        <v>178</v>
      </c>
      <c r="S2775">
        <v>20</v>
      </c>
      <c r="T2775">
        <v>36</v>
      </c>
      <c r="U2775">
        <v>1</v>
      </c>
      <c r="V2775">
        <v>0</v>
      </c>
      <c r="W2775">
        <v>16.376365711154421</v>
      </c>
      <c r="X2775">
        <v>749.44883021914745</v>
      </c>
      <c r="Y2775">
        <v>558.6261313717431</v>
      </c>
      <c r="Z2775">
        <v>384.56675903486916</v>
      </c>
      <c r="AA2775">
        <v>490.64829053853998</v>
      </c>
      <c r="AB2775">
        <v>198.01814361899369</v>
      </c>
      <c r="AC2775">
        <v>1449.1229501837877</v>
      </c>
      <c r="AD2775">
        <v>0</v>
      </c>
      <c r="AE2775">
        <v>3846.8074706782354</v>
      </c>
    </row>
    <row r="2776" spans="1:31" x14ac:dyDescent="0.3">
      <c r="A2776">
        <v>2454797</v>
      </c>
      <c r="B2776">
        <v>1</v>
      </c>
      <c r="C2776" t="s">
        <v>80</v>
      </c>
      <c r="D2776" t="s">
        <v>110</v>
      </c>
      <c r="E2776" t="s">
        <v>147</v>
      </c>
      <c r="F2776" t="s">
        <v>8254</v>
      </c>
      <c r="G2776" t="s">
        <v>3952</v>
      </c>
      <c r="H2776" t="s">
        <v>135</v>
      </c>
      <c r="I2776" t="s">
        <v>136</v>
      </c>
      <c r="J2776" t="s">
        <v>137</v>
      </c>
      <c r="K2776" t="s">
        <v>138</v>
      </c>
      <c r="L2776" t="s">
        <v>8255</v>
      </c>
      <c r="M2776" t="s">
        <v>8256</v>
      </c>
      <c r="N2776">
        <v>1.1158333330000001</v>
      </c>
      <c r="O2776">
        <v>0</v>
      </c>
      <c r="P2776">
        <v>824</v>
      </c>
      <c r="Q2776">
        <v>0</v>
      </c>
      <c r="R2776">
        <v>0</v>
      </c>
      <c r="S2776">
        <v>0</v>
      </c>
      <c r="T2776">
        <v>70</v>
      </c>
      <c r="U2776">
        <v>0</v>
      </c>
      <c r="V2776">
        <v>0</v>
      </c>
      <c r="W2776">
        <v>0</v>
      </c>
      <c r="X2776">
        <v>365.63352186819094</v>
      </c>
      <c r="Y2776">
        <v>0</v>
      </c>
      <c r="Z2776">
        <v>0</v>
      </c>
      <c r="AA2776">
        <v>0</v>
      </c>
      <c r="AB2776">
        <v>90.978209019617267</v>
      </c>
      <c r="AC2776">
        <v>0</v>
      </c>
      <c r="AD2776">
        <v>0</v>
      </c>
      <c r="AE2776">
        <v>456.61173088780822</v>
      </c>
    </row>
    <row r="2777" spans="1:31" x14ac:dyDescent="0.3">
      <c r="A2777">
        <v>2455106</v>
      </c>
      <c r="B2777">
        <v>1</v>
      </c>
      <c r="C2777" t="s">
        <v>80</v>
      </c>
      <c r="D2777" t="s">
        <v>105</v>
      </c>
      <c r="E2777" t="s">
        <v>141</v>
      </c>
      <c r="F2777" t="s">
        <v>8257</v>
      </c>
      <c r="G2777" t="s">
        <v>143</v>
      </c>
      <c r="H2777" t="s">
        <v>144</v>
      </c>
      <c r="I2777" t="s">
        <v>136</v>
      </c>
      <c r="J2777" t="s">
        <v>137</v>
      </c>
      <c r="K2777" t="s">
        <v>138</v>
      </c>
      <c r="L2777" t="s">
        <v>8258</v>
      </c>
      <c r="M2777" t="s">
        <v>8259</v>
      </c>
      <c r="N2777">
        <v>0.56138888799999997</v>
      </c>
      <c r="O2777">
        <v>0</v>
      </c>
      <c r="P2777">
        <v>164</v>
      </c>
      <c r="Q2777">
        <v>0</v>
      </c>
      <c r="R2777">
        <v>0</v>
      </c>
      <c r="S2777">
        <v>0</v>
      </c>
      <c r="T2777">
        <v>8</v>
      </c>
      <c r="U2777">
        <v>0</v>
      </c>
      <c r="V2777">
        <v>0</v>
      </c>
      <c r="W2777">
        <v>0</v>
      </c>
      <c r="X2777">
        <v>25.078481276925167</v>
      </c>
      <c r="Y2777">
        <v>0</v>
      </c>
      <c r="Z2777">
        <v>0</v>
      </c>
      <c r="AA2777">
        <v>0</v>
      </c>
      <c r="AB2777">
        <v>4.9475828250973084</v>
      </c>
      <c r="AC2777">
        <v>0</v>
      </c>
      <c r="AD2777">
        <v>0</v>
      </c>
      <c r="AE2777">
        <v>30.026064102022474</v>
      </c>
    </row>
    <row r="2778" spans="1:31" x14ac:dyDescent="0.3">
      <c r="A2778">
        <v>2454843</v>
      </c>
      <c r="B2778">
        <v>1</v>
      </c>
      <c r="C2778" t="s">
        <v>80</v>
      </c>
      <c r="D2778" t="s">
        <v>84</v>
      </c>
      <c r="E2778" t="s">
        <v>141</v>
      </c>
      <c r="F2778" t="s">
        <v>8260</v>
      </c>
      <c r="G2778" t="s">
        <v>143</v>
      </c>
      <c r="H2778" t="s">
        <v>144</v>
      </c>
      <c r="I2778" t="s">
        <v>136</v>
      </c>
      <c r="J2778" t="s">
        <v>137</v>
      </c>
      <c r="K2778" t="s">
        <v>138</v>
      </c>
      <c r="L2778" t="s">
        <v>8261</v>
      </c>
      <c r="M2778" t="s">
        <v>8262</v>
      </c>
      <c r="N2778">
        <v>1.845277777</v>
      </c>
      <c r="O2778">
        <v>0</v>
      </c>
      <c r="P2778">
        <v>118</v>
      </c>
      <c r="Q2778">
        <v>0</v>
      </c>
      <c r="R2778">
        <v>0</v>
      </c>
      <c r="S2778">
        <v>0</v>
      </c>
      <c r="T2778">
        <v>6</v>
      </c>
      <c r="U2778">
        <v>0</v>
      </c>
      <c r="V2778">
        <v>0</v>
      </c>
      <c r="W2778">
        <v>0</v>
      </c>
      <c r="X2778">
        <v>62.61322338214854</v>
      </c>
      <c r="Y2778">
        <v>0</v>
      </c>
      <c r="Z2778">
        <v>0</v>
      </c>
      <c r="AA2778">
        <v>0</v>
      </c>
      <c r="AB2778">
        <v>36.123731420372934</v>
      </c>
      <c r="AC2778">
        <v>0</v>
      </c>
      <c r="AD2778">
        <v>0</v>
      </c>
      <c r="AE2778">
        <v>98.736954802521467</v>
      </c>
    </row>
    <row r="2779" spans="1:31" x14ac:dyDescent="0.3">
      <c r="A2779">
        <v>2455112</v>
      </c>
      <c r="B2779">
        <v>1</v>
      </c>
      <c r="C2779" t="s">
        <v>80</v>
      </c>
      <c r="D2779" t="s">
        <v>100</v>
      </c>
      <c r="E2779" t="s">
        <v>141</v>
      </c>
      <c r="F2779" t="s">
        <v>8263</v>
      </c>
      <c r="G2779" t="s">
        <v>156</v>
      </c>
      <c r="H2779" t="s">
        <v>144</v>
      </c>
      <c r="I2779" t="s">
        <v>136</v>
      </c>
      <c r="J2779" t="s">
        <v>137</v>
      </c>
      <c r="K2779" t="s">
        <v>138</v>
      </c>
      <c r="L2779" t="s">
        <v>8264</v>
      </c>
      <c r="M2779" t="s">
        <v>8265</v>
      </c>
      <c r="N2779">
        <v>2.4286111109999999</v>
      </c>
      <c r="O2779">
        <v>0</v>
      </c>
      <c r="P2779">
        <v>18</v>
      </c>
      <c r="Q2779">
        <v>0</v>
      </c>
      <c r="R2779">
        <v>1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20.012444905936686</v>
      </c>
      <c r="Y2779">
        <v>0</v>
      </c>
      <c r="Z2779">
        <v>0.34948134757229388</v>
      </c>
      <c r="AA2779">
        <v>0</v>
      </c>
      <c r="AB2779">
        <v>0</v>
      </c>
      <c r="AC2779">
        <v>0</v>
      </c>
      <c r="AD2779">
        <v>0</v>
      </c>
      <c r="AE2779">
        <v>20.36192625350898</v>
      </c>
    </row>
    <row r="2780" spans="1:31" x14ac:dyDescent="0.3">
      <c r="A2780">
        <v>2454674</v>
      </c>
      <c r="B2780">
        <v>1</v>
      </c>
      <c r="C2780" t="s">
        <v>80</v>
      </c>
      <c r="D2780" t="s">
        <v>82</v>
      </c>
      <c r="E2780" t="s">
        <v>173</v>
      </c>
      <c r="F2780" t="s">
        <v>8266</v>
      </c>
      <c r="G2780" t="s">
        <v>179</v>
      </c>
      <c r="H2780" t="s">
        <v>144</v>
      </c>
      <c r="I2780" t="s">
        <v>136</v>
      </c>
      <c r="J2780" t="s">
        <v>137</v>
      </c>
      <c r="K2780" t="s">
        <v>138</v>
      </c>
      <c r="L2780" t="s">
        <v>8267</v>
      </c>
      <c r="M2780" t="s">
        <v>8268</v>
      </c>
      <c r="N2780">
        <v>1.132222222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1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0.60305029333375404</v>
      </c>
      <c r="AC2780">
        <v>0</v>
      </c>
      <c r="AD2780">
        <v>0</v>
      </c>
      <c r="AE2780">
        <v>0.60305029333375404</v>
      </c>
    </row>
    <row r="2781" spans="1:31" x14ac:dyDescent="0.3">
      <c r="A2781">
        <v>2455029</v>
      </c>
      <c r="B2781">
        <v>1</v>
      </c>
      <c r="C2781" t="s">
        <v>80</v>
      </c>
      <c r="D2781" t="s">
        <v>83</v>
      </c>
      <c r="E2781" t="s">
        <v>173</v>
      </c>
      <c r="F2781" t="s">
        <v>8269</v>
      </c>
      <c r="G2781" t="s">
        <v>461</v>
      </c>
      <c r="H2781" t="s">
        <v>144</v>
      </c>
      <c r="I2781" t="s">
        <v>136</v>
      </c>
      <c r="J2781" t="s">
        <v>137</v>
      </c>
      <c r="K2781" t="s">
        <v>138</v>
      </c>
      <c r="L2781" t="s">
        <v>8270</v>
      </c>
      <c r="M2781" t="s">
        <v>8271</v>
      </c>
      <c r="N2781">
        <v>0.57250000000000001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23</v>
      </c>
      <c r="U2781">
        <v>0</v>
      </c>
      <c r="V2781">
        <v>1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34.047810132210941</v>
      </c>
      <c r="AC2781">
        <v>0</v>
      </c>
      <c r="AD2781">
        <v>3.0708042708942309</v>
      </c>
      <c r="AE2781">
        <v>37.11861440310517</v>
      </c>
    </row>
    <row r="2782" spans="1:31" x14ac:dyDescent="0.3">
      <c r="A2782">
        <v>2455066</v>
      </c>
      <c r="B2782">
        <v>1</v>
      </c>
      <c r="C2782" t="s">
        <v>80</v>
      </c>
      <c r="D2782" t="s">
        <v>100</v>
      </c>
      <c r="E2782" t="s">
        <v>173</v>
      </c>
      <c r="F2782" t="s">
        <v>8272</v>
      </c>
      <c r="G2782" t="s">
        <v>461</v>
      </c>
      <c r="H2782" t="s">
        <v>144</v>
      </c>
      <c r="I2782" t="s">
        <v>136</v>
      </c>
      <c r="J2782" t="s">
        <v>137</v>
      </c>
      <c r="K2782" t="s">
        <v>138</v>
      </c>
      <c r="L2782" t="s">
        <v>8273</v>
      </c>
      <c r="M2782" t="s">
        <v>8274</v>
      </c>
      <c r="N2782">
        <v>5.7111111110000001</v>
      </c>
      <c r="O2782">
        <v>0</v>
      </c>
      <c r="P2782">
        <v>3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2.186489995679457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2.186489995679457</v>
      </c>
    </row>
    <row r="2783" spans="1:31" x14ac:dyDescent="0.3">
      <c r="A2783">
        <v>2454588</v>
      </c>
      <c r="B2783">
        <v>1</v>
      </c>
      <c r="C2783" t="s">
        <v>81</v>
      </c>
      <c r="D2783" t="s">
        <v>118</v>
      </c>
      <c r="E2783" t="s">
        <v>169</v>
      </c>
      <c r="F2783" t="s">
        <v>7874</v>
      </c>
      <c r="G2783" t="s">
        <v>219</v>
      </c>
      <c r="H2783" t="s">
        <v>135</v>
      </c>
      <c r="I2783" t="s">
        <v>136</v>
      </c>
      <c r="J2783" t="s">
        <v>3</v>
      </c>
      <c r="K2783" t="s">
        <v>138</v>
      </c>
      <c r="L2783" t="s">
        <v>8275</v>
      </c>
      <c r="M2783" t="s">
        <v>8276</v>
      </c>
      <c r="N2783">
        <v>1.101111111</v>
      </c>
      <c r="O2783">
        <v>0</v>
      </c>
      <c r="P2783">
        <v>5146</v>
      </c>
      <c r="Q2783">
        <v>1</v>
      </c>
      <c r="R2783">
        <v>76</v>
      </c>
      <c r="S2783">
        <v>60</v>
      </c>
      <c r="T2783">
        <v>267</v>
      </c>
      <c r="U2783">
        <v>1</v>
      </c>
      <c r="V2783">
        <v>2</v>
      </c>
      <c r="W2783">
        <v>0</v>
      </c>
      <c r="X2783">
        <v>1314.4430207853002</v>
      </c>
      <c r="Y2783">
        <v>0</v>
      </c>
      <c r="Z2783">
        <v>21.317707366341946</v>
      </c>
      <c r="AA2783">
        <v>1800.9619407085297</v>
      </c>
      <c r="AB2783">
        <v>285.9145594096139</v>
      </c>
      <c r="AC2783">
        <v>23.903164833784686</v>
      </c>
      <c r="AD2783">
        <v>69.627467575236722</v>
      </c>
      <c r="AE2783">
        <v>3516.1678606788068</v>
      </c>
    </row>
    <row r="2784" spans="1:31" x14ac:dyDescent="0.3">
      <c r="A2784">
        <v>2454880</v>
      </c>
      <c r="B2784">
        <v>1</v>
      </c>
      <c r="C2784" t="s">
        <v>80</v>
      </c>
      <c r="D2784" t="s">
        <v>104</v>
      </c>
      <c r="E2784" t="s">
        <v>173</v>
      </c>
      <c r="F2784" t="s">
        <v>7349</v>
      </c>
      <c r="G2784" t="s">
        <v>239</v>
      </c>
      <c r="H2784" t="s">
        <v>144</v>
      </c>
      <c r="I2784" t="s">
        <v>136</v>
      </c>
      <c r="J2784" t="s">
        <v>137</v>
      </c>
      <c r="K2784" t="s">
        <v>138</v>
      </c>
      <c r="L2784" t="s">
        <v>8277</v>
      </c>
      <c r="M2784" t="s">
        <v>8278</v>
      </c>
      <c r="N2784">
        <v>1.8222222219999999</v>
      </c>
      <c r="O2784">
        <v>0</v>
      </c>
      <c r="P2784">
        <v>10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3.4608678028959776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3.4608678028959776</v>
      </c>
    </row>
    <row r="2785" spans="1:31" x14ac:dyDescent="0.3">
      <c r="A2785">
        <v>2454691</v>
      </c>
      <c r="B2785">
        <v>1</v>
      </c>
      <c r="C2785" t="s">
        <v>80</v>
      </c>
      <c r="D2785" t="s">
        <v>83</v>
      </c>
      <c r="E2785" t="s">
        <v>141</v>
      </c>
      <c r="F2785" t="s">
        <v>860</v>
      </c>
      <c r="G2785" t="s">
        <v>143</v>
      </c>
      <c r="H2785" t="s">
        <v>144</v>
      </c>
      <c r="I2785" t="s">
        <v>136</v>
      </c>
      <c r="J2785" t="s">
        <v>137</v>
      </c>
      <c r="K2785" t="s">
        <v>138</v>
      </c>
      <c r="L2785" t="s">
        <v>8279</v>
      </c>
      <c r="M2785" t="s">
        <v>8280</v>
      </c>
      <c r="N2785">
        <v>1.423611111</v>
      </c>
      <c r="O2785">
        <v>0</v>
      </c>
      <c r="P2785">
        <v>62</v>
      </c>
      <c r="Q2785">
        <v>0</v>
      </c>
      <c r="R2785">
        <v>0</v>
      </c>
      <c r="S2785">
        <v>0</v>
      </c>
      <c r="T2785">
        <v>11</v>
      </c>
      <c r="U2785">
        <v>0</v>
      </c>
      <c r="V2785">
        <v>0</v>
      </c>
      <c r="W2785">
        <v>0</v>
      </c>
      <c r="X2785">
        <v>38.666701525059679</v>
      </c>
      <c r="Y2785">
        <v>0</v>
      </c>
      <c r="Z2785">
        <v>0</v>
      </c>
      <c r="AA2785">
        <v>0</v>
      </c>
      <c r="AB2785">
        <v>16.145072801096102</v>
      </c>
      <c r="AC2785">
        <v>0</v>
      </c>
      <c r="AD2785">
        <v>0</v>
      </c>
      <c r="AE2785">
        <v>54.811774326155785</v>
      </c>
    </row>
    <row r="2786" spans="1:31" x14ac:dyDescent="0.3">
      <c r="A2786">
        <v>2454883</v>
      </c>
      <c r="B2786">
        <v>1</v>
      </c>
      <c r="C2786" t="s">
        <v>80</v>
      </c>
      <c r="D2786" t="s">
        <v>83</v>
      </c>
      <c r="E2786" t="s">
        <v>147</v>
      </c>
      <c r="F2786" t="s">
        <v>8281</v>
      </c>
      <c r="G2786" t="s">
        <v>226</v>
      </c>
      <c r="H2786" t="s">
        <v>135</v>
      </c>
      <c r="I2786" t="s">
        <v>136</v>
      </c>
      <c r="J2786" t="s">
        <v>137</v>
      </c>
      <c r="K2786" t="s">
        <v>162</v>
      </c>
      <c r="L2786" t="s">
        <v>8282</v>
      </c>
      <c r="M2786" t="s">
        <v>8283</v>
      </c>
      <c r="N2786">
        <v>3.1555555549999998</v>
      </c>
      <c r="O2786">
        <v>0</v>
      </c>
      <c r="P2786">
        <v>881</v>
      </c>
      <c r="Q2786">
        <v>0</v>
      </c>
      <c r="R2786">
        <v>0</v>
      </c>
      <c r="S2786">
        <v>0</v>
      </c>
      <c r="T2786">
        <v>28</v>
      </c>
      <c r="U2786">
        <v>0</v>
      </c>
      <c r="V2786">
        <v>0</v>
      </c>
      <c r="W2786">
        <v>0</v>
      </c>
      <c r="X2786">
        <v>781.78703989578707</v>
      </c>
      <c r="Y2786">
        <v>0</v>
      </c>
      <c r="Z2786">
        <v>0</v>
      </c>
      <c r="AA2786">
        <v>0</v>
      </c>
      <c r="AB2786">
        <v>102.98186214664327</v>
      </c>
      <c r="AC2786">
        <v>0</v>
      </c>
      <c r="AD2786">
        <v>0</v>
      </c>
      <c r="AE2786">
        <v>884.76890204243034</v>
      </c>
    </row>
    <row r="2787" spans="1:31" x14ac:dyDescent="0.3">
      <c r="A2787">
        <v>2455215</v>
      </c>
      <c r="B2787">
        <v>1</v>
      </c>
      <c r="C2787" t="s">
        <v>80</v>
      </c>
      <c r="D2787" t="s">
        <v>96</v>
      </c>
      <c r="E2787" t="s">
        <v>173</v>
      </c>
      <c r="F2787" t="s">
        <v>8284</v>
      </c>
      <c r="G2787" t="s">
        <v>219</v>
      </c>
      <c r="H2787" t="s">
        <v>144</v>
      </c>
      <c r="I2787" t="s">
        <v>136</v>
      </c>
      <c r="J2787" t="s">
        <v>3</v>
      </c>
      <c r="K2787" t="s">
        <v>138</v>
      </c>
      <c r="L2787" t="s">
        <v>8285</v>
      </c>
      <c r="M2787" t="s">
        <v>8286</v>
      </c>
      <c r="N2787">
        <v>4.4950000000000001</v>
      </c>
      <c r="O2787">
        <v>0</v>
      </c>
      <c r="P2787">
        <v>1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0.3419002138363873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0.3419002138363873</v>
      </c>
    </row>
    <row r="2788" spans="1:31" x14ac:dyDescent="0.3">
      <c r="A2788">
        <v>2454717</v>
      </c>
      <c r="B2788">
        <v>1</v>
      </c>
      <c r="C2788" t="s">
        <v>80</v>
      </c>
      <c r="D2788" t="s">
        <v>93</v>
      </c>
      <c r="E2788" t="s">
        <v>147</v>
      </c>
      <c r="F2788" t="s">
        <v>8287</v>
      </c>
      <c r="G2788" t="s">
        <v>193</v>
      </c>
      <c r="H2788" t="s">
        <v>135</v>
      </c>
      <c r="I2788" t="s">
        <v>136</v>
      </c>
      <c r="J2788" t="s">
        <v>137</v>
      </c>
      <c r="K2788" t="s">
        <v>138</v>
      </c>
      <c r="L2788" t="s">
        <v>8288</v>
      </c>
      <c r="M2788" t="s">
        <v>8289</v>
      </c>
      <c r="N2788">
        <v>8.5463888879999992</v>
      </c>
      <c r="O2788">
        <v>0</v>
      </c>
      <c r="P2788">
        <v>94</v>
      </c>
      <c r="Q2788">
        <v>0</v>
      </c>
      <c r="R2788">
        <v>1</v>
      </c>
      <c r="S2788">
        <v>0</v>
      </c>
      <c r="T2788">
        <v>6</v>
      </c>
      <c r="U2788">
        <v>0</v>
      </c>
      <c r="V2788">
        <v>0</v>
      </c>
      <c r="W2788">
        <v>0</v>
      </c>
      <c r="X2788">
        <v>149.45226016474857</v>
      </c>
      <c r="Y2788">
        <v>0</v>
      </c>
      <c r="Z2788">
        <v>7.6676992059756758E-3</v>
      </c>
      <c r="AA2788">
        <v>0</v>
      </c>
      <c r="AB2788">
        <v>2.5760069148992324</v>
      </c>
      <c r="AC2788">
        <v>0</v>
      </c>
      <c r="AD2788">
        <v>0</v>
      </c>
      <c r="AE2788">
        <v>152.03593477885377</v>
      </c>
    </row>
    <row r="2789" spans="1:31" x14ac:dyDescent="0.3">
      <c r="A2789">
        <v>2455089</v>
      </c>
      <c r="B2789">
        <v>1</v>
      </c>
      <c r="C2789" t="s">
        <v>80</v>
      </c>
      <c r="D2789" t="s">
        <v>93</v>
      </c>
      <c r="E2789" t="s">
        <v>182</v>
      </c>
      <c r="F2789" t="s">
        <v>8290</v>
      </c>
      <c r="G2789" t="s">
        <v>143</v>
      </c>
      <c r="H2789" t="s">
        <v>144</v>
      </c>
      <c r="I2789" t="s">
        <v>136</v>
      </c>
      <c r="J2789" t="s">
        <v>137</v>
      </c>
      <c r="K2789" t="s">
        <v>138</v>
      </c>
      <c r="L2789" t="s">
        <v>8291</v>
      </c>
      <c r="M2789" t="s">
        <v>8292</v>
      </c>
      <c r="N2789">
        <v>0.3125</v>
      </c>
      <c r="O2789">
        <v>0</v>
      </c>
      <c r="P2789">
        <v>40</v>
      </c>
      <c r="Q2789">
        <v>0</v>
      </c>
      <c r="R2789">
        <v>0</v>
      </c>
      <c r="S2789">
        <v>0</v>
      </c>
      <c r="T2789">
        <v>2</v>
      </c>
      <c r="U2789">
        <v>0</v>
      </c>
      <c r="V2789">
        <v>0</v>
      </c>
      <c r="W2789">
        <v>0</v>
      </c>
      <c r="X2789">
        <v>4.5603905271497522</v>
      </c>
      <c r="Y2789">
        <v>0</v>
      </c>
      <c r="Z2789">
        <v>0</v>
      </c>
      <c r="AA2789">
        <v>0</v>
      </c>
      <c r="AB2789">
        <v>0.59280157241081044</v>
      </c>
      <c r="AC2789">
        <v>0</v>
      </c>
      <c r="AD2789">
        <v>0</v>
      </c>
      <c r="AE2789">
        <v>5.1531920995605631</v>
      </c>
    </row>
    <row r="2790" spans="1:31" x14ac:dyDescent="0.3">
      <c r="A2790">
        <v>2455195</v>
      </c>
      <c r="B2790">
        <v>1</v>
      </c>
      <c r="C2790" t="s">
        <v>81</v>
      </c>
      <c r="D2790" t="s">
        <v>123</v>
      </c>
      <c r="E2790" t="s">
        <v>173</v>
      </c>
      <c r="F2790" t="s">
        <v>8293</v>
      </c>
      <c r="G2790" t="s">
        <v>179</v>
      </c>
      <c r="H2790" t="s">
        <v>144</v>
      </c>
      <c r="I2790" t="s">
        <v>136</v>
      </c>
      <c r="J2790" t="s">
        <v>137</v>
      </c>
      <c r="K2790" t="s">
        <v>138</v>
      </c>
      <c r="L2790" t="s">
        <v>8294</v>
      </c>
      <c r="M2790" t="s">
        <v>8295</v>
      </c>
      <c r="N2790">
        <v>1.7719444440000001</v>
      </c>
      <c r="O2790">
        <v>0</v>
      </c>
      <c r="P2790">
        <v>5</v>
      </c>
      <c r="Q2790">
        <v>0</v>
      </c>
      <c r="R2790">
        <v>0</v>
      </c>
      <c r="S2790">
        <v>0</v>
      </c>
      <c r="T2790">
        <v>1</v>
      </c>
      <c r="U2790">
        <v>0</v>
      </c>
      <c r="V2790">
        <v>0</v>
      </c>
      <c r="W2790">
        <v>0</v>
      </c>
      <c r="X2790">
        <v>2.6770891215419246</v>
      </c>
      <c r="Y2790">
        <v>0</v>
      </c>
      <c r="Z2790">
        <v>0</v>
      </c>
      <c r="AA2790">
        <v>0</v>
      </c>
      <c r="AB2790">
        <v>9.3852656737456353E-2</v>
      </c>
      <c r="AC2790">
        <v>0</v>
      </c>
      <c r="AD2790">
        <v>0</v>
      </c>
      <c r="AE2790">
        <v>2.770941778279381</v>
      </c>
    </row>
    <row r="2791" spans="1:31" x14ac:dyDescent="0.3">
      <c r="A2791">
        <v>2454711</v>
      </c>
      <c r="B2791">
        <v>1</v>
      </c>
      <c r="C2791" t="s">
        <v>80</v>
      </c>
      <c r="D2791" t="s">
        <v>93</v>
      </c>
      <c r="E2791" t="s">
        <v>169</v>
      </c>
      <c r="F2791" t="s">
        <v>8296</v>
      </c>
      <c r="G2791" t="s">
        <v>353</v>
      </c>
      <c r="H2791" t="s">
        <v>135</v>
      </c>
      <c r="I2791" t="s">
        <v>136</v>
      </c>
      <c r="J2791" t="s">
        <v>137</v>
      </c>
      <c r="K2791" t="s">
        <v>138</v>
      </c>
      <c r="L2791" t="s">
        <v>8297</v>
      </c>
      <c r="M2791" t="s">
        <v>8298</v>
      </c>
      <c r="N2791">
        <v>2.5866666660000002</v>
      </c>
      <c r="O2791">
        <v>0</v>
      </c>
      <c r="P2791">
        <v>185</v>
      </c>
      <c r="Q2791">
        <v>0</v>
      </c>
      <c r="R2791">
        <v>101</v>
      </c>
      <c r="S2791">
        <v>1</v>
      </c>
      <c r="T2791">
        <v>48</v>
      </c>
      <c r="U2791">
        <v>0</v>
      </c>
      <c r="V2791">
        <v>0</v>
      </c>
      <c r="W2791">
        <v>0</v>
      </c>
      <c r="X2791">
        <v>215.88471308185709</v>
      </c>
      <c r="Y2791">
        <v>0</v>
      </c>
      <c r="Z2791">
        <v>187.27229824673375</v>
      </c>
      <c r="AA2791">
        <v>0.74904375245892663</v>
      </c>
      <c r="AB2791">
        <v>103.03349262047003</v>
      </c>
      <c r="AC2791">
        <v>0</v>
      </c>
      <c r="AD2791">
        <v>0</v>
      </c>
      <c r="AE2791">
        <v>506.93954770151981</v>
      </c>
    </row>
    <row r="2792" spans="1:31" x14ac:dyDescent="0.3">
      <c r="A2792">
        <v>2455003</v>
      </c>
      <c r="B2792">
        <v>1</v>
      </c>
      <c r="C2792" t="s">
        <v>80</v>
      </c>
      <c r="D2792" t="s">
        <v>87</v>
      </c>
      <c r="E2792" t="s">
        <v>173</v>
      </c>
      <c r="F2792" t="s">
        <v>8299</v>
      </c>
      <c r="G2792" t="s">
        <v>179</v>
      </c>
      <c r="H2792" t="s">
        <v>144</v>
      </c>
      <c r="I2792" t="s">
        <v>136</v>
      </c>
      <c r="J2792" t="s">
        <v>137</v>
      </c>
      <c r="K2792" t="s">
        <v>138</v>
      </c>
      <c r="L2792" t="s">
        <v>8300</v>
      </c>
      <c r="M2792" t="s">
        <v>8301</v>
      </c>
      <c r="N2792">
        <v>1.3005555550000001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1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98.723013274691752</v>
      </c>
      <c r="AE2792">
        <v>98.723013274691752</v>
      </c>
    </row>
    <row r="2793" spans="1:31" x14ac:dyDescent="0.3">
      <c r="A2793">
        <v>2454611</v>
      </c>
      <c r="B2793">
        <v>1</v>
      </c>
      <c r="C2793" t="s">
        <v>81</v>
      </c>
      <c r="D2793" t="s">
        <v>118</v>
      </c>
      <c r="E2793" t="s">
        <v>141</v>
      </c>
      <c r="F2793" t="s">
        <v>8302</v>
      </c>
      <c r="G2793" t="s">
        <v>156</v>
      </c>
      <c r="H2793" t="s">
        <v>144</v>
      </c>
      <c r="I2793" t="s">
        <v>136</v>
      </c>
      <c r="J2793" t="s">
        <v>137</v>
      </c>
      <c r="K2793" t="s">
        <v>138</v>
      </c>
      <c r="L2793" t="s">
        <v>8303</v>
      </c>
      <c r="M2793" t="s">
        <v>8304</v>
      </c>
      <c r="N2793">
        <v>0.98694444400000003</v>
      </c>
      <c r="O2793">
        <v>0</v>
      </c>
      <c r="P2793">
        <v>2</v>
      </c>
      <c r="Q2793">
        <v>0</v>
      </c>
      <c r="R2793">
        <v>2</v>
      </c>
      <c r="S2793">
        <v>0</v>
      </c>
      <c r="T2793">
        <v>2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0.52326321809418175</v>
      </c>
      <c r="AA2793">
        <v>0</v>
      </c>
      <c r="AB2793">
        <v>7.6594894048241624</v>
      </c>
      <c r="AC2793">
        <v>0</v>
      </c>
      <c r="AD2793">
        <v>0</v>
      </c>
      <c r="AE2793">
        <v>8.1827526229183434</v>
      </c>
    </row>
    <row r="2794" spans="1:31" x14ac:dyDescent="0.3">
      <c r="A2794">
        <v>2455152</v>
      </c>
      <c r="B2794">
        <v>1</v>
      </c>
      <c r="C2794" t="s">
        <v>80</v>
      </c>
      <c r="D2794" t="s">
        <v>110</v>
      </c>
      <c r="E2794" t="s">
        <v>173</v>
      </c>
      <c r="F2794" t="s">
        <v>8305</v>
      </c>
      <c r="G2794" t="s">
        <v>175</v>
      </c>
      <c r="H2794" t="s">
        <v>144</v>
      </c>
      <c r="I2794" t="s">
        <v>136</v>
      </c>
      <c r="J2794" t="s">
        <v>137</v>
      </c>
      <c r="K2794" t="s">
        <v>138</v>
      </c>
      <c r="L2794" t="s">
        <v>8306</v>
      </c>
      <c r="M2794" t="s">
        <v>8307</v>
      </c>
      <c r="N2794">
        <v>0.63888888799999999</v>
      </c>
      <c r="O2794">
        <v>0</v>
      </c>
      <c r="P2794">
        <v>2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1.4364200618457941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1.4364200618457941</v>
      </c>
    </row>
    <row r="2795" spans="1:31" x14ac:dyDescent="0.3">
      <c r="A2795">
        <v>2455201</v>
      </c>
      <c r="B2795">
        <v>1</v>
      </c>
      <c r="C2795" t="s">
        <v>80</v>
      </c>
      <c r="D2795" t="s">
        <v>94</v>
      </c>
      <c r="E2795" t="s">
        <v>169</v>
      </c>
      <c r="F2795" t="s">
        <v>8308</v>
      </c>
      <c r="G2795" t="s">
        <v>149</v>
      </c>
      <c r="H2795" t="s">
        <v>135</v>
      </c>
      <c r="I2795" t="s">
        <v>136</v>
      </c>
      <c r="J2795" t="s">
        <v>137</v>
      </c>
      <c r="K2795" t="s">
        <v>138</v>
      </c>
      <c r="L2795" t="s">
        <v>8309</v>
      </c>
      <c r="M2795" t="s">
        <v>8310</v>
      </c>
      <c r="N2795">
        <v>1.3705555549999999</v>
      </c>
      <c r="O2795">
        <v>0</v>
      </c>
      <c r="P2795">
        <v>529</v>
      </c>
      <c r="Q2795">
        <v>15</v>
      </c>
      <c r="R2795">
        <v>280</v>
      </c>
      <c r="S2795">
        <v>5</v>
      </c>
      <c r="T2795">
        <v>76</v>
      </c>
      <c r="U2795">
        <v>0</v>
      </c>
      <c r="V2795">
        <v>0</v>
      </c>
      <c r="W2795">
        <v>0</v>
      </c>
      <c r="X2795">
        <v>170.98615418572138</v>
      </c>
      <c r="Y2795">
        <v>3.9022026774120815</v>
      </c>
      <c r="Z2795">
        <v>94.378785041930115</v>
      </c>
      <c r="AA2795">
        <v>25.045722263943652</v>
      </c>
      <c r="AB2795">
        <v>55.803464569476709</v>
      </c>
      <c r="AC2795">
        <v>0</v>
      </c>
      <c r="AD2795">
        <v>0</v>
      </c>
      <c r="AE2795">
        <v>350.11632873848396</v>
      </c>
    </row>
    <row r="2796" spans="1:31" x14ac:dyDescent="0.3">
      <c r="A2796">
        <v>2454823</v>
      </c>
      <c r="B2796">
        <v>1</v>
      </c>
      <c r="C2796" t="s">
        <v>81</v>
      </c>
      <c r="D2796" t="s">
        <v>118</v>
      </c>
      <c r="E2796" t="s">
        <v>147</v>
      </c>
      <c r="F2796" t="s">
        <v>8311</v>
      </c>
      <c r="G2796" t="s">
        <v>226</v>
      </c>
      <c r="H2796" t="s">
        <v>135</v>
      </c>
      <c r="I2796" t="s">
        <v>136</v>
      </c>
      <c r="J2796" t="s">
        <v>137</v>
      </c>
      <c r="K2796" t="s">
        <v>162</v>
      </c>
      <c r="L2796" t="s">
        <v>8312</v>
      </c>
      <c r="M2796" t="s">
        <v>8313</v>
      </c>
      <c r="N2796">
        <v>0.47944444400000003</v>
      </c>
      <c r="O2796">
        <v>0</v>
      </c>
      <c r="P2796">
        <v>100</v>
      </c>
      <c r="Q2796">
        <v>0</v>
      </c>
      <c r="R2796">
        <v>0</v>
      </c>
      <c r="S2796">
        <v>0</v>
      </c>
      <c r="T2796">
        <v>58</v>
      </c>
      <c r="U2796">
        <v>0</v>
      </c>
      <c r="V2796">
        <v>0</v>
      </c>
      <c r="W2796">
        <v>0</v>
      </c>
      <c r="X2796">
        <v>10.796240564155486</v>
      </c>
      <c r="Y2796">
        <v>0</v>
      </c>
      <c r="Z2796">
        <v>0</v>
      </c>
      <c r="AA2796">
        <v>0</v>
      </c>
      <c r="AB2796">
        <v>32.835670516862749</v>
      </c>
      <c r="AC2796">
        <v>0</v>
      </c>
      <c r="AD2796">
        <v>0</v>
      </c>
      <c r="AE2796">
        <v>43.631911081018231</v>
      </c>
    </row>
    <row r="2797" spans="1:31" x14ac:dyDescent="0.3">
      <c r="A2797">
        <v>2455015</v>
      </c>
      <c r="B2797">
        <v>1</v>
      </c>
      <c r="C2797" t="s">
        <v>80</v>
      </c>
      <c r="D2797" t="s">
        <v>82</v>
      </c>
      <c r="E2797" t="s">
        <v>173</v>
      </c>
      <c r="F2797" t="s">
        <v>8314</v>
      </c>
      <c r="G2797" t="s">
        <v>179</v>
      </c>
      <c r="H2797" t="s">
        <v>144</v>
      </c>
      <c r="I2797" t="s">
        <v>136</v>
      </c>
      <c r="J2797" t="s">
        <v>137</v>
      </c>
      <c r="K2797" t="s">
        <v>138</v>
      </c>
      <c r="L2797" t="s">
        <v>8315</v>
      </c>
      <c r="M2797" t="s">
        <v>8316</v>
      </c>
      <c r="N2797">
        <v>2.6086111110000001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17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2.4186317237936166</v>
      </c>
      <c r="AC2797">
        <v>0</v>
      </c>
      <c r="AD2797">
        <v>0</v>
      </c>
      <c r="AE2797">
        <v>2.4186317237936166</v>
      </c>
    </row>
    <row r="2798" spans="1:31" x14ac:dyDescent="0.3">
      <c r="A2798">
        <v>2455038</v>
      </c>
      <c r="B2798">
        <v>1</v>
      </c>
      <c r="C2798" t="s">
        <v>80</v>
      </c>
      <c r="D2798" t="s">
        <v>104</v>
      </c>
      <c r="E2798" t="s">
        <v>141</v>
      </c>
      <c r="F2798" t="s">
        <v>8317</v>
      </c>
      <c r="G2798" t="s">
        <v>200</v>
      </c>
      <c r="H2798" t="s">
        <v>144</v>
      </c>
      <c r="I2798" t="s">
        <v>136</v>
      </c>
      <c r="J2798" t="s">
        <v>137</v>
      </c>
      <c r="K2798" t="s">
        <v>138</v>
      </c>
      <c r="L2798" t="s">
        <v>8318</v>
      </c>
      <c r="M2798" t="s">
        <v>8319</v>
      </c>
      <c r="N2798">
        <v>3.21</v>
      </c>
      <c r="O2798">
        <v>0</v>
      </c>
      <c r="P2798">
        <v>48</v>
      </c>
      <c r="Q2798">
        <v>0</v>
      </c>
      <c r="R2798">
        <v>0</v>
      </c>
      <c r="S2798">
        <v>0</v>
      </c>
      <c r="T2798">
        <v>1</v>
      </c>
      <c r="U2798">
        <v>0</v>
      </c>
      <c r="V2798">
        <v>0</v>
      </c>
      <c r="W2798">
        <v>0</v>
      </c>
      <c r="X2798">
        <v>70.462220645913646</v>
      </c>
      <c r="Y2798">
        <v>0</v>
      </c>
      <c r="Z2798">
        <v>0</v>
      </c>
      <c r="AA2798">
        <v>0</v>
      </c>
      <c r="AB2798">
        <v>0.52828403053324258</v>
      </c>
      <c r="AC2798">
        <v>0</v>
      </c>
      <c r="AD2798">
        <v>0</v>
      </c>
      <c r="AE2798">
        <v>70.990504676446889</v>
      </c>
    </row>
    <row r="2799" spans="1:31" x14ac:dyDescent="0.3">
      <c r="A2799">
        <v>2454637</v>
      </c>
      <c r="B2799">
        <v>1</v>
      </c>
      <c r="C2799" t="s">
        <v>80</v>
      </c>
      <c r="D2799" t="s">
        <v>83</v>
      </c>
      <c r="E2799" t="s">
        <v>147</v>
      </c>
      <c r="F2799" t="s">
        <v>8320</v>
      </c>
      <c r="G2799" t="s">
        <v>226</v>
      </c>
      <c r="H2799" t="s">
        <v>135</v>
      </c>
      <c r="I2799" t="s">
        <v>136</v>
      </c>
      <c r="J2799" t="s">
        <v>137</v>
      </c>
      <c r="K2799" t="s">
        <v>162</v>
      </c>
      <c r="L2799" t="s">
        <v>8321</v>
      </c>
      <c r="M2799" t="s">
        <v>8322</v>
      </c>
      <c r="N2799">
        <v>2.2119444439999998</v>
      </c>
      <c r="O2799">
        <v>0</v>
      </c>
      <c r="P2799">
        <v>846</v>
      </c>
      <c r="Q2799">
        <v>0</v>
      </c>
      <c r="R2799">
        <v>0</v>
      </c>
      <c r="S2799">
        <v>0</v>
      </c>
      <c r="T2799">
        <v>117</v>
      </c>
      <c r="U2799">
        <v>0</v>
      </c>
      <c r="V2799">
        <v>0</v>
      </c>
      <c r="W2799">
        <v>0</v>
      </c>
      <c r="X2799">
        <v>571.2009903909468</v>
      </c>
      <c r="Y2799">
        <v>0</v>
      </c>
      <c r="Z2799">
        <v>0</v>
      </c>
      <c r="AA2799">
        <v>0</v>
      </c>
      <c r="AB2799">
        <v>748.82489524911432</v>
      </c>
      <c r="AC2799">
        <v>0</v>
      </c>
      <c r="AD2799">
        <v>0</v>
      </c>
      <c r="AE2799">
        <v>1320.025885640061</v>
      </c>
    </row>
    <row r="2800" spans="1:31" x14ac:dyDescent="0.3">
      <c r="A2800">
        <v>2454723</v>
      </c>
      <c r="B2800">
        <v>1</v>
      </c>
      <c r="C2800" t="s">
        <v>81</v>
      </c>
      <c r="D2800" t="s">
        <v>118</v>
      </c>
      <c r="E2800" t="s">
        <v>147</v>
      </c>
      <c r="F2800" t="s">
        <v>8323</v>
      </c>
      <c r="G2800" t="s">
        <v>226</v>
      </c>
      <c r="H2800" t="s">
        <v>135</v>
      </c>
      <c r="I2800" t="s">
        <v>136</v>
      </c>
      <c r="J2800" t="s">
        <v>137</v>
      </c>
      <c r="K2800" t="s">
        <v>162</v>
      </c>
      <c r="L2800" t="s">
        <v>8324</v>
      </c>
      <c r="M2800" t="s">
        <v>8325</v>
      </c>
      <c r="N2800">
        <v>0.46333333300000001</v>
      </c>
      <c r="O2800">
        <v>0</v>
      </c>
      <c r="P2800">
        <v>47</v>
      </c>
      <c r="Q2800">
        <v>0</v>
      </c>
      <c r="R2800">
        <v>2</v>
      </c>
      <c r="S2800">
        <v>0</v>
      </c>
      <c r="T2800">
        <v>11</v>
      </c>
      <c r="U2800">
        <v>0</v>
      </c>
      <c r="V2800">
        <v>0</v>
      </c>
      <c r="W2800">
        <v>0</v>
      </c>
      <c r="X2800">
        <v>6.9277796840432959</v>
      </c>
      <c r="Y2800">
        <v>0</v>
      </c>
      <c r="Z2800">
        <v>0.18146063080906813</v>
      </c>
      <c r="AA2800">
        <v>0</v>
      </c>
      <c r="AB2800">
        <v>2.0522181435413307</v>
      </c>
      <c r="AC2800">
        <v>0</v>
      </c>
      <c r="AD2800">
        <v>0</v>
      </c>
      <c r="AE2800">
        <v>9.161458458393696</v>
      </c>
    </row>
    <row r="2801" spans="1:31" x14ac:dyDescent="0.3">
      <c r="A2801">
        <v>2454886</v>
      </c>
      <c r="B2801">
        <v>1</v>
      </c>
      <c r="C2801" t="s">
        <v>81</v>
      </c>
      <c r="D2801" t="s">
        <v>118</v>
      </c>
      <c r="E2801" t="s">
        <v>132</v>
      </c>
      <c r="F2801" t="s">
        <v>8326</v>
      </c>
      <c r="G2801" t="s">
        <v>381</v>
      </c>
      <c r="H2801" t="s">
        <v>135</v>
      </c>
      <c r="I2801" t="s">
        <v>136</v>
      </c>
      <c r="J2801" t="s">
        <v>137</v>
      </c>
      <c r="K2801" t="s">
        <v>162</v>
      </c>
      <c r="L2801" t="s">
        <v>8327</v>
      </c>
      <c r="M2801" t="s">
        <v>8328</v>
      </c>
      <c r="N2801">
        <v>0.29833333299999998</v>
      </c>
      <c r="O2801">
        <v>0</v>
      </c>
      <c r="P2801">
        <v>0</v>
      </c>
      <c r="Q2801">
        <v>0</v>
      </c>
      <c r="R2801">
        <v>6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0.79905156795816934</v>
      </c>
      <c r="AA2801">
        <v>0</v>
      </c>
      <c r="AB2801">
        <v>0</v>
      </c>
      <c r="AC2801">
        <v>0</v>
      </c>
      <c r="AD2801">
        <v>0</v>
      </c>
      <c r="AE2801">
        <v>0.79905156795816934</v>
      </c>
    </row>
    <row r="2802" spans="1:31" x14ac:dyDescent="0.3">
      <c r="A2802">
        <v>2454783</v>
      </c>
      <c r="B2802">
        <v>1</v>
      </c>
      <c r="C2802" t="s">
        <v>80</v>
      </c>
      <c r="D2802" t="s">
        <v>103</v>
      </c>
      <c r="E2802" t="s">
        <v>284</v>
      </c>
      <c r="F2802" t="s">
        <v>8157</v>
      </c>
      <c r="G2802" t="s">
        <v>381</v>
      </c>
      <c r="H2802" t="s">
        <v>135</v>
      </c>
      <c r="I2802" t="s">
        <v>136</v>
      </c>
      <c r="J2802" t="s">
        <v>137</v>
      </c>
      <c r="K2802" t="s">
        <v>138</v>
      </c>
      <c r="L2802" t="s">
        <v>8329</v>
      </c>
      <c r="M2802" t="s">
        <v>8330</v>
      </c>
      <c r="N2802">
        <v>0.59957027699999998</v>
      </c>
      <c r="O2802">
        <v>0</v>
      </c>
      <c r="P2802">
        <v>0</v>
      </c>
      <c r="Q2802">
        <v>8</v>
      </c>
      <c r="R2802">
        <v>1</v>
      </c>
      <c r="S2802">
        <v>7</v>
      </c>
      <c r="T2802">
        <v>39</v>
      </c>
      <c r="U2802">
        <v>10</v>
      </c>
      <c r="V2802">
        <v>5</v>
      </c>
      <c r="W2802">
        <v>0</v>
      </c>
      <c r="X2802">
        <v>0</v>
      </c>
      <c r="Y2802">
        <v>7.598442636221149</v>
      </c>
      <c r="Z2802">
        <v>0.77562330856098038</v>
      </c>
      <c r="AA2802">
        <v>93.186305453953651</v>
      </c>
      <c r="AB2802">
        <v>68.368537884348754</v>
      </c>
      <c r="AC2802">
        <v>3550.0687216105184</v>
      </c>
      <c r="AD2802">
        <v>105.20878839927298</v>
      </c>
      <c r="AE2802">
        <v>3825.206419292876</v>
      </c>
    </row>
    <row r="2803" spans="1:31" x14ac:dyDescent="0.3">
      <c r="A2803">
        <v>2454975</v>
      </c>
      <c r="B2803">
        <v>1</v>
      </c>
      <c r="C2803" t="s">
        <v>80</v>
      </c>
      <c r="D2803" t="s">
        <v>95</v>
      </c>
      <c r="E2803" t="s">
        <v>141</v>
      </c>
      <c r="F2803" t="s">
        <v>5272</v>
      </c>
      <c r="G2803" t="s">
        <v>143</v>
      </c>
      <c r="H2803" t="s">
        <v>144</v>
      </c>
      <c r="I2803" t="s">
        <v>136</v>
      </c>
      <c r="J2803" t="s">
        <v>137</v>
      </c>
      <c r="K2803" t="s">
        <v>138</v>
      </c>
      <c r="L2803" t="s">
        <v>8331</v>
      </c>
      <c r="M2803" t="s">
        <v>8332</v>
      </c>
      <c r="N2803">
        <v>0.888055555</v>
      </c>
      <c r="O2803">
        <v>0</v>
      </c>
      <c r="P2803">
        <v>1</v>
      </c>
      <c r="Q2803">
        <v>0</v>
      </c>
      <c r="R2803">
        <v>0</v>
      </c>
      <c r="S2803">
        <v>0</v>
      </c>
      <c r="T2803">
        <v>2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5.1719766855433287</v>
      </c>
      <c r="AC2803">
        <v>0</v>
      </c>
      <c r="AD2803">
        <v>0</v>
      </c>
      <c r="AE2803">
        <v>5.1719766855433287</v>
      </c>
    </row>
    <row r="2804" spans="1:31" x14ac:dyDescent="0.3">
      <c r="A2804">
        <v>2454829</v>
      </c>
      <c r="B2804">
        <v>1</v>
      </c>
      <c r="C2804" t="s">
        <v>81</v>
      </c>
      <c r="D2804" t="s">
        <v>128</v>
      </c>
      <c r="E2804" t="s">
        <v>173</v>
      </c>
      <c r="F2804" t="s">
        <v>8333</v>
      </c>
      <c r="G2804" t="s">
        <v>239</v>
      </c>
      <c r="H2804" t="s">
        <v>144</v>
      </c>
      <c r="I2804" t="s">
        <v>136</v>
      </c>
      <c r="J2804" t="s">
        <v>137</v>
      </c>
      <c r="K2804" t="s">
        <v>138</v>
      </c>
      <c r="L2804" t="s">
        <v>8334</v>
      </c>
      <c r="M2804" t="s">
        <v>8335</v>
      </c>
      <c r="N2804">
        <v>2.6769444440000001</v>
      </c>
      <c r="O2804">
        <v>0</v>
      </c>
      <c r="P2804">
        <v>5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4.7400959641620455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4.7400959641620455</v>
      </c>
    </row>
    <row r="2805" spans="1:31" x14ac:dyDescent="0.3">
      <c r="A2805">
        <v>2454906</v>
      </c>
      <c r="B2805">
        <v>1</v>
      </c>
      <c r="C2805" t="s">
        <v>80</v>
      </c>
      <c r="D2805" t="s">
        <v>95</v>
      </c>
      <c r="E2805" t="s">
        <v>173</v>
      </c>
      <c r="F2805" t="s">
        <v>8336</v>
      </c>
      <c r="G2805" t="s">
        <v>239</v>
      </c>
      <c r="H2805" t="s">
        <v>144</v>
      </c>
      <c r="I2805" t="s">
        <v>136</v>
      </c>
      <c r="J2805" t="s">
        <v>137</v>
      </c>
      <c r="K2805" t="s">
        <v>138</v>
      </c>
      <c r="L2805" t="s">
        <v>8337</v>
      </c>
      <c r="M2805" t="s">
        <v>8338</v>
      </c>
      <c r="N2805">
        <v>1.335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1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2.7817203557528236</v>
      </c>
      <c r="AC2805">
        <v>0</v>
      </c>
      <c r="AD2805">
        <v>0</v>
      </c>
      <c r="AE2805">
        <v>2.7817203557528236</v>
      </c>
    </row>
    <row r="2806" spans="1:31" x14ac:dyDescent="0.3">
      <c r="A2806">
        <v>2455118</v>
      </c>
      <c r="B2806">
        <v>1</v>
      </c>
      <c r="C2806" t="s">
        <v>80</v>
      </c>
      <c r="D2806" t="s">
        <v>94</v>
      </c>
      <c r="E2806" t="s">
        <v>284</v>
      </c>
      <c r="F2806" t="s">
        <v>8339</v>
      </c>
      <c r="G2806" t="s">
        <v>149</v>
      </c>
      <c r="H2806" t="s">
        <v>135</v>
      </c>
      <c r="I2806" t="s">
        <v>136</v>
      </c>
      <c r="J2806" t="s">
        <v>137</v>
      </c>
      <c r="K2806" t="s">
        <v>138</v>
      </c>
      <c r="L2806" t="s">
        <v>8101</v>
      </c>
      <c r="M2806" t="s">
        <v>8340</v>
      </c>
      <c r="N2806">
        <v>0.875</v>
      </c>
      <c r="O2806">
        <v>6</v>
      </c>
      <c r="P2806">
        <v>46</v>
      </c>
      <c r="Q2806">
        <v>44</v>
      </c>
      <c r="R2806">
        <v>150</v>
      </c>
      <c r="S2806">
        <v>6</v>
      </c>
      <c r="T2806">
        <v>49</v>
      </c>
      <c r="U2806">
        <v>2</v>
      </c>
      <c r="V2806">
        <v>0</v>
      </c>
      <c r="W2806">
        <v>1.0806607565302766</v>
      </c>
      <c r="X2806">
        <v>6.0017196464279481</v>
      </c>
      <c r="Y2806">
        <v>12.941508175387654</v>
      </c>
      <c r="Z2806">
        <v>57.29292546561814</v>
      </c>
      <c r="AA2806">
        <v>7.1275320444953536</v>
      </c>
      <c r="AB2806">
        <v>32.062348749341275</v>
      </c>
      <c r="AC2806">
        <v>62.178944951207839</v>
      </c>
      <c r="AD2806">
        <v>0</v>
      </c>
      <c r="AE2806">
        <v>178.68563978900846</v>
      </c>
    </row>
    <row r="2807" spans="1:31" x14ac:dyDescent="0.3">
      <c r="A2807">
        <v>2454786</v>
      </c>
      <c r="B2807">
        <v>1</v>
      </c>
      <c r="C2807" t="s">
        <v>80</v>
      </c>
      <c r="D2807" t="s">
        <v>105</v>
      </c>
      <c r="E2807" t="s">
        <v>173</v>
      </c>
      <c r="F2807" t="s">
        <v>8341</v>
      </c>
      <c r="G2807" t="s">
        <v>179</v>
      </c>
      <c r="H2807" t="s">
        <v>144</v>
      </c>
      <c r="I2807" t="s">
        <v>136</v>
      </c>
      <c r="J2807" t="s">
        <v>137</v>
      </c>
      <c r="K2807" t="s">
        <v>138</v>
      </c>
      <c r="L2807" t="s">
        <v>8342</v>
      </c>
      <c r="M2807" t="s">
        <v>8343</v>
      </c>
      <c r="N2807">
        <v>3.7236111109999999</v>
      </c>
      <c r="O2807">
        <v>0</v>
      </c>
      <c r="P2807">
        <v>41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32.175951940714242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32.175951940714242</v>
      </c>
    </row>
    <row r="2808" spans="1:31" x14ac:dyDescent="0.3">
      <c r="A2808">
        <v>2454600</v>
      </c>
      <c r="B2808">
        <v>1</v>
      </c>
      <c r="C2808" t="s">
        <v>81</v>
      </c>
      <c r="D2808" t="s">
        <v>114</v>
      </c>
      <c r="E2808" t="s">
        <v>147</v>
      </c>
      <c r="F2808" t="s">
        <v>8344</v>
      </c>
      <c r="G2808" t="s">
        <v>353</v>
      </c>
      <c r="H2808" t="s">
        <v>135</v>
      </c>
      <c r="I2808" t="s">
        <v>136</v>
      </c>
      <c r="J2808" t="s">
        <v>137</v>
      </c>
      <c r="K2808" t="s">
        <v>138</v>
      </c>
      <c r="L2808" t="s">
        <v>8345</v>
      </c>
      <c r="M2808" t="s">
        <v>8346</v>
      </c>
      <c r="N2808">
        <v>1.4069444440000001</v>
      </c>
      <c r="O2808">
        <v>0</v>
      </c>
      <c r="P2808">
        <v>132</v>
      </c>
      <c r="Q2808">
        <v>0</v>
      </c>
      <c r="R2808">
        <v>0</v>
      </c>
      <c r="S2808">
        <v>0</v>
      </c>
      <c r="T2808">
        <v>11</v>
      </c>
      <c r="U2808">
        <v>0</v>
      </c>
      <c r="V2808">
        <v>0</v>
      </c>
      <c r="W2808">
        <v>0</v>
      </c>
      <c r="X2808">
        <v>20.174750421936473</v>
      </c>
      <c r="Y2808">
        <v>0</v>
      </c>
      <c r="Z2808">
        <v>0</v>
      </c>
      <c r="AA2808">
        <v>0</v>
      </c>
      <c r="AB2808">
        <v>2.3632325249302961</v>
      </c>
      <c r="AC2808">
        <v>0</v>
      </c>
      <c r="AD2808">
        <v>0</v>
      </c>
      <c r="AE2808">
        <v>22.537982946866769</v>
      </c>
    </row>
    <row r="2809" spans="1:31" x14ac:dyDescent="0.3">
      <c r="A2809">
        <v>2454620</v>
      </c>
      <c r="B2809">
        <v>1</v>
      </c>
      <c r="C2809" t="s">
        <v>80</v>
      </c>
      <c r="D2809" t="s">
        <v>109</v>
      </c>
      <c r="E2809" t="s">
        <v>132</v>
      </c>
      <c r="F2809" t="s">
        <v>8347</v>
      </c>
      <c r="G2809" t="s">
        <v>166</v>
      </c>
      <c r="H2809" t="s">
        <v>135</v>
      </c>
      <c r="I2809" t="s">
        <v>136</v>
      </c>
      <c r="J2809" t="s">
        <v>137</v>
      </c>
      <c r="K2809" t="s">
        <v>138</v>
      </c>
      <c r="L2809" t="s">
        <v>8348</v>
      </c>
      <c r="M2809" t="s">
        <v>8349</v>
      </c>
      <c r="N2809">
        <v>2.2827777770000002</v>
      </c>
      <c r="O2809">
        <v>0</v>
      </c>
      <c r="P2809">
        <v>220</v>
      </c>
      <c r="Q2809">
        <v>0</v>
      </c>
      <c r="R2809">
        <v>1</v>
      </c>
      <c r="S2809">
        <v>0</v>
      </c>
      <c r="T2809">
        <v>31</v>
      </c>
      <c r="U2809">
        <v>0</v>
      </c>
      <c r="V2809">
        <v>0</v>
      </c>
      <c r="W2809">
        <v>0</v>
      </c>
      <c r="X2809">
        <v>67.422712532641256</v>
      </c>
      <c r="Y2809">
        <v>0</v>
      </c>
      <c r="Z2809">
        <v>9.2632339523492008E-2</v>
      </c>
      <c r="AA2809">
        <v>0</v>
      </c>
      <c r="AB2809">
        <v>21.432461912224262</v>
      </c>
      <c r="AC2809">
        <v>0</v>
      </c>
      <c r="AD2809">
        <v>0</v>
      </c>
      <c r="AE2809">
        <v>88.947806784389002</v>
      </c>
    </row>
    <row r="2810" spans="1:31" x14ac:dyDescent="0.3">
      <c r="A2810">
        <v>2455055</v>
      </c>
      <c r="B2810">
        <v>1</v>
      </c>
      <c r="C2810" t="s">
        <v>80</v>
      </c>
      <c r="D2810" t="s">
        <v>100</v>
      </c>
      <c r="E2810" t="s">
        <v>141</v>
      </c>
      <c r="F2810" t="s">
        <v>4619</v>
      </c>
      <c r="G2810" t="s">
        <v>599</v>
      </c>
      <c r="H2810" t="s">
        <v>144</v>
      </c>
      <c r="I2810" t="s">
        <v>136</v>
      </c>
      <c r="J2810" t="s">
        <v>137</v>
      </c>
      <c r="K2810" t="s">
        <v>138</v>
      </c>
      <c r="L2810" t="s">
        <v>8350</v>
      </c>
      <c r="M2810" t="s">
        <v>8351</v>
      </c>
      <c r="N2810">
        <v>1.9522222220000001</v>
      </c>
      <c r="O2810">
        <v>0</v>
      </c>
      <c r="P2810">
        <v>1</v>
      </c>
      <c r="Q2810">
        <v>0</v>
      </c>
      <c r="R2810">
        <v>1</v>
      </c>
      <c r="S2810">
        <v>0</v>
      </c>
      <c r="T2810">
        <v>5</v>
      </c>
      <c r="U2810">
        <v>0</v>
      </c>
      <c r="V2810">
        <v>1</v>
      </c>
      <c r="W2810">
        <v>0</v>
      </c>
      <c r="X2810">
        <v>1.1890504195482707</v>
      </c>
      <c r="Y2810">
        <v>0</v>
      </c>
      <c r="Z2810">
        <v>7.1862775308481641</v>
      </c>
      <c r="AA2810">
        <v>0</v>
      </c>
      <c r="AB2810">
        <v>31.60692567098851</v>
      </c>
      <c r="AC2810">
        <v>0</v>
      </c>
      <c r="AD2810">
        <v>8.784135314666436</v>
      </c>
      <c r="AE2810">
        <v>48.766388936051378</v>
      </c>
    </row>
    <row r="2811" spans="1:31" x14ac:dyDescent="0.3">
      <c r="A2811">
        <v>2454663</v>
      </c>
      <c r="B2811">
        <v>1</v>
      </c>
      <c r="C2811" t="s">
        <v>80</v>
      </c>
      <c r="D2811" t="s">
        <v>83</v>
      </c>
      <c r="E2811" t="s">
        <v>169</v>
      </c>
      <c r="F2811" t="s">
        <v>8352</v>
      </c>
      <c r="G2811" t="s">
        <v>226</v>
      </c>
      <c r="H2811" t="s">
        <v>135</v>
      </c>
      <c r="I2811" t="s">
        <v>136</v>
      </c>
      <c r="J2811" t="s">
        <v>137</v>
      </c>
      <c r="K2811" t="s">
        <v>162</v>
      </c>
      <c r="L2811" t="s">
        <v>8353</v>
      </c>
      <c r="M2811" t="s">
        <v>8354</v>
      </c>
      <c r="N2811">
        <v>1.494444444</v>
      </c>
      <c r="O2811">
        <v>0</v>
      </c>
      <c r="P2811">
        <v>846</v>
      </c>
      <c r="Q2811">
        <v>0</v>
      </c>
      <c r="R2811">
        <v>0</v>
      </c>
      <c r="S2811">
        <v>0</v>
      </c>
      <c r="T2811">
        <v>117</v>
      </c>
      <c r="U2811">
        <v>0</v>
      </c>
      <c r="V2811">
        <v>0</v>
      </c>
      <c r="W2811">
        <v>0</v>
      </c>
      <c r="X2811">
        <v>386.76551809286275</v>
      </c>
      <c r="Y2811">
        <v>0</v>
      </c>
      <c r="Z2811">
        <v>0</v>
      </c>
      <c r="AA2811">
        <v>0</v>
      </c>
      <c r="AB2811">
        <v>507.50704847921764</v>
      </c>
      <c r="AC2811">
        <v>0</v>
      </c>
      <c r="AD2811">
        <v>0</v>
      </c>
      <c r="AE2811">
        <v>894.27256657208045</v>
      </c>
    </row>
    <row r="2812" spans="1:31" x14ac:dyDescent="0.3">
      <c r="A2812">
        <v>2455198</v>
      </c>
      <c r="B2812">
        <v>1</v>
      </c>
      <c r="C2812" t="s">
        <v>80</v>
      </c>
      <c r="D2812" t="s">
        <v>90</v>
      </c>
      <c r="E2812" t="s">
        <v>159</v>
      </c>
      <c r="F2812" t="s">
        <v>8355</v>
      </c>
      <c r="G2812" t="s">
        <v>143</v>
      </c>
      <c r="H2812" t="s">
        <v>144</v>
      </c>
      <c r="I2812" t="s">
        <v>136</v>
      </c>
      <c r="J2812" t="s">
        <v>137</v>
      </c>
      <c r="K2812" t="s">
        <v>138</v>
      </c>
      <c r="L2812" t="s">
        <v>8356</v>
      </c>
      <c r="M2812" t="s">
        <v>8357</v>
      </c>
      <c r="N2812">
        <v>0.65583333300000002</v>
      </c>
      <c r="O2812">
        <v>0</v>
      </c>
      <c r="P2812">
        <v>365</v>
      </c>
      <c r="Q2812">
        <v>0</v>
      </c>
      <c r="R2812">
        <v>1</v>
      </c>
      <c r="S2812">
        <v>0</v>
      </c>
      <c r="T2812">
        <v>42</v>
      </c>
      <c r="U2812">
        <v>0</v>
      </c>
      <c r="V2812">
        <v>0</v>
      </c>
      <c r="W2812">
        <v>0</v>
      </c>
      <c r="X2812">
        <v>116.77260807344344</v>
      </c>
      <c r="Y2812">
        <v>0</v>
      </c>
      <c r="Z2812">
        <v>2.0083688453967768E-2</v>
      </c>
      <c r="AA2812">
        <v>0</v>
      </c>
      <c r="AB2812">
        <v>29.983506422296031</v>
      </c>
      <c r="AC2812">
        <v>0</v>
      </c>
      <c r="AD2812">
        <v>0</v>
      </c>
      <c r="AE2812">
        <v>146.77619818419345</v>
      </c>
    </row>
    <row r="2813" spans="1:31" x14ac:dyDescent="0.3">
      <c r="A2813">
        <v>2454680</v>
      </c>
      <c r="B2813">
        <v>1</v>
      </c>
      <c r="C2813" t="s">
        <v>81</v>
      </c>
      <c r="D2813" t="s">
        <v>118</v>
      </c>
      <c r="E2813" t="s">
        <v>132</v>
      </c>
      <c r="F2813" t="s">
        <v>5621</v>
      </c>
      <c r="G2813" t="s">
        <v>226</v>
      </c>
      <c r="H2813" t="s">
        <v>135</v>
      </c>
      <c r="I2813" t="s">
        <v>136</v>
      </c>
      <c r="J2813" t="s">
        <v>137</v>
      </c>
      <c r="K2813" t="s">
        <v>162</v>
      </c>
      <c r="L2813" t="s">
        <v>8358</v>
      </c>
      <c r="M2813" t="s">
        <v>8359</v>
      </c>
      <c r="N2813">
        <v>0.40333333300000002</v>
      </c>
      <c r="O2813">
        <v>4</v>
      </c>
      <c r="P2813">
        <v>3065</v>
      </c>
      <c r="Q2813">
        <v>83</v>
      </c>
      <c r="R2813">
        <v>155</v>
      </c>
      <c r="S2813">
        <v>15</v>
      </c>
      <c r="T2813">
        <v>237</v>
      </c>
      <c r="U2813">
        <v>0</v>
      </c>
      <c r="V2813">
        <v>1</v>
      </c>
      <c r="W2813">
        <v>0.70172053942496881</v>
      </c>
      <c r="X2813">
        <v>236.3285196824778</v>
      </c>
      <c r="Y2813">
        <v>22.585337723616693</v>
      </c>
      <c r="Z2813">
        <v>23.800475234841542</v>
      </c>
      <c r="AA2813">
        <v>28.845551074700001</v>
      </c>
      <c r="AB2813">
        <v>64.156778092359858</v>
      </c>
      <c r="AC2813">
        <v>0</v>
      </c>
      <c r="AD2813">
        <v>16.146866082546449</v>
      </c>
      <c r="AE2813">
        <v>392.56524842996731</v>
      </c>
    </row>
    <row r="2814" spans="1:31" x14ac:dyDescent="0.3">
      <c r="A2814">
        <v>2454703</v>
      </c>
      <c r="B2814">
        <v>1</v>
      </c>
      <c r="C2814" t="s">
        <v>80</v>
      </c>
      <c r="D2814" t="s">
        <v>95</v>
      </c>
      <c r="E2814" t="s">
        <v>182</v>
      </c>
      <c r="F2814" t="s">
        <v>8360</v>
      </c>
      <c r="G2814" t="s">
        <v>2554</v>
      </c>
      <c r="H2814" t="s">
        <v>144</v>
      </c>
      <c r="I2814" t="s">
        <v>136</v>
      </c>
      <c r="J2814" t="s">
        <v>137</v>
      </c>
      <c r="K2814" t="s">
        <v>138</v>
      </c>
      <c r="L2814" t="s">
        <v>8361</v>
      </c>
      <c r="M2814" t="s">
        <v>8362</v>
      </c>
      <c r="N2814">
        <v>1.8733333329999999</v>
      </c>
      <c r="O2814">
        <v>0</v>
      </c>
      <c r="P2814">
        <v>13</v>
      </c>
      <c r="Q2814">
        <v>0</v>
      </c>
      <c r="R2814">
        <v>0</v>
      </c>
      <c r="S2814">
        <v>0</v>
      </c>
      <c r="T2814">
        <v>84</v>
      </c>
      <c r="U2814">
        <v>0</v>
      </c>
      <c r="V2814">
        <v>0</v>
      </c>
      <c r="W2814">
        <v>0</v>
      </c>
      <c r="X2814">
        <v>4.1245617640857466</v>
      </c>
      <c r="Y2814">
        <v>0</v>
      </c>
      <c r="Z2814">
        <v>0</v>
      </c>
      <c r="AA2814">
        <v>0</v>
      </c>
      <c r="AB2814">
        <v>198.49008126745781</v>
      </c>
      <c r="AC2814">
        <v>0</v>
      </c>
      <c r="AD2814">
        <v>0</v>
      </c>
      <c r="AE2814">
        <v>202.61464303154355</v>
      </c>
    </row>
    <row r="2815" spans="1:31" x14ac:dyDescent="0.3">
      <c r="A2815">
        <v>2455058</v>
      </c>
      <c r="B2815">
        <v>1</v>
      </c>
      <c r="C2815" t="s">
        <v>80</v>
      </c>
      <c r="D2815" t="s">
        <v>97</v>
      </c>
      <c r="E2815" t="s">
        <v>173</v>
      </c>
      <c r="F2815" t="s">
        <v>8363</v>
      </c>
      <c r="G2815" t="s">
        <v>175</v>
      </c>
      <c r="H2815" t="s">
        <v>144</v>
      </c>
      <c r="I2815" t="s">
        <v>136</v>
      </c>
      <c r="J2815" t="s">
        <v>137</v>
      </c>
      <c r="K2815" t="s">
        <v>138</v>
      </c>
      <c r="L2815" t="s">
        <v>8364</v>
      </c>
      <c r="M2815" t="s">
        <v>8356</v>
      </c>
      <c r="N2815">
        <v>3.7144444440000002</v>
      </c>
      <c r="O2815">
        <v>0</v>
      </c>
      <c r="P2815">
        <v>1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0.11799143261081096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0.11799143261081096</v>
      </c>
    </row>
    <row r="2816" spans="1:31" x14ac:dyDescent="0.3">
      <c r="A2816">
        <v>2455158</v>
      </c>
      <c r="B2816">
        <v>1</v>
      </c>
      <c r="C2816" t="s">
        <v>80</v>
      </c>
      <c r="D2816" t="s">
        <v>90</v>
      </c>
      <c r="E2816" t="s">
        <v>173</v>
      </c>
      <c r="F2816" t="s">
        <v>8365</v>
      </c>
      <c r="G2816" t="s">
        <v>175</v>
      </c>
      <c r="H2816" t="s">
        <v>144</v>
      </c>
      <c r="I2816" t="s">
        <v>136</v>
      </c>
      <c r="J2816" t="s">
        <v>137</v>
      </c>
      <c r="K2816" t="s">
        <v>138</v>
      </c>
      <c r="L2816" t="s">
        <v>8366</v>
      </c>
      <c r="M2816" t="s">
        <v>8367</v>
      </c>
      <c r="N2816">
        <v>1.7652777770000001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1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2.205420557236613</v>
      </c>
      <c r="AC2816">
        <v>0</v>
      </c>
      <c r="AD2816">
        <v>0</v>
      </c>
      <c r="AE2816">
        <v>2.205420557236613</v>
      </c>
    </row>
    <row r="2817" spans="1:31" x14ac:dyDescent="0.3">
      <c r="A2817">
        <v>2454866</v>
      </c>
      <c r="B2817">
        <v>1</v>
      </c>
      <c r="C2817" t="s">
        <v>80</v>
      </c>
      <c r="D2817" t="s">
        <v>103</v>
      </c>
      <c r="E2817" t="s">
        <v>169</v>
      </c>
      <c r="F2817" t="s">
        <v>8368</v>
      </c>
      <c r="G2817" t="s">
        <v>381</v>
      </c>
      <c r="H2817" t="s">
        <v>135</v>
      </c>
      <c r="I2817" t="s">
        <v>136</v>
      </c>
      <c r="J2817" t="s">
        <v>137</v>
      </c>
      <c r="K2817" t="s">
        <v>138</v>
      </c>
      <c r="L2817" t="s">
        <v>8369</v>
      </c>
      <c r="M2817" t="s">
        <v>8370</v>
      </c>
      <c r="N2817">
        <v>0.37333333299999999</v>
      </c>
      <c r="O2817">
        <v>3</v>
      </c>
      <c r="P2817">
        <v>353</v>
      </c>
      <c r="Q2817">
        <v>58</v>
      </c>
      <c r="R2817">
        <v>74</v>
      </c>
      <c r="S2817">
        <v>15</v>
      </c>
      <c r="T2817">
        <v>46</v>
      </c>
      <c r="U2817">
        <v>1</v>
      </c>
      <c r="V2817">
        <v>0</v>
      </c>
      <c r="W2817">
        <v>0.55066064753638844</v>
      </c>
      <c r="X2817">
        <v>32.331120968084882</v>
      </c>
      <c r="Y2817">
        <v>25.099175005248377</v>
      </c>
      <c r="Z2817">
        <v>15.281467257666534</v>
      </c>
      <c r="AA2817">
        <v>40.436222447190616</v>
      </c>
      <c r="AB2817">
        <v>15.779633157176532</v>
      </c>
      <c r="AC2817">
        <v>6.7197278376035632</v>
      </c>
      <c r="AD2817">
        <v>0</v>
      </c>
      <c r="AE2817">
        <v>136.19800732050689</v>
      </c>
    </row>
    <row r="2818" spans="1:31" x14ac:dyDescent="0.3">
      <c r="A2818">
        <v>2454580</v>
      </c>
      <c r="B2818">
        <v>1</v>
      </c>
      <c r="C2818" t="s">
        <v>80</v>
      </c>
      <c r="D2818" t="s">
        <v>83</v>
      </c>
      <c r="E2818" t="s">
        <v>147</v>
      </c>
      <c r="F2818" t="s">
        <v>8371</v>
      </c>
      <c r="G2818" t="s">
        <v>381</v>
      </c>
      <c r="H2818" t="s">
        <v>135</v>
      </c>
      <c r="I2818" t="s">
        <v>136</v>
      </c>
      <c r="J2818" t="s">
        <v>137</v>
      </c>
      <c r="K2818" t="s">
        <v>138</v>
      </c>
      <c r="L2818" t="s">
        <v>8372</v>
      </c>
      <c r="M2818" t="s">
        <v>8373</v>
      </c>
      <c r="N2818">
        <v>9.8333332999999995E-2</v>
      </c>
      <c r="O2818">
        <v>0</v>
      </c>
      <c r="P2818">
        <v>2387</v>
      </c>
      <c r="Q2818">
        <v>0</v>
      </c>
      <c r="R2818">
        <v>0</v>
      </c>
      <c r="S2818">
        <v>1</v>
      </c>
      <c r="T2818">
        <v>218</v>
      </c>
      <c r="U2818">
        <v>0</v>
      </c>
      <c r="V2818">
        <v>1</v>
      </c>
      <c r="W2818">
        <v>0</v>
      </c>
      <c r="X2818">
        <v>52.946047729185352</v>
      </c>
      <c r="Y2818">
        <v>0</v>
      </c>
      <c r="Z2818">
        <v>0</v>
      </c>
      <c r="AA2818">
        <v>0.44933934692590943</v>
      </c>
      <c r="AB2818">
        <v>11.353223171542925</v>
      </c>
      <c r="AC2818">
        <v>0</v>
      </c>
      <c r="AD2818">
        <v>0.14055263898111128</v>
      </c>
      <c r="AE2818">
        <v>64.88916288663529</v>
      </c>
    </row>
    <row r="2819" spans="1:31" x14ac:dyDescent="0.3">
      <c r="A2819">
        <v>2454972</v>
      </c>
      <c r="B2819">
        <v>1</v>
      </c>
      <c r="C2819" t="s">
        <v>81</v>
      </c>
      <c r="D2819" t="s">
        <v>123</v>
      </c>
      <c r="E2819" t="s">
        <v>159</v>
      </c>
      <c r="F2819" t="s">
        <v>8374</v>
      </c>
      <c r="G2819" t="s">
        <v>143</v>
      </c>
      <c r="H2819" t="s">
        <v>144</v>
      </c>
      <c r="I2819" t="s">
        <v>136</v>
      </c>
      <c r="J2819" t="s">
        <v>137</v>
      </c>
      <c r="K2819" t="s">
        <v>138</v>
      </c>
      <c r="L2819" t="s">
        <v>8375</v>
      </c>
      <c r="M2819" t="s">
        <v>8376</v>
      </c>
      <c r="N2819">
        <v>1.24</v>
      </c>
      <c r="O2819">
        <v>0</v>
      </c>
      <c r="P2819">
        <v>19</v>
      </c>
      <c r="Q2819">
        <v>0</v>
      </c>
      <c r="R2819">
        <v>18</v>
      </c>
      <c r="S2819">
        <v>0</v>
      </c>
      <c r="T2819">
        <v>24</v>
      </c>
      <c r="U2819">
        <v>0</v>
      </c>
      <c r="V2819">
        <v>0</v>
      </c>
      <c r="W2819">
        <v>0</v>
      </c>
      <c r="X2819">
        <v>2.401707565395796</v>
      </c>
      <c r="Y2819">
        <v>0</v>
      </c>
      <c r="Z2819">
        <v>4.8359072570580386</v>
      </c>
      <c r="AA2819">
        <v>0</v>
      </c>
      <c r="AB2819">
        <v>2.9810293534855616</v>
      </c>
      <c r="AC2819">
        <v>0</v>
      </c>
      <c r="AD2819">
        <v>0</v>
      </c>
      <c r="AE2819">
        <v>10.218644175939396</v>
      </c>
    </row>
    <row r="2820" spans="1:31" x14ac:dyDescent="0.3">
      <c r="A2820">
        <v>2454826</v>
      </c>
      <c r="B2820">
        <v>1</v>
      </c>
      <c r="C2820" t="s">
        <v>81</v>
      </c>
      <c r="D2820" t="s">
        <v>118</v>
      </c>
      <c r="E2820" t="s">
        <v>173</v>
      </c>
      <c r="F2820" t="s">
        <v>8377</v>
      </c>
      <c r="G2820" t="s">
        <v>175</v>
      </c>
      <c r="H2820" t="s">
        <v>144</v>
      </c>
      <c r="I2820" t="s">
        <v>136</v>
      </c>
      <c r="J2820" t="s">
        <v>137</v>
      </c>
      <c r="K2820" t="s">
        <v>138</v>
      </c>
      <c r="L2820" t="s">
        <v>8378</v>
      </c>
      <c r="M2820" t="s">
        <v>8379</v>
      </c>
      <c r="N2820">
        <v>3.613611111</v>
      </c>
      <c r="O2820">
        <v>0</v>
      </c>
      <c r="P2820">
        <v>5</v>
      </c>
      <c r="Q2820">
        <v>0</v>
      </c>
      <c r="R2820">
        <v>0</v>
      </c>
      <c r="S2820">
        <v>0</v>
      </c>
      <c r="T2820">
        <v>2</v>
      </c>
      <c r="U2820">
        <v>0</v>
      </c>
      <c r="V2820">
        <v>0</v>
      </c>
      <c r="W2820">
        <v>0</v>
      </c>
      <c r="X2820">
        <v>2.6469359177879794</v>
      </c>
      <c r="Y2820">
        <v>0</v>
      </c>
      <c r="Z2820">
        <v>0</v>
      </c>
      <c r="AA2820">
        <v>0</v>
      </c>
      <c r="AB2820">
        <v>4.3058906661640428</v>
      </c>
      <c r="AC2820">
        <v>0</v>
      </c>
      <c r="AD2820">
        <v>0</v>
      </c>
      <c r="AE2820">
        <v>6.9528265839520227</v>
      </c>
    </row>
    <row r="2821" spans="1:31" x14ac:dyDescent="0.3">
      <c r="A2821">
        <v>2454740</v>
      </c>
      <c r="B2821">
        <v>1</v>
      </c>
      <c r="C2821" t="s">
        <v>80</v>
      </c>
      <c r="D2821" t="s">
        <v>84</v>
      </c>
      <c r="E2821" t="s">
        <v>173</v>
      </c>
      <c r="F2821" t="s">
        <v>8380</v>
      </c>
      <c r="G2821" t="s">
        <v>175</v>
      </c>
      <c r="H2821" t="s">
        <v>144</v>
      </c>
      <c r="I2821" t="s">
        <v>136</v>
      </c>
      <c r="J2821" t="s">
        <v>137</v>
      </c>
      <c r="K2821" t="s">
        <v>138</v>
      </c>
      <c r="L2821" t="s">
        <v>8381</v>
      </c>
      <c r="M2821" t="s">
        <v>8382</v>
      </c>
      <c r="N2821">
        <v>3.1941666660000001</v>
      </c>
      <c r="O2821">
        <v>0</v>
      </c>
      <c r="P2821">
        <v>15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22.601465859786096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22.601465859786096</v>
      </c>
    </row>
    <row r="2822" spans="1:31" x14ac:dyDescent="0.3">
      <c r="A2822">
        <v>2454809</v>
      </c>
      <c r="B2822">
        <v>1</v>
      </c>
      <c r="C2822" t="s">
        <v>80</v>
      </c>
      <c r="D2822" t="s">
        <v>105</v>
      </c>
      <c r="E2822" t="s">
        <v>284</v>
      </c>
      <c r="F2822" t="s">
        <v>1597</v>
      </c>
      <c r="G2822" t="s">
        <v>149</v>
      </c>
      <c r="H2822" t="s">
        <v>135</v>
      </c>
      <c r="I2822" t="s">
        <v>136</v>
      </c>
      <c r="J2822" t="s">
        <v>137</v>
      </c>
      <c r="K2822" t="s">
        <v>138</v>
      </c>
      <c r="L2822" t="s">
        <v>8383</v>
      </c>
      <c r="M2822" t="s">
        <v>8384</v>
      </c>
      <c r="N2822">
        <v>0.101648055</v>
      </c>
      <c r="O2822">
        <v>36</v>
      </c>
      <c r="P2822">
        <v>27172</v>
      </c>
      <c r="Q2822">
        <v>39</v>
      </c>
      <c r="R2822">
        <v>1107</v>
      </c>
      <c r="S2822">
        <v>120</v>
      </c>
      <c r="T2822">
        <v>2423</v>
      </c>
      <c r="U2822">
        <v>23</v>
      </c>
      <c r="V2822">
        <v>7</v>
      </c>
      <c r="W2822">
        <v>2.8515785574491339</v>
      </c>
      <c r="X2822">
        <v>843.90137016189249</v>
      </c>
      <c r="Y2822">
        <v>19.135359757433605</v>
      </c>
      <c r="Z2822">
        <v>15.442013098554611</v>
      </c>
      <c r="AA2822">
        <v>418.03274659406594</v>
      </c>
      <c r="AB2822">
        <v>333.65316388285743</v>
      </c>
      <c r="AC2822">
        <v>177.70162398072412</v>
      </c>
      <c r="AD2822">
        <v>3.3307797071811209</v>
      </c>
      <c r="AE2822">
        <v>1814.0486357401585</v>
      </c>
    </row>
    <row r="2823" spans="1:31" x14ac:dyDescent="0.3">
      <c r="A2823">
        <v>2454617</v>
      </c>
      <c r="B2823">
        <v>1</v>
      </c>
      <c r="C2823" t="s">
        <v>80</v>
      </c>
      <c r="D2823" t="s">
        <v>109</v>
      </c>
      <c r="E2823" t="s">
        <v>169</v>
      </c>
      <c r="F2823" t="s">
        <v>8385</v>
      </c>
      <c r="G2823" t="s">
        <v>149</v>
      </c>
      <c r="H2823" t="s">
        <v>135</v>
      </c>
      <c r="I2823" t="s">
        <v>660</v>
      </c>
      <c r="J2823" t="s">
        <v>137</v>
      </c>
      <c r="K2823" t="s">
        <v>138</v>
      </c>
      <c r="L2823" t="s">
        <v>8386</v>
      </c>
      <c r="M2823" t="s">
        <v>8387</v>
      </c>
      <c r="N2823">
        <v>2.3055554999999998E-2</v>
      </c>
      <c r="O2823">
        <v>0</v>
      </c>
      <c r="P2823">
        <v>840</v>
      </c>
      <c r="Q2823">
        <v>2</v>
      </c>
      <c r="R2823">
        <v>28</v>
      </c>
      <c r="S2823">
        <v>2</v>
      </c>
      <c r="T2823">
        <v>136</v>
      </c>
      <c r="U2823">
        <v>0</v>
      </c>
      <c r="V2823">
        <v>0</v>
      </c>
      <c r="W2823">
        <v>0</v>
      </c>
      <c r="X2823">
        <v>2.6433191159783447</v>
      </c>
      <c r="Y2823">
        <v>5.3928517329069094E-3</v>
      </c>
      <c r="Z2823">
        <v>4.6214207379327799E-2</v>
      </c>
      <c r="AA2823">
        <v>3.2919609016026488E-2</v>
      </c>
      <c r="AB2823">
        <v>1.0235729605576933</v>
      </c>
      <c r="AC2823">
        <v>0</v>
      </c>
      <c r="AD2823">
        <v>0</v>
      </c>
      <c r="AE2823">
        <v>3.7514187446642993</v>
      </c>
    </row>
    <row r="2824" spans="1:31" x14ac:dyDescent="0.3">
      <c r="A2824">
        <v>2455138</v>
      </c>
      <c r="B2824">
        <v>1</v>
      </c>
      <c r="C2824" t="s">
        <v>80</v>
      </c>
      <c r="D2824" t="s">
        <v>109</v>
      </c>
      <c r="E2824" t="s">
        <v>141</v>
      </c>
      <c r="F2824" t="s">
        <v>8388</v>
      </c>
      <c r="G2824" t="s">
        <v>156</v>
      </c>
      <c r="H2824" t="s">
        <v>144</v>
      </c>
      <c r="I2824" t="s">
        <v>136</v>
      </c>
      <c r="J2824" t="s">
        <v>137</v>
      </c>
      <c r="K2824" t="s">
        <v>138</v>
      </c>
      <c r="L2824" t="s">
        <v>8389</v>
      </c>
      <c r="M2824" t="s">
        <v>8390</v>
      </c>
      <c r="N2824">
        <v>2.8844444440000001</v>
      </c>
      <c r="O2824">
        <v>0</v>
      </c>
      <c r="P2824">
        <v>22</v>
      </c>
      <c r="Q2824">
        <v>0</v>
      </c>
      <c r="R2824">
        <v>0</v>
      </c>
      <c r="S2824">
        <v>0</v>
      </c>
      <c r="T2824">
        <v>2</v>
      </c>
      <c r="U2824">
        <v>0</v>
      </c>
      <c r="V2824">
        <v>0</v>
      </c>
      <c r="W2824">
        <v>0</v>
      </c>
      <c r="X2824">
        <v>9.2494499688390768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9.2494499688390768</v>
      </c>
    </row>
    <row r="2825" spans="1:31" x14ac:dyDescent="0.3">
      <c r="A2825">
        <v>2454760</v>
      </c>
      <c r="B2825">
        <v>1</v>
      </c>
      <c r="C2825" t="s">
        <v>80</v>
      </c>
      <c r="D2825" t="s">
        <v>101</v>
      </c>
      <c r="E2825" t="s">
        <v>141</v>
      </c>
      <c r="F2825" t="s">
        <v>8391</v>
      </c>
      <c r="G2825" t="s">
        <v>143</v>
      </c>
      <c r="H2825" t="s">
        <v>144</v>
      </c>
      <c r="I2825" t="s">
        <v>136</v>
      </c>
      <c r="J2825" t="s">
        <v>137</v>
      </c>
      <c r="K2825" t="s">
        <v>138</v>
      </c>
      <c r="L2825" t="s">
        <v>8392</v>
      </c>
      <c r="M2825" t="s">
        <v>8393</v>
      </c>
      <c r="N2825">
        <v>1.1702777769999999</v>
      </c>
      <c r="O2825">
        <v>0</v>
      </c>
      <c r="P2825">
        <v>55</v>
      </c>
      <c r="Q2825">
        <v>0</v>
      </c>
      <c r="R2825">
        <v>0</v>
      </c>
      <c r="S2825">
        <v>0</v>
      </c>
      <c r="T2825">
        <v>4</v>
      </c>
      <c r="U2825">
        <v>0</v>
      </c>
      <c r="V2825">
        <v>0</v>
      </c>
      <c r="W2825">
        <v>0</v>
      </c>
      <c r="X2825">
        <v>11.620154422327973</v>
      </c>
      <c r="Y2825">
        <v>0</v>
      </c>
      <c r="Z2825">
        <v>0</v>
      </c>
      <c r="AA2825">
        <v>0</v>
      </c>
      <c r="AB2825">
        <v>2.745745545985034</v>
      </c>
      <c r="AC2825">
        <v>0</v>
      </c>
      <c r="AD2825">
        <v>0</v>
      </c>
      <c r="AE2825">
        <v>14.365899968313007</v>
      </c>
    </row>
    <row r="2826" spans="1:31" x14ac:dyDescent="0.3">
      <c r="A2826">
        <v>2454660</v>
      </c>
      <c r="B2826">
        <v>1</v>
      </c>
      <c r="C2826" t="s">
        <v>80</v>
      </c>
      <c r="D2826" t="s">
        <v>111</v>
      </c>
      <c r="E2826" t="s">
        <v>182</v>
      </c>
      <c r="F2826" t="s">
        <v>8394</v>
      </c>
      <c r="G2826" t="s">
        <v>259</v>
      </c>
      <c r="H2826" t="s">
        <v>144</v>
      </c>
      <c r="I2826" t="s">
        <v>136</v>
      </c>
      <c r="J2826" t="s">
        <v>137</v>
      </c>
      <c r="K2826" t="s">
        <v>138</v>
      </c>
      <c r="L2826" t="s">
        <v>8395</v>
      </c>
      <c r="M2826" t="s">
        <v>8396</v>
      </c>
      <c r="N2826">
        <v>1.890833333</v>
      </c>
      <c r="O2826">
        <v>0</v>
      </c>
      <c r="P2826">
        <v>115</v>
      </c>
      <c r="Q2826">
        <v>0</v>
      </c>
      <c r="R2826">
        <v>0</v>
      </c>
      <c r="S2826">
        <v>0</v>
      </c>
      <c r="T2826">
        <v>4</v>
      </c>
      <c r="U2826">
        <v>0</v>
      </c>
      <c r="V2826">
        <v>0</v>
      </c>
      <c r="W2826">
        <v>0</v>
      </c>
      <c r="X2826">
        <v>55.844484611470861</v>
      </c>
      <c r="Y2826">
        <v>0</v>
      </c>
      <c r="Z2826">
        <v>0</v>
      </c>
      <c r="AA2826">
        <v>0</v>
      </c>
      <c r="AB2826">
        <v>5.6524373129878569</v>
      </c>
      <c r="AC2826">
        <v>0</v>
      </c>
      <c r="AD2826">
        <v>0</v>
      </c>
      <c r="AE2826">
        <v>61.496921924458718</v>
      </c>
    </row>
    <row r="2827" spans="1:31" x14ac:dyDescent="0.3">
      <c r="A2827">
        <v>2455052</v>
      </c>
      <c r="B2827">
        <v>1</v>
      </c>
      <c r="C2827" t="s">
        <v>81</v>
      </c>
      <c r="D2827" t="s">
        <v>112</v>
      </c>
      <c r="E2827" t="s">
        <v>141</v>
      </c>
      <c r="F2827" t="s">
        <v>8397</v>
      </c>
      <c r="G2827" t="s">
        <v>156</v>
      </c>
      <c r="H2827" t="s">
        <v>144</v>
      </c>
      <c r="I2827" t="s">
        <v>136</v>
      </c>
      <c r="J2827" t="s">
        <v>137</v>
      </c>
      <c r="K2827" t="s">
        <v>138</v>
      </c>
      <c r="L2827" t="s">
        <v>8398</v>
      </c>
      <c r="M2827" t="s">
        <v>8399</v>
      </c>
      <c r="N2827">
        <v>2.2463888879999998</v>
      </c>
      <c r="O2827">
        <v>0</v>
      </c>
      <c r="P2827">
        <v>76</v>
      </c>
      <c r="Q2827">
        <v>0</v>
      </c>
      <c r="R2827">
        <v>0</v>
      </c>
      <c r="S2827">
        <v>0</v>
      </c>
      <c r="T2827">
        <v>20</v>
      </c>
      <c r="U2827">
        <v>0</v>
      </c>
      <c r="V2827">
        <v>0</v>
      </c>
      <c r="W2827">
        <v>0</v>
      </c>
      <c r="X2827">
        <v>63.392374966878741</v>
      </c>
      <c r="Y2827">
        <v>0</v>
      </c>
      <c r="Z2827">
        <v>0</v>
      </c>
      <c r="AA2827">
        <v>0</v>
      </c>
      <c r="AB2827">
        <v>15.574844461478065</v>
      </c>
      <c r="AC2827">
        <v>0</v>
      </c>
      <c r="AD2827">
        <v>0</v>
      </c>
      <c r="AE2827">
        <v>78.967219428356799</v>
      </c>
    </row>
    <row r="2828" spans="1:31" x14ac:dyDescent="0.3">
      <c r="A2828">
        <v>2454803</v>
      </c>
      <c r="B2828">
        <v>1</v>
      </c>
      <c r="C2828" t="s">
        <v>80</v>
      </c>
      <c r="D2828" t="s">
        <v>106</v>
      </c>
      <c r="E2828" t="s">
        <v>173</v>
      </c>
      <c r="F2828" t="s">
        <v>8400</v>
      </c>
      <c r="G2828" t="s">
        <v>179</v>
      </c>
      <c r="H2828" t="s">
        <v>144</v>
      </c>
      <c r="I2828" t="s">
        <v>136</v>
      </c>
      <c r="J2828" t="s">
        <v>137</v>
      </c>
      <c r="K2828" t="s">
        <v>138</v>
      </c>
      <c r="L2828" t="s">
        <v>8401</v>
      </c>
      <c r="M2828" t="s">
        <v>8402</v>
      </c>
      <c r="N2828">
        <v>1.7436111110000001</v>
      </c>
      <c r="O2828">
        <v>0</v>
      </c>
      <c r="P2828">
        <v>6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2.9329151094350845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2.9329151094350845</v>
      </c>
    </row>
    <row r="2829" spans="1:31" x14ac:dyDescent="0.3">
      <c r="A2829">
        <v>2454752</v>
      </c>
      <c r="B2829">
        <v>1</v>
      </c>
      <c r="C2829" t="s">
        <v>80</v>
      </c>
      <c r="D2829" t="s">
        <v>99</v>
      </c>
      <c r="E2829" t="s">
        <v>147</v>
      </c>
      <c r="F2829" t="s">
        <v>7113</v>
      </c>
      <c r="G2829" t="s">
        <v>134</v>
      </c>
      <c r="H2829" t="s">
        <v>135</v>
      </c>
      <c r="I2829" t="s">
        <v>136</v>
      </c>
      <c r="J2829" t="s">
        <v>137</v>
      </c>
      <c r="K2829" t="s">
        <v>138</v>
      </c>
      <c r="L2829" t="s">
        <v>8403</v>
      </c>
      <c r="M2829" t="s">
        <v>8404</v>
      </c>
      <c r="N2829">
        <v>1.5733333329999999</v>
      </c>
      <c r="O2829">
        <v>1</v>
      </c>
      <c r="P2829">
        <v>269</v>
      </c>
      <c r="Q2829">
        <v>0</v>
      </c>
      <c r="R2829">
        <v>29</v>
      </c>
      <c r="S2829">
        <v>1</v>
      </c>
      <c r="T2829">
        <v>36</v>
      </c>
      <c r="U2829">
        <v>0</v>
      </c>
      <c r="V2829">
        <v>0</v>
      </c>
      <c r="W2829">
        <v>3.898722516658391</v>
      </c>
      <c r="X2829">
        <v>98.408731756598385</v>
      </c>
      <c r="Y2829">
        <v>0</v>
      </c>
      <c r="Z2829">
        <v>5.346330065222884</v>
      </c>
      <c r="AA2829">
        <v>2.9905704758717122</v>
      </c>
      <c r="AB2829">
        <v>58.544084928216456</v>
      </c>
      <c r="AC2829">
        <v>0</v>
      </c>
      <c r="AD2829">
        <v>0</v>
      </c>
      <c r="AE2829">
        <v>169.18843974256782</v>
      </c>
    </row>
    <row r="2830" spans="1:31" x14ac:dyDescent="0.3">
      <c r="A2830">
        <v>2454961</v>
      </c>
      <c r="B2830">
        <v>1</v>
      </c>
      <c r="C2830" t="s">
        <v>81</v>
      </c>
      <c r="D2830" t="s">
        <v>120</v>
      </c>
      <c r="E2830" t="s">
        <v>132</v>
      </c>
      <c r="F2830" t="s">
        <v>3203</v>
      </c>
      <c r="G2830" t="s">
        <v>149</v>
      </c>
      <c r="H2830" t="s">
        <v>135</v>
      </c>
      <c r="I2830" t="s">
        <v>136</v>
      </c>
      <c r="J2830" t="s">
        <v>137</v>
      </c>
      <c r="K2830" t="s">
        <v>138</v>
      </c>
      <c r="L2830" t="s">
        <v>8405</v>
      </c>
      <c r="M2830" t="s">
        <v>8406</v>
      </c>
      <c r="N2830">
        <v>1.3991666659999999</v>
      </c>
      <c r="O2830">
        <v>0</v>
      </c>
      <c r="P2830">
        <v>89</v>
      </c>
      <c r="Q2830">
        <v>45</v>
      </c>
      <c r="R2830">
        <v>1</v>
      </c>
      <c r="S2830">
        <v>14</v>
      </c>
      <c r="T2830">
        <v>3</v>
      </c>
      <c r="U2830">
        <v>0</v>
      </c>
      <c r="V2830">
        <v>0</v>
      </c>
      <c r="W2830">
        <v>0</v>
      </c>
      <c r="X2830">
        <v>39.712723187546487</v>
      </c>
      <c r="Y2830">
        <v>46.716650910118744</v>
      </c>
      <c r="Z2830">
        <v>1.2664189122895903E-2</v>
      </c>
      <c r="AA2830">
        <v>73.522526539432363</v>
      </c>
      <c r="AB2830">
        <v>0.65082342240207236</v>
      </c>
      <c r="AC2830">
        <v>0</v>
      </c>
      <c r="AD2830">
        <v>0</v>
      </c>
      <c r="AE2830">
        <v>160.61538824862259</v>
      </c>
    </row>
    <row r="2831" spans="1:31" x14ac:dyDescent="0.3">
      <c r="A2831">
        <v>2454769</v>
      </c>
      <c r="B2831">
        <v>1</v>
      </c>
      <c r="C2831" t="s">
        <v>81</v>
      </c>
      <c r="D2831" t="s">
        <v>126</v>
      </c>
      <c r="E2831" t="s">
        <v>132</v>
      </c>
      <c r="F2831" t="s">
        <v>8407</v>
      </c>
      <c r="G2831" t="s">
        <v>149</v>
      </c>
      <c r="H2831" t="s">
        <v>135</v>
      </c>
      <c r="I2831" t="s">
        <v>136</v>
      </c>
      <c r="J2831" t="s">
        <v>137</v>
      </c>
      <c r="K2831" t="s">
        <v>138</v>
      </c>
      <c r="L2831" t="s">
        <v>8408</v>
      </c>
      <c r="M2831" t="s">
        <v>8409</v>
      </c>
      <c r="N2831">
        <v>1.1888888879999999</v>
      </c>
      <c r="O2831">
        <v>0</v>
      </c>
      <c r="P2831">
        <v>514</v>
      </c>
      <c r="Q2831">
        <v>0</v>
      </c>
      <c r="R2831">
        <v>32</v>
      </c>
      <c r="S2831">
        <v>1</v>
      </c>
      <c r="T2831">
        <v>83</v>
      </c>
      <c r="U2831">
        <v>1</v>
      </c>
      <c r="V2831">
        <v>0</v>
      </c>
      <c r="W2831">
        <v>0</v>
      </c>
      <c r="X2831">
        <v>84.579433797734438</v>
      </c>
      <c r="Y2831">
        <v>0</v>
      </c>
      <c r="Z2831">
        <v>2.2272121099071605</v>
      </c>
      <c r="AA2831">
        <v>2.0457234785136391</v>
      </c>
      <c r="AB2831">
        <v>32.545004061437687</v>
      </c>
      <c r="AC2831">
        <v>0</v>
      </c>
      <c r="AD2831">
        <v>0</v>
      </c>
      <c r="AE2831">
        <v>121.39737344759291</v>
      </c>
    </row>
    <row r="2832" spans="1:31" x14ac:dyDescent="0.3">
      <c r="A2832">
        <v>2454875</v>
      </c>
      <c r="B2832">
        <v>1</v>
      </c>
      <c r="C2832" t="s">
        <v>81</v>
      </c>
      <c r="D2832" t="s">
        <v>118</v>
      </c>
      <c r="E2832" t="s">
        <v>132</v>
      </c>
      <c r="F2832" t="s">
        <v>8410</v>
      </c>
      <c r="G2832" t="s">
        <v>149</v>
      </c>
      <c r="H2832" t="s">
        <v>135</v>
      </c>
      <c r="I2832" t="s">
        <v>660</v>
      </c>
      <c r="J2832" t="s">
        <v>137</v>
      </c>
      <c r="K2832" t="s">
        <v>138</v>
      </c>
      <c r="L2832" t="s">
        <v>8411</v>
      </c>
      <c r="M2832" t="s">
        <v>8412</v>
      </c>
      <c r="N2832">
        <v>0.05</v>
      </c>
      <c r="O2832">
        <v>1</v>
      </c>
      <c r="P2832">
        <v>960</v>
      </c>
      <c r="Q2832">
        <v>53</v>
      </c>
      <c r="R2832">
        <v>148</v>
      </c>
      <c r="S2832">
        <v>10</v>
      </c>
      <c r="T2832">
        <v>75</v>
      </c>
      <c r="U2832">
        <v>0</v>
      </c>
      <c r="V2832">
        <v>0</v>
      </c>
      <c r="W2832">
        <v>4.2673699383275606E-3</v>
      </c>
      <c r="X2832">
        <v>6.3550818597020262</v>
      </c>
      <c r="Y2832">
        <v>1.2724617951969073</v>
      </c>
      <c r="Z2832">
        <v>1.62312611218168</v>
      </c>
      <c r="AA2832">
        <v>0.54337850969999102</v>
      </c>
      <c r="AB2832">
        <v>1.8806934619208033</v>
      </c>
      <c r="AC2832">
        <v>0</v>
      </c>
      <c r="AD2832">
        <v>0</v>
      </c>
      <c r="AE2832">
        <v>11.679009108639736</v>
      </c>
    </row>
    <row r="2833" spans="1:31" x14ac:dyDescent="0.3">
      <c r="A2833">
        <v>2455021</v>
      </c>
      <c r="B2833">
        <v>1</v>
      </c>
      <c r="C2833" t="s">
        <v>81</v>
      </c>
      <c r="D2833" t="s">
        <v>122</v>
      </c>
      <c r="E2833" t="s">
        <v>132</v>
      </c>
      <c r="F2833" t="s">
        <v>1624</v>
      </c>
      <c r="G2833" t="s">
        <v>143</v>
      </c>
      <c r="H2833" t="s">
        <v>135</v>
      </c>
      <c r="I2833" t="s">
        <v>136</v>
      </c>
      <c r="J2833" t="s">
        <v>137</v>
      </c>
      <c r="K2833" t="s">
        <v>138</v>
      </c>
      <c r="L2833" t="s">
        <v>8413</v>
      </c>
      <c r="M2833" t="s">
        <v>8414</v>
      </c>
      <c r="N2833">
        <v>1.036944444</v>
      </c>
      <c r="O2833">
        <v>1</v>
      </c>
      <c r="P2833">
        <v>520</v>
      </c>
      <c r="Q2833">
        <v>4</v>
      </c>
      <c r="R2833">
        <v>0</v>
      </c>
      <c r="S2833">
        <v>4</v>
      </c>
      <c r="T2833">
        <v>23</v>
      </c>
      <c r="U2833">
        <v>0</v>
      </c>
      <c r="V2833">
        <v>0</v>
      </c>
      <c r="W2833">
        <v>0.10868373358653159</v>
      </c>
      <c r="X2833">
        <v>50.159201412236065</v>
      </c>
      <c r="Y2833">
        <v>1.3554122423251214</v>
      </c>
      <c r="Z2833">
        <v>0</v>
      </c>
      <c r="AA2833">
        <v>15.532918461766485</v>
      </c>
      <c r="AB2833">
        <v>10.831436826607815</v>
      </c>
      <c r="AC2833">
        <v>0</v>
      </c>
      <c r="AD2833">
        <v>0</v>
      </c>
      <c r="AE2833">
        <v>77.987652676522018</v>
      </c>
    </row>
    <row r="2834" spans="1:31" x14ac:dyDescent="0.3">
      <c r="A2834">
        <v>2455170</v>
      </c>
      <c r="B2834">
        <v>1</v>
      </c>
      <c r="C2834" t="s">
        <v>80</v>
      </c>
      <c r="D2834" t="s">
        <v>94</v>
      </c>
      <c r="E2834" t="s">
        <v>169</v>
      </c>
      <c r="F2834" t="s">
        <v>8415</v>
      </c>
      <c r="G2834" t="s">
        <v>149</v>
      </c>
      <c r="H2834" t="s">
        <v>135</v>
      </c>
      <c r="I2834" t="s">
        <v>136</v>
      </c>
      <c r="J2834" t="s">
        <v>137</v>
      </c>
      <c r="K2834" t="s">
        <v>138</v>
      </c>
      <c r="L2834" t="s">
        <v>8416</v>
      </c>
      <c r="M2834" t="s">
        <v>8417</v>
      </c>
      <c r="N2834">
        <v>0.56666666600000004</v>
      </c>
      <c r="O2834">
        <v>9</v>
      </c>
      <c r="P2834">
        <v>2914</v>
      </c>
      <c r="Q2834">
        <v>72</v>
      </c>
      <c r="R2834">
        <v>143</v>
      </c>
      <c r="S2834">
        <v>28</v>
      </c>
      <c r="T2834">
        <v>275</v>
      </c>
      <c r="U2834">
        <v>0</v>
      </c>
      <c r="V2834">
        <v>0</v>
      </c>
      <c r="W2834">
        <v>2.1937032803528087</v>
      </c>
      <c r="X2834">
        <v>201.19794146650398</v>
      </c>
      <c r="Y2834">
        <v>18.162535645116407</v>
      </c>
      <c r="Z2834">
        <v>17.738091673217646</v>
      </c>
      <c r="AA2834">
        <v>55.612221267482063</v>
      </c>
      <c r="AB2834">
        <v>57.376196193702569</v>
      </c>
      <c r="AC2834">
        <v>0</v>
      </c>
      <c r="AD2834">
        <v>0</v>
      </c>
      <c r="AE2834">
        <v>352.28068952637551</v>
      </c>
    </row>
    <row r="2835" spans="1:31" x14ac:dyDescent="0.3">
      <c r="A2835">
        <v>2454729</v>
      </c>
      <c r="B2835">
        <v>1</v>
      </c>
      <c r="C2835" t="s">
        <v>80</v>
      </c>
      <c r="D2835" t="s">
        <v>97</v>
      </c>
      <c r="E2835" t="s">
        <v>141</v>
      </c>
      <c r="F2835" t="s">
        <v>8418</v>
      </c>
      <c r="G2835" t="s">
        <v>143</v>
      </c>
      <c r="H2835" t="s">
        <v>144</v>
      </c>
      <c r="I2835" t="s">
        <v>136</v>
      </c>
      <c r="J2835" t="s">
        <v>137</v>
      </c>
      <c r="K2835" t="s">
        <v>138</v>
      </c>
      <c r="L2835" t="s">
        <v>8419</v>
      </c>
      <c r="M2835" t="s">
        <v>8420</v>
      </c>
      <c r="N2835">
        <v>0.99722222199999999</v>
      </c>
      <c r="O2835">
        <v>0</v>
      </c>
      <c r="P2835">
        <v>10</v>
      </c>
      <c r="Q2835">
        <v>0</v>
      </c>
      <c r="R2835">
        <v>10</v>
      </c>
      <c r="S2835">
        <v>0</v>
      </c>
      <c r="T2835">
        <v>2</v>
      </c>
      <c r="U2835">
        <v>0</v>
      </c>
      <c r="V2835">
        <v>0</v>
      </c>
      <c r="W2835">
        <v>0</v>
      </c>
      <c r="X2835">
        <v>2.6811078448735488</v>
      </c>
      <c r="Y2835">
        <v>0</v>
      </c>
      <c r="Z2835">
        <v>14.916744546512753</v>
      </c>
      <c r="AA2835">
        <v>0</v>
      </c>
      <c r="AB2835">
        <v>1.935691198878589</v>
      </c>
      <c r="AC2835">
        <v>0</v>
      </c>
      <c r="AD2835">
        <v>0</v>
      </c>
      <c r="AE2835">
        <v>19.533543590264891</v>
      </c>
    </row>
    <row r="2836" spans="1:31" x14ac:dyDescent="0.3">
      <c r="A2836">
        <v>2455124</v>
      </c>
      <c r="B2836">
        <v>1</v>
      </c>
      <c r="C2836" t="s">
        <v>80</v>
      </c>
      <c r="D2836" t="s">
        <v>108</v>
      </c>
      <c r="E2836" t="s">
        <v>141</v>
      </c>
      <c r="F2836" t="s">
        <v>8421</v>
      </c>
      <c r="G2836" t="s">
        <v>156</v>
      </c>
      <c r="H2836" t="s">
        <v>144</v>
      </c>
      <c r="I2836" t="s">
        <v>136</v>
      </c>
      <c r="J2836" t="s">
        <v>137</v>
      </c>
      <c r="K2836" t="s">
        <v>138</v>
      </c>
      <c r="L2836" t="s">
        <v>8422</v>
      </c>
      <c r="M2836" t="s">
        <v>8423</v>
      </c>
      <c r="N2836">
        <v>1.807222222</v>
      </c>
      <c r="O2836">
        <v>0</v>
      </c>
      <c r="P2836">
        <v>6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2.8581428744360569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2.8581428744360569</v>
      </c>
    </row>
    <row r="2837" spans="1:31" x14ac:dyDescent="0.3">
      <c r="A2837">
        <v>2454692</v>
      </c>
      <c r="B2837">
        <v>1</v>
      </c>
      <c r="C2837" t="s">
        <v>81</v>
      </c>
      <c r="D2837" t="s">
        <v>115</v>
      </c>
      <c r="E2837" t="s">
        <v>132</v>
      </c>
      <c r="F2837" t="s">
        <v>8424</v>
      </c>
      <c r="G2837" t="s">
        <v>149</v>
      </c>
      <c r="H2837" t="s">
        <v>135</v>
      </c>
      <c r="I2837" t="s">
        <v>660</v>
      </c>
      <c r="J2837" t="s">
        <v>137</v>
      </c>
      <c r="K2837" t="s">
        <v>138</v>
      </c>
      <c r="L2837" t="s">
        <v>8425</v>
      </c>
      <c r="M2837" t="s">
        <v>8426</v>
      </c>
      <c r="N2837">
        <v>8.3333330000000001E-3</v>
      </c>
      <c r="O2837">
        <v>1</v>
      </c>
      <c r="P2837">
        <v>16891</v>
      </c>
      <c r="Q2837">
        <v>37</v>
      </c>
      <c r="R2837">
        <v>824</v>
      </c>
      <c r="S2837">
        <v>70</v>
      </c>
      <c r="T2837">
        <v>2080</v>
      </c>
      <c r="U2837">
        <v>9</v>
      </c>
      <c r="V2837">
        <v>3</v>
      </c>
      <c r="W2837">
        <v>5.4543155585735415E-4</v>
      </c>
      <c r="X2837">
        <v>16.887220506888017</v>
      </c>
      <c r="Y2837">
        <v>0.46189337919917106</v>
      </c>
      <c r="Z2837">
        <v>1.5200670562434848</v>
      </c>
      <c r="AA2837">
        <v>2.8840558925719182</v>
      </c>
      <c r="AB2837">
        <v>12.558393880245818</v>
      </c>
      <c r="AC2837">
        <v>5.9051150270608241</v>
      </c>
      <c r="AD2837">
        <v>1.5940723894689131</v>
      </c>
      <c r="AE2837">
        <v>41.811363563234003</v>
      </c>
    </row>
    <row r="2838" spans="1:31" x14ac:dyDescent="0.3">
      <c r="A2838">
        <v>2455190</v>
      </c>
      <c r="B2838">
        <v>1</v>
      </c>
      <c r="C2838" t="s">
        <v>80</v>
      </c>
      <c r="D2838" t="s">
        <v>105</v>
      </c>
      <c r="E2838" t="s">
        <v>141</v>
      </c>
      <c r="F2838" t="s">
        <v>8427</v>
      </c>
      <c r="G2838" t="s">
        <v>143</v>
      </c>
      <c r="H2838" t="s">
        <v>144</v>
      </c>
      <c r="I2838" t="s">
        <v>136</v>
      </c>
      <c r="J2838" t="s">
        <v>137</v>
      </c>
      <c r="K2838" t="s">
        <v>138</v>
      </c>
      <c r="L2838" t="s">
        <v>8428</v>
      </c>
      <c r="M2838" t="s">
        <v>8429</v>
      </c>
      <c r="N2838">
        <v>0.60194444400000002</v>
      </c>
      <c r="O2838">
        <v>0</v>
      </c>
      <c r="P2838">
        <v>27</v>
      </c>
      <c r="Q2838">
        <v>0</v>
      </c>
      <c r="R2838">
        <v>19</v>
      </c>
      <c r="S2838">
        <v>0</v>
      </c>
      <c r="T2838">
        <v>3</v>
      </c>
      <c r="U2838">
        <v>0</v>
      </c>
      <c r="V2838">
        <v>0</v>
      </c>
      <c r="W2838">
        <v>0</v>
      </c>
      <c r="X2838">
        <v>6.5886333427380714</v>
      </c>
      <c r="Y2838">
        <v>0</v>
      </c>
      <c r="Z2838">
        <v>3.437945348817681</v>
      </c>
      <c r="AA2838">
        <v>0</v>
      </c>
      <c r="AB2838">
        <v>2.3894516108229249</v>
      </c>
      <c r="AC2838">
        <v>0</v>
      </c>
      <c r="AD2838">
        <v>0</v>
      </c>
      <c r="AE2838">
        <v>12.416030302378676</v>
      </c>
    </row>
    <row r="2839" spans="1:31" x14ac:dyDescent="0.3">
      <c r="A2839">
        <v>2455024</v>
      </c>
      <c r="B2839">
        <v>1</v>
      </c>
      <c r="C2839" t="s">
        <v>81</v>
      </c>
      <c r="D2839" t="s">
        <v>123</v>
      </c>
      <c r="E2839" t="s">
        <v>141</v>
      </c>
      <c r="F2839" t="s">
        <v>8430</v>
      </c>
      <c r="G2839" t="s">
        <v>1536</v>
      </c>
      <c r="H2839" t="s">
        <v>144</v>
      </c>
      <c r="I2839" t="s">
        <v>136</v>
      </c>
      <c r="J2839" t="s">
        <v>137</v>
      </c>
      <c r="K2839" t="s">
        <v>138</v>
      </c>
      <c r="L2839" t="s">
        <v>8431</v>
      </c>
      <c r="M2839" t="s">
        <v>8432</v>
      </c>
      <c r="N2839">
        <v>2.0080555549999999</v>
      </c>
      <c r="O2839">
        <v>0</v>
      </c>
      <c r="P2839">
        <v>2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7.9836350677827767E-2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7.9836350677827767E-2</v>
      </c>
    </row>
    <row r="2840" spans="1:31" x14ac:dyDescent="0.3">
      <c r="A2840">
        <v>2454835</v>
      </c>
      <c r="B2840">
        <v>1</v>
      </c>
      <c r="C2840" t="s">
        <v>80</v>
      </c>
      <c r="D2840" t="s">
        <v>85</v>
      </c>
      <c r="E2840" t="s">
        <v>141</v>
      </c>
      <c r="F2840" t="s">
        <v>8433</v>
      </c>
      <c r="G2840" t="s">
        <v>219</v>
      </c>
      <c r="H2840" t="s">
        <v>144</v>
      </c>
      <c r="I2840" t="s">
        <v>136</v>
      </c>
      <c r="J2840" t="s">
        <v>3</v>
      </c>
      <c r="K2840" t="s">
        <v>138</v>
      </c>
      <c r="L2840" t="s">
        <v>8434</v>
      </c>
      <c r="M2840" t="s">
        <v>8435</v>
      </c>
      <c r="N2840">
        <v>6.1483333330000001</v>
      </c>
      <c r="O2840">
        <v>0</v>
      </c>
      <c r="P2840">
        <v>84</v>
      </c>
      <c r="Q2840">
        <v>0</v>
      </c>
      <c r="R2840">
        <v>0</v>
      </c>
      <c r="S2840">
        <v>0</v>
      </c>
      <c r="T2840">
        <v>19</v>
      </c>
      <c r="U2840">
        <v>0</v>
      </c>
      <c r="V2840">
        <v>0</v>
      </c>
      <c r="W2840">
        <v>0</v>
      </c>
      <c r="X2840">
        <v>123.08293700672279</v>
      </c>
      <c r="Y2840">
        <v>0</v>
      </c>
      <c r="Z2840">
        <v>0</v>
      </c>
      <c r="AA2840">
        <v>0</v>
      </c>
      <c r="AB2840">
        <v>75.819392132915084</v>
      </c>
      <c r="AC2840">
        <v>0</v>
      </c>
      <c r="AD2840">
        <v>0</v>
      </c>
      <c r="AE2840">
        <v>198.90232913963786</v>
      </c>
    </row>
    <row r="2841" spans="1:31" x14ac:dyDescent="0.3">
      <c r="A2841">
        <v>2455233</v>
      </c>
      <c r="B2841">
        <v>1</v>
      </c>
      <c r="C2841" t="s">
        <v>80</v>
      </c>
      <c r="D2841" t="s">
        <v>99</v>
      </c>
      <c r="E2841" t="s">
        <v>169</v>
      </c>
      <c r="F2841" t="s">
        <v>7145</v>
      </c>
      <c r="G2841" t="s">
        <v>149</v>
      </c>
      <c r="H2841" t="s">
        <v>135</v>
      </c>
      <c r="I2841" t="s">
        <v>136</v>
      </c>
      <c r="J2841" t="s">
        <v>137</v>
      </c>
      <c r="K2841" t="s">
        <v>138</v>
      </c>
      <c r="L2841" t="s">
        <v>8436</v>
      </c>
      <c r="M2841" t="s">
        <v>8437</v>
      </c>
      <c r="N2841">
        <v>0.23611111100000001</v>
      </c>
      <c r="O2841">
        <v>4</v>
      </c>
      <c r="P2841">
        <v>502</v>
      </c>
      <c r="Q2841">
        <v>1</v>
      </c>
      <c r="R2841">
        <v>22</v>
      </c>
      <c r="S2841">
        <v>2</v>
      </c>
      <c r="T2841">
        <v>47</v>
      </c>
      <c r="U2841">
        <v>0</v>
      </c>
      <c r="V2841">
        <v>0</v>
      </c>
      <c r="W2841">
        <v>11.096260672921201</v>
      </c>
      <c r="X2841">
        <v>24.905459670125509</v>
      </c>
      <c r="Y2841">
        <v>8.2075464761187156E-2</v>
      </c>
      <c r="Z2841">
        <v>0.74204181392429436</v>
      </c>
      <c r="AA2841">
        <v>9.5017481138051991</v>
      </c>
      <c r="AB2841">
        <v>4.2059562225648239</v>
      </c>
      <c r="AC2841">
        <v>0</v>
      </c>
      <c r="AD2841">
        <v>0</v>
      </c>
      <c r="AE2841">
        <v>50.533541958102219</v>
      </c>
    </row>
    <row r="2842" spans="1:31" x14ac:dyDescent="0.3">
      <c r="A2842">
        <v>2454643</v>
      </c>
      <c r="B2842">
        <v>1</v>
      </c>
      <c r="C2842" t="s">
        <v>80</v>
      </c>
      <c r="D2842" t="s">
        <v>101</v>
      </c>
      <c r="E2842" t="s">
        <v>141</v>
      </c>
      <c r="F2842" t="s">
        <v>8438</v>
      </c>
      <c r="G2842" t="s">
        <v>143</v>
      </c>
      <c r="H2842" t="s">
        <v>144</v>
      </c>
      <c r="I2842" t="s">
        <v>136</v>
      </c>
      <c r="J2842" t="s">
        <v>137</v>
      </c>
      <c r="K2842" t="s">
        <v>138</v>
      </c>
      <c r="L2842" t="s">
        <v>8439</v>
      </c>
      <c r="M2842" t="s">
        <v>8440</v>
      </c>
      <c r="N2842">
        <v>1.1047222219999999</v>
      </c>
      <c r="O2842">
        <v>0</v>
      </c>
      <c r="P2842">
        <v>148</v>
      </c>
      <c r="Q2842">
        <v>0</v>
      </c>
      <c r="R2842">
        <v>1</v>
      </c>
      <c r="S2842">
        <v>0</v>
      </c>
      <c r="T2842">
        <v>7</v>
      </c>
      <c r="U2842">
        <v>0</v>
      </c>
      <c r="V2842">
        <v>0</v>
      </c>
      <c r="W2842">
        <v>0</v>
      </c>
      <c r="X2842">
        <v>60.184949336249979</v>
      </c>
      <c r="Y2842">
        <v>0</v>
      </c>
      <c r="Z2842">
        <v>0.3026140126123012</v>
      </c>
      <c r="AA2842">
        <v>0</v>
      </c>
      <c r="AB2842">
        <v>5.1953382477739662</v>
      </c>
      <c r="AC2842">
        <v>0</v>
      </c>
      <c r="AD2842">
        <v>0</v>
      </c>
      <c r="AE2842">
        <v>65.682901596636242</v>
      </c>
    </row>
    <row r="2843" spans="1:31" x14ac:dyDescent="0.3">
      <c r="A2843">
        <v>2455210</v>
      </c>
      <c r="B2843">
        <v>1</v>
      </c>
      <c r="C2843" t="s">
        <v>80</v>
      </c>
      <c r="D2843" t="s">
        <v>100</v>
      </c>
      <c r="E2843" t="s">
        <v>141</v>
      </c>
      <c r="F2843" t="s">
        <v>8441</v>
      </c>
      <c r="G2843" t="s">
        <v>156</v>
      </c>
      <c r="H2843" t="s">
        <v>144</v>
      </c>
      <c r="I2843" t="s">
        <v>136</v>
      </c>
      <c r="J2843" t="s">
        <v>137</v>
      </c>
      <c r="K2843" t="s">
        <v>138</v>
      </c>
      <c r="L2843" t="s">
        <v>8442</v>
      </c>
      <c r="M2843" t="s">
        <v>8443</v>
      </c>
      <c r="N2843">
        <v>0.90972222199999997</v>
      </c>
      <c r="O2843">
        <v>0</v>
      </c>
      <c r="P2843">
        <v>149</v>
      </c>
      <c r="Q2843">
        <v>0</v>
      </c>
      <c r="R2843">
        <v>0</v>
      </c>
      <c r="S2843">
        <v>0</v>
      </c>
      <c r="T2843">
        <v>16</v>
      </c>
      <c r="U2843">
        <v>0</v>
      </c>
      <c r="V2843">
        <v>0</v>
      </c>
      <c r="W2843">
        <v>0</v>
      </c>
      <c r="X2843">
        <v>29.847543490000145</v>
      </c>
      <c r="Y2843">
        <v>0</v>
      </c>
      <c r="Z2843">
        <v>0</v>
      </c>
      <c r="AA2843">
        <v>0</v>
      </c>
      <c r="AB2843">
        <v>14.010622547693879</v>
      </c>
      <c r="AC2843">
        <v>0</v>
      </c>
      <c r="AD2843">
        <v>0</v>
      </c>
      <c r="AE2843">
        <v>43.858166037694026</v>
      </c>
    </row>
    <row r="2844" spans="1:31" x14ac:dyDescent="0.3">
      <c r="A2844">
        <v>2454669</v>
      </c>
      <c r="B2844">
        <v>1</v>
      </c>
      <c r="C2844" t="s">
        <v>80</v>
      </c>
      <c r="D2844" t="s">
        <v>85</v>
      </c>
      <c r="E2844" t="s">
        <v>141</v>
      </c>
      <c r="F2844" t="s">
        <v>8444</v>
      </c>
      <c r="G2844" t="s">
        <v>226</v>
      </c>
      <c r="H2844" t="s">
        <v>144</v>
      </c>
      <c r="I2844" t="s">
        <v>136</v>
      </c>
      <c r="J2844" t="s">
        <v>137</v>
      </c>
      <c r="K2844" t="s">
        <v>162</v>
      </c>
      <c r="L2844" t="s">
        <v>8445</v>
      </c>
      <c r="M2844" t="s">
        <v>8446</v>
      </c>
      <c r="N2844">
        <v>0.73972222200000004</v>
      </c>
      <c r="O2844">
        <v>0</v>
      </c>
      <c r="P2844">
        <v>43</v>
      </c>
      <c r="Q2844">
        <v>0</v>
      </c>
      <c r="R2844">
        <v>0</v>
      </c>
      <c r="S2844">
        <v>0</v>
      </c>
      <c r="T2844">
        <v>1</v>
      </c>
      <c r="U2844">
        <v>0</v>
      </c>
      <c r="V2844">
        <v>0</v>
      </c>
      <c r="W2844">
        <v>0</v>
      </c>
      <c r="X2844">
        <v>14.382448652551057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14.382448652551057</v>
      </c>
    </row>
    <row r="2845" spans="1:31" x14ac:dyDescent="0.3">
      <c r="A2845">
        <v>2454792</v>
      </c>
      <c r="B2845">
        <v>1</v>
      </c>
      <c r="C2845" t="s">
        <v>81</v>
      </c>
      <c r="D2845" t="s">
        <v>128</v>
      </c>
      <c r="E2845" t="s">
        <v>147</v>
      </c>
      <c r="F2845" t="s">
        <v>8447</v>
      </c>
      <c r="G2845" t="s">
        <v>226</v>
      </c>
      <c r="H2845" t="s">
        <v>135</v>
      </c>
      <c r="I2845" t="s">
        <v>136</v>
      </c>
      <c r="J2845" t="s">
        <v>137</v>
      </c>
      <c r="K2845" t="s">
        <v>162</v>
      </c>
      <c r="L2845" t="s">
        <v>8448</v>
      </c>
      <c r="M2845" t="s">
        <v>8449</v>
      </c>
      <c r="N2845">
        <v>0.36916666599999998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1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8.8730866214836155</v>
      </c>
      <c r="AC2845">
        <v>0</v>
      </c>
      <c r="AD2845">
        <v>0</v>
      </c>
      <c r="AE2845">
        <v>8.8730866214836155</v>
      </c>
    </row>
    <row r="2846" spans="1:31" x14ac:dyDescent="0.3">
      <c r="A2846">
        <v>2455041</v>
      </c>
      <c r="B2846">
        <v>1</v>
      </c>
      <c r="C2846" t="s">
        <v>81</v>
      </c>
      <c r="D2846" t="s">
        <v>125</v>
      </c>
      <c r="E2846" t="s">
        <v>169</v>
      </c>
      <c r="F2846" t="s">
        <v>8450</v>
      </c>
      <c r="G2846" t="s">
        <v>149</v>
      </c>
      <c r="H2846" t="s">
        <v>135</v>
      </c>
      <c r="I2846" t="s">
        <v>136</v>
      </c>
      <c r="J2846" t="s">
        <v>137</v>
      </c>
      <c r="K2846" t="s">
        <v>138</v>
      </c>
      <c r="L2846" t="s">
        <v>8451</v>
      </c>
      <c r="M2846" t="s">
        <v>8452</v>
      </c>
      <c r="N2846">
        <v>2.1044444439999999</v>
      </c>
      <c r="O2846">
        <v>0</v>
      </c>
      <c r="P2846">
        <v>53</v>
      </c>
      <c r="Q2846">
        <v>39</v>
      </c>
      <c r="R2846">
        <v>193</v>
      </c>
      <c r="S2846">
        <v>5</v>
      </c>
      <c r="T2846">
        <v>8</v>
      </c>
      <c r="U2846">
        <v>0</v>
      </c>
      <c r="V2846">
        <v>0</v>
      </c>
      <c r="W2846">
        <v>0</v>
      </c>
      <c r="X2846">
        <v>16.847412121634058</v>
      </c>
      <c r="Y2846">
        <v>31.008463295015464</v>
      </c>
      <c r="Z2846">
        <v>152.67616570735163</v>
      </c>
      <c r="AA2846">
        <v>72.994329295694413</v>
      </c>
      <c r="AB2846">
        <v>10.718393125912485</v>
      </c>
      <c r="AC2846">
        <v>0</v>
      </c>
      <c r="AD2846">
        <v>0</v>
      </c>
      <c r="AE2846">
        <v>284.24476354560807</v>
      </c>
    </row>
    <row r="2847" spans="1:31" x14ac:dyDescent="0.3">
      <c r="A2847">
        <v>2454898</v>
      </c>
      <c r="B2847">
        <v>1</v>
      </c>
      <c r="C2847" t="s">
        <v>81</v>
      </c>
      <c r="D2847" t="s">
        <v>122</v>
      </c>
      <c r="E2847" t="s">
        <v>132</v>
      </c>
      <c r="F2847" t="s">
        <v>8453</v>
      </c>
      <c r="G2847" t="s">
        <v>149</v>
      </c>
      <c r="H2847" t="s">
        <v>135</v>
      </c>
      <c r="I2847" t="s">
        <v>136</v>
      </c>
      <c r="J2847" t="s">
        <v>137</v>
      </c>
      <c r="K2847" t="s">
        <v>138</v>
      </c>
      <c r="L2847" t="s">
        <v>8454</v>
      </c>
      <c r="M2847" t="s">
        <v>8455</v>
      </c>
      <c r="N2847">
        <v>0.108055555</v>
      </c>
      <c r="O2847">
        <v>1</v>
      </c>
      <c r="P2847">
        <v>520</v>
      </c>
      <c r="Q2847">
        <v>4</v>
      </c>
      <c r="R2847">
        <v>0</v>
      </c>
      <c r="S2847">
        <v>4</v>
      </c>
      <c r="T2847">
        <v>23</v>
      </c>
      <c r="U2847">
        <v>0</v>
      </c>
      <c r="V2847">
        <v>0</v>
      </c>
      <c r="W2847">
        <v>1.0303695690853616E-2</v>
      </c>
      <c r="X2847">
        <v>5.0540290733832443</v>
      </c>
      <c r="Y2847">
        <v>0.14684257140937121</v>
      </c>
      <c r="Z2847">
        <v>0</v>
      </c>
      <c r="AA2847">
        <v>1.9473626265535493</v>
      </c>
      <c r="AB2847">
        <v>1.2905289238745288</v>
      </c>
      <c r="AC2847">
        <v>0</v>
      </c>
      <c r="AD2847">
        <v>0</v>
      </c>
      <c r="AE2847">
        <v>8.4490668909115474</v>
      </c>
    </row>
    <row r="2848" spans="1:31" x14ac:dyDescent="0.3">
      <c r="A2848">
        <v>2454649</v>
      </c>
      <c r="B2848">
        <v>1</v>
      </c>
      <c r="C2848" t="s">
        <v>81</v>
      </c>
      <c r="D2848" t="s">
        <v>119</v>
      </c>
      <c r="E2848" t="s">
        <v>173</v>
      </c>
      <c r="F2848" t="s">
        <v>8456</v>
      </c>
      <c r="G2848" t="s">
        <v>175</v>
      </c>
      <c r="H2848" t="s">
        <v>144</v>
      </c>
      <c r="I2848" t="s">
        <v>136</v>
      </c>
      <c r="J2848" t="s">
        <v>137</v>
      </c>
      <c r="K2848" t="s">
        <v>138</v>
      </c>
      <c r="L2848" t="s">
        <v>8457</v>
      </c>
      <c r="M2848" t="s">
        <v>8458</v>
      </c>
      <c r="N2848">
        <v>0.98111111100000004</v>
      </c>
      <c r="O2848">
        <v>0</v>
      </c>
      <c r="P2848">
        <v>1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0.23676391171787708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0.23676391171787708</v>
      </c>
    </row>
    <row r="2849" spans="1:31" x14ac:dyDescent="0.3">
      <c r="A2849">
        <v>2454606</v>
      </c>
      <c r="B2849">
        <v>1</v>
      </c>
      <c r="C2849" t="s">
        <v>80</v>
      </c>
      <c r="D2849" t="s">
        <v>82</v>
      </c>
      <c r="E2849" t="s">
        <v>141</v>
      </c>
      <c r="F2849" t="s">
        <v>8459</v>
      </c>
      <c r="G2849" t="s">
        <v>200</v>
      </c>
      <c r="H2849" t="s">
        <v>144</v>
      </c>
      <c r="I2849" t="s">
        <v>136</v>
      </c>
      <c r="J2849" t="s">
        <v>137</v>
      </c>
      <c r="K2849" t="s">
        <v>138</v>
      </c>
      <c r="L2849" t="s">
        <v>8460</v>
      </c>
      <c r="M2849" t="s">
        <v>8461</v>
      </c>
      <c r="N2849">
        <v>6.3022222220000002</v>
      </c>
      <c r="O2849">
        <v>0</v>
      </c>
      <c r="P2849">
        <v>17</v>
      </c>
      <c r="Q2849">
        <v>0</v>
      </c>
      <c r="R2849">
        <v>0</v>
      </c>
      <c r="S2849">
        <v>0</v>
      </c>
      <c r="T2849">
        <v>2</v>
      </c>
      <c r="U2849">
        <v>0</v>
      </c>
      <c r="V2849">
        <v>0</v>
      </c>
      <c r="W2849">
        <v>0</v>
      </c>
      <c r="X2849">
        <v>13.62449249285979</v>
      </c>
      <c r="Y2849">
        <v>0</v>
      </c>
      <c r="Z2849">
        <v>0</v>
      </c>
      <c r="AA2849">
        <v>0</v>
      </c>
      <c r="AB2849">
        <v>30.76653101870042</v>
      </c>
      <c r="AC2849">
        <v>0</v>
      </c>
      <c r="AD2849">
        <v>0</v>
      </c>
      <c r="AE2849">
        <v>44.391023511560206</v>
      </c>
    </row>
    <row r="2850" spans="1:31" x14ac:dyDescent="0.3">
      <c r="A2850">
        <v>2454998</v>
      </c>
      <c r="B2850">
        <v>1</v>
      </c>
      <c r="C2850" t="s">
        <v>80</v>
      </c>
      <c r="D2850" t="s">
        <v>103</v>
      </c>
      <c r="E2850" t="s">
        <v>169</v>
      </c>
      <c r="F2850" t="s">
        <v>2518</v>
      </c>
      <c r="G2850" t="s">
        <v>149</v>
      </c>
      <c r="H2850" t="s">
        <v>135</v>
      </c>
      <c r="I2850" t="s">
        <v>136</v>
      </c>
      <c r="J2850" t="s">
        <v>137</v>
      </c>
      <c r="K2850" t="s">
        <v>138</v>
      </c>
      <c r="L2850" t="s">
        <v>8462</v>
      </c>
      <c r="M2850" t="s">
        <v>8463</v>
      </c>
      <c r="N2850">
        <v>0.460277777</v>
      </c>
      <c r="O2850">
        <v>1</v>
      </c>
      <c r="P2850">
        <v>292</v>
      </c>
      <c r="Q2850">
        <v>18</v>
      </c>
      <c r="R2850">
        <v>106</v>
      </c>
      <c r="S2850">
        <v>10</v>
      </c>
      <c r="T2850">
        <v>49</v>
      </c>
      <c r="U2850">
        <v>4</v>
      </c>
      <c r="V2850">
        <v>0</v>
      </c>
      <c r="W2850">
        <v>1.5092534286267334</v>
      </c>
      <c r="X2850">
        <v>35.79985425214786</v>
      </c>
      <c r="Y2850">
        <v>89.434042907010934</v>
      </c>
      <c r="Z2850">
        <v>36.525732680237461</v>
      </c>
      <c r="AA2850">
        <v>147.25249131947592</v>
      </c>
      <c r="AB2850">
        <v>18.870855276821608</v>
      </c>
      <c r="AC2850">
        <v>106.31343284318845</v>
      </c>
      <c r="AD2850">
        <v>0</v>
      </c>
      <c r="AE2850">
        <v>435.70566270750896</v>
      </c>
    </row>
    <row r="2851" spans="1:31" x14ac:dyDescent="0.3">
      <c r="A2851">
        <v>2455004</v>
      </c>
      <c r="B2851">
        <v>1</v>
      </c>
      <c r="C2851" t="s">
        <v>80</v>
      </c>
      <c r="D2851" t="s">
        <v>83</v>
      </c>
      <c r="E2851" t="s">
        <v>284</v>
      </c>
      <c r="F2851" t="s">
        <v>8464</v>
      </c>
      <c r="G2851" t="s">
        <v>226</v>
      </c>
      <c r="H2851" t="s">
        <v>135</v>
      </c>
      <c r="I2851" t="s">
        <v>136</v>
      </c>
      <c r="J2851" t="s">
        <v>137</v>
      </c>
      <c r="K2851" t="s">
        <v>162</v>
      </c>
      <c r="L2851" t="s">
        <v>8465</v>
      </c>
      <c r="M2851" t="s">
        <v>8466</v>
      </c>
      <c r="N2851">
        <v>2.0988888879999998</v>
      </c>
      <c r="O2851">
        <v>0</v>
      </c>
      <c r="P2851">
        <v>6287</v>
      </c>
      <c r="Q2851">
        <v>0</v>
      </c>
      <c r="R2851">
        <v>1</v>
      </c>
      <c r="S2851">
        <v>2</v>
      </c>
      <c r="T2851">
        <v>1076</v>
      </c>
      <c r="U2851">
        <v>0</v>
      </c>
      <c r="V2851">
        <v>5</v>
      </c>
      <c r="W2851">
        <v>0</v>
      </c>
      <c r="X2851">
        <v>4480.2786993900627</v>
      </c>
      <c r="Y2851">
        <v>0</v>
      </c>
      <c r="Z2851">
        <v>8.5512566750642013E-4</v>
      </c>
      <c r="AA2851">
        <v>215.9290440694206</v>
      </c>
      <c r="AB2851">
        <v>2471.3439781550783</v>
      </c>
      <c r="AC2851">
        <v>0</v>
      </c>
      <c r="AD2851">
        <v>215.05816196331153</v>
      </c>
      <c r="AE2851">
        <v>7382.6107387035399</v>
      </c>
    </row>
    <row r="2852" spans="1:31" x14ac:dyDescent="0.3">
      <c r="A2852">
        <v>2455147</v>
      </c>
      <c r="B2852">
        <v>1</v>
      </c>
      <c r="C2852" t="s">
        <v>80</v>
      </c>
      <c r="D2852" t="s">
        <v>100</v>
      </c>
      <c r="E2852" t="s">
        <v>141</v>
      </c>
      <c r="F2852" t="s">
        <v>8467</v>
      </c>
      <c r="G2852" t="s">
        <v>143</v>
      </c>
      <c r="H2852" t="s">
        <v>144</v>
      </c>
      <c r="I2852" t="s">
        <v>136</v>
      </c>
      <c r="J2852" t="s">
        <v>137</v>
      </c>
      <c r="K2852" t="s">
        <v>138</v>
      </c>
      <c r="L2852" t="s">
        <v>8468</v>
      </c>
      <c r="M2852" t="s">
        <v>8469</v>
      </c>
      <c r="N2852">
        <v>1.355555555</v>
      </c>
      <c r="O2852">
        <v>0</v>
      </c>
      <c r="P2852">
        <v>71</v>
      </c>
      <c r="Q2852">
        <v>0</v>
      </c>
      <c r="R2852">
        <v>3</v>
      </c>
      <c r="S2852">
        <v>0</v>
      </c>
      <c r="T2852">
        <v>7</v>
      </c>
      <c r="U2852">
        <v>0</v>
      </c>
      <c r="V2852">
        <v>0</v>
      </c>
      <c r="W2852">
        <v>0</v>
      </c>
      <c r="X2852">
        <v>38.18491375752739</v>
      </c>
      <c r="Y2852">
        <v>0</v>
      </c>
      <c r="Z2852">
        <v>4.2325755513511343</v>
      </c>
      <c r="AA2852">
        <v>0</v>
      </c>
      <c r="AB2852">
        <v>13.765196149820994</v>
      </c>
      <c r="AC2852">
        <v>0</v>
      </c>
      <c r="AD2852">
        <v>0</v>
      </c>
      <c r="AE2852">
        <v>56.182685458699517</v>
      </c>
    </row>
    <row r="2853" spans="1:31" x14ac:dyDescent="0.3">
      <c r="A2853">
        <v>2454706</v>
      </c>
      <c r="B2853">
        <v>1</v>
      </c>
      <c r="C2853" t="s">
        <v>81</v>
      </c>
      <c r="D2853" t="s">
        <v>121</v>
      </c>
      <c r="E2853" t="s">
        <v>141</v>
      </c>
      <c r="F2853" t="s">
        <v>8470</v>
      </c>
      <c r="G2853" t="s">
        <v>143</v>
      </c>
      <c r="H2853" t="s">
        <v>144</v>
      </c>
      <c r="I2853" t="s">
        <v>136</v>
      </c>
      <c r="J2853" t="s">
        <v>137</v>
      </c>
      <c r="K2853" t="s">
        <v>138</v>
      </c>
      <c r="L2853" t="s">
        <v>8471</v>
      </c>
      <c r="M2853" t="s">
        <v>8472</v>
      </c>
      <c r="N2853">
        <v>3.0049999999999999</v>
      </c>
      <c r="O2853">
        <v>0</v>
      </c>
      <c r="P2853">
        <v>11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6.3534501302354407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6.3534501302354407</v>
      </c>
    </row>
    <row r="2854" spans="1:31" x14ac:dyDescent="0.3">
      <c r="A2854">
        <v>2454609</v>
      </c>
      <c r="B2854">
        <v>1</v>
      </c>
      <c r="C2854" t="s">
        <v>81</v>
      </c>
      <c r="D2854" t="s">
        <v>127</v>
      </c>
      <c r="E2854" t="s">
        <v>141</v>
      </c>
      <c r="F2854" t="s">
        <v>8473</v>
      </c>
      <c r="G2854" t="s">
        <v>156</v>
      </c>
      <c r="H2854" t="s">
        <v>144</v>
      </c>
      <c r="I2854" t="s">
        <v>136</v>
      </c>
      <c r="J2854" t="s">
        <v>137</v>
      </c>
      <c r="K2854" t="s">
        <v>138</v>
      </c>
      <c r="L2854" t="s">
        <v>8474</v>
      </c>
      <c r="M2854" t="s">
        <v>8475</v>
      </c>
      <c r="N2854">
        <v>0.90333333299999996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6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8.0587728305980431</v>
      </c>
      <c r="AC2854">
        <v>0</v>
      </c>
      <c r="AD2854">
        <v>0</v>
      </c>
      <c r="AE2854">
        <v>8.0587728305980431</v>
      </c>
    </row>
    <row r="2855" spans="1:31" x14ac:dyDescent="0.3">
      <c r="A2855">
        <v>2455227</v>
      </c>
      <c r="B2855">
        <v>1</v>
      </c>
      <c r="C2855" t="s">
        <v>80</v>
      </c>
      <c r="D2855" t="s">
        <v>105</v>
      </c>
      <c r="E2855" t="s">
        <v>182</v>
      </c>
      <c r="F2855" t="s">
        <v>8476</v>
      </c>
      <c r="G2855" t="s">
        <v>143</v>
      </c>
      <c r="H2855" t="s">
        <v>144</v>
      </c>
      <c r="I2855" t="s">
        <v>136</v>
      </c>
      <c r="J2855" t="s">
        <v>137</v>
      </c>
      <c r="K2855" t="s">
        <v>138</v>
      </c>
      <c r="L2855" t="s">
        <v>8477</v>
      </c>
      <c r="M2855" t="s">
        <v>8478</v>
      </c>
      <c r="N2855">
        <v>0.88305555499999999</v>
      </c>
      <c r="O2855">
        <v>0</v>
      </c>
      <c r="P2855">
        <v>23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8.946435784946182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8.946435784946182</v>
      </c>
    </row>
    <row r="2856" spans="1:31" x14ac:dyDescent="0.3">
      <c r="A2856">
        <v>2454872</v>
      </c>
      <c r="B2856">
        <v>1</v>
      </c>
      <c r="C2856" t="s">
        <v>81</v>
      </c>
      <c r="D2856" t="s">
        <v>115</v>
      </c>
      <c r="E2856" t="s">
        <v>147</v>
      </c>
      <c r="F2856" t="s">
        <v>8479</v>
      </c>
      <c r="G2856" t="s">
        <v>134</v>
      </c>
      <c r="H2856" t="s">
        <v>135</v>
      </c>
      <c r="I2856" t="s">
        <v>136</v>
      </c>
      <c r="J2856" t="s">
        <v>137</v>
      </c>
      <c r="K2856" t="s">
        <v>138</v>
      </c>
      <c r="L2856" t="s">
        <v>8480</v>
      </c>
      <c r="M2856" t="s">
        <v>8481</v>
      </c>
      <c r="N2856">
        <v>0.98166666599999997</v>
      </c>
      <c r="O2856">
        <v>0</v>
      </c>
      <c r="P2856">
        <v>35</v>
      </c>
      <c r="Q2856">
        <v>0</v>
      </c>
      <c r="R2856">
        <v>0</v>
      </c>
      <c r="S2856">
        <v>0</v>
      </c>
      <c r="T2856">
        <v>4</v>
      </c>
      <c r="U2856">
        <v>0</v>
      </c>
      <c r="V2856">
        <v>0</v>
      </c>
      <c r="W2856">
        <v>0</v>
      </c>
      <c r="X2856">
        <v>4.6274359422553584</v>
      </c>
      <c r="Y2856">
        <v>0</v>
      </c>
      <c r="Z2856">
        <v>0</v>
      </c>
      <c r="AA2856">
        <v>0</v>
      </c>
      <c r="AB2856">
        <v>2.1991997444984084</v>
      </c>
      <c r="AC2856">
        <v>0</v>
      </c>
      <c r="AD2856">
        <v>0</v>
      </c>
      <c r="AE2856">
        <v>6.8266356867537663</v>
      </c>
    </row>
    <row r="2857" spans="1:31" x14ac:dyDescent="0.3">
      <c r="A2857">
        <v>2455081</v>
      </c>
      <c r="B2857">
        <v>1</v>
      </c>
      <c r="C2857" t="s">
        <v>81</v>
      </c>
      <c r="D2857" t="s">
        <v>118</v>
      </c>
      <c r="E2857" t="s">
        <v>173</v>
      </c>
      <c r="F2857" t="s">
        <v>8482</v>
      </c>
      <c r="G2857" t="s">
        <v>175</v>
      </c>
      <c r="H2857" t="s">
        <v>144</v>
      </c>
      <c r="I2857" t="s">
        <v>136</v>
      </c>
      <c r="J2857" t="s">
        <v>137</v>
      </c>
      <c r="K2857" t="s">
        <v>138</v>
      </c>
      <c r="L2857" t="s">
        <v>8483</v>
      </c>
      <c r="M2857" t="s">
        <v>8484</v>
      </c>
      <c r="N2857">
        <v>2.849444444</v>
      </c>
      <c r="O2857">
        <v>0</v>
      </c>
      <c r="P2857">
        <v>1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0.91802335140783753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0.91802335140783753</v>
      </c>
    </row>
    <row r="2858" spans="1:31" x14ac:dyDescent="0.3">
      <c r="A2858">
        <v>2454795</v>
      </c>
      <c r="B2858">
        <v>1</v>
      </c>
      <c r="C2858" t="s">
        <v>81</v>
      </c>
      <c r="D2858" t="s">
        <v>118</v>
      </c>
      <c r="E2858" t="s">
        <v>147</v>
      </c>
      <c r="F2858" t="s">
        <v>8485</v>
      </c>
      <c r="G2858" t="s">
        <v>226</v>
      </c>
      <c r="H2858" t="s">
        <v>135</v>
      </c>
      <c r="I2858" t="s">
        <v>136</v>
      </c>
      <c r="J2858" t="s">
        <v>137</v>
      </c>
      <c r="K2858" t="s">
        <v>162</v>
      </c>
      <c r="L2858" t="s">
        <v>8486</v>
      </c>
      <c r="M2858" t="s">
        <v>8487</v>
      </c>
      <c r="N2858">
        <v>0.44</v>
      </c>
      <c r="O2858">
        <v>0</v>
      </c>
      <c r="P2858">
        <v>124</v>
      </c>
      <c r="Q2858">
        <v>0</v>
      </c>
      <c r="R2858">
        <v>0</v>
      </c>
      <c r="S2858">
        <v>0</v>
      </c>
      <c r="T2858">
        <v>2</v>
      </c>
      <c r="U2858">
        <v>0</v>
      </c>
      <c r="V2858">
        <v>0</v>
      </c>
      <c r="W2858">
        <v>0</v>
      </c>
      <c r="X2858">
        <v>13.269057009407978</v>
      </c>
      <c r="Y2858">
        <v>0</v>
      </c>
      <c r="Z2858">
        <v>0</v>
      </c>
      <c r="AA2858">
        <v>0</v>
      </c>
      <c r="AB2858">
        <v>0.94756459162992002</v>
      </c>
      <c r="AC2858">
        <v>0</v>
      </c>
      <c r="AD2858">
        <v>0</v>
      </c>
      <c r="AE2858">
        <v>14.216621601037899</v>
      </c>
    </row>
    <row r="2859" spans="1:31" x14ac:dyDescent="0.3">
      <c r="A2859">
        <v>2454981</v>
      </c>
      <c r="B2859">
        <v>1</v>
      </c>
      <c r="C2859" t="s">
        <v>80</v>
      </c>
      <c r="D2859" t="s">
        <v>89</v>
      </c>
      <c r="E2859" t="s">
        <v>173</v>
      </c>
      <c r="F2859" t="s">
        <v>8488</v>
      </c>
      <c r="G2859" t="s">
        <v>461</v>
      </c>
      <c r="H2859" t="s">
        <v>144</v>
      </c>
      <c r="I2859" t="s">
        <v>136</v>
      </c>
      <c r="J2859" t="s">
        <v>137</v>
      </c>
      <c r="K2859" t="s">
        <v>138</v>
      </c>
      <c r="L2859" t="s">
        <v>8489</v>
      </c>
      <c r="M2859" t="s">
        <v>8490</v>
      </c>
      <c r="N2859">
        <v>4.2722222219999999</v>
      </c>
      <c r="O2859">
        <v>0</v>
      </c>
      <c r="P2859">
        <v>1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0.46078231901069533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0.46078231901069533</v>
      </c>
    </row>
    <row r="2860" spans="1:31" x14ac:dyDescent="0.3">
      <c r="A2860">
        <v>2454832</v>
      </c>
      <c r="B2860">
        <v>1</v>
      </c>
      <c r="C2860" t="s">
        <v>81</v>
      </c>
      <c r="D2860" t="s">
        <v>116</v>
      </c>
      <c r="E2860" t="s">
        <v>132</v>
      </c>
      <c r="F2860" t="s">
        <v>8491</v>
      </c>
      <c r="G2860" t="s">
        <v>149</v>
      </c>
      <c r="H2860" t="s">
        <v>135</v>
      </c>
      <c r="I2860" t="s">
        <v>136</v>
      </c>
      <c r="J2860" t="s">
        <v>137</v>
      </c>
      <c r="K2860" t="s">
        <v>138</v>
      </c>
      <c r="L2860" t="s">
        <v>8492</v>
      </c>
      <c r="M2860" t="s">
        <v>8493</v>
      </c>
      <c r="N2860">
        <v>0.15444444399999999</v>
      </c>
      <c r="O2860">
        <v>2</v>
      </c>
      <c r="P2860">
        <v>400</v>
      </c>
      <c r="Q2860">
        <v>6</v>
      </c>
      <c r="R2860">
        <v>0</v>
      </c>
      <c r="S2860">
        <v>2</v>
      </c>
      <c r="T2860">
        <v>16</v>
      </c>
      <c r="U2860">
        <v>0</v>
      </c>
      <c r="V2860">
        <v>0</v>
      </c>
      <c r="W2860">
        <v>0.65931028883853171</v>
      </c>
      <c r="X2860">
        <v>6.0751559025167818</v>
      </c>
      <c r="Y2860">
        <v>15.152027558327283</v>
      </c>
      <c r="Z2860">
        <v>0</v>
      </c>
      <c r="AA2860">
        <v>0.54813153362431799</v>
      </c>
      <c r="AB2860">
        <v>2.0589371013794002</v>
      </c>
      <c r="AC2860">
        <v>0</v>
      </c>
      <c r="AD2860">
        <v>0</v>
      </c>
      <c r="AE2860">
        <v>24.493562384686314</v>
      </c>
    </row>
    <row r="2861" spans="1:31" x14ac:dyDescent="0.3">
      <c r="A2861">
        <v>2455127</v>
      </c>
      <c r="B2861">
        <v>1</v>
      </c>
      <c r="C2861" t="s">
        <v>80</v>
      </c>
      <c r="D2861" t="s">
        <v>93</v>
      </c>
      <c r="E2861" t="s">
        <v>169</v>
      </c>
      <c r="F2861" t="s">
        <v>8494</v>
      </c>
      <c r="G2861" t="s">
        <v>149</v>
      </c>
      <c r="H2861" t="s">
        <v>135</v>
      </c>
      <c r="I2861" t="s">
        <v>136</v>
      </c>
      <c r="J2861" t="s">
        <v>137</v>
      </c>
      <c r="K2861" t="s">
        <v>138</v>
      </c>
      <c r="L2861" t="s">
        <v>8495</v>
      </c>
      <c r="M2861" t="s">
        <v>8496</v>
      </c>
      <c r="N2861">
        <v>7.0833332999999998E-2</v>
      </c>
      <c r="O2861">
        <v>0</v>
      </c>
      <c r="P2861">
        <v>498</v>
      </c>
      <c r="Q2861">
        <v>1</v>
      </c>
      <c r="R2861">
        <v>8</v>
      </c>
      <c r="S2861">
        <v>1</v>
      </c>
      <c r="T2861">
        <v>87</v>
      </c>
      <c r="U2861">
        <v>0</v>
      </c>
      <c r="V2861">
        <v>0</v>
      </c>
      <c r="W2861">
        <v>0</v>
      </c>
      <c r="X2861">
        <v>8.6585810472493652</v>
      </c>
      <c r="Y2861">
        <v>0.56179661928932789</v>
      </c>
      <c r="Z2861">
        <v>9.2322676851901E-2</v>
      </c>
      <c r="AA2861">
        <v>2.4652144181872604</v>
      </c>
      <c r="AB2861">
        <v>3.5242714143683775</v>
      </c>
      <c r="AC2861">
        <v>0</v>
      </c>
      <c r="AD2861">
        <v>0</v>
      </c>
      <c r="AE2861">
        <v>15.302186175946233</v>
      </c>
    </row>
    <row r="2862" spans="1:31" x14ac:dyDescent="0.3">
      <c r="A2862">
        <v>2454878</v>
      </c>
      <c r="B2862">
        <v>1</v>
      </c>
      <c r="C2862" t="s">
        <v>80</v>
      </c>
      <c r="D2862" t="s">
        <v>83</v>
      </c>
      <c r="E2862" t="s">
        <v>173</v>
      </c>
      <c r="F2862" t="s">
        <v>8497</v>
      </c>
      <c r="G2862" t="s">
        <v>239</v>
      </c>
      <c r="H2862" t="s">
        <v>144</v>
      </c>
      <c r="I2862" t="s">
        <v>136</v>
      </c>
      <c r="J2862" t="s">
        <v>137</v>
      </c>
      <c r="K2862" t="s">
        <v>138</v>
      </c>
      <c r="L2862" t="s">
        <v>8498</v>
      </c>
      <c r="M2862" t="s">
        <v>8499</v>
      </c>
      <c r="N2862">
        <v>2.582222222</v>
      </c>
      <c r="O2862">
        <v>0</v>
      </c>
      <c r="P2862">
        <v>1</v>
      </c>
      <c r="Q2862">
        <v>0</v>
      </c>
      <c r="R2862">
        <v>0</v>
      </c>
      <c r="S2862">
        <v>0</v>
      </c>
      <c r="T2862">
        <v>5</v>
      </c>
      <c r="U2862">
        <v>0</v>
      </c>
      <c r="V2862">
        <v>0</v>
      </c>
      <c r="W2862">
        <v>0</v>
      </c>
      <c r="X2862">
        <v>1.1070581531726122</v>
      </c>
      <c r="Y2862">
        <v>0</v>
      </c>
      <c r="Z2862">
        <v>0</v>
      </c>
      <c r="AA2862">
        <v>0</v>
      </c>
      <c r="AB2862">
        <v>48.812691096198762</v>
      </c>
      <c r="AC2862">
        <v>0</v>
      </c>
      <c r="AD2862">
        <v>0</v>
      </c>
      <c r="AE2862">
        <v>49.919749249371371</v>
      </c>
    </row>
    <row r="2863" spans="1:31" x14ac:dyDescent="0.3">
      <c r="A2863">
        <v>2454858</v>
      </c>
      <c r="B2863">
        <v>1</v>
      </c>
      <c r="C2863" t="s">
        <v>80</v>
      </c>
      <c r="D2863" t="s">
        <v>101</v>
      </c>
      <c r="E2863" t="s">
        <v>132</v>
      </c>
      <c r="F2863" t="s">
        <v>3898</v>
      </c>
      <c r="G2863" t="s">
        <v>134</v>
      </c>
      <c r="H2863" t="s">
        <v>135</v>
      </c>
      <c r="I2863" t="s">
        <v>136</v>
      </c>
      <c r="J2863" t="s">
        <v>137</v>
      </c>
      <c r="K2863" t="s">
        <v>138</v>
      </c>
      <c r="L2863" t="s">
        <v>8500</v>
      </c>
      <c r="M2863" t="s">
        <v>8501</v>
      </c>
      <c r="N2863">
        <v>2.9494444440000001</v>
      </c>
      <c r="O2863">
        <v>19</v>
      </c>
      <c r="P2863">
        <v>22</v>
      </c>
      <c r="Q2863">
        <v>20</v>
      </c>
      <c r="R2863">
        <v>2</v>
      </c>
      <c r="S2863">
        <v>18</v>
      </c>
      <c r="T2863">
        <v>4</v>
      </c>
      <c r="U2863">
        <v>0</v>
      </c>
      <c r="V2863">
        <v>0</v>
      </c>
      <c r="W2863">
        <v>25.959202550992764</v>
      </c>
      <c r="X2863">
        <v>34.905216204928138</v>
      </c>
      <c r="Y2863">
        <v>32.67247186827489</v>
      </c>
      <c r="Z2863">
        <v>0.19765588245587071</v>
      </c>
      <c r="AA2863">
        <v>1356.6494528198584</v>
      </c>
      <c r="AB2863">
        <v>19.216887040041417</v>
      </c>
      <c r="AC2863">
        <v>0</v>
      </c>
      <c r="AD2863">
        <v>0</v>
      </c>
      <c r="AE2863">
        <v>1469.6008863665515</v>
      </c>
    </row>
    <row r="2864" spans="1:31" x14ac:dyDescent="0.3">
      <c r="A2864">
        <v>2455187</v>
      </c>
      <c r="B2864">
        <v>1</v>
      </c>
      <c r="C2864" t="s">
        <v>81</v>
      </c>
      <c r="D2864" t="s">
        <v>122</v>
      </c>
      <c r="E2864" t="s">
        <v>159</v>
      </c>
      <c r="F2864" t="s">
        <v>8502</v>
      </c>
      <c r="G2864" t="s">
        <v>725</v>
      </c>
      <c r="H2864" t="s">
        <v>144</v>
      </c>
      <c r="I2864" t="s">
        <v>136</v>
      </c>
      <c r="J2864" t="s">
        <v>137</v>
      </c>
      <c r="K2864" t="s">
        <v>138</v>
      </c>
      <c r="L2864" t="s">
        <v>8503</v>
      </c>
      <c r="M2864" t="s">
        <v>8504</v>
      </c>
      <c r="N2864">
        <v>1.1375</v>
      </c>
      <c r="O2864">
        <v>0</v>
      </c>
      <c r="P2864">
        <v>103</v>
      </c>
      <c r="Q2864">
        <v>0</v>
      </c>
      <c r="R2864">
        <v>6</v>
      </c>
      <c r="S2864">
        <v>0</v>
      </c>
      <c r="T2864">
        <v>30</v>
      </c>
      <c r="U2864">
        <v>0</v>
      </c>
      <c r="V2864">
        <v>0</v>
      </c>
      <c r="W2864">
        <v>0</v>
      </c>
      <c r="X2864">
        <v>25.701200064027251</v>
      </c>
      <c r="Y2864">
        <v>0</v>
      </c>
      <c r="Z2864">
        <v>2.3571357836931988</v>
      </c>
      <c r="AA2864">
        <v>0</v>
      </c>
      <c r="AB2864">
        <v>27.418043712580019</v>
      </c>
      <c r="AC2864">
        <v>0</v>
      </c>
      <c r="AD2864">
        <v>0</v>
      </c>
      <c r="AE2864">
        <v>55.476379560300472</v>
      </c>
    </row>
    <row r="2865" spans="1:31" x14ac:dyDescent="0.3">
      <c r="A2865">
        <v>2454689</v>
      </c>
      <c r="B2865">
        <v>1</v>
      </c>
      <c r="C2865" t="s">
        <v>81</v>
      </c>
      <c r="D2865" t="s">
        <v>127</v>
      </c>
      <c r="E2865" t="s">
        <v>141</v>
      </c>
      <c r="F2865" t="s">
        <v>8505</v>
      </c>
      <c r="G2865" t="s">
        <v>156</v>
      </c>
      <c r="H2865" t="s">
        <v>144</v>
      </c>
      <c r="I2865" t="s">
        <v>136</v>
      </c>
      <c r="J2865" t="s">
        <v>137</v>
      </c>
      <c r="K2865" t="s">
        <v>138</v>
      </c>
      <c r="L2865" t="s">
        <v>8506</v>
      </c>
      <c r="M2865" t="s">
        <v>8507</v>
      </c>
      <c r="N2865">
        <v>3.2288888880000002</v>
      </c>
      <c r="O2865">
        <v>0</v>
      </c>
      <c r="P2865">
        <v>2</v>
      </c>
      <c r="Q2865">
        <v>0</v>
      </c>
      <c r="R2865">
        <v>5</v>
      </c>
      <c r="S2865">
        <v>0</v>
      </c>
      <c r="T2865">
        <v>2</v>
      </c>
      <c r="U2865">
        <v>0</v>
      </c>
      <c r="V2865">
        <v>0</v>
      </c>
      <c r="W2865">
        <v>0</v>
      </c>
      <c r="X2865">
        <v>1.0315042395608409E-3</v>
      </c>
      <c r="Y2865">
        <v>0</v>
      </c>
      <c r="Z2865">
        <v>4.8694393897722357</v>
      </c>
      <c r="AA2865">
        <v>0</v>
      </c>
      <c r="AB2865">
        <v>7.070554212472338</v>
      </c>
      <c r="AC2865">
        <v>0</v>
      </c>
      <c r="AD2865">
        <v>0</v>
      </c>
      <c r="AE2865">
        <v>11.941025106484133</v>
      </c>
    </row>
    <row r="2866" spans="1:31" x14ac:dyDescent="0.3">
      <c r="A2866">
        <v>2455164</v>
      </c>
      <c r="B2866">
        <v>1</v>
      </c>
      <c r="C2866" t="s">
        <v>81</v>
      </c>
      <c r="D2866" t="s">
        <v>123</v>
      </c>
      <c r="E2866" t="s">
        <v>173</v>
      </c>
      <c r="F2866" t="s">
        <v>7779</v>
      </c>
      <c r="G2866" t="s">
        <v>179</v>
      </c>
      <c r="H2866" t="s">
        <v>144</v>
      </c>
      <c r="I2866" t="s">
        <v>136</v>
      </c>
      <c r="J2866" t="s">
        <v>137</v>
      </c>
      <c r="K2866" t="s">
        <v>138</v>
      </c>
      <c r="L2866" t="s">
        <v>8508</v>
      </c>
      <c r="M2866" t="s">
        <v>8509</v>
      </c>
      <c r="N2866">
        <v>1.5536111109999999</v>
      </c>
      <c r="O2866">
        <v>0</v>
      </c>
      <c r="P2866">
        <v>2</v>
      </c>
      <c r="Q2866">
        <v>0</v>
      </c>
      <c r="R2866">
        <v>0</v>
      </c>
      <c r="S2866">
        <v>0</v>
      </c>
      <c r="T2866">
        <v>1</v>
      </c>
      <c r="U2866">
        <v>0</v>
      </c>
      <c r="V2866">
        <v>0</v>
      </c>
      <c r="W2866">
        <v>0</v>
      </c>
      <c r="X2866">
        <v>0.58300498454980432</v>
      </c>
      <c r="Y2866">
        <v>0</v>
      </c>
      <c r="Z2866">
        <v>0</v>
      </c>
      <c r="AA2866">
        <v>0</v>
      </c>
      <c r="AB2866">
        <v>5.7752494541498116</v>
      </c>
      <c r="AC2866">
        <v>0</v>
      </c>
      <c r="AD2866">
        <v>0</v>
      </c>
      <c r="AE2866">
        <v>6.3582544386996158</v>
      </c>
    </row>
    <row r="2867" spans="1:31" x14ac:dyDescent="0.3">
      <c r="A2867">
        <v>2454666</v>
      </c>
      <c r="B2867">
        <v>1</v>
      </c>
      <c r="C2867" t="s">
        <v>80</v>
      </c>
      <c r="D2867" t="s">
        <v>106</v>
      </c>
      <c r="E2867" t="s">
        <v>159</v>
      </c>
      <c r="F2867" t="s">
        <v>8510</v>
      </c>
      <c r="G2867" t="s">
        <v>143</v>
      </c>
      <c r="H2867" t="s">
        <v>144</v>
      </c>
      <c r="I2867" t="s">
        <v>136</v>
      </c>
      <c r="J2867" t="s">
        <v>137</v>
      </c>
      <c r="K2867" t="s">
        <v>138</v>
      </c>
      <c r="L2867" t="s">
        <v>8511</v>
      </c>
      <c r="M2867" t="s">
        <v>8512</v>
      </c>
      <c r="N2867">
        <v>0.93388888800000003</v>
      </c>
      <c r="O2867">
        <v>0</v>
      </c>
      <c r="P2867">
        <v>1</v>
      </c>
      <c r="Q2867">
        <v>0</v>
      </c>
      <c r="R2867">
        <v>6</v>
      </c>
      <c r="S2867">
        <v>0</v>
      </c>
      <c r="T2867">
        <v>6</v>
      </c>
      <c r="U2867">
        <v>0</v>
      </c>
      <c r="V2867">
        <v>0</v>
      </c>
      <c r="W2867">
        <v>0</v>
      </c>
      <c r="X2867">
        <v>0.28629725994562127</v>
      </c>
      <c r="Y2867">
        <v>0</v>
      </c>
      <c r="Z2867">
        <v>4.4721435949923798</v>
      </c>
      <c r="AA2867">
        <v>0</v>
      </c>
      <c r="AB2867">
        <v>3.1979830912882115</v>
      </c>
      <c r="AC2867">
        <v>0</v>
      </c>
      <c r="AD2867">
        <v>0</v>
      </c>
      <c r="AE2867">
        <v>7.956423946226213</v>
      </c>
    </row>
    <row r="2868" spans="1:31" x14ac:dyDescent="0.3">
      <c r="A2868">
        <v>2454623</v>
      </c>
      <c r="B2868">
        <v>1</v>
      </c>
      <c r="C2868" t="s">
        <v>80</v>
      </c>
      <c r="D2868" t="s">
        <v>105</v>
      </c>
      <c r="E2868" t="s">
        <v>141</v>
      </c>
      <c r="F2868" t="s">
        <v>8513</v>
      </c>
      <c r="G2868" t="s">
        <v>156</v>
      </c>
      <c r="H2868" t="s">
        <v>144</v>
      </c>
      <c r="I2868" t="s">
        <v>136</v>
      </c>
      <c r="J2868" t="s">
        <v>137</v>
      </c>
      <c r="K2868" t="s">
        <v>138</v>
      </c>
      <c r="L2868" t="s">
        <v>8514</v>
      </c>
      <c r="M2868" t="s">
        <v>8425</v>
      </c>
      <c r="N2868">
        <v>1.1875</v>
      </c>
      <c r="O2868">
        <v>0</v>
      </c>
      <c r="P2868">
        <v>1</v>
      </c>
      <c r="Q2868">
        <v>0</v>
      </c>
      <c r="R2868">
        <v>1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3.8135710804915512E-2</v>
      </c>
      <c r="Y2868">
        <v>0</v>
      </c>
      <c r="Z2868">
        <v>1.5953135408109079E-3</v>
      </c>
      <c r="AA2868">
        <v>0</v>
      </c>
      <c r="AB2868">
        <v>0</v>
      </c>
      <c r="AC2868">
        <v>0</v>
      </c>
      <c r="AD2868">
        <v>0</v>
      </c>
      <c r="AE2868">
        <v>3.9731024345726423E-2</v>
      </c>
    </row>
    <row r="2869" spans="1:31" x14ac:dyDescent="0.3">
      <c r="A2869">
        <v>2454646</v>
      </c>
      <c r="B2869">
        <v>1</v>
      </c>
      <c r="C2869" t="s">
        <v>80</v>
      </c>
      <c r="D2869" t="s">
        <v>108</v>
      </c>
      <c r="E2869" t="s">
        <v>159</v>
      </c>
      <c r="F2869" t="s">
        <v>8515</v>
      </c>
      <c r="G2869" t="s">
        <v>226</v>
      </c>
      <c r="H2869" t="s">
        <v>144</v>
      </c>
      <c r="I2869" t="s">
        <v>136</v>
      </c>
      <c r="J2869" t="s">
        <v>137</v>
      </c>
      <c r="K2869" t="s">
        <v>162</v>
      </c>
      <c r="L2869" t="s">
        <v>8187</v>
      </c>
      <c r="M2869" t="s">
        <v>8516</v>
      </c>
      <c r="N2869">
        <v>8.5255555550000004</v>
      </c>
      <c r="O2869">
        <v>0</v>
      </c>
      <c r="P2869">
        <v>98</v>
      </c>
      <c r="Q2869">
        <v>0</v>
      </c>
      <c r="R2869">
        <v>7</v>
      </c>
      <c r="S2869">
        <v>0</v>
      </c>
      <c r="T2869">
        <v>19</v>
      </c>
      <c r="U2869">
        <v>0</v>
      </c>
      <c r="V2869">
        <v>0</v>
      </c>
      <c r="W2869">
        <v>0</v>
      </c>
      <c r="X2869">
        <v>207.04581122276886</v>
      </c>
      <c r="Y2869">
        <v>0</v>
      </c>
      <c r="Z2869">
        <v>13.452024976883298</v>
      </c>
      <c r="AA2869">
        <v>0</v>
      </c>
      <c r="AB2869">
        <v>122.12785566162989</v>
      </c>
      <c r="AC2869">
        <v>0</v>
      </c>
      <c r="AD2869">
        <v>0</v>
      </c>
      <c r="AE2869">
        <v>342.62569186128206</v>
      </c>
    </row>
    <row r="2870" spans="1:31" x14ac:dyDescent="0.3">
      <c r="A2870">
        <v>2454815</v>
      </c>
      <c r="B2870">
        <v>1</v>
      </c>
      <c r="C2870" t="s">
        <v>80</v>
      </c>
      <c r="D2870" t="s">
        <v>82</v>
      </c>
      <c r="E2870" t="s">
        <v>147</v>
      </c>
      <c r="F2870" t="s">
        <v>8517</v>
      </c>
      <c r="G2870" t="s">
        <v>226</v>
      </c>
      <c r="H2870" t="s">
        <v>135</v>
      </c>
      <c r="I2870" t="s">
        <v>136</v>
      </c>
      <c r="J2870" t="s">
        <v>137</v>
      </c>
      <c r="K2870" t="s">
        <v>162</v>
      </c>
      <c r="L2870" t="s">
        <v>8518</v>
      </c>
      <c r="M2870" t="s">
        <v>8519</v>
      </c>
      <c r="N2870">
        <v>2.381388888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7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5.1007049121379504</v>
      </c>
      <c r="AC2870">
        <v>0</v>
      </c>
      <c r="AD2870">
        <v>0</v>
      </c>
      <c r="AE2870">
        <v>5.1007049121379504</v>
      </c>
    </row>
    <row r="2871" spans="1:31" x14ac:dyDescent="0.3">
      <c r="A2871">
        <v>2454603</v>
      </c>
      <c r="B2871">
        <v>1</v>
      </c>
      <c r="C2871" t="s">
        <v>81</v>
      </c>
      <c r="D2871" t="s">
        <v>123</v>
      </c>
      <c r="E2871" t="s">
        <v>141</v>
      </c>
      <c r="F2871" t="s">
        <v>8520</v>
      </c>
      <c r="G2871" t="s">
        <v>156</v>
      </c>
      <c r="H2871" t="s">
        <v>144</v>
      </c>
      <c r="I2871" t="s">
        <v>136</v>
      </c>
      <c r="J2871" t="s">
        <v>137</v>
      </c>
      <c r="K2871" t="s">
        <v>138</v>
      </c>
      <c r="L2871" t="s">
        <v>8521</v>
      </c>
      <c r="M2871" t="s">
        <v>8522</v>
      </c>
      <c r="N2871">
        <v>3.3366666660000002</v>
      </c>
      <c r="O2871">
        <v>0</v>
      </c>
      <c r="P2871">
        <v>33</v>
      </c>
      <c r="Q2871">
        <v>0</v>
      </c>
      <c r="R2871">
        <v>9</v>
      </c>
      <c r="S2871">
        <v>0</v>
      </c>
      <c r="T2871">
        <v>7</v>
      </c>
      <c r="U2871">
        <v>0</v>
      </c>
      <c r="V2871">
        <v>0</v>
      </c>
      <c r="W2871">
        <v>0</v>
      </c>
      <c r="X2871">
        <v>15.525541483225007</v>
      </c>
      <c r="Y2871">
        <v>0</v>
      </c>
      <c r="Z2871">
        <v>11.011584795229117</v>
      </c>
      <c r="AA2871">
        <v>0</v>
      </c>
      <c r="AB2871">
        <v>17.561183043441247</v>
      </c>
      <c r="AC2871">
        <v>0</v>
      </c>
      <c r="AD2871">
        <v>0</v>
      </c>
      <c r="AE2871">
        <v>44.098309321895371</v>
      </c>
    </row>
    <row r="2872" spans="1:31" x14ac:dyDescent="0.3">
      <c r="A2872">
        <v>2455101</v>
      </c>
      <c r="B2872">
        <v>1</v>
      </c>
      <c r="C2872" t="s">
        <v>80</v>
      </c>
      <c r="D2872" t="s">
        <v>100</v>
      </c>
      <c r="E2872" t="s">
        <v>169</v>
      </c>
      <c r="F2872" t="s">
        <v>8523</v>
      </c>
      <c r="G2872" t="s">
        <v>143</v>
      </c>
      <c r="H2872" t="s">
        <v>135</v>
      </c>
      <c r="I2872" t="s">
        <v>136</v>
      </c>
      <c r="J2872" t="s">
        <v>137</v>
      </c>
      <c r="K2872" t="s">
        <v>138</v>
      </c>
      <c r="L2872" t="s">
        <v>8524</v>
      </c>
      <c r="M2872" t="s">
        <v>8525</v>
      </c>
      <c r="N2872">
        <v>0.45027777699999999</v>
      </c>
      <c r="O2872">
        <v>0</v>
      </c>
      <c r="P2872">
        <v>906</v>
      </c>
      <c r="Q2872">
        <v>3</v>
      </c>
      <c r="R2872">
        <v>73</v>
      </c>
      <c r="S2872">
        <v>2</v>
      </c>
      <c r="T2872">
        <v>99</v>
      </c>
      <c r="U2872">
        <v>0</v>
      </c>
      <c r="V2872">
        <v>0</v>
      </c>
      <c r="W2872">
        <v>0</v>
      </c>
      <c r="X2872">
        <v>146.28015475019771</v>
      </c>
      <c r="Y2872">
        <v>0.12918520152142535</v>
      </c>
      <c r="Z2872">
        <v>21.228316618383591</v>
      </c>
      <c r="AA2872">
        <v>1.9714692419557052</v>
      </c>
      <c r="AB2872">
        <v>21.639860362958473</v>
      </c>
      <c r="AC2872">
        <v>0</v>
      </c>
      <c r="AD2872">
        <v>0</v>
      </c>
      <c r="AE2872">
        <v>191.24898617501691</v>
      </c>
    </row>
    <row r="2873" spans="1:31" x14ac:dyDescent="0.3">
      <c r="A2873">
        <v>2455150</v>
      </c>
      <c r="B2873">
        <v>1</v>
      </c>
      <c r="C2873" t="s">
        <v>81</v>
      </c>
      <c r="D2873" t="s">
        <v>117</v>
      </c>
      <c r="E2873" t="s">
        <v>141</v>
      </c>
      <c r="F2873" t="s">
        <v>8526</v>
      </c>
      <c r="G2873" t="s">
        <v>156</v>
      </c>
      <c r="H2873" t="s">
        <v>144</v>
      </c>
      <c r="I2873" t="s">
        <v>136</v>
      </c>
      <c r="J2873" t="s">
        <v>137</v>
      </c>
      <c r="K2873" t="s">
        <v>138</v>
      </c>
      <c r="L2873" t="s">
        <v>8527</v>
      </c>
      <c r="M2873" t="s">
        <v>8528</v>
      </c>
      <c r="N2873">
        <v>4.8402777769999998</v>
      </c>
      <c r="O2873">
        <v>0</v>
      </c>
      <c r="P2873">
        <v>6</v>
      </c>
      <c r="Q2873">
        <v>0</v>
      </c>
      <c r="R2873">
        <v>1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5.3385608448703135</v>
      </c>
      <c r="Y2873">
        <v>0</v>
      </c>
      <c r="Z2873">
        <v>0.44933688393710419</v>
      </c>
      <c r="AA2873">
        <v>0</v>
      </c>
      <c r="AB2873">
        <v>0</v>
      </c>
      <c r="AC2873">
        <v>0</v>
      </c>
      <c r="AD2873">
        <v>0</v>
      </c>
      <c r="AE2873">
        <v>5.787897728807418</v>
      </c>
    </row>
    <row r="2874" spans="1:31" x14ac:dyDescent="0.3">
      <c r="A2874">
        <v>2454821</v>
      </c>
      <c r="B2874">
        <v>1</v>
      </c>
      <c r="C2874" t="s">
        <v>80</v>
      </c>
      <c r="D2874" t="s">
        <v>96</v>
      </c>
      <c r="E2874" t="s">
        <v>173</v>
      </c>
      <c r="F2874" t="s">
        <v>8529</v>
      </c>
      <c r="G2874" t="s">
        <v>461</v>
      </c>
      <c r="H2874" t="s">
        <v>144</v>
      </c>
      <c r="I2874" t="s">
        <v>136</v>
      </c>
      <c r="J2874" t="s">
        <v>137</v>
      </c>
      <c r="K2874" t="s">
        <v>138</v>
      </c>
      <c r="L2874" t="s">
        <v>8530</v>
      </c>
      <c r="M2874" t="s">
        <v>8531</v>
      </c>
      <c r="N2874">
        <v>6.5269444439999997</v>
      </c>
      <c r="O2874">
        <v>0</v>
      </c>
      <c r="P2874">
        <v>2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32.275339818643374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32.275339818643374</v>
      </c>
    </row>
    <row r="2875" spans="1:31" x14ac:dyDescent="0.3">
      <c r="A2875">
        <v>2454798</v>
      </c>
      <c r="B2875">
        <v>1</v>
      </c>
      <c r="C2875" t="s">
        <v>81</v>
      </c>
      <c r="D2875" t="s">
        <v>113</v>
      </c>
      <c r="E2875" t="s">
        <v>173</v>
      </c>
      <c r="F2875" t="s">
        <v>8532</v>
      </c>
      <c r="G2875" t="s">
        <v>175</v>
      </c>
      <c r="H2875" t="s">
        <v>144</v>
      </c>
      <c r="I2875" t="s">
        <v>136</v>
      </c>
      <c r="J2875" t="s">
        <v>137</v>
      </c>
      <c r="K2875" t="s">
        <v>138</v>
      </c>
      <c r="L2875" t="s">
        <v>8533</v>
      </c>
      <c r="M2875" t="s">
        <v>8534</v>
      </c>
      <c r="N2875">
        <v>2.0963888879999999</v>
      </c>
      <c r="O2875">
        <v>0</v>
      </c>
      <c r="P2875">
        <v>2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0.70216524922080903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0.70216524922080903</v>
      </c>
    </row>
    <row r="2876" spans="1:31" x14ac:dyDescent="0.3">
      <c r="A2876">
        <v>2454944</v>
      </c>
      <c r="B2876">
        <v>1</v>
      </c>
      <c r="C2876" t="s">
        <v>80</v>
      </c>
      <c r="D2876" t="s">
        <v>86</v>
      </c>
      <c r="E2876" t="s">
        <v>173</v>
      </c>
      <c r="F2876" t="s">
        <v>8535</v>
      </c>
      <c r="G2876" t="s">
        <v>175</v>
      </c>
      <c r="H2876" t="s">
        <v>144</v>
      </c>
      <c r="I2876" t="s">
        <v>136</v>
      </c>
      <c r="J2876" t="s">
        <v>137</v>
      </c>
      <c r="K2876" t="s">
        <v>138</v>
      </c>
      <c r="L2876" t="s">
        <v>8536</v>
      </c>
      <c r="M2876" t="s">
        <v>8537</v>
      </c>
      <c r="N2876">
        <v>6.0049999999999999</v>
      </c>
      <c r="O2876">
        <v>0</v>
      </c>
      <c r="P2876">
        <v>1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2.1253581584902097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2.1253581584902097</v>
      </c>
    </row>
    <row r="2877" spans="1:31" x14ac:dyDescent="0.3">
      <c r="A2877">
        <v>2454844</v>
      </c>
      <c r="B2877">
        <v>1</v>
      </c>
      <c r="C2877" t="s">
        <v>80</v>
      </c>
      <c r="D2877" t="s">
        <v>96</v>
      </c>
      <c r="E2877" t="s">
        <v>141</v>
      </c>
      <c r="F2877" t="s">
        <v>8538</v>
      </c>
      <c r="G2877" t="s">
        <v>156</v>
      </c>
      <c r="H2877" t="s">
        <v>144</v>
      </c>
      <c r="I2877" t="s">
        <v>136</v>
      </c>
      <c r="J2877" t="s">
        <v>137</v>
      </c>
      <c r="K2877" t="s">
        <v>138</v>
      </c>
      <c r="L2877" t="s">
        <v>8539</v>
      </c>
      <c r="M2877" t="s">
        <v>8540</v>
      </c>
      <c r="N2877">
        <v>2.753333333</v>
      </c>
      <c r="O2877">
        <v>0</v>
      </c>
      <c r="P2877">
        <v>36</v>
      </c>
      <c r="Q2877">
        <v>0</v>
      </c>
      <c r="R2877">
        <v>0</v>
      </c>
      <c r="S2877">
        <v>0</v>
      </c>
      <c r="T2877">
        <v>3</v>
      </c>
      <c r="U2877">
        <v>0</v>
      </c>
      <c r="V2877">
        <v>0</v>
      </c>
      <c r="W2877">
        <v>0</v>
      </c>
      <c r="X2877">
        <v>26.57431980481946</v>
      </c>
      <c r="Y2877">
        <v>0</v>
      </c>
      <c r="Z2877">
        <v>0</v>
      </c>
      <c r="AA2877">
        <v>0</v>
      </c>
      <c r="AB2877">
        <v>17.732362523511867</v>
      </c>
      <c r="AC2877">
        <v>0</v>
      </c>
      <c r="AD2877">
        <v>0</v>
      </c>
      <c r="AE2877">
        <v>44.306682328331327</v>
      </c>
    </row>
    <row r="2878" spans="1:31" x14ac:dyDescent="0.3">
      <c r="A2878">
        <v>2454967</v>
      </c>
      <c r="B2878">
        <v>1</v>
      </c>
      <c r="C2878" t="s">
        <v>81</v>
      </c>
      <c r="D2878" t="s">
        <v>116</v>
      </c>
      <c r="E2878" t="s">
        <v>132</v>
      </c>
      <c r="F2878" t="s">
        <v>8541</v>
      </c>
      <c r="G2878" t="s">
        <v>149</v>
      </c>
      <c r="H2878" t="s">
        <v>135</v>
      </c>
      <c r="I2878" t="s">
        <v>136</v>
      </c>
      <c r="J2878" t="s">
        <v>137</v>
      </c>
      <c r="K2878" t="s">
        <v>138</v>
      </c>
      <c r="L2878" t="s">
        <v>8542</v>
      </c>
      <c r="M2878" t="s">
        <v>8543</v>
      </c>
      <c r="N2878">
        <v>7.4788888880000002</v>
      </c>
      <c r="O2878">
        <v>2</v>
      </c>
      <c r="P2878">
        <v>400</v>
      </c>
      <c r="Q2878">
        <v>6</v>
      </c>
      <c r="R2878">
        <v>0</v>
      </c>
      <c r="S2878">
        <v>2</v>
      </c>
      <c r="T2878">
        <v>16</v>
      </c>
      <c r="U2878">
        <v>0</v>
      </c>
      <c r="V2878">
        <v>0</v>
      </c>
      <c r="W2878">
        <v>37.683708542473838</v>
      </c>
      <c r="X2878">
        <v>312.8897268645203</v>
      </c>
      <c r="Y2878">
        <v>707.15669260709717</v>
      </c>
      <c r="Z2878">
        <v>0</v>
      </c>
      <c r="AA2878">
        <v>20.580629015951715</v>
      </c>
      <c r="AB2878">
        <v>76.083816024249387</v>
      </c>
      <c r="AC2878">
        <v>0</v>
      </c>
      <c r="AD2878">
        <v>0</v>
      </c>
      <c r="AE2878">
        <v>1154.3945730542926</v>
      </c>
    </row>
    <row r="2879" spans="1:31" x14ac:dyDescent="0.3">
      <c r="A2879">
        <v>2454990</v>
      </c>
      <c r="B2879">
        <v>1</v>
      </c>
      <c r="C2879" t="s">
        <v>80</v>
      </c>
      <c r="D2879" t="s">
        <v>105</v>
      </c>
      <c r="E2879" t="s">
        <v>169</v>
      </c>
      <c r="F2879" t="s">
        <v>8024</v>
      </c>
      <c r="G2879" t="s">
        <v>149</v>
      </c>
      <c r="H2879" t="s">
        <v>135</v>
      </c>
      <c r="I2879" t="s">
        <v>136</v>
      </c>
      <c r="J2879" t="s">
        <v>137</v>
      </c>
      <c r="K2879" t="s">
        <v>138</v>
      </c>
      <c r="L2879" t="s">
        <v>8544</v>
      </c>
      <c r="M2879" t="s">
        <v>8545</v>
      </c>
      <c r="N2879">
        <v>0.65972222199999997</v>
      </c>
      <c r="O2879">
        <v>11</v>
      </c>
      <c r="P2879">
        <v>1046</v>
      </c>
      <c r="Q2879">
        <v>17</v>
      </c>
      <c r="R2879">
        <v>593</v>
      </c>
      <c r="S2879">
        <v>17</v>
      </c>
      <c r="T2879">
        <v>158</v>
      </c>
      <c r="U2879">
        <v>0</v>
      </c>
      <c r="V2879">
        <v>1</v>
      </c>
      <c r="W2879">
        <v>3.7247625047841293</v>
      </c>
      <c r="X2879">
        <v>171.33744048143961</v>
      </c>
      <c r="Y2879">
        <v>39.325389823469237</v>
      </c>
      <c r="Z2879">
        <v>28.880079143421462</v>
      </c>
      <c r="AA2879">
        <v>42.480270226766102</v>
      </c>
      <c r="AB2879">
        <v>82.804404859364197</v>
      </c>
      <c r="AC2879">
        <v>0</v>
      </c>
      <c r="AD2879">
        <v>4.8882014416122326</v>
      </c>
      <c r="AE2879">
        <v>373.44054848085699</v>
      </c>
    </row>
    <row r="2880" spans="1:31" x14ac:dyDescent="0.3">
      <c r="A2880">
        <v>2455136</v>
      </c>
      <c r="B2880">
        <v>1</v>
      </c>
      <c r="C2880" t="s">
        <v>80</v>
      </c>
      <c r="D2880" t="s">
        <v>99</v>
      </c>
      <c r="E2880" t="s">
        <v>147</v>
      </c>
      <c r="F2880" t="s">
        <v>8546</v>
      </c>
      <c r="G2880" t="s">
        <v>143</v>
      </c>
      <c r="H2880" t="s">
        <v>135</v>
      </c>
      <c r="I2880" t="s">
        <v>136</v>
      </c>
      <c r="J2880" t="s">
        <v>137</v>
      </c>
      <c r="K2880" t="s">
        <v>138</v>
      </c>
      <c r="L2880" t="s">
        <v>8547</v>
      </c>
      <c r="M2880" t="s">
        <v>8548</v>
      </c>
      <c r="N2880">
        <v>1.855</v>
      </c>
      <c r="O2880">
        <v>0</v>
      </c>
      <c r="P2880">
        <v>63</v>
      </c>
      <c r="Q2880">
        <v>0</v>
      </c>
      <c r="R2880">
        <v>0</v>
      </c>
      <c r="S2880">
        <v>0</v>
      </c>
      <c r="T2880">
        <v>1</v>
      </c>
      <c r="U2880">
        <v>0</v>
      </c>
      <c r="V2880">
        <v>0</v>
      </c>
      <c r="W2880">
        <v>0</v>
      </c>
      <c r="X2880">
        <v>17.616660415424246</v>
      </c>
      <c r="Y2880">
        <v>0</v>
      </c>
      <c r="Z2880">
        <v>0</v>
      </c>
      <c r="AA2880">
        <v>0</v>
      </c>
      <c r="AB2880">
        <v>1.0234636507019281</v>
      </c>
      <c r="AC2880">
        <v>0</v>
      </c>
      <c r="AD2880">
        <v>0</v>
      </c>
      <c r="AE2880">
        <v>18.640124066126173</v>
      </c>
    </row>
    <row r="2881" spans="1:31" x14ac:dyDescent="0.3">
      <c r="A2881">
        <v>2454781</v>
      </c>
      <c r="B2881">
        <v>1</v>
      </c>
      <c r="C2881" t="s">
        <v>80</v>
      </c>
      <c r="D2881" t="s">
        <v>85</v>
      </c>
      <c r="E2881" t="s">
        <v>141</v>
      </c>
      <c r="F2881" t="s">
        <v>8549</v>
      </c>
      <c r="G2881" t="s">
        <v>226</v>
      </c>
      <c r="H2881" t="s">
        <v>144</v>
      </c>
      <c r="I2881" t="s">
        <v>136</v>
      </c>
      <c r="J2881" t="s">
        <v>137</v>
      </c>
      <c r="K2881" t="s">
        <v>162</v>
      </c>
      <c r="L2881" t="s">
        <v>8550</v>
      </c>
      <c r="M2881" t="s">
        <v>8551</v>
      </c>
      <c r="N2881">
        <v>1.6575</v>
      </c>
      <c r="O2881">
        <v>0</v>
      </c>
      <c r="P2881">
        <v>98</v>
      </c>
      <c r="Q2881">
        <v>0</v>
      </c>
      <c r="R2881">
        <v>0</v>
      </c>
      <c r="S2881">
        <v>0</v>
      </c>
      <c r="T2881">
        <v>10</v>
      </c>
      <c r="U2881">
        <v>0</v>
      </c>
      <c r="V2881">
        <v>0</v>
      </c>
      <c r="W2881">
        <v>0</v>
      </c>
      <c r="X2881">
        <v>54.833820022744675</v>
      </c>
      <c r="Y2881">
        <v>0</v>
      </c>
      <c r="Z2881">
        <v>0</v>
      </c>
      <c r="AA2881">
        <v>0</v>
      </c>
      <c r="AB2881">
        <v>11.395362913631082</v>
      </c>
      <c r="AC2881">
        <v>0</v>
      </c>
      <c r="AD2881">
        <v>0</v>
      </c>
      <c r="AE2881">
        <v>66.229182936375764</v>
      </c>
    </row>
    <row r="2882" spans="1:31" x14ac:dyDescent="0.3">
      <c r="A2882">
        <v>2454965</v>
      </c>
      <c r="B2882">
        <v>1</v>
      </c>
      <c r="C2882" t="s">
        <v>80</v>
      </c>
      <c r="D2882" t="s">
        <v>88</v>
      </c>
      <c r="E2882" t="s">
        <v>147</v>
      </c>
      <c r="F2882" t="s">
        <v>8552</v>
      </c>
      <c r="G2882" t="s">
        <v>134</v>
      </c>
      <c r="H2882" t="s">
        <v>135</v>
      </c>
      <c r="I2882" t="s">
        <v>136</v>
      </c>
      <c r="J2882" t="s">
        <v>137</v>
      </c>
      <c r="K2882" t="s">
        <v>138</v>
      </c>
      <c r="L2882" t="s">
        <v>8553</v>
      </c>
      <c r="M2882" t="s">
        <v>8554</v>
      </c>
      <c r="N2882">
        <v>4.4052777770000002</v>
      </c>
      <c r="O2882">
        <v>0</v>
      </c>
      <c r="P2882">
        <v>111</v>
      </c>
      <c r="Q2882">
        <v>0</v>
      </c>
      <c r="R2882">
        <v>0</v>
      </c>
      <c r="S2882">
        <v>0</v>
      </c>
      <c r="T2882">
        <v>27</v>
      </c>
      <c r="U2882">
        <v>0</v>
      </c>
      <c r="V2882">
        <v>0</v>
      </c>
      <c r="W2882">
        <v>0</v>
      </c>
      <c r="X2882">
        <v>247.34354228819609</v>
      </c>
      <c r="Y2882">
        <v>0</v>
      </c>
      <c r="Z2882">
        <v>0</v>
      </c>
      <c r="AA2882">
        <v>0</v>
      </c>
      <c r="AB2882">
        <v>182.28137923493514</v>
      </c>
      <c r="AC2882">
        <v>0</v>
      </c>
      <c r="AD2882">
        <v>0</v>
      </c>
      <c r="AE2882">
        <v>429.62492152313121</v>
      </c>
    </row>
    <row r="2883" spans="1:31" x14ac:dyDescent="0.3">
      <c r="A2883">
        <v>2454610</v>
      </c>
      <c r="B2883">
        <v>1</v>
      </c>
      <c r="C2883" t="s">
        <v>80</v>
      </c>
      <c r="D2883" t="s">
        <v>104</v>
      </c>
      <c r="E2883" t="s">
        <v>173</v>
      </c>
      <c r="F2883" t="s">
        <v>8555</v>
      </c>
      <c r="G2883" t="s">
        <v>179</v>
      </c>
      <c r="H2883" t="s">
        <v>144</v>
      </c>
      <c r="I2883" t="s">
        <v>136</v>
      </c>
      <c r="J2883" t="s">
        <v>137</v>
      </c>
      <c r="K2883" t="s">
        <v>138</v>
      </c>
      <c r="L2883" t="s">
        <v>8556</v>
      </c>
      <c r="M2883" t="s">
        <v>8557</v>
      </c>
      <c r="N2883">
        <v>0.68833333299999999</v>
      </c>
      <c r="O2883">
        <v>0</v>
      </c>
      <c r="P2883">
        <v>13</v>
      </c>
      <c r="Q2883">
        <v>0</v>
      </c>
      <c r="R2883">
        <v>0</v>
      </c>
      <c r="S2883">
        <v>0</v>
      </c>
      <c r="T2883">
        <v>2</v>
      </c>
      <c r="U2883">
        <v>0</v>
      </c>
      <c r="V2883">
        <v>0</v>
      </c>
      <c r="W2883">
        <v>0</v>
      </c>
      <c r="X2883">
        <v>3.0390826640369641</v>
      </c>
      <c r="Y2883">
        <v>0</v>
      </c>
      <c r="Z2883">
        <v>0</v>
      </c>
      <c r="AA2883">
        <v>0</v>
      </c>
      <c r="AB2883">
        <v>2.1841326435081774</v>
      </c>
      <c r="AC2883">
        <v>0</v>
      </c>
      <c r="AD2883">
        <v>0</v>
      </c>
      <c r="AE2883">
        <v>5.2232153075451411</v>
      </c>
    </row>
    <row r="2884" spans="1:31" x14ac:dyDescent="0.3">
      <c r="A2884">
        <v>2454750</v>
      </c>
      <c r="B2884">
        <v>1</v>
      </c>
      <c r="C2884" t="s">
        <v>80</v>
      </c>
      <c r="D2884" t="s">
        <v>85</v>
      </c>
      <c r="E2884" t="s">
        <v>141</v>
      </c>
      <c r="F2884" t="s">
        <v>8558</v>
      </c>
      <c r="G2884" t="s">
        <v>226</v>
      </c>
      <c r="H2884" t="s">
        <v>144</v>
      </c>
      <c r="I2884" t="s">
        <v>136</v>
      </c>
      <c r="J2884" t="s">
        <v>137</v>
      </c>
      <c r="K2884" t="s">
        <v>162</v>
      </c>
      <c r="L2884" t="s">
        <v>8354</v>
      </c>
      <c r="M2884" t="s">
        <v>8559</v>
      </c>
      <c r="N2884">
        <v>0.34583333300000002</v>
      </c>
      <c r="O2884">
        <v>0</v>
      </c>
      <c r="P2884">
        <v>131</v>
      </c>
      <c r="Q2884">
        <v>0</v>
      </c>
      <c r="R2884">
        <v>0</v>
      </c>
      <c r="S2884">
        <v>0</v>
      </c>
      <c r="T2884">
        <v>12</v>
      </c>
      <c r="U2884">
        <v>0</v>
      </c>
      <c r="V2884">
        <v>0</v>
      </c>
      <c r="W2884">
        <v>0</v>
      </c>
      <c r="X2884">
        <v>13.174029129089813</v>
      </c>
      <c r="Y2884">
        <v>0</v>
      </c>
      <c r="Z2884">
        <v>0</v>
      </c>
      <c r="AA2884">
        <v>0</v>
      </c>
      <c r="AB2884">
        <v>3.2662504906281211</v>
      </c>
      <c r="AC2884">
        <v>0</v>
      </c>
      <c r="AD2884">
        <v>0</v>
      </c>
      <c r="AE2884">
        <v>16.440279619717934</v>
      </c>
    </row>
    <row r="2885" spans="1:31" x14ac:dyDescent="0.3">
      <c r="A2885">
        <v>2454587</v>
      </c>
      <c r="B2885">
        <v>1</v>
      </c>
      <c r="C2885" t="s">
        <v>80</v>
      </c>
      <c r="D2885" t="s">
        <v>111</v>
      </c>
      <c r="E2885" t="s">
        <v>182</v>
      </c>
      <c r="F2885" t="s">
        <v>8394</v>
      </c>
      <c r="G2885" t="s">
        <v>259</v>
      </c>
      <c r="H2885" t="s">
        <v>144</v>
      </c>
      <c r="I2885" t="s">
        <v>136</v>
      </c>
      <c r="J2885" t="s">
        <v>137</v>
      </c>
      <c r="K2885" t="s">
        <v>138</v>
      </c>
      <c r="L2885" t="s">
        <v>8560</v>
      </c>
      <c r="M2885" t="s">
        <v>8561</v>
      </c>
      <c r="N2885">
        <v>3.9108333329999998</v>
      </c>
      <c r="O2885">
        <v>0</v>
      </c>
      <c r="P2885">
        <v>115</v>
      </c>
      <c r="Q2885">
        <v>0</v>
      </c>
      <c r="R2885">
        <v>0</v>
      </c>
      <c r="S2885">
        <v>0</v>
      </c>
      <c r="T2885">
        <v>4</v>
      </c>
      <c r="U2885">
        <v>0</v>
      </c>
      <c r="V2885">
        <v>0</v>
      </c>
      <c r="W2885">
        <v>0</v>
      </c>
      <c r="X2885">
        <v>101.01692569834916</v>
      </c>
      <c r="Y2885">
        <v>0</v>
      </c>
      <c r="Z2885">
        <v>0</v>
      </c>
      <c r="AA2885">
        <v>0</v>
      </c>
      <c r="AB2885">
        <v>6.2632006173181116</v>
      </c>
      <c r="AC2885">
        <v>0</v>
      </c>
      <c r="AD2885">
        <v>0</v>
      </c>
      <c r="AE2885">
        <v>107.28012631566726</v>
      </c>
    </row>
    <row r="2886" spans="1:31" x14ac:dyDescent="0.3">
      <c r="A2886">
        <v>2454773</v>
      </c>
      <c r="B2886">
        <v>1</v>
      </c>
      <c r="C2886" t="s">
        <v>81</v>
      </c>
      <c r="D2886" t="s">
        <v>118</v>
      </c>
      <c r="E2886" t="s">
        <v>132</v>
      </c>
      <c r="F2886" t="s">
        <v>8562</v>
      </c>
      <c r="G2886" t="s">
        <v>143</v>
      </c>
      <c r="H2886" t="s">
        <v>135</v>
      </c>
      <c r="I2886" t="s">
        <v>136</v>
      </c>
      <c r="J2886" t="s">
        <v>137</v>
      </c>
      <c r="K2886" t="s">
        <v>138</v>
      </c>
      <c r="L2886" t="s">
        <v>8563</v>
      </c>
      <c r="M2886" t="s">
        <v>8564</v>
      </c>
      <c r="N2886">
        <v>0.73805555499999997</v>
      </c>
      <c r="O2886">
        <v>0</v>
      </c>
      <c r="P2886">
        <v>239</v>
      </c>
      <c r="Q2886">
        <v>1</v>
      </c>
      <c r="R2886">
        <v>1</v>
      </c>
      <c r="S2886">
        <v>12</v>
      </c>
      <c r="T2886">
        <v>19</v>
      </c>
      <c r="U2886">
        <v>0</v>
      </c>
      <c r="V2886">
        <v>0</v>
      </c>
      <c r="W2886">
        <v>0</v>
      </c>
      <c r="X2886">
        <v>100.86791411777105</v>
      </c>
      <c r="Y2886">
        <v>0</v>
      </c>
      <c r="Z2886">
        <v>0.59453752914027003</v>
      </c>
      <c r="AA2886">
        <v>180.3572583077291</v>
      </c>
      <c r="AB2886">
        <v>13.530555188126874</v>
      </c>
      <c r="AC2886">
        <v>0</v>
      </c>
      <c r="AD2886">
        <v>0</v>
      </c>
      <c r="AE2886">
        <v>295.35026514276728</v>
      </c>
    </row>
    <row r="2887" spans="1:31" x14ac:dyDescent="0.3">
      <c r="A2887">
        <v>2454819</v>
      </c>
      <c r="B2887">
        <v>1</v>
      </c>
      <c r="C2887" t="s">
        <v>80</v>
      </c>
      <c r="D2887" t="s">
        <v>83</v>
      </c>
      <c r="E2887" t="s">
        <v>147</v>
      </c>
      <c r="F2887" t="s">
        <v>8565</v>
      </c>
      <c r="G2887" t="s">
        <v>528</v>
      </c>
      <c r="H2887" t="s">
        <v>135</v>
      </c>
      <c r="I2887" t="s">
        <v>136</v>
      </c>
      <c r="J2887" t="s">
        <v>137</v>
      </c>
      <c r="K2887" t="s">
        <v>138</v>
      </c>
      <c r="L2887" t="s">
        <v>8566</v>
      </c>
      <c r="M2887" t="s">
        <v>8567</v>
      </c>
      <c r="N2887">
        <v>2.0497222220000002</v>
      </c>
      <c r="O2887">
        <v>0</v>
      </c>
      <c r="P2887">
        <v>360</v>
      </c>
      <c r="Q2887">
        <v>0</v>
      </c>
      <c r="R2887">
        <v>0</v>
      </c>
      <c r="S2887">
        <v>0</v>
      </c>
      <c r="T2887">
        <v>32</v>
      </c>
      <c r="U2887">
        <v>0</v>
      </c>
      <c r="V2887">
        <v>0</v>
      </c>
      <c r="W2887">
        <v>0</v>
      </c>
      <c r="X2887">
        <v>207.81510781272249</v>
      </c>
      <c r="Y2887">
        <v>0</v>
      </c>
      <c r="Z2887">
        <v>0</v>
      </c>
      <c r="AA2887">
        <v>0</v>
      </c>
      <c r="AB2887">
        <v>142.79964339903444</v>
      </c>
      <c r="AC2887">
        <v>0</v>
      </c>
      <c r="AD2887">
        <v>0</v>
      </c>
      <c r="AE2887">
        <v>350.61475121175692</v>
      </c>
    </row>
    <row r="2888" spans="1:31" x14ac:dyDescent="0.3">
      <c r="A2888">
        <v>2455088</v>
      </c>
      <c r="B2888">
        <v>1</v>
      </c>
      <c r="C2888" t="s">
        <v>80</v>
      </c>
      <c r="D2888" t="s">
        <v>95</v>
      </c>
      <c r="E2888" t="s">
        <v>173</v>
      </c>
      <c r="F2888" t="s">
        <v>8180</v>
      </c>
      <c r="G2888" t="s">
        <v>461</v>
      </c>
      <c r="H2888" t="s">
        <v>144</v>
      </c>
      <c r="I2888" t="s">
        <v>136</v>
      </c>
      <c r="J2888" t="s">
        <v>137</v>
      </c>
      <c r="K2888" t="s">
        <v>138</v>
      </c>
      <c r="L2888" t="s">
        <v>8568</v>
      </c>
      <c r="M2888" t="s">
        <v>8569</v>
      </c>
      <c r="N2888">
        <v>2.0294444440000001</v>
      </c>
      <c r="O2888">
        <v>0</v>
      </c>
      <c r="P2888">
        <v>7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3.7764059133584102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3.7764059133584102</v>
      </c>
    </row>
    <row r="2889" spans="1:31" x14ac:dyDescent="0.3">
      <c r="A2889">
        <v>2455111</v>
      </c>
      <c r="B2889">
        <v>1</v>
      </c>
      <c r="C2889" t="s">
        <v>80</v>
      </c>
      <c r="D2889" t="s">
        <v>82</v>
      </c>
      <c r="E2889" t="s">
        <v>182</v>
      </c>
      <c r="F2889" t="s">
        <v>8570</v>
      </c>
      <c r="G2889" t="s">
        <v>219</v>
      </c>
      <c r="H2889" t="s">
        <v>144</v>
      </c>
      <c r="I2889" t="s">
        <v>136</v>
      </c>
      <c r="J2889" t="s">
        <v>3</v>
      </c>
      <c r="K2889" t="s">
        <v>138</v>
      </c>
      <c r="L2889" t="s">
        <v>8571</v>
      </c>
      <c r="M2889" t="s">
        <v>8572</v>
      </c>
      <c r="N2889">
        <v>4.5625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6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49.795078377287361</v>
      </c>
      <c r="AC2889">
        <v>0</v>
      </c>
      <c r="AD2889">
        <v>0</v>
      </c>
      <c r="AE2889">
        <v>49.795078377287361</v>
      </c>
    </row>
    <row r="2890" spans="1:31" x14ac:dyDescent="0.3">
      <c r="A2890">
        <v>2454733</v>
      </c>
      <c r="B2890">
        <v>1</v>
      </c>
      <c r="C2890" t="s">
        <v>80</v>
      </c>
      <c r="D2890" t="s">
        <v>96</v>
      </c>
      <c r="E2890" t="s">
        <v>173</v>
      </c>
      <c r="F2890" t="s">
        <v>2666</v>
      </c>
      <c r="G2890" t="s">
        <v>461</v>
      </c>
      <c r="H2890" t="s">
        <v>144</v>
      </c>
      <c r="I2890" t="s">
        <v>136</v>
      </c>
      <c r="J2890" t="s">
        <v>137</v>
      </c>
      <c r="K2890" t="s">
        <v>138</v>
      </c>
      <c r="L2890" t="s">
        <v>8573</v>
      </c>
      <c r="M2890" t="s">
        <v>8574</v>
      </c>
      <c r="N2890">
        <v>1.2352777770000001</v>
      </c>
      <c r="O2890">
        <v>0</v>
      </c>
      <c r="P2890">
        <v>1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0.2656724800554236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0.2656724800554236</v>
      </c>
    </row>
    <row r="2891" spans="1:31" x14ac:dyDescent="0.3">
      <c r="A2891">
        <v>2454673</v>
      </c>
      <c r="B2891">
        <v>1</v>
      </c>
      <c r="C2891" t="s">
        <v>80</v>
      </c>
      <c r="D2891" t="s">
        <v>97</v>
      </c>
      <c r="E2891" t="s">
        <v>141</v>
      </c>
      <c r="F2891" t="s">
        <v>8575</v>
      </c>
      <c r="G2891" t="s">
        <v>200</v>
      </c>
      <c r="H2891" t="s">
        <v>144</v>
      </c>
      <c r="I2891" t="s">
        <v>136</v>
      </c>
      <c r="J2891" t="s">
        <v>137</v>
      </c>
      <c r="K2891" t="s">
        <v>138</v>
      </c>
      <c r="L2891" t="s">
        <v>8576</v>
      </c>
      <c r="M2891" t="s">
        <v>8577</v>
      </c>
      <c r="N2891">
        <v>1.7641666659999999</v>
      </c>
      <c r="O2891">
        <v>0</v>
      </c>
      <c r="P2891">
        <v>11</v>
      </c>
      <c r="Q2891">
        <v>0</v>
      </c>
      <c r="R2891">
        <v>11</v>
      </c>
      <c r="S2891">
        <v>0</v>
      </c>
      <c r="T2891">
        <v>2</v>
      </c>
      <c r="U2891">
        <v>0</v>
      </c>
      <c r="V2891">
        <v>0</v>
      </c>
      <c r="W2891">
        <v>0</v>
      </c>
      <c r="X2891">
        <v>16.278717102128979</v>
      </c>
      <c r="Y2891">
        <v>0</v>
      </c>
      <c r="Z2891">
        <v>27.262880677641775</v>
      </c>
      <c r="AA2891">
        <v>0</v>
      </c>
      <c r="AB2891">
        <v>3.4475402664609982</v>
      </c>
      <c r="AC2891">
        <v>0</v>
      </c>
      <c r="AD2891">
        <v>0</v>
      </c>
      <c r="AE2891">
        <v>46.989138046231751</v>
      </c>
    </row>
    <row r="2892" spans="1:31" x14ac:dyDescent="0.3">
      <c r="A2892">
        <v>2454982</v>
      </c>
      <c r="B2892">
        <v>1</v>
      </c>
      <c r="C2892" t="s">
        <v>80</v>
      </c>
      <c r="D2892" t="s">
        <v>84</v>
      </c>
      <c r="E2892" t="s">
        <v>141</v>
      </c>
      <c r="F2892" t="s">
        <v>8578</v>
      </c>
      <c r="G2892" t="s">
        <v>200</v>
      </c>
      <c r="H2892" t="s">
        <v>144</v>
      </c>
      <c r="I2892" t="s">
        <v>136</v>
      </c>
      <c r="J2892" t="s">
        <v>137</v>
      </c>
      <c r="K2892" t="s">
        <v>138</v>
      </c>
      <c r="L2892" t="s">
        <v>8579</v>
      </c>
      <c r="M2892" t="s">
        <v>8580</v>
      </c>
      <c r="N2892">
        <v>3.628055555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1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</row>
    <row r="2893" spans="1:31" x14ac:dyDescent="0.3">
      <c r="A2893">
        <v>2454879</v>
      </c>
      <c r="B2893">
        <v>1</v>
      </c>
      <c r="C2893" t="s">
        <v>80</v>
      </c>
      <c r="D2893" t="s">
        <v>93</v>
      </c>
      <c r="E2893" t="s">
        <v>141</v>
      </c>
      <c r="F2893" t="s">
        <v>8581</v>
      </c>
      <c r="G2893" t="s">
        <v>599</v>
      </c>
      <c r="H2893" t="s">
        <v>144</v>
      </c>
      <c r="I2893" t="s">
        <v>136</v>
      </c>
      <c r="J2893" t="s">
        <v>137</v>
      </c>
      <c r="K2893" t="s">
        <v>138</v>
      </c>
      <c r="L2893" t="s">
        <v>8582</v>
      </c>
      <c r="M2893" t="s">
        <v>8583</v>
      </c>
      <c r="N2893">
        <v>2.3827777769999998</v>
      </c>
      <c r="O2893">
        <v>0</v>
      </c>
      <c r="P2893">
        <v>88</v>
      </c>
      <c r="Q2893">
        <v>0</v>
      </c>
      <c r="R2893">
        <v>4</v>
      </c>
      <c r="S2893">
        <v>0</v>
      </c>
      <c r="T2893">
        <v>7</v>
      </c>
      <c r="U2893">
        <v>0</v>
      </c>
      <c r="V2893">
        <v>1</v>
      </c>
      <c r="W2893">
        <v>0</v>
      </c>
      <c r="X2893">
        <v>44.304607374076362</v>
      </c>
      <c r="Y2893">
        <v>0</v>
      </c>
      <c r="Z2893">
        <v>2.2583838059615324</v>
      </c>
      <c r="AA2893">
        <v>0</v>
      </c>
      <c r="AB2893">
        <v>13.56466237731156</v>
      </c>
      <c r="AC2893">
        <v>0</v>
      </c>
      <c r="AD2893">
        <v>0</v>
      </c>
      <c r="AE2893">
        <v>60.127653557349461</v>
      </c>
    </row>
    <row r="2894" spans="1:31" x14ac:dyDescent="0.3">
      <c r="A2894">
        <v>2454833</v>
      </c>
      <c r="B2894">
        <v>1</v>
      </c>
      <c r="C2894" t="s">
        <v>80</v>
      </c>
      <c r="D2894" t="s">
        <v>103</v>
      </c>
      <c r="E2894" t="s">
        <v>132</v>
      </c>
      <c r="F2894" t="s">
        <v>8584</v>
      </c>
      <c r="G2894" t="s">
        <v>219</v>
      </c>
      <c r="H2894" t="s">
        <v>135</v>
      </c>
      <c r="I2894" t="s">
        <v>136</v>
      </c>
      <c r="J2894" t="s">
        <v>3</v>
      </c>
      <c r="K2894" t="s">
        <v>138</v>
      </c>
      <c r="L2894" t="s">
        <v>8585</v>
      </c>
      <c r="M2894" t="s">
        <v>8586</v>
      </c>
      <c r="N2894">
        <v>2.9316666659999999</v>
      </c>
      <c r="O2894">
        <v>0</v>
      </c>
      <c r="P2894">
        <v>0</v>
      </c>
      <c r="Q2894">
        <v>0</v>
      </c>
      <c r="R2894">
        <v>0</v>
      </c>
      <c r="S2894">
        <v>2</v>
      </c>
      <c r="T2894">
        <v>38</v>
      </c>
      <c r="U2894">
        <v>4</v>
      </c>
      <c r="V2894">
        <v>5</v>
      </c>
      <c r="W2894">
        <v>0</v>
      </c>
      <c r="X2894">
        <v>0</v>
      </c>
      <c r="Y2894">
        <v>0</v>
      </c>
      <c r="Z2894">
        <v>0</v>
      </c>
      <c r="AA2894">
        <v>360.35157815110688</v>
      </c>
      <c r="AB2894">
        <v>326.22459530962584</v>
      </c>
      <c r="AC2894">
        <v>9756.7088947166339</v>
      </c>
      <c r="AD2894">
        <v>552.35907603936255</v>
      </c>
      <c r="AE2894">
        <v>10995.644144216729</v>
      </c>
    </row>
    <row r="2895" spans="1:31" x14ac:dyDescent="0.3">
      <c r="A2895">
        <v>2454859</v>
      </c>
      <c r="B2895">
        <v>1</v>
      </c>
      <c r="C2895" t="s">
        <v>80</v>
      </c>
      <c r="D2895" t="s">
        <v>100</v>
      </c>
      <c r="E2895" t="s">
        <v>173</v>
      </c>
      <c r="F2895" t="s">
        <v>8587</v>
      </c>
      <c r="G2895" t="s">
        <v>239</v>
      </c>
      <c r="H2895" t="s">
        <v>144</v>
      </c>
      <c r="I2895" t="s">
        <v>136</v>
      </c>
      <c r="J2895" t="s">
        <v>137</v>
      </c>
      <c r="K2895" t="s">
        <v>138</v>
      </c>
      <c r="L2895" t="s">
        <v>8588</v>
      </c>
      <c r="M2895" t="s">
        <v>8589</v>
      </c>
      <c r="N2895">
        <v>1.535833333</v>
      </c>
      <c r="O2895">
        <v>0</v>
      </c>
      <c r="P2895">
        <v>1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0.44007739533956752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0.44007739533956752</v>
      </c>
    </row>
    <row r="2896" spans="1:31" x14ac:dyDescent="0.3">
      <c r="A2896">
        <v>2454647</v>
      </c>
      <c r="B2896">
        <v>1</v>
      </c>
      <c r="C2896" t="s">
        <v>80</v>
      </c>
      <c r="D2896" t="s">
        <v>83</v>
      </c>
      <c r="E2896" t="s">
        <v>284</v>
      </c>
      <c r="F2896" t="s">
        <v>503</v>
      </c>
      <c r="G2896" t="s">
        <v>226</v>
      </c>
      <c r="H2896" t="s">
        <v>135</v>
      </c>
      <c r="I2896" t="s">
        <v>136</v>
      </c>
      <c r="J2896" t="s">
        <v>137</v>
      </c>
      <c r="K2896" t="s">
        <v>162</v>
      </c>
      <c r="L2896" t="s">
        <v>8590</v>
      </c>
      <c r="M2896" t="s">
        <v>8591</v>
      </c>
      <c r="N2896">
        <v>6.1272222220000003</v>
      </c>
      <c r="O2896">
        <v>0</v>
      </c>
      <c r="P2896">
        <v>781</v>
      </c>
      <c r="Q2896">
        <v>0</v>
      </c>
      <c r="R2896">
        <v>12</v>
      </c>
      <c r="S2896">
        <v>11</v>
      </c>
      <c r="T2896">
        <v>2931</v>
      </c>
      <c r="U2896">
        <v>4</v>
      </c>
      <c r="V2896">
        <v>69</v>
      </c>
      <c r="W2896">
        <v>0</v>
      </c>
      <c r="X2896">
        <v>1961.3172672762814</v>
      </c>
      <c r="Y2896">
        <v>0</v>
      </c>
      <c r="Z2896">
        <v>121.12900141415929</v>
      </c>
      <c r="AA2896">
        <v>1463.2061705369658</v>
      </c>
      <c r="AB2896">
        <v>26165.64194270322</v>
      </c>
      <c r="AC2896">
        <v>6051.5623698476384</v>
      </c>
      <c r="AD2896">
        <v>14888.584871096189</v>
      </c>
      <c r="AE2896">
        <v>50651.441622874452</v>
      </c>
    </row>
    <row r="2897" spans="1:31" x14ac:dyDescent="0.3">
      <c r="A2897">
        <v>2454690</v>
      </c>
      <c r="B2897">
        <v>1</v>
      </c>
      <c r="C2897" t="s">
        <v>80</v>
      </c>
      <c r="D2897" t="s">
        <v>83</v>
      </c>
      <c r="E2897" t="s">
        <v>141</v>
      </c>
      <c r="F2897" t="s">
        <v>1073</v>
      </c>
      <c r="G2897" t="s">
        <v>143</v>
      </c>
      <c r="H2897" t="s">
        <v>144</v>
      </c>
      <c r="I2897" t="s">
        <v>136</v>
      </c>
      <c r="J2897" t="s">
        <v>137</v>
      </c>
      <c r="K2897" t="s">
        <v>138</v>
      </c>
      <c r="L2897" t="s">
        <v>8592</v>
      </c>
      <c r="M2897" t="s">
        <v>8593</v>
      </c>
      <c r="N2897">
        <v>1.6922222220000001</v>
      </c>
      <c r="O2897">
        <v>0</v>
      </c>
      <c r="P2897">
        <v>123</v>
      </c>
      <c r="Q2897">
        <v>0</v>
      </c>
      <c r="R2897">
        <v>0</v>
      </c>
      <c r="S2897">
        <v>0</v>
      </c>
      <c r="T2897">
        <v>11</v>
      </c>
      <c r="U2897">
        <v>0</v>
      </c>
      <c r="V2897">
        <v>0</v>
      </c>
      <c r="W2897">
        <v>0</v>
      </c>
      <c r="X2897">
        <v>85.182526119854572</v>
      </c>
      <c r="Y2897">
        <v>0</v>
      </c>
      <c r="Z2897">
        <v>0</v>
      </c>
      <c r="AA2897">
        <v>0</v>
      </c>
      <c r="AB2897">
        <v>56.441889508607815</v>
      </c>
      <c r="AC2897">
        <v>0</v>
      </c>
      <c r="AD2897">
        <v>0</v>
      </c>
      <c r="AE2897">
        <v>141.62441562846237</v>
      </c>
    </row>
    <row r="2898" spans="1:31" x14ac:dyDescent="0.3">
      <c r="A2898">
        <v>2454667</v>
      </c>
      <c r="B2898">
        <v>1</v>
      </c>
      <c r="C2898" t="s">
        <v>80</v>
      </c>
      <c r="D2898" t="s">
        <v>83</v>
      </c>
      <c r="E2898" t="s">
        <v>173</v>
      </c>
      <c r="F2898" t="s">
        <v>8594</v>
      </c>
      <c r="G2898" t="s">
        <v>175</v>
      </c>
      <c r="H2898" t="s">
        <v>144</v>
      </c>
      <c r="I2898" t="s">
        <v>136</v>
      </c>
      <c r="J2898" t="s">
        <v>137</v>
      </c>
      <c r="K2898" t="s">
        <v>138</v>
      </c>
      <c r="L2898" t="s">
        <v>8595</v>
      </c>
      <c r="M2898" t="s">
        <v>8596</v>
      </c>
      <c r="N2898">
        <v>1.822777777</v>
      </c>
      <c r="O2898">
        <v>0</v>
      </c>
      <c r="P2898">
        <v>2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0.69176146311691888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0.69176146311691888</v>
      </c>
    </row>
    <row r="2899" spans="1:31" x14ac:dyDescent="0.3">
      <c r="A2899">
        <v>2455208</v>
      </c>
      <c r="B2899">
        <v>1</v>
      </c>
      <c r="C2899" t="s">
        <v>80</v>
      </c>
      <c r="D2899" t="s">
        <v>96</v>
      </c>
      <c r="E2899" t="s">
        <v>141</v>
      </c>
      <c r="F2899" t="s">
        <v>8597</v>
      </c>
      <c r="G2899" t="s">
        <v>1552</v>
      </c>
      <c r="H2899" t="s">
        <v>144</v>
      </c>
      <c r="I2899" t="s">
        <v>136</v>
      </c>
      <c r="J2899" t="s">
        <v>137</v>
      </c>
      <c r="K2899" t="s">
        <v>138</v>
      </c>
      <c r="L2899" t="s">
        <v>8598</v>
      </c>
      <c r="M2899" t="s">
        <v>8599</v>
      </c>
      <c r="N2899">
        <v>2.7377777769999998</v>
      </c>
      <c r="O2899">
        <v>0</v>
      </c>
      <c r="P2899">
        <v>7</v>
      </c>
      <c r="Q2899">
        <v>0</v>
      </c>
      <c r="R2899">
        <v>5</v>
      </c>
      <c r="S2899">
        <v>0</v>
      </c>
      <c r="T2899">
        <v>2</v>
      </c>
      <c r="U2899">
        <v>0</v>
      </c>
      <c r="V2899">
        <v>0</v>
      </c>
      <c r="W2899">
        <v>0</v>
      </c>
      <c r="X2899">
        <v>56.405476522927238</v>
      </c>
      <c r="Y2899">
        <v>0</v>
      </c>
      <c r="Z2899">
        <v>6.3988190441768671</v>
      </c>
      <c r="AA2899">
        <v>0</v>
      </c>
      <c r="AB2899">
        <v>0</v>
      </c>
      <c r="AC2899">
        <v>0</v>
      </c>
      <c r="AD2899">
        <v>0</v>
      </c>
      <c r="AE2899">
        <v>62.804295567104106</v>
      </c>
    </row>
    <row r="2900" spans="1:31" x14ac:dyDescent="0.3">
      <c r="A2900">
        <v>2454604</v>
      </c>
      <c r="B2900">
        <v>1</v>
      </c>
      <c r="C2900" t="s">
        <v>80</v>
      </c>
      <c r="D2900" t="s">
        <v>99</v>
      </c>
      <c r="E2900" t="s">
        <v>159</v>
      </c>
      <c r="F2900" t="s">
        <v>8600</v>
      </c>
      <c r="G2900" t="s">
        <v>200</v>
      </c>
      <c r="H2900" t="s">
        <v>144</v>
      </c>
      <c r="I2900" t="s">
        <v>136</v>
      </c>
      <c r="J2900" t="s">
        <v>137</v>
      </c>
      <c r="K2900" t="s">
        <v>138</v>
      </c>
      <c r="L2900" t="s">
        <v>8601</v>
      </c>
      <c r="M2900" t="s">
        <v>8602</v>
      </c>
      <c r="N2900">
        <v>2.7080555550000001</v>
      </c>
      <c r="O2900">
        <v>0</v>
      </c>
      <c r="P2900">
        <v>52</v>
      </c>
      <c r="Q2900">
        <v>0</v>
      </c>
      <c r="R2900">
        <v>1</v>
      </c>
      <c r="S2900">
        <v>0</v>
      </c>
      <c r="T2900">
        <v>48</v>
      </c>
      <c r="U2900">
        <v>0</v>
      </c>
      <c r="V2900">
        <v>1</v>
      </c>
      <c r="W2900">
        <v>0</v>
      </c>
      <c r="X2900">
        <v>55.28317977612236</v>
      </c>
      <c r="Y2900">
        <v>0</v>
      </c>
      <c r="Z2900">
        <v>0.17842907080744078</v>
      </c>
      <c r="AA2900">
        <v>0</v>
      </c>
      <c r="AB2900">
        <v>243.71197439208208</v>
      </c>
      <c r="AC2900">
        <v>0</v>
      </c>
      <c r="AD2900">
        <v>65.68396262425172</v>
      </c>
      <c r="AE2900">
        <v>364.85754586326357</v>
      </c>
    </row>
    <row r="2901" spans="1:31" x14ac:dyDescent="0.3">
      <c r="A2901">
        <v>2454653</v>
      </c>
      <c r="B2901">
        <v>1</v>
      </c>
      <c r="C2901" t="s">
        <v>80</v>
      </c>
      <c r="D2901" t="s">
        <v>102</v>
      </c>
      <c r="E2901" t="s">
        <v>147</v>
      </c>
      <c r="F2901" t="s">
        <v>8603</v>
      </c>
      <c r="G2901" t="s">
        <v>226</v>
      </c>
      <c r="H2901" t="s">
        <v>135</v>
      </c>
      <c r="I2901" t="s">
        <v>136</v>
      </c>
      <c r="J2901" t="s">
        <v>137</v>
      </c>
      <c r="K2901" t="s">
        <v>162</v>
      </c>
      <c r="L2901" t="s">
        <v>8604</v>
      </c>
      <c r="M2901" t="s">
        <v>8605</v>
      </c>
      <c r="N2901">
        <v>7.8136111110000002</v>
      </c>
      <c r="O2901">
        <v>0</v>
      </c>
      <c r="P2901">
        <v>48</v>
      </c>
      <c r="Q2901">
        <v>0</v>
      </c>
      <c r="R2901">
        <v>11</v>
      </c>
      <c r="S2901">
        <v>0</v>
      </c>
      <c r="T2901">
        <v>4</v>
      </c>
      <c r="U2901">
        <v>0</v>
      </c>
      <c r="V2901">
        <v>0</v>
      </c>
      <c r="W2901">
        <v>0</v>
      </c>
      <c r="X2901">
        <v>48.671636164223173</v>
      </c>
      <c r="Y2901">
        <v>0</v>
      </c>
      <c r="Z2901">
        <v>27.492322368739856</v>
      </c>
      <c r="AA2901">
        <v>0</v>
      </c>
      <c r="AB2901">
        <v>5.0535360502369064</v>
      </c>
      <c r="AC2901">
        <v>0</v>
      </c>
      <c r="AD2901">
        <v>0</v>
      </c>
      <c r="AE2901">
        <v>81.217494583199922</v>
      </c>
    </row>
    <row r="2902" spans="1:31" x14ac:dyDescent="0.3">
      <c r="A2902">
        <v>2455145</v>
      </c>
      <c r="B2902">
        <v>1</v>
      </c>
      <c r="C2902" t="s">
        <v>80</v>
      </c>
      <c r="D2902" t="s">
        <v>101</v>
      </c>
      <c r="E2902" t="s">
        <v>141</v>
      </c>
      <c r="F2902" t="s">
        <v>7355</v>
      </c>
      <c r="G2902" t="s">
        <v>143</v>
      </c>
      <c r="H2902" t="s">
        <v>144</v>
      </c>
      <c r="I2902" t="s">
        <v>136</v>
      </c>
      <c r="J2902" t="s">
        <v>137</v>
      </c>
      <c r="K2902" t="s">
        <v>138</v>
      </c>
      <c r="L2902" t="s">
        <v>8606</v>
      </c>
      <c r="M2902" t="s">
        <v>8607</v>
      </c>
      <c r="N2902">
        <v>0.46750000000000003</v>
      </c>
      <c r="O2902">
        <v>0</v>
      </c>
      <c r="P2902">
        <v>385</v>
      </c>
      <c r="Q2902">
        <v>0</v>
      </c>
      <c r="R2902">
        <v>0</v>
      </c>
      <c r="S2902">
        <v>0</v>
      </c>
      <c r="T2902">
        <v>3</v>
      </c>
      <c r="U2902">
        <v>0</v>
      </c>
      <c r="V2902">
        <v>0</v>
      </c>
      <c r="W2902">
        <v>0</v>
      </c>
      <c r="X2902">
        <v>44.648506038559489</v>
      </c>
      <c r="Y2902">
        <v>0</v>
      </c>
      <c r="Z2902">
        <v>0</v>
      </c>
      <c r="AA2902">
        <v>0</v>
      </c>
      <c r="AB2902">
        <v>0.95112525647452484</v>
      </c>
      <c r="AC2902">
        <v>0</v>
      </c>
      <c r="AD2902">
        <v>0</v>
      </c>
      <c r="AE2902">
        <v>45.599631295034015</v>
      </c>
    </row>
    <row r="2903" spans="1:31" x14ac:dyDescent="0.3">
      <c r="A2903">
        <v>2455194</v>
      </c>
      <c r="B2903">
        <v>1</v>
      </c>
      <c r="C2903" t="s">
        <v>80</v>
      </c>
      <c r="D2903" t="s">
        <v>82</v>
      </c>
      <c r="E2903" t="s">
        <v>159</v>
      </c>
      <c r="F2903" t="s">
        <v>8608</v>
      </c>
      <c r="G2903" t="s">
        <v>143</v>
      </c>
      <c r="H2903" t="s">
        <v>144</v>
      </c>
      <c r="I2903" t="s">
        <v>136</v>
      </c>
      <c r="J2903" t="s">
        <v>137</v>
      </c>
      <c r="K2903" t="s">
        <v>138</v>
      </c>
      <c r="L2903" t="s">
        <v>8609</v>
      </c>
      <c r="M2903" t="s">
        <v>8610</v>
      </c>
      <c r="N2903">
        <v>0.40166666600000001</v>
      </c>
      <c r="O2903">
        <v>0</v>
      </c>
      <c r="P2903">
        <v>663</v>
      </c>
      <c r="Q2903">
        <v>0</v>
      </c>
      <c r="R2903">
        <v>0</v>
      </c>
      <c r="S2903">
        <v>0</v>
      </c>
      <c r="T2903">
        <v>15</v>
      </c>
      <c r="U2903">
        <v>0</v>
      </c>
      <c r="V2903">
        <v>0</v>
      </c>
      <c r="W2903">
        <v>0</v>
      </c>
      <c r="X2903">
        <v>133.01159769785824</v>
      </c>
      <c r="Y2903">
        <v>0</v>
      </c>
      <c r="Z2903">
        <v>0</v>
      </c>
      <c r="AA2903">
        <v>0</v>
      </c>
      <c r="AB2903">
        <v>5.2628983554206359</v>
      </c>
      <c r="AC2903">
        <v>0</v>
      </c>
      <c r="AD2903">
        <v>0</v>
      </c>
      <c r="AE2903">
        <v>138.27449605327888</v>
      </c>
    </row>
    <row r="2904" spans="1:31" x14ac:dyDescent="0.3">
      <c r="A2904">
        <v>2455151</v>
      </c>
      <c r="B2904">
        <v>1</v>
      </c>
      <c r="C2904" t="s">
        <v>80</v>
      </c>
      <c r="D2904" t="s">
        <v>103</v>
      </c>
      <c r="E2904" t="s">
        <v>173</v>
      </c>
      <c r="F2904" t="s">
        <v>8611</v>
      </c>
      <c r="G2904" t="s">
        <v>175</v>
      </c>
      <c r="H2904" t="s">
        <v>144</v>
      </c>
      <c r="I2904" t="s">
        <v>136</v>
      </c>
      <c r="J2904" t="s">
        <v>137</v>
      </c>
      <c r="K2904" t="s">
        <v>138</v>
      </c>
      <c r="L2904" t="s">
        <v>8612</v>
      </c>
      <c r="M2904" t="s">
        <v>8613</v>
      </c>
      <c r="N2904">
        <v>1.048333333</v>
      </c>
      <c r="O2904">
        <v>0</v>
      </c>
      <c r="P2904">
        <v>1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0.5206778288220113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0.5206778288220113</v>
      </c>
    </row>
    <row r="2905" spans="1:31" x14ac:dyDescent="0.3">
      <c r="A2905">
        <v>2455002</v>
      </c>
      <c r="B2905">
        <v>1</v>
      </c>
      <c r="C2905" t="s">
        <v>80</v>
      </c>
      <c r="D2905" t="s">
        <v>83</v>
      </c>
      <c r="E2905" t="s">
        <v>147</v>
      </c>
      <c r="F2905" t="s">
        <v>8614</v>
      </c>
      <c r="G2905" t="s">
        <v>149</v>
      </c>
      <c r="H2905" t="s">
        <v>135</v>
      </c>
      <c r="I2905" t="s">
        <v>136</v>
      </c>
      <c r="J2905" t="s">
        <v>137</v>
      </c>
      <c r="K2905" t="s">
        <v>138</v>
      </c>
      <c r="L2905" t="s">
        <v>8615</v>
      </c>
      <c r="M2905" t="s">
        <v>8616</v>
      </c>
      <c r="N2905">
        <v>0.64611111099999996</v>
      </c>
      <c r="O2905">
        <v>0</v>
      </c>
      <c r="P2905">
        <v>557</v>
      </c>
      <c r="Q2905">
        <v>0</v>
      </c>
      <c r="R2905">
        <v>0</v>
      </c>
      <c r="S2905">
        <v>0</v>
      </c>
      <c r="T2905">
        <v>19</v>
      </c>
      <c r="U2905">
        <v>0</v>
      </c>
      <c r="V2905">
        <v>0</v>
      </c>
      <c r="W2905">
        <v>0</v>
      </c>
      <c r="X2905">
        <v>98.688937635348381</v>
      </c>
      <c r="Y2905">
        <v>0</v>
      </c>
      <c r="Z2905">
        <v>0</v>
      </c>
      <c r="AA2905">
        <v>0</v>
      </c>
      <c r="AB2905">
        <v>17.412699148189791</v>
      </c>
      <c r="AC2905">
        <v>0</v>
      </c>
      <c r="AD2905">
        <v>0</v>
      </c>
      <c r="AE2905">
        <v>116.10163678353817</v>
      </c>
    </row>
    <row r="2906" spans="1:31" x14ac:dyDescent="0.3">
      <c r="A2906">
        <v>2454753</v>
      </c>
      <c r="B2906">
        <v>1</v>
      </c>
      <c r="C2906" t="s">
        <v>81</v>
      </c>
      <c r="D2906" t="s">
        <v>123</v>
      </c>
      <c r="E2906" t="s">
        <v>141</v>
      </c>
      <c r="F2906" t="s">
        <v>8617</v>
      </c>
      <c r="G2906" t="s">
        <v>1536</v>
      </c>
      <c r="H2906" t="s">
        <v>144</v>
      </c>
      <c r="I2906" t="s">
        <v>136</v>
      </c>
      <c r="J2906" t="s">
        <v>137</v>
      </c>
      <c r="K2906" t="s">
        <v>138</v>
      </c>
      <c r="L2906" t="s">
        <v>8618</v>
      </c>
      <c r="M2906" t="s">
        <v>8619</v>
      </c>
      <c r="N2906">
        <v>4.6066666659999997</v>
      </c>
      <c r="O2906">
        <v>0</v>
      </c>
      <c r="P2906">
        <v>16</v>
      </c>
      <c r="Q2906">
        <v>0</v>
      </c>
      <c r="R2906">
        <v>5</v>
      </c>
      <c r="S2906">
        <v>0</v>
      </c>
      <c r="T2906">
        <v>6</v>
      </c>
      <c r="U2906">
        <v>0</v>
      </c>
      <c r="V2906">
        <v>0</v>
      </c>
      <c r="W2906">
        <v>0</v>
      </c>
      <c r="X2906">
        <v>8.9124153440054226</v>
      </c>
      <c r="Y2906">
        <v>0</v>
      </c>
      <c r="Z2906">
        <v>2.3534419153203023</v>
      </c>
      <c r="AA2906">
        <v>0</v>
      </c>
      <c r="AB2906">
        <v>0.56569954667748013</v>
      </c>
      <c r="AC2906">
        <v>0</v>
      </c>
      <c r="AD2906">
        <v>0</v>
      </c>
      <c r="AE2906">
        <v>11.831556806003205</v>
      </c>
    </row>
    <row r="2907" spans="1:31" x14ac:dyDescent="0.3">
      <c r="A2907">
        <v>2455108</v>
      </c>
      <c r="B2907">
        <v>1</v>
      </c>
      <c r="C2907" t="s">
        <v>81</v>
      </c>
      <c r="D2907" t="s">
        <v>118</v>
      </c>
      <c r="E2907" t="s">
        <v>159</v>
      </c>
      <c r="F2907" t="s">
        <v>8620</v>
      </c>
      <c r="G2907" t="s">
        <v>725</v>
      </c>
      <c r="H2907" t="s">
        <v>144</v>
      </c>
      <c r="I2907" t="s">
        <v>136</v>
      </c>
      <c r="J2907" t="s">
        <v>137</v>
      </c>
      <c r="K2907" t="s">
        <v>138</v>
      </c>
      <c r="L2907" t="s">
        <v>8621</v>
      </c>
      <c r="M2907" t="s">
        <v>8622</v>
      </c>
      <c r="N2907">
        <v>1.0161111110000001</v>
      </c>
      <c r="O2907">
        <v>0</v>
      </c>
      <c r="P2907">
        <v>105</v>
      </c>
      <c r="Q2907">
        <v>0</v>
      </c>
      <c r="R2907">
        <v>1</v>
      </c>
      <c r="S2907">
        <v>0</v>
      </c>
      <c r="T2907">
        <v>6</v>
      </c>
      <c r="U2907">
        <v>0</v>
      </c>
      <c r="V2907">
        <v>0</v>
      </c>
      <c r="W2907">
        <v>0</v>
      </c>
      <c r="X2907">
        <v>24.922104903062063</v>
      </c>
      <c r="Y2907">
        <v>0</v>
      </c>
      <c r="Z2907">
        <v>0.42212431437928172</v>
      </c>
      <c r="AA2907">
        <v>0</v>
      </c>
      <c r="AB2907">
        <v>1.0085841271356744</v>
      </c>
      <c r="AC2907">
        <v>0</v>
      </c>
      <c r="AD2907">
        <v>0</v>
      </c>
      <c r="AE2907">
        <v>26.352813344577019</v>
      </c>
    </row>
    <row r="2908" spans="1:31" x14ac:dyDescent="0.3">
      <c r="A2908">
        <v>2454962</v>
      </c>
      <c r="B2908">
        <v>1</v>
      </c>
      <c r="C2908" t="s">
        <v>80</v>
      </c>
      <c r="D2908" t="s">
        <v>106</v>
      </c>
      <c r="E2908" t="s">
        <v>141</v>
      </c>
      <c r="F2908" t="s">
        <v>8623</v>
      </c>
      <c r="G2908" t="s">
        <v>156</v>
      </c>
      <c r="H2908" t="s">
        <v>144</v>
      </c>
      <c r="I2908" t="s">
        <v>136</v>
      </c>
      <c r="J2908" t="s">
        <v>137</v>
      </c>
      <c r="K2908" t="s">
        <v>138</v>
      </c>
      <c r="L2908" t="s">
        <v>8624</v>
      </c>
      <c r="M2908" t="s">
        <v>8625</v>
      </c>
      <c r="N2908">
        <v>4.8369444440000002</v>
      </c>
      <c r="O2908">
        <v>0</v>
      </c>
      <c r="P2908">
        <v>58</v>
      </c>
      <c r="Q2908">
        <v>0</v>
      </c>
      <c r="R2908">
        <v>15</v>
      </c>
      <c r="S2908">
        <v>0</v>
      </c>
      <c r="T2908">
        <v>12</v>
      </c>
      <c r="U2908">
        <v>0</v>
      </c>
      <c r="V2908">
        <v>0</v>
      </c>
      <c r="W2908">
        <v>0</v>
      </c>
      <c r="X2908">
        <v>81.378053573659315</v>
      </c>
      <c r="Y2908">
        <v>0</v>
      </c>
      <c r="Z2908">
        <v>14.263391338687033</v>
      </c>
      <c r="AA2908">
        <v>0</v>
      </c>
      <c r="AB2908">
        <v>19.015159307532251</v>
      </c>
      <c r="AC2908">
        <v>0</v>
      </c>
      <c r="AD2908">
        <v>0</v>
      </c>
      <c r="AE2908">
        <v>114.6566042198786</v>
      </c>
    </row>
    <row r="2909" spans="1:31" x14ac:dyDescent="0.3">
      <c r="A2909">
        <v>2454985</v>
      </c>
      <c r="B2909">
        <v>1</v>
      </c>
      <c r="C2909" t="s">
        <v>80</v>
      </c>
      <c r="D2909" t="s">
        <v>100</v>
      </c>
      <c r="E2909" t="s">
        <v>169</v>
      </c>
      <c r="F2909" t="s">
        <v>8626</v>
      </c>
      <c r="G2909" t="s">
        <v>149</v>
      </c>
      <c r="H2909" t="s">
        <v>135</v>
      </c>
      <c r="I2909" t="s">
        <v>136</v>
      </c>
      <c r="J2909" t="s">
        <v>137</v>
      </c>
      <c r="K2909" t="s">
        <v>138</v>
      </c>
      <c r="L2909" t="s">
        <v>8627</v>
      </c>
      <c r="M2909" t="s">
        <v>8628</v>
      </c>
      <c r="N2909">
        <v>0.35527777700000002</v>
      </c>
      <c r="O2909">
        <v>0</v>
      </c>
      <c r="P2909">
        <v>93</v>
      </c>
      <c r="Q2909">
        <v>3</v>
      </c>
      <c r="R2909">
        <v>19</v>
      </c>
      <c r="S2909">
        <v>12</v>
      </c>
      <c r="T2909">
        <v>123</v>
      </c>
      <c r="U2909">
        <v>2</v>
      </c>
      <c r="V2909">
        <v>0</v>
      </c>
      <c r="W2909">
        <v>0</v>
      </c>
      <c r="X2909">
        <v>16.331009893441298</v>
      </c>
      <c r="Y2909">
        <v>1.2209991111544196</v>
      </c>
      <c r="Z2909">
        <v>2.3418183632325449</v>
      </c>
      <c r="AA2909">
        <v>95.321126892882901</v>
      </c>
      <c r="AB2909">
        <v>191.01311408034076</v>
      </c>
      <c r="AC2909">
        <v>27.891686348285123</v>
      </c>
      <c r="AD2909">
        <v>0</v>
      </c>
      <c r="AE2909">
        <v>334.11975468933707</v>
      </c>
    </row>
    <row r="2910" spans="1:31" x14ac:dyDescent="0.3">
      <c r="A2910">
        <v>2455085</v>
      </c>
      <c r="B2910">
        <v>1</v>
      </c>
      <c r="C2910" t="s">
        <v>80</v>
      </c>
      <c r="D2910" t="s">
        <v>96</v>
      </c>
      <c r="E2910" t="s">
        <v>141</v>
      </c>
      <c r="F2910" t="s">
        <v>8629</v>
      </c>
      <c r="G2910" t="s">
        <v>143</v>
      </c>
      <c r="H2910" t="s">
        <v>144</v>
      </c>
      <c r="I2910" t="s">
        <v>136</v>
      </c>
      <c r="J2910" t="s">
        <v>137</v>
      </c>
      <c r="K2910" t="s">
        <v>138</v>
      </c>
      <c r="L2910" t="s">
        <v>8630</v>
      </c>
      <c r="M2910" t="s">
        <v>8631</v>
      </c>
      <c r="N2910">
        <v>0.891666666</v>
      </c>
      <c r="O2910">
        <v>0</v>
      </c>
      <c r="P2910">
        <v>38</v>
      </c>
      <c r="Q2910">
        <v>0</v>
      </c>
      <c r="R2910">
        <v>0</v>
      </c>
      <c r="S2910">
        <v>0</v>
      </c>
      <c r="T2910">
        <v>1</v>
      </c>
      <c r="U2910">
        <v>0</v>
      </c>
      <c r="V2910">
        <v>0</v>
      </c>
      <c r="W2910">
        <v>0</v>
      </c>
      <c r="X2910">
        <v>31.924855974515854</v>
      </c>
      <c r="Y2910">
        <v>0</v>
      </c>
      <c r="Z2910">
        <v>0</v>
      </c>
      <c r="AA2910">
        <v>0</v>
      </c>
      <c r="AB2910">
        <v>2.6478272397845996E-2</v>
      </c>
      <c r="AC2910">
        <v>0</v>
      </c>
      <c r="AD2910">
        <v>0</v>
      </c>
      <c r="AE2910">
        <v>31.951334246913699</v>
      </c>
    </row>
    <row r="2911" spans="1:31" x14ac:dyDescent="0.3">
      <c r="A2911">
        <v>2455125</v>
      </c>
      <c r="B2911">
        <v>1</v>
      </c>
      <c r="C2911" t="s">
        <v>80</v>
      </c>
      <c r="D2911" t="s">
        <v>111</v>
      </c>
      <c r="E2911" t="s">
        <v>173</v>
      </c>
      <c r="F2911" t="s">
        <v>8632</v>
      </c>
      <c r="G2911" t="s">
        <v>219</v>
      </c>
      <c r="H2911" t="s">
        <v>144</v>
      </c>
      <c r="I2911" t="s">
        <v>136</v>
      </c>
      <c r="J2911" t="s">
        <v>3</v>
      </c>
      <c r="K2911" t="s">
        <v>138</v>
      </c>
      <c r="L2911" t="s">
        <v>8633</v>
      </c>
      <c r="M2911" t="s">
        <v>8634</v>
      </c>
      <c r="N2911">
        <v>3.1466666659999998</v>
      </c>
      <c r="O2911">
        <v>0</v>
      </c>
      <c r="P2911">
        <v>7</v>
      </c>
      <c r="Q2911">
        <v>0</v>
      </c>
      <c r="R2911">
        <v>0</v>
      </c>
      <c r="S2911">
        <v>0</v>
      </c>
      <c r="T2911">
        <v>2</v>
      </c>
      <c r="U2911">
        <v>0</v>
      </c>
      <c r="V2911">
        <v>0</v>
      </c>
      <c r="W2911">
        <v>0</v>
      </c>
      <c r="X2911">
        <v>3.7559906797181779</v>
      </c>
      <c r="Y2911">
        <v>0</v>
      </c>
      <c r="Z2911">
        <v>0</v>
      </c>
      <c r="AA2911">
        <v>0</v>
      </c>
      <c r="AB2911">
        <v>1.4270316364865725</v>
      </c>
      <c r="AC2911">
        <v>0</v>
      </c>
      <c r="AD2911">
        <v>0</v>
      </c>
      <c r="AE2911">
        <v>5.1830223162047506</v>
      </c>
    </row>
    <row r="2912" spans="1:31" x14ac:dyDescent="0.3">
      <c r="A2912">
        <v>2454876</v>
      </c>
      <c r="B2912">
        <v>1</v>
      </c>
      <c r="C2912" t="s">
        <v>80</v>
      </c>
      <c r="D2912" t="s">
        <v>85</v>
      </c>
      <c r="E2912" t="s">
        <v>159</v>
      </c>
      <c r="F2912" t="s">
        <v>8635</v>
      </c>
      <c r="G2912" t="s">
        <v>226</v>
      </c>
      <c r="H2912" t="s">
        <v>144</v>
      </c>
      <c r="I2912" t="s">
        <v>136</v>
      </c>
      <c r="J2912" t="s">
        <v>137</v>
      </c>
      <c r="K2912" t="s">
        <v>162</v>
      </c>
      <c r="L2912" t="s">
        <v>8636</v>
      </c>
      <c r="M2912" t="s">
        <v>8637</v>
      </c>
      <c r="N2912">
        <v>0.961388888</v>
      </c>
      <c r="O2912">
        <v>0</v>
      </c>
      <c r="P2912">
        <v>369</v>
      </c>
      <c r="Q2912">
        <v>0</v>
      </c>
      <c r="R2912">
        <v>0</v>
      </c>
      <c r="S2912">
        <v>0</v>
      </c>
      <c r="T2912">
        <v>24</v>
      </c>
      <c r="U2912">
        <v>0</v>
      </c>
      <c r="V2912">
        <v>0</v>
      </c>
      <c r="W2912">
        <v>0</v>
      </c>
      <c r="X2912">
        <v>102.10370744401794</v>
      </c>
      <c r="Y2912">
        <v>0</v>
      </c>
      <c r="Z2912">
        <v>0</v>
      </c>
      <c r="AA2912">
        <v>0</v>
      </c>
      <c r="AB2912">
        <v>11.523942981645106</v>
      </c>
      <c r="AC2912">
        <v>0</v>
      </c>
      <c r="AD2912">
        <v>0</v>
      </c>
      <c r="AE2912">
        <v>113.62765042566305</v>
      </c>
    </row>
    <row r="2913" spans="1:31" x14ac:dyDescent="0.3">
      <c r="A2913">
        <v>2454590</v>
      </c>
      <c r="B2913">
        <v>1</v>
      </c>
      <c r="C2913" t="s">
        <v>80</v>
      </c>
      <c r="D2913" t="s">
        <v>93</v>
      </c>
      <c r="E2913" t="s">
        <v>141</v>
      </c>
      <c r="F2913" t="s">
        <v>8638</v>
      </c>
      <c r="G2913" t="s">
        <v>156</v>
      </c>
      <c r="H2913" t="s">
        <v>144</v>
      </c>
      <c r="I2913" t="s">
        <v>136</v>
      </c>
      <c r="J2913" t="s">
        <v>137</v>
      </c>
      <c r="K2913" t="s">
        <v>138</v>
      </c>
      <c r="L2913" t="s">
        <v>8639</v>
      </c>
      <c r="M2913" t="s">
        <v>8640</v>
      </c>
      <c r="N2913">
        <v>2.159444444</v>
      </c>
      <c r="O2913">
        <v>0</v>
      </c>
      <c r="P2913">
        <v>0</v>
      </c>
      <c r="Q2913">
        <v>0</v>
      </c>
      <c r="R2913">
        <v>10</v>
      </c>
      <c r="S2913">
        <v>0</v>
      </c>
      <c r="T2913">
        <v>4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6.76248663850855</v>
      </c>
      <c r="AA2913">
        <v>0</v>
      </c>
      <c r="AB2913">
        <v>0.571403490558821</v>
      </c>
      <c r="AC2913">
        <v>0</v>
      </c>
      <c r="AD2913">
        <v>0</v>
      </c>
      <c r="AE2913">
        <v>7.3338901290673713</v>
      </c>
    </row>
    <row r="2914" spans="1:31" x14ac:dyDescent="0.3">
      <c r="A2914">
        <v>2454922</v>
      </c>
      <c r="B2914">
        <v>1</v>
      </c>
      <c r="C2914" t="s">
        <v>80</v>
      </c>
      <c r="D2914" t="s">
        <v>84</v>
      </c>
      <c r="E2914" t="s">
        <v>173</v>
      </c>
      <c r="F2914" t="s">
        <v>8641</v>
      </c>
      <c r="G2914" t="s">
        <v>179</v>
      </c>
      <c r="H2914" t="s">
        <v>144</v>
      </c>
      <c r="I2914" t="s">
        <v>136</v>
      </c>
      <c r="J2914" t="s">
        <v>137</v>
      </c>
      <c r="K2914" t="s">
        <v>138</v>
      </c>
      <c r="L2914" t="s">
        <v>8642</v>
      </c>
      <c r="M2914" t="s">
        <v>8643</v>
      </c>
      <c r="N2914">
        <v>1.3444444440000001</v>
      </c>
      <c r="O2914">
        <v>0</v>
      </c>
      <c r="P2914">
        <v>4</v>
      </c>
      <c r="Q2914">
        <v>0</v>
      </c>
      <c r="R2914">
        <v>0</v>
      </c>
      <c r="S2914">
        <v>0</v>
      </c>
      <c r="T2914">
        <v>2</v>
      </c>
      <c r="U2914">
        <v>0</v>
      </c>
      <c r="V2914">
        <v>0</v>
      </c>
      <c r="W2914">
        <v>0</v>
      </c>
      <c r="X2914">
        <v>1.4116432178733322</v>
      </c>
      <c r="Y2914">
        <v>0</v>
      </c>
      <c r="Z2914">
        <v>0</v>
      </c>
      <c r="AA2914">
        <v>0</v>
      </c>
      <c r="AB2914">
        <v>3.6175122460509721</v>
      </c>
      <c r="AC2914">
        <v>0</v>
      </c>
      <c r="AD2914">
        <v>0</v>
      </c>
      <c r="AE2914">
        <v>5.0291554639243046</v>
      </c>
    </row>
    <row r="2915" spans="1:31" x14ac:dyDescent="0.3">
      <c r="A2915">
        <v>2454979</v>
      </c>
      <c r="B2915">
        <v>1</v>
      </c>
      <c r="C2915" t="s">
        <v>81</v>
      </c>
      <c r="D2915" t="s">
        <v>113</v>
      </c>
      <c r="E2915" t="s">
        <v>141</v>
      </c>
      <c r="F2915" t="s">
        <v>7844</v>
      </c>
      <c r="G2915" t="s">
        <v>8644</v>
      </c>
      <c r="H2915" t="s">
        <v>144</v>
      </c>
      <c r="I2915" t="s">
        <v>136</v>
      </c>
      <c r="J2915" t="s">
        <v>137</v>
      </c>
      <c r="K2915" t="s">
        <v>138</v>
      </c>
      <c r="L2915" t="s">
        <v>8645</v>
      </c>
      <c r="M2915" t="s">
        <v>8646</v>
      </c>
      <c r="N2915">
        <v>3.6377777770000002</v>
      </c>
      <c r="O2915">
        <v>0</v>
      </c>
      <c r="P2915">
        <v>14</v>
      </c>
      <c r="Q2915">
        <v>0</v>
      </c>
      <c r="R2915">
        <v>4</v>
      </c>
      <c r="S2915">
        <v>0</v>
      </c>
      <c r="T2915">
        <v>2</v>
      </c>
      <c r="U2915">
        <v>0</v>
      </c>
      <c r="V2915">
        <v>0</v>
      </c>
      <c r="W2915">
        <v>0</v>
      </c>
      <c r="X2915">
        <v>5.9959268231582543</v>
      </c>
      <c r="Y2915">
        <v>0</v>
      </c>
      <c r="Z2915">
        <v>15.045239655922813</v>
      </c>
      <c r="AA2915">
        <v>0</v>
      </c>
      <c r="AB2915">
        <v>7.77053155232176</v>
      </c>
      <c r="AC2915">
        <v>0</v>
      </c>
      <c r="AD2915">
        <v>0</v>
      </c>
      <c r="AE2915">
        <v>28.811698031402827</v>
      </c>
    </row>
    <row r="2916" spans="1:31" x14ac:dyDescent="0.3">
      <c r="A2916">
        <v>2455025</v>
      </c>
      <c r="B2916">
        <v>1</v>
      </c>
      <c r="C2916" t="s">
        <v>80</v>
      </c>
      <c r="D2916" t="s">
        <v>93</v>
      </c>
      <c r="E2916" t="s">
        <v>147</v>
      </c>
      <c r="F2916" t="s">
        <v>8647</v>
      </c>
      <c r="G2916" t="s">
        <v>134</v>
      </c>
      <c r="H2916" t="s">
        <v>135</v>
      </c>
      <c r="I2916" t="s">
        <v>136</v>
      </c>
      <c r="J2916" t="s">
        <v>137</v>
      </c>
      <c r="K2916" t="s">
        <v>138</v>
      </c>
      <c r="L2916" t="s">
        <v>8648</v>
      </c>
      <c r="M2916" t="s">
        <v>8649</v>
      </c>
      <c r="N2916">
        <v>3.3388888880000001</v>
      </c>
      <c r="O2916">
        <v>0</v>
      </c>
      <c r="P2916">
        <v>0</v>
      </c>
      <c r="Q2916">
        <v>0</v>
      </c>
      <c r="R2916">
        <v>8</v>
      </c>
      <c r="S2916">
        <v>0</v>
      </c>
      <c r="T2916">
        <v>5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4.5524353996155096</v>
      </c>
      <c r="AA2916">
        <v>0</v>
      </c>
      <c r="AB2916">
        <v>7.1603762943976674</v>
      </c>
      <c r="AC2916">
        <v>0</v>
      </c>
      <c r="AD2916">
        <v>0</v>
      </c>
      <c r="AE2916">
        <v>11.712811694013176</v>
      </c>
    </row>
    <row r="2917" spans="1:31" x14ac:dyDescent="0.3">
      <c r="A2917">
        <v>2455168</v>
      </c>
      <c r="B2917">
        <v>1</v>
      </c>
      <c r="C2917" t="s">
        <v>81</v>
      </c>
      <c r="D2917" t="s">
        <v>128</v>
      </c>
      <c r="E2917" t="s">
        <v>169</v>
      </c>
      <c r="F2917" t="s">
        <v>8650</v>
      </c>
      <c r="G2917" t="s">
        <v>149</v>
      </c>
      <c r="H2917" t="s">
        <v>135</v>
      </c>
      <c r="I2917" t="s">
        <v>136</v>
      </c>
      <c r="J2917" t="s">
        <v>137</v>
      </c>
      <c r="K2917" t="s">
        <v>138</v>
      </c>
      <c r="L2917" t="s">
        <v>8651</v>
      </c>
      <c r="M2917" t="s">
        <v>8652</v>
      </c>
      <c r="N2917">
        <v>0.95250000000000001</v>
      </c>
      <c r="O2917">
        <v>20</v>
      </c>
      <c r="P2917">
        <v>115</v>
      </c>
      <c r="Q2917">
        <v>300</v>
      </c>
      <c r="R2917">
        <v>97</v>
      </c>
      <c r="S2917">
        <v>11</v>
      </c>
      <c r="T2917">
        <v>6</v>
      </c>
      <c r="U2917">
        <v>0</v>
      </c>
      <c r="V2917">
        <v>0</v>
      </c>
      <c r="W2917">
        <v>4.7026347321451478</v>
      </c>
      <c r="X2917">
        <v>35.133526507000703</v>
      </c>
      <c r="Y2917">
        <v>81.1625562692372</v>
      </c>
      <c r="Z2917">
        <v>31.908413787925067</v>
      </c>
      <c r="AA2917">
        <v>6.9565053802058712</v>
      </c>
      <c r="AB2917">
        <v>5.8302132905428694</v>
      </c>
      <c r="AC2917">
        <v>0</v>
      </c>
      <c r="AD2917">
        <v>0</v>
      </c>
      <c r="AE2917">
        <v>165.69384996705685</v>
      </c>
    </row>
    <row r="2918" spans="1:31" x14ac:dyDescent="0.3">
      <c r="A2918">
        <v>2455191</v>
      </c>
      <c r="B2918">
        <v>1</v>
      </c>
      <c r="C2918" t="s">
        <v>80</v>
      </c>
      <c r="D2918" t="s">
        <v>100</v>
      </c>
      <c r="E2918" t="s">
        <v>159</v>
      </c>
      <c r="F2918" t="s">
        <v>8653</v>
      </c>
      <c r="G2918" t="s">
        <v>143</v>
      </c>
      <c r="H2918" t="s">
        <v>144</v>
      </c>
      <c r="I2918" t="s">
        <v>136</v>
      </c>
      <c r="J2918" t="s">
        <v>137</v>
      </c>
      <c r="K2918" t="s">
        <v>138</v>
      </c>
      <c r="L2918" t="s">
        <v>8654</v>
      </c>
      <c r="M2918" t="s">
        <v>8655</v>
      </c>
      <c r="N2918">
        <v>0.47055555500000001</v>
      </c>
      <c r="O2918">
        <v>0</v>
      </c>
      <c r="P2918">
        <v>74</v>
      </c>
      <c r="Q2918">
        <v>0</v>
      </c>
      <c r="R2918">
        <v>2</v>
      </c>
      <c r="S2918">
        <v>0</v>
      </c>
      <c r="T2918">
        <v>3</v>
      </c>
      <c r="U2918">
        <v>0</v>
      </c>
      <c r="V2918">
        <v>0</v>
      </c>
      <c r="W2918">
        <v>0</v>
      </c>
      <c r="X2918">
        <v>16.209793854937192</v>
      </c>
      <c r="Y2918">
        <v>0</v>
      </c>
      <c r="Z2918">
        <v>9.9554710022368931E-2</v>
      </c>
      <c r="AA2918">
        <v>0</v>
      </c>
      <c r="AB2918">
        <v>0.79990839479546338</v>
      </c>
      <c r="AC2918">
        <v>0</v>
      </c>
      <c r="AD2918">
        <v>0</v>
      </c>
      <c r="AE2918">
        <v>17.109256959755022</v>
      </c>
    </row>
    <row r="2919" spans="1:31" x14ac:dyDescent="0.3">
      <c r="A2919">
        <v>2454670</v>
      </c>
      <c r="B2919">
        <v>1</v>
      </c>
      <c r="C2919" t="s">
        <v>81</v>
      </c>
      <c r="D2919" t="s">
        <v>128</v>
      </c>
      <c r="E2919" t="s">
        <v>159</v>
      </c>
      <c r="F2919" t="s">
        <v>8656</v>
      </c>
      <c r="G2919" t="s">
        <v>226</v>
      </c>
      <c r="H2919" t="s">
        <v>144</v>
      </c>
      <c r="I2919" t="s">
        <v>136</v>
      </c>
      <c r="J2919" t="s">
        <v>137</v>
      </c>
      <c r="K2919" t="s">
        <v>162</v>
      </c>
      <c r="L2919" t="s">
        <v>8657</v>
      </c>
      <c r="M2919" t="s">
        <v>8658</v>
      </c>
      <c r="N2919">
        <v>0.48888888800000002</v>
      </c>
      <c r="O2919">
        <v>0</v>
      </c>
      <c r="P2919">
        <v>215</v>
      </c>
      <c r="Q2919">
        <v>0</v>
      </c>
      <c r="R2919">
        <v>0</v>
      </c>
      <c r="S2919">
        <v>0</v>
      </c>
      <c r="T2919">
        <v>11</v>
      </c>
      <c r="U2919">
        <v>0</v>
      </c>
      <c r="V2919">
        <v>0</v>
      </c>
      <c r="W2919">
        <v>0</v>
      </c>
      <c r="X2919">
        <v>27.273399567382448</v>
      </c>
      <c r="Y2919">
        <v>0</v>
      </c>
      <c r="Z2919">
        <v>0</v>
      </c>
      <c r="AA2919">
        <v>0</v>
      </c>
      <c r="AB2919">
        <v>12.259770987425529</v>
      </c>
      <c r="AC2919">
        <v>0</v>
      </c>
      <c r="AD2919">
        <v>0</v>
      </c>
      <c r="AE2919">
        <v>39.533170554807981</v>
      </c>
    </row>
    <row r="2920" spans="1:31" x14ac:dyDescent="0.3">
      <c r="A2920">
        <v>2454693</v>
      </c>
      <c r="B2920">
        <v>1</v>
      </c>
      <c r="C2920" t="s">
        <v>81</v>
      </c>
      <c r="D2920" t="s">
        <v>115</v>
      </c>
      <c r="E2920" t="s">
        <v>132</v>
      </c>
      <c r="F2920" t="s">
        <v>8659</v>
      </c>
      <c r="G2920" t="s">
        <v>149</v>
      </c>
      <c r="H2920" t="s">
        <v>135</v>
      </c>
      <c r="I2920" t="s">
        <v>660</v>
      </c>
      <c r="J2920" t="s">
        <v>137</v>
      </c>
      <c r="K2920" t="s">
        <v>138</v>
      </c>
      <c r="L2920" t="s">
        <v>8660</v>
      </c>
      <c r="M2920" t="s">
        <v>8661</v>
      </c>
      <c r="N2920">
        <v>1.3888888E-2</v>
      </c>
      <c r="O2920">
        <v>0</v>
      </c>
      <c r="P2920">
        <v>1325</v>
      </c>
      <c r="Q2920">
        <v>1</v>
      </c>
      <c r="R2920">
        <v>21</v>
      </c>
      <c r="S2920">
        <v>7</v>
      </c>
      <c r="T2920">
        <v>121</v>
      </c>
      <c r="U2920">
        <v>1</v>
      </c>
      <c r="V2920">
        <v>0</v>
      </c>
      <c r="W2920">
        <v>0</v>
      </c>
      <c r="X2920">
        <v>1.823497928329018</v>
      </c>
      <c r="Y2920">
        <v>9.3055423831417943E-3</v>
      </c>
      <c r="Z2920">
        <v>1.4319608552144283E-2</v>
      </c>
      <c r="AA2920">
        <v>0.18364176612632221</v>
      </c>
      <c r="AB2920">
        <v>0.78854145412386323</v>
      </c>
      <c r="AC2920">
        <v>0.46930873560860664</v>
      </c>
      <c r="AD2920">
        <v>0</v>
      </c>
      <c r="AE2920">
        <v>3.2886150351230965</v>
      </c>
    </row>
    <row r="2921" spans="1:31" x14ac:dyDescent="0.3">
      <c r="A2921">
        <v>2454856</v>
      </c>
      <c r="B2921">
        <v>1</v>
      </c>
      <c r="C2921" t="s">
        <v>80</v>
      </c>
      <c r="D2921" t="s">
        <v>103</v>
      </c>
      <c r="E2921" t="s">
        <v>147</v>
      </c>
      <c r="F2921" t="s">
        <v>8662</v>
      </c>
      <c r="G2921" t="s">
        <v>353</v>
      </c>
      <c r="H2921" t="s">
        <v>135</v>
      </c>
      <c r="I2921" t="s">
        <v>136</v>
      </c>
      <c r="J2921" t="s">
        <v>137</v>
      </c>
      <c r="K2921" t="s">
        <v>138</v>
      </c>
      <c r="L2921" t="s">
        <v>8663</v>
      </c>
      <c r="M2921" t="s">
        <v>8664</v>
      </c>
      <c r="N2921">
        <v>0.84055555500000001</v>
      </c>
      <c r="O2921">
        <v>0</v>
      </c>
      <c r="P2921">
        <v>0</v>
      </c>
      <c r="Q2921">
        <v>1</v>
      </c>
      <c r="R2921">
        <v>0</v>
      </c>
      <c r="S2921">
        <v>1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0.10763403855018769</v>
      </c>
      <c r="Z2921">
        <v>0</v>
      </c>
      <c r="AA2921">
        <v>0.1102702403975081</v>
      </c>
      <c r="AB2921">
        <v>0</v>
      </c>
      <c r="AC2921">
        <v>0</v>
      </c>
      <c r="AD2921">
        <v>0</v>
      </c>
      <c r="AE2921">
        <v>0.21790427894769579</v>
      </c>
    </row>
    <row r="2922" spans="1:31" x14ac:dyDescent="0.3">
      <c r="A2922">
        <v>2454756</v>
      </c>
      <c r="B2922">
        <v>1</v>
      </c>
      <c r="C2922" t="s">
        <v>80</v>
      </c>
      <c r="D2922" t="s">
        <v>105</v>
      </c>
      <c r="E2922" t="s">
        <v>173</v>
      </c>
      <c r="F2922" t="s">
        <v>8665</v>
      </c>
      <c r="G2922" t="s">
        <v>461</v>
      </c>
      <c r="H2922" t="s">
        <v>144</v>
      </c>
      <c r="I2922" t="s">
        <v>136</v>
      </c>
      <c r="J2922" t="s">
        <v>137</v>
      </c>
      <c r="K2922" t="s">
        <v>138</v>
      </c>
      <c r="L2922" t="s">
        <v>8666</v>
      </c>
      <c r="M2922" t="s">
        <v>8667</v>
      </c>
      <c r="N2922">
        <v>3.4063888879999999</v>
      </c>
      <c r="O2922">
        <v>0</v>
      </c>
      <c r="P2922">
        <v>0</v>
      </c>
      <c r="Q2922">
        <v>0</v>
      </c>
      <c r="R2922">
        <v>1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0.37492641506344243</v>
      </c>
      <c r="AA2922">
        <v>0</v>
      </c>
      <c r="AB2922">
        <v>0</v>
      </c>
      <c r="AC2922">
        <v>0</v>
      </c>
      <c r="AD2922">
        <v>0</v>
      </c>
      <c r="AE2922">
        <v>0.37492641506344243</v>
      </c>
    </row>
    <row r="2923" spans="1:31" x14ac:dyDescent="0.3">
      <c r="A2923">
        <v>2454607</v>
      </c>
      <c r="B2923">
        <v>1</v>
      </c>
      <c r="C2923" t="s">
        <v>80</v>
      </c>
      <c r="D2923" t="s">
        <v>109</v>
      </c>
      <c r="E2923" t="s">
        <v>169</v>
      </c>
      <c r="F2923" t="s">
        <v>8385</v>
      </c>
      <c r="G2923" t="s">
        <v>149</v>
      </c>
      <c r="H2923" t="s">
        <v>135</v>
      </c>
      <c r="I2923" t="s">
        <v>136</v>
      </c>
      <c r="J2923" t="s">
        <v>137</v>
      </c>
      <c r="K2923" t="s">
        <v>138</v>
      </c>
      <c r="L2923" t="s">
        <v>8668</v>
      </c>
      <c r="M2923" t="s">
        <v>8669</v>
      </c>
      <c r="N2923">
        <v>0.39222222200000001</v>
      </c>
      <c r="O2923">
        <v>0</v>
      </c>
      <c r="P2923">
        <v>840</v>
      </c>
      <c r="Q2923">
        <v>2</v>
      </c>
      <c r="R2923">
        <v>28</v>
      </c>
      <c r="S2923">
        <v>2</v>
      </c>
      <c r="T2923">
        <v>136</v>
      </c>
      <c r="U2923">
        <v>0</v>
      </c>
      <c r="V2923">
        <v>0</v>
      </c>
      <c r="W2923">
        <v>0</v>
      </c>
      <c r="X2923">
        <v>44.763711805486174</v>
      </c>
      <c r="Y2923">
        <v>9.1771452161270486E-2</v>
      </c>
      <c r="Z2923">
        <v>0.77427981532731427</v>
      </c>
      <c r="AA2923">
        <v>0.55106618260340112</v>
      </c>
      <c r="AB2923">
        <v>17.043475505520707</v>
      </c>
      <c r="AC2923">
        <v>0</v>
      </c>
      <c r="AD2923">
        <v>0</v>
      </c>
      <c r="AE2923">
        <v>63.224304761098864</v>
      </c>
    </row>
    <row r="2924" spans="1:31" x14ac:dyDescent="0.3">
      <c r="A2924">
        <v>2455148</v>
      </c>
      <c r="B2924">
        <v>1</v>
      </c>
      <c r="C2924" t="s">
        <v>80</v>
      </c>
      <c r="D2924" t="s">
        <v>90</v>
      </c>
      <c r="E2924" t="s">
        <v>173</v>
      </c>
      <c r="F2924" t="s">
        <v>8670</v>
      </c>
      <c r="G2924" t="s">
        <v>175</v>
      </c>
      <c r="H2924" t="s">
        <v>144</v>
      </c>
      <c r="I2924" t="s">
        <v>136</v>
      </c>
      <c r="J2924" t="s">
        <v>137</v>
      </c>
      <c r="K2924" t="s">
        <v>138</v>
      </c>
      <c r="L2924" t="s">
        <v>8671</v>
      </c>
      <c r="M2924" t="s">
        <v>8672</v>
      </c>
      <c r="N2924">
        <v>3.14</v>
      </c>
      <c r="O2924">
        <v>0</v>
      </c>
      <c r="P2924">
        <v>4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3.9115596685496365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3.9115596685496365</v>
      </c>
    </row>
    <row r="2925" spans="1:31" x14ac:dyDescent="0.3">
      <c r="A2925">
        <v>2455821</v>
      </c>
      <c r="B2925">
        <v>1</v>
      </c>
      <c r="C2925" t="s">
        <v>81</v>
      </c>
      <c r="D2925" t="s">
        <v>112</v>
      </c>
      <c r="E2925" t="s">
        <v>169</v>
      </c>
      <c r="F2925" t="s">
        <v>3553</v>
      </c>
      <c r="G2925" t="s">
        <v>149</v>
      </c>
      <c r="H2925" t="s">
        <v>135</v>
      </c>
      <c r="I2925" t="s">
        <v>136</v>
      </c>
      <c r="J2925" t="s">
        <v>137</v>
      </c>
      <c r="K2925" t="s">
        <v>138</v>
      </c>
      <c r="L2925" t="s">
        <v>8673</v>
      </c>
      <c r="M2925" t="s">
        <v>8674</v>
      </c>
      <c r="N2925">
        <v>0.92222222200000004</v>
      </c>
      <c r="O2925">
        <v>0</v>
      </c>
      <c r="P2925">
        <v>1</v>
      </c>
      <c r="Q2925">
        <v>33</v>
      </c>
      <c r="R2925">
        <v>23</v>
      </c>
      <c r="S2925">
        <v>1</v>
      </c>
      <c r="T2925">
        <v>0</v>
      </c>
      <c r="U2925">
        <v>1</v>
      </c>
      <c r="V2925">
        <v>0</v>
      </c>
      <c r="W2925">
        <v>0</v>
      </c>
      <c r="X2925">
        <v>0.35697612808801155</v>
      </c>
      <c r="Y2925">
        <v>19.953456404630423</v>
      </c>
      <c r="Z2925">
        <v>14.149330599727691</v>
      </c>
      <c r="AA2925">
        <v>1.3518422863055932</v>
      </c>
      <c r="AB2925">
        <v>0</v>
      </c>
      <c r="AC2925">
        <v>5.3523016662931671</v>
      </c>
      <c r="AD2925">
        <v>0</v>
      </c>
      <c r="AE2925">
        <v>41.163907085044883</v>
      </c>
    </row>
    <row r="2926" spans="1:31" x14ac:dyDescent="0.3">
      <c r="A2926">
        <v>2455326</v>
      </c>
      <c r="B2926">
        <v>1</v>
      </c>
      <c r="C2926" t="s">
        <v>81</v>
      </c>
      <c r="D2926" t="s">
        <v>113</v>
      </c>
      <c r="E2926" t="s">
        <v>132</v>
      </c>
      <c r="F2926" t="s">
        <v>8675</v>
      </c>
      <c r="G2926" t="s">
        <v>149</v>
      </c>
      <c r="H2926" t="s">
        <v>135</v>
      </c>
      <c r="I2926" t="s">
        <v>660</v>
      </c>
      <c r="J2926" t="s">
        <v>137</v>
      </c>
      <c r="K2926" t="s">
        <v>138</v>
      </c>
      <c r="L2926" t="s">
        <v>8676</v>
      </c>
      <c r="M2926" t="s">
        <v>8677</v>
      </c>
      <c r="N2926">
        <v>1.1388888E-2</v>
      </c>
      <c r="O2926">
        <v>0</v>
      </c>
      <c r="P2926">
        <v>835</v>
      </c>
      <c r="Q2926">
        <v>5</v>
      </c>
      <c r="R2926">
        <v>177</v>
      </c>
      <c r="S2926">
        <v>7</v>
      </c>
      <c r="T2926">
        <v>40</v>
      </c>
      <c r="U2926">
        <v>0</v>
      </c>
      <c r="V2926">
        <v>0</v>
      </c>
      <c r="W2926">
        <v>0</v>
      </c>
      <c r="X2926">
        <v>1.555988619667442</v>
      </c>
      <c r="Y2926">
        <v>8.6007286704074867E-3</v>
      </c>
      <c r="Z2926">
        <v>0.36331487724156586</v>
      </c>
      <c r="AA2926">
        <v>1.809003307618325</v>
      </c>
      <c r="AB2926">
        <v>0.3626986038439774</v>
      </c>
      <c r="AC2926">
        <v>0</v>
      </c>
      <c r="AD2926">
        <v>0</v>
      </c>
      <c r="AE2926">
        <v>4.0996061370417181</v>
      </c>
    </row>
    <row r="2927" spans="1:31" x14ac:dyDescent="0.3">
      <c r="A2927">
        <v>2455280</v>
      </c>
      <c r="B2927">
        <v>1</v>
      </c>
      <c r="C2927" t="s">
        <v>80</v>
      </c>
      <c r="D2927" t="s">
        <v>104</v>
      </c>
      <c r="E2927" t="s">
        <v>169</v>
      </c>
      <c r="F2927" t="s">
        <v>5942</v>
      </c>
      <c r="G2927" t="s">
        <v>149</v>
      </c>
      <c r="H2927" t="s">
        <v>135</v>
      </c>
      <c r="I2927" t="s">
        <v>136</v>
      </c>
      <c r="J2927" t="s">
        <v>137</v>
      </c>
      <c r="K2927" t="s">
        <v>138</v>
      </c>
      <c r="L2927" t="s">
        <v>8678</v>
      </c>
      <c r="M2927" t="s">
        <v>8679</v>
      </c>
      <c r="N2927">
        <v>0.138333333</v>
      </c>
      <c r="O2927">
        <v>9</v>
      </c>
      <c r="P2927">
        <v>0</v>
      </c>
      <c r="Q2927">
        <v>70</v>
      </c>
      <c r="R2927">
        <v>0</v>
      </c>
      <c r="S2927">
        <v>23</v>
      </c>
      <c r="T2927">
        <v>2</v>
      </c>
      <c r="U2927">
        <v>0</v>
      </c>
      <c r="V2927">
        <v>0</v>
      </c>
      <c r="W2927">
        <v>0.82324001176505723</v>
      </c>
      <c r="X2927">
        <v>0</v>
      </c>
      <c r="Y2927">
        <v>4.2365749630949772</v>
      </c>
      <c r="Z2927">
        <v>0</v>
      </c>
      <c r="AA2927">
        <v>11.120645913690808</v>
      </c>
      <c r="AB2927">
        <v>1.562542596779569</v>
      </c>
      <c r="AC2927">
        <v>0</v>
      </c>
      <c r="AD2927">
        <v>0</v>
      </c>
      <c r="AE2927">
        <v>17.743003485330412</v>
      </c>
    </row>
    <row r="2928" spans="1:31" x14ac:dyDescent="0.3">
      <c r="A2928">
        <v>2455466</v>
      </c>
      <c r="B2928">
        <v>1</v>
      </c>
      <c r="C2928" t="s">
        <v>81</v>
      </c>
      <c r="D2928" t="s">
        <v>117</v>
      </c>
      <c r="E2928" t="s">
        <v>147</v>
      </c>
      <c r="F2928" t="s">
        <v>8680</v>
      </c>
      <c r="G2928" t="s">
        <v>134</v>
      </c>
      <c r="H2928" t="s">
        <v>135</v>
      </c>
      <c r="I2928" t="s">
        <v>136</v>
      </c>
      <c r="J2928" t="s">
        <v>137</v>
      </c>
      <c r="K2928" t="s">
        <v>138</v>
      </c>
      <c r="L2928" t="s">
        <v>8681</v>
      </c>
      <c r="M2928" t="s">
        <v>8682</v>
      </c>
      <c r="N2928">
        <v>0.53694444399999997</v>
      </c>
      <c r="O2928">
        <v>0</v>
      </c>
      <c r="P2928">
        <v>34</v>
      </c>
      <c r="Q2928">
        <v>0</v>
      </c>
      <c r="R2928">
        <v>24</v>
      </c>
      <c r="S2928">
        <v>0</v>
      </c>
      <c r="T2928">
        <v>4</v>
      </c>
      <c r="U2928">
        <v>0</v>
      </c>
      <c r="V2928">
        <v>0</v>
      </c>
      <c r="W2928">
        <v>0</v>
      </c>
      <c r="X2928">
        <v>2.3567998429089965</v>
      </c>
      <c r="Y2928">
        <v>0</v>
      </c>
      <c r="Z2928">
        <v>0.74243424684229176</v>
      </c>
      <c r="AA2928">
        <v>0</v>
      </c>
      <c r="AB2928">
        <v>2.3588221517251684</v>
      </c>
      <c r="AC2928">
        <v>0</v>
      </c>
      <c r="AD2928">
        <v>0</v>
      </c>
      <c r="AE2928">
        <v>5.4580562414764566</v>
      </c>
    </row>
    <row r="2929" spans="1:31" x14ac:dyDescent="0.3">
      <c r="A2929">
        <v>2455472</v>
      </c>
      <c r="B2929">
        <v>1</v>
      </c>
      <c r="C2929" t="s">
        <v>80</v>
      </c>
      <c r="D2929" t="s">
        <v>99</v>
      </c>
      <c r="E2929" t="s">
        <v>141</v>
      </c>
      <c r="F2929" t="s">
        <v>8683</v>
      </c>
      <c r="G2929" t="s">
        <v>156</v>
      </c>
      <c r="H2929" t="s">
        <v>144</v>
      </c>
      <c r="I2929" t="s">
        <v>136</v>
      </c>
      <c r="J2929" t="s">
        <v>137</v>
      </c>
      <c r="K2929" t="s">
        <v>138</v>
      </c>
      <c r="L2929" t="s">
        <v>8684</v>
      </c>
      <c r="M2929" t="s">
        <v>8685</v>
      </c>
      <c r="N2929">
        <v>4.5811111110000002</v>
      </c>
      <c r="O2929">
        <v>0</v>
      </c>
      <c r="P2929">
        <v>14</v>
      </c>
      <c r="Q2929">
        <v>0</v>
      </c>
      <c r="R2929">
        <v>0</v>
      </c>
      <c r="S2929">
        <v>0</v>
      </c>
      <c r="T2929">
        <v>7</v>
      </c>
      <c r="U2929">
        <v>0</v>
      </c>
      <c r="V2929">
        <v>0</v>
      </c>
      <c r="W2929">
        <v>0</v>
      </c>
      <c r="X2929">
        <v>20.730203432001467</v>
      </c>
      <c r="Y2929">
        <v>0</v>
      </c>
      <c r="Z2929">
        <v>0</v>
      </c>
      <c r="AA2929">
        <v>0</v>
      </c>
      <c r="AB2929">
        <v>20.875251458795493</v>
      </c>
      <c r="AC2929">
        <v>0</v>
      </c>
      <c r="AD2929">
        <v>0</v>
      </c>
      <c r="AE2929">
        <v>41.605454890796963</v>
      </c>
    </row>
    <row r="2930" spans="1:31" x14ac:dyDescent="0.3">
      <c r="A2930">
        <v>2455904</v>
      </c>
      <c r="B2930">
        <v>1</v>
      </c>
      <c r="C2930" t="s">
        <v>80</v>
      </c>
      <c r="D2930" t="s">
        <v>83</v>
      </c>
      <c r="E2930" t="s">
        <v>173</v>
      </c>
      <c r="F2930" t="s">
        <v>8686</v>
      </c>
      <c r="G2930" t="s">
        <v>175</v>
      </c>
      <c r="H2930" t="s">
        <v>144</v>
      </c>
      <c r="I2930" t="s">
        <v>136</v>
      </c>
      <c r="J2930" t="s">
        <v>137</v>
      </c>
      <c r="K2930" t="s">
        <v>138</v>
      </c>
      <c r="L2930" t="s">
        <v>8687</v>
      </c>
      <c r="M2930" t="s">
        <v>8688</v>
      </c>
      <c r="N2930">
        <v>2.181944444</v>
      </c>
      <c r="O2930">
        <v>0</v>
      </c>
      <c r="P2930">
        <v>1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0.9252855261459898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0.9252855261459898</v>
      </c>
    </row>
    <row r="2931" spans="1:31" x14ac:dyDescent="0.3">
      <c r="A2931">
        <v>2455263</v>
      </c>
      <c r="B2931">
        <v>1</v>
      </c>
      <c r="C2931" t="s">
        <v>80</v>
      </c>
      <c r="D2931" t="s">
        <v>106</v>
      </c>
      <c r="E2931" t="s">
        <v>141</v>
      </c>
      <c r="F2931" t="s">
        <v>8689</v>
      </c>
      <c r="G2931" t="s">
        <v>156</v>
      </c>
      <c r="H2931" t="s">
        <v>144</v>
      </c>
      <c r="I2931" t="s">
        <v>136</v>
      </c>
      <c r="J2931" t="s">
        <v>137</v>
      </c>
      <c r="K2931" t="s">
        <v>138</v>
      </c>
      <c r="L2931" t="s">
        <v>8690</v>
      </c>
      <c r="M2931" t="s">
        <v>8691</v>
      </c>
      <c r="N2931">
        <v>0.54583333300000003</v>
      </c>
      <c r="O2931">
        <v>0</v>
      </c>
      <c r="P2931">
        <v>1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4.3450193307607014E-2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4.3450193307607014E-2</v>
      </c>
    </row>
    <row r="2932" spans="1:31" x14ac:dyDescent="0.3">
      <c r="A2932">
        <v>2455257</v>
      </c>
      <c r="B2932">
        <v>1</v>
      </c>
      <c r="C2932" t="s">
        <v>80</v>
      </c>
      <c r="D2932" t="s">
        <v>95</v>
      </c>
      <c r="E2932" t="s">
        <v>141</v>
      </c>
      <c r="F2932" t="s">
        <v>8692</v>
      </c>
      <c r="G2932" t="s">
        <v>143</v>
      </c>
      <c r="H2932" t="s">
        <v>144</v>
      </c>
      <c r="I2932" t="s">
        <v>136</v>
      </c>
      <c r="J2932" t="s">
        <v>137</v>
      </c>
      <c r="K2932" t="s">
        <v>138</v>
      </c>
      <c r="L2932" t="s">
        <v>8693</v>
      </c>
      <c r="M2932" t="s">
        <v>8694</v>
      </c>
      <c r="N2932">
        <v>0.81194444399999999</v>
      </c>
      <c r="O2932">
        <v>0</v>
      </c>
      <c r="P2932">
        <v>15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2.1423259743677638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2.1423259743677638</v>
      </c>
    </row>
    <row r="2933" spans="1:31" x14ac:dyDescent="0.3">
      <c r="A2933">
        <v>2455741</v>
      </c>
      <c r="B2933">
        <v>1</v>
      </c>
      <c r="C2933" t="s">
        <v>80</v>
      </c>
      <c r="D2933" t="s">
        <v>83</v>
      </c>
      <c r="E2933" t="s">
        <v>173</v>
      </c>
      <c r="F2933" t="s">
        <v>8695</v>
      </c>
      <c r="G2933" t="s">
        <v>179</v>
      </c>
      <c r="H2933" t="s">
        <v>144</v>
      </c>
      <c r="I2933" t="s">
        <v>136</v>
      </c>
      <c r="J2933" t="s">
        <v>137</v>
      </c>
      <c r="K2933" t="s">
        <v>138</v>
      </c>
      <c r="L2933" t="s">
        <v>8696</v>
      </c>
      <c r="M2933" t="s">
        <v>8697</v>
      </c>
      <c r="N2933">
        <v>0.92138888799999996</v>
      </c>
      <c r="O2933">
        <v>0</v>
      </c>
      <c r="P2933">
        <v>10</v>
      </c>
      <c r="Q2933">
        <v>0</v>
      </c>
      <c r="R2933">
        <v>0</v>
      </c>
      <c r="S2933">
        <v>0</v>
      </c>
      <c r="T2933">
        <v>2</v>
      </c>
      <c r="U2933">
        <v>0</v>
      </c>
      <c r="V2933">
        <v>0</v>
      </c>
      <c r="W2933">
        <v>0</v>
      </c>
      <c r="X2933">
        <v>2.2417109575741083</v>
      </c>
      <c r="Y2933">
        <v>0</v>
      </c>
      <c r="Z2933">
        <v>0</v>
      </c>
      <c r="AA2933">
        <v>0</v>
      </c>
      <c r="AB2933">
        <v>0.69887874095949842</v>
      </c>
      <c r="AC2933">
        <v>0</v>
      </c>
      <c r="AD2933">
        <v>0</v>
      </c>
      <c r="AE2933">
        <v>2.9405896985336066</v>
      </c>
    </row>
    <row r="2934" spans="1:31" x14ac:dyDescent="0.3">
      <c r="A2934">
        <v>2455847</v>
      </c>
      <c r="B2934">
        <v>1</v>
      </c>
      <c r="C2934" t="s">
        <v>80</v>
      </c>
      <c r="D2934" t="s">
        <v>96</v>
      </c>
      <c r="E2934" t="s">
        <v>169</v>
      </c>
      <c r="F2934" t="s">
        <v>8698</v>
      </c>
      <c r="G2934" t="s">
        <v>149</v>
      </c>
      <c r="H2934" t="s">
        <v>135</v>
      </c>
      <c r="I2934" t="s">
        <v>136</v>
      </c>
      <c r="J2934" t="s">
        <v>137</v>
      </c>
      <c r="K2934" t="s">
        <v>138</v>
      </c>
      <c r="L2934" t="s">
        <v>8699</v>
      </c>
      <c r="M2934" t="s">
        <v>8700</v>
      </c>
      <c r="N2934">
        <v>0.49222222199999999</v>
      </c>
      <c r="O2934">
        <v>0</v>
      </c>
      <c r="P2934">
        <v>507</v>
      </c>
      <c r="Q2934">
        <v>0</v>
      </c>
      <c r="R2934">
        <v>4</v>
      </c>
      <c r="S2934">
        <v>4</v>
      </c>
      <c r="T2934">
        <v>52</v>
      </c>
      <c r="U2934">
        <v>0</v>
      </c>
      <c r="V2934">
        <v>0</v>
      </c>
      <c r="W2934">
        <v>0</v>
      </c>
      <c r="X2934">
        <v>154.80476480329551</v>
      </c>
      <c r="Y2934">
        <v>0</v>
      </c>
      <c r="Z2934">
        <v>3.896045520272659E-2</v>
      </c>
      <c r="AA2934">
        <v>4.2650939735647455</v>
      </c>
      <c r="AB2934">
        <v>40.711054224205022</v>
      </c>
      <c r="AC2934">
        <v>0</v>
      </c>
      <c r="AD2934">
        <v>0</v>
      </c>
      <c r="AE2934">
        <v>199.819873456268</v>
      </c>
    </row>
    <row r="2935" spans="1:31" x14ac:dyDescent="0.3">
      <c r="A2935">
        <v>2455884</v>
      </c>
      <c r="B2935">
        <v>1</v>
      </c>
      <c r="C2935" t="s">
        <v>80</v>
      </c>
      <c r="D2935" t="s">
        <v>96</v>
      </c>
      <c r="E2935" t="s">
        <v>182</v>
      </c>
      <c r="F2935" t="s">
        <v>8701</v>
      </c>
      <c r="G2935" t="s">
        <v>200</v>
      </c>
      <c r="H2935" t="s">
        <v>144</v>
      </c>
      <c r="I2935" t="s">
        <v>136</v>
      </c>
      <c r="J2935" t="s">
        <v>137</v>
      </c>
      <c r="K2935" t="s">
        <v>138</v>
      </c>
      <c r="L2935" t="s">
        <v>8702</v>
      </c>
      <c r="M2935" t="s">
        <v>8703</v>
      </c>
      <c r="N2935">
        <v>0.69666666600000005</v>
      </c>
      <c r="O2935">
        <v>0</v>
      </c>
      <c r="P2935">
        <v>100</v>
      </c>
      <c r="Q2935">
        <v>0</v>
      </c>
      <c r="R2935">
        <v>0</v>
      </c>
      <c r="S2935">
        <v>0</v>
      </c>
      <c r="T2935">
        <v>1</v>
      </c>
      <c r="U2935">
        <v>0</v>
      </c>
      <c r="V2935">
        <v>0</v>
      </c>
      <c r="W2935">
        <v>0</v>
      </c>
      <c r="X2935">
        <v>12.903239020212746</v>
      </c>
      <c r="Y2935">
        <v>0</v>
      </c>
      <c r="Z2935">
        <v>0</v>
      </c>
      <c r="AA2935">
        <v>0</v>
      </c>
      <c r="AB2935">
        <v>1.1934717390648761</v>
      </c>
      <c r="AC2935">
        <v>0</v>
      </c>
      <c r="AD2935">
        <v>0</v>
      </c>
      <c r="AE2935">
        <v>14.096710759277622</v>
      </c>
    </row>
    <row r="2936" spans="1:31" x14ac:dyDescent="0.3">
      <c r="A2936">
        <v>2455549</v>
      </c>
      <c r="B2936">
        <v>1</v>
      </c>
      <c r="C2936" t="s">
        <v>80</v>
      </c>
      <c r="D2936" t="s">
        <v>105</v>
      </c>
      <c r="E2936" t="s">
        <v>182</v>
      </c>
      <c r="F2936" t="s">
        <v>8704</v>
      </c>
      <c r="G2936" t="s">
        <v>219</v>
      </c>
      <c r="H2936" t="s">
        <v>144</v>
      </c>
      <c r="I2936" t="s">
        <v>136</v>
      </c>
      <c r="J2936" t="s">
        <v>3</v>
      </c>
      <c r="K2936" t="s">
        <v>138</v>
      </c>
      <c r="L2936" t="s">
        <v>8705</v>
      </c>
      <c r="M2936" t="s">
        <v>8706</v>
      </c>
      <c r="N2936">
        <v>1.905</v>
      </c>
      <c r="O2936">
        <v>0</v>
      </c>
      <c r="P2936">
        <v>88</v>
      </c>
      <c r="Q2936">
        <v>0</v>
      </c>
      <c r="R2936">
        <v>0</v>
      </c>
      <c r="S2936">
        <v>0</v>
      </c>
      <c r="T2936">
        <v>4</v>
      </c>
      <c r="U2936">
        <v>0</v>
      </c>
      <c r="V2936">
        <v>0</v>
      </c>
      <c r="W2936">
        <v>0</v>
      </c>
      <c r="X2936">
        <v>56.597693573480939</v>
      </c>
      <c r="Y2936">
        <v>0</v>
      </c>
      <c r="Z2936">
        <v>0</v>
      </c>
      <c r="AA2936">
        <v>0</v>
      </c>
      <c r="AB2936">
        <v>35.774607030215499</v>
      </c>
      <c r="AC2936">
        <v>0</v>
      </c>
      <c r="AD2936">
        <v>0</v>
      </c>
      <c r="AE2936">
        <v>92.372300603696431</v>
      </c>
    </row>
    <row r="2937" spans="1:31" x14ac:dyDescent="0.3">
      <c r="A2937">
        <v>2455592</v>
      </c>
      <c r="B2937">
        <v>1</v>
      </c>
      <c r="C2937" t="s">
        <v>80</v>
      </c>
      <c r="D2937" t="s">
        <v>83</v>
      </c>
      <c r="E2937" t="s">
        <v>132</v>
      </c>
      <c r="F2937" t="s">
        <v>8707</v>
      </c>
      <c r="G2937" t="s">
        <v>679</v>
      </c>
      <c r="H2937" t="s">
        <v>135</v>
      </c>
      <c r="I2937" t="s">
        <v>136</v>
      </c>
      <c r="J2937" t="s">
        <v>137</v>
      </c>
      <c r="K2937" t="s">
        <v>138</v>
      </c>
      <c r="L2937" t="s">
        <v>8708</v>
      </c>
      <c r="M2937" t="s">
        <v>8709</v>
      </c>
      <c r="N2937">
        <v>1.3091666660000001</v>
      </c>
      <c r="O2937">
        <v>0</v>
      </c>
      <c r="P2937">
        <v>1</v>
      </c>
      <c r="Q2937">
        <v>0</v>
      </c>
      <c r="R2937">
        <v>0</v>
      </c>
      <c r="S2937">
        <v>5</v>
      </c>
      <c r="T2937">
        <v>21</v>
      </c>
      <c r="U2937">
        <v>4</v>
      </c>
      <c r="V2937">
        <v>4</v>
      </c>
      <c r="W2937">
        <v>0</v>
      </c>
      <c r="X2937">
        <v>1.4049872911962464</v>
      </c>
      <c r="Y2937">
        <v>0</v>
      </c>
      <c r="Z2937">
        <v>0</v>
      </c>
      <c r="AA2937">
        <v>70.166632472409745</v>
      </c>
      <c r="AB2937">
        <v>138.43895564224005</v>
      </c>
      <c r="AC2937">
        <v>115.0752565649808</v>
      </c>
      <c r="AD2937">
        <v>194.60717266093036</v>
      </c>
      <c r="AE2937">
        <v>519.69300463175728</v>
      </c>
    </row>
    <row r="2938" spans="1:31" x14ac:dyDescent="0.3">
      <c r="A2938">
        <v>2455841</v>
      </c>
      <c r="B2938">
        <v>1</v>
      </c>
      <c r="C2938" t="s">
        <v>80</v>
      </c>
      <c r="D2938" t="s">
        <v>98</v>
      </c>
      <c r="E2938" t="s">
        <v>159</v>
      </c>
      <c r="F2938" t="s">
        <v>5394</v>
      </c>
      <c r="G2938" t="s">
        <v>143</v>
      </c>
      <c r="H2938" t="s">
        <v>144</v>
      </c>
      <c r="I2938" t="s">
        <v>136</v>
      </c>
      <c r="J2938" t="s">
        <v>137</v>
      </c>
      <c r="K2938" t="s">
        <v>138</v>
      </c>
      <c r="L2938" t="s">
        <v>8710</v>
      </c>
      <c r="M2938" t="s">
        <v>8711</v>
      </c>
      <c r="N2938">
        <v>0.47583333300000002</v>
      </c>
      <c r="O2938">
        <v>0</v>
      </c>
      <c r="P2938">
        <v>18</v>
      </c>
      <c r="Q2938">
        <v>0</v>
      </c>
      <c r="R2938">
        <v>26</v>
      </c>
      <c r="S2938">
        <v>0</v>
      </c>
      <c r="T2938">
        <v>9</v>
      </c>
      <c r="U2938">
        <v>0</v>
      </c>
      <c r="V2938">
        <v>0</v>
      </c>
      <c r="W2938">
        <v>0</v>
      </c>
      <c r="X2938">
        <v>2.6729214459215602</v>
      </c>
      <c r="Y2938">
        <v>0</v>
      </c>
      <c r="Z2938">
        <v>3.8747143189927229</v>
      </c>
      <c r="AA2938">
        <v>0</v>
      </c>
      <c r="AB2938">
        <v>3.4851953630800359</v>
      </c>
      <c r="AC2938">
        <v>0</v>
      </c>
      <c r="AD2938">
        <v>0</v>
      </c>
      <c r="AE2938">
        <v>10.032831127994319</v>
      </c>
    </row>
    <row r="2939" spans="1:31" x14ac:dyDescent="0.3">
      <c r="A2939">
        <v>2455655</v>
      </c>
      <c r="B2939">
        <v>1</v>
      </c>
      <c r="C2939" t="s">
        <v>80</v>
      </c>
      <c r="D2939" t="s">
        <v>110</v>
      </c>
      <c r="E2939" t="s">
        <v>159</v>
      </c>
      <c r="F2939" t="s">
        <v>8712</v>
      </c>
      <c r="G2939" t="s">
        <v>143</v>
      </c>
      <c r="H2939" t="s">
        <v>144</v>
      </c>
      <c r="I2939" t="s">
        <v>136</v>
      </c>
      <c r="J2939" t="s">
        <v>137</v>
      </c>
      <c r="K2939" t="s">
        <v>138</v>
      </c>
      <c r="L2939" t="s">
        <v>8713</v>
      </c>
      <c r="M2939" t="s">
        <v>8714</v>
      </c>
      <c r="N2939">
        <v>1.1430555549999999</v>
      </c>
      <c r="O2939">
        <v>0</v>
      </c>
      <c r="P2939">
        <v>584</v>
      </c>
      <c r="Q2939">
        <v>0</v>
      </c>
      <c r="R2939">
        <v>0</v>
      </c>
      <c r="S2939">
        <v>0</v>
      </c>
      <c r="T2939">
        <v>63</v>
      </c>
      <c r="U2939">
        <v>0</v>
      </c>
      <c r="V2939">
        <v>0</v>
      </c>
      <c r="W2939">
        <v>0</v>
      </c>
      <c r="X2939">
        <v>283.33991542460274</v>
      </c>
      <c r="Y2939">
        <v>0</v>
      </c>
      <c r="Z2939">
        <v>0</v>
      </c>
      <c r="AA2939">
        <v>0</v>
      </c>
      <c r="AB2939">
        <v>64.128487955619988</v>
      </c>
      <c r="AC2939">
        <v>0</v>
      </c>
      <c r="AD2939">
        <v>0</v>
      </c>
      <c r="AE2939">
        <v>347.46840338022275</v>
      </c>
    </row>
    <row r="2940" spans="1:31" x14ac:dyDescent="0.3">
      <c r="A2940">
        <v>2455409</v>
      </c>
      <c r="B2940">
        <v>1</v>
      </c>
      <c r="C2940" t="s">
        <v>81</v>
      </c>
      <c r="D2940" t="s">
        <v>127</v>
      </c>
      <c r="E2940" t="s">
        <v>284</v>
      </c>
      <c r="F2940" t="s">
        <v>8715</v>
      </c>
      <c r="G2940" t="s">
        <v>226</v>
      </c>
      <c r="H2940" t="s">
        <v>135</v>
      </c>
      <c r="I2940" t="s">
        <v>136</v>
      </c>
      <c r="J2940" t="s">
        <v>137</v>
      </c>
      <c r="K2940" t="s">
        <v>162</v>
      </c>
      <c r="L2940" t="s">
        <v>8716</v>
      </c>
      <c r="M2940" t="s">
        <v>8717</v>
      </c>
      <c r="N2940">
        <v>5.4483333329999999</v>
      </c>
      <c r="O2940">
        <v>0</v>
      </c>
      <c r="P2940">
        <v>9481</v>
      </c>
      <c r="Q2940">
        <v>1</v>
      </c>
      <c r="R2940">
        <v>74</v>
      </c>
      <c r="S2940">
        <v>1</v>
      </c>
      <c r="T2940">
        <v>541</v>
      </c>
      <c r="U2940">
        <v>0</v>
      </c>
      <c r="V2940">
        <v>0</v>
      </c>
      <c r="W2940">
        <v>0</v>
      </c>
      <c r="X2940">
        <v>13377.906924684472</v>
      </c>
      <c r="Y2940">
        <v>2.8348777364127824</v>
      </c>
      <c r="Z2940">
        <v>88.059560770452421</v>
      </c>
      <c r="AA2940">
        <v>115.39023266928604</v>
      </c>
      <c r="AB2940">
        <v>4175.7361314425152</v>
      </c>
      <c r="AC2940">
        <v>0</v>
      </c>
      <c r="AD2940">
        <v>0</v>
      </c>
      <c r="AE2940">
        <v>17759.92772730314</v>
      </c>
    </row>
    <row r="2941" spans="1:31" x14ac:dyDescent="0.3">
      <c r="A2941">
        <v>2455572</v>
      </c>
      <c r="B2941">
        <v>1</v>
      </c>
      <c r="C2941" t="s">
        <v>80</v>
      </c>
      <c r="D2941" t="s">
        <v>96</v>
      </c>
      <c r="E2941" t="s">
        <v>147</v>
      </c>
      <c r="F2941" t="s">
        <v>8718</v>
      </c>
      <c r="G2941" t="s">
        <v>226</v>
      </c>
      <c r="H2941" t="s">
        <v>135</v>
      </c>
      <c r="I2941" t="s">
        <v>136</v>
      </c>
      <c r="J2941" t="s">
        <v>137</v>
      </c>
      <c r="K2941" t="s">
        <v>162</v>
      </c>
      <c r="L2941" t="s">
        <v>8719</v>
      </c>
      <c r="M2941" t="s">
        <v>8720</v>
      </c>
      <c r="N2941">
        <v>4.2102777769999999</v>
      </c>
      <c r="O2941">
        <v>0</v>
      </c>
      <c r="P2941">
        <v>1290</v>
      </c>
      <c r="Q2941">
        <v>0</v>
      </c>
      <c r="R2941">
        <v>1</v>
      </c>
      <c r="S2941">
        <v>3</v>
      </c>
      <c r="T2941">
        <v>64</v>
      </c>
      <c r="U2941">
        <v>0</v>
      </c>
      <c r="V2941">
        <v>0</v>
      </c>
      <c r="W2941">
        <v>0</v>
      </c>
      <c r="X2941">
        <v>2041.4856951253523</v>
      </c>
      <c r="Y2941">
        <v>0</v>
      </c>
      <c r="Z2941">
        <v>0</v>
      </c>
      <c r="AA2941">
        <v>286.50223613993569</v>
      </c>
      <c r="AB2941">
        <v>530.89303180208344</v>
      </c>
      <c r="AC2941">
        <v>0</v>
      </c>
      <c r="AD2941">
        <v>0</v>
      </c>
      <c r="AE2941">
        <v>2858.8809630673713</v>
      </c>
    </row>
    <row r="2942" spans="1:31" x14ac:dyDescent="0.3">
      <c r="A2942">
        <v>2455618</v>
      </c>
      <c r="B2942">
        <v>1</v>
      </c>
      <c r="C2942" t="s">
        <v>80</v>
      </c>
      <c r="D2942" t="s">
        <v>110</v>
      </c>
      <c r="E2942" t="s">
        <v>141</v>
      </c>
      <c r="F2942" t="s">
        <v>8721</v>
      </c>
      <c r="G2942" t="s">
        <v>143</v>
      </c>
      <c r="H2942" t="s">
        <v>144</v>
      </c>
      <c r="I2942" t="s">
        <v>136</v>
      </c>
      <c r="J2942" t="s">
        <v>137</v>
      </c>
      <c r="K2942" t="s">
        <v>138</v>
      </c>
      <c r="L2942" t="s">
        <v>8722</v>
      </c>
      <c r="M2942" t="s">
        <v>8723</v>
      </c>
      <c r="N2942">
        <v>0.38638888799999999</v>
      </c>
      <c r="O2942">
        <v>0</v>
      </c>
      <c r="P2942">
        <v>118</v>
      </c>
      <c r="Q2942">
        <v>0</v>
      </c>
      <c r="R2942">
        <v>0</v>
      </c>
      <c r="S2942">
        <v>0</v>
      </c>
      <c r="T2942">
        <v>7</v>
      </c>
      <c r="U2942">
        <v>0</v>
      </c>
      <c r="V2942">
        <v>0</v>
      </c>
      <c r="W2942">
        <v>0</v>
      </c>
      <c r="X2942">
        <v>24.096712331614174</v>
      </c>
      <c r="Y2942">
        <v>0</v>
      </c>
      <c r="Z2942">
        <v>0</v>
      </c>
      <c r="AA2942">
        <v>0</v>
      </c>
      <c r="AB2942">
        <v>1.3163756267130464</v>
      </c>
      <c r="AC2942">
        <v>0</v>
      </c>
      <c r="AD2942">
        <v>0</v>
      </c>
      <c r="AE2942">
        <v>25.413087958327221</v>
      </c>
    </row>
    <row r="2943" spans="1:31" x14ac:dyDescent="0.3">
      <c r="A2943">
        <v>2455469</v>
      </c>
      <c r="B2943">
        <v>1</v>
      </c>
      <c r="C2943" t="s">
        <v>81</v>
      </c>
      <c r="D2943" t="s">
        <v>127</v>
      </c>
      <c r="E2943" t="s">
        <v>169</v>
      </c>
      <c r="F2943" t="s">
        <v>8724</v>
      </c>
      <c r="G2943" t="s">
        <v>149</v>
      </c>
      <c r="H2943" t="s">
        <v>135</v>
      </c>
      <c r="I2943" t="s">
        <v>136</v>
      </c>
      <c r="J2943" t="s">
        <v>137</v>
      </c>
      <c r="K2943" t="s">
        <v>138</v>
      </c>
      <c r="L2943" t="s">
        <v>8725</v>
      </c>
      <c r="M2943" t="s">
        <v>8726</v>
      </c>
      <c r="N2943">
        <v>0.164722222</v>
      </c>
      <c r="O2943">
        <v>1</v>
      </c>
      <c r="P2943">
        <v>13880</v>
      </c>
      <c r="Q2943">
        <v>4</v>
      </c>
      <c r="R2943">
        <v>64</v>
      </c>
      <c r="S2943">
        <v>1</v>
      </c>
      <c r="T2943">
        <v>1660</v>
      </c>
      <c r="U2943">
        <v>1</v>
      </c>
      <c r="V2943">
        <v>1</v>
      </c>
      <c r="W2943">
        <v>2.4885284204865066E-2</v>
      </c>
      <c r="X2943">
        <v>600.29005807907572</v>
      </c>
      <c r="Y2943">
        <v>0.25856135894199195</v>
      </c>
      <c r="Z2943">
        <v>3.5954781850817823</v>
      </c>
      <c r="AA2943">
        <v>1.9952714649736212</v>
      </c>
      <c r="AB2943">
        <v>370.18343601346209</v>
      </c>
      <c r="AC2943">
        <v>8.3497798179786091</v>
      </c>
      <c r="AD2943">
        <v>1.78469079547279</v>
      </c>
      <c r="AE2943">
        <v>986.48216099919136</v>
      </c>
    </row>
    <row r="2944" spans="1:31" x14ac:dyDescent="0.3">
      <c r="A2944">
        <v>2455569</v>
      </c>
      <c r="B2944">
        <v>1</v>
      </c>
      <c r="C2944" t="s">
        <v>80</v>
      </c>
      <c r="D2944" t="s">
        <v>95</v>
      </c>
      <c r="E2944" t="s">
        <v>147</v>
      </c>
      <c r="F2944" t="s">
        <v>8727</v>
      </c>
      <c r="G2944" t="s">
        <v>226</v>
      </c>
      <c r="H2944" t="s">
        <v>135</v>
      </c>
      <c r="I2944" t="s">
        <v>136</v>
      </c>
      <c r="J2944" t="s">
        <v>137</v>
      </c>
      <c r="K2944" t="s">
        <v>162</v>
      </c>
      <c r="L2944" t="s">
        <v>8728</v>
      </c>
      <c r="M2944" t="s">
        <v>8729</v>
      </c>
      <c r="N2944">
        <v>3.1158333329999999</v>
      </c>
      <c r="O2944">
        <v>0</v>
      </c>
      <c r="P2944">
        <v>531</v>
      </c>
      <c r="Q2944">
        <v>0</v>
      </c>
      <c r="R2944">
        <v>0</v>
      </c>
      <c r="S2944">
        <v>0</v>
      </c>
      <c r="T2944">
        <v>66</v>
      </c>
      <c r="U2944">
        <v>0</v>
      </c>
      <c r="V2944">
        <v>1</v>
      </c>
      <c r="W2944">
        <v>0</v>
      </c>
      <c r="X2944">
        <v>543.84222494681103</v>
      </c>
      <c r="Y2944">
        <v>0</v>
      </c>
      <c r="Z2944">
        <v>0</v>
      </c>
      <c r="AA2944">
        <v>0</v>
      </c>
      <c r="AB2944">
        <v>219.78990755559224</v>
      </c>
      <c r="AC2944">
        <v>0</v>
      </c>
      <c r="AD2944">
        <v>5.2628550918349495</v>
      </c>
      <c r="AE2944">
        <v>768.89498759423816</v>
      </c>
    </row>
    <row r="2945" spans="1:31" x14ac:dyDescent="0.3">
      <c r="A2945">
        <v>2455426</v>
      </c>
      <c r="B2945">
        <v>1</v>
      </c>
      <c r="C2945" t="s">
        <v>80</v>
      </c>
      <c r="D2945" t="s">
        <v>99</v>
      </c>
      <c r="E2945" t="s">
        <v>173</v>
      </c>
      <c r="F2945" t="s">
        <v>8730</v>
      </c>
      <c r="G2945" t="s">
        <v>175</v>
      </c>
      <c r="H2945" t="s">
        <v>144</v>
      </c>
      <c r="I2945" t="s">
        <v>136</v>
      </c>
      <c r="J2945" t="s">
        <v>137</v>
      </c>
      <c r="K2945" t="s">
        <v>138</v>
      </c>
      <c r="L2945" t="s">
        <v>8731</v>
      </c>
      <c r="M2945" t="s">
        <v>8732</v>
      </c>
      <c r="N2945">
        <v>3.2005555550000002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1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1.4052901915736686</v>
      </c>
      <c r="AC2945">
        <v>0</v>
      </c>
      <c r="AD2945">
        <v>0</v>
      </c>
      <c r="AE2945">
        <v>1.4052901915736686</v>
      </c>
    </row>
    <row r="2946" spans="1:31" x14ac:dyDescent="0.3">
      <c r="A2946">
        <v>2455283</v>
      </c>
      <c r="B2946">
        <v>1</v>
      </c>
      <c r="C2946" t="s">
        <v>80</v>
      </c>
      <c r="D2946" t="s">
        <v>106</v>
      </c>
      <c r="E2946" t="s">
        <v>132</v>
      </c>
      <c r="F2946" t="s">
        <v>8733</v>
      </c>
      <c r="G2946" t="s">
        <v>149</v>
      </c>
      <c r="H2946" t="s">
        <v>135</v>
      </c>
      <c r="I2946" t="s">
        <v>136</v>
      </c>
      <c r="J2946" t="s">
        <v>137</v>
      </c>
      <c r="K2946" t="s">
        <v>138</v>
      </c>
      <c r="L2946" t="s">
        <v>8734</v>
      </c>
      <c r="M2946" t="s">
        <v>8735</v>
      </c>
      <c r="N2946">
        <v>9.7500000000000003E-2</v>
      </c>
      <c r="O2946">
        <v>1</v>
      </c>
      <c r="P2946">
        <v>191</v>
      </c>
      <c r="Q2946">
        <v>15</v>
      </c>
      <c r="R2946">
        <v>80</v>
      </c>
      <c r="S2946">
        <v>4</v>
      </c>
      <c r="T2946">
        <v>33</v>
      </c>
      <c r="U2946">
        <v>0</v>
      </c>
      <c r="V2946">
        <v>0</v>
      </c>
      <c r="W2946">
        <v>6.9353825586093376E-2</v>
      </c>
      <c r="X2946">
        <v>4.3579693360547207</v>
      </c>
      <c r="Y2946">
        <v>1.2907070458788747</v>
      </c>
      <c r="Z2946">
        <v>2.3513561756217167</v>
      </c>
      <c r="AA2946">
        <v>2.6065025295148043</v>
      </c>
      <c r="AB2946">
        <v>2.625532553875598</v>
      </c>
      <c r="AC2946">
        <v>0</v>
      </c>
      <c r="AD2946">
        <v>0</v>
      </c>
      <c r="AE2946">
        <v>13.301421466531808</v>
      </c>
    </row>
    <row r="2947" spans="1:31" x14ac:dyDescent="0.3">
      <c r="A2947">
        <v>2455801</v>
      </c>
      <c r="B2947">
        <v>1</v>
      </c>
      <c r="C2947" t="s">
        <v>80</v>
      </c>
      <c r="D2947" t="s">
        <v>104</v>
      </c>
      <c r="E2947" t="s">
        <v>147</v>
      </c>
      <c r="F2947" t="s">
        <v>8736</v>
      </c>
      <c r="G2947" t="s">
        <v>134</v>
      </c>
      <c r="H2947" t="s">
        <v>135</v>
      </c>
      <c r="I2947" t="s">
        <v>136</v>
      </c>
      <c r="J2947" t="s">
        <v>137</v>
      </c>
      <c r="K2947" t="s">
        <v>138</v>
      </c>
      <c r="L2947" t="s">
        <v>8737</v>
      </c>
      <c r="M2947" t="s">
        <v>8738</v>
      </c>
      <c r="N2947">
        <v>0.69027777700000004</v>
      </c>
      <c r="O2947">
        <v>0</v>
      </c>
      <c r="P2947">
        <v>427</v>
      </c>
      <c r="Q2947">
        <v>0</v>
      </c>
      <c r="R2947">
        <v>1</v>
      </c>
      <c r="S2947">
        <v>0</v>
      </c>
      <c r="T2947">
        <v>8</v>
      </c>
      <c r="U2947">
        <v>0</v>
      </c>
      <c r="V2947">
        <v>0</v>
      </c>
      <c r="W2947">
        <v>0</v>
      </c>
      <c r="X2947">
        <v>106.31733816228706</v>
      </c>
      <c r="Y2947">
        <v>0</v>
      </c>
      <c r="Z2947">
        <v>1.6904112656847742E-2</v>
      </c>
      <c r="AA2947">
        <v>0</v>
      </c>
      <c r="AB2947">
        <v>2.5036792680415947</v>
      </c>
      <c r="AC2947">
        <v>0</v>
      </c>
      <c r="AD2947">
        <v>0</v>
      </c>
      <c r="AE2947">
        <v>108.8379215429855</v>
      </c>
    </row>
    <row r="2948" spans="1:31" x14ac:dyDescent="0.3">
      <c r="A2948">
        <v>2455260</v>
      </c>
      <c r="B2948">
        <v>1</v>
      </c>
      <c r="C2948" t="s">
        <v>81</v>
      </c>
      <c r="D2948" t="s">
        <v>123</v>
      </c>
      <c r="E2948" t="s">
        <v>173</v>
      </c>
      <c r="F2948" t="s">
        <v>7779</v>
      </c>
      <c r="G2948" t="s">
        <v>179</v>
      </c>
      <c r="H2948" t="s">
        <v>144</v>
      </c>
      <c r="I2948" t="s">
        <v>136</v>
      </c>
      <c r="J2948" t="s">
        <v>137</v>
      </c>
      <c r="K2948" t="s">
        <v>138</v>
      </c>
      <c r="L2948" t="s">
        <v>8739</v>
      </c>
      <c r="M2948" t="s">
        <v>8740</v>
      </c>
      <c r="N2948">
        <v>2.8811111110000001</v>
      </c>
      <c r="O2948">
        <v>0</v>
      </c>
      <c r="P2948">
        <v>2</v>
      </c>
      <c r="Q2948">
        <v>0</v>
      </c>
      <c r="R2948">
        <v>0</v>
      </c>
      <c r="S2948">
        <v>0</v>
      </c>
      <c r="T2948">
        <v>1</v>
      </c>
      <c r="U2948">
        <v>0</v>
      </c>
      <c r="V2948">
        <v>0</v>
      </c>
      <c r="W2948">
        <v>0</v>
      </c>
      <c r="X2948">
        <v>0.84885358402823285</v>
      </c>
      <c r="Y2948">
        <v>0</v>
      </c>
      <c r="Z2948">
        <v>0</v>
      </c>
      <c r="AA2948">
        <v>0</v>
      </c>
      <c r="AB2948">
        <v>6.9271068163000855</v>
      </c>
      <c r="AC2948">
        <v>0</v>
      </c>
      <c r="AD2948">
        <v>0</v>
      </c>
      <c r="AE2948">
        <v>7.7759604003283185</v>
      </c>
    </row>
    <row r="2949" spans="1:31" x14ac:dyDescent="0.3">
      <c r="A2949">
        <v>2455913</v>
      </c>
      <c r="B2949">
        <v>1</v>
      </c>
      <c r="C2949" t="s">
        <v>80</v>
      </c>
      <c r="D2949" t="s">
        <v>105</v>
      </c>
      <c r="E2949" t="s">
        <v>182</v>
      </c>
      <c r="F2949" t="s">
        <v>1854</v>
      </c>
      <c r="G2949" t="s">
        <v>200</v>
      </c>
      <c r="H2949" t="s">
        <v>144</v>
      </c>
      <c r="I2949" t="s">
        <v>136</v>
      </c>
      <c r="J2949" t="s">
        <v>137</v>
      </c>
      <c r="K2949" t="s">
        <v>138</v>
      </c>
      <c r="L2949" t="s">
        <v>8741</v>
      </c>
      <c r="M2949" t="s">
        <v>8742</v>
      </c>
      <c r="N2949">
        <v>0.85527777699999996</v>
      </c>
      <c r="O2949">
        <v>0</v>
      </c>
      <c r="P2949">
        <v>92</v>
      </c>
      <c r="Q2949">
        <v>0</v>
      </c>
      <c r="R2949">
        <v>0</v>
      </c>
      <c r="S2949">
        <v>0</v>
      </c>
      <c r="T2949">
        <v>7</v>
      </c>
      <c r="U2949">
        <v>0</v>
      </c>
      <c r="V2949">
        <v>0</v>
      </c>
      <c r="W2949">
        <v>0</v>
      </c>
      <c r="X2949">
        <v>21.210605512045628</v>
      </c>
      <c r="Y2949">
        <v>0</v>
      </c>
      <c r="Z2949">
        <v>0</v>
      </c>
      <c r="AA2949">
        <v>0</v>
      </c>
      <c r="AB2949">
        <v>4.7206906489135365</v>
      </c>
      <c r="AC2949">
        <v>0</v>
      </c>
      <c r="AD2949">
        <v>0</v>
      </c>
      <c r="AE2949">
        <v>25.931296160959164</v>
      </c>
    </row>
    <row r="2950" spans="1:31" x14ac:dyDescent="0.3">
      <c r="A2950">
        <v>2455558</v>
      </c>
      <c r="B2950">
        <v>1</v>
      </c>
      <c r="C2950" t="s">
        <v>81</v>
      </c>
      <c r="D2950" t="s">
        <v>112</v>
      </c>
      <c r="E2950" t="s">
        <v>173</v>
      </c>
      <c r="F2950" t="s">
        <v>8743</v>
      </c>
      <c r="G2950" t="s">
        <v>175</v>
      </c>
      <c r="H2950" t="s">
        <v>144</v>
      </c>
      <c r="I2950" t="s">
        <v>136</v>
      </c>
      <c r="J2950" t="s">
        <v>137</v>
      </c>
      <c r="K2950" t="s">
        <v>138</v>
      </c>
      <c r="L2950" t="s">
        <v>8744</v>
      </c>
      <c r="M2950" t="s">
        <v>8745</v>
      </c>
      <c r="N2950">
        <v>1.588333333</v>
      </c>
      <c r="O2950">
        <v>0</v>
      </c>
      <c r="P2950">
        <v>1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0.274319049386053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0.274319049386053</v>
      </c>
    </row>
    <row r="2951" spans="1:31" x14ac:dyDescent="0.3">
      <c r="A2951">
        <v>2455412</v>
      </c>
      <c r="B2951">
        <v>1</v>
      </c>
      <c r="C2951" t="s">
        <v>80</v>
      </c>
      <c r="D2951" t="s">
        <v>95</v>
      </c>
      <c r="E2951" t="s">
        <v>132</v>
      </c>
      <c r="F2951" t="s">
        <v>8746</v>
      </c>
      <c r="G2951" t="s">
        <v>226</v>
      </c>
      <c r="H2951" t="s">
        <v>135</v>
      </c>
      <c r="I2951" t="s">
        <v>136</v>
      </c>
      <c r="J2951" t="s">
        <v>137</v>
      </c>
      <c r="K2951" t="s">
        <v>162</v>
      </c>
      <c r="L2951" t="s">
        <v>8747</v>
      </c>
      <c r="M2951" t="s">
        <v>8748</v>
      </c>
      <c r="N2951">
        <v>2.1483333330000001</v>
      </c>
      <c r="O2951">
        <v>5</v>
      </c>
      <c r="P2951">
        <v>401</v>
      </c>
      <c r="Q2951">
        <v>8</v>
      </c>
      <c r="R2951">
        <v>2</v>
      </c>
      <c r="S2951">
        <v>31</v>
      </c>
      <c r="T2951">
        <v>18</v>
      </c>
      <c r="U2951">
        <v>2</v>
      </c>
      <c r="V2951">
        <v>0</v>
      </c>
      <c r="W2951">
        <v>3.0231794194725929</v>
      </c>
      <c r="X2951">
        <v>267.26653574539887</v>
      </c>
      <c r="Y2951">
        <v>234.02737842697073</v>
      </c>
      <c r="Z2951">
        <v>3.0618265848615369</v>
      </c>
      <c r="AA2951">
        <v>1336.0296614034676</v>
      </c>
      <c r="AB2951">
        <v>42.328392266290138</v>
      </c>
      <c r="AC2951">
        <v>662.58510548105573</v>
      </c>
      <c r="AD2951">
        <v>0</v>
      </c>
      <c r="AE2951">
        <v>2548.3220793275173</v>
      </c>
    </row>
    <row r="2952" spans="1:31" x14ac:dyDescent="0.3">
      <c r="A2952">
        <v>2455750</v>
      </c>
      <c r="B2952">
        <v>1</v>
      </c>
      <c r="C2952" t="s">
        <v>80</v>
      </c>
      <c r="D2952" t="s">
        <v>97</v>
      </c>
      <c r="E2952" t="s">
        <v>173</v>
      </c>
      <c r="F2952" t="s">
        <v>8749</v>
      </c>
      <c r="G2952" t="s">
        <v>175</v>
      </c>
      <c r="H2952" t="s">
        <v>144</v>
      </c>
      <c r="I2952" t="s">
        <v>136</v>
      </c>
      <c r="J2952" t="s">
        <v>137</v>
      </c>
      <c r="K2952" t="s">
        <v>138</v>
      </c>
      <c r="L2952" t="s">
        <v>8750</v>
      </c>
      <c r="M2952" t="s">
        <v>8751</v>
      </c>
      <c r="N2952">
        <v>1.653333333</v>
      </c>
      <c r="O2952">
        <v>0</v>
      </c>
      <c r="P2952">
        <v>1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0.81795685410415664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0.81795685410415664</v>
      </c>
    </row>
    <row r="2953" spans="1:31" x14ac:dyDescent="0.3">
      <c r="A2953">
        <v>2455604</v>
      </c>
      <c r="B2953">
        <v>1</v>
      </c>
      <c r="C2953" t="s">
        <v>81</v>
      </c>
      <c r="D2953" t="s">
        <v>113</v>
      </c>
      <c r="E2953" t="s">
        <v>141</v>
      </c>
      <c r="F2953" t="s">
        <v>8752</v>
      </c>
      <c r="G2953" t="s">
        <v>156</v>
      </c>
      <c r="H2953" t="s">
        <v>144</v>
      </c>
      <c r="I2953" t="s">
        <v>136</v>
      </c>
      <c r="J2953" t="s">
        <v>137</v>
      </c>
      <c r="K2953" t="s">
        <v>138</v>
      </c>
      <c r="L2953" t="s">
        <v>8753</v>
      </c>
      <c r="M2953" t="s">
        <v>8754</v>
      </c>
      <c r="N2953">
        <v>3.781666666</v>
      </c>
      <c r="O2953">
        <v>0</v>
      </c>
      <c r="P2953">
        <v>51</v>
      </c>
      <c r="Q2953">
        <v>0</v>
      </c>
      <c r="R2953">
        <v>0</v>
      </c>
      <c r="S2953">
        <v>0</v>
      </c>
      <c r="T2953">
        <v>1</v>
      </c>
      <c r="U2953">
        <v>0</v>
      </c>
      <c r="V2953">
        <v>0</v>
      </c>
      <c r="W2953">
        <v>0</v>
      </c>
      <c r="X2953">
        <v>46.053575354888878</v>
      </c>
      <c r="Y2953">
        <v>0</v>
      </c>
      <c r="Z2953">
        <v>0</v>
      </c>
      <c r="AA2953">
        <v>0</v>
      </c>
      <c r="AB2953">
        <v>0.23462278514887458</v>
      </c>
      <c r="AC2953">
        <v>0</v>
      </c>
      <c r="AD2953">
        <v>0</v>
      </c>
      <c r="AE2953">
        <v>46.28819814003775</v>
      </c>
    </row>
    <row r="2954" spans="1:31" x14ac:dyDescent="0.3">
      <c r="A2954">
        <v>2455727</v>
      </c>
      <c r="B2954">
        <v>1</v>
      </c>
      <c r="C2954" t="s">
        <v>80</v>
      </c>
      <c r="D2954" t="s">
        <v>105</v>
      </c>
      <c r="E2954" t="s">
        <v>173</v>
      </c>
      <c r="F2954" t="s">
        <v>8755</v>
      </c>
      <c r="G2954" t="s">
        <v>461</v>
      </c>
      <c r="H2954" t="s">
        <v>144</v>
      </c>
      <c r="I2954" t="s">
        <v>136</v>
      </c>
      <c r="J2954" t="s">
        <v>137</v>
      </c>
      <c r="K2954" t="s">
        <v>138</v>
      </c>
      <c r="L2954" t="s">
        <v>8756</v>
      </c>
      <c r="M2954" t="s">
        <v>8757</v>
      </c>
      <c r="N2954">
        <v>3.5013888880000001</v>
      </c>
      <c r="O2954">
        <v>0</v>
      </c>
      <c r="P2954">
        <v>1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1.8310121262256474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1.8310121262256474</v>
      </c>
    </row>
    <row r="2955" spans="1:31" x14ac:dyDescent="0.3">
      <c r="A2955">
        <v>2455621</v>
      </c>
      <c r="B2955">
        <v>1</v>
      </c>
      <c r="C2955" t="s">
        <v>80</v>
      </c>
      <c r="D2955" t="s">
        <v>110</v>
      </c>
      <c r="E2955" t="s">
        <v>141</v>
      </c>
      <c r="F2955" t="s">
        <v>8758</v>
      </c>
      <c r="G2955" t="s">
        <v>143</v>
      </c>
      <c r="H2955" t="s">
        <v>144</v>
      </c>
      <c r="I2955" t="s">
        <v>136</v>
      </c>
      <c r="J2955" t="s">
        <v>137</v>
      </c>
      <c r="K2955" t="s">
        <v>138</v>
      </c>
      <c r="L2955" t="s">
        <v>8759</v>
      </c>
      <c r="M2955" t="s">
        <v>8760</v>
      </c>
      <c r="N2955">
        <v>0.50666666599999999</v>
      </c>
      <c r="O2955">
        <v>0</v>
      </c>
      <c r="P2955">
        <v>48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15.230228141141986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15.230228141141986</v>
      </c>
    </row>
    <row r="2956" spans="1:31" x14ac:dyDescent="0.3">
      <c r="A2956">
        <v>2455266</v>
      </c>
      <c r="B2956">
        <v>1</v>
      </c>
      <c r="C2956" t="s">
        <v>80</v>
      </c>
      <c r="D2956" t="s">
        <v>95</v>
      </c>
      <c r="E2956" t="s">
        <v>182</v>
      </c>
      <c r="F2956" t="s">
        <v>8761</v>
      </c>
      <c r="G2956" t="s">
        <v>143</v>
      </c>
      <c r="H2956" t="s">
        <v>144</v>
      </c>
      <c r="I2956" t="s">
        <v>136</v>
      </c>
      <c r="J2956" t="s">
        <v>137</v>
      </c>
      <c r="K2956" t="s">
        <v>138</v>
      </c>
      <c r="L2956" t="s">
        <v>8762</v>
      </c>
      <c r="M2956" t="s">
        <v>8763</v>
      </c>
      <c r="N2956">
        <v>0.53777777699999996</v>
      </c>
      <c r="O2956">
        <v>0</v>
      </c>
      <c r="P2956">
        <v>92</v>
      </c>
      <c r="Q2956">
        <v>0</v>
      </c>
      <c r="R2956">
        <v>0</v>
      </c>
      <c r="S2956">
        <v>0</v>
      </c>
      <c r="T2956">
        <v>2</v>
      </c>
      <c r="U2956">
        <v>0</v>
      </c>
      <c r="V2956">
        <v>0</v>
      </c>
      <c r="W2956">
        <v>0</v>
      </c>
      <c r="X2956">
        <v>10.281488490990478</v>
      </c>
      <c r="Y2956">
        <v>0</v>
      </c>
      <c r="Z2956">
        <v>0</v>
      </c>
      <c r="AA2956">
        <v>0</v>
      </c>
      <c r="AB2956">
        <v>0.97667162681351138</v>
      </c>
      <c r="AC2956">
        <v>0</v>
      </c>
      <c r="AD2956">
        <v>0</v>
      </c>
      <c r="AE2956">
        <v>11.258160117803989</v>
      </c>
    </row>
    <row r="2957" spans="1:31" x14ac:dyDescent="0.3">
      <c r="A2957">
        <v>2455418</v>
      </c>
      <c r="B2957">
        <v>1</v>
      </c>
      <c r="C2957" t="s">
        <v>80</v>
      </c>
      <c r="D2957" t="s">
        <v>107</v>
      </c>
      <c r="E2957" t="s">
        <v>141</v>
      </c>
      <c r="F2957" t="s">
        <v>8764</v>
      </c>
      <c r="G2957" t="s">
        <v>143</v>
      </c>
      <c r="H2957" t="s">
        <v>144</v>
      </c>
      <c r="I2957" t="s">
        <v>136</v>
      </c>
      <c r="J2957" t="s">
        <v>137</v>
      </c>
      <c r="K2957" t="s">
        <v>138</v>
      </c>
      <c r="L2957" t="s">
        <v>8765</v>
      </c>
      <c r="M2957" t="s">
        <v>8766</v>
      </c>
      <c r="N2957">
        <v>0.58166666600000005</v>
      </c>
      <c r="O2957">
        <v>0</v>
      </c>
      <c r="P2957">
        <v>110</v>
      </c>
      <c r="Q2957">
        <v>0</v>
      </c>
      <c r="R2957">
        <v>0</v>
      </c>
      <c r="S2957">
        <v>0</v>
      </c>
      <c r="T2957">
        <v>4</v>
      </c>
      <c r="U2957">
        <v>0</v>
      </c>
      <c r="V2957">
        <v>0</v>
      </c>
      <c r="W2957">
        <v>0</v>
      </c>
      <c r="X2957">
        <v>18.719784760891869</v>
      </c>
      <c r="Y2957">
        <v>0</v>
      </c>
      <c r="Z2957">
        <v>0</v>
      </c>
      <c r="AA2957">
        <v>0</v>
      </c>
      <c r="AB2957">
        <v>3.9454269740932011</v>
      </c>
      <c r="AC2957">
        <v>0</v>
      </c>
      <c r="AD2957">
        <v>0</v>
      </c>
      <c r="AE2957">
        <v>22.665211734985071</v>
      </c>
    </row>
    <row r="2958" spans="1:31" x14ac:dyDescent="0.3">
      <c r="A2958">
        <v>2455372</v>
      </c>
      <c r="B2958">
        <v>1</v>
      </c>
      <c r="C2958" t="s">
        <v>81</v>
      </c>
      <c r="D2958" t="s">
        <v>112</v>
      </c>
      <c r="E2958" t="s">
        <v>169</v>
      </c>
      <c r="F2958" t="s">
        <v>8767</v>
      </c>
      <c r="G2958" t="s">
        <v>149</v>
      </c>
      <c r="H2958" t="s">
        <v>135</v>
      </c>
      <c r="I2958" t="s">
        <v>136</v>
      </c>
      <c r="J2958" t="s">
        <v>137</v>
      </c>
      <c r="K2958" t="s">
        <v>138</v>
      </c>
      <c r="L2958" t="s">
        <v>8768</v>
      </c>
      <c r="M2958" t="s">
        <v>8769</v>
      </c>
      <c r="N2958">
        <v>0.16250000000000001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1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22.719809907454625</v>
      </c>
      <c r="AD2958">
        <v>0</v>
      </c>
      <c r="AE2958">
        <v>22.719809907454625</v>
      </c>
    </row>
    <row r="2959" spans="1:31" x14ac:dyDescent="0.3">
      <c r="A2959">
        <v>2455813</v>
      </c>
      <c r="B2959">
        <v>1</v>
      </c>
      <c r="C2959" t="s">
        <v>81</v>
      </c>
      <c r="D2959" t="s">
        <v>112</v>
      </c>
      <c r="E2959" t="s">
        <v>169</v>
      </c>
      <c r="F2959" t="s">
        <v>8770</v>
      </c>
      <c r="G2959" t="s">
        <v>149</v>
      </c>
      <c r="H2959" t="s">
        <v>135</v>
      </c>
      <c r="I2959" t="s">
        <v>136</v>
      </c>
      <c r="J2959" t="s">
        <v>137</v>
      </c>
      <c r="K2959" t="s">
        <v>138</v>
      </c>
      <c r="L2959" t="s">
        <v>8771</v>
      </c>
      <c r="M2959" t="s">
        <v>8772</v>
      </c>
      <c r="N2959">
        <v>0.29611111099999998</v>
      </c>
      <c r="O2959">
        <v>0</v>
      </c>
      <c r="P2959">
        <v>0</v>
      </c>
      <c r="Q2959">
        <v>6</v>
      </c>
      <c r="R2959">
        <v>69</v>
      </c>
      <c r="S2959">
        <v>4</v>
      </c>
      <c r="T2959">
        <v>1</v>
      </c>
      <c r="U2959">
        <v>0</v>
      </c>
      <c r="V2959">
        <v>0</v>
      </c>
      <c r="W2959">
        <v>0</v>
      </c>
      <c r="X2959">
        <v>0</v>
      </c>
      <c r="Y2959">
        <v>5.0366670571396783</v>
      </c>
      <c r="Z2959">
        <v>21.545335055823575</v>
      </c>
      <c r="AA2959">
        <v>0.79804298314069799</v>
      </c>
      <c r="AB2959">
        <v>0.50510673917567661</v>
      </c>
      <c r="AC2959">
        <v>0</v>
      </c>
      <c r="AD2959">
        <v>0</v>
      </c>
      <c r="AE2959">
        <v>27.885151835279625</v>
      </c>
    </row>
    <row r="2960" spans="1:31" x14ac:dyDescent="0.3">
      <c r="A2960">
        <v>2455498</v>
      </c>
      <c r="B2960">
        <v>1</v>
      </c>
      <c r="C2960" t="s">
        <v>80</v>
      </c>
      <c r="D2960" t="s">
        <v>93</v>
      </c>
      <c r="E2960" t="s">
        <v>159</v>
      </c>
      <c r="F2960" t="s">
        <v>8773</v>
      </c>
      <c r="G2960" t="s">
        <v>599</v>
      </c>
      <c r="H2960" t="s">
        <v>144</v>
      </c>
      <c r="I2960" t="s">
        <v>136</v>
      </c>
      <c r="J2960" t="s">
        <v>137</v>
      </c>
      <c r="K2960" t="s">
        <v>138</v>
      </c>
      <c r="L2960" t="s">
        <v>8774</v>
      </c>
      <c r="M2960" t="s">
        <v>8775</v>
      </c>
      <c r="N2960">
        <v>0.764444444</v>
      </c>
      <c r="O2960">
        <v>0</v>
      </c>
      <c r="P2960">
        <v>38</v>
      </c>
      <c r="Q2960">
        <v>0</v>
      </c>
      <c r="R2960">
        <v>28</v>
      </c>
      <c r="S2960">
        <v>0</v>
      </c>
      <c r="T2960">
        <v>10</v>
      </c>
      <c r="U2960">
        <v>0</v>
      </c>
      <c r="V2960">
        <v>0</v>
      </c>
      <c r="W2960">
        <v>0</v>
      </c>
      <c r="X2960">
        <v>11.386745861715815</v>
      </c>
      <c r="Y2960">
        <v>0</v>
      </c>
      <c r="Z2960">
        <v>21.604723630697098</v>
      </c>
      <c r="AA2960">
        <v>0</v>
      </c>
      <c r="AB2960">
        <v>15.200200150814551</v>
      </c>
      <c r="AC2960">
        <v>0</v>
      </c>
      <c r="AD2960">
        <v>0</v>
      </c>
      <c r="AE2960">
        <v>48.191669643227463</v>
      </c>
    </row>
    <row r="2961" spans="1:31" x14ac:dyDescent="0.3">
      <c r="A2961">
        <v>2455853</v>
      </c>
      <c r="B2961">
        <v>1</v>
      </c>
      <c r="C2961" t="s">
        <v>81</v>
      </c>
      <c r="D2961" t="s">
        <v>123</v>
      </c>
      <c r="E2961" t="s">
        <v>173</v>
      </c>
      <c r="F2961" t="s">
        <v>8776</v>
      </c>
      <c r="G2961" t="s">
        <v>175</v>
      </c>
      <c r="H2961" t="s">
        <v>144</v>
      </c>
      <c r="I2961" t="s">
        <v>136</v>
      </c>
      <c r="J2961" t="s">
        <v>137</v>
      </c>
      <c r="K2961" t="s">
        <v>138</v>
      </c>
      <c r="L2961" t="s">
        <v>8777</v>
      </c>
      <c r="M2961" t="s">
        <v>8778</v>
      </c>
      <c r="N2961">
        <v>1.6844444439999999</v>
      </c>
      <c r="O2961">
        <v>0</v>
      </c>
      <c r="P2961">
        <v>1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0.22346167213028356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0.22346167213028356</v>
      </c>
    </row>
    <row r="2962" spans="1:31" x14ac:dyDescent="0.3">
      <c r="A2962">
        <v>2455329</v>
      </c>
      <c r="B2962">
        <v>1</v>
      </c>
      <c r="C2962" t="s">
        <v>80</v>
      </c>
      <c r="D2962" t="s">
        <v>82</v>
      </c>
      <c r="E2962" t="s">
        <v>169</v>
      </c>
      <c r="F2962" t="s">
        <v>8779</v>
      </c>
      <c r="G2962" t="s">
        <v>226</v>
      </c>
      <c r="H2962" t="s">
        <v>135</v>
      </c>
      <c r="I2962" t="s">
        <v>136</v>
      </c>
      <c r="J2962" t="s">
        <v>137</v>
      </c>
      <c r="K2962" t="s">
        <v>162</v>
      </c>
      <c r="L2962" t="s">
        <v>8780</v>
      </c>
      <c r="M2962" t="s">
        <v>8781</v>
      </c>
      <c r="N2962">
        <v>1.8505555549999999</v>
      </c>
      <c r="O2962">
        <v>1</v>
      </c>
      <c r="P2962">
        <v>1100</v>
      </c>
      <c r="Q2962">
        <v>0</v>
      </c>
      <c r="R2962">
        <v>97</v>
      </c>
      <c r="S2962">
        <v>0</v>
      </c>
      <c r="T2962">
        <v>252</v>
      </c>
      <c r="U2962">
        <v>1</v>
      </c>
      <c r="V2962">
        <v>0</v>
      </c>
      <c r="W2962">
        <v>50.837601792508615</v>
      </c>
      <c r="X2962">
        <v>671.16028538073908</v>
      </c>
      <c r="Y2962">
        <v>0</v>
      </c>
      <c r="Z2962">
        <v>113.48031841473065</v>
      </c>
      <c r="AA2962">
        <v>0</v>
      </c>
      <c r="AB2962">
        <v>810.07463484458583</v>
      </c>
      <c r="AC2962">
        <v>1346.8412112537162</v>
      </c>
      <c r="AD2962">
        <v>0</v>
      </c>
      <c r="AE2962">
        <v>2992.3940516862804</v>
      </c>
    </row>
    <row r="2963" spans="1:31" x14ac:dyDescent="0.3">
      <c r="A2963">
        <v>2455827</v>
      </c>
      <c r="B2963">
        <v>1</v>
      </c>
      <c r="C2963" t="s">
        <v>80</v>
      </c>
      <c r="D2963" t="s">
        <v>82</v>
      </c>
      <c r="E2963" t="s">
        <v>182</v>
      </c>
      <c r="F2963" t="s">
        <v>8782</v>
      </c>
      <c r="G2963" t="s">
        <v>219</v>
      </c>
      <c r="H2963" t="s">
        <v>144</v>
      </c>
      <c r="I2963" t="s">
        <v>136</v>
      </c>
      <c r="J2963" t="s">
        <v>3</v>
      </c>
      <c r="K2963" t="s">
        <v>138</v>
      </c>
      <c r="L2963" t="s">
        <v>8783</v>
      </c>
      <c r="M2963" t="s">
        <v>8784</v>
      </c>
      <c r="N2963">
        <v>3.6755555549999999</v>
      </c>
      <c r="O2963">
        <v>0</v>
      </c>
      <c r="P2963">
        <v>2</v>
      </c>
      <c r="Q2963">
        <v>0</v>
      </c>
      <c r="R2963">
        <v>0</v>
      </c>
      <c r="S2963">
        <v>0</v>
      </c>
      <c r="T2963">
        <v>7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49.694896598621789</v>
      </c>
      <c r="AC2963">
        <v>0</v>
      </c>
      <c r="AD2963">
        <v>0</v>
      </c>
      <c r="AE2963">
        <v>49.694896598621789</v>
      </c>
    </row>
    <row r="2964" spans="1:31" x14ac:dyDescent="0.3">
      <c r="A2964">
        <v>2455286</v>
      </c>
      <c r="B2964">
        <v>1</v>
      </c>
      <c r="C2964" t="s">
        <v>80</v>
      </c>
      <c r="D2964" t="s">
        <v>104</v>
      </c>
      <c r="E2964" t="s">
        <v>173</v>
      </c>
      <c r="F2964" t="s">
        <v>8785</v>
      </c>
      <c r="G2964" t="s">
        <v>175</v>
      </c>
      <c r="H2964" t="s">
        <v>144</v>
      </c>
      <c r="I2964" t="s">
        <v>136</v>
      </c>
      <c r="J2964" t="s">
        <v>137</v>
      </c>
      <c r="K2964" t="s">
        <v>138</v>
      </c>
      <c r="L2964" t="s">
        <v>8786</v>
      </c>
      <c r="M2964" t="s">
        <v>8787</v>
      </c>
      <c r="N2964">
        <v>3.2494444439999999</v>
      </c>
      <c r="O2964">
        <v>0</v>
      </c>
      <c r="P2964">
        <v>1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1.5123312503827913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1.5123312503827913</v>
      </c>
    </row>
    <row r="2965" spans="1:31" x14ac:dyDescent="0.3">
      <c r="A2965">
        <v>2455790</v>
      </c>
      <c r="B2965">
        <v>1</v>
      </c>
      <c r="C2965" t="s">
        <v>81</v>
      </c>
      <c r="D2965" t="s">
        <v>128</v>
      </c>
      <c r="E2965" t="s">
        <v>141</v>
      </c>
      <c r="F2965" t="s">
        <v>8788</v>
      </c>
      <c r="G2965" t="s">
        <v>156</v>
      </c>
      <c r="H2965" t="s">
        <v>144</v>
      </c>
      <c r="I2965" t="s">
        <v>136</v>
      </c>
      <c r="J2965" t="s">
        <v>137</v>
      </c>
      <c r="K2965" t="s">
        <v>138</v>
      </c>
      <c r="L2965" t="s">
        <v>8789</v>
      </c>
      <c r="M2965" t="s">
        <v>8790</v>
      </c>
      <c r="N2965">
        <v>8.8172222219999998</v>
      </c>
      <c r="O2965">
        <v>0</v>
      </c>
      <c r="P2965">
        <v>3</v>
      </c>
      <c r="Q2965">
        <v>0</v>
      </c>
      <c r="R2965">
        <v>2</v>
      </c>
      <c r="S2965">
        <v>0</v>
      </c>
      <c r="T2965">
        <v>1</v>
      </c>
      <c r="U2965">
        <v>0</v>
      </c>
      <c r="V2965">
        <v>0</v>
      </c>
      <c r="W2965">
        <v>0</v>
      </c>
      <c r="X2965">
        <v>0.4978339219936514</v>
      </c>
      <c r="Y2965">
        <v>0</v>
      </c>
      <c r="Z2965">
        <v>3.7007595677457541</v>
      </c>
      <c r="AA2965">
        <v>0</v>
      </c>
      <c r="AB2965">
        <v>11.128341385537166</v>
      </c>
      <c r="AC2965">
        <v>0</v>
      </c>
      <c r="AD2965">
        <v>0</v>
      </c>
      <c r="AE2965">
        <v>15.326934875276571</v>
      </c>
    </row>
    <row r="2966" spans="1:31" x14ac:dyDescent="0.3">
      <c r="A2966">
        <v>2455747</v>
      </c>
      <c r="B2966">
        <v>1</v>
      </c>
      <c r="C2966" t="s">
        <v>81</v>
      </c>
      <c r="D2966" t="s">
        <v>118</v>
      </c>
      <c r="E2966" t="s">
        <v>173</v>
      </c>
      <c r="F2966" t="s">
        <v>8791</v>
      </c>
      <c r="G2966" t="s">
        <v>219</v>
      </c>
      <c r="H2966" t="s">
        <v>144</v>
      </c>
      <c r="I2966" t="s">
        <v>136</v>
      </c>
      <c r="J2966" t="s">
        <v>3</v>
      </c>
      <c r="K2966" t="s">
        <v>138</v>
      </c>
      <c r="L2966" t="s">
        <v>8792</v>
      </c>
      <c r="M2966" t="s">
        <v>8793</v>
      </c>
      <c r="N2966">
        <v>2.4044444440000001</v>
      </c>
      <c r="O2966">
        <v>0</v>
      </c>
      <c r="P2966">
        <v>1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0.48445536575799775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0.48445536575799775</v>
      </c>
    </row>
    <row r="2967" spans="1:31" x14ac:dyDescent="0.3">
      <c r="A2967">
        <v>2455770</v>
      </c>
      <c r="B2967">
        <v>1</v>
      </c>
      <c r="C2967" t="s">
        <v>80</v>
      </c>
      <c r="D2967" t="s">
        <v>96</v>
      </c>
      <c r="E2967" t="s">
        <v>169</v>
      </c>
      <c r="F2967" t="s">
        <v>8794</v>
      </c>
      <c r="G2967" t="s">
        <v>149</v>
      </c>
      <c r="H2967" t="s">
        <v>135</v>
      </c>
      <c r="I2967" t="s">
        <v>136</v>
      </c>
      <c r="J2967" t="s">
        <v>137</v>
      </c>
      <c r="K2967" t="s">
        <v>138</v>
      </c>
      <c r="L2967" t="s">
        <v>8795</v>
      </c>
      <c r="M2967" t="s">
        <v>8796</v>
      </c>
      <c r="N2967">
        <v>1.0313888879999999</v>
      </c>
      <c r="O2967">
        <v>0</v>
      </c>
      <c r="P2967">
        <v>949</v>
      </c>
      <c r="Q2967">
        <v>0</v>
      </c>
      <c r="R2967">
        <v>0</v>
      </c>
      <c r="S2967">
        <v>0</v>
      </c>
      <c r="T2967">
        <v>173</v>
      </c>
      <c r="U2967">
        <v>0</v>
      </c>
      <c r="V2967">
        <v>3</v>
      </c>
      <c r="W2967">
        <v>0</v>
      </c>
      <c r="X2967">
        <v>616.5924466940952</v>
      </c>
      <c r="Y2967">
        <v>0</v>
      </c>
      <c r="Z2967">
        <v>0</v>
      </c>
      <c r="AA2967">
        <v>0</v>
      </c>
      <c r="AB2967">
        <v>264.79349097646116</v>
      </c>
      <c r="AC2967">
        <v>0</v>
      </c>
      <c r="AD2967">
        <v>33.989010896195545</v>
      </c>
      <c r="AE2967">
        <v>915.37494856675187</v>
      </c>
    </row>
    <row r="2968" spans="1:31" x14ac:dyDescent="0.3">
      <c r="A2968">
        <v>2455578</v>
      </c>
      <c r="B2968">
        <v>1</v>
      </c>
      <c r="C2968" t="s">
        <v>80</v>
      </c>
      <c r="D2968" t="s">
        <v>104</v>
      </c>
      <c r="E2968" t="s">
        <v>159</v>
      </c>
      <c r="F2968" t="s">
        <v>8797</v>
      </c>
      <c r="G2968" t="s">
        <v>143</v>
      </c>
      <c r="H2968" t="s">
        <v>144</v>
      </c>
      <c r="I2968" t="s">
        <v>136</v>
      </c>
      <c r="J2968" t="s">
        <v>137</v>
      </c>
      <c r="K2968" t="s">
        <v>138</v>
      </c>
      <c r="L2968" t="s">
        <v>8798</v>
      </c>
      <c r="M2968" t="s">
        <v>8799</v>
      </c>
      <c r="N2968">
        <v>1.4883333329999999</v>
      </c>
      <c r="O2968">
        <v>0</v>
      </c>
      <c r="P2968">
        <v>261</v>
      </c>
      <c r="Q2968">
        <v>0</v>
      </c>
      <c r="R2968">
        <v>0</v>
      </c>
      <c r="S2968">
        <v>0</v>
      </c>
      <c r="T2968">
        <v>11</v>
      </c>
      <c r="U2968">
        <v>0</v>
      </c>
      <c r="V2968">
        <v>0</v>
      </c>
      <c r="W2968">
        <v>0</v>
      </c>
      <c r="X2968">
        <v>132.39347235452564</v>
      </c>
      <c r="Y2968">
        <v>0</v>
      </c>
      <c r="Z2968">
        <v>0</v>
      </c>
      <c r="AA2968">
        <v>0</v>
      </c>
      <c r="AB2968">
        <v>6.9321244177114885</v>
      </c>
      <c r="AC2968">
        <v>0</v>
      </c>
      <c r="AD2968">
        <v>0</v>
      </c>
      <c r="AE2968">
        <v>139.32559677223713</v>
      </c>
    </row>
    <row r="2969" spans="1:31" x14ac:dyDescent="0.3">
      <c r="A2969">
        <v>2455870</v>
      </c>
      <c r="B2969">
        <v>1</v>
      </c>
      <c r="C2969" t="s">
        <v>81</v>
      </c>
      <c r="D2969" t="s">
        <v>123</v>
      </c>
      <c r="E2969" t="s">
        <v>141</v>
      </c>
      <c r="F2969" t="s">
        <v>8800</v>
      </c>
      <c r="G2969" t="s">
        <v>156</v>
      </c>
      <c r="H2969" t="s">
        <v>144</v>
      </c>
      <c r="I2969" t="s">
        <v>136</v>
      </c>
      <c r="J2969" t="s">
        <v>137</v>
      </c>
      <c r="K2969" t="s">
        <v>138</v>
      </c>
      <c r="L2969" t="s">
        <v>8801</v>
      </c>
      <c r="M2969" t="s">
        <v>8802</v>
      </c>
      <c r="N2969">
        <v>2.3786111110000001</v>
      </c>
      <c r="O2969">
        <v>0</v>
      </c>
      <c r="P2969">
        <v>1</v>
      </c>
      <c r="Q2969">
        <v>0</v>
      </c>
      <c r="R2969">
        <v>9</v>
      </c>
      <c r="S2969">
        <v>0</v>
      </c>
      <c r="T2969">
        <v>1</v>
      </c>
      <c r="U2969">
        <v>0</v>
      </c>
      <c r="V2969">
        <v>0</v>
      </c>
      <c r="W2969">
        <v>0</v>
      </c>
      <c r="X2969">
        <v>0.17445361742751817</v>
      </c>
      <c r="Y2969">
        <v>0</v>
      </c>
      <c r="Z2969">
        <v>2.6253857191026371</v>
      </c>
      <c r="AA2969">
        <v>0</v>
      </c>
      <c r="AB2969">
        <v>4.49467193527118E-2</v>
      </c>
      <c r="AC2969">
        <v>0</v>
      </c>
      <c r="AD2969">
        <v>0</v>
      </c>
      <c r="AE2969">
        <v>2.8447860558828673</v>
      </c>
    </row>
    <row r="2970" spans="1:31" x14ac:dyDescent="0.3">
      <c r="A2970">
        <v>2455624</v>
      </c>
      <c r="B2970">
        <v>1</v>
      </c>
      <c r="C2970" t="s">
        <v>80</v>
      </c>
      <c r="D2970" t="s">
        <v>93</v>
      </c>
      <c r="E2970" t="s">
        <v>159</v>
      </c>
      <c r="F2970" t="s">
        <v>1869</v>
      </c>
      <c r="G2970" t="s">
        <v>143</v>
      </c>
      <c r="H2970" t="s">
        <v>144</v>
      </c>
      <c r="I2970" t="s">
        <v>136</v>
      </c>
      <c r="J2970" t="s">
        <v>137</v>
      </c>
      <c r="K2970" t="s">
        <v>138</v>
      </c>
      <c r="L2970" t="s">
        <v>8803</v>
      </c>
      <c r="M2970" t="s">
        <v>8804</v>
      </c>
      <c r="N2970">
        <v>0.96083333299999996</v>
      </c>
      <c r="O2970">
        <v>0</v>
      </c>
      <c r="P2970">
        <v>39</v>
      </c>
      <c r="Q2970">
        <v>0</v>
      </c>
      <c r="R2970">
        <v>3</v>
      </c>
      <c r="S2970">
        <v>0</v>
      </c>
      <c r="T2970">
        <v>11</v>
      </c>
      <c r="U2970">
        <v>0</v>
      </c>
      <c r="V2970">
        <v>0</v>
      </c>
      <c r="W2970">
        <v>0</v>
      </c>
      <c r="X2970">
        <v>5.4491573487474518</v>
      </c>
      <c r="Y2970">
        <v>0</v>
      </c>
      <c r="Z2970">
        <v>2.1326013231740095</v>
      </c>
      <c r="AA2970">
        <v>0</v>
      </c>
      <c r="AB2970">
        <v>5.7170915043233936</v>
      </c>
      <c r="AC2970">
        <v>0</v>
      </c>
      <c r="AD2970">
        <v>0</v>
      </c>
      <c r="AE2970">
        <v>13.298850176244855</v>
      </c>
    </row>
    <row r="2971" spans="1:31" x14ac:dyDescent="0.3">
      <c r="A2971">
        <v>2455561</v>
      </c>
      <c r="B2971">
        <v>1</v>
      </c>
      <c r="C2971" t="s">
        <v>80</v>
      </c>
      <c r="D2971" t="s">
        <v>102</v>
      </c>
      <c r="E2971" t="s">
        <v>132</v>
      </c>
      <c r="F2971" t="s">
        <v>8805</v>
      </c>
      <c r="G2971" t="s">
        <v>353</v>
      </c>
      <c r="H2971" t="s">
        <v>135</v>
      </c>
      <c r="I2971" t="s">
        <v>136</v>
      </c>
      <c r="J2971" t="s">
        <v>137</v>
      </c>
      <c r="K2971" t="s">
        <v>138</v>
      </c>
      <c r="L2971" t="s">
        <v>8806</v>
      </c>
      <c r="M2971" t="s">
        <v>8807</v>
      </c>
      <c r="N2971">
        <v>1.834166666</v>
      </c>
      <c r="O2971">
        <v>0</v>
      </c>
      <c r="P2971">
        <v>530</v>
      </c>
      <c r="Q2971">
        <v>15</v>
      </c>
      <c r="R2971">
        <v>280</v>
      </c>
      <c r="S2971">
        <v>5</v>
      </c>
      <c r="T2971">
        <v>76</v>
      </c>
      <c r="U2971">
        <v>0</v>
      </c>
      <c r="V2971">
        <v>0</v>
      </c>
      <c r="W2971">
        <v>0</v>
      </c>
      <c r="X2971">
        <v>222.73823063776427</v>
      </c>
      <c r="Y2971">
        <v>5.8321992412276176</v>
      </c>
      <c r="Z2971">
        <v>141.40903786239519</v>
      </c>
      <c r="AA2971">
        <v>50.061666852547162</v>
      </c>
      <c r="AB2971">
        <v>135.54950400947646</v>
      </c>
      <c r="AC2971">
        <v>0</v>
      </c>
      <c r="AD2971">
        <v>0</v>
      </c>
      <c r="AE2971">
        <v>555.59063860341075</v>
      </c>
    </row>
    <row r="2972" spans="1:31" x14ac:dyDescent="0.3">
      <c r="A2972">
        <v>2455269</v>
      </c>
      <c r="B2972">
        <v>1</v>
      </c>
      <c r="C2972" t="s">
        <v>80</v>
      </c>
      <c r="D2972" t="s">
        <v>105</v>
      </c>
      <c r="E2972" t="s">
        <v>173</v>
      </c>
      <c r="F2972" t="s">
        <v>8808</v>
      </c>
      <c r="G2972" t="s">
        <v>179</v>
      </c>
      <c r="H2972" t="s">
        <v>144</v>
      </c>
      <c r="I2972" t="s">
        <v>136</v>
      </c>
      <c r="J2972" t="s">
        <v>137</v>
      </c>
      <c r="K2972" t="s">
        <v>138</v>
      </c>
      <c r="L2972" t="s">
        <v>8809</v>
      </c>
      <c r="M2972" t="s">
        <v>8810</v>
      </c>
      <c r="N2972">
        <v>0.573333333</v>
      </c>
      <c r="O2972">
        <v>0</v>
      </c>
      <c r="P2972">
        <v>62</v>
      </c>
      <c r="Q2972">
        <v>0</v>
      </c>
      <c r="R2972">
        <v>0</v>
      </c>
      <c r="S2972">
        <v>0</v>
      </c>
      <c r="T2972">
        <v>3</v>
      </c>
      <c r="U2972">
        <v>0</v>
      </c>
      <c r="V2972">
        <v>0</v>
      </c>
      <c r="W2972">
        <v>0</v>
      </c>
      <c r="X2972">
        <v>7.9003243115743675</v>
      </c>
      <c r="Y2972">
        <v>0</v>
      </c>
      <c r="Z2972">
        <v>0</v>
      </c>
      <c r="AA2972">
        <v>0</v>
      </c>
      <c r="AB2972">
        <v>2.5748898597055484E-2</v>
      </c>
      <c r="AC2972">
        <v>0</v>
      </c>
      <c r="AD2972">
        <v>0</v>
      </c>
      <c r="AE2972">
        <v>7.9260732101714231</v>
      </c>
    </row>
    <row r="2973" spans="1:31" x14ac:dyDescent="0.3">
      <c r="A2973">
        <v>2455369</v>
      </c>
      <c r="B2973">
        <v>1</v>
      </c>
      <c r="C2973" t="s">
        <v>80</v>
      </c>
      <c r="D2973" t="s">
        <v>105</v>
      </c>
      <c r="E2973" t="s">
        <v>141</v>
      </c>
      <c r="F2973" t="s">
        <v>8811</v>
      </c>
      <c r="G2973" t="s">
        <v>156</v>
      </c>
      <c r="H2973" t="s">
        <v>144</v>
      </c>
      <c r="I2973" t="s">
        <v>136</v>
      </c>
      <c r="J2973" t="s">
        <v>137</v>
      </c>
      <c r="K2973" t="s">
        <v>138</v>
      </c>
      <c r="L2973" t="s">
        <v>8812</v>
      </c>
      <c r="M2973" t="s">
        <v>8813</v>
      </c>
      <c r="N2973">
        <v>1.6697222220000001</v>
      </c>
      <c r="O2973">
        <v>0</v>
      </c>
      <c r="P2973">
        <v>43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17.753271493347349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17.753271493347349</v>
      </c>
    </row>
    <row r="2974" spans="1:31" x14ac:dyDescent="0.3">
      <c r="A2974">
        <v>2455664</v>
      </c>
      <c r="B2974">
        <v>1</v>
      </c>
      <c r="C2974" t="s">
        <v>80</v>
      </c>
      <c r="D2974" t="s">
        <v>83</v>
      </c>
      <c r="E2974" t="s">
        <v>147</v>
      </c>
      <c r="F2974" t="s">
        <v>8814</v>
      </c>
      <c r="G2974" t="s">
        <v>149</v>
      </c>
      <c r="H2974" t="s">
        <v>135</v>
      </c>
      <c r="I2974" t="s">
        <v>136</v>
      </c>
      <c r="J2974" t="s">
        <v>137</v>
      </c>
      <c r="K2974" t="s">
        <v>138</v>
      </c>
      <c r="L2974" t="s">
        <v>8815</v>
      </c>
      <c r="M2974" t="s">
        <v>8816</v>
      </c>
      <c r="N2974">
        <v>0.43222222199999999</v>
      </c>
      <c r="O2974">
        <v>0</v>
      </c>
      <c r="P2974">
        <v>137</v>
      </c>
      <c r="Q2974">
        <v>0</v>
      </c>
      <c r="R2974">
        <v>1</v>
      </c>
      <c r="S2974">
        <v>38</v>
      </c>
      <c r="T2974">
        <v>22</v>
      </c>
      <c r="U2974">
        <v>19</v>
      </c>
      <c r="V2974">
        <v>3</v>
      </c>
      <c r="W2974">
        <v>0</v>
      </c>
      <c r="X2974">
        <v>24.122254271050775</v>
      </c>
      <c r="Y2974">
        <v>0</v>
      </c>
      <c r="Z2974">
        <v>1.2238951195171919</v>
      </c>
      <c r="AA2974">
        <v>219.36315686751351</v>
      </c>
      <c r="AB2974">
        <v>29.852984169903568</v>
      </c>
      <c r="AC2974">
        <v>545.18712953378008</v>
      </c>
      <c r="AD2974">
        <v>78.593429319537691</v>
      </c>
      <c r="AE2974">
        <v>898.34284928130285</v>
      </c>
    </row>
    <row r="2975" spans="1:31" x14ac:dyDescent="0.3">
      <c r="A2975">
        <v>2455332</v>
      </c>
      <c r="B2975">
        <v>1</v>
      </c>
      <c r="C2975" t="s">
        <v>80</v>
      </c>
      <c r="D2975" t="s">
        <v>100</v>
      </c>
      <c r="E2975" t="s">
        <v>159</v>
      </c>
      <c r="F2975" t="s">
        <v>685</v>
      </c>
      <c r="G2975" t="s">
        <v>161</v>
      </c>
      <c r="H2975" t="s">
        <v>144</v>
      </c>
      <c r="I2975" t="s">
        <v>136</v>
      </c>
      <c r="J2975" t="s">
        <v>137</v>
      </c>
      <c r="K2975" t="s">
        <v>162</v>
      </c>
      <c r="L2975" t="s">
        <v>8817</v>
      </c>
      <c r="M2975" t="s">
        <v>8818</v>
      </c>
      <c r="N2975">
        <v>7.9186111109999997</v>
      </c>
      <c r="O2975">
        <v>0</v>
      </c>
      <c r="P2975">
        <v>163</v>
      </c>
      <c r="Q2975">
        <v>0</v>
      </c>
      <c r="R2975">
        <v>2</v>
      </c>
      <c r="S2975">
        <v>0</v>
      </c>
      <c r="T2975">
        <v>6</v>
      </c>
      <c r="U2975">
        <v>0</v>
      </c>
      <c r="V2975">
        <v>0</v>
      </c>
      <c r="W2975">
        <v>0</v>
      </c>
      <c r="X2975">
        <v>521.95170517845372</v>
      </c>
      <c r="Y2975">
        <v>0</v>
      </c>
      <c r="Z2975">
        <v>0.14663932309483915</v>
      </c>
      <c r="AA2975">
        <v>0</v>
      </c>
      <c r="AB2975">
        <v>2.3815908229448217</v>
      </c>
      <c r="AC2975">
        <v>0</v>
      </c>
      <c r="AD2975">
        <v>0</v>
      </c>
      <c r="AE2975">
        <v>524.47993532449345</v>
      </c>
    </row>
    <row r="2976" spans="1:31" x14ac:dyDescent="0.3">
      <c r="A2976">
        <v>2455830</v>
      </c>
      <c r="B2976">
        <v>1</v>
      </c>
      <c r="C2976" t="s">
        <v>80</v>
      </c>
      <c r="D2976" t="s">
        <v>84</v>
      </c>
      <c r="E2976" t="s">
        <v>173</v>
      </c>
      <c r="F2976" t="s">
        <v>8819</v>
      </c>
      <c r="G2976" t="s">
        <v>179</v>
      </c>
      <c r="H2976" t="s">
        <v>144</v>
      </c>
      <c r="I2976" t="s">
        <v>136</v>
      </c>
      <c r="J2976" t="s">
        <v>137</v>
      </c>
      <c r="K2976" t="s">
        <v>138</v>
      </c>
      <c r="L2976" t="s">
        <v>8820</v>
      </c>
      <c r="M2976" t="s">
        <v>8821</v>
      </c>
      <c r="N2976">
        <v>2.0363888879999998</v>
      </c>
      <c r="O2976">
        <v>0</v>
      </c>
      <c r="P2976">
        <v>1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0.31689009320833667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0.31689009320833667</v>
      </c>
    </row>
    <row r="2977" spans="1:31" x14ac:dyDescent="0.3">
      <c r="A2977">
        <v>2455687</v>
      </c>
      <c r="B2977">
        <v>1</v>
      </c>
      <c r="C2977" t="s">
        <v>80</v>
      </c>
      <c r="D2977" t="s">
        <v>83</v>
      </c>
      <c r="E2977" t="s">
        <v>173</v>
      </c>
      <c r="F2977" t="s">
        <v>8822</v>
      </c>
      <c r="G2977" t="s">
        <v>175</v>
      </c>
      <c r="H2977" t="s">
        <v>144</v>
      </c>
      <c r="I2977" t="s">
        <v>136</v>
      </c>
      <c r="J2977" t="s">
        <v>137</v>
      </c>
      <c r="K2977" t="s">
        <v>138</v>
      </c>
      <c r="L2977" t="s">
        <v>8823</v>
      </c>
      <c r="M2977" t="s">
        <v>8824</v>
      </c>
      <c r="N2977">
        <v>2.5352777770000001</v>
      </c>
      <c r="O2977">
        <v>0</v>
      </c>
      <c r="P2977">
        <v>1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3.3380659983913623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3.3380659983913623</v>
      </c>
    </row>
    <row r="2978" spans="1:31" x14ac:dyDescent="0.3">
      <c r="A2978">
        <v>2455475</v>
      </c>
      <c r="B2978">
        <v>1</v>
      </c>
      <c r="C2978" t="s">
        <v>81</v>
      </c>
      <c r="D2978" t="s">
        <v>113</v>
      </c>
      <c r="E2978" t="s">
        <v>141</v>
      </c>
      <c r="F2978" t="s">
        <v>8825</v>
      </c>
      <c r="G2978" t="s">
        <v>156</v>
      </c>
      <c r="H2978" t="s">
        <v>144</v>
      </c>
      <c r="I2978" t="s">
        <v>136</v>
      </c>
      <c r="J2978" t="s">
        <v>137</v>
      </c>
      <c r="K2978" t="s">
        <v>138</v>
      </c>
      <c r="L2978" t="s">
        <v>8826</v>
      </c>
      <c r="M2978" t="s">
        <v>8827</v>
      </c>
      <c r="N2978">
        <v>3.4513888879999999</v>
      </c>
      <c r="O2978">
        <v>0</v>
      </c>
      <c r="P2978">
        <v>5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1.5915489791515085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1.5915489791515085</v>
      </c>
    </row>
    <row r="2979" spans="1:31" x14ac:dyDescent="0.3">
      <c r="A2979">
        <v>2455730</v>
      </c>
      <c r="B2979">
        <v>1</v>
      </c>
      <c r="C2979" t="s">
        <v>80</v>
      </c>
      <c r="D2979" t="s">
        <v>82</v>
      </c>
      <c r="E2979" t="s">
        <v>173</v>
      </c>
      <c r="F2979" t="s">
        <v>8828</v>
      </c>
      <c r="G2979" t="s">
        <v>175</v>
      </c>
      <c r="H2979" t="s">
        <v>144</v>
      </c>
      <c r="I2979" t="s">
        <v>136</v>
      </c>
      <c r="J2979" t="s">
        <v>137</v>
      </c>
      <c r="K2979" t="s">
        <v>138</v>
      </c>
      <c r="L2979" t="s">
        <v>8829</v>
      </c>
      <c r="M2979" t="s">
        <v>8830</v>
      </c>
      <c r="N2979">
        <v>0.74194444400000004</v>
      </c>
      <c r="O2979">
        <v>0</v>
      </c>
      <c r="P2979">
        <v>1</v>
      </c>
      <c r="Q2979">
        <v>0</v>
      </c>
      <c r="R2979">
        <v>0</v>
      </c>
      <c r="S2979">
        <v>0</v>
      </c>
      <c r="T2979">
        <v>1</v>
      </c>
      <c r="U2979">
        <v>0</v>
      </c>
      <c r="V2979">
        <v>0</v>
      </c>
      <c r="W2979">
        <v>0</v>
      </c>
      <c r="X2979">
        <v>0.80290570775660441</v>
      </c>
      <c r="Y2979">
        <v>0</v>
      </c>
      <c r="Z2979">
        <v>0</v>
      </c>
      <c r="AA2979">
        <v>0</v>
      </c>
      <c r="AB2979">
        <v>0.45040182512625915</v>
      </c>
      <c r="AC2979">
        <v>0</v>
      </c>
      <c r="AD2979">
        <v>0</v>
      </c>
      <c r="AE2979">
        <v>1.2533075328828636</v>
      </c>
    </row>
    <row r="2980" spans="1:31" x14ac:dyDescent="0.3">
      <c r="A2980">
        <v>2455744</v>
      </c>
      <c r="B2980">
        <v>1</v>
      </c>
      <c r="C2980" t="s">
        <v>80</v>
      </c>
      <c r="D2980" t="s">
        <v>96</v>
      </c>
      <c r="E2980" t="s">
        <v>169</v>
      </c>
      <c r="F2980" t="s">
        <v>8831</v>
      </c>
      <c r="G2980" t="s">
        <v>2257</v>
      </c>
      <c r="H2980" t="s">
        <v>135</v>
      </c>
      <c r="I2980" t="s">
        <v>136</v>
      </c>
      <c r="J2980" t="s">
        <v>5</v>
      </c>
      <c r="K2980" t="s">
        <v>138</v>
      </c>
      <c r="L2980" t="s">
        <v>8832</v>
      </c>
      <c r="M2980" t="s">
        <v>8833</v>
      </c>
      <c r="N2980">
        <v>0.41333333300000002</v>
      </c>
      <c r="O2980">
        <v>4</v>
      </c>
      <c r="P2980">
        <v>6221</v>
      </c>
      <c r="Q2980">
        <v>5</v>
      </c>
      <c r="R2980">
        <v>17</v>
      </c>
      <c r="S2980">
        <v>12</v>
      </c>
      <c r="T2980">
        <v>550</v>
      </c>
      <c r="U2980">
        <v>1</v>
      </c>
      <c r="V2980">
        <v>0</v>
      </c>
      <c r="W2980">
        <v>8.8532082814655304</v>
      </c>
      <c r="X2980">
        <v>909.07563089513064</v>
      </c>
      <c r="Y2980">
        <v>1.4861722075667483</v>
      </c>
      <c r="Z2980">
        <v>1.382030885269498</v>
      </c>
      <c r="AA2980">
        <v>81.88907114646058</v>
      </c>
      <c r="AB2980">
        <v>335.96049147690081</v>
      </c>
      <c r="AC2980">
        <v>28.109145062524775</v>
      </c>
      <c r="AD2980">
        <v>0</v>
      </c>
      <c r="AE2980">
        <v>1366.7557499553184</v>
      </c>
    </row>
    <row r="2981" spans="1:31" x14ac:dyDescent="0.3">
      <c r="A2981">
        <v>2455787</v>
      </c>
      <c r="B2981">
        <v>1</v>
      </c>
      <c r="C2981" t="s">
        <v>80</v>
      </c>
      <c r="D2981" t="s">
        <v>105</v>
      </c>
      <c r="E2981" t="s">
        <v>141</v>
      </c>
      <c r="F2981" t="s">
        <v>8834</v>
      </c>
      <c r="G2981" t="s">
        <v>143</v>
      </c>
      <c r="H2981" t="s">
        <v>144</v>
      </c>
      <c r="I2981" t="s">
        <v>136</v>
      </c>
      <c r="J2981" t="s">
        <v>137</v>
      </c>
      <c r="K2981" t="s">
        <v>138</v>
      </c>
      <c r="L2981" t="s">
        <v>8835</v>
      </c>
      <c r="M2981" t="s">
        <v>8836</v>
      </c>
      <c r="N2981">
        <v>0.83888888800000005</v>
      </c>
      <c r="O2981">
        <v>0</v>
      </c>
      <c r="P2981">
        <v>152</v>
      </c>
      <c r="Q2981">
        <v>0</v>
      </c>
      <c r="R2981">
        <v>0</v>
      </c>
      <c r="S2981">
        <v>0</v>
      </c>
      <c r="T2981">
        <v>11</v>
      </c>
      <c r="U2981">
        <v>0</v>
      </c>
      <c r="V2981">
        <v>0</v>
      </c>
      <c r="W2981">
        <v>0</v>
      </c>
      <c r="X2981">
        <v>42.066193376016912</v>
      </c>
      <c r="Y2981">
        <v>0</v>
      </c>
      <c r="Z2981">
        <v>0</v>
      </c>
      <c r="AA2981">
        <v>0</v>
      </c>
      <c r="AB2981">
        <v>8.828068375426799</v>
      </c>
      <c r="AC2981">
        <v>0</v>
      </c>
      <c r="AD2981">
        <v>0</v>
      </c>
      <c r="AE2981">
        <v>50.894261751443707</v>
      </c>
    </row>
    <row r="2982" spans="1:31" x14ac:dyDescent="0.3">
      <c r="A2982">
        <v>2455395</v>
      </c>
      <c r="B2982">
        <v>1</v>
      </c>
      <c r="C2982" t="s">
        <v>81</v>
      </c>
      <c r="D2982" t="s">
        <v>123</v>
      </c>
      <c r="E2982" t="s">
        <v>173</v>
      </c>
      <c r="F2982" t="s">
        <v>7779</v>
      </c>
      <c r="G2982" t="s">
        <v>461</v>
      </c>
      <c r="H2982" t="s">
        <v>144</v>
      </c>
      <c r="I2982" t="s">
        <v>136</v>
      </c>
      <c r="J2982" t="s">
        <v>137</v>
      </c>
      <c r="K2982" t="s">
        <v>138</v>
      </c>
      <c r="L2982" t="s">
        <v>8837</v>
      </c>
      <c r="M2982" t="s">
        <v>8838</v>
      </c>
      <c r="N2982">
        <v>6.0408333330000001</v>
      </c>
      <c r="O2982">
        <v>0</v>
      </c>
      <c r="P2982">
        <v>2</v>
      </c>
      <c r="Q2982">
        <v>0</v>
      </c>
      <c r="R2982">
        <v>0</v>
      </c>
      <c r="S2982">
        <v>0</v>
      </c>
      <c r="T2982">
        <v>1</v>
      </c>
      <c r="U2982">
        <v>0</v>
      </c>
      <c r="V2982">
        <v>0</v>
      </c>
      <c r="W2982">
        <v>0</v>
      </c>
      <c r="X2982">
        <v>2.0957333702784826</v>
      </c>
      <c r="Y2982">
        <v>0</v>
      </c>
      <c r="Z2982">
        <v>0</v>
      </c>
      <c r="AA2982">
        <v>0</v>
      </c>
      <c r="AB2982">
        <v>33.592984634759226</v>
      </c>
      <c r="AC2982">
        <v>0</v>
      </c>
      <c r="AD2982">
        <v>0</v>
      </c>
      <c r="AE2982">
        <v>35.688718005037707</v>
      </c>
    </row>
    <row r="2983" spans="1:31" x14ac:dyDescent="0.3">
      <c r="A2983">
        <v>2455796</v>
      </c>
      <c r="B2983">
        <v>1</v>
      </c>
      <c r="C2983" t="s">
        <v>80</v>
      </c>
      <c r="D2983" t="s">
        <v>95</v>
      </c>
      <c r="E2983" t="s">
        <v>141</v>
      </c>
      <c r="F2983" t="s">
        <v>8839</v>
      </c>
      <c r="G2983" t="s">
        <v>143</v>
      </c>
      <c r="H2983" t="s">
        <v>144</v>
      </c>
      <c r="I2983" t="s">
        <v>136</v>
      </c>
      <c r="J2983" t="s">
        <v>137</v>
      </c>
      <c r="K2983" t="s">
        <v>138</v>
      </c>
      <c r="L2983" t="s">
        <v>8840</v>
      </c>
      <c r="M2983" t="s">
        <v>8841</v>
      </c>
      <c r="N2983">
        <v>0.82222222199999995</v>
      </c>
      <c r="O2983">
        <v>0</v>
      </c>
      <c r="P2983">
        <v>37</v>
      </c>
      <c r="Q2983">
        <v>0</v>
      </c>
      <c r="R2983">
        <v>0</v>
      </c>
      <c r="S2983">
        <v>0</v>
      </c>
      <c r="T2983">
        <v>29</v>
      </c>
      <c r="U2983">
        <v>0</v>
      </c>
      <c r="V2983">
        <v>0</v>
      </c>
      <c r="W2983">
        <v>0</v>
      </c>
      <c r="X2983">
        <v>8.4501153350832539</v>
      </c>
      <c r="Y2983">
        <v>0</v>
      </c>
      <c r="Z2983">
        <v>0</v>
      </c>
      <c r="AA2983">
        <v>0</v>
      </c>
      <c r="AB2983">
        <v>41.278040437168713</v>
      </c>
      <c r="AC2983">
        <v>0</v>
      </c>
      <c r="AD2983">
        <v>0</v>
      </c>
      <c r="AE2983">
        <v>49.728155772251966</v>
      </c>
    </row>
    <row r="2984" spans="1:31" x14ac:dyDescent="0.3">
      <c r="A2984">
        <v>2455487</v>
      </c>
      <c r="B2984">
        <v>1</v>
      </c>
      <c r="C2984" t="s">
        <v>80</v>
      </c>
      <c r="D2984" t="s">
        <v>82</v>
      </c>
      <c r="E2984" t="s">
        <v>147</v>
      </c>
      <c r="F2984" t="s">
        <v>8842</v>
      </c>
      <c r="G2984" t="s">
        <v>226</v>
      </c>
      <c r="H2984" t="s">
        <v>135</v>
      </c>
      <c r="I2984" t="s">
        <v>136</v>
      </c>
      <c r="J2984" t="s">
        <v>137</v>
      </c>
      <c r="K2984" t="s">
        <v>162</v>
      </c>
      <c r="L2984" t="s">
        <v>8843</v>
      </c>
      <c r="M2984" t="s">
        <v>8844</v>
      </c>
      <c r="N2984">
        <v>1.325</v>
      </c>
      <c r="O2984">
        <v>0</v>
      </c>
      <c r="P2984">
        <v>0</v>
      </c>
      <c r="Q2984">
        <v>0</v>
      </c>
      <c r="R2984">
        <v>0</v>
      </c>
      <c r="S2984">
        <v>3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7.8471886471753507</v>
      </c>
      <c r="AB2984">
        <v>0</v>
      </c>
      <c r="AC2984">
        <v>0</v>
      </c>
      <c r="AD2984">
        <v>0</v>
      </c>
      <c r="AE2984">
        <v>7.8471886471753507</v>
      </c>
    </row>
    <row r="2985" spans="1:31" x14ac:dyDescent="0.3">
      <c r="A2985">
        <v>2455673</v>
      </c>
      <c r="B2985">
        <v>1</v>
      </c>
      <c r="C2985" t="s">
        <v>81</v>
      </c>
      <c r="D2985" t="s">
        <v>125</v>
      </c>
      <c r="E2985" t="s">
        <v>173</v>
      </c>
      <c r="F2985" t="s">
        <v>8845</v>
      </c>
      <c r="G2985" t="s">
        <v>461</v>
      </c>
      <c r="H2985" t="s">
        <v>144</v>
      </c>
      <c r="I2985" t="s">
        <v>136</v>
      </c>
      <c r="J2985" t="s">
        <v>137</v>
      </c>
      <c r="K2985" t="s">
        <v>138</v>
      </c>
      <c r="L2985" t="s">
        <v>8846</v>
      </c>
      <c r="M2985" t="s">
        <v>8847</v>
      </c>
      <c r="N2985">
        <v>0.53361111100000003</v>
      </c>
      <c r="O2985">
        <v>0</v>
      </c>
      <c r="P2985">
        <v>9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0.87151704328173474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0.87151704328173474</v>
      </c>
    </row>
    <row r="2986" spans="1:31" x14ac:dyDescent="0.3">
      <c r="A2986">
        <v>2455859</v>
      </c>
      <c r="B2986">
        <v>1</v>
      </c>
      <c r="C2986" t="s">
        <v>81</v>
      </c>
      <c r="D2986" t="s">
        <v>122</v>
      </c>
      <c r="E2986" t="s">
        <v>141</v>
      </c>
      <c r="F2986" t="s">
        <v>8848</v>
      </c>
      <c r="G2986" t="s">
        <v>143</v>
      </c>
      <c r="H2986" t="s">
        <v>144</v>
      </c>
      <c r="I2986" t="s">
        <v>136</v>
      </c>
      <c r="J2986" t="s">
        <v>137</v>
      </c>
      <c r="K2986" t="s">
        <v>138</v>
      </c>
      <c r="L2986" t="s">
        <v>8849</v>
      </c>
      <c r="M2986" t="s">
        <v>8850</v>
      </c>
      <c r="N2986">
        <v>0.50055555500000004</v>
      </c>
      <c r="O2986">
        <v>0</v>
      </c>
      <c r="P2986">
        <v>80</v>
      </c>
      <c r="Q2986">
        <v>0</v>
      </c>
      <c r="R2986">
        <v>0</v>
      </c>
      <c r="S2986">
        <v>0</v>
      </c>
      <c r="T2986">
        <v>9</v>
      </c>
      <c r="U2986">
        <v>0</v>
      </c>
      <c r="V2986">
        <v>0</v>
      </c>
      <c r="W2986">
        <v>0</v>
      </c>
      <c r="X2986">
        <v>6.4259336276477654</v>
      </c>
      <c r="Y2986">
        <v>0</v>
      </c>
      <c r="Z2986">
        <v>0</v>
      </c>
      <c r="AA2986">
        <v>0</v>
      </c>
      <c r="AB2986">
        <v>0.66267805098144184</v>
      </c>
      <c r="AC2986">
        <v>0</v>
      </c>
      <c r="AD2986">
        <v>0</v>
      </c>
      <c r="AE2986">
        <v>7.0886116786292073</v>
      </c>
    </row>
    <row r="2987" spans="1:31" x14ac:dyDescent="0.3">
      <c r="A2987">
        <v>2455564</v>
      </c>
      <c r="B2987">
        <v>1</v>
      </c>
      <c r="C2987" t="s">
        <v>80</v>
      </c>
      <c r="D2987" t="s">
        <v>95</v>
      </c>
      <c r="E2987" t="s">
        <v>147</v>
      </c>
      <c r="F2987" t="s">
        <v>8851</v>
      </c>
      <c r="G2987" t="s">
        <v>226</v>
      </c>
      <c r="H2987" t="s">
        <v>135</v>
      </c>
      <c r="I2987" t="s">
        <v>136</v>
      </c>
      <c r="J2987" t="s">
        <v>137</v>
      </c>
      <c r="K2987" t="s">
        <v>162</v>
      </c>
      <c r="L2987" t="s">
        <v>8852</v>
      </c>
      <c r="M2987" t="s">
        <v>8853</v>
      </c>
      <c r="N2987">
        <v>3.230277777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1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3.2505851767797527</v>
      </c>
      <c r="AC2987">
        <v>0</v>
      </c>
      <c r="AD2987">
        <v>0</v>
      </c>
      <c r="AE2987">
        <v>3.2505851767797527</v>
      </c>
    </row>
    <row r="2988" spans="1:31" x14ac:dyDescent="0.3">
      <c r="A2988">
        <v>2455278</v>
      </c>
      <c r="B2988">
        <v>1</v>
      </c>
      <c r="C2988" t="s">
        <v>80</v>
      </c>
      <c r="D2988" t="s">
        <v>82</v>
      </c>
      <c r="E2988" t="s">
        <v>173</v>
      </c>
      <c r="F2988" t="s">
        <v>8854</v>
      </c>
      <c r="G2988" t="s">
        <v>461</v>
      </c>
      <c r="H2988" t="s">
        <v>144</v>
      </c>
      <c r="I2988" t="s">
        <v>136</v>
      </c>
      <c r="J2988" t="s">
        <v>137</v>
      </c>
      <c r="K2988" t="s">
        <v>138</v>
      </c>
      <c r="L2988" t="s">
        <v>8855</v>
      </c>
      <c r="M2988" t="s">
        <v>8856</v>
      </c>
      <c r="N2988">
        <v>6.1883333330000001</v>
      </c>
      <c r="O2988">
        <v>0</v>
      </c>
      <c r="P2988">
        <v>20</v>
      </c>
      <c r="Q2988">
        <v>0</v>
      </c>
      <c r="R2988">
        <v>0</v>
      </c>
      <c r="S2988">
        <v>0</v>
      </c>
      <c r="T2988">
        <v>1</v>
      </c>
      <c r="U2988">
        <v>0</v>
      </c>
      <c r="V2988">
        <v>0</v>
      </c>
      <c r="W2988">
        <v>0</v>
      </c>
      <c r="X2988">
        <v>34.809705033097408</v>
      </c>
      <c r="Y2988">
        <v>0</v>
      </c>
      <c r="Z2988">
        <v>0</v>
      </c>
      <c r="AA2988">
        <v>0</v>
      </c>
      <c r="AB2988">
        <v>0.52505292232810463</v>
      </c>
      <c r="AC2988">
        <v>0</v>
      </c>
      <c r="AD2988">
        <v>0</v>
      </c>
      <c r="AE2988">
        <v>35.334757955425516</v>
      </c>
    </row>
    <row r="2989" spans="1:31" x14ac:dyDescent="0.3">
      <c r="A2989">
        <v>2455424</v>
      </c>
      <c r="B2989">
        <v>1</v>
      </c>
      <c r="C2989" t="s">
        <v>81</v>
      </c>
      <c r="D2989" t="s">
        <v>116</v>
      </c>
      <c r="E2989" t="s">
        <v>147</v>
      </c>
      <c r="F2989" t="s">
        <v>5700</v>
      </c>
      <c r="G2989" t="s">
        <v>226</v>
      </c>
      <c r="H2989" t="s">
        <v>135</v>
      </c>
      <c r="I2989" t="s">
        <v>136</v>
      </c>
      <c r="J2989" t="s">
        <v>137</v>
      </c>
      <c r="K2989" t="s">
        <v>162</v>
      </c>
      <c r="L2989" t="s">
        <v>8857</v>
      </c>
      <c r="M2989" t="s">
        <v>8829</v>
      </c>
      <c r="N2989">
        <v>4.9877777769999998</v>
      </c>
      <c r="O2989">
        <v>0</v>
      </c>
      <c r="P2989">
        <v>134</v>
      </c>
      <c r="Q2989">
        <v>0</v>
      </c>
      <c r="R2989">
        <v>17</v>
      </c>
      <c r="S2989">
        <v>1</v>
      </c>
      <c r="T2989">
        <v>11</v>
      </c>
      <c r="U2989">
        <v>0</v>
      </c>
      <c r="V2989">
        <v>0</v>
      </c>
      <c r="W2989">
        <v>0</v>
      </c>
      <c r="X2989">
        <v>90.981480374128708</v>
      </c>
      <c r="Y2989">
        <v>0</v>
      </c>
      <c r="Z2989">
        <v>6.25397591220728</v>
      </c>
      <c r="AA2989">
        <v>11.089015970889118</v>
      </c>
      <c r="AB2989">
        <v>41.801139389585977</v>
      </c>
      <c r="AC2989">
        <v>0</v>
      </c>
      <c r="AD2989">
        <v>0</v>
      </c>
      <c r="AE2989">
        <v>150.12561164681108</v>
      </c>
    </row>
    <row r="2990" spans="1:31" x14ac:dyDescent="0.3">
      <c r="A2990">
        <v>2455318</v>
      </c>
      <c r="B2990">
        <v>1</v>
      </c>
      <c r="C2990" t="s">
        <v>81</v>
      </c>
      <c r="D2990" t="s">
        <v>122</v>
      </c>
      <c r="E2990" t="s">
        <v>141</v>
      </c>
      <c r="F2990" t="s">
        <v>8858</v>
      </c>
      <c r="G2990" t="s">
        <v>226</v>
      </c>
      <c r="H2990" t="s">
        <v>144</v>
      </c>
      <c r="I2990" t="s">
        <v>136</v>
      </c>
      <c r="J2990" t="s">
        <v>137</v>
      </c>
      <c r="K2990" t="s">
        <v>162</v>
      </c>
      <c r="L2990" t="s">
        <v>8859</v>
      </c>
      <c r="M2990" t="s">
        <v>8860</v>
      </c>
      <c r="N2990">
        <v>1.519722222</v>
      </c>
      <c r="O2990">
        <v>0</v>
      </c>
      <c r="P2990">
        <v>92</v>
      </c>
      <c r="Q2990">
        <v>0</v>
      </c>
      <c r="R2990">
        <v>0</v>
      </c>
      <c r="S2990">
        <v>0</v>
      </c>
      <c r="T2990">
        <v>2</v>
      </c>
      <c r="U2990">
        <v>0</v>
      </c>
      <c r="V2990">
        <v>0</v>
      </c>
      <c r="W2990">
        <v>0</v>
      </c>
      <c r="X2990">
        <v>38.96886211815989</v>
      </c>
      <c r="Y2990">
        <v>0</v>
      </c>
      <c r="Z2990">
        <v>0</v>
      </c>
      <c r="AA2990">
        <v>0</v>
      </c>
      <c r="AB2990">
        <v>6.0362438620105188</v>
      </c>
      <c r="AC2990">
        <v>0</v>
      </c>
      <c r="AD2990">
        <v>0</v>
      </c>
      <c r="AE2990">
        <v>45.005105980170413</v>
      </c>
    </row>
    <row r="2991" spans="1:31" x14ac:dyDescent="0.3">
      <c r="A2991">
        <v>2455404</v>
      </c>
      <c r="B2991">
        <v>1</v>
      </c>
      <c r="C2991" t="s">
        <v>80</v>
      </c>
      <c r="D2991" t="s">
        <v>82</v>
      </c>
      <c r="E2991" t="s">
        <v>182</v>
      </c>
      <c r="F2991" t="s">
        <v>8861</v>
      </c>
      <c r="G2991" t="s">
        <v>259</v>
      </c>
      <c r="H2991" t="s">
        <v>144</v>
      </c>
      <c r="I2991" t="s">
        <v>136</v>
      </c>
      <c r="J2991" t="s">
        <v>137</v>
      </c>
      <c r="K2991" t="s">
        <v>138</v>
      </c>
      <c r="L2991" t="s">
        <v>8862</v>
      </c>
      <c r="M2991" t="s">
        <v>8863</v>
      </c>
      <c r="N2991">
        <v>1.143611111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45</v>
      </c>
      <c r="U2991">
        <v>0</v>
      </c>
      <c r="V2991">
        <v>1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31.724590366306938</v>
      </c>
      <c r="AC2991">
        <v>0</v>
      </c>
      <c r="AD2991">
        <v>13.313607029755637</v>
      </c>
      <c r="AE2991">
        <v>45.038197396062571</v>
      </c>
    </row>
    <row r="2992" spans="1:31" x14ac:dyDescent="0.3">
      <c r="A2992">
        <v>2455710</v>
      </c>
      <c r="B2992">
        <v>1</v>
      </c>
      <c r="C2992" t="s">
        <v>80</v>
      </c>
      <c r="D2992" t="s">
        <v>100</v>
      </c>
      <c r="E2992" t="s">
        <v>173</v>
      </c>
      <c r="F2992" t="s">
        <v>8864</v>
      </c>
      <c r="G2992" t="s">
        <v>461</v>
      </c>
      <c r="H2992" t="s">
        <v>144</v>
      </c>
      <c r="I2992" t="s">
        <v>136</v>
      </c>
      <c r="J2992" t="s">
        <v>137</v>
      </c>
      <c r="K2992" t="s">
        <v>138</v>
      </c>
      <c r="L2992" t="s">
        <v>8865</v>
      </c>
      <c r="M2992" t="s">
        <v>8866</v>
      </c>
      <c r="N2992">
        <v>1.606666666</v>
      </c>
      <c r="O2992">
        <v>0</v>
      </c>
      <c r="P2992">
        <v>1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0.65245816935615786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0.65245816935615786</v>
      </c>
    </row>
    <row r="2993" spans="1:31" x14ac:dyDescent="0.3">
      <c r="A2993">
        <v>2455876</v>
      </c>
      <c r="B2993">
        <v>1</v>
      </c>
      <c r="C2993" t="s">
        <v>80</v>
      </c>
      <c r="D2993" t="s">
        <v>85</v>
      </c>
      <c r="E2993" t="s">
        <v>173</v>
      </c>
      <c r="F2993" t="s">
        <v>8867</v>
      </c>
      <c r="G2993" t="s">
        <v>461</v>
      </c>
      <c r="H2993" t="s">
        <v>144</v>
      </c>
      <c r="I2993" t="s">
        <v>136</v>
      </c>
      <c r="J2993" t="s">
        <v>137</v>
      </c>
      <c r="K2993" t="s">
        <v>138</v>
      </c>
      <c r="L2993" t="s">
        <v>8868</v>
      </c>
      <c r="M2993" t="s">
        <v>8869</v>
      </c>
      <c r="N2993">
        <v>4.4016666659999997</v>
      </c>
      <c r="O2993">
        <v>0</v>
      </c>
      <c r="P2993">
        <v>6</v>
      </c>
      <c r="Q2993">
        <v>0</v>
      </c>
      <c r="R2993">
        <v>0</v>
      </c>
      <c r="S2993">
        <v>0</v>
      </c>
      <c r="T2993">
        <v>1</v>
      </c>
      <c r="U2993">
        <v>0</v>
      </c>
      <c r="V2993">
        <v>0</v>
      </c>
      <c r="W2993">
        <v>0</v>
      </c>
      <c r="X2993">
        <v>8.3774954581477736</v>
      </c>
      <c r="Y2993">
        <v>0</v>
      </c>
      <c r="Z2993">
        <v>0</v>
      </c>
      <c r="AA2993">
        <v>0</v>
      </c>
      <c r="AB2993">
        <v>0.15529808947570356</v>
      </c>
      <c r="AC2993">
        <v>0</v>
      </c>
      <c r="AD2993">
        <v>0</v>
      </c>
      <c r="AE2993">
        <v>8.5327935476234771</v>
      </c>
    </row>
    <row r="2994" spans="1:31" x14ac:dyDescent="0.3">
      <c r="A2994">
        <v>2455882</v>
      </c>
      <c r="B2994">
        <v>1</v>
      </c>
      <c r="C2994" t="s">
        <v>80</v>
      </c>
      <c r="D2994" t="s">
        <v>109</v>
      </c>
      <c r="E2994" t="s">
        <v>147</v>
      </c>
      <c r="F2994" t="s">
        <v>8870</v>
      </c>
      <c r="G2994" t="s">
        <v>134</v>
      </c>
      <c r="H2994" t="s">
        <v>135</v>
      </c>
      <c r="I2994" t="s">
        <v>136</v>
      </c>
      <c r="J2994" t="s">
        <v>137</v>
      </c>
      <c r="K2994" t="s">
        <v>138</v>
      </c>
      <c r="L2994" t="s">
        <v>8871</v>
      </c>
      <c r="M2994" t="s">
        <v>8872</v>
      </c>
      <c r="N2994">
        <v>1.0322222219999999</v>
      </c>
      <c r="O2994">
        <v>0</v>
      </c>
      <c r="P2994">
        <v>119</v>
      </c>
      <c r="Q2994">
        <v>0</v>
      </c>
      <c r="R2994">
        <v>0</v>
      </c>
      <c r="S2994">
        <v>0</v>
      </c>
      <c r="T2994">
        <v>20</v>
      </c>
      <c r="U2994">
        <v>0</v>
      </c>
      <c r="V2994">
        <v>0</v>
      </c>
      <c r="W2994">
        <v>0</v>
      </c>
      <c r="X2994">
        <v>17.704802159597889</v>
      </c>
      <c r="Y2994">
        <v>0</v>
      </c>
      <c r="Z2994">
        <v>0</v>
      </c>
      <c r="AA2994">
        <v>0</v>
      </c>
      <c r="AB2994">
        <v>4.1231693176158286</v>
      </c>
      <c r="AC2994">
        <v>0</v>
      </c>
      <c r="AD2994">
        <v>0</v>
      </c>
      <c r="AE2994">
        <v>21.827971477213719</v>
      </c>
    </row>
    <row r="2995" spans="1:31" x14ac:dyDescent="0.3">
      <c r="A2995">
        <v>2455776</v>
      </c>
      <c r="B2995">
        <v>1</v>
      </c>
      <c r="C2995" t="s">
        <v>81</v>
      </c>
      <c r="D2995" t="s">
        <v>128</v>
      </c>
      <c r="E2995" t="s">
        <v>173</v>
      </c>
      <c r="F2995" t="s">
        <v>8873</v>
      </c>
      <c r="G2995" t="s">
        <v>175</v>
      </c>
      <c r="H2995" t="s">
        <v>144</v>
      </c>
      <c r="I2995" t="s">
        <v>136</v>
      </c>
      <c r="J2995" t="s">
        <v>137</v>
      </c>
      <c r="K2995" t="s">
        <v>138</v>
      </c>
      <c r="L2995" t="s">
        <v>8874</v>
      </c>
      <c r="M2995" t="s">
        <v>8875</v>
      </c>
      <c r="N2995">
        <v>1.832222222</v>
      </c>
      <c r="O2995">
        <v>0</v>
      </c>
      <c r="P2995">
        <v>1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0.57289248899524992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0.57289248899524992</v>
      </c>
    </row>
    <row r="2996" spans="1:31" x14ac:dyDescent="0.3">
      <c r="A2996">
        <v>2455421</v>
      </c>
      <c r="B2996">
        <v>1</v>
      </c>
      <c r="C2996" t="s">
        <v>80</v>
      </c>
      <c r="D2996" t="s">
        <v>93</v>
      </c>
      <c r="E2996" t="s">
        <v>159</v>
      </c>
      <c r="F2996" t="s">
        <v>8773</v>
      </c>
      <c r="G2996" t="s">
        <v>143</v>
      </c>
      <c r="H2996" t="s">
        <v>144</v>
      </c>
      <c r="I2996" t="s">
        <v>136</v>
      </c>
      <c r="J2996" t="s">
        <v>137</v>
      </c>
      <c r="K2996" t="s">
        <v>138</v>
      </c>
      <c r="L2996" t="s">
        <v>8876</v>
      </c>
      <c r="M2996" t="s">
        <v>8877</v>
      </c>
      <c r="N2996">
        <v>0.766666666</v>
      </c>
      <c r="O2996">
        <v>0</v>
      </c>
      <c r="P2996">
        <v>38</v>
      </c>
      <c r="Q2996">
        <v>0</v>
      </c>
      <c r="R2996">
        <v>28</v>
      </c>
      <c r="S2996">
        <v>0</v>
      </c>
      <c r="T2996">
        <v>10</v>
      </c>
      <c r="U2996">
        <v>0</v>
      </c>
      <c r="V2996">
        <v>0</v>
      </c>
      <c r="W2996">
        <v>0</v>
      </c>
      <c r="X2996">
        <v>11.736431230725197</v>
      </c>
      <c r="Y2996">
        <v>0</v>
      </c>
      <c r="Z2996">
        <v>22.587697046920596</v>
      </c>
      <c r="AA2996">
        <v>0</v>
      </c>
      <c r="AB2996">
        <v>15.847991941695879</v>
      </c>
      <c r="AC2996">
        <v>0</v>
      </c>
      <c r="AD2996">
        <v>0</v>
      </c>
      <c r="AE2996">
        <v>50.172120219341672</v>
      </c>
    </row>
    <row r="2997" spans="1:31" x14ac:dyDescent="0.3">
      <c r="A2997">
        <v>2455361</v>
      </c>
      <c r="B2997">
        <v>1</v>
      </c>
      <c r="C2997" t="s">
        <v>80</v>
      </c>
      <c r="D2997" t="s">
        <v>82</v>
      </c>
      <c r="E2997" t="s">
        <v>173</v>
      </c>
      <c r="F2997" t="s">
        <v>8878</v>
      </c>
      <c r="G2997" t="s">
        <v>175</v>
      </c>
      <c r="H2997" t="s">
        <v>144</v>
      </c>
      <c r="I2997" t="s">
        <v>136</v>
      </c>
      <c r="J2997" t="s">
        <v>137</v>
      </c>
      <c r="K2997" t="s">
        <v>138</v>
      </c>
      <c r="L2997" t="s">
        <v>8879</v>
      </c>
      <c r="M2997" t="s">
        <v>8880</v>
      </c>
      <c r="N2997">
        <v>0.91694444399999997</v>
      </c>
      <c r="O2997">
        <v>0</v>
      </c>
      <c r="P2997">
        <v>2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2.29225947979784E-2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2.29225947979784E-2</v>
      </c>
    </row>
    <row r="2998" spans="1:31" x14ac:dyDescent="0.3">
      <c r="A2998">
        <v>2455275</v>
      </c>
      <c r="B2998">
        <v>1</v>
      </c>
      <c r="C2998" t="s">
        <v>80</v>
      </c>
      <c r="D2998" t="s">
        <v>97</v>
      </c>
      <c r="E2998" t="s">
        <v>141</v>
      </c>
      <c r="F2998" t="s">
        <v>1944</v>
      </c>
      <c r="G2998" t="s">
        <v>156</v>
      </c>
      <c r="H2998" t="s">
        <v>144</v>
      </c>
      <c r="I2998" t="s">
        <v>136</v>
      </c>
      <c r="J2998" t="s">
        <v>137</v>
      </c>
      <c r="K2998" t="s">
        <v>138</v>
      </c>
      <c r="L2998" t="s">
        <v>8881</v>
      </c>
      <c r="M2998" t="s">
        <v>8882</v>
      </c>
      <c r="N2998">
        <v>1.2875000000000001</v>
      </c>
      <c r="O2998">
        <v>0</v>
      </c>
      <c r="P2998">
        <v>42</v>
      </c>
      <c r="Q2998">
        <v>0</v>
      </c>
      <c r="R2998">
        <v>0</v>
      </c>
      <c r="S2998">
        <v>0</v>
      </c>
      <c r="T2998">
        <v>21</v>
      </c>
      <c r="U2998">
        <v>0</v>
      </c>
      <c r="V2998">
        <v>0</v>
      </c>
      <c r="W2998">
        <v>0</v>
      </c>
      <c r="X2998">
        <v>19.445355272650605</v>
      </c>
      <c r="Y2998">
        <v>0</v>
      </c>
      <c r="Z2998">
        <v>0</v>
      </c>
      <c r="AA2998">
        <v>0</v>
      </c>
      <c r="AB2998">
        <v>23.288494488178387</v>
      </c>
      <c r="AC2998">
        <v>0</v>
      </c>
      <c r="AD2998">
        <v>0</v>
      </c>
      <c r="AE2998">
        <v>42.733849760828988</v>
      </c>
    </row>
    <row r="2999" spans="1:31" x14ac:dyDescent="0.3">
      <c r="A2999">
        <v>2455816</v>
      </c>
      <c r="B2999">
        <v>1</v>
      </c>
      <c r="C2999" t="s">
        <v>81</v>
      </c>
      <c r="D2999" t="s">
        <v>116</v>
      </c>
      <c r="E2999" t="s">
        <v>147</v>
      </c>
      <c r="F2999" t="s">
        <v>8883</v>
      </c>
      <c r="G2999" t="s">
        <v>3644</v>
      </c>
      <c r="H2999" t="s">
        <v>135</v>
      </c>
      <c r="I2999" t="s">
        <v>136</v>
      </c>
      <c r="J2999" t="s">
        <v>137</v>
      </c>
      <c r="K2999" t="s">
        <v>138</v>
      </c>
      <c r="L2999" t="s">
        <v>8884</v>
      </c>
      <c r="M2999" t="s">
        <v>8885</v>
      </c>
      <c r="N2999">
        <v>2.1836111109999998</v>
      </c>
      <c r="O2999">
        <v>0</v>
      </c>
      <c r="P2999">
        <v>56</v>
      </c>
      <c r="Q2999">
        <v>0</v>
      </c>
      <c r="R2999">
        <v>0</v>
      </c>
      <c r="S2999">
        <v>0</v>
      </c>
      <c r="T2999">
        <v>2</v>
      </c>
      <c r="U2999">
        <v>0</v>
      </c>
      <c r="V2999">
        <v>0</v>
      </c>
      <c r="W2999">
        <v>0</v>
      </c>
      <c r="X2999">
        <v>11.894088182379727</v>
      </c>
      <c r="Y2999">
        <v>0</v>
      </c>
      <c r="Z2999">
        <v>0</v>
      </c>
      <c r="AA2999">
        <v>0</v>
      </c>
      <c r="AB2999">
        <v>4.8153748638399482E-2</v>
      </c>
      <c r="AC2999">
        <v>0</v>
      </c>
      <c r="AD2999">
        <v>0</v>
      </c>
      <c r="AE2999">
        <v>11.942241931018128</v>
      </c>
    </row>
    <row r="3000" spans="1:31" x14ac:dyDescent="0.3">
      <c r="A3000">
        <v>2455567</v>
      </c>
      <c r="B3000">
        <v>1</v>
      </c>
      <c r="C3000" t="s">
        <v>80</v>
      </c>
      <c r="D3000" t="s">
        <v>101</v>
      </c>
      <c r="E3000" t="s">
        <v>169</v>
      </c>
      <c r="F3000" t="s">
        <v>8886</v>
      </c>
      <c r="G3000" t="s">
        <v>161</v>
      </c>
      <c r="H3000" t="s">
        <v>135</v>
      </c>
      <c r="I3000" t="s">
        <v>136</v>
      </c>
      <c r="J3000" t="s">
        <v>137</v>
      </c>
      <c r="K3000" t="s">
        <v>162</v>
      </c>
      <c r="L3000" t="s">
        <v>8887</v>
      </c>
      <c r="M3000" t="s">
        <v>8888</v>
      </c>
      <c r="N3000">
        <v>2.650833333</v>
      </c>
      <c r="O3000">
        <v>0</v>
      </c>
      <c r="P3000">
        <v>3459</v>
      </c>
      <c r="Q3000">
        <v>0</v>
      </c>
      <c r="R3000">
        <v>44</v>
      </c>
      <c r="S3000">
        <v>2</v>
      </c>
      <c r="T3000">
        <v>194</v>
      </c>
      <c r="U3000">
        <v>1</v>
      </c>
      <c r="V3000">
        <v>0</v>
      </c>
      <c r="W3000">
        <v>0</v>
      </c>
      <c r="X3000">
        <v>1792.0255605893801</v>
      </c>
      <c r="Y3000">
        <v>0</v>
      </c>
      <c r="Z3000">
        <v>16.369504410722765</v>
      </c>
      <c r="AA3000">
        <v>39.503219822436336</v>
      </c>
      <c r="AB3000">
        <v>940.57154395077464</v>
      </c>
      <c r="AC3000">
        <v>323.25621169345754</v>
      </c>
      <c r="AD3000">
        <v>0</v>
      </c>
      <c r="AE3000">
        <v>3111.7260404667713</v>
      </c>
    </row>
    <row r="3001" spans="1:31" x14ac:dyDescent="0.3">
      <c r="A3001">
        <v>2455862</v>
      </c>
      <c r="B3001">
        <v>1</v>
      </c>
      <c r="C3001" t="s">
        <v>80</v>
      </c>
      <c r="D3001" t="s">
        <v>83</v>
      </c>
      <c r="E3001" t="s">
        <v>141</v>
      </c>
      <c r="F3001" t="s">
        <v>8889</v>
      </c>
      <c r="G3001" t="s">
        <v>156</v>
      </c>
      <c r="H3001" t="s">
        <v>144</v>
      </c>
      <c r="I3001" t="s">
        <v>136</v>
      </c>
      <c r="J3001" t="s">
        <v>137</v>
      </c>
      <c r="K3001" t="s">
        <v>138</v>
      </c>
      <c r="L3001" t="s">
        <v>8890</v>
      </c>
      <c r="M3001" t="s">
        <v>8891</v>
      </c>
      <c r="N3001">
        <v>1.474444444</v>
      </c>
      <c r="O3001">
        <v>0</v>
      </c>
      <c r="P3001">
        <v>128</v>
      </c>
      <c r="Q3001">
        <v>0</v>
      </c>
      <c r="R3001">
        <v>0</v>
      </c>
      <c r="S3001">
        <v>0</v>
      </c>
      <c r="T3001">
        <v>9</v>
      </c>
      <c r="U3001">
        <v>0</v>
      </c>
      <c r="V3001">
        <v>0</v>
      </c>
      <c r="W3001">
        <v>0</v>
      </c>
      <c r="X3001">
        <v>70.331382062889659</v>
      </c>
      <c r="Y3001">
        <v>0</v>
      </c>
      <c r="Z3001">
        <v>0</v>
      </c>
      <c r="AA3001">
        <v>0</v>
      </c>
      <c r="AB3001">
        <v>8.7328389266753774</v>
      </c>
      <c r="AC3001">
        <v>0</v>
      </c>
      <c r="AD3001">
        <v>0</v>
      </c>
      <c r="AE3001">
        <v>79.06422098956503</v>
      </c>
    </row>
    <row r="3002" spans="1:31" x14ac:dyDescent="0.3">
      <c r="A3002">
        <v>2455756</v>
      </c>
      <c r="B3002">
        <v>1</v>
      </c>
      <c r="C3002" t="s">
        <v>80</v>
      </c>
      <c r="D3002" t="s">
        <v>84</v>
      </c>
      <c r="E3002" t="s">
        <v>169</v>
      </c>
      <c r="F3002" t="s">
        <v>8892</v>
      </c>
      <c r="G3002" t="s">
        <v>226</v>
      </c>
      <c r="H3002" t="s">
        <v>135</v>
      </c>
      <c r="I3002" t="s">
        <v>136</v>
      </c>
      <c r="J3002" t="s">
        <v>137</v>
      </c>
      <c r="K3002" t="s">
        <v>162</v>
      </c>
      <c r="L3002" t="s">
        <v>8893</v>
      </c>
      <c r="M3002" t="s">
        <v>8894</v>
      </c>
      <c r="N3002">
        <v>2.0705555549999999</v>
      </c>
      <c r="O3002">
        <v>0</v>
      </c>
      <c r="P3002">
        <v>3512</v>
      </c>
      <c r="Q3002">
        <v>0</v>
      </c>
      <c r="R3002">
        <v>0</v>
      </c>
      <c r="S3002">
        <v>0</v>
      </c>
      <c r="T3002">
        <v>345</v>
      </c>
      <c r="U3002">
        <v>0</v>
      </c>
      <c r="V3002">
        <v>1</v>
      </c>
      <c r="W3002">
        <v>0</v>
      </c>
      <c r="X3002">
        <v>1957.3035504314607</v>
      </c>
      <c r="Y3002">
        <v>0</v>
      </c>
      <c r="Z3002">
        <v>0</v>
      </c>
      <c r="AA3002">
        <v>0</v>
      </c>
      <c r="AB3002">
        <v>647.44827229864563</v>
      </c>
      <c r="AC3002">
        <v>0</v>
      </c>
      <c r="AD3002">
        <v>4.4298169102719873</v>
      </c>
      <c r="AE3002">
        <v>2609.1816396403783</v>
      </c>
    </row>
    <row r="3003" spans="1:31" x14ac:dyDescent="0.3">
      <c r="A3003">
        <v>2455836</v>
      </c>
      <c r="B3003">
        <v>1</v>
      </c>
      <c r="C3003" t="s">
        <v>80</v>
      </c>
      <c r="D3003" t="s">
        <v>97</v>
      </c>
      <c r="E3003" t="s">
        <v>141</v>
      </c>
      <c r="F3003" t="s">
        <v>8895</v>
      </c>
      <c r="G3003" t="s">
        <v>143</v>
      </c>
      <c r="H3003" t="s">
        <v>144</v>
      </c>
      <c r="I3003" t="s">
        <v>136</v>
      </c>
      <c r="J3003" t="s">
        <v>137</v>
      </c>
      <c r="K3003" t="s">
        <v>138</v>
      </c>
      <c r="L3003" t="s">
        <v>8896</v>
      </c>
      <c r="M3003" t="s">
        <v>8897</v>
      </c>
      <c r="N3003">
        <v>0.34444444400000002</v>
      </c>
      <c r="O3003">
        <v>0</v>
      </c>
      <c r="P3003">
        <v>69</v>
      </c>
      <c r="Q3003">
        <v>0</v>
      </c>
      <c r="R3003">
        <v>2</v>
      </c>
      <c r="S3003">
        <v>0</v>
      </c>
      <c r="T3003">
        <v>14</v>
      </c>
      <c r="U3003">
        <v>0</v>
      </c>
      <c r="V3003">
        <v>0</v>
      </c>
      <c r="W3003">
        <v>0</v>
      </c>
      <c r="X3003">
        <v>10.143511845147264</v>
      </c>
      <c r="Y3003">
        <v>0</v>
      </c>
      <c r="Z3003">
        <v>5.6353544386637353E-2</v>
      </c>
      <c r="AA3003">
        <v>0</v>
      </c>
      <c r="AB3003">
        <v>3.3878864197528187</v>
      </c>
      <c r="AC3003">
        <v>0</v>
      </c>
      <c r="AD3003">
        <v>0</v>
      </c>
      <c r="AE3003">
        <v>13.58775180928672</v>
      </c>
    </row>
    <row r="3004" spans="1:31" x14ac:dyDescent="0.3">
      <c r="A3004">
        <v>2455550</v>
      </c>
      <c r="B3004">
        <v>1</v>
      </c>
      <c r="C3004" t="s">
        <v>80</v>
      </c>
      <c r="D3004" t="s">
        <v>83</v>
      </c>
      <c r="E3004" t="s">
        <v>147</v>
      </c>
      <c r="F3004" t="s">
        <v>3848</v>
      </c>
      <c r="G3004" t="s">
        <v>149</v>
      </c>
      <c r="H3004" t="s">
        <v>135</v>
      </c>
      <c r="I3004" t="s">
        <v>136</v>
      </c>
      <c r="J3004" t="s">
        <v>137</v>
      </c>
      <c r="K3004" t="s">
        <v>138</v>
      </c>
      <c r="L3004" t="s">
        <v>8898</v>
      </c>
      <c r="M3004" t="s">
        <v>8899</v>
      </c>
      <c r="N3004">
        <v>0.91972222199999998</v>
      </c>
      <c r="O3004">
        <v>1</v>
      </c>
      <c r="P3004">
        <v>2674</v>
      </c>
      <c r="Q3004">
        <v>0</v>
      </c>
      <c r="R3004">
        <v>40</v>
      </c>
      <c r="S3004">
        <v>26</v>
      </c>
      <c r="T3004">
        <v>665</v>
      </c>
      <c r="U3004">
        <v>13</v>
      </c>
      <c r="V3004">
        <v>20</v>
      </c>
      <c r="W3004">
        <v>0.24811696906611752</v>
      </c>
      <c r="X3004">
        <v>860.85569728977498</v>
      </c>
      <c r="Y3004">
        <v>0</v>
      </c>
      <c r="Z3004">
        <v>41.720939627046448</v>
      </c>
      <c r="AA3004">
        <v>252.92179518571936</v>
      </c>
      <c r="AB3004">
        <v>1281.4229347354571</v>
      </c>
      <c r="AC3004">
        <v>1381.4779849554427</v>
      </c>
      <c r="AD3004">
        <v>667.9517605441788</v>
      </c>
      <c r="AE3004">
        <v>4486.5992293066856</v>
      </c>
    </row>
    <row r="3005" spans="1:31" x14ac:dyDescent="0.3">
      <c r="A3005">
        <v>2455295</v>
      </c>
      <c r="B3005">
        <v>1</v>
      </c>
      <c r="C3005" t="s">
        <v>80</v>
      </c>
      <c r="D3005" t="s">
        <v>84</v>
      </c>
      <c r="E3005" t="s">
        <v>173</v>
      </c>
      <c r="F3005" t="s">
        <v>8900</v>
      </c>
      <c r="G3005" t="s">
        <v>461</v>
      </c>
      <c r="H3005" t="s">
        <v>144</v>
      </c>
      <c r="I3005" t="s">
        <v>136</v>
      </c>
      <c r="J3005" t="s">
        <v>137</v>
      </c>
      <c r="K3005" t="s">
        <v>138</v>
      </c>
      <c r="L3005" t="s">
        <v>8901</v>
      </c>
      <c r="M3005" t="s">
        <v>8902</v>
      </c>
      <c r="N3005">
        <v>7.3480555550000002</v>
      </c>
      <c r="O3005">
        <v>0</v>
      </c>
      <c r="P3005">
        <v>11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20.508013693395849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20.508013693395849</v>
      </c>
    </row>
    <row r="3006" spans="1:31" x14ac:dyDescent="0.3">
      <c r="A3006">
        <v>2455719</v>
      </c>
      <c r="B3006">
        <v>1</v>
      </c>
      <c r="C3006" t="s">
        <v>80</v>
      </c>
      <c r="D3006" t="s">
        <v>82</v>
      </c>
      <c r="E3006" t="s">
        <v>173</v>
      </c>
      <c r="F3006" t="s">
        <v>8903</v>
      </c>
      <c r="G3006" t="s">
        <v>175</v>
      </c>
      <c r="H3006" t="s">
        <v>144</v>
      </c>
      <c r="I3006" t="s">
        <v>136</v>
      </c>
      <c r="J3006" t="s">
        <v>137</v>
      </c>
      <c r="K3006" t="s">
        <v>138</v>
      </c>
      <c r="L3006" t="s">
        <v>8904</v>
      </c>
      <c r="M3006" t="s">
        <v>8905</v>
      </c>
      <c r="N3006">
        <v>0.61277777700000002</v>
      </c>
      <c r="O3006">
        <v>0</v>
      </c>
      <c r="P3006">
        <v>1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0.57731410634332747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0.57731410634332747</v>
      </c>
    </row>
    <row r="3007" spans="1:31" x14ac:dyDescent="0.3">
      <c r="A3007">
        <v>2455905</v>
      </c>
      <c r="B3007">
        <v>1</v>
      </c>
      <c r="C3007" t="s">
        <v>80</v>
      </c>
      <c r="D3007" t="s">
        <v>99</v>
      </c>
      <c r="E3007" t="s">
        <v>141</v>
      </c>
      <c r="F3007" t="s">
        <v>8906</v>
      </c>
      <c r="G3007" t="s">
        <v>143</v>
      </c>
      <c r="H3007" t="s">
        <v>144</v>
      </c>
      <c r="I3007" t="s">
        <v>136</v>
      </c>
      <c r="J3007" t="s">
        <v>137</v>
      </c>
      <c r="K3007" t="s">
        <v>138</v>
      </c>
      <c r="L3007" t="s">
        <v>8907</v>
      </c>
      <c r="M3007" t="s">
        <v>8908</v>
      </c>
      <c r="N3007">
        <v>0.8</v>
      </c>
      <c r="O3007">
        <v>0</v>
      </c>
      <c r="P3007">
        <v>23</v>
      </c>
      <c r="Q3007">
        <v>0</v>
      </c>
      <c r="R3007">
        <v>6</v>
      </c>
      <c r="S3007">
        <v>0</v>
      </c>
      <c r="T3007">
        <v>7</v>
      </c>
      <c r="U3007">
        <v>0</v>
      </c>
      <c r="V3007">
        <v>0</v>
      </c>
      <c r="W3007">
        <v>0</v>
      </c>
      <c r="X3007">
        <v>7.4515162904832577</v>
      </c>
      <c r="Y3007">
        <v>0</v>
      </c>
      <c r="Z3007">
        <v>1.5499446952776377</v>
      </c>
      <c r="AA3007">
        <v>0</v>
      </c>
      <c r="AB3007">
        <v>8.8079951774352825</v>
      </c>
      <c r="AC3007">
        <v>0</v>
      </c>
      <c r="AD3007">
        <v>0</v>
      </c>
      <c r="AE3007">
        <v>17.809456163196177</v>
      </c>
    </row>
    <row r="3008" spans="1:31" x14ac:dyDescent="0.3">
      <c r="A3008">
        <v>2455364</v>
      </c>
      <c r="B3008">
        <v>1</v>
      </c>
      <c r="C3008" t="s">
        <v>80</v>
      </c>
      <c r="D3008" t="s">
        <v>101</v>
      </c>
      <c r="E3008" t="s">
        <v>141</v>
      </c>
      <c r="F3008" t="s">
        <v>8909</v>
      </c>
      <c r="G3008" t="s">
        <v>143</v>
      </c>
      <c r="H3008" t="s">
        <v>144</v>
      </c>
      <c r="I3008" t="s">
        <v>136</v>
      </c>
      <c r="J3008" t="s">
        <v>137</v>
      </c>
      <c r="K3008" t="s">
        <v>138</v>
      </c>
      <c r="L3008" t="s">
        <v>8910</v>
      </c>
      <c r="M3008" t="s">
        <v>8911</v>
      </c>
      <c r="N3008">
        <v>0.71250000000000002</v>
      </c>
      <c r="O3008">
        <v>0</v>
      </c>
      <c r="P3008">
        <v>142</v>
      </c>
      <c r="Q3008">
        <v>0</v>
      </c>
      <c r="R3008">
        <v>0</v>
      </c>
      <c r="S3008">
        <v>0</v>
      </c>
      <c r="T3008">
        <v>25</v>
      </c>
      <c r="U3008">
        <v>0</v>
      </c>
      <c r="V3008">
        <v>0</v>
      </c>
      <c r="W3008">
        <v>0</v>
      </c>
      <c r="X3008">
        <v>42.963131520537168</v>
      </c>
      <c r="Y3008">
        <v>0</v>
      </c>
      <c r="Z3008">
        <v>0</v>
      </c>
      <c r="AA3008">
        <v>0</v>
      </c>
      <c r="AB3008">
        <v>31.832142918562283</v>
      </c>
      <c r="AC3008">
        <v>0</v>
      </c>
      <c r="AD3008">
        <v>0</v>
      </c>
      <c r="AE3008">
        <v>74.795274439099444</v>
      </c>
    </row>
    <row r="3009" spans="1:31" x14ac:dyDescent="0.3">
      <c r="A3009">
        <v>2455573</v>
      </c>
      <c r="B3009">
        <v>1</v>
      </c>
      <c r="C3009" t="s">
        <v>80</v>
      </c>
      <c r="D3009" t="s">
        <v>86</v>
      </c>
      <c r="E3009" t="s">
        <v>173</v>
      </c>
      <c r="F3009" t="s">
        <v>8912</v>
      </c>
      <c r="G3009" t="s">
        <v>219</v>
      </c>
      <c r="H3009" t="s">
        <v>144</v>
      </c>
      <c r="I3009" t="s">
        <v>136</v>
      </c>
      <c r="J3009" t="s">
        <v>3</v>
      </c>
      <c r="K3009" t="s">
        <v>138</v>
      </c>
      <c r="L3009" t="s">
        <v>8913</v>
      </c>
      <c r="M3009" t="s">
        <v>8914</v>
      </c>
      <c r="N3009">
        <v>2.7461111109999998</v>
      </c>
      <c r="O3009">
        <v>0</v>
      </c>
      <c r="P3009">
        <v>1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</row>
    <row r="3010" spans="1:31" x14ac:dyDescent="0.3">
      <c r="A3010">
        <v>2455324</v>
      </c>
      <c r="B3010">
        <v>1</v>
      </c>
      <c r="C3010" t="s">
        <v>80</v>
      </c>
      <c r="D3010" t="s">
        <v>103</v>
      </c>
      <c r="E3010" t="s">
        <v>159</v>
      </c>
      <c r="F3010" t="s">
        <v>8915</v>
      </c>
      <c r="G3010" t="s">
        <v>161</v>
      </c>
      <c r="H3010" t="s">
        <v>144</v>
      </c>
      <c r="I3010" t="s">
        <v>136</v>
      </c>
      <c r="J3010" t="s">
        <v>137</v>
      </c>
      <c r="K3010" t="s">
        <v>162</v>
      </c>
      <c r="L3010" t="s">
        <v>8916</v>
      </c>
      <c r="M3010" t="s">
        <v>8917</v>
      </c>
      <c r="N3010">
        <v>8.0225000000000009</v>
      </c>
      <c r="O3010">
        <v>0</v>
      </c>
      <c r="P3010">
        <v>67</v>
      </c>
      <c r="Q3010">
        <v>0</v>
      </c>
      <c r="R3010">
        <v>3</v>
      </c>
      <c r="S3010">
        <v>0</v>
      </c>
      <c r="T3010">
        <v>7</v>
      </c>
      <c r="U3010">
        <v>0</v>
      </c>
      <c r="V3010">
        <v>0</v>
      </c>
      <c r="W3010">
        <v>0</v>
      </c>
      <c r="X3010">
        <v>166.97778304551883</v>
      </c>
      <c r="Y3010">
        <v>0</v>
      </c>
      <c r="Z3010">
        <v>22.938855879550811</v>
      </c>
      <c r="AA3010">
        <v>0</v>
      </c>
      <c r="AB3010">
        <v>4.4863554418879712</v>
      </c>
      <c r="AC3010">
        <v>0</v>
      </c>
      <c r="AD3010">
        <v>0</v>
      </c>
      <c r="AE3010">
        <v>194.40299436695761</v>
      </c>
    </row>
    <row r="3011" spans="1:31" x14ac:dyDescent="0.3">
      <c r="A3011">
        <v>2455470</v>
      </c>
      <c r="B3011">
        <v>1</v>
      </c>
      <c r="C3011" t="s">
        <v>80</v>
      </c>
      <c r="D3011" t="s">
        <v>105</v>
      </c>
      <c r="E3011" t="s">
        <v>141</v>
      </c>
      <c r="F3011" t="s">
        <v>8918</v>
      </c>
      <c r="G3011" t="s">
        <v>143</v>
      </c>
      <c r="H3011" t="s">
        <v>144</v>
      </c>
      <c r="I3011" t="s">
        <v>136</v>
      </c>
      <c r="J3011" t="s">
        <v>137</v>
      </c>
      <c r="K3011" t="s">
        <v>138</v>
      </c>
      <c r="L3011" t="s">
        <v>8919</v>
      </c>
      <c r="M3011" t="s">
        <v>8920</v>
      </c>
      <c r="N3011">
        <v>0.71666666599999995</v>
      </c>
      <c r="O3011">
        <v>0</v>
      </c>
      <c r="P3011">
        <v>184</v>
      </c>
      <c r="Q3011">
        <v>0</v>
      </c>
      <c r="R3011">
        <v>7</v>
      </c>
      <c r="S3011">
        <v>0</v>
      </c>
      <c r="T3011">
        <v>39</v>
      </c>
      <c r="U3011">
        <v>0</v>
      </c>
      <c r="V3011">
        <v>0</v>
      </c>
      <c r="W3011">
        <v>0</v>
      </c>
      <c r="X3011">
        <v>44.391252821148441</v>
      </c>
      <c r="Y3011">
        <v>0</v>
      </c>
      <c r="Z3011">
        <v>0.26985599688449929</v>
      </c>
      <c r="AA3011">
        <v>0</v>
      </c>
      <c r="AB3011">
        <v>38.938222006949104</v>
      </c>
      <c r="AC3011">
        <v>0</v>
      </c>
      <c r="AD3011">
        <v>0</v>
      </c>
      <c r="AE3011">
        <v>83.599330824982047</v>
      </c>
    </row>
    <row r="3012" spans="1:31" x14ac:dyDescent="0.3">
      <c r="A3012">
        <v>2455616</v>
      </c>
      <c r="B3012">
        <v>1</v>
      </c>
      <c r="C3012" t="s">
        <v>80</v>
      </c>
      <c r="D3012" t="s">
        <v>100</v>
      </c>
      <c r="E3012" t="s">
        <v>159</v>
      </c>
      <c r="F3012" t="s">
        <v>8921</v>
      </c>
      <c r="G3012" t="s">
        <v>725</v>
      </c>
      <c r="H3012" t="s">
        <v>144</v>
      </c>
      <c r="I3012" t="s">
        <v>136</v>
      </c>
      <c r="J3012" t="s">
        <v>137</v>
      </c>
      <c r="K3012" t="s">
        <v>138</v>
      </c>
      <c r="L3012" t="s">
        <v>8922</v>
      </c>
      <c r="M3012" t="s">
        <v>8923</v>
      </c>
      <c r="N3012">
        <v>1.7341666659999999</v>
      </c>
      <c r="O3012">
        <v>0</v>
      </c>
      <c r="P3012">
        <v>66</v>
      </c>
      <c r="Q3012">
        <v>0</v>
      </c>
      <c r="R3012">
        <v>21</v>
      </c>
      <c r="S3012">
        <v>0</v>
      </c>
      <c r="T3012">
        <v>20</v>
      </c>
      <c r="U3012">
        <v>0</v>
      </c>
      <c r="V3012">
        <v>0</v>
      </c>
      <c r="W3012">
        <v>0</v>
      </c>
      <c r="X3012">
        <v>61.045171471222538</v>
      </c>
      <c r="Y3012">
        <v>0</v>
      </c>
      <c r="Z3012">
        <v>17.948449661560751</v>
      </c>
      <c r="AA3012">
        <v>0</v>
      </c>
      <c r="AB3012">
        <v>27.202886172682533</v>
      </c>
      <c r="AC3012">
        <v>0</v>
      </c>
      <c r="AD3012">
        <v>0</v>
      </c>
      <c r="AE3012">
        <v>106.19650730546581</v>
      </c>
    </row>
    <row r="3013" spans="1:31" x14ac:dyDescent="0.3">
      <c r="A3013">
        <v>2455911</v>
      </c>
      <c r="B3013">
        <v>1</v>
      </c>
      <c r="C3013" t="s">
        <v>80</v>
      </c>
      <c r="D3013" t="s">
        <v>96</v>
      </c>
      <c r="E3013" t="s">
        <v>141</v>
      </c>
      <c r="F3013" t="s">
        <v>8924</v>
      </c>
      <c r="G3013" t="s">
        <v>1552</v>
      </c>
      <c r="H3013" t="s">
        <v>144</v>
      </c>
      <c r="I3013" t="s">
        <v>136</v>
      </c>
      <c r="J3013" t="s">
        <v>137</v>
      </c>
      <c r="K3013" t="s">
        <v>138</v>
      </c>
      <c r="L3013" t="s">
        <v>8925</v>
      </c>
      <c r="M3013" t="s">
        <v>8926</v>
      </c>
      <c r="N3013">
        <v>3.769722222</v>
      </c>
      <c r="O3013">
        <v>0</v>
      </c>
      <c r="P3013">
        <v>14</v>
      </c>
      <c r="Q3013">
        <v>0</v>
      </c>
      <c r="R3013">
        <v>2</v>
      </c>
      <c r="S3013">
        <v>0</v>
      </c>
      <c r="T3013">
        <v>5</v>
      </c>
      <c r="U3013">
        <v>0</v>
      </c>
      <c r="V3013">
        <v>0</v>
      </c>
      <c r="W3013">
        <v>0</v>
      </c>
      <c r="X3013">
        <v>10.506775326291065</v>
      </c>
      <c r="Y3013">
        <v>0</v>
      </c>
      <c r="Z3013">
        <v>0.22745341097843935</v>
      </c>
      <c r="AA3013">
        <v>0</v>
      </c>
      <c r="AB3013">
        <v>12.018021709799562</v>
      </c>
      <c r="AC3013">
        <v>0</v>
      </c>
      <c r="AD3013">
        <v>0</v>
      </c>
      <c r="AE3013">
        <v>22.752250447069066</v>
      </c>
    </row>
    <row r="3014" spans="1:31" x14ac:dyDescent="0.3">
      <c r="A3014">
        <v>2455808</v>
      </c>
      <c r="B3014">
        <v>1</v>
      </c>
      <c r="C3014" t="s">
        <v>80</v>
      </c>
      <c r="D3014" t="s">
        <v>101</v>
      </c>
      <c r="E3014" t="s">
        <v>141</v>
      </c>
      <c r="F3014" t="s">
        <v>8927</v>
      </c>
      <c r="G3014" t="s">
        <v>143</v>
      </c>
      <c r="H3014" t="s">
        <v>144</v>
      </c>
      <c r="I3014" t="s">
        <v>136</v>
      </c>
      <c r="J3014" t="s">
        <v>137</v>
      </c>
      <c r="K3014" t="s">
        <v>138</v>
      </c>
      <c r="L3014" t="s">
        <v>8928</v>
      </c>
      <c r="M3014" t="s">
        <v>8929</v>
      </c>
      <c r="N3014">
        <v>1.1472222219999999</v>
      </c>
      <c r="O3014">
        <v>0</v>
      </c>
      <c r="P3014">
        <v>107</v>
      </c>
      <c r="Q3014">
        <v>0</v>
      </c>
      <c r="R3014">
        <v>0</v>
      </c>
      <c r="S3014">
        <v>0</v>
      </c>
      <c r="T3014">
        <v>4</v>
      </c>
      <c r="U3014">
        <v>0</v>
      </c>
      <c r="V3014">
        <v>0</v>
      </c>
      <c r="W3014">
        <v>0</v>
      </c>
      <c r="X3014">
        <v>55.132250481323013</v>
      </c>
      <c r="Y3014">
        <v>0</v>
      </c>
      <c r="Z3014">
        <v>0</v>
      </c>
      <c r="AA3014">
        <v>0</v>
      </c>
      <c r="AB3014">
        <v>3.8116748847031938</v>
      </c>
      <c r="AC3014">
        <v>0</v>
      </c>
      <c r="AD3014">
        <v>0</v>
      </c>
      <c r="AE3014">
        <v>58.943925366026207</v>
      </c>
    </row>
    <row r="3015" spans="1:31" x14ac:dyDescent="0.3">
      <c r="A3015">
        <v>2455802</v>
      </c>
      <c r="B3015">
        <v>1</v>
      </c>
      <c r="C3015" t="s">
        <v>80</v>
      </c>
      <c r="D3015" t="s">
        <v>83</v>
      </c>
      <c r="E3015" t="s">
        <v>141</v>
      </c>
      <c r="F3015" t="s">
        <v>8930</v>
      </c>
      <c r="G3015" t="s">
        <v>259</v>
      </c>
      <c r="H3015" t="s">
        <v>144</v>
      </c>
      <c r="I3015" t="s">
        <v>136</v>
      </c>
      <c r="J3015" t="s">
        <v>137</v>
      </c>
      <c r="K3015" t="s">
        <v>138</v>
      </c>
      <c r="L3015" t="s">
        <v>8931</v>
      </c>
      <c r="M3015" t="s">
        <v>8932</v>
      </c>
      <c r="N3015">
        <v>3.4127777770000001</v>
      </c>
      <c r="O3015">
        <v>0</v>
      </c>
      <c r="P3015">
        <v>1</v>
      </c>
      <c r="Q3015">
        <v>0</v>
      </c>
      <c r="R3015">
        <v>0</v>
      </c>
      <c r="S3015">
        <v>0</v>
      </c>
      <c r="T3015">
        <v>26</v>
      </c>
      <c r="U3015">
        <v>0</v>
      </c>
      <c r="V3015">
        <v>9</v>
      </c>
      <c r="W3015">
        <v>0</v>
      </c>
      <c r="X3015">
        <v>7.5344633804171682E-2</v>
      </c>
      <c r="Y3015">
        <v>0</v>
      </c>
      <c r="Z3015">
        <v>0</v>
      </c>
      <c r="AA3015">
        <v>0</v>
      </c>
      <c r="AB3015">
        <v>245.38497965334795</v>
      </c>
      <c r="AC3015">
        <v>0</v>
      </c>
      <c r="AD3015">
        <v>1604.2136808403902</v>
      </c>
      <c r="AE3015">
        <v>1849.6740051275424</v>
      </c>
    </row>
    <row r="3016" spans="1:31" x14ac:dyDescent="0.3">
      <c r="A3016">
        <v>2455825</v>
      </c>
      <c r="B3016">
        <v>1</v>
      </c>
      <c r="C3016" t="s">
        <v>80</v>
      </c>
      <c r="D3016" t="s">
        <v>96</v>
      </c>
      <c r="E3016" t="s">
        <v>169</v>
      </c>
      <c r="F3016" t="s">
        <v>8933</v>
      </c>
      <c r="G3016" t="s">
        <v>149</v>
      </c>
      <c r="H3016" t="s">
        <v>135</v>
      </c>
      <c r="I3016" t="s">
        <v>136</v>
      </c>
      <c r="J3016" t="s">
        <v>137</v>
      </c>
      <c r="K3016" t="s">
        <v>138</v>
      </c>
      <c r="L3016" t="s">
        <v>8934</v>
      </c>
      <c r="M3016" t="s">
        <v>8935</v>
      </c>
      <c r="N3016">
        <v>0.74</v>
      </c>
      <c r="O3016">
        <v>3</v>
      </c>
      <c r="P3016">
        <v>746</v>
      </c>
      <c r="Q3016">
        <v>0</v>
      </c>
      <c r="R3016">
        <v>23</v>
      </c>
      <c r="S3016">
        <v>0</v>
      </c>
      <c r="T3016">
        <v>189</v>
      </c>
      <c r="U3016">
        <v>0</v>
      </c>
      <c r="V3016">
        <v>0</v>
      </c>
      <c r="W3016">
        <v>24.534178278273405</v>
      </c>
      <c r="X3016">
        <v>337.35716560198762</v>
      </c>
      <c r="Y3016">
        <v>0</v>
      </c>
      <c r="Z3016">
        <v>10.193721987269013</v>
      </c>
      <c r="AA3016">
        <v>0</v>
      </c>
      <c r="AB3016">
        <v>195.00259574202639</v>
      </c>
      <c r="AC3016">
        <v>0</v>
      </c>
      <c r="AD3016">
        <v>0</v>
      </c>
      <c r="AE3016">
        <v>567.08766160955645</v>
      </c>
    </row>
    <row r="3017" spans="1:31" x14ac:dyDescent="0.3">
      <c r="A3017">
        <v>2455433</v>
      </c>
      <c r="B3017">
        <v>1</v>
      </c>
      <c r="C3017" t="s">
        <v>80</v>
      </c>
      <c r="D3017" t="s">
        <v>106</v>
      </c>
      <c r="E3017" t="s">
        <v>141</v>
      </c>
      <c r="F3017" t="s">
        <v>8936</v>
      </c>
      <c r="G3017" t="s">
        <v>156</v>
      </c>
      <c r="H3017" t="s">
        <v>144</v>
      </c>
      <c r="I3017" t="s">
        <v>136</v>
      </c>
      <c r="J3017" t="s">
        <v>137</v>
      </c>
      <c r="K3017" t="s">
        <v>138</v>
      </c>
      <c r="L3017" t="s">
        <v>8937</v>
      </c>
      <c r="M3017" t="s">
        <v>8938</v>
      </c>
      <c r="N3017">
        <v>0.78472222199999997</v>
      </c>
      <c r="O3017">
        <v>0</v>
      </c>
      <c r="P3017">
        <v>49</v>
      </c>
      <c r="Q3017">
        <v>0</v>
      </c>
      <c r="R3017">
        <v>1</v>
      </c>
      <c r="S3017">
        <v>0</v>
      </c>
      <c r="T3017">
        <v>1</v>
      </c>
      <c r="U3017">
        <v>0</v>
      </c>
      <c r="V3017">
        <v>0</v>
      </c>
      <c r="W3017">
        <v>0</v>
      </c>
      <c r="X3017">
        <v>10.778397281721501</v>
      </c>
      <c r="Y3017">
        <v>0</v>
      </c>
      <c r="Z3017">
        <v>4.7031300431396098E-2</v>
      </c>
      <c r="AA3017">
        <v>0</v>
      </c>
      <c r="AB3017">
        <v>0.6456067557198405</v>
      </c>
      <c r="AC3017">
        <v>0</v>
      </c>
      <c r="AD3017">
        <v>0</v>
      </c>
      <c r="AE3017">
        <v>11.471035337872738</v>
      </c>
    </row>
    <row r="3018" spans="1:31" x14ac:dyDescent="0.3">
      <c r="A3018">
        <v>2455304</v>
      </c>
      <c r="B3018">
        <v>1</v>
      </c>
      <c r="C3018" t="s">
        <v>81</v>
      </c>
      <c r="D3018" t="s">
        <v>118</v>
      </c>
      <c r="E3018" t="s">
        <v>141</v>
      </c>
      <c r="F3018" t="s">
        <v>8302</v>
      </c>
      <c r="G3018" t="s">
        <v>156</v>
      </c>
      <c r="H3018" t="s">
        <v>144</v>
      </c>
      <c r="I3018" t="s">
        <v>136</v>
      </c>
      <c r="J3018" t="s">
        <v>137</v>
      </c>
      <c r="K3018" t="s">
        <v>138</v>
      </c>
      <c r="L3018" t="s">
        <v>8939</v>
      </c>
      <c r="M3018" t="s">
        <v>8940</v>
      </c>
      <c r="N3018">
        <v>1.009166666</v>
      </c>
      <c r="O3018">
        <v>0</v>
      </c>
      <c r="P3018">
        <v>2</v>
      </c>
      <c r="Q3018">
        <v>0</v>
      </c>
      <c r="R3018">
        <v>2</v>
      </c>
      <c r="S3018">
        <v>0</v>
      </c>
      <c r="T3018">
        <v>2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0.52146200090438277</v>
      </c>
      <c r="AA3018">
        <v>0</v>
      </c>
      <c r="AB3018">
        <v>8.1539452236791998</v>
      </c>
      <c r="AC3018">
        <v>0</v>
      </c>
      <c r="AD3018">
        <v>0</v>
      </c>
      <c r="AE3018">
        <v>8.6754072245835818</v>
      </c>
    </row>
    <row r="3019" spans="1:31" x14ac:dyDescent="0.3">
      <c r="A3019">
        <v>2455347</v>
      </c>
      <c r="B3019">
        <v>1</v>
      </c>
      <c r="C3019" t="s">
        <v>80</v>
      </c>
      <c r="D3019" t="s">
        <v>103</v>
      </c>
      <c r="E3019" t="s">
        <v>284</v>
      </c>
      <c r="F3019" t="s">
        <v>5823</v>
      </c>
      <c r="G3019" t="s">
        <v>149</v>
      </c>
      <c r="H3019" t="s">
        <v>135</v>
      </c>
      <c r="I3019" t="s">
        <v>136</v>
      </c>
      <c r="J3019" t="s">
        <v>137</v>
      </c>
      <c r="K3019" t="s">
        <v>138</v>
      </c>
      <c r="L3019" t="s">
        <v>8941</v>
      </c>
      <c r="M3019" t="s">
        <v>8942</v>
      </c>
      <c r="N3019">
        <v>6.8333332999999996E-2</v>
      </c>
      <c r="O3019">
        <v>2</v>
      </c>
      <c r="P3019">
        <v>1959</v>
      </c>
      <c r="Q3019">
        <v>51</v>
      </c>
      <c r="R3019">
        <v>170</v>
      </c>
      <c r="S3019">
        <v>28</v>
      </c>
      <c r="T3019">
        <v>262</v>
      </c>
      <c r="U3019">
        <v>7</v>
      </c>
      <c r="V3019">
        <v>0</v>
      </c>
      <c r="W3019">
        <v>0.25695786194676218</v>
      </c>
      <c r="X3019">
        <v>49.054619058017913</v>
      </c>
      <c r="Y3019">
        <v>15.512785379989262</v>
      </c>
      <c r="Z3019">
        <v>8.7311219958053847</v>
      </c>
      <c r="AA3019">
        <v>40.496705960841012</v>
      </c>
      <c r="AB3019">
        <v>22.688878542485973</v>
      </c>
      <c r="AC3019">
        <v>64.973808249847863</v>
      </c>
      <c r="AD3019">
        <v>0</v>
      </c>
      <c r="AE3019">
        <v>201.71487704893417</v>
      </c>
    </row>
    <row r="3020" spans="1:31" x14ac:dyDescent="0.3">
      <c r="A3020">
        <v>2455447</v>
      </c>
      <c r="B3020">
        <v>1</v>
      </c>
      <c r="C3020" t="s">
        <v>81</v>
      </c>
      <c r="D3020" t="s">
        <v>128</v>
      </c>
      <c r="E3020" t="s">
        <v>147</v>
      </c>
      <c r="F3020" t="s">
        <v>8943</v>
      </c>
      <c r="G3020" t="s">
        <v>226</v>
      </c>
      <c r="H3020" t="s">
        <v>135</v>
      </c>
      <c r="I3020" t="s">
        <v>136</v>
      </c>
      <c r="J3020" t="s">
        <v>137</v>
      </c>
      <c r="K3020" t="s">
        <v>162</v>
      </c>
      <c r="L3020" t="s">
        <v>8944</v>
      </c>
      <c r="M3020" t="s">
        <v>8945</v>
      </c>
      <c r="N3020">
        <v>0.95472222200000001</v>
      </c>
      <c r="O3020">
        <v>4</v>
      </c>
      <c r="P3020">
        <v>237</v>
      </c>
      <c r="Q3020">
        <v>16</v>
      </c>
      <c r="R3020">
        <v>11</v>
      </c>
      <c r="S3020">
        <v>3</v>
      </c>
      <c r="T3020">
        <v>8</v>
      </c>
      <c r="U3020">
        <v>0</v>
      </c>
      <c r="V3020">
        <v>0</v>
      </c>
      <c r="W3020">
        <v>23.836385064868328</v>
      </c>
      <c r="X3020">
        <v>20.786732522625332</v>
      </c>
      <c r="Y3020">
        <v>3.0843286672697796</v>
      </c>
      <c r="Z3020">
        <v>2.5518381456539041</v>
      </c>
      <c r="AA3020">
        <v>24.59052986013613</v>
      </c>
      <c r="AB3020">
        <v>8.0028808612890838</v>
      </c>
      <c r="AC3020">
        <v>0</v>
      </c>
      <c r="AD3020">
        <v>0</v>
      </c>
      <c r="AE3020">
        <v>82.852695121842558</v>
      </c>
    </row>
    <row r="3021" spans="1:31" x14ac:dyDescent="0.3">
      <c r="A3021">
        <v>2455496</v>
      </c>
      <c r="B3021">
        <v>1</v>
      </c>
      <c r="C3021" t="s">
        <v>80</v>
      </c>
      <c r="D3021" t="s">
        <v>88</v>
      </c>
      <c r="E3021" t="s">
        <v>173</v>
      </c>
      <c r="F3021" t="s">
        <v>8946</v>
      </c>
      <c r="G3021" t="s">
        <v>219</v>
      </c>
      <c r="H3021" t="s">
        <v>144</v>
      </c>
      <c r="I3021" t="s">
        <v>136</v>
      </c>
      <c r="J3021" t="s">
        <v>3</v>
      </c>
      <c r="K3021" t="s">
        <v>138</v>
      </c>
      <c r="L3021" t="s">
        <v>8947</v>
      </c>
      <c r="M3021" t="s">
        <v>8948</v>
      </c>
      <c r="N3021">
        <v>6.4883333329999999</v>
      </c>
      <c r="O3021">
        <v>0</v>
      </c>
      <c r="P3021">
        <v>1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10.32817373057714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10.32817373057714</v>
      </c>
    </row>
    <row r="3022" spans="1:31" x14ac:dyDescent="0.3">
      <c r="A3022">
        <v>2455908</v>
      </c>
      <c r="B3022">
        <v>1</v>
      </c>
      <c r="C3022" t="s">
        <v>80</v>
      </c>
      <c r="D3022" t="s">
        <v>95</v>
      </c>
      <c r="E3022" t="s">
        <v>141</v>
      </c>
      <c r="F3022" t="s">
        <v>8949</v>
      </c>
      <c r="G3022" t="s">
        <v>143</v>
      </c>
      <c r="H3022" t="s">
        <v>144</v>
      </c>
      <c r="I3022" t="s">
        <v>136</v>
      </c>
      <c r="J3022" t="s">
        <v>137</v>
      </c>
      <c r="K3022" t="s">
        <v>138</v>
      </c>
      <c r="L3022" t="s">
        <v>8950</v>
      </c>
      <c r="M3022" t="s">
        <v>8951</v>
      </c>
      <c r="N3022">
        <v>0.68111111099999999</v>
      </c>
      <c r="O3022">
        <v>0</v>
      </c>
      <c r="P3022">
        <v>28</v>
      </c>
      <c r="Q3022">
        <v>0</v>
      </c>
      <c r="R3022">
        <v>0</v>
      </c>
      <c r="S3022">
        <v>0</v>
      </c>
      <c r="T3022">
        <v>2</v>
      </c>
      <c r="U3022">
        <v>0</v>
      </c>
      <c r="V3022">
        <v>0</v>
      </c>
      <c r="W3022">
        <v>0</v>
      </c>
      <c r="X3022">
        <v>2.2415666174047679</v>
      </c>
      <c r="Y3022">
        <v>0</v>
      </c>
      <c r="Z3022">
        <v>0</v>
      </c>
      <c r="AA3022">
        <v>0</v>
      </c>
      <c r="AB3022">
        <v>0.10148928007046996</v>
      </c>
      <c r="AC3022">
        <v>0</v>
      </c>
      <c r="AD3022">
        <v>0</v>
      </c>
      <c r="AE3022">
        <v>2.3430558974752378</v>
      </c>
    </row>
    <row r="3023" spans="1:31" x14ac:dyDescent="0.3">
      <c r="A3023">
        <v>2455327</v>
      </c>
      <c r="B3023">
        <v>1</v>
      </c>
      <c r="C3023" t="s">
        <v>81</v>
      </c>
      <c r="D3023" t="s">
        <v>119</v>
      </c>
      <c r="E3023" t="s">
        <v>147</v>
      </c>
      <c r="F3023" t="s">
        <v>6904</v>
      </c>
      <c r="G3023" t="s">
        <v>134</v>
      </c>
      <c r="H3023" t="s">
        <v>135</v>
      </c>
      <c r="I3023" t="s">
        <v>136</v>
      </c>
      <c r="J3023" t="s">
        <v>137</v>
      </c>
      <c r="K3023" t="s">
        <v>138</v>
      </c>
      <c r="L3023" t="s">
        <v>8952</v>
      </c>
      <c r="M3023" t="s">
        <v>8953</v>
      </c>
      <c r="N3023">
        <v>0.86944444399999998</v>
      </c>
      <c r="O3023">
        <v>0</v>
      </c>
      <c r="P3023">
        <v>0</v>
      </c>
      <c r="Q3023">
        <v>0</v>
      </c>
      <c r="R3023">
        <v>36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4.5221456894571714</v>
      </c>
      <c r="AA3023">
        <v>0</v>
      </c>
      <c r="AB3023">
        <v>0</v>
      </c>
      <c r="AC3023">
        <v>0</v>
      </c>
      <c r="AD3023">
        <v>0</v>
      </c>
      <c r="AE3023">
        <v>4.5221456894571714</v>
      </c>
    </row>
    <row r="3024" spans="1:31" x14ac:dyDescent="0.3">
      <c r="A3024">
        <v>2455805</v>
      </c>
      <c r="B3024">
        <v>1</v>
      </c>
      <c r="C3024" t="s">
        <v>81</v>
      </c>
      <c r="D3024" t="s">
        <v>113</v>
      </c>
      <c r="E3024" t="s">
        <v>141</v>
      </c>
      <c r="F3024" t="s">
        <v>8954</v>
      </c>
      <c r="G3024" t="s">
        <v>156</v>
      </c>
      <c r="H3024" t="s">
        <v>144</v>
      </c>
      <c r="I3024" t="s">
        <v>136</v>
      </c>
      <c r="J3024" t="s">
        <v>137</v>
      </c>
      <c r="K3024" t="s">
        <v>138</v>
      </c>
      <c r="L3024" t="s">
        <v>8955</v>
      </c>
      <c r="M3024" t="s">
        <v>8956</v>
      </c>
      <c r="N3024">
        <v>0.86</v>
      </c>
      <c r="O3024">
        <v>0</v>
      </c>
      <c r="P3024">
        <v>18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3.229120516157737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3.229120516157737</v>
      </c>
    </row>
    <row r="3025" spans="1:31" x14ac:dyDescent="0.3">
      <c r="A3025">
        <v>2455430</v>
      </c>
      <c r="B3025">
        <v>1</v>
      </c>
      <c r="C3025" t="s">
        <v>80</v>
      </c>
      <c r="D3025" t="s">
        <v>103</v>
      </c>
      <c r="E3025" t="s">
        <v>147</v>
      </c>
      <c r="F3025" t="s">
        <v>8957</v>
      </c>
      <c r="G3025" t="s">
        <v>226</v>
      </c>
      <c r="H3025" t="s">
        <v>135</v>
      </c>
      <c r="I3025" t="s">
        <v>136</v>
      </c>
      <c r="J3025" t="s">
        <v>137</v>
      </c>
      <c r="K3025" t="s">
        <v>162</v>
      </c>
      <c r="L3025" t="s">
        <v>8958</v>
      </c>
      <c r="M3025" t="s">
        <v>8959</v>
      </c>
      <c r="N3025">
        <v>1.8716666660000001</v>
      </c>
      <c r="O3025">
        <v>0</v>
      </c>
      <c r="P3025">
        <v>285</v>
      </c>
      <c r="Q3025">
        <v>0</v>
      </c>
      <c r="R3025">
        <v>3</v>
      </c>
      <c r="S3025">
        <v>0</v>
      </c>
      <c r="T3025">
        <v>4</v>
      </c>
      <c r="U3025">
        <v>0</v>
      </c>
      <c r="V3025">
        <v>0</v>
      </c>
      <c r="W3025">
        <v>0</v>
      </c>
      <c r="X3025">
        <v>165.82621819602318</v>
      </c>
      <c r="Y3025">
        <v>0</v>
      </c>
      <c r="Z3025">
        <v>3.8359825369764251</v>
      </c>
      <c r="AA3025">
        <v>0</v>
      </c>
      <c r="AB3025">
        <v>19.131794063136937</v>
      </c>
      <c r="AC3025">
        <v>0</v>
      </c>
      <c r="AD3025">
        <v>0</v>
      </c>
      <c r="AE3025">
        <v>188.79399479613653</v>
      </c>
    </row>
    <row r="3026" spans="1:31" x14ac:dyDescent="0.3">
      <c r="A3026">
        <v>2455264</v>
      </c>
      <c r="B3026">
        <v>1</v>
      </c>
      <c r="C3026" t="s">
        <v>80</v>
      </c>
      <c r="D3026" t="s">
        <v>82</v>
      </c>
      <c r="E3026" t="s">
        <v>147</v>
      </c>
      <c r="F3026" t="s">
        <v>8960</v>
      </c>
      <c r="G3026" t="s">
        <v>381</v>
      </c>
      <c r="H3026" t="s">
        <v>135</v>
      </c>
      <c r="I3026" t="s">
        <v>660</v>
      </c>
      <c r="J3026" t="s">
        <v>137</v>
      </c>
      <c r="K3026" t="s">
        <v>138</v>
      </c>
      <c r="L3026" t="s">
        <v>8961</v>
      </c>
      <c r="M3026" t="s">
        <v>8962</v>
      </c>
      <c r="N3026">
        <v>4.1944443999999997E-2</v>
      </c>
      <c r="O3026">
        <v>0</v>
      </c>
      <c r="P3026">
        <v>856</v>
      </c>
      <c r="Q3026">
        <v>0</v>
      </c>
      <c r="R3026">
        <v>0</v>
      </c>
      <c r="S3026">
        <v>0</v>
      </c>
      <c r="T3026">
        <v>103</v>
      </c>
      <c r="U3026">
        <v>0</v>
      </c>
      <c r="V3026">
        <v>0</v>
      </c>
      <c r="W3026">
        <v>0</v>
      </c>
      <c r="X3026">
        <v>10.60285203772718</v>
      </c>
      <c r="Y3026">
        <v>0</v>
      </c>
      <c r="Z3026">
        <v>0</v>
      </c>
      <c r="AA3026">
        <v>0</v>
      </c>
      <c r="AB3026">
        <v>2.0237046404225252</v>
      </c>
      <c r="AC3026">
        <v>0</v>
      </c>
      <c r="AD3026">
        <v>0</v>
      </c>
      <c r="AE3026">
        <v>12.626556678149704</v>
      </c>
    </row>
    <row r="3027" spans="1:31" x14ac:dyDescent="0.3">
      <c r="A3027">
        <v>2455281</v>
      </c>
      <c r="B3027">
        <v>1</v>
      </c>
      <c r="C3027" t="s">
        <v>81</v>
      </c>
      <c r="D3027" t="s">
        <v>122</v>
      </c>
      <c r="E3027" t="s">
        <v>141</v>
      </c>
      <c r="F3027" t="s">
        <v>8963</v>
      </c>
      <c r="G3027" t="s">
        <v>366</v>
      </c>
      <c r="H3027" t="s">
        <v>144</v>
      </c>
      <c r="I3027" t="s">
        <v>136</v>
      </c>
      <c r="J3027" t="s">
        <v>137</v>
      </c>
      <c r="K3027" t="s">
        <v>138</v>
      </c>
      <c r="L3027" t="s">
        <v>8964</v>
      </c>
      <c r="M3027" t="s">
        <v>8965</v>
      </c>
      <c r="N3027">
        <v>1.9827777769999999</v>
      </c>
      <c r="O3027">
        <v>0</v>
      </c>
      <c r="P3027">
        <v>144</v>
      </c>
      <c r="Q3027">
        <v>0</v>
      </c>
      <c r="R3027">
        <v>0</v>
      </c>
      <c r="S3027">
        <v>0</v>
      </c>
      <c r="T3027">
        <v>12</v>
      </c>
      <c r="U3027">
        <v>0</v>
      </c>
      <c r="V3027">
        <v>0</v>
      </c>
      <c r="W3027">
        <v>0</v>
      </c>
      <c r="X3027">
        <v>70.017531480559541</v>
      </c>
      <c r="Y3027">
        <v>0</v>
      </c>
      <c r="Z3027">
        <v>0</v>
      </c>
      <c r="AA3027">
        <v>0</v>
      </c>
      <c r="AB3027">
        <v>28.304200270539944</v>
      </c>
      <c r="AC3027">
        <v>0</v>
      </c>
      <c r="AD3027">
        <v>0</v>
      </c>
      <c r="AE3027">
        <v>98.321731751099492</v>
      </c>
    </row>
    <row r="3028" spans="1:31" x14ac:dyDescent="0.3">
      <c r="A3028">
        <v>2455287</v>
      </c>
      <c r="B3028">
        <v>1</v>
      </c>
      <c r="C3028" t="s">
        <v>80</v>
      </c>
      <c r="D3028" t="s">
        <v>83</v>
      </c>
      <c r="E3028" t="s">
        <v>173</v>
      </c>
      <c r="F3028" t="s">
        <v>8966</v>
      </c>
      <c r="G3028" t="s">
        <v>175</v>
      </c>
      <c r="H3028" t="s">
        <v>144</v>
      </c>
      <c r="I3028" t="s">
        <v>136</v>
      </c>
      <c r="J3028" t="s">
        <v>137</v>
      </c>
      <c r="K3028" t="s">
        <v>138</v>
      </c>
      <c r="L3028" t="s">
        <v>8967</v>
      </c>
      <c r="M3028" t="s">
        <v>8968</v>
      </c>
      <c r="N3028">
        <v>1.3725000000000001</v>
      </c>
      <c r="O3028">
        <v>0</v>
      </c>
      <c r="P3028">
        <v>1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0.41642496684369001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0.41642496684369001</v>
      </c>
    </row>
    <row r="3029" spans="1:31" x14ac:dyDescent="0.3">
      <c r="A3029">
        <v>2455307</v>
      </c>
      <c r="B3029">
        <v>1</v>
      </c>
      <c r="C3029" t="s">
        <v>80</v>
      </c>
      <c r="D3029" t="s">
        <v>83</v>
      </c>
      <c r="E3029" t="s">
        <v>141</v>
      </c>
      <c r="F3029" t="s">
        <v>905</v>
      </c>
      <c r="G3029" t="s">
        <v>156</v>
      </c>
      <c r="H3029" t="s">
        <v>144</v>
      </c>
      <c r="I3029" t="s">
        <v>136</v>
      </c>
      <c r="J3029" t="s">
        <v>137</v>
      </c>
      <c r="K3029" t="s">
        <v>138</v>
      </c>
      <c r="L3029" t="s">
        <v>8969</v>
      </c>
      <c r="M3029" t="s">
        <v>8970</v>
      </c>
      <c r="N3029">
        <v>1.421944444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4</v>
      </c>
      <c r="U3029">
        <v>0</v>
      </c>
      <c r="V3029">
        <v>1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5.5218642139711829</v>
      </c>
      <c r="AC3029">
        <v>0</v>
      </c>
      <c r="AD3029">
        <v>48.66362592054891</v>
      </c>
      <c r="AE3029">
        <v>54.185490134520094</v>
      </c>
    </row>
    <row r="3030" spans="1:31" x14ac:dyDescent="0.3">
      <c r="A3030">
        <v>2455407</v>
      </c>
      <c r="B3030">
        <v>1</v>
      </c>
      <c r="C3030" t="s">
        <v>80</v>
      </c>
      <c r="D3030" t="s">
        <v>85</v>
      </c>
      <c r="E3030" t="s">
        <v>173</v>
      </c>
      <c r="F3030" t="s">
        <v>8971</v>
      </c>
      <c r="G3030" t="s">
        <v>175</v>
      </c>
      <c r="H3030" t="s">
        <v>144</v>
      </c>
      <c r="I3030" t="s">
        <v>136</v>
      </c>
      <c r="J3030" t="s">
        <v>137</v>
      </c>
      <c r="K3030" t="s">
        <v>138</v>
      </c>
      <c r="L3030" t="s">
        <v>8972</v>
      </c>
      <c r="M3030" t="s">
        <v>8973</v>
      </c>
      <c r="N3030">
        <v>0.79500000000000004</v>
      </c>
      <c r="O3030">
        <v>0</v>
      </c>
      <c r="P3030">
        <v>2</v>
      </c>
      <c r="Q3030">
        <v>0</v>
      </c>
      <c r="R3030">
        <v>0</v>
      </c>
      <c r="S3030">
        <v>0</v>
      </c>
      <c r="T3030">
        <v>1</v>
      </c>
      <c r="U3030">
        <v>0</v>
      </c>
      <c r="V3030">
        <v>0</v>
      </c>
      <c r="W3030">
        <v>0</v>
      </c>
      <c r="X3030">
        <v>0.36374407484565385</v>
      </c>
      <c r="Y3030">
        <v>0</v>
      </c>
      <c r="Z3030">
        <v>0</v>
      </c>
      <c r="AA3030">
        <v>0</v>
      </c>
      <c r="AB3030">
        <v>0.39353215981882417</v>
      </c>
      <c r="AC3030">
        <v>0</v>
      </c>
      <c r="AD3030">
        <v>0</v>
      </c>
      <c r="AE3030">
        <v>0.75727623466447802</v>
      </c>
    </row>
    <row r="3031" spans="1:31" x14ac:dyDescent="0.3">
      <c r="A3031">
        <v>2455848</v>
      </c>
      <c r="B3031">
        <v>1</v>
      </c>
      <c r="C3031" t="s">
        <v>80</v>
      </c>
      <c r="D3031" t="s">
        <v>83</v>
      </c>
      <c r="E3031" t="s">
        <v>147</v>
      </c>
      <c r="F3031" t="s">
        <v>8974</v>
      </c>
      <c r="G3031" t="s">
        <v>134</v>
      </c>
      <c r="H3031" t="s">
        <v>135</v>
      </c>
      <c r="I3031" t="s">
        <v>136</v>
      </c>
      <c r="J3031" t="s">
        <v>137</v>
      </c>
      <c r="K3031" t="s">
        <v>138</v>
      </c>
      <c r="L3031" t="s">
        <v>8975</v>
      </c>
      <c r="M3031" t="s">
        <v>8976</v>
      </c>
      <c r="N3031">
        <v>1.123888888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22</v>
      </c>
      <c r="U3031">
        <v>0</v>
      </c>
      <c r="V3031">
        <v>4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77.867823909780824</v>
      </c>
      <c r="AC3031">
        <v>0</v>
      </c>
      <c r="AD3031">
        <v>26.108042394954932</v>
      </c>
      <c r="AE3031">
        <v>103.97586630473576</v>
      </c>
    </row>
    <row r="3032" spans="1:31" x14ac:dyDescent="0.3">
      <c r="A3032">
        <v>2455599</v>
      </c>
      <c r="B3032">
        <v>1</v>
      </c>
      <c r="C3032" t="s">
        <v>80</v>
      </c>
      <c r="D3032" t="s">
        <v>96</v>
      </c>
      <c r="E3032" t="s">
        <v>141</v>
      </c>
      <c r="F3032" t="s">
        <v>8977</v>
      </c>
      <c r="G3032" t="s">
        <v>156</v>
      </c>
      <c r="H3032" t="s">
        <v>144</v>
      </c>
      <c r="I3032" t="s">
        <v>136</v>
      </c>
      <c r="J3032" t="s">
        <v>137</v>
      </c>
      <c r="K3032" t="s">
        <v>138</v>
      </c>
      <c r="L3032" t="s">
        <v>8978</v>
      </c>
      <c r="M3032" t="s">
        <v>8979</v>
      </c>
      <c r="N3032">
        <v>3.3308333330000002</v>
      </c>
      <c r="O3032">
        <v>0</v>
      </c>
      <c r="P3032">
        <v>114</v>
      </c>
      <c r="Q3032">
        <v>0</v>
      </c>
      <c r="R3032">
        <v>0</v>
      </c>
      <c r="S3032">
        <v>0</v>
      </c>
      <c r="T3032">
        <v>6</v>
      </c>
      <c r="U3032">
        <v>0</v>
      </c>
      <c r="V3032">
        <v>0</v>
      </c>
      <c r="W3032">
        <v>0</v>
      </c>
      <c r="X3032">
        <v>243.34375548393928</v>
      </c>
      <c r="Y3032">
        <v>0</v>
      </c>
      <c r="Z3032">
        <v>0</v>
      </c>
      <c r="AA3032">
        <v>0</v>
      </c>
      <c r="AB3032">
        <v>230.09086982535268</v>
      </c>
      <c r="AC3032">
        <v>0</v>
      </c>
      <c r="AD3032">
        <v>0</v>
      </c>
      <c r="AE3032">
        <v>473.43462530929196</v>
      </c>
    </row>
    <row r="3033" spans="1:31" x14ac:dyDescent="0.3">
      <c r="A3033">
        <v>2455350</v>
      </c>
      <c r="B3033">
        <v>1</v>
      </c>
      <c r="C3033" t="s">
        <v>80</v>
      </c>
      <c r="D3033" t="s">
        <v>96</v>
      </c>
      <c r="E3033" t="s">
        <v>173</v>
      </c>
      <c r="F3033" t="s">
        <v>8980</v>
      </c>
      <c r="G3033" t="s">
        <v>461</v>
      </c>
      <c r="H3033" t="s">
        <v>144</v>
      </c>
      <c r="I3033" t="s">
        <v>136</v>
      </c>
      <c r="J3033" t="s">
        <v>137</v>
      </c>
      <c r="K3033" t="s">
        <v>138</v>
      </c>
      <c r="L3033" t="s">
        <v>8981</v>
      </c>
      <c r="M3033" t="s">
        <v>8982</v>
      </c>
      <c r="N3033">
        <v>2.38</v>
      </c>
      <c r="O3033">
        <v>0</v>
      </c>
      <c r="P3033">
        <v>7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17.739344791831204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17.739344791831204</v>
      </c>
    </row>
    <row r="3034" spans="1:31" x14ac:dyDescent="0.3">
      <c r="A3034">
        <v>2455742</v>
      </c>
      <c r="B3034">
        <v>1</v>
      </c>
      <c r="C3034" t="s">
        <v>80</v>
      </c>
      <c r="D3034" t="s">
        <v>96</v>
      </c>
      <c r="E3034" t="s">
        <v>159</v>
      </c>
      <c r="F3034" t="s">
        <v>8983</v>
      </c>
      <c r="G3034" t="s">
        <v>219</v>
      </c>
      <c r="H3034" t="s">
        <v>144</v>
      </c>
      <c r="I3034" t="s">
        <v>136</v>
      </c>
      <c r="J3034" t="s">
        <v>3</v>
      </c>
      <c r="K3034" t="s">
        <v>138</v>
      </c>
      <c r="L3034" t="s">
        <v>8984</v>
      </c>
      <c r="M3034" t="s">
        <v>8985</v>
      </c>
      <c r="N3034">
        <v>6.0066666660000001</v>
      </c>
      <c r="O3034">
        <v>0</v>
      </c>
      <c r="P3034">
        <v>262</v>
      </c>
      <c r="Q3034">
        <v>0</v>
      </c>
      <c r="R3034">
        <v>2</v>
      </c>
      <c r="S3034">
        <v>0</v>
      </c>
      <c r="T3034">
        <v>21</v>
      </c>
      <c r="U3034">
        <v>0</v>
      </c>
      <c r="V3034">
        <v>0</v>
      </c>
      <c r="W3034">
        <v>0</v>
      </c>
      <c r="X3034">
        <v>572.16941639158767</v>
      </c>
      <c r="Y3034">
        <v>0</v>
      </c>
      <c r="Z3034">
        <v>0.37857981523158357</v>
      </c>
      <c r="AA3034">
        <v>0</v>
      </c>
      <c r="AB3034">
        <v>73.500548054872695</v>
      </c>
      <c r="AC3034">
        <v>0</v>
      </c>
      <c r="AD3034">
        <v>0</v>
      </c>
      <c r="AE3034">
        <v>646.04854426169186</v>
      </c>
    </row>
    <row r="3035" spans="1:31" x14ac:dyDescent="0.3">
      <c r="A3035">
        <v>2455785</v>
      </c>
      <c r="B3035">
        <v>1</v>
      </c>
      <c r="C3035" t="s">
        <v>80</v>
      </c>
      <c r="D3035" t="s">
        <v>82</v>
      </c>
      <c r="E3035" t="s">
        <v>173</v>
      </c>
      <c r="F3035" t="s">
        <v>8986</v>
      </c>
      <c r="G3035" t="s">
        <v>175</v>
      </c>
      <c r="H3035" t="s">
        <v>144</v>
      </c>
      <c r="I3035" t="s">
        <v>136</v>
      </c>
      <c r="J3035" t="s">
        <v>137</v>
      </c>
      <c r="K3035" t="s">
        <v>138</v>
      </c>
      <c r="L3035" t="s">
        <v>8987</v>
      </c>
      <c r="M3035" t="s">
        <v>8988</v>
      </c>
      <c r="N3035">
        <v>1.187777777</v>
      </c>
      <c r="O3035">
        <v>0</v>
      </c>
      <c r="P3035">
        <v>1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0.13276513412452276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0.13276513412452276</v>
      </c>
    </row>
    <row r="3036" spans="1:31" x14ac:dyDescent="0.3">
      <c r="A3036">
        <v>2455885</v>
      </c>
      <c r="B3036">
        <v>1</v>
      </c>
      <c r="C3036" t="s">
        <v>81</v>
      </c>
      <c r="D3036" t="s">
        <v>116</v>
      </c>
      <c r="E3036" t="s">
        <v>173</v>
      </c>
      <c r="F3036" t="s">
        <v>8989</v>
      </c>
      <c r="G3036" t="s">
        <v>179</v>
      </c>
      <c r="H3036" t="s">
        <v>144</v>
      </c>
      <c r="I3036" t="s">
        <v>136</v>
      </c>
      <c r="J3036" t="s">
        <v>137</v>
      </c>
      <c r="K3036" t="s">
        <v>138</v>
      </c>
      <c r="L3036" t="s">
        <v>8990</v>
      </c>
      <c r="M3036" t="s">
        <v>8991</v>
      </c>
      <c r="N3036">
        <v>0.79055555499999997</v>
      </c>
      <c r="O3036">
        <v>0</v>
      </c>
      <c r="P3036">
        <v>1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8.4809502873990583E-2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8.4809502873990583E-2</v>
      </c>
    </row>
    <row r="3037" spans="1:31" x14ac:dyDescent="0.3">
      <c r="A3037">
        <v>2455439</v>
      </c>
      <c r="B3037">
        <v>1</v>
      </c>
      <c r="C3037" t="s">
        <v>80</v>
      </c>
      <c r="D3037" t="s">
        <v>85</v>
      </c>
      <c r="E3037" t="s">
        <v>141</v>
      </c>
      <c r="F3037" t="s">
        <v>7053</v>
      </c>
      <c r="G3037" t="s">
        <v>143</v>
      </c>
      <c r="H3037" t="s">
        <v>144</v>
      </c>
      <c r="I3037" t="s">
        <v>136</v>
      </c>
      <c r="J3037" t="s">
        <v>137</v>
      </c>
      <c r="K3037" t="s">
        <v>138</v>
      </c>
      <c r="L3037" t="s">
        <v>8992</v>
      </c>
      <c r="M3037" t="s">
        <v>8993</v>
      </c>
      <c r="N3037">
        <v>0.27111111100000002</v>
      </c>
      <c r="O3037">
        <v>0</v>
      </c>
      <c r="P3037">
        <v>139</v>
      </c>
      <c r="Q3037">
        <v>0</v>
      </c>
      <c r="R3037">
        <v>0</v>
      </c>
      <c r="S3037">
        <v>0</v>
      </c>
      <c r="T3037">
        <v>25</v>
      </c>
      <c r="U3037">
        <v>0</v>
      </c>
      <c r="V3037">
        <v>1</v>
      </c>
      <c r="W3037">
        <v>0</v>
      </c>
      <c r="X3037">
        <v>12.22440775308524</v>
      </c>
      <c r="Y3037">
        <v>0</v>
      </c>
      <c r="Z3037">
        <v>0</v>
      </c>
      <c r="AA3037">
        <v>0</v>
      </c>
      <c r="AB3037">
        <v>8.2881340618473356</v>
      </c>
      <c r="AC3037">
        <v>0</v>
      </c>
      <c r="AD3037">
        <v>53.791006249687442</v>
      </c>
      <c r="AE3037">
        <v>74.303548064620017</v>
      </c>
    </row>
    <row r="3038" spans="1:31" x14ac:dyDescent="0.3">
      <c r="A3038">
        <v>2455416</v>
      </c>
      <c r="B3038">
        <v>1</v>
      </c>
      <c r="C3038" t="s">
        <v>80</v>
      </c>
      <c r="D3038" t="s">
        <v>96</v>
      </c>
      <c r="E3038" t="s">
        <v>141</v>
      </c>
      <c r="F3038" t="s">
        <v>8994</v>
      </c>
      <c r="G3038" t="s">
        <v>143</v>
      </c>
      <c r="H3038" t="s">
        <v>144</v>
      </c>
      <c r="I3038" t="s">
        <v>136</v>
      </c>
      <c r="J3038" t="s">
        <v>137</v>
      </c>
      <c r="K3038" t="s">
        <v>138</v>
      </c>
      <c r="L3038" t="s">
        <v>8995</v>
      </c>
      <c r="M3038" t="s">
        <v>8996</v>
      </c>
      <c r="N3038">
        <v>1.5280555549999999</v>
      </c>
      <c r="O3038">
        <v>0</v>
      </c>
      <c r="P3038">
        <v>9</v>
      </c>
      <c r="Q3038">
        <v>0</v>
      </c>
      <c r="R3038">
        <v>1</v>
      </c>
      <c r="S3038">
        <v>0</v>
      </c>
      <c r="T3038">
        <v>9</v>
      </c>
      <c r="U3038">
        <v>0</v>
      </c>
      <c r="V3038">
        <v>0</v>
      </c>
      <c r="W3038">
        <v>0</v>
      </c>
      <c r="X3038">
        <v>12.881189243202646</v>
      </c>
      <c r="Y3038">
        <v>0</v>
      </c>
      <c r="Z3038">
        <v>0.7695420321121953</v>
      </c>
      <c r="AA3038">
        <v>0</v>
      </c>
      <c r="AB3038">
        <v>21.227365475711025</v>
      </c>
      <c r="AC3038">
        <v>0</v>
      </c>
      <c r="AD3038">
        <v>0</v>
      </c>
      <c r="AE3038">
        <v>34.878096751025865</v>
      </c>
    </row>
    <row r="3039" spans="1:31" x14ac:dyDescent="0.3">
      <c r="A3039">
        <v>2455462</v>
      </c>
      <c r="B3039">
        <v>1</v>
      </c>
      <c r="C3039" t="s">
        <v>81</v>
      </c>
      <c r="D3039" t="s">
        <v>126</v>
      </c>
      <c r="E3039" t="s">
        <v>132</v>
      </c>
      <c r="F3039" t="s">
        <v>8997</v>
      </c>
      <c r="G3039" t="s">
        <v>226</v>
      </c>
      <c r="H3039" t="s">
        <v>135</v>
      </c>
      <c r="I3039" t="s">
        <v>136</v>
      </c>
      <c r="J3039" t="s">
        <v>137</v>
      </c>
      <c r="K3039" t="s">
        <v>162</v>
      </c>
      <c r="L3039" t="s">
        <v>8998</v>
      </c>
      <c r="M3039" t="s">
        <v>8999</v>
      </c>
      <c r="N3039">
        <v>1.7741666659999999</v>
      </c>
      <c r="O3039">
        <v>3</v>
      </c>
      <c r="P3039">
        <v>1565</v>
      </c>
      <c r="Q3039">
        <v>72</v>
      </c>
      <c r="R3039">
        <v>512</v>
      </c>
      <c r="S3039">
        <v>25</v>
      </c>
      <c r="T3039">
        <v>98</v>
      </c>
      <c r="U3039">
        <v>0</v>
      </c>
      <c r="V3039">
        <v>0</v>
      </c>
      <c r="W3039">
        <v>4.0424385612561258</v>
      </c>
      <c r="X3039">
        <v>275.931248448377</v>
      </c>
      <c r="Y3039">
        <v>228.90745534626629</v>
      </c>
      <c r="Z3039">
        <v>83.88619341643404</v>
      </c>
      <c r="AA3039">
        <v>208.94244087497341</v>
      </c>
      <c r="AB3039">
        <v>176.81579409515678</v>
      </c>
      <c r="AC3039">
        <v>0</v>
      </c>
      <c r="AD3039">
        <v>0</v>
      </c>
      <c r="AE3039">
        <v>978.52557074246363</v>
      </c>
    </row>
    <row r="3040" spans="1:31" x14ac:dyDescent="0.3">
      <c r="A3040">
        <v>2455794</v>
      </c>
      <c r="B3040">
        <v>1</v>
      </c>
      <c r="C3040" t="s">
        <v>80</v>
      </c>
      <c r="D3040" t="s">
        <v>90</v>
      </c>
      <c r="E3040" t="s">
        <v>173</v>
      </c>
      <c r="F3040" t="s">
        <v>9000</v>
      </c>
      <c r="G3040" t="s">
        <v>179</v>
      </c>
      <c r="H3040" t="s">
        <v>144</v>
      </c>
      <c r="I3040" t="s">
        <v>136</v>
      </c>
      <c r="J3040" t="s">
        <v>137</v>
      </c>
      <c r="K3040" t="s">
        <v>138</v>
      </c>
      <c r="L3040" t="s">
        <v>9001</v>
      </c>
      <c r="M3040" t="s">
        <v>9002</v>
      </c>
      <c r="N3040">
        <v>2.3341666659999998</v>
      </c>
      <c r="O3040">
        <v>0</v>
      </c>
      <c r="P3040">
        <v>9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5.5721790063754204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5.5721790063754204</v>
      </c>
    </row>
    <row r="3041" spans="1:31" x14ac:dyDescent="0.3">
      <c r="A3041">
        <v>2455562</v>
      </c>
      <c r="B3041">
        <v>1</v>
      </c>
      <c r="C3041" t="s">
        <v>80</v>
      </c>
      <c r="D3041" t="s">
        <v>105</v>
      </c>
      <c r="E3041" t="s">
        <v>141</v>
      </c>
      <c r="F3041" t="s">
        <v>9003</v>
      </c>
      <c r="G3041" t="s">
        <v>226</v>
      </c>
      <c r="H3041" t="s">
        <v>144</v>
      </c>
      <c r="I3041" t="s">
        <v>136</v>
      </c>
      <c r="J3041" t="s">
        <v>137</v>
      </c>
      <c r="K3041" t="s">
        <v>162</v>
      </c>
      <c r="L3041" t="s">
        <v>9004</v>
      </c>
      <c r="M3041" t="s">
        <v>9005</v>
      </c>
      <c r="N3041">
        <v>2.1119444440000001</v>
      </c>
      <c r="O3041">
        <v>0</v>
      </c>
      <c r="P3041">
        <v>180</v>
      </c>
      <c r="Q3041">
        <v>0</v>
      </c>
      <c r="R3041">
        <v>0</v>
      </c>
      <c r="S3041">
        <v>0</v>
      </c>
      <c r="T3041">
        <v>10</v>
      </c>
      <c r="U3041">
        <v>0</v>
      </c>
      <c r="V3041">
        <v>0</v>
      </c>
      <c r="W3041">
        <v>0</v>
      </c>
      <c r="X3041">
        <v>107.66674967425561</v>
      </c>
      <c r="Y3041">
        <v>0</v>
      </c>
      <c r="Z3041">
        <v>0</v>
      </c>
      <c r="AA3041">
        <v>0</v>
      </c>
      <c r="AB3041">
        <v>76.355637784314084</v>
      </c>
      <c r="AC3041">
        <v>0</v>
      </c>
      <c r="AD3041">
        <v>0</v>
      </c>
      <c r="AE3041">
        <v>184.02238745856971</v>
      </c>
    </row>
    <row r="3042" spans="1:31" x14ac:dyDescent="0.3">
      <c r="A3042">
        <v>2455316</v>
      </c>
      <c r="B3042">
        <v>1</v>
      </c>
      <c r="C3042" t="s">
        <v>81</v>
      </c>
      <c r="D3042" t="s">
        <v>122</v>
      </c>
      <c r="E3042" t="s">
        <v>141</v>
      </c>
      <c r="F3042" t="s">
        <v>9006</v>
      </c>
      <c r="G3042" t="s">
        <v>226</v>
      </c>
      <c r="H3042" t="s">
        <v>144</v>
      </c>
      <c r="I3042" t="s">
        <v>136</v>
      </c>
      <c r="J3042" t="s">
        <v>137</v>
      </c>
      <c r="K3042" t="s">
        <v>162</v>
      </c>
      <c r="L3042" t="s">
        <v>9007</v>
      </c>
      <c r="M3042" t="s">
        <v>9008</v>
      </c>
      <c r="N3042">
        <v>1.5780555549999999</v>
      </c>
      <c r="O3042">
        <v>0</v>
      </c>
      <c r="P3042">
        <v>60</v>
      </c>
      <c r="Q3042">
        <v>0</v>
      </c>
      <c r="R3042">
        <v>0</v>
      </c>
      <c r="S3042">
        <v>0</v>
      </c>
      <c r="T3042">
        <v>7</v>
      </c>
      <c r="U3042">
        <v>0</v>
      </c>
      <c r="V3042">
        <v>0</v>
      </c>
      <c r="W3042">
        <v>0</v>
      </c>
      <c r="X3042">
        <v>32.008012263741058</v>
      </c>
      <c r="Y3042">
        <v>0</v>
      </c>
      <c r="Z3042">
        <v>0</v>
      </c>
      <c r="AA3042">
        <v>0</v>
      </c>
      <c r="AB3042">
        <v>52.337747766077563</v>
      </c>
      <c r="AC3042">
        <v>0</v>
      </c>
      <c r="AD3042">
        <v>0</v>
      </c>
      <c r="AE3042">
        <v>84.345760029818621</v>
      </c>
    </row>
    <row r="3043" spans="1:31" x14ac:dyDescent="0.3">
      <c r="A3043">
        <v>2455708</v>
      </c>
      <c r="B3043">
        <v>1</v>
      </c>
      <c r="C3043" t="s">
        <v>80</v>
      </c>
      <c r="D3043" t="s">
        <v>96</v>
      </c>
      <c r="E3043" t="s">
        <v>159</v>
      </c>
      <c r="F3043" t="s">
        <v>9009</v>
      </c>
      <c r="G3043" t="s">
        <v>143</v>
      </c>
      <c r="H3043" t="s">
        <v>144</v>
      </c>
      <c r="I3043" t="s">
        <v>136</v>
      </c>
      <c r="J3043" t="s">
        <v>137</v>
      </c>
      <c r="K3043" t="s">
        <v>138</v>
      </c>
      <c r="L3043" t="s">
        <v>9010</v>
      </c>
      <c r="M3043" t="s">
        <v>9011</v>
      </c>
      <c r="N3043">
        <v>1.6488888880000001</v>
      </c>
      <c r="O3043">
        <v>0</v>
      </c>
      <c r="P3043">
        <v>191</v>
      </c>
      <c r="Q3043">
        <v>0</v>
      </c>
      <c r="R3043">
        <v>0</v>
      </c>
      <c r="S3043">
        <v>0</v>
      </c>
      <c r="T3043">
        <v>10</v>
      </c>
      <c r="U3043">
        <v>0</v>
      </c>
      <c r="V3043">
        <v>0</v>
      </c>
      <c r="W3043">
        <v>0</v>
      </c>
      <c r="X3043">
        <v>154.68872747783621</v>
      </c>
      <c r="Y3043">
        <v>0</v>
      </c>
      <c r="Z3043">
        <v>0</v>
      </c>
      <c r="AA3043">
        <v>0</v>
      </c>
      <c r="AB3043">
        <v>109.51783832123034</v>
      </c>
      <c r="AC3043">
        <v>0</v>
      </c>
      <c r="AD3043">
        <v>0</v>
      </c>
      <c r="AE3043">
        <v>264.20656579906654</v>
      </c>
    </row>
    <row r="3044" spans="1:31" x14ac:dyDescent="0.3">
      <c r="A3044">
        <v>2455270</v>
      </c>
      <c r="B3044">
        <v>1</v>
      </c>
      <c r="C3044" t="s">
        <v>80</v>
      </c>
      <c r="D3044" t="s">
        <v>99</v>
      </c>
      <c r="E3044" t="s">
        <v>169</v>
      </c>
      <c r="F3044" t="s">
        <v>7145</v>
      </c>
      <c r="G3044" t="s">
        <v>134</v>
      </c>
      <c r="H3044" t="s">
        <v>135</v>
      </c>
      <c r="I3044" t="s">
        <v>136</v>
      </c>
      <c r="J3044" t="s">
        <v>137</v>
      </c>
      <c r="K3044" t="s">
        <v>138</v>
      </c>
      <c r="L3044" t="s">
        <v>9012</v>
      </c>
      <c r="M3044" t="s">
        <v>9013</v>
      </c>
      <c r="N3044">
        <v>0.33361111100000002</v>
      </c>
      <c r="O3044">
        <v>4</v>
      </c>
      <c r="P3044">
        <v>502</v>
      </c>
      <c r="Q3044">
        <v>1</v>
      </c>
      <c r="R3044">
        <v>22</v>
      </c>
      <c r="S3044">
        <v>2</v>
      </c>
      <c r="T3044">
        <v>47</v>
      </c>
      <c r="U3044">
        <v>0</v>
      </c>
      <c r="V3044">
        <v>0</v>
      </c>
      <c r="W3044">
        <v>12.017531780806095</v>
      </c>
      <c r="X3044">
        <v>30.66540316651195</v>
      </c>
      <c r="Y3044">
        <v>0.11132944744129757</v>
      </c>
      <c r="Z3044">
        <v>1.0076083362110491</v>
      </c>
      <c r="AA3044">
        <v>12.147407090811667</v>
      </c>
      <c r="AB3044">
        <v>5.300087911531846</v>
      </c>
      <c r="AC3044">
        <v>0</v>
      </c>
      <c r="AD3044">
        <v>0</v>
      </c>
      <c r="AE3044">
        <v>61.24936773331391</v>
      </c>
    </row>
    <row r="3045" spans="1:31" x14ac:dyDescent="0.3">
      <c r="A3045">
        <v>2455857</v>
      </c>
      <c r="B3045">
        <v>1</v>
      </c>
      <c r="C3045" t="s">
        <v>80</v>
      </c>
      <c r="D3045" t="s">
        <v>92</v>
      </c>
      <c r="E3045" t="s">
        <v>147</v>
      </c>
      <c r="F3045" t="s">
        <v>9014</v>
      </c>
      <c r="G3045" t="s">
        <v>3644</v>
      </c>
      <c r="H3045" t="s">
        <v>135</v>
      </c>
      <c r="I3045" t="s">
        <v>136</v>
      </c>
      <c r="J3045" t="s">
        <v>137</v>
      </c>
      <c r="K3045" t="s">
        <v>138</v>
      </c>
      <c r="L3045" t="s">
        <v>9015</v>
      </c>
      <c r="M3045" t="s">
        <v>9016</v>
      </c>
      <c r="N3045">
        <v>3.3444444440000001</v>
      </c>
      <c r="O3045">
        <v>0</v>
      </c>
      <c r="P3045">
        <v>71</v>
      </c>
      <c r="Q3045">
        <v>0</v>
      </c>
      <c r="R3045">
        <v>0</v>
      </c>
      <c r="S3045">
        <v>0</v>
      </c>
      <c r="T3045">
        <v>3</v>
      </c>
      <c r="U3045">
        <v>0</v>
      </c>
      <c r="V3045">
        <v>0</v>
      </c>
      <c r="W3045">
        <v>0</v>
      </c>
      <c r="X3045">
        <v>25.809884034648849</v>
      </c>
      <c r="Y3045">
        <v>0</v>
      </c>
      <c r="Z3045">
        <v>0</v>
      </c>
      <c r="AA3045">
        <v>0</v>
      </c>
      <c r="AB3045">
        <v>1.7909448299609088</v>
      </c>
      <c r="AC3045">
        <v>0</v>
      </c>
      <c r="AD3045">
        <v>0</v>
      </c>
      <c r="AE3045">
        <v>27.60082886460976</v>
      </c>
    </row>
    <row r="3046" spans="1:31" x14ac:dyDescent="0.3">
      <c r="A3046">
        <v>2455811</v>
      </c>
      <c r="B3046">
        <v>1</v>
      </c>
      <c r="C3046" t="s">
        <v>80</v>
      </c>
      <c r="D3046" t="s">
        <v>92</v>
      </c>
      <c r="E3046" t="s">
        <v>173</v>
      </c>
      <c r="F3046" t="s">
        <v>9017</v>
      </c>
      <c r="G3046" t="s">
        <v>175</v>
      </c>
      <c r="H3046" t="s">
        <v>144</v>
      </c>
      <c r="I3046" t="s">
        <v>136</v>
      </c>
      <c r="J3046" t="s">
        <v>137</v>
      </c>
      <c r="K3046" t="s">
        <v>138</v>
      </c>
      <c r="L3046" t="s">
        <v>9018</v>
      </c>
      <c r="M3046" t="s">
        <v>9019</v>
      </c>
      <c r="N3046">
        <v>1.860833333</v>
      </c>
      <c r="O3046">
        <v>0</v>
      </c>
      <c r="P3046">
        <v>1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1.8842472387412508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1.8842472387412508</v>
      </c>
    </row>
    <row r="3047" spans="1:31" x14ac:dyDescent="0.3">
      <c r="A3047">
        <v>2455851</v>
      </c>
      <c r="B3047">
        <v>1</v>
      </c>
      <c r="C3047" t="s">
        <v>80</v>
      </c>
      <c r="D3047" t="s">
        <v>96</v>
      </c>
      <c r="E3047" t="s">
        <v>182</v>
      </c>
      <c r="F3047" t="s">
        <v>8701</v>
      </c>
      <c r="G3047" t="s">
        <v>200</v>
      </c>
      <c r="H3047" t="s">
        <v>144</v>
      </c>
      <c r="I3047" t="s">
        <v>136</v>
      </c>
      <c r="J3047" t="s">
        <v>137</v>
      </c>
      <c r="K3047" t="s">
        <v>138</v>
      </c>
      <c r="L3047" t="s">
        <v>9020</v>
      </c>
      <c r="M3047" t="s">
        <v>9021</v>
      </c>
      <c r="N3047">
        <v>1.544166666</v>
      </c>
      <c r="O3047">
        <v>0</v>
      </c>
      <c r="P3047">
        <v>100</v>
      </c>
      <c r="Q3047">
        <v>0</v>
      </c>
      <c r="R3047">
        <v>0</v>
      </c>
      <c r="S3047">
        <v>0</v>
      </c>
      <c r="T3047">
        <v>1</v>
      </c>
      <c r="U3047">
        <v>0</v>
      </c>
      <c r="V3047">
        <v>0</v>
      </c>
      <c r="W3047">
        <v>0</v>
      </c>
      <c r="X3047">
        <v>30.526801295011953</v>
      </c>
      <c r="Y3047">
        <v>0</v>
      </c>
      <c r="Z3047">
        <v>0</v>
      </c>
      <c r="AA3047">
        <v>0</v>
      </c>
      <c r="AB3047">
        <v>3.2626725593482417</v>
      </c>
      <c r="AC3047">
        <v>0</v>
      </c>
      <c r="AD3047">
        <v>0</v>
      </c>
      <c r="AE3047">
        <v>33.789473854360196</v>
      </c>
    </row>
    <row r="3048" spans="1:31" x14ac:dyDescent="0.3">
      <c r="A3048">
        <v>2455333</v>
      </c>
      <c r="B3048">
        <v>1</v>
      </c>
      <c r="C3048" t="s">
        <v>80</v>
      </c>
      <c r="D3048" t="s">
        <v>96</v>
      </c>
      <c r="E3048" t="s">
        <v>169</v>
      </c>
      <c r="F3048" t="s">
        <v>9022</v>
      </c>
      <c r="G3048" t="s">
        <v>149</v>
      </c>
      <c r="H3048" t="s">
        <v>135</v>
      </c>
      <c r="I3048" t="s">
        <v>136</v>
      </c>
      <c r="J3048" t="s">
        <v>137</v>
      </c>
      <c r="K3048" t="s">
        <v>138</v>
      </c>
      <c r="L3048" t="s">
        <v>9023</v>
      </c>
      <c r="M3048" t="s">
        <v>9024</v>
      </c>
      <c r="N3048">
        <v>0.60027777699999996</v>
      </c>
      <c r="O3048">
        <v>0</v>
      </c>
      <c r="P3048">
        <v>0</v>
      </c>
      <c r="Q3048">
        <v>0</v>
      </c>
      <c r="R3048">
        <v>0</v>
      </c>
      <c r="S3048">
        <v>1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106.42242325418842</v>
      </c>
      <c r="AB3048">
        <v>0</v>
      </c>
      <c r="AC3048">
        <v>0</v>
      </c>
      <c r="AD3048">
        <v>0</v>
      </c>
      <c r="AE3048">
        <v>106.42242325418842</v>
      </c>
    </row>
    <row r="3049" spans="1:31" x14ac:dyDescent="0.3">
      <c r="A3049">
        <v>2455874</v>
      </c>
      <c r="B3049">
        <v>1</v>
      </c>
      <c r="C3049" t="s">
        <v>80</v>
      </c>
      <c r="D3049" t="s">
        <v>83</v>
      </c>
      <c r="E3049" t="s">
        <v>173</v>
      </c>
      <c r="F3049" t="s">
        <v>9025</v>
      </c>
      <c r="G3049" t="s">
        <v>263</v>
      </c>
      <c r="H3049" t="s">
        <v>144</v>
      </c>
      <c r="I3049" t="s">
        <v>136</v>
      </c>
      <c r="J3049" t="s">
        <v>3</v>
      </c>
      <c r="K3049" t="s">
        <v>138</v>
      </c>
      <c r="L3049" t="s">
        <v>9026</v>
      </c>
      <c r="M3049" t="s">
        <v>9027</v>
      </c>
      <c r="N3049">
        <v>0.64500000000000002</v>
      </c>
      <c r="O3049">
        <v>0</v>
      </c>
      <c r="P3049">
        <v>3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0.34056527529407071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0.34056527529407071</v>
      </c>
    </row>
    <row r="3050" spans="1:31" x14ac:dyDescent="0.3">
      <c r="A3050">
        <v>2455539</v>
      </c>
      <c r="B3050">
        <v>1</v>
      </c>
      <c r="C3050" t="s">
        <v>81</v>
      </c>
      <c r="D3050" t="s">
        <v>128</v>
      </c>
      <c r="E3050" t="s">
        <v>159</v>
      </c>
      <c r="F3050" t="s">
        <v>9028</v>
      </c>
      <c r="G3050" t="s">
        <v>226</v>
      </c>
      <c r="H3050" t="s">
        <v>144</v>
      </c>
      <c r="I3050" t="s">
        <v>136</v>
      </c>
      <c r="J3050" t="s">
        <v>137</v>
      </c>
      <c r="K3050" t="s">
        <v>162</v>
      </c>
      <c r="L3050" t="s">
        <v>9029</v>
      </c>
      <c r="M3050" t="s">
        <v>9030</v>
      </c>
      <c r="N3050">
        <v>3.0861111110000001</v>
      </c>
      <c r="O3050">
        <v>0</v>
      </c>
      <c r="P3050">
        <v>438</v>
      </c>
      <c r="Q3050">
        <v>0</v>
      </c>
      <c r="R3050">
        <v>0</v>
      </c>
      <c r="S3050">
        <v>0</v>
      </c>
      <c r="T3050">
        <v>8</v>
      </c>
      <c r="U3050">
        <v>0</v>
      </c>
      <c r="V3050">
        <v>0</v>
      </c>
      <c r="W3050">
        <v>0</v>
      </c>
      <c r="X3050">
        <v>341.01182675142542</v>
      </c>
      <c r="Y3050">
        <v>0</v>
      </c>
      <c r="Z3050">
        <v>0</v>
      </c>
      <c r="AA3050">
        <v>0</v>
      </c>
      <c r="AB3050">
        <v>71.97189370892788</v>
      </c>
      <c r="AC3050">
        <v>0</v>
      </c>
      <c r="AD3050">
        <v>0</v>
      </c>
      <c r="AE3050">
        <v>412.98372046035331</v>
      </c>
    </row>
    <row r="3051" spans="1:31" x14ac:dyDescent="0.3">
      <c r="A3051">
        <v>2455731</v>
      </c>
      <c r="B3051">
        <v>1</v>
      </c>
      <c r="C3051" t="s">
        <v>80</v>
      </c>
      <c r="D3051" t="s">
        <v>106</v>
      </c>
      <c r="E3051" t="s">
        <v>159</v>
      </c>
      <c r="F3051" t="s">
        <v>9031</v>
      </c>
      <c r="G3051" t="s">
        <v>143</v>
      </c>
      <c r="H3051" t="s">
        <v>144</v>
      </c>
      <c r="I3051" t="s">
        <v>136</v>
      </c>
      <c r="J3051" t="s">
        <v>137</v>
      </c>
      <c r="K3051" t="s">
        <v>138</v>
      </c>
      <c r="L3051" t="s">
        <v>9032</v>
      </c>
      <c r="M3051" t="s">
        <v>9033</v>
      </c>
      <c r="N3051">
        <v>0.47722222199999997</v>
      </c>
      <c r="O3051">
        <v>0</v>
      </c>
      <c r="P3051">
        <v>121</v>
      </c>
      <c r="Q3051">
        <v>0</v>
      </c>
      <c r="R3051">
        <v>7</v>
      </c>
      <c r="S3051">
        <v>0</v>
      </c>
      <c r="T3051">
        <v>23</v>
      </c>
      <c r="U3051">
        <v>0</v>
      </c>
      <c r="V3051">
        <v>0</v>
      </c>
      <c r="W3051">
        <v>0</v>
      </c>
      <c r="X3051">
        <v>13.24955879715084</v>
      </c>
      <c r="Y3051">
        <v>0</v>
      </c>
      <c r="Z3051">
        <v>1.7208099905047904</v>
      </c>
      <c r="AA3051">
        <v>0</v>
      </c>
      <c r="AB3051">
        <v>9.1781391638649996</v>
      </c>
      <c r="AC3051">
        <v>0</v>
      </c>
      <c r="AD3051">
        <v>0</v>
      </c>
      <c r="AE3051">
        <v>24.148507951520628</v>
      </c>
    </row>
    <row r="3052" spans="1:31" x14ac:dyDescent="0.3">
      <c r="A3052">
        <v>2455253</v>
      </c>
      <c r="B3052">
        <v>1</v>
      </c>
      <c r="C3052" t="s">
        <v>80</v>
      </c>
      <c r="D3052" t="s">
        <v>82</v>
      </c>
      <c r="E3052" t="s">
        <v>141</v>
      </c>
      <c r="F3052" t="s">
        <v>9034</v>
      </c>
      <c r="G3052" t="s">
        <v>143</v>
      </c>
      <c r="H3052" t="s">
        <v>144</v>
      </c>
      <c r="I3052" t="s">
        <v>136</v>
      </c>
      <c r="J3052" t="s">
        <v>137</v>
      </c>
      <c r="K3052" t="s">
        <v>138</v>
      </c>
      <c r="L3052" t="s">
        <v>9035</v>
      </c>
      <c r="M3052" t="s">
        <v>9036</v>
      </c>
      <c r="N3052">
        <v>0.74888888799999997</v>
      </c>
      <c r="O3052">
        <v>0</v>
      </c>
      <c r="P3052">
        <v>145</v>
      </c>
      <c r="Q3052">
        <v>0</v>
      </c>
      <c r="R3052">
        <v>0</v>
      </c>
      <c r="S3052">
        <v>0</v>
      </c>
      <c r="T3052">
        <v>10</v>
      </c>
      <c r="U3052">
        <v>0</v>
      </c>
      <c r="V3052">
        <v>0</v>
      </c>
      <c r="W3052">
        <v>0</v>
      </c>
      <c r="X3052">
        <v>31.583258795373702</v>
      </c>
      <c r="Y3052">
        <v>0</v>
      </c>
      <c r="Z3052">
        <v>0</v>
      </c>
      <c r="AA3052">
        <v>0</v>
      </c>
      <c r="AB3052">
        <v>2.0707821489593279</v>
      </c>
      <c r="AC3052">
        <v>0</v>
      </c>
      <c r="AD3052">
        <v>0</v>
      </c>
      <c r="AE3052">
        <v>33.654040944333033</v>
      </c>
    </row>
    <row r="3053" spans="1:31" x14ac:dyDescent="0.3">
      <c r="A3053">
        <v>2455396</v>
      </c>
      <c r="B3053">
        <v>1</v>
      </c>
      <c r="C3053" t="s">
        <v>80</v>
      </c>
      <c r="D3053" t="s">
        <v>82</v>
      </c>
      <c r="E3053" t="s">
        <v>182</v>
      </c>
      <c r="F3053" t="s">
        <v>9037</v>
      </c>
      <c r="G3053" t="s">
        <v>156</v>
      </c>
      <c r="H3053" t="s">
        <v>144</v>
      </c>
      <c r="I3053" t="s">
        <v>136</v>
      </c>
      <c r="J3053" t="s">
        <v>137</v>
      </c>
      <c r="K3053" t="s">
        <v>138</v>
      </c>
      <c r="L3053" t="s">
        <v>9038</v>
      </c>
      <c r="M3053" t="s">
        <v>9039</v>
      </c>
      <c r="N3053">
        <v>1.9355555550000001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67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82.269375361896948</v>
      </c>
      <c r="AC3053">
        <v>0</v>
      </c>
      <c r="AD3053">
        <v>0</v>
      </c>
      <c r="AE3053">
        <v>82.269375361896948</v>
      </c>
    </row>
    <row r="3054" spans="1:31" x14ac:dyDescent="0.3">
      <c r="A3054">
        <v>2455788</v>
      </c>
      <c r="B3054">
        <v>1</v>
      </c>
      <c r="C3054" t="s">
        <v>80</v>
      </c>
      <c r="D3054" t="s">
        <v>96</v>
      </c>
      <c r="E3054" t="s">
        <v>173</v>
      </c>
      <c r="F3054" t="s">
        <v>9040</v>
      </c>
      <c r="G3054" t="s">
        <v>461</v>
      </c>
      <c r="H3054" t="s">
        <v>144</v>
      </c>
      <c r="I3054" t="s">
        <v>136</v>
      </c>
      <c r="J3054" t="s">
        <v>137</v>
      </c>
      <c r="K3054" t="s">
        <v>138</v>
      </c>
      <c r="L3054" t="s">
        <v>9041</v>
      </c>
      <c r="M3054" t="s">
        <v>9042</v>
      </c>
      <c r="N3054">
        <v>7.0991666660000003</v>
      </c>
      <c r="O3054">
        <v>0</v>
      </c>
      <c r="P3054">
        <v>1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</row>
    <row r="3055" spans="1:31" x14ac:dyDescent="0.3">
      <c r="A3055">
        <v>2455273</v>
      </c>
      <c r="B3055">
        <v>1</v>
      </c>
      <c r="C3055" t="s">
        <v>80</v>
      </c>
      <c r="D3055" t="s">
        <v>98</v>
      </c>
      <c r="E3055" t="s">
        <v>173</v>
      </c>
      <c r="F3055" t="s">
        <v>9043</v>
      </c>
      <c r="G3055" t="s">
        <v>461</v>
      </c>
      <c r="H3055" t="s">
        <v>144</v>
      </c>
      <c r="I3055" t="s">
        <v>136</v>
      </c>
      <c r="J3055" t="s">
        <v>137</v>
      </c>
      <c r="K3055" t="s">
        <v>138</v>
      </c>
      <c r="L3055" t="s">
        <v>9044</v>
      </c>
      <c r="M3055" t="s">
        <v>9045</v>
      </c>
      <c r="N3055">
        <v>0.80416666599999997</v>
      </c>
      <c r="O3055">
        <v>0</v>
      </c>
      <c r="P3055">
        <v>1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0.53722737134139953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0.53722737134139953</v>
      </c>
    </row>
    <row r="3056" spans="1:31" x14ac:dyDescent="0.3">
      <c r="A3056">
        <v>2455751</v>
      </c>
      <c r="B3056">
        <v>1</v>
      </c>
      <c r="C3056" t="s">
        <v>80</v>
      </c>
      <c r="D3056" t="s">
        <v>82</v>
      </c>
      <c r="E3056" t="s">
        <v>173</v>
      </c>
      <c r="F3056" t="s">
        <v>9046</v>
      </c>
      <c r="G3056" t="s">
        <v>175</v>
      </c>
      <c r="H3056" t="s">
        <v>144</v>
      </c>
      <c r="I3056" t="s">
        <v>136</v>
      </c>
      <c r="J3056" t="s">
        <v>137</v>
      </c>
      <c r="K3056" t="s">
        <v>138</v>
      </c>
      <c r="L3056" t="s">
        <v>9047</v>
      </c>
      <c r="M3056" t="s">
        <v>9048</v>
      </c>
      <c r="N3056">
        <v>1.2124999999999999</v>
      </c>
      <c r="O3056">
        <v>0</v>
      </c>
      <c r="P3056">
        <v>9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2.8185721008080336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2.8185721008080336</v>
      </c>
    </row>
    <row r="3057" spans="1:31" x14ac:dyDescent="0.3">
      <c r="A3057">
        <v>2455814</v>
      </c>
      <c r="B3057">
        <v>1</v>
      </c>
      <c r="C3057" t="s">
        <v>80</v>
      </c>
      <c r="D3057" t="s">
        <v>96</v>
      </c>
      <c r="E3057" t="s">
        <v>147</v>
      </c>
      <c r="F3057" t="s">
        <v>9049</v>
      </c>
      <c r="G3057" t="s">
        <v>219</v>
      </c>
      <c r="H3057" t="s">
        <v>135</v>
      </c>
      <c r="I3057" t="s">
        <v>136</v>
      </c>
      <c r="J3057" t="s">
        <v>3</v>
      </c>
      <c r="K3057" t="s">
        <v>138</v>
      </c>
      <c r="L3057" t="s">
        <v>9050</v>
      </c>
      <c r="M3057" t="s">
        <v>9051</v>
      </c>
      <c r="N3057">
        <v>1.1261111109999999</v>
      </c>
      <c r="O3057">
        <v>0</v>
      </c>
      <c r="P3057">
        <v>1627</v>
      </c>
      <c r="Q3057">
        <v>0</v>
      </c>
      <c r="R3057">
        <v>5</v>
      </c>
      <c r="S3057">
        <v>2</v>
      </c>
      <c r="T3057">
        <v>474</v>
      </c>
      <c r="U3057">
        <v>0</v>
      </c>
      <c r="V3057">
        <v>3</v>
      </c>
      <c r="W3057">
        <v>0</v>
      </c>
      <c r="X3057">
        <v>1527.7835966838443</v>
      </c>
      <c r="Y3057">
        <v>0</v>
      </c>
      <c r="Z3057">
        <v>24.111928892452163</v>
      </c>
      <c r="AA3057">
        <v>66.257001296859315</v>
      </c>
      <c r="AB3057">
        <v>993.94314768835193</v>
      </c>
      <c r="AC3057">
        <v>0</v>
      </c>
      <c r="AD3057">
        <v>24.595739434160208</v>
      </c>
      <c r="AE3057">
        <v>2636.691413995668</v>
      </c>
    </row>
    <row r="3058" spans="1:31" x14ac:dyDescent="0.3">
      <c r="A3058">
        <v>2455565</v>
      </c>
      <c r="B3058">
        <v>1</v>
      </c>
      <c r="C3058" t="s">
        <v>80</v>
      </c>
      <c r="D3058" t="s">
        <v>95</v>
      </c>
      <c r="E3058" t="s">
        <v>147</v>
      </c>
      <c r="F3058" t="s">
        <v>9052</v>
      </c>
      <c r="G3058" t="s">
        <v>226</v>
      </c>
      <c r="H3058" t="s">
        <v>135</v>
      </c>
      <c r="I3058" t="s">
        <v>136</v>
      </c>
      <c r="J3058" t="s">
        <v>137</v>
      </c>
      <c r="K3058" t="s">
        <v>162</v>
      </c>
      <c r="L3058" t="s">
        <v>9053</v>
      </c>
      <c r="M3058" t="s">
        <v>9054</v>
      </c>
      <c r="N3058">
        <v>3.196666666</v>
      </c>
      <c r="O3058">
        <v>0</v>
      </c>
      <c r="P3058">
        <v>138</v>
      </c>
      <c r="Q3058">
        <v>0</v>
      </c>
      <c r="R3058">
        <v>0</v>
      </c>
      <c r="S3058">
        <v>0</v>
      </c>
      <c r="T3058">
        <v>4</v>
      </c>
      <c r="U3058">
        <v>0</v>
      </c>
      <c r="V3058">
        <v>0</v>
      </c>
      <c r="W3058">
        <v>0</v>
      </c>
      <c r="X3058">
        <v>114.44228452555819</v>
      </c>
      <c r="Y3058">
        <v>0</v>
      </c>
      <c r="Z3058">
        <v>0</v>
      </c>
      <c r="AA3058">
        <v>0</v>
      </c>
      <c r="AB3058">
        <v>5.5830075250370479</v>
      </c>
      <c r="AC3058">
        <v>0</v>
      </c>
      <c r="AD3058">
        <v>0</v>
      </c>
      <c r="AE3058">
        <v>120.02529205059524</v>
      </c>
    </row>
    <row r="3059" spans="1:31" x14ac:dyDescent="0.3">
      <c r="A3059">
        <v>2455419</v>
      </c>
      <c r="B3059">
        <v>1</v>
      </c>
      <c r="C3059" t="s">
        <v>81</v>
      </c>
      <c r="D3059" t="s">
        <v>127</v>
      </c>
      <c r="E3059" t="s">
        <v>132</v>
      </c>
      <c r="F3059" t="s">
        <v>9055</v>
      </c>
      <c r="G3059" t="s">
        <v>149</v>
      </c>
      <c r="H3059" t="s">
        <v>135</v>
      </c>
      <c r="I3059" t="s">
        <v>136</v>
      </c>
      <c r="J3059" t="s">
        <v>137</v>
      </c>
      <c r="K3059" t="s">
        <v>138</v>
      </c>
      <c r="L3059" t="s">
        <v>9056</v>
      </c>
      <c r="M3059" t="s">
        <v>9057</v>
      </c>
      <c r="N3059">
        <v>9.8888887999999994E-2</v>
      </c>
      <c r="O3059">
        <v>0</v>
      </c>
      <c r="P3059">
        <v>0</v>
      </c>
      <c r="Q3059">
        <v>9</v>
      </c>
      <c r="R3059">
        <v>25</v>
      </c>
      <c r="S3059">
        <v>11</v>
      </c>
      <c r="T3059">
        <v>1</v>
      </c>
      <c r="U3059">
        <v>3</v>
      </c>
      <c r="V3059">
        <v>0</v>
      </c>
      <c r="W3059">
        <v>0</v>
      </c>
      <c r="X3059">
        <v>0</v>
      </c>
      <c r="Y3059">
        <v>0.23667485103903083</v>
      </c>
      <c r="Z3059">
        <v>1.5194721159138773</v>
      </c>
      <c r="AA3059">
        <v>24.846381652206297</v>
      </c>
      <c r="AB3059">
        <v>0.47984815726014662</v>
      </c>
      <c r="AC3059">
        <v>8.5887483126035722</v>
      </c>
      <c r="AD3059">
        <v>0</v>
      </c>
      <c r="AE3059">
        <v>35.671125089022922</v>
      </c>
    </row>
    <row r="3060" spans="1:31" x14ac:dyDescent="0.3">
      <c r="A3060">
        <v>2455356</v>
      </c>
      <c r="B3060">
        <v>1</v>
      </c>
      <c r="C3060" t="s">
        <v>80</v>
      </c>
      <c r="D3060" t="s">
        <v>89</v>
      </c>
      <c r="E3060" t="s">
        <v>141</v>
      </c>
      <c r="F3060" t="s">
        <v>9058</v>
      </c>
      <c r="G3060" t="s">
        <v>161</v>
      </c>
      <c r="H3060" t="s">
        <v>144</v>
      </c>
      <c r="I3060" t="s">
        <v>136</v>
      </c>
      <c r="J3060" t="s">
        <v>137</v>
      </c>
      <c r="K3060" t="s">
        <v>162</v>
      </c>
      <c r="L3060" t="s">
        <v>9059</v>
      </c>
      <c r="M3060" t="s">
        <v>9060</v>
      </c>
      <c r="N3060">
        <v>8.8538888880000002</v>
      </c>
      <c r="O3060">
        <v>0</v>
      </c>
      <c r="P3060">
        <v>103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277.16307366536694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277.16307366536694</v>
      </c>
    </row>
    <row r="3061" spans="1:31" x14ac:dyDescent="0.3">
      <c r="A3061">
        <v>2455877</v>
      </c>
      <c r="B3061">
        <v>1</v>
      </c>
      <c r="C3061" t="s">
        <v>80</v>
      </c>
      <c r="D3061" t="s">
        <v>99</v>
      </c>
      <c r="E3061" t="s">
        <v>141</v>
      </c>
      <c r="F3061" t="s">
        <v>9061</v>
      </c>
      <c r="G3061" t="s">
        <v>156</v>
      </c>
      <c r="H3061" t="s">
        <v>144</v>
      </c>
      <c r="I3061" t="s">
        <v>136</v>
      </c>
      <c r="J3061" t="s">
        <v>137</v>
      </c>
      <c r="K3061" t="s">
        <v>138</v>
      </c>
      <c r="L3061" t="s">
        <v>9062</v>
      </c>
      <c r="M3061" t="s">
        <v>9063</v>
      </c>
      <c r="N3061">
        <v>2.0649999999999999</v>
      </c>
      <c r="O3061">
        <v>0</v>
      </c>
      <c r="P3061">
        <v>138</v>
      </c>
      <c r="Q3061">
        <v>0</v>
      </c>
      <c r="R3061">
        <v>1</v>
      </c>
      <c r="S3061">
        <v>0</v>
      </c>
      <c r="T3061">
        <v>24</v>
      </c>
      <c r="U3061">
        <v>0</v>
      </c>
      <c r="V3061">
        <v>0</v>
      </c>
      <c r="W3061">
        <v>0</v>
      </c>
      <c r="X3061">
        <v>136.60792861177856</v>
      </c>
      <c r="Y3061">
        <v>0</v>
      </c>
      <c r="Z3061">
        <v>0</v>
      </c>
      <c r="AA3061">
        <v>0</v>
      </c>
      <c r="AB3061">
        <v>27.909237539139085</v>
      </c>
      <c r="AC3061">
        <v>0</v>
      </c>
      <c r="AD3061">
        <v>0</v>
      </c>
      <c r="AE3061">
        <v>164.51716615091766</v>
      </c>
    </row>
    <row r="3062" spans="1:31" x14ac:dyDescent="0.3">
      <c r="A3062">
        <v>2455499</v>
      </c>
      <c r="B3062">
        <v>1</v>
      </c>
      <c r="C3062" t="s">
        <v>80</v>
      </c>
      <c r="D3062" t="s">
        <v>83</v>
      </c>
      <c r="E3062" t="s">
        <v>141</v>
      </c>
      <c r="F3062" t="s">
        <v>9064</v>
      </c>
      <c r="G3062" t="s">
        <v>1536</v>
      </c>
      <c r="H3062" t="s">
        <v>144</v>
      </c>
      <c r="I3062" t="s">
        <v>136</v>
      </c>
      <c r="J3062" t="s">
        <v>137</v>
      </c>
      <c r="K3062" t="s">
        <v>138</v>
      </c>
      <c r="L3062" t="s">
        <v>9065</v>
      </c>
      <c r="M3062" t="s">
        <v>9066</v>
      </c>
      <c r="N3062">
        <v>0.92888888800000002</v>
      </c>
      <c r="O3062">
        <v>0</v>
      </c>
      <c r="P3062">
        <v>1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0.60701793665957715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0.60701793665957715</v>
      </c>
    </row>
    <row r="3063" spans="1:31" x14ac:dyDescent="0.3">
      <c r="A3063">
        <v>2455336</v>
      </c>
      <c r="B3063">
        <v>1</v>
      </c>
      <c r="C3063" t="s">
        <v>81</v>
      </c>
      <c r="D3063" t="s">
        <v>113</v>
      </c>
      <c r="E3063" t="s">
        <v>132</v>
      </c>
      <c r="F3063" t="s">
        <v>9067</v>
      </c>
      <c r="G3063" t="s">
        <v>149</v>
      </c>
      <c r="H3063" t="s">
        <v>135</v>
      </c>
      <c r="I3063" t="s">
        <v>136</v>
      </c>
      <c r="J3063" t="s">
        <v>137</v>
      </c>
      <c r="K3063" t="s">
        <v>138</v>
      </c>
      <c r="L3063" t="s">
        <v>9068</v>
      </c>
      <c r="M3063" t="s">
        <v>9069</v>
      </c>
      <c r="N3063">
        <v>0.198333333</v>
      </c>
      <c r="O3063">
        <v>1</v>
      </c>
      <c r="P3063">
        <v>2506</v>
      </c>
      <c r="Q3063">
        <v>21</v>
      </c>
      <c r="R3063">
        <v>596</v>
      </c>
      <c r="S3063">
        <v>20</v>
      </c>
      <c r="T3063">
        <v>171</v>
      </c>
      <c r="U3063">
        <v>0</v>
      </c>
      <c r="V3063">
        <v>1</v>
      </c>
      <c r="W3063">
        <v>0.1277882975430337</v>
      </c>
      <c r="X3063">
        <v>95.342412695240526</v>
      </c>
      <c r="Y3063">
        <v>1.2418077508941594</v>
      </c>
      <c r="Z3063">
        <v>27.49968972213804</v>
      </c>
      <c r="AA3063">
        <v>47.104651941892733</v>
      </c>
      <c r="AB3063">
        <v>55.425310014348248</v>
      </c>
      <c r="AC3063">
        <v>0</v>
      </c>
      <c r="AD3063">
        <v>0</v>
      </c>
      <c r="AE3063">
        <v>226.74166042205673</v>
      </c>
    </row>
    <row r="3064" spans="1:31" x14ac:dyDescent="0.3">
      <c r="A3064">
        <v>2455479</v>
      </c>
      <c r="B3064">
        <v>1</v>
      </c>
      <c r="C3064" t="s">
        <v>81</v>
      </c>
      <c r="D3064" t="s">
        <v>117</v>
      </c>
      <c r="E3064" t="s">
        <v>173</v>
      </c>
      <c r="F3064" t="s">
        <v>9070</v>
      </c>
      <c r="G3064" t="s">
        <v>175</v>
      </c>
      <c r="H3064" t="s">
        <v>144</v>
      </c>
      <c r="I3064" t="s">
        <v>136</v>
      </c>
      <c r="J3064" t="s">
        <v>137</v>
      </c>
      <c r="K3064" t="s">
        <v>138</v>
      </c>
      <c r="L3064" t="s">
        <v>9071</v>
      </c>
      <c r="M3064" t="s">
        <v>9072</v>
      </c>
      <c r="N3064">
        <v>1.288333333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1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2.79371703808593</v>
      </c>
      <c r="AC3064">
        <v>0</v>
      </c>
      <c r="AD3064">
        <v>0</v>
      </c>
      <c r="AE3064">
        <v>2.79371703808593</v>
      </c>
    </row>
    <row r="3065" spans="1:31" x14ac:dyDescent="0.3">
      <c r="A3065">
        <v>2455399</v>
      </c>
      <c r="B3065">
        <v>1</v>
      </c>
      <c r="C3065" t="s">
        <v>80</v>
      </c>
      <c r="D3065" t="s">
        <v>84</v>
      </c>
      <c r="E3065" t="s">
        <v>141</v>
      </c>
      <c r="F3065" t="s">
        <v>4415</v>
      </c>
      <c r="G3065" t="s">
        <v>156</v>
      </c>
      <c r="H3065" t="s">
        <v>144</v>
      </c>
      <c r="I3065" t="s">
        <v>136</v>
      </c>
      <c r="J3065" t="s">
        <v>137</v>
      </c>
      <c r="K3065" t="s">
        <v>138</v>
      </c>
      <c r="L3065" t="s">
        <v>9073</v>
      </c>
      <c r="M3065" t="s">
        <v>9074</v>
      </c>
      <c r="N3065">
        <v>1.2050000000000001</v>
      </c>
      <c r="O3065">
        <v>0</v>
      </c>
      <c r="P3065">
        <v>99</v>
      </c>
      <c r="Q3065">
        <v>0</v>
      </c>
      <c r="R3065">
        <v>0</v>
      </c>
      <c r="S3065">
        <v>0</v>
      </c>
      <c r="T3065">
        <v>30</v>
      </c>
      <c r="U3065">
        <v>0</v>
      </c>
      <c r="V3065">
        <v>0</v>
      </c>
      <c r="W3065">
        <v>0</v>
      </c>
      <c r="X3065">
        <v>30.475057428145867</v>
      </c>
      <c r="Y3065">
        <v>0</v>
      </c>
      <c r="Z3065">
        <v>0</v>
      </c>
      <c r="AA3065">
        <v>0</v>
      </c>
      <c r="AB3065">
        <v>38.228350540340649</v>
      </c>
      <c r="AC3065">
        <v>0</v>
      </c>
      <c r="AD3065">
        <v>0</v>
      </c>
      <c r="AE3065">
        <v>68.703407968486516</v>
      </c>
    </row>
    <row r="3066" spans="1:31" x14ac:dyDescent="0.3">
      <c r="A3066">
        <v>2455691</v>
      </c>
      <c r="B3066">
        <v>1</v>
      </c>
      <c r="C3066" t="s">
        <v>80</v>
      </c>
      <c r="D3066" t="s">
        <v>83</v>
      </c>
      <c r="E3066" t="s">
        <v>147</v>
      </c>
      <c r="F3066" t="s">
        <v>8974</v>
      </c>
      <c r="G3066" t="s">
        <v>134</v>
      </c>
      <c r="H3066" t="s">
        <v>135</v>
      </c>
      <c r="I3066" t="s">
        <v>136</v>
      </c>
      <c r="J3066" t="s">
        <v>137</v>
      </c>
      <c r="K3066" t="s">
        <v>138</v>
      </c>
      <c r="L3066" t="s">
        <v>9075</v>
      </c>
      <c r="M3066" t="s">
        <v>9076</v>
      </c>
      <c r="N3066">
        <v>2.2688888880000002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22</v>
      </c>
      <c r="U3066">
        <v>0</v>
      </c>
      <c r="V3066">
        <v>4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202.94039258323366</v>
      </c>
      <c r="AC3066">
        <v>0</v>
      </c>
      <c r="AD3066">
        <v>116.91976137985085</v>
      </c>
      <c r="AE3066">
        <v>319.86015396308449</v>
      </c>
    </row>
    <row r="3067" spans="1:31" x14ac:dyDescent="0.3">
      <c r="A3067">
        <v>2455293</v>
      </c>
      <c r="B3067">
        <v>1</v>
      </c>
      <c r="C3067" t="s">
        <v>80</v>
      </c>
      <c r="D3067" t="s">
        <v>105</v>
      </c>
      <c r="E3067" t="s">
        <v>141</v>
      </c>
      <c r="F3067" t="s">
        <v>9077</v>
      </c>
      <c r="G3067" t="s">
        <v>2364</v>
      </c>
      <c r="H3067" t="s">
        <v>144</v>
      </c>
      <c r="I3067" t="s">
        <v>136</v>
      </c>
      <c r="J3067" t="s">
        <v>137</v>
      </c>
      <c r="K3067" t="s">
        <v>138</v>
      </c>
      <c r="L3067" t="s">
        <v>9078</v>
      </c>
      <c r="M3067" t="s">
        <v>9079</v>
      </c>
      <c r="N3067">
        <v>1.5322222219999999</v>
      </c>
      <c r="O3067">
        <v>0</v>
      </c>
      <c r="P3067">
        <v>70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33.992012514643669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33.992012514643669</v>
      </c>
    </row>
    <row r="3068" spans="1:31" x14ac:dyDescent="0.3">
      <c r="A3068">
        <v>2455542</v>
      </c>
      <c r="B3068">
        <v>1</v>
      </c>
      <c r="C3068" t="s">
        <v>80</v>
      </c>
      <c r="D3068" t="s">
        <v>103</v>
      </c>
      <c r="E3068" t="s">
        <v>147</v>
      </c>
      <c r="F3068" t="s">
        <v>9080</v>
      </c>
      <c r="G3068" t="s">
        <v>226</v>
      </c>
      <c r="H3068" t="s">
        <v>135</v>
      </c>
      <c r="I3068" t="s">
        <v>136</v>
      </c>
      <c r="J3068" t="s">
        <v>137</v>
      </c>
      <c r="K3068" t="s">
        <v>162</v>
      </c>
      <c r="L3068" t="s">
        <v>9081</v>
      </c>
      <c r="M3068" t="s">
        <v>9082</v>
      </c>
      <c r="N3068">
        <v>1.349444444</v>
      </c>
      <c r="O3068">
        <v>0</v>
      </c>
      <c r="P3068">
        <v>498</v>
      </c>
      <c r="Q3068">
        <v>0</v>
      </c>
      <c r="R3068">
        <v>0</v>
      </c>
      <c r="S3068">
        <v>0</v>
      </c>
      <c r="T3068">
        <v>35</v>
      </c>
      <c r="U3068">
        <v>0</v>
      </c>
      <c r="V3068">
        <v>0</v>
      </c>
      <c r="W3068">
        <v>0</v>
      </c>
      <c r="X3068">
        <v>180.52457351567497</v>
      </c>
      <c r="Y3068">
        <v>0</v>
      </c>
      <c r="Z3068">
        <v>0</v>
      </c>
      <c r="AA3068">
        <v>0</v>
      </c>
      <c r="AB3068">
        <v>131.84725388876174</v>
      </c>
      <c r="AC3068">
        <v>0</v>
      </c>
      <c r="AD3068">
        <v>0</v>
      </c>
      <c r="AE3068">
        <v>312.37182740443671</v>
      </c>
    </row>
    <row r="3069" spans="1:31" x14ac:dyDescent="0.3">
      <c r="A3069">
        <v>2455531</v>
      </c>
      <c r="B3069">
        <v>1</v>
      </c>
      <c r="C3069" t="s">
        <v>80</v>
      </c>
      <c r="D3069" t="s">
        <v>82</v>
      </c>
      <c r="E3069" t="s">
        <v>173</v>
      </c>
      <c r="F3069" t="s">
        <v>9083</v>
      </c>
      <c r="G3069" t="s">
        <v>175</v>
      </c>
      <c r="H3069" t="s">
        <v>144</v>
      </c>
      <c r="I3069" t="s">
        <v>136</v>
      </c>
      <c r="J3069" t="s">
        <v>137</v>
      </c>
      <c r="K3069" t="s">
        <v>138</v>
      </c>
      <c r="L3069" t="s">
        <v>9084</v>
      </c>
      <c r="M3069" t="s">
        <v>9085</v>
      </c>
      <c r="N3069">
        <v>0.93361111100000005</v>
      </c>
      <c r="O3069">
        <v>0</v>
      </c>
      <c r="P3069">
        <v>1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0.37041074600779139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0.37041074600779139</v>
      </c>
    </row>
    <row r="3070" spans="1:31" x14ac:dyDescent="0.3">
      <c r="A3070">
        <v>2455362</v>
      </c>
      <c r="B3070">
        <v>1</v>
      </c>
      <c r="C3070" t="s">
        <v>80</v>
      </c>
      <c r="D3070" t="s">
        <v>108</v>
      </c>
      <c r="E3070" t="s">
        <v>159</v>
      </c>
      <c r="F3070" t="s">
        <v>9086</v>
      </c>
      <c r="G3070" t="s">
        <v>226</v>
      </c>
      <c r="H3070" t="s">
        <v>144</v>
      </c>
      <c r="I3070" t="s">
        <v>136</v>
      </c>
      <c r="J3070" t="s">
        <v>137</v>
      </c>
      <c r="K3070" t="s">
        <v>162</v>
      </c>
      <c r="L3070" t="s">
        <v>9087</v>
      </c>
      <c r="M3070" t="s">
        <v>9088</v>
      </c>
      <c r="N3070">
        <v>8.5544444439999996</v>
      </c>
      <c r="O3070">
        <v>0</v>
      </c>
      <c r="P3070">
        <v>58</v>
      </c>
      <c r="Q3070">
        <v>0</v>
      </c>
      <c r="R3070">
        <v>18</v>
      </c>
      <c r="S3070">
        <v>0</v>
      </c>
      <c r="T3070">
        <v>5</v>
      </c>
      <c r="U3070">
        <v>0</v>
      </c>
      <c r="V3070">
        <v>0</v>
      </c>
      <c r="W3070">
        <v>0</v>
      </c>
      <c r="X3070">
        <v>69.483724544165611</v>
      </c>
      <c r="Y3070">
        <v>0</v>
      </c>
      <c r="Z3070">
        <v>14.073565435966902</v>
      </c>
      <c r="AA3070">
        <v>0</v>
      </c>
      <c r="AB3070">
        <v>5.8793694921422661</v>
      </c>
      <c r="AC3070">
        <v>0</v>
      </c>
      <c r="AD3070">
        <v>0</v>
      </c>
      <c r="AE3070">
        <v>89.436659472274769</v>
      </c>
    </row>
    <row r="3071" spans="1:31" x14ac:dyDescent="0.3">
      <c r="A3071">
        <v>2455863</v>
      </c>
      <c r="B3071">
        <v>1</v>
      </c>
      <c r="C3071" t="s">
        <v>81</v>
      </c>
      <c r="D3071" t="s">
        <v>128</v>
      </c>
      <c r="E3071" t="s">
        <v>173</v>
      </c>
      <c r="F3071" t="s">
        <v>9089</v>
      </c>
      <c r="G3071" t="s">
        <v>461</v>
      </c>
      <c r="H3071" t="s">
        <v>144</v>
      </c>
      <c r="I3071" t="s">
        <v>136</v>
      </c>
      <c r="J3071" t="s">
        <v>137</v>
      </c>
      <c r="K3071" t="s">
        <v>138</v>
      </c>
      <c r="L3071" t="s">
        <v>9090</v>
      </c>
      <c r="M3071" t="s">
        <v>9091</v>
      </c>
      <c r="N3071">
        <v>8.2430555549999998</v>
      </c>
      <c r="O3071">
        <v>0</v>
      </c>
      <c r="P3071">
        <v>2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4.4576827243373849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4.4576827243373849</v>
      </c>
    </row>
    <row r="3072" spans="1:31" x14ac:dyDescent="0.3">
      <c r="A3072">
        <v>2455276</v>
      </c>
      <c r="B3072">
        <v>1</v>
      </c>
      <c r="C3072" t="s">
        <v>80</v>
      </c>
      <c r="D3072" t="s">
        <v>102</v>
      </c>
      <c r="E3072" t="s">
        <v>141</v>
      </c>
      <c r="F3072" t="s">
        <v>9092</v>
      </c>
      <c r="G3072" t="s">
        <v>156</v>
      </c>
      <c r="H3072" t="s">
        <v>144</v>
      </c>
      <c r="I3072" t="s">
        <v>136</v>
      </c>
      <c r="J3072" t="s">
        <v>137</v>
      </c>
      <c r="K3072" t="s">
        <v>138</v>
      </c>
      <c r="L3072" t="s">
        <v>9093</v>
      </c>
      <c r="M3072" t="s">
        <v>9094</v>
      </c>
      <c r="N3072">
        <v>1.108333333</v>
      </c>
      <c r="O3072">
        <v>0</v>
      </c>
      <c r="P3072">
        <v>17</v>
      </c>
      <c r="Q3072">
        <v>0</v>
      </c>
      <c r="R3072">
        <v>1</v>
      </c>
      <c r="S3072">
        <v>0</v>
      </c>
      <c r="T3072">
        <v>3</v>
      </c>
      <c r="U3072">
        <v>0</v>
      </c>
      <c r="V3072">
        <v>0</v>
      </c>
      <c r="W3072">
        <v>0</v>
      </c>
      <c r="X3072">
        <v>0.82254293091930375</v>
      </c>
      <c r="Y3072">
        <v>0</v>
      </c>
      <c r="Z3072">
        <v>4.5630764219961112E-5</v>
      </c>
      <c r="AA3072">
        <v>0</v>
      </c>
      <c r="AB3072">
        <v>2.2442059944033605</v>
      </c>
      <c r="AC3072">
        <v>0</v>
      </c>
      <c r="AD3072">
        <v>0</v>
      </c>
      <c r="AE3072">
        <v>3.0667945560868843</v>
      </c>
    </row>
    <row r="3073" spans="1:31" x14ac:dyDescent="0.3">
      <c r="A3073">
        <v>2455322</v>
      </c>
      <c r="B3073">
        <v>1</v>
      </c>
      <c r="C3073" t="s">
        <v>80</v>
      </c>
      <c r="D3073" t="s">
        <v>102</v>
      </c>
      <c r="E3073" t="s">
        <v>147</v>
      </c>
      <c r="F3073" t="s">
        <v>6806</v>
      </c>
      <c r="G3073" t="s">
        <v>226</v>
      </c>
      <c r="H3073" t="s">
        <v>135</v>
      </c>
      <c r="I3073" t="s">
        <v>136</v>
      </c>
      <c r="J3073" t="s">
        <v>137</v>
      </c>
      <c r="K3073" t="s">
        <v>162</v>
      </c>
      <c r="L3073" t="s">
        <v>9095</v>
      </c>
      <c r="M3073" t="s">
        <v>9096</v>
      </c>
      <c r="N3073">
        <v>9.0066666659999992</v>
      </c>
      <c r="O3073">
        <v>0</v>
      </c>
      <c r="P3073">
        <v>13</v>
      </c>
      <c r="Q3073">
        <v>0</v>
      </c>
      <c r="R3073">
        <v>20</v>
      </c>
      <c r="S3073">
        <v>0</v>
      </c>
      <c r="T3073">
        <v>3</v>
      </c>
      <c r="U3073">
        <v>0</v>
      </c>
      <c r="V3073">
        <v>0</v>
      </c>
      <c r="W3073">
        <v>0</v>
      </c>
      <c r="X3073">
        <v>42.351162391579265</v>
      </c>
      <c r="Y3073">
        <v>0</v>
      </c>
      <c r="Z3073">
        <v>61.333846428777498</v>
      </c>
      <c r="AA3073">
        <v>0</v>
      </c>
      <c r="AB3073">
        <v>24.898510634932936</v>
      </c>
      <c r="AC3073">
        <v>0</v>
      </c>
      <c r="AD3073">
        <v>0</v>
      </c>
      <c r="AE3073">
        <v>128.58351945528969</v>
      </c>
    </row>
    <row r="3074" spans="1:31" x14ac:dyDescent="0.3">
      <c r="A3074">
        <v>2455568</v>
      </c>
      <c r="B3074">
        <v>1</v>
      </c>
      <c r="C3074" t="s">
        <v>80</v>
      </c>
      <c r="D3074" t="s">
        <v>82</v>
      </c>
      <c r="E3074" t="s">
        <v>173</v>
      </c>
      <c r="F3074" t="s">
        <v>9097</v>
      </c>
      <c r="G3074" t="s">
        <v>461</v>
      </c>
      <c r="H3074" t="s">
        <v>144</v>
      </c>
      <c r="I3074" t="s">
        <v>136</v>
      </c>
      <c r="J3074" t="s">
        <v>137</v>
      </c>
      <c r="K3074" t="s">
        <v>138</v>
      </c>
      <c r="L3074" t="s">
        <v>9098</v>
      </c>
      <c r="M3074" t="s">
        <v>9099</v>
      </c>
      <c r="N3074">
        <v>5.0452777769999999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12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18.651948073294218</v>
      </c>
      <c r="AC3074">
        <v>0</v>
      </c>
      <c r="AD3074">
        <v>0</v>
      </c>
      <c r="AE3074">
        <v>18.651948073294218</v>
      </c>
    </row>
    <row r="3075" spans="1:31" x14ac:dyDescent="0.3">
      <c r="A3075">
        <v>2455402</v>
      </c>
      <c r="B3075">
        <v>1</v>
      </c>
      <c r="C3075" t="s">
        <v>80</v>
      </c>
      <c r="D3075" t="s">
        <v>86</v>
      </c>
      <c r="E3075" t="s">
        <v>173</v>
      </c>
      <c r="F3075" t="s">
        <v>9100</v>
      </c>
      <c r="G3075" t="s">
        <v>179</v>
      </c>
      <c r="H3075" t="s">
        <v>144</v>
      </c>
      <c r="I3075" t="s">
        <v>136</v>
      </c>
      <c r="J3075" t="s">
        <v>137</v>
      </c>
      <c r="K3075" t="s">
        <v>138</v>
      </c>
      <c r="L3075" t="s">
        <v>9101</v>
      </c>
      <c r="M3075" t="s">
        <v>9102</v>
      </c>
      <c r="N3075">
        <v>1.250277777</v>
      </c>
      <c r="O3075">
        <v>0</v>
      </c>
      <c r="P3075">
        <v>17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7.0471985521933034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7.0471985521933034</v>
      </c>
    </row>
    <row r="3076" spans="1:31" x14ac:dyDescent="0.3">
      <c r="A3076">
        <v>2455757</v>
      </c>
      <c r="B3076">
        <v>1</v>
      </c>
      <c r="C3076" t="s">
        <v>81</v>
      </c>
      <c r="D3076" t="s">
        <v>127</v>
      </c>
      <c r="E3076" t="s">
        <v>132</v>
      </c>
      <c r="F3076" t="s">
        <v>9103</v>
      </c>
      <c r="G3076" t="s">
        <v>149</v>
      </c>
      <c r="H3076" t="s">
        <v>135</v>
      </c>
      <c r="I3076" t="s">
        <v>136</v>
      </c>
      <c r="J3076" t="s">
        <v>137</v>
      </c>
      <c r="K3076" t="s">
        <v>138</v>
      </c>
      <c r="L3076" t="s">
        <v>9104</v>
      </c>
      <c r="M3076" t="s">
        <v>9105</v>
      </c>
      <c r="N3076">
        <v>4.0280555549999999</v>
      </c>
      <c r="O3076">
        <v>3</v>
      </c>
      <c r="P3076">
        <v>9</v>
      </c>
      <c r="Q3076">
        <v>38</v>
      </c>
      <c r="R3076">
        <v>50</v>
      </c>
      <c r="S3076">
        <v>3</v>
      </c>
      <c r="T3076">
        <v>2</v>
      </c>
      <c r="U3076">
        <v>0</v>
      </c>
      <c r="V3076">
        <v>0</v>
      </c>
      <c r="W3076">
        <v>9.2469697167615408</v>
      </c>
      <c r="X3076">
        <v>19.18899122138864</v>
      </c>
      <c r="Y3076">
        <v>60.208726121433351</v>
      </c>
      <c r="Z3076">
        <v>67.407646673903841</v>
      </c>
      <c r="AA3076">
        <v>17.865717926693161</v>
      </c>
      <c r="AB3076">
        <v>0</v>
      </c>
      <c r="AC3076">
        <v>0</v>
      </c>
      <c r="AD3076">
        <v>0</v>
      </c>
      <c r="AE3076">
        <v>173.91805166018054</v>
      </c>
    </row>
    <row r="3077" spans="1:31" x14ac:dyDescent="0.3">
      <c r="A3077">
        <v>2455282</v>
      </c>
      <c r="B3077">
        <v>1</v>
      </c>
      <c r="C3077" t="s">
        <v>80</v>
      </c>
      <c r="D3077" t="s">
        <v>106</v>
      </c>
      <c r="E3077" t="s">
        <v>141</v>
      </c>
      <c r="F3077" t="s">
        <v>9106</v>
      </c>
      <c r="G3077" t="s">
        <v>156</v>
      </c>
      <c r="H3077" t="s">
        <v>144</v>
      </c>
      <c r="I3077" t="s">
        <v>136</v>
      </c>
      <c r="J3077" t="s">
        <v>137</v>
      </c>
      <c r="K3077" t="s">
        <v>138</v>
      </c>
      <c r="L3077" t="s">
        <v>9107</v>
      </c>
      <c r="M3077" t="s">
        <v>9108</v>
      </c>
      <c r="N3077">
        <v>0.81138888799999997</v>
      </c>
      <c r="O3077">
        <v>0</v>
      </c>
      <c r="P3077">
        <v>4</v>
      </c>
      <c r="Q3077">
        <v>0</v>
      </c>
      <c r="R3077">
        <v>6</v>
      </c>
      <c r="S3077">
        <v>0</v>
      </c>
      <c r="T3077">
        <v>1</v>
      </c>
      <c r="U3077">
        <v>0</v>
      </c>
      <c r="V3077">
        <v>0</v>
      </c>
      <c r="W3077">
        <v>0</v>
      </c>
      <c r="X3077">
        <v>1.4469542114288645</v>
      </c>
      <c r="Y3077">
        <v>0</v>
      </c>
      <c r="Z3077">
        <v>2.1752743061424606</v>
      </c>
      <c r="AA3077">
        <v>0</v>
      </c>
      <c r="AB3077">
        <v>0.50888969918924321</v>
      </c>
      <c r="AC3077">
        <v>0</v>
      </c>
      <c r="AD3077">
        <v>0</v>
      </c>
      <c r="AE3077">
        <v>4.1311182167605685</v>
      </c>
    </row>
    <row r="3078" spans="1:31" x14ac:dyDescent="0.3">
      <c r="A3078">
        <v>2455525</v>
      </c>
      <c r="B3078">
        <v>1</v>
      </c>
      <c r="C3078" t="s">
        <v>81</v>
      </c>
      <c r="D3078" t="s">
        <v>123</v>
      </c>
      <c r="E3078" t="s">
        <v>141</v>
      </c>
      <c r="F3078" t="s">
        <v>9109</v>
      </c>
      <c r="G3078" t="s">
        <v>219</v>
      </c>
      <c r="H3078" t="s">
        <v>144</v>
      </c>
      <c r="I3078" t="s">
        <v>136</v>
      </c>
      <c r="J3078" t="s">
        <v>3</v>
      </c>
      <c r="K3078" t="s">
        <v>138</v>
      </c>
      <c r="L3078" t="s">
        <v>9110</v>
      </c>
      <c r="M3078" t="s">
        <v>9111</v>
      </c>
      <c r="N3078">
        <v>3.0074999999999998</v>
      </c>
      <c r="O3078">
        <v>0</v>
      </c>
      <c r="P3078">
        <v>56</v>
      </c>
      <c r="Q3078">
        <v>0</v>
      </c>
      <c r="R3078">
        <v>3</v>
      </c>
      <c r="S3078">
        <v>0</v>
      </c>
      <c r="T3078">
        <v>4</v>
      </c>
      <c r="U3078">
        <v>0</v>
      </c>
      <c r="V3078">
        <v>0</v>
      </c>
      <c r="W3078">
        <v>0</v>
      </c>
      <c r="X3078">
        <v>52.415164836184822</v>
      </c>
      <c r="Y3078">
        <v>0</v>
      </c>
      <c r="Z3078">
        <v>0.76837310771386347</v>
      </c>
      <c r="AA3078">
        <v>0</v>
      </c>
      <c r="AB3078">
        <v>11.971618580968768</v>
      </c>
      <c r="AC3078">
        <v>0</v>
      </c>
      <c r="AD3078">
        <v>0</v>
      </c>
      <c r="AE3078">
        <v>65.155156524867451</v>
      </c>
    </row>
    <row r="3079" spans="1:31" x14ac:dyDescent="0.3">
      <c r="A3079">
        <v>2455588</v>
      </c>
      <c r="B3079">
        <v>1</v>
      </c>
      <c r="C3079" t="s">
        <v>81</v>
      </c>
      <c r="D3079" t="s">
        <v>113</v>
      </c>
      <c r="E3079" t="s">
        <v>141</v>
      </c>
      <c r="F3079" t="s">
        <v>9112</v>
      </c>
      <c r="G3079" t="s">
        <v>156</v>
      </c>
      <c r="H3079" t="s">
        <v>144</v>
      </c>
      <c r="I3079" t="s">
        <v>136</v>
      </c>
      <c r="J3079" t="s">
        <v>137</v>
      </c>
      <c r="K3079" t="s">
        <v>138</v>
      </c>
      <c r="L3079" t="s">
        <v>9113</v>
      </c>
      <c r="M3079" t="s">
        <v>9114</v>
      </c>
      <c r="N3079">
        <v>2.506388888</v>
      </c>
      <c r="O3079">
        <v>0</v>
      </c>
      <c r="P3079">
        <v>19</v>
      </c>
      <c r="Q3079">
        <v>0</v>
      </c>
      <c r="R3079">
        <v>5</v>
      </c>
      <c r="S3079">
        <v>0</v>
      </c>
      <c r="T3079">
        <v>7</v>
      </c>
      <c r="U3079">
        <v>0</v>
      </c>
      <c r="V3079">
        <v>0</v>
      </c>
      <c r="W3079">
        <v>0</v>
      </c>
      <c r="X3079">
        <v>3.9560896839903874</v>
      </c>
      <c r="Y3079">
        <v>0</v>
      </c>
      <c r="Z3079">
        <v>0.74768162035152652</v>
      </c>
      <c r="AA3079">
        <v>0</v>
      </c>
      <c r="AB3079">
        <v>9.2694797042944526</v>
      </c>
      <c r="AC3079">
        <v>0</v>
      </c>
      <c r="AD3079">
        <v>0</v>
      </c>
      <c r="AE3079">
        <v>13.973251008636367</v>
      </c>
    </row>
    <row r="3080" spans="1:31" x14ac:dyDescent="0.3">
      <c r="A3080">
        <v>2455345</v>
      </c>
      <c r="B3080">
        <v>1</v>
      </c>
      <c r="C3080" t="s">
        <v>81</v>
      </c>
      <c r="D3080" t="s">
        <v>118</v>
      </c>
      <c r="E3080" t="s">
        <v>147</v>
      </c>
      <c r="F3080" t="s">
        <v>7568</v>
      </c>
      <c r="G3080" t="s">
        <v>5071</v>
      </c>
      <c r="H3080" t="s">
        <v>135</v>
      </c>
      <c r="I3080" t="s">
        <v>136</v>
      </c>
      <c r="J3080" t="s">
        <v>137</v>
      </c>
      <c r="K3080" t="s">
        <v>138</v>
      </c>
      <c r="L3080" t="s">
        <v>9115</v>
      </c>
      <c r="M3080" t="s">
        <v>9116</v>
      </c>
      <c r="N3080">
        <v>2.1541666660000001</v>
      </c>
      <c r="O3080">
        <v>0</v>
      </c>
      <c r="P3080">
        <v>0</v>
      </c>
      <c r="Q3080">
        <v>0</v>
      </c>
      <c r="R3080">
        <v>9</v>
      </c>
      <c r="S3080">
        <v>0</v>
      </c>
      <c r="T3080">
        <v>1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6.4140595090446384</v>
      </c>
      <c r="AA3080">
        <v>0</v>
      </c>
      <c r="AB3080">
        <v>0.58472737889495274</v>
      </c>
      <c r="AC3080">
        <v>0</v>
      </c>
      <c r="AD3080">
        <v>0</v>
      </c>
      <c r="AE3080">
        <v>6.9987868879395911</v>
      </c>
    </row>
    <row r="3081" spans="1:31" x14ac:dyDescent="0.3">
      <c r="A3081">
        <v>2455296</v>
      </c>
      <c r="B3081">
        <v>1</v>
      </c>
      <c r="C3081" t="s">
        <v>80</v>
      </c>
      <c r="D3081" t="s">
        <v>103</v>
      </c>
      <c r="E3081" t="s">
        <v>173</v>
      </c>
      <c r="F3081" t="s">
        <v>9117</v>
      </c>
      <c r="G3081" t="s">
        <v>175</v>
      </c>
      <c r="H3081" t="s">
        <v>144</v>
      </c>
      <c r="I3081" t="s">
        <v>136</v>
      </c>
      <c r="J3081" t="s">
        <v>137</v>
      </c>
      <c r="K3081" t="s">
        <v>138</v>
      </c>
      <c r="L3081" t="s">
        <v>9118</v>
      </c>
      <c r="M3081" t="s">
        <v>9119</v>
      </c>
      <c r="N3081">
        <v>1.2713888879999999</v>
      </c>
      <c r="O3081">
        <v>0</v>
      </c>
      <c r="P3081">
        <v>1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</row>
    <row r="3082" spans="1:31" x14ac:dyDescent="0.3">
      <c r="A3082">
        <v>2455488</v>
      </c>
      <c r="B3082">
        <v>1</v>
      </c>
      <c r="C3082" t="s">
        <v>80</v>
      </c>
      <c r="D3082" t="s">
        <v>85</v>
      </c>
      <c r="E3082" t="s">
        <v>182</v>
      </c>
      <c r="F3082" t="s">
        <v>9120</v>
      </c>
      <c r="G3082" t="s">
        <v>156</v>
      </c>
      <c r="H3082" t="s">
        <v>144</v>
      </c>
      <c r="I3082" t="s">
        <v>136</v>
      </c>
      <c r="J3082" t="s">
        <v>137</v>
      </c>
      <c r="K3082" t="s">
        <v>138</v>
      </c>
      <c r="L3082" t="s">
        <v>9121</v>
      </c>
      <c r="M3082" t="s">
        <v>9122</v>
      </c>
      <c r="N3082">
        <v>1.2524999999999999</v>
      </c>
      <c r="O3082">
        <v>0</v>
      </c>
      <c r="P3082">
        <v>106</v>
      </c>
      <c r="Q3082">
        <v>0</v>
      </c>
      <c r="R3082">
        <v>0</v>
      </c>
      <c r="S3082">
        <v>0</v>
      </c>
      <c r="T3082">
        <v>137</v>
      </c>
      <c r="U3082">
        <v>0</v>
      </c>
      <c r="V3082">
        <v>0</v>
      </c>
      <c r="W3082">
        <v>0</v>
      </c>
      <c r="X3082">
        <v>53.541839052206576</v>
      </c>
      <c r="Y3082">
        <v>0</v>
      </c>
      <c r="Z3082">
        <v>0</v>
      </c>
      <c r="AA3082">
        <v>0</v>
      </c>
      <c r="AB3082">
        <v>352.10205452978784</v>
      </c>
      <c r="AC3082">
        <v>0</v>
      </c>
      <c r="AD3082">
        <v>0</v>
      </c>
      <c r="AE3082">
        <v>405.6438935819944</v>
      </c>
    </row>
    <row r="3083" spans="1:31" x14ac:dyDescent="0.3">
      <c r="A3083">
        <v>2455820</v>
      </c>
      <c r="B3083">
        <v>1</v>
      </c>
      <c r="C3083" t="s">
        <v>80</v>
      </c>
      <c r="D3083" t="s">
        <v>97</v>
      </c>
      <c r="E3083" t="s">
        <v>141</v>
      </c>
      <c r="F3083" t="s">
        <v>955</v>
      </c>
      <c r="G3083" t="s">
        <v>143</v>
      </c>
      <c r="H3083" t="s">
        <v>144</v>
      </c>
      <c r="I3083" t="s">
        <v>136</v>
      </c>
      <c r="J3083" t="s">
        <v>137</v>
      </c>
      <c r="K3083" t="s">
        <v>138</v>
      </c>
      <c r="L3083" t="s">
        <v>9123</v>
      </c>
      <c r="M3083" t="s">
        <v>9124</v>
      </c>
      <c r="N3083">
        <v>0.343888888</v>
      </c>
      <c r="O3083">
        <v>0</v>
      </c>
      <c r="P3083">
        <v>95</v>
      </c>
      <c r="Q3083">
        <v>0</v>
      </c>
      <c r="R3083">
        <v>2</v>
      </c>
      <c r="S3083">
        <v>0</v>
      </c>
      <c r="T3083">
        <v>10</v>
      </c>
      <c r="U3083">
        <v>0</v>
      </c>
      <c r="V3083">
        <v>0</v>
      </c>
      <c r="W3083">
        <v>0</v>
      </c>
      <c r="X3083">
        <v>11.229283557675801</v>
      </c>
      <c r="Y3083">
        <v>0</v>
      </c>
      <c r="Z3083">
        <v>0.21339280875039313</v>
      </c>
      <c r="AA3083">
        <v>0</v>
      </c>
      <c r="AB3083">
        <v>2.4954181743750863</v>
      </c>
      <c r="AC3083">
        <v>0</v>
      </c>
      <c r="AD3083">
        <v>0</v>
      </c>
      <c r="AE3083">
        <v>13.938094540801281</v>
      </c>
    </row>
    <row r="3084" spans="1:31" x14ac:dyDescent="0.3">
      <c r="A3084">
        <v>2455797</v>
      </c>
      <c r="B3084">
        <v>1</v>
      </c>
      <c r="C3084" t="s">
        <v>80</v>
      </c>
      <c r="D3084" t="s">
        <v>97</v>
      </c>
      <c r="E3084" t="s">
        <v>141</v>
      </c>
      <c r="F3084" t="s">
        <v>9125</v>
      </c>
      <c r="G3084" t="s">
        <v>143</v>
      </c>
      <c r="H3084" t="s">
        <v>144</v>
      </c>
      <c r="I3084" t="s">
        <v>136</v>
      </c>
      <c r="J3084" t="s">
        <v>137</v>
      </c>
      <c r="K3084" t="s">
        <v>138</v>
      </c>
      <c r="L3084" t="s">
        <v>9126</v>
      </c>
      <c r="M3084" t="s">
        <v>9127</v>
      </c>
      <c r="N3084">
        <v>0.58555555500000001</v>
      </c>
      <c r="O3084">
        <v>0</v>
      </c>
      <c r="P3084">
        <v>26</v>
      </c>
      <c r="Q3084">
        <v>0</v>
      </c>
      <c r="R3084">
        <v>0</v>
      </c>
      <c r="S3084">
        <v>0</v>
      </c>
      <c r="T3084">
        <v>5</v>
      </c>
      <c r="U3084">
        <v>0</v>
      </c>
      <c r="V3084">
        <v>0</v>
      </c>
      <c r="W3084">
        <v>0</v>
      </c>
      <c r="X3084">
        <v>8.0690790581594261</v>
      </c>
      <c r="Y3084">
        <v>0</v>
      </c>
      <c r="Z3084">
        <v>0</v>
      </c>
      <c r="AA3084">
        <v>0</v>
      </c>
      <c r="AB3084">
        <v>4.0513855035614892</v>
      </c>
      <c r="AC3084">
        <v>0</v>
      </c>
      <c r="AD3084">
        <v>0</v>
      </c>
      <c r="AE3084">
        <v>12.120464561720915</v>
      </c>
    </row>
    <row r="3085" spans="1:31" x14ac:dyDescent="0.3">
      <c r="A3085">
        <v>2455651</v>
      </c>
      <c r="B3085">
        <v>1</v>
      </c>
      <c r="C3085" t="s">
        <v>80</v>
      </c>
      <c r="D3085" t="s">
        <v>84</v>
      </c>
      <c r="E3085" t="s">
        <v>147</v>
      </c>
      <c r="F3085" t="s">
        <v>9128</v>
      </c>
      <c r="G3085" t="s">
        <v>226</v>
      </c>
      <c r="H3085" t="s">
        <v>135</v>
      </c>
      <c r="I3085" t="s">
        <v>136</v>
      </c>
      <c r="J3085" t="s">
        <v>137</v>
      </c>
      <c r="K3085" t="s">
        <v>162</v>
      </c>
      <c r="L3085" t="s">
        <v>9129</v>
      </c>
      <c r="M3085" t="s">
        <v>9130</v>
      </c>
      <c r="N3085">
        <v>1.194722222</v>
      </c>
      <c r="O3085">
        <v>0</v>
      </c>
      <c r="P3085">
        <v>966</v>
      </c>
      <c r="Q3085">
        <v>0</v>
      </c>
      <c r="R3085">
        <v>0</v>
      </c>
      <c r="S3085">
        <v>1</v>
      </c>
      <c r="T3085">
        <v>89</v>
      </c>
      <c r="U3085">
        <v>0</v>
      </c>
      <c r="V3085">
        <v>0</v>
      </c>
      <c r="W3085">
        <v>0</v>
      </c>
      <c r="X3085">
        <v>315.24188828230251</v>
      </c>
      <c r="Y3085">
        <v>0</v>
      </c>
      <c r="Z3085">
        <v>0</v>
      </c>
      <c r="AA3085">
        <v>1153.829862032467</v>
      </c>
      <c r="AB3085">
        <v>198.70475478420946</v>
      </c>
      <c r="AC3085">
        <v>0</v>
      </c>
      <c r="AD3085">
        <v>0</v>
      </c>
      <c r="AE3085">
        <v>1667.7765050989788</v>
      </c>
    </row>
    <row r="3086" spans="1:31" x14ac:dyDescent="0.3">
      <c r="A3086">
        <v>2455574</v>
      </c>
      <c r="B3086">
        <v>1</v>
      </c>
      <c r="C3086" t="s">
        <v>80</v>
      </c>
      <c r="D3086" t="s">
        <v>83</v>
      </c>
      <c r="E3086" t="s">
        <v>132</v>
      </c>
      <c r="F3086" t="s">
        <v>9131</v>
      </c>
      <c r="G3086" t="s">
        <v>149</v>
      </c>
      <c r="H3086" t="s">
        <v>135</v>
      </c>
      <c r="I3086" t="s">
        <v>136</v>
      </c>
      <c r="J3086" t="s">
        <v>137</v>
      </c>
      <c r="K3086" t="s">
        <v>138</v>
      </c>
      <c r="L3086" t="s">
        <v>9132</v>
      </c>
      <c r="M3086" t="s">
        <v>9133</v>
      </c>
      <c r="N3086">
        <v>0.99638888800000003</v>
      </c>
      <c r="O3086">
        <v>1</v>
      </c>
      <c r="P3086">
        <v>2654</v>
      </c>
      <c r="Q3086">
        <v>0</v>
      </c>
      <c r="R3086">
        <v>29</v>
      </c>
      <c r="S3086">
        <v>20</v>
      </c>
      <c r="T3086">
        <v>3118</v>
      </c>
      <c r="U3086">
        <v>4</v>
      </c>
      <c r="V3086">
        <v>66</v>
      </c>
      <c r="W3086">
        <v>0.26875683414851254</v>
      </c>
      <c r="X3086">
        <v>943.45370549378845</v>
      </c>
      <c r="Y3086">
        <v>0</v>
      </c>
      <c r="Z3086">
        <v>44.448488286349281</v>
      </c>
      <c r="AA3086">
        <v>301.36394635006309</v>
      </c>
      <c r="AB3086">
        <v>4420.3867743998917</v>
      </c>
      <c r="AC3086">
        <v>461.84961473481599</v>
      </c>
      <c r="AD3086">
        <v>1873.0618982906358</v>
      </c>
      <c r="AE3086">
        <v>8044.8331843896922</v>
      </c>
    </row>
    <row r="3087" spans="1:31" x14ac:dyDescent="0.3">
      <c r="A3087">
        <v>2455365</v>
      </c>
      <c r="B3087">
        <v>1</v>
      </c>
      <c r="C3087" t="s">
        <v>80</v>
      </c>
      <c r="D3087" t="s">
        <v>108</v>
      </c>
      <c r="E3087" t="s">
        <v>159</v>
      </c>
      <c r="F3087" t="s">
        <v>9134</v>
      </c>
      <c r="G3087" t="s">
        <v>226</v>
      </c>
      <c r="H3087" t="s">
        <v>144</v>
      </c>
      <c r="I3087" t="s">
        <v>136</v>
      </c>
      <c r="J3087" t="s">
        <v>137</v>
      </c>
      <c r="K3087" t="s">
        <v>162</v>
      </c>
      <c r="L3087" t="s">
        <v>9135</v>
      </c>
      <c r="M3087" t="s">
        <v>9136</v>
      </c>
      <c r="N3087">
        <v>6.9861111109999996</v>
      </c>
      <c r="O3087">
        <v>0</v>
      </c>
      <c r="P3087">
        <v>32</v>
      </c>
      <c r="Q3087">
        <v>0</v>
      </c>
      <c r="R3087">
        <v>8</v>
      </c>
      <c r="S3087">
        <v>0</v>
      </c>
      <c r="T3087">
        <v>1</v>
      </c>
      <c r="U3087">
        <v>0</v>
      </c>
      <c r="V3087">
        <v>0</v>
      </c>
      <c r="W3087">
        <v>0</v>
      </c>
      <c r="X3087">
        <v>27.087374777928471</v>
      </c>
      <c r="Y3087">
        <v>0</v>
      </c>
      <c r="Z3087">
        <v>64.192567595689681</v>
      </c>
      <c r="AA3087">
        <v>0</v>
      </c>
      <c r="AB3087">
        <v>14.793238260542459</v>
      </c>
      <c r="AC3087">
        <v>0</v>
      </c>
      <c r="AD3087">
        <v>0</v>
      </c>
      <c r="AE3087">
        <v>106.07318063416062</v>
      </c>
    </row>
    <row r="3088" spans="1:31" x14ac:dyDescent="0.3">
      <c r="A3088">
        <v>2455319</v>
      </c>
      <c r="B3088">
        <v>1</v>
      </c>
      <c r="C3088" t="s">
        <v>80</v>
      </c>
      <c r="D3088" t="s">
        <v>93</v>
      </c>
      <c r="E3088" t="s">
        <v>159</v>
      </c>
      <c r="F3088" t="s">
        <v>5659</v>
      </c>
      <c r="G3088" t="s">
        <v>161</v>
      </c>
      <c r="H3088" t="s">
        <v>144</v>
      </c>
      <c r="I3088" t="s">
        <v>136</v>
      </c>
      <c r="J3088" t="s">
        <v>137</v>
      </c>
      <c r="K3088" t="s">
        <v>162</v>
      </c>
      <c r="L3088" t="s">
        <v>9137</v>
      </c>
      <c r="M3088" t="s">
        <v>9138</v>
      </c>
      <c r="N3088">
        <v>7.0925000000000002</v>
      </c>
      <c r="O3088">
        <v>0</v>
      </c>
      <c r="P3088">
        <v>243</v>
      </c>
      <c r="Q3088">
        <v>0</v>
      </c>
      <c r="R3088">
        <v>1</v>
      </c>
      <c r="S3088">
        <v>0</v>
      </c>
      <c r="T3088">
        <v>29</v>
      </c>
      <c r="U3088">
        <v>0</v>
      </c>
      <c r="V3088">
        <v>0</v>
      </c>
      <c r="W3088">
        <v>0</v>
      </c>
      <c r="X3088">
        <v>533.8311509501483</v>
      </c>
      <c r="Y3088">
        <v>0</v>
      </c>
      <c r="Z3088">
        <v>0.13313542021281813</v>
      </c>
      <c r="AA3088">
        <v>0</v>
      </c>
      <c r="AB3088">
        <v>335.59552866277107</v>
      </c>
      <c r="AC3088">
        <v>0</v>
      </c>
      <c r="AD3088">
        <v>0</v>
      </c>
      <c r="AE3088">
        <v>869.55981503313228</v>
      </c>
    </row>
    <row r="3089" spans="1:31" x14ac:dyDescent="0.3">
      <c r="A3089">
        <v>2455803</v>
      </c>
      <c r="B3089">
        <v>1</v>
      </c>
      <c r="C3089" t="s">
        <v>81</v>
      </c>
      <c r="D3089" t="s">
        <v>123</v>
      </c>
      <c r="E3089" t="s">
        <v>141</v>
      </c>
      <c r="F3089" t="s">
        <v>9139</v>
      </c>
      <c r="G3089" t="s">
        <v>156</v>
      </c>
      <c r="H3089" t="s">
        <v>144</v>
      </c>
      <c r="I3089" t="s">
        <v>136</v>
      </c>
      <c r="J3089" t="s">
        <v>137</v>
      </c>
      <c r="K3089" t="s">
        <v>138</v>
      </c>
      <c r="L3089" t="s">
        <v>9140</v>
      </c>
      <c r="M3089" t="s">
        <v>9141</v>
      </c>
      <c r="N3089">
        <v>2.0108333329999999</v>
      </c>
      <c r="O3089">
        <v>0</v>
      </c>
      <c r="P3089">
        <v>1</v>
      </c>
      <c r="Q3089">
        <v>0</v>
      </c>
      <c r="R3089">
        <v>25</v>
      </c>
      <c r="S3089">
        <v>0</v>
      </c>
      <c r="T3089">
        <v>2</v>
      </c>
      <c r="U3089">
        <v>0</v>
      </c>
      <c r="V3089">
        <v>0</v>
      </c>
      <c r="W3089">
        <v>0</v>
      </c>
      <c r="X3089">
        <v>0.13796717354964344</v>
      </c>
      <c r="Y3089">
        <v>0</v>
      </c>
      <c r="Z3089">
        <v>11.718390463411078</v>
      </c>
      <c r="AA3089">
        <v>0</v>
      </c>
      <c r="AB3089">
        <v>3.3311520161649639</v>
      </c>
      <c r="AC3089">
        <v>0</v>
      </c>
      <c r="AD3089">
        <v>0</v>
      </c>
      <c r="AE3089">
        <v>15.187509653125685</v>
      </c>
    </row>
    <row r="3090" spans="1:31" x14ac:dyDescent="0.3">
      <c r="A3090">
        <v>2455299</v>
      </c>
      <c r="B3090">
        <v>1</v>
      </c>
      <c r="C3090" t="s">
        <v>80</v>
      </c>
      <c r="D3090" t="s">
        <v>82</v>
      </c>
      <c r="E3090" t="s">
        <v>182</v>
      </c>
      <c r="F3090" t="s">
        <v>9037</v>
      </c>
      <c r="G3090" t="s">
        <v>259</v>
      </c>
      <c r="H3090" t="s">
        <v>144</v>
      </c>
      <c r="I3090" t="s">
        <v>136</v>
      </c>
      <c r="J3090" t="s">
        <v>137</v>
      </c>
      <c r="K3090" t="s">
        <v>138</v>
      </c>
      <c r="L3090" t="s">
        <v>9142</v>
      </c>
      <c r="M3090" t="s">
        <v>9143</v>
      </c>
      <c r="N3090">
        <v>1.382777777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67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58.50084855531837</v>
      </c>
      <c r="AC3090">
        <v>0</v>
      </c>
      <c r="AD3090">
        <v>0</v>
      </c>
      <c r="AE3090">
        <v>58.50084855531837</v>
      </c>
    </row>
    <row r="3091" spans="1:31" x14ac:dyDescent="0.3">
      <c r="A3091">
        <v>2455368</v>
      </c>
      <c r="B3091">
        <v>1</v>
      </c>
      <c r="C3091" t="s">
        <v>81</v>
      </c>
      <c r="D3091" t="s">
        <v>112</v>
      </c>
      <c r="E3091" t="s">
        <v>173</v>
      </c>
      <c r="F3091" t="s">
        <v>9144</v>
      </c>
      <c r="G3091" t="s">
        <v>175</v>
      </c>
      <c r="H3091" t="s">
        <v>144</v>
      </c>
      <c r="I3091" t="s">
        <v>136</v>
      </c>
      <c r="J3091" t="s">
        <v>137</v>
      </c>
      <c r="K3091" t="s">
        <v>138</v>
      </c>
      <c r="L3091" t="s">
        <v>9145</v>
      </c>
      <c r="M3091" t="s">
        <v>9146</v>
      </c>
      <c r="N3091">
        <v>2.3424999999999998</v>
      </c>
      <c r="O3091">
        <v>0</v>
      </c>
      <c r="P3091">
        <v>1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4.9672552189448018E-3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4.9672552189448018E-3</v>
      </c>
    </row>
    <row r="3092" spans="1:31" x14ac:dyDescent="0.3">
      <c r="A3092">
        <v>2455746</v>
      </c>
      <c r="B3092">
        <v>1</v>
      </c>
      <c r="C3092" t="s">
        <v>81</v>
      </c>
      <c r="D3092" t="s">
        <v>128</v>
      </c>
      <c r="E3092" t="s">
        <v>159</v>
      </c>
      <c r="F3092" t="s">
        <v>9147</v>
      </c>
      <c r="G3092" t="s">
        <v>226</v>
      </c>
      <c r="H3092" t="s">
        <v>144</v>
      </c>
      <c r="I3092" t="s">
        <v>136</v>
      </c>
      <c r="J3092" t="s">
        <v>137</v>
      </c>
      <c r="K3092" t="s">
        <v>162</v>
      </c>
      <c r="L3092" t="s">
        <v>9148</v>
      </c>
      <c r="M3092" t="s">
        <v>9149</v>
      </c>
      <c r="N3092">
        <v>1.22</v>
      </c>
      <c r="O3092">
        <v>0</v>
      </c>
      <c r="P3092">
        <v>268</v>
      </c>
      <c r="Q3092">
        <v>0</v>
      </c>
      <c r="R3092">
        <v>0</v>
      </c>
      <c r="S3092">
        <v>0</v>
      </c>
      <c r="T3092">
        <v>8</v>
      </c>
      <c r="U3092">
        <v>0</v>
      </c>
      <c r="V3092">
        <v>0</v>
      </c>
      <c r="W3092">
        <v>0</v>
      </c>
      <c r="X3092">
        <v>88.841279671247023</v>
      </c>
      <c r="Y3092">
        <v>0</v>
      </c>
      <c r="Z3092">
        <v>0</v>
      </c>
      <c r="AA3092">
        <v>0</v>
      </c>
      <c r="AB3092">
        <v>32.393561093848312</v>
      </c>
      <c r="AC3092">
        <v>0</v>
      </c>
      <c r="AD3092">
        <v>0</v>
      </c>
      <c r="AE3092">
        <v>121.23484076509533</v>
      </c>
    </row>
    <row r="3093" spans="1:31" x14ac:dyDescent="0.3">
      <c r="A3093">
        <v>2455560</v>
      </c>
      <c r="B3093">
        <v>1</v>
      </c>
      <c r="C3093" t="s">
        <v>80</v>
      </c>
      <c r="D3093" t="s">
        <v>96</v>
      </c>
      <c r="E3093" t="s">
        <v>169</v>
      </c>
      <c r="F3093" t="s">
        <v>2091</v>
      </c>
      <c r="G3093" t="s">
        <v>143</v>
      </c>
      <c r="H3093" t="s">
        <v>135</v>
      </c>
      <c r="I3093" t="s">
        <v>136</v>
      </c>
      <c r="J3093" t="s">
        <v>137</v>
      </c>
      <c r="K3093" t="s">
        <v>138</v>
      </c>
      <c r="L3093" t="s">
        <v>9150</v>
      </c>
      <c r="M3093" t="s">
        <v>9151</v>
      </c>
      <c r="N3093">
        <v>1.32</v>
      </c>
      <c r="O3093">
        <v>2</v>
      </c>
      <c r="P3093">
        <v>41</v>
      </c>
      <c r="Q3093">
        <v>14</v>
      </c>
      <c r="R3093">
        <v>6</v>
      </c>
      <c r="S3093">
        <v>5</v>
      </c>
      <c r="T3093">
        <v>4</v>
      </c>
      <c r="U3093">
        <v>0</v>
      </c>
      <c r="V3093">
        <v>0</v>
      </c>
      <c r="W3093">
        <v>1.1108140235249246</v>
      </c>
      <c r="X3093">
        <v>4.147503467144416</v>
      </c>
      <c r="Y3093">
        <v>16.328045624236644</v>
      </c>
      <c r="Z3093">
        <v>2.9607367505862014</v>
      </c>
      <c r="AA3093">
        <v>23.81456168058655</v>
      </c>
      <c r="AB3093">
        <v>14.034106455191843</v>
      </c>
      <c r="AC3093">
        <v>0</v>
      </c>
      <c r="AD3093">
        <v>0</v>
      </c>
      <c r="AE3093">
        <v>62.395768001270582</v>
      </c>
    </row>
    <row r="3094" spans="1:31" x14ac:dyDescent="0.3">
      <c r="A3094">
        <v>2455869</v>
      </c>
      <c r="B3094">
        <v>1</v>
      </c>
      <c r="C3094" t="s">
        <v>80</v>
      </c>
      <c r="D3094" t="s">
        <v>105</v>
      </c>
      <c r="E3094" t="s">
        <v>182</v>
      </c>
      <c r="F3094" t="s">
        <v>9152</v>
      </c>
      <c r="G3094" t="s">
        <v>143</v>
      </c>
      <c r="H3094" t="s">
        <v>144</v>
      </c>
      <c r="I3094" t="s">
        <v>136</v>
      </c>
      <c r="J3094" t="s">
        <v>137</v>
      </c>
      <c r="K3094" t="s">
        <v>138</v>
      </c>
      <c r="L3094" t="s">
        <v>9153</v>
      </c>
      <c r="M3094" t="s">
        <v>9154</v>
      </c>
      <c r="N3094">
        <v>0.693333333</v>
      </c>
      <c r="O3094">
        <v>0</v>
      </c>
      <c r="P3094">
        <v>16</v>
      </c>
      <c r="Q3094">
        <v>0</v>
      </c>
      <c r="R3094">
        <v>0</v>
      </c>
      <c r="S3094">
        <v>0</v>
      </c>
      <c r="T3094">
        <v>1</v>
      </c>
      <c r="U3094">
        <v>0</v>
      </c>
      <c r="V3094">
        <v>0</v>
      </c>
      <c r="W3094">
        <v>0</v>
      </c>
      <c r="X3094">
        <v>3.8242439530225503</v>
      </c>
      <c r="Y3094">
        <v>0</v>
      </c>
      <c r="Z3094">
        <v>0</v>
      </c>
      <c r="AA3094">
        <v>0</v>
      </c>
      <c r="AB3094">
        <v>0.90689362023104003</v>
      </c>
      <c r="AC3094">
        <v>0</v>
      </c>
      <c r="AD3094">
        <v>0</v>
      </c>
      <c r="AE3094">
        <v>4.7311375732535907</v>
      </c>
    </row>
    <row r="3095" spans="1:31" x14ac:dyDescent="0.3">
      <c r="A3095">
        <v>2455846</v>
      </c>
      <c r="B3095">
        <v>1</v>
      </c>
      <c r="C3095" t="s">
        <v>81</v>
      </c>
      <c r="D3095" t="s">
        <v>113</v>
      </c>
      <c r="E3095" t="s">
        <v>141</v>
      </c>
      <c r="F3095" t="s">
        <v>9155</v>
      </c>
      <c r="G3095" t="s">
        <v>156</v>
      </c>
      <c r="H3095" t="s">
        <v>144</v>
      </c>
      <c r="I3095" t="s">
        <v>136</v>
      </c>
      <c r="J3095" t="s">
        <v>137</v>
      </c>
      <c r="K3095" t="s">
        <v>138</v>
      </c>
      <c r="L3095" t="s">
        <v>8699</v>
      </c>
      <c r="M3095" t="s">
        <v>9156</v>
      </c>
      <c r="N3095">
        <v>2.8038888879999999</v>
      </c>
      <c r="O3095">
        <v>0</v>
      </c>
      <c r="P3095">
        <v>14</v>
      </c>
      <c r="Q3095">
        <v>0</v>
      </c>
      <c r="R3095">
        <v>1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3.4017547708340197</v>
      </c>
      <c r="Y3095">
        <v>0</v>
      </c>
      <c r="Z3095">
        <v>0.10859319352947384</v>
      </c>
      <c r="AA3095">
        <v>0</v>
      </c>
      <c r="AB3095">
        <v>0</v>
      </c>
      <c r="AC3095">
        <v>0</v>
      </c>
      <c r="AD3095">
        <v>0</v>
      </c>
      <c r="AE3095">
        <v>3.5103479643634934</v>
      </c>
    </row>
    <row r="3096" spans="1:31" x14ac:dyDescent="0.3">
      <c r="A3096">
        <v>2455554</v>
      </c>
      <c r="B3096">
        <v>1</v>
      </c>
      <c r="C3096" t="s">
        <v>80</v>
      </c>
      <c r="D3096" t="s">
        <v>93</v>
      </c>
      <c r="E3096" t="s">
        <v>159</v>
      </c>
      <c r="F3096" t="s">
        <v>6277</v>
      </c>
      <c r="G3096" t="s">
        <v>226</v>
      </c>
      <c r="H3096" t="s">
        <v>144</v>
      </c>
      <c r="I3096" t="s">
        <v>136</v>
      </c>
      <c r="J3096" t="s">
        <v>137</v>
      </c>
      <c r="K3096" t="s">
        <v>162</v>
      </c>
      <c r="L3096" t="s">
        <v>9157</v>
      </c>
      <c r="M3096" t="s">
        <v>9158</v>
      </c>
      <c r="N3096">
        <v>2.9575</v>
      </c>
      <c r="O3096">
        <v>0</v>
      </c>
      <c r="P3096">
        <v>22</v>
      </c>
      <c r="Q3096">
        <v>0</v>
      </c>
      <c r="R3096">
        <v>0</v>
      </c>
      <c r="S3096">
        <v>0</v>
      </c>
      <c r="T3096">
        <v>5</v>
      </c>
      <c r="U3096">
        <v>0</v>
      </c>
      <c r="V3096">
        <v>0</v>
      </c>
      <c r="W3096">
        <v>0</v>
      </c>
      <c r="X3096">
        <v>58.945346140512321</v>
      </c>
      <c r="Y3096">
        <v>0</v>
      </c>
      <c r="Z3096">
        <v>0</v>
      </c>
      <c r="AA3096">
        <v>0</v>
      </c>
      <c r="AB3096">
        <v>3.8044424966246617</v>
      </c>
      <c r="AC3096">
        <v>0</v>
      </c>
      <c r="AD3096">
        <v>0</v>
      </c>
      <c r="AE3096">
        <v>62.74978863713698</v>
      </c>
    </row>
    <row r="3097" spans="1:31" x14ac:dyDescent="0.3">
      <c r="A3097">
        <v>2455623</v>
      </c>
      <c r="B3097">
        <v>1</v>
      </c>
      <c r="C3097" t="s">
        <v>80</v>
      </c>
      <c r="D3097" t="s">
        <v>93</v>
      </c>
      <c r="E3097" t="s">
        <v>159</v>
      </c>
      <c r="F3097" t="s">
        <v>9159</v>
      </c>
      <c r="G3097" t="s">
        <v>143</v>
      </c>
      <c r="H3097" t="s">
        <v>144</v>
      </c>
      <c r="I3097" t="s">
        <v>136</v>
      </c>
      <c r="J3097" t="s">
        <v>137</v>
      </c>
      <c r="K3097" t="s">
        <v>138</v>
      </c>
      <c r="L3097" t="s">
        <v>9160</v>
      </c>
      <c r="M3097" t="s">
        <v>9161</v>
      </c>
      <c r="N3097">
        <v>0.68666666600000004</v>
      </c>
      <c r="O3097">
        <v>0</v>
      </c>
      <c r="P3097">
        <v>9</v>
      </c>
      <c r="Q3097">
        <v>0</v>
      </c>
      <c r="R3097">
        <v>1</v>
      </c>
      <c r="S3097">
        <v>0</v>
      </c>
      <c r="T3097">
        <v>1</v>
      </c>
      <c r="U3097">
        <v>0</v>
      </c>
      <c r="V3097">
        <v>0</v>
      </c>
      <c r="W3097">
        <v>0</v>
      </c>
      <c r="X3097">
        <v>0.2132744172804554</v>
      </c>
      <c r="Y3097">
        <v>0</v>
      </c>
      <c r="Z3097">
        <v>0.34128125094195999</v>
      </c>
      <c r="AA3097">
        <v>0</v>
      </c>
      <c r="AB3097">
        <v>3.9966809144975227E-3</v>
      </c>
      <c r="AC3097">
        <v>0</v>
      </c>
      <c r="AD3097">
        <v>0</v>
      </c>
      <c r="AE3097">
        <v>0.55855234913691298</v>
      </c>
    </row>
    <row r="3098" spans="1:31" x14ac:dyDescent="0.3">
      <c r="A3098">
        <v>2455328</v>
      </c>
      <c r="B3098">
        <v>1</v>
      </c>
      <c r="C3098" t="s">
        <v>81</v>
      </c>
      <c r="D3098" t="s">
        <v>124</v>
      </c>
      <c r="E3098" t="s">
        <v>141</v>
      </c>
      <c r="F3098" t="s">
        <v>9162</v>
      </c>
      <c r="G3098" t="s">
        <v>226</v>
      </c>
      <c r="H3098" t="s">
        <v>144</v>
      </c>
      <c r="I3098" t="s">
        <v>136</v>
      </c>
      <c r="J3098" t="s">
        <v>137</v>
      </c>
      <c r="K3098" t="s">
        <v>162</v>
      </c>
      <c r="L3098" t="s">
        <v>9163</v>
      </c>
      <c r="M3098" t="s">
        <v>9164</v>
      </c>
      <c r="N3098">
        <v>5.3830555550000003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13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107.11397209956293</v>
      </c>
      <c r="AC3098">
        <v>0</v>
      </c>
      <c r="AD3098">
        <v>0</v>
      </c>
      <c r="AE3098">
        <v>107.11397209956293</v>
      </c>
    </row>
    <row r="3099" spans="1:31" x14ac:dyDescent="0.3">
      <c r="A3099">
        <v>2455809</v>
      </c>
      <c r="B3099">
        <v>1</v>
      </c>
      <c r="C3099" t="s">
        <v>80</v>
      </c>
      <c r="D3099" t="s">
        <v>96</v>
      </c>
      <c r="E3099" t="s">
        <v>147</v>
      </c>
      <c r="F3099" t="s">
        <v>9165</v>
      </c>
      <c r="G3099" t="s">
        <v>219</v>
      </c>
      <c r="H3099" t="s">
        <v>135</v>
      </c>
      <c r="I3099" t="s">
        <v>136</v>
      </c>
      <c r="J3099" t="s">
        <v>3</v>
      </c>
      <c r="K3099" t="s">
        <v>138</v>
      </c>
      <c r="L3099" t="s">
        <v>9166</v>
      </c>
      <c r="M3099" t="s">
        <v>9167</v>
      </c>
      <c r="N3099">
        <v>4.2474999999999996</v>
      </c>
      <c r="O3099">
        <v>0</v>
      </c>
      <c r="P3099">
        <v>266</v>
      </c>
      <c r="Q3099">
        <v>0</v>
      </c>
      <c r="R3099">
        <v>0</v>
      </c>
      <c r="S3099">
        <v>1</v>
      </c>
      <c r="T3099">
        <v>113</v>
      </c>
      <c r="U3099">
        <v>0</v>
      </c>
      <c r="V3099">
        <v>1</v>
      </c>
      <c r="W3099">
        <v>0</v>
      </c>
      <c r="X3099">
        <v>1161.6887279918105</v>
      </c>
      <c r="Y3099">
        <v>0</v>
      </c>
      <c r="Z3099">
        <v>0</v>
      </c>
      <c r="AA3099">
        <v>200.66742304088658</v>
      </c>
      <c r="AB3099">
        <v>760.42688242154532</v>
      </c>
      <c r="AC3099">
        <v>0</v>
      </c>
      <c r="AD3099">
        <v>33.40812281131268</v>
      </c>
      <c r="AE3099">
        <v>2156.191156265555</v>
      </c>
    </row>
    <row r="3100" spans="1:31" x14ac:dyDescent="0.3">
      <c r="A3100">
        <v>2455909</v>
      </c>
      <c r="B3100">
        <v>1</v>
      </c>
      <c r="C3100" t="s">
        <v>80</v>
      </c>
      <c r="D3100" t="s">
        <v>94</v>
      </c>
      <c r="E3100" t="s">
        <v>141</v>
      </c>
      <c r="F3100" t="s">
        <v>9168</v>
      </c>
      <c r="G3100" t="s">
        <v>143</v>
      </c>
      <c r="H3100" t="s">
        <v>144</v>
      </c>
      <c r="I3100" t="s">
        <v>136</v>
      </c>
      <c r="J3100" t="s">
        <v>137</v>
      </c>
      <c r="K3100" t="s">
        <v>138</v>
      </c>
      <c r="L3100" t="s">
        <v>9169</v>
      </c>
      <c r="M3100" t="s">
        <v>9170</v>
      </c>
      <c r="N3100">
        <v>0.31416666599999998</v>
      </c>
      <c r="O3100">
        <v>0</v>
      </c>
      <c r="P3100">
        <v>84</v>
      </c>
      <c r="Q3100">
        <v>0</v>
      </c>
      <c r="R3100">
        <v>0</v>
      </c>
      <c r="S3100">
        <v>0</v>
      </c>
      <c r="T3100">
        <v>6</v>
      </c>
      <c r="U3100">
        <v>0</v>
      </c>
      <c r="V3100">
        <v>0</v>
      </c>
      <c r="W3100">
        <v>0</v>
      </c>
      <c r="X3100">
        <v>9.9397241610254827</v>
      </c>
      <c r="Y3100">
        <v>0</v>
      </c>
      <c r="Z3100">
        <v>0</v>
      </c>
      <c r="AA3100">
        <v>0</v>
      </c>
      <c r="AB3100">
        <v>1.6147069322677998</v>
      </c>
      <c r="AC3100">
        <v>0</v>
      </c>
      <c r="AD3100">
        <v>0</v>
      </c>
      <c r="AE3100">
        <v>11.554431093293282</v>
      </c>
    </row>
    <row r="3101" spans="1:31" x14ac:dyDescent="0.3">
      <c r="A3101">
        <v>2455829</v>
      </c>
      <c r="B3101">
        <v>1</v>
      </c>
      <c r="C3101" t="s">
        <v>80</v>
      </c>
      <c r="D3101" t="s">
        <v>83</v>
      </c>
      <c r="E3101" t="s">
        <v>141</v>
      </c>
      <c r="F3101" t="s">
        <v>9171</v>
      </c>
      <c r="G3101" t="s">
        <v>156</v>
      </c>
      <c r="H3101" t="s">
        <v>144</v>
      </c>
      <c r="I3101" t="s">
        <v>136</v>
      </c>
      <c r="J3101" t="s">
        <v>137</v>
      </c>
      <c r="K3101" t="s">
        <v>138</v>
      </c>
      <c r="L3101" t="s">
        <v>9172</v>
      </c>
      <c r="M3101" t="s">
        <v>9173</v>
      </c>
      <c r="N3101">
        <v>3.4927777770000001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32</v>
      </c>
      <c r="U3101">
        <v>0</v>
      </c>
      <c r="V3101">
        <v>4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164.87160291419963</v>
      </c>
      <c r="AC3101">
        <v>0</v>
      </c>
      <c r="AD3101">
        <v>319.8211216814812</v>
      </c>
      <c r="AE3101">
        <v>484.69272459568083</v>
      </c>
    </row>
    <row r="3102" spans="1:31" x14ac:dyDescent="0.3">
      <c r="A3102">
        <v>2455806</v>
      </c>
      <c r="B3102">
        <v>1</v>
      </c>
      <c r="C3102" t="s">
        <v>80</v>
      </c>
      <c r="D3102" t="s">
        <v>93</v>
      </c>
      <c r="E3102" t="s">
        <v>141</v>
      </c>
      <c r="F3102" t="s">
        <v>9174</v>
      </c>
      <c r="G3102" t="s">
        <v>143</v>
      </c>
      <c r="H3102" t="s">
        <v>144</v>
      </c>
      <c r="I3102" t="s">
        <v>136</v>
      </c>
      <c r="J3102" t="s">
        <v>137</v>
      </c>
      <c r="K3102" t="s">
        <v>138</v>
      </c>
      <c r="L3102" t="s">
        <v>9175</v>
      </c>
      <c r="M3102" t="s">
        <v>9176</v>
      </c>
      <c r="N3102">
        <v>1.0213888879999999</v>
      </c>
      <c r="O3102">
        <v>0</v>
      </c>
      <c r="P3102">
        <v>43</v>
      </c>
      <c r="Q3102">
        <v>0</v>
      </c>
      <c r="R3102">
        <v>0</v>
      </c>
      <c r="S3102">
        <v>0</v>
      </c>
      <c r="T3102">
        <v>5</v>
      </c>
      <c r="U3102">
        <v>0</v>
      </c>
      <c r="V3102">
        <v>0</v>
      </c>
      <c r="W3102">
        <v>0</v>
      </c>
      <c r="X3102">
        <v>13.908677830592804</v>
      </c>
      <c r="Y3102">
        <v>0</v>
      </c>
      <c r="Z3102">
        <v>0</v>
      </c>
      <c r="AA3102">
        <v>0</v>
      </c>
      <c r="AB3102">
        <v>25.638049058491045</v>
      </c>
      <c r="AC3102">
        <v>0</v>
      </c>
      <c r="AD3102">
        <v>0</v>
      </c>
      <c r="AE3102">
        <v>39.54672688908385</v>
      </c>
    </row>
    <row r="3103" spans="1:31" x14ac:dyDescent="0.3">
      <c r="A3103">
        <v>2455288</v>
      </c>
      <c r="B3103">
        <v>1</v>
      </c>
      <c r="C3103" t="s">
        <v>80</v>
      </c>
      <c r="D3103" t="s">
        <v>99</v>
      </c>
      <c r="E3103" t="s">
        <v>141</v>
      </c>
      <c r="F3103" t="s">
        <v>9177</v>
      </c>
      <c r="G3103" t="s">
        <v>1552</v>
      </c>
      <c r="H3103" t="s">
        <v>144</v>
      </c>
      <c r="I3103" t="s">
        <v>136</v>
      </c>
      <c r="J3103" t="s">
        <v>137</v>
      </c>
      <c r="K3103" t="s">
        <v>138</v>
      </c>
      <c r="L3103" t="s">
        <v>9178</v>
      </c>
      <c r="M3103" t="s">
        <v>9179</v>
      </c>
      <c r="N3103">
        <v>3.2144444440000002</v>
      </c>
      <c r="O3103">
        <v>0</v>
      </c>
      <c r="P3103">
        <v>29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69.044959995028321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69.044959995028321</v>
      </c>
    </row>
    <row r="3104" spans="1:31" x14ac:dyDescent="0.3">
      <c r="A3104">
        <v>2455308</v>
      </c>
      <c r="B3104">
        <v>1</v>
      </c>
      <c r="C3104" t="s">
        <v>80</v>
      </c>
      <c r="D3104" t="s">
        <v>95</v>
      </c>
      <c r="E3104" t="s">
        <v>182</v>
      </c>
      <c r="F3104" t="s">
        <v>9180</v>
      </c>
      <c r="G3104" t="s">
        <v>143</v>
      </c>
      <c r="H3104" t="s">
        <v>144</v>
      </c>
      <c r="I3104" t="s">
        <v>136</v>
      </c>
      <c r="J3104" t="s">
        <v>137</v>
      </c>
      <c r="K3104" t="s">
        <v>138</v>
      </c>
      <c r="L3104" t="s">
        <v>9181</v>
      </c>
      <c r="M3104" t="s">
        <v>9182</v>
      </c>
      <c r="N3104">
        <v>0.47638888800000001</v>
      </c>
      <c r="O3104">
        <v>0</v>
      </c>
      <c r="P3104">
        <v>47</v>
      </c>
      <c r="Q3104">
        <v>0</v>
      </c>
      <c r="R3104">
        <v>0</v>
      </c>
      <c r="S3104">
        <v>0</v>
      </c>
      <c r="T3104">
        <v>10</v>
      </c>
      <c r="U3104">
        <v>0</v>
      </c>
      <c r="V3104">
        <v>0</v>
      </c>
      <c r="W3104">
        <v>0</v>
      </c>
      <c r="X3104">
        <v>6.1914106796221606</v>
      </c>
      <c r="Y3104">
        <v>0</v>
      </c>
      <c r="Z3104">
        <v>0</v>
      </c>
      <c r="AA3104">
        <v>0</v>
      </c>
      <c r="AB3104">
        <v>6.0367576233576852</v>
      </c>
      <c r="AC3104">
        <v>0</v>
      </c>
      <c r="AD3104">
        <v>0</v>
      </c>
      <c r="AE3104">
        <v>12.228168302979846</v>
      </c>
    </row>
    <row r="3105" spans="1:31" x14ac:dyDescent="0.3">
      <c r="A3105">
        <v>2455600</v>
      </c>
      <c r="B3105">
        <v>1</v>
      </c>
      <c r="C3105" t="s">
        <v>80</v>
      </c>
      <c r="D3105" t="s">
        <v>88</v>
      </c>
      <c r="E3105" t="s">
        <v>173</v>
      </c>
      <c r="F3105" t="s">
        <v>9183</v>
      </c>
      <c r="G3105" t="s">
        <v>175</v>
      </c>
      <c r="H3105" t="s">
        <v>144</v>
      </c>
      <c r="I3105" t="s">
        <v>136</v>
      </c>
      <c r="J3105" t="s">
        <v>137</v>
      </c>
      <c r="K3105" t="s">
        <v>138</v>
      </c>
      <c r="L3105" t="s">
        <v>9184</v>
      </c>
      <c r="M3105" t="s">
        <v>9185</v>
      </c>
      <c r="N3105">
        <v>5.6008333329999997</v>
      </c>
      <c r="O3105">
        <v>0</v>
      </c>
      <c r="P3105">
        <v>1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1.0413789725605764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1.0413789725605764</v>
      </c>
    </row>
    <row r="3106" spans="1:31" x14ac:dyDescent="0.3">
      <c r="A3106">
        <v>2455388</v>
      </c>
      <c r="B3106">
        <v>1</v>
      </c>
      <c r="C3106" t="s">
        <v>81</v>
      </c>
      <c r="D3106" t="s">
        <v>123</v>
      </c>
      <c r="E3106" t="s">
        <v>141</v>
      </c>
      <c r="F3106" t="s">
        <v>9186</v>
      </c>
      <c r="G3106" t="s">
        <v>246</v>
      </c>
      <c r="H3106" t="s">
        <v>144</v>
      </c>
      <c r="I3106" t="s">
        <v>136</v>
      </c>
      <c r="J3106" t="s">
        <v>137</v>
      </c>
      <c r="K3106" t="s">
        <v>138</v>
      </c>
      <c r="L3106" t="s">
        <v>9187</v>
      </c>
      <c r="M3106" t="s">
        <v>9188</v>
      </c>
      <c r="N3106">
        <v>5.079722222</v>
      </c>
      <c r="O3106">
        <v>0</v>
      </c>
      <c r="P3106">
        <v>152</v>
      </c>
      <c r="Q3106">
        <v>0</v>
      </c>
      <c r="R3106">
        <v>0</v>
      </c>
      <c r="S3106">
        <v>0</v>
      </c>
      <c r="T3106">
        <v>1</v>
      </c>
      <c r="U3106">
        <v>0</v>
      </c>
      <c r="V3106">
        <v>0</v>
      </c>
      <c r="W3106">
        <v>0</v>
      </c>
      <c r="X3106">
        <v>177.8689060867263</v>
      </c>
      <c r="Y3106">
        <v>0</v>
      </c>
      <c r="Z3106">
        <v>0</v>
      </c>
      <c r="AA3106">
        <v>0</v>
      </c>
      <c r="AB3106">
        <v>0.72786549834249159</v>
      </c>
      <c r="AC3106">
        <v>0</v>
      </c>
      <c r="AD3106">
        <v>0</v>
      </c>
      <c r="AE3106">
        <v>178.59677158506878</v>
      </c>
    </row>
    <row r="3107" spans="1:31" x14ac:dyDescent="0.3">
      <c r="A3107">
        <v>2455786</v>
      </c>
      <c r="B3107">
        <v>1</v>
      </c>
      <c r="C3107" t="s">
        <v>81</v>
      </c>
      <c r="D3107" t="s">
        <v>127</v>
      </c>
      <c r="E3107" t="s">
        <v>141</v>
      </c>
      <c r="F3107" t="s">
        <v>9189</v>
      </c>
      <c r="G3107" t="s">
        <v>156</v>
      </c>
      <c r="H3107" t="s">
        <v>144</v>
      </c>
      <c r="I3107" t="s">
        <v>136</v>
      </c>
      <c r="J3107" t="s">
        <v>137</v>
      </c>
      <c r="K3107" t="s">
        <v>138</v>
      </c>
      <c r="L3107" t="s">
        <v>9011</v>
      </c>
      <c r="M3107" t="s">
        <v>9190</v>
      </c>
      <c r="N3107">
        <v>6.5591666660000003</v>
      </c>
      <c r="O3107">
        <v>0</v>
      </c>
      <c r="P3107">
        <v>0</v>
      </c>
      <c r="Q3107">
        <v>0</v>
      </c>
      <c r="R3107">
        <v>3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5.2875166327128609</v>
      </c>
      <c r="AA3107">
        <v>0</v>
      </c>
      <c r="AB3107">
        <v>0</v>
      </c>
      <c r="AC3107">
        <v>0</v>
      </c>
      <c r="AD3107">
        <v>0</v>
      </c>
      <c r="AE3107">
        <v>5.2875166327128609</v>
      </c>
    </row>
    <row r="3108" spans="1:31" x14ac:dyDescent="0.3">
      <c r="A3108">
        <v>2455643</v>
      </c>
      <c r="B3108">
        <v>1</v>
      </c>
      <c r="C3108" t="s">
        <v>80</v>
      </c>
      <c r="D3108" t="s">
        <v>110</v>
      </c>
      <c r="E3108" t="s">
        <v>159</v>
      </c>
      <c r="F3108" t="s">
        <v>9191</v>
      </c>
      <c r="G3108" t="s">
        <v>1222</v>
      </c>
      <c r="H3108" t="s">
        <v>144</v>
      </c>
      <c r="I3108" t="s">
        <v>136</v>
      </c>
      <c r="J3108" t="s">
        <v>137</v>
      </c>
      <c r="K3108" t="s">
        <v>138</v>
      </c>
      <c r="L3108" t="s">
        <v>9192</v>
      </c>
      <c r="M3108" t="s">
        <v>9193</v>
      </c>
      <c r="N3108">
        <v>0.46833333300000002</v>
      </c>
      <c r="O3108">
        <v>0</v>
      </c>
      <c r="P3108">
        <v>751</v>
      </c>
      <c r="Q3108">
        <v>0</v>
      </c>
      <c r="R3108">
        <v>0</v>
      </c>
      <c r="S3108">
        <v>0</v>
      </c>
      <c r="T3108">
        <v>32</v>
      </c>
      <c r="U3108">
        <v>0</v>
      </c>
      <c r="V3108">
        <v>0</v>
      </c>
      <c r="W3108">
        <v>0</v>
      </c>
      <c r="X3108">
        <v>185.28937744920316</v>
      </c>
      <c r="Y3108">
        <v>0</v>
      </c>
      <c r="Z3108">
        <v>0</v>
      </c>
      <c r="AA3108">
        <v>0</v>
      </c>
      <c r="AB3108">
        <v>13.328005364514214</v>
      </c>
      <c r="AC3108">
        <v>0</v>
      </c>
      <c r="AD3108">
        <v>0</v>
      </c>
      <c r="AE3108">
        <v>198.61738281371737</v>
      </c>
    </row>
    <row r="3109" spans="1:31" x14ac:dyDescent="0.3">
      <c r="A3109">
        <v>2455494</v>
      </c>
      <c r="B3109">
        <v>1</v>
      </c>
      <c r="C3109" t="s">
        <v>80</v>
      </c>
      <c r="D3109" t="s">
        <v>100</v>
      </c>
      <c r="E3109" t="s">
        <v>173</v>
      </c>
      <c r="F3109" t="s">
        <v>9194</v>
      </c>
      <c r="G3109" t="s">
        <v>175</v>
      </c>
      <c r="H3109" t="s">
        <v>144</v>
      </c>
      <c r="I3109" t="s">
        <v>136</v>
      </c>
      <c r="J3109" t="s">
        <v>137</v>
      </c>
      <c r="K3109" t="s">
        <v>138</v>
      </c>
      <c r="L3109" t="s">
        <v>9195</v>
      </c>
      <c r="M3109" t="s">
        <v>9196</v>
      </c>
      <c r="N3109">
        <v>1.3261111109999999</v>
      </c>
      <c r="O3109">
        <v>0</v>
      </c>
      <c r="P3109">
        <v>1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1.2677077737614384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1.2677077737614384</v>
      </c>
    </row>
    <row r="3110" spans="1:31" x14ac:dyDescent="0.3">
      <c r="A3110">
        <v>2455534</v>
      </c>
      <c r="B3110">
        <v>1</v>
      </c>
      <c r="C3110" t="s">
        <v>80</v>
      </c>
      <c r="D3110" t="s">
        <v>82</v>
      </c>
      <c r="E3110" t="s">
        <v>147</v>
      </c>
      <c r="F3110" t="s">
        <v>9197</v>
      </c>
      <c r="G3110" t="s">
        <v>134</v>
      </c>
      <c r="H3110" t="s">
        <v>135</v>
      </c>
      <c r="I3110" t="s">
        <v>136</v>
      </c>
      <c r="J3110" t="s">
        <v>137</v>
      </c>
      <c r="K3110" t="s">
        <v>138</v>
      </c>
      <c r="L3110" t="s">
        <v>9198</v>
      </c>
      <c r="M3110" t="s">
        <v>9199</v>
      </c>
      <c r="N3110">
        <v>0.518055555</v>
      </c>
      <c r="O3110">
        <v>0</v>
      </c>
      <c r="P3110">
        <v>413</v>
      </c>
      <c r="Q3110">
        <v>0</v>
      </c>
      <c r="R3110">
        <v>0</v>
      </c>
      <c r="S3110">
        <v>0</v>
      </c>
      <c r="T3110">
        <v>22</v>
      </c>
      <c r="U3110">
        <v>0</v>
      </c>
      <c r="V3110">
        <v>0</v>
      </c>
      <c r="W3110">
        <v>0</v>
      </c>
      <c r="X3110">
        <v>79.655284584989616</v>
      </c>
      <c r="Y3110">
        <v>0</v>
      </c>
      <c r="Z3110">
        <v>0</v>
      </c>
      <c r="AA3110">
        <v>0</v>
      </c>
      <c r="AB3110">
        <v>9.2926527827677745</v>
      </c>
      <c r="AC3110">
        <v>0</v>
      </c>
      <c r="AD3110">
        <v>0</v>
      </c>
      <c r="AE3110">
        <v>88.94793736775739</v>
      </c>
    </row>
    <row r="3111" spans="1:31" x14ac:dyDescent="0.3">
      <c r="A3111">
        <v>2455889</v>
      </c>
      <c r="B3111">
        <v>1</v>
      </c>
      <c r="C3111" t="s">
        <v>80</v>
      </c>
      <c r="D3111" t="s">
        <v>82</v>
      </c>
      <c r="E3111" t="s">
        <v>159</v>
      </c>
      <c r="F3111" t="s">
        <v>9200</v>
      </c>
      <c r="G3111" t="s">
        <v>200</v>
      </c>
      <c r="H3111" t="s">
        <v>144</v>
      </c>
      <c r="I3111" t="s">
        <v>136</v>
      </c>
      <c r="J3111" t="s">
        <v>137</v>
      </c>
      <c r="K3111" t="s">
        <v>138</v>
      </c>
      <c r="L3111" t="s">
        <v>9201</v>
      </c>
      <c r="M3111" t="s">
        <v>9202</v>
      </c>
      <c r="N3111">
        <v>1.690833333</v>
      </c>
      <c r="O3111">
        <v>0</v>
      </c>
      <c r="P3111">
        <v>843</v>
      </c>
      <c r="Q3111">
        <v>0</v>
      </c>
      <c r="R3111">
        <v>0</v>
      </c>
      <c r="S3111">
        <v>0</v>
      </c>
      <c r="T3111">
        <v>94</v>
      </c>
      <c r="U3111">
        <v>0</v>
      </c>
      <c r="V3111">
        <v>0</v>
      </c>
      <c r="W3111">
        <v>0</v>
      </c>
      <c r="X3111">
        <v>604.38127811617903</v>
      </c>
      <c r="Y3111">
        <v>0</v>
      </c>
      <c r="Z3111">
        <v>0</v>
      </c>
      <c r="AA3111">
        <v>0</v>
      </c>
      <c r="AB3111">
        <v>94.903935988940404</v>
      </c>
      <c r="AC3111">
        <v>0</v>
      </c>
      <c r="AD3111">
        <v>0</v>
      </c>
      <c r="AE3111">
        <v>699.28521410511939</v>
      </c>
    </row>
    <row r="3112" spans="1:31" x14ac:dyDescent="0.3">
      <c r="A3112">
        <v>2455580</v>
      </c>
      <c r="B3112">
        <v>1</v>
      </c>
      <c r="C3112" t="s">
        <v>80</v>
      </c>
      <c r="D3112" t="s">
        <v>88</v>
      </c>
      <c r="E3112" t="s">
        <v>182</v>
      </c>
      <c r="F3112" t="s">
        <v>9203</v>
      </c>
      <c r="G3112" t="s">
        <v>259</v>
      </c>
      <c r="H3112" t="s">
        <v>144</v>
      </c>
      <c r="I3112" t="s">
        <v>136</v>
      </c>
      <c r="J3112" t="s">
        <v>137</v>
      </c>
      <c r="K3112" t="s">
        <v>138</v>
      </c>
      <c r="L3112" t="s">
        <v>9204</v>
      </c>
      <c r="M3112" t="s">
        <v>9205</v>
      </c>
      <c r="N3112">
        <v>4.0052777769999999</v>
      </c>
      <c r="O3112">
        <v>0</v>
      </c>
      <c r="P3112">
        <v>270</v>
      </c>
      <c r="Q3112">
        <v>0</v>
      </c>
      <c r="R3112">
        <v>0</v>
      </c>
      <c r="S3112">
        <v>0</v>
      </c>
      <c r="T3112">
        <v>15</v>
      </c>
      <c r="U3112">
        <v>0</v>
      </c>
      <c r="V3112">
        <v>0</v>
      </c>
      <c r="W3112">
        <v>0</v>
      </c>
      <c r="X3112">
        <v>330.18550024709572</v>
      </c>
      <c r="Y3112">
        <v>0</v>
      </c>
      <c r="Z3112">
        <v>0</v>
      </c>
      <c r="AA3112">
        <v>0</v>
      </c>
      <c r="AB3112">
        <v>61.178010747869244</v>
      </c>
      <c r="AC3112">
        <v>0</v>
      </c>
      <c r="AD3112">
        <v>0</v>
      </c>
      <c r="AE3112">
        <v>391.36351099496494</v>
      </c>
    </row>
    <row r="3113" spans="1:31" x14ac:dyDescent="0.3">
      <c r="A3113">
        <v>2455726</v>
      </c>
      <c r="B3113">
        <v>1</v>
      </c>
      <c r="C3113" t="s">
        <v>81</v>
      </c>
      <c r="D3113" t="s">
        <v>122</v>
      </c>
      <c r="E3113" t="s">
        <v>182</v>
      </c>
      <c r="F3113" t="s">
        <v>9206</v>
      </c>
      <c r="G3113" t="s">
        <v>410</v>
      </c>
      <c r="H3113" t="s">
        <v>144</v>
      </c>
      <c r="I3113" t="s">
        <v>136</v>
      </c>
      <c r="J3113" t="s">
        <v>137</v>
      </c>
      <c r="K3113" t="s">
        <v>138</v>
      </c>
      <c r="L3113" t="s">
        <v>9207</v>
      </c>
      <c r="M3113" t="s">
        <v>9208</v>
      </c>
      <c r="N3113">
        <v>5.4236111109999996</v>
      </c>
      <c r="O3113">
        <v>0</v>
      </c>
      <c r="P3113">
        <v>232</v>
      </c>
      <c r="Q3113">
        <v>0</v>
      </c>
      <c r="R3113">
        <v>0</v>
      </c>
      <c r="S3113">
        <v>0</v>
      </c>
      <c r="T3113">
        <v>52</v>
      </c>
      <c r="U3113">
        <v>0</v>
      </c>
      <c r="V3113">
        <v>0</v>
      </c>
      <c r="W3113">
        <v>0</v>
      </c>
      <c r="X3113">
        <v>312.11377950147755</v>
      </c>
      <c r="Y3113">
        <v>0</v>
      </c>
      <c r="Z3113">
        <v>0</v>
      </c>
      <c r="AA3113">
        <v>0</v>
      </c>
      <c r="AB3113">
        <v>225.67767334783375</v>
      </c>
      <c r="AC3113">
        <v>0</v>
      </c>
      <c r="AD3113">
        <v>0</v>
      </c>
      <c r="AE3113">
        <v>537.79145284931133</v>
      </c>
    </row>
    <row r="3114" spans="1:31" x14ac:dyDescent="0.3">
      <c r="A3114">
        <v>2455872</v>
      </c>
      <c r="B3114">
        <v>1</v>
      </c>
      <c r="C3114" t="s">
        <v>80</v>
      </c>
      <c r="D3114" t="s">
        <v>96</v>
      </c>
      <c r="E3114" t="s">
        <v>182</v>
      </c>
      <c r="F3114" t="s">
        <v>9209</v>
      </c>
      <c r="G3114" t="s">
        <v>143</v>
      </c>
      <c r="H3114" t="s">
        <v>144</v>
      </c>
      <c r="I3114" t="s">
        <v>136</v>
      </c>
      <c r="J3114" t="s">
        <v>137</v>
      </c>
      <c r="K3114" t="s">
        <v>138</v>
      </c>
      <c r="L3114" t="s">
        <v>9210</v>
      </c>
      <c r="M3114" t="s">
        <v>9211</v>
      </c>
      <c r="N3114">
        <v>0.95166666600000005</v>
      </c>
      <c r="O3114">
        <v>0</v>
      </c>
      <c r="P3114">
        <v>77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12.923873057270525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12.923873057270525</v>
      </c>
    </row>
    <row r="3115" spans="1:31" x14ac:dyDescent="0.3">
      <c r="A3115">
        <v>2455325</v>
      </c>
      <c r="B3115">
        <v>1</v>
      </c>
      <c r="C3115" t="s">
        <v>80</v>
      </c>
      <c r="D3115" t="s">
        <v>96</v>
      </c>
      <c r="E3115" t="s">
        <v>169</v>
      </c>
      <c r="F3115" t="s">
        <v>9212</v>
      </c>
      <c r="G3115" t="s">
        <v>226</v>
      </c>
      <c r="H3115" t="s">
        <v>135</v>
      </c>
      <c r="I3115" t="s">
        <v>136</v>
      </c>
      <c r="J3115" t="s">
        <v>137</v>
      </c>
      <c r="K3115" t="s">
        <v>162</v>
      </c>
      <c r="L3115" t="s">
        <v>9213</v>
      </c>
      <c r="M3115" t="s">
        <v>9214</v>
      </c>
      <c r="N3115">
        <v>3.1841666659999999</v>
      </c>
      <c r="O3115">
        <v>3</v>
      </c>
      <c r="P3115">
        <v>1638</v>
      </c>
      <c r="Q3115">
        <v>0</v>
      </c>
      <c r="R3115">
        <v>1</v>
      </c>
      <c r="S3115">
        <v>4</v>
      </c>
      <c r="T3115">
        <v>97</v>
      </c>
      <c r="U3115">
        <v>0</v>
      </c>
      <c r="V3115">
        <v>0</v>
      </c>
      <c r="W3115">
        <v>162.05342294308792</v>
      </c>
      <c r="X3115">
        <v>1250.9403879795595</v>
      </c>
      <c r="Y3115">
        <v>0</v>
      </c>
      <c r="Z3115">
        <v>0.91119631351797126</v>
      </c>
      <c r="AA3115">
        <v>220.93102899039599</v>
      </c>
      <c r="AB3115">
        <v>336.95878998326276</v>
      </c>
      <c r="AC3115">
        <v>0</v>
      </c>
      <c r="AD3115">
        <v>0</v>
      </c>
      <c r="AE3115">
        <v>1971.7948262098244</v>
      </c>
    </row>
    <row r="3116" spans="1:31" x14ac:dyDescent="0.3">
      <c r="A3116">
        <v>2455371</v>
      </c>
      <c r="B3116">
        <v>1</v>
      </c>
      <c r="C3116" t="s">
        <v>80</v>
      </c>
      <c r="D3116" t="s">
        <v>108</v>
      </c>
      <c r="E3116" t="s">
        <v>141</v>
      </c>
      <c r="F3116" t="s">
        <v>9215</v>
      </c>
      <c r="G3116" t="s">
        <v>156</v>
      </c>
      <c r="H3116" t="s">
        <v>144</v>
      </c>
      <c r="I3116" t="s">
        <v>136</v>
      </c>
      <c r="J3116" t="s">
        <v>137</v>
      </c>
      <c r="K3116" t="s">
        <v>138</v>
      </c>
      <c r="L3116" t="s">
        <v>9216</v>
      </c>
      <c r="M3116" t="s">
        <v>9217</v>
      </c>
      <c r="N3116">
        <v>1.2055555549999999</v>
      </c>
      <c r="O3116">
        <v>0</v>
      </c>
      <c r="P3116">
        <v>22</v>
      </c>
      <c r="Q3116">
        <v>0</v>
      </c>
      <c r="R3116">
        <v>1</v>
      </c>
      <c r="S3116">
        <v>0</v>
      </c>
      <c r="T3116">
        <v>3</v>
      </c>
      <c r="U3116">
        <v>0</v>
      </c>
      <c r="V3116">
        <v>0</v>
      </c>
      <c r="W3116">
        <v>0</v>
      </c>
      <c r="X3116">
        <v>2.9481442143196785</v>
      </c>
      <c r="Y3116">
        <v>0</v>
      </c>
      <c r="Z3116">
        <v>7.2782816177106344E-2</v>
      </c>
      <c r="AA3116">
        <v>0</v>
      </c>
      <c r="AB3116">
        <v>7.3977523033870035E-2</v>
      </c>
      <c r="AC3116">
        <v>0</v>
      </c>
      <c r="AD3116">
        <v>0</v>
      </c>
      <c r="AE3116">
        <v>3.0949045535306552</v>
      </c>
    </row>
    <row r="3117" spans="1:31" x14ac:dyDescent="0.3">
      <c r="A3117">
        <v>2455285</v>
      </c>
      <c r="B3117">
        <v>1</v>
      </c>
      <c r="C3117" t="s">
        <v>80</v>
      </c>
      <c r="D3117" t="s">
        <v>106</v>
      </c>
      <c r="E3117" t="s">
        <v>141</v>
      </c>
      <c r="F3117" t="s">
        <v>9218</v>
      </c>
      <c r="G3117" t="s">
        <v>156</v>
      </c>
      <c r="H3117" t="s">
        <v>144</v>
      </c>
      <c r="I3117" t="s">
        <v>136</v>
      </c>
      <c r="J3117" t="s">
        <v>137</v>
      </c>
      <c r="K3117" t="s">
        <v>138</v>
      </c>
      <c r="L3117" t="s">
        <v>9219</v>
      </c>
      <c r="M3117" t="s">
        <v>9220</v>
      </c>
      <c r="N3117">
        <v>2.0352777770000001</v>
      </c>
      <c r="O3117">
        <v>0</v>
      </c>
      <c r="P3117">
        <v>1</v>
      </c>
      <c r="Q3117">
        <v>0</v>
      </c>
      <c r="R3117">
        <v>5</v>
      </c>
      <c r="S3117">
        <v>0</v>
      </c>
      <c r="T3117">
        <v>1</v>
      </c>
      <c r="U3117">
        <v>0</v>
      </c>
      <c r="V3117">
        <v>0</v>
      </c>
      <c r="W3117">
        <v>0</v>
      </c>
      <c r="X3117">
        <v>3.6139234058626943</v>
      </c>
      <c r="Y3117">
        <v>0</v>
      </c>
      <c r="Z3117">
        <v>10.535908722055106</v>
      </c>
      <c r="AA3117">
        <v>0</v>
      </c>
      <c r="AB3117">
        <v>1.1467740801751556</v>
      </c>
      <c r="AC3117">
        <v>0</v>
      </c>
      <c r="AD3117">
        <v>0</v>
      </c>
      <c r="AE3117">
        <v>15.296606208092957</v>
      </c>
    </row>
    <row r="3118" spans="1:31" x14ac:dyDescent="0.3">
      <c r="A3118">
        <v>2455311</v>
      </c>
      <c r="B3118">
        <v>1</v>
      </c>
      <c r="C3118" t="s">
        <v>80</v>
      </c>
      <c r="D3118" t="s">
        <v>86</v>
      </c>
      <c r="E3118" t="s">
        <v>159</v>
      </c>
      <c r="F3118" t="s">
        <v>6832</v>
      </c>
      <c r="G3118" t="s">
        <v>219</v>
      </c>
      <c r="H3118" t="s">
        <v>144</v>
      </c>
      <c r="I3118" t="s">
        <v>136</v>
      </c>
      <c r="J3118" t="s">
        <v>3</v>
      </c>
      <c r="K3118" t="s">
        <v>138</v>
      </c>
      <c r="L3118" t="s">
        <v>9221</v>
      </c>
      <c r="M3118" t="s">
        <v>9222</v>
      </c>
      <c r="N3118">
        <v>1.2511111109999999</v>
      </c>
      <c r="O3118">
        <v>0</v>
      </c>
      <c r="P3118">
        <v>95</v>
      </c>
      <c r="Q3118">
        <v>0</v>
      </c>
      <c r="R3118">
        <v>0</v>
      </c>
      <c r="S3118">
        <v>0</v>
      </c>
      <c r="T3118">
        <v>23</v>
      </c>
      <c r="U3118">
        <v>0</v>
      </c>
      <c r="V3118">
        <v>0</v>
      </c>
      <c r="W3118">
        <v>0</v>
      </c>
      <c r="X3118">
        <v>62.460674023727805</v>
      </c>
      <c r="Y3118">
        <v>0</v>
      </c>
      <c r="Z3118">
        <v>0</v>
      </c>
      <c r="AA3118">
        <v>0</v>
      </c>
      <c r="AB3118">
        <v>156.97956797162476</v>
      </c>
      <c r="AC3118">
        <v>0</v>
      </c>
      <c r="AD3118">
        <v>0</v>
      </c>
      <c r="AE3118">
        <v>219.44024199535255</v>
      </c>
    </row>
    <row r="3119" spans="1:31" x14ac:dyDescent="0.3">
      <c r="A3119">
        <v>2455305</v>
      </c>
      <c r="B3119">
        <v>1</v>
      </c>
      <c r="C3119" t="s">
        <v>80</v>
      </c>
      <c r="D3119" t="s">
        <v>96</v>
      </c>
      <c r="E3119" t="s">
        <v>173</v>
      </c>
      <c r="F3119" t="s">
        <v>9223</v>
      </c>
      <c r="G3119" t="s">
        <v>461</v>
      </c>
      <c r="H3119" t="s">
        <v>144</v>
      </c>
      <c r="I3119" t="s">
        <v>136</v>
      </c>
      <c r="J3119" t="s">
        <v>137</v>
      </c>
      <c r="K3119" t="s">
        <v>138</v>
      </c>
      <c r="L3119" t="s">
        <v>9224</v>
      </c>
      <c r="M3119" t="s">
        <v>9225</v>
      </c>
      <c r="N3119">
        <v>2.1541666660000001</v>
      </c>
      <c r="O3119">
        <v>0</v>
      </c>
      <c r="P3119">
        <v>1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0.8495528418730518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0.8495528418730518</v>
      </c>
    </row>
    <row r="3120" spans="1:31" x14ac:dyDescent="0.3">
      <c r="A3120">
        <v>2455852</v>
      </c>
      <c r="B3120">
        <v>1</v>
      </c>
      <c r="C3120" t="s">
        <v>80</v>
      </c>
      <c r="D3120" t="s">
        <v>96</v>
      </c>
      <c r="E3120" t="s">
        <v>169</v>
      </c>
      <c r="F3120" t="s">
        <v>9226</v>
      </c>
      <c r="G3120" t="s">
        <v>149</v>
      </c>
      <c r="H3120" t="s">
        <v>135</v>
      </c>
      <c r="I3120" t="s">
        <v>136</v>
      </c>
      <c r="J3120" t="s">
        <v>137</v>
      </c>
      <c r="K3120" t="s">
        <v>138</v>
      </c>
      <c r="L3120" t="s">
        <v>9227</v>
      </c>
      <c r="M3120" t="s">
        <v>9228</v>
      </c>
      <c r="N3120">
        <v>0.46250000000000002</v>
      </c>
      <c r="O3120">
        <v>0</v>
      </c>
      <c r="P3120">
        <v>0</v>
      </c>
      <c r="Q3120">
        <v>0</v>
      </c>
      <c r="R3120">
        <v>0</v>
      </c>
      <c r="S3120">
        <v>1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53.934771872875054</v>
      </c>
      <c r="AB3120">
        <v>0</v>
      </c>
      <c r="AC3120">
        <v>0</v>
      </c>
      <c r="AD3120">
        <v>0</v>
      </c>
      <c r="AE3120">
        <v>53.934771872875054</v>
      </c>
    </row>
    <row r="3121" spans="1:31" x14ac:dyDescent="0.3">
      <c r="A3121">
        <v>2455274</v>
      </c>
      <c r="B3121">
        <v>1</v>
      </c>
      <c r="C3121" t="s">
        <v>80</v>
      </c>
      <c r="D3121" t="s">
        <v>106</v>
      </c>
      <c r="E3121" t="s">
        <v>141</v>
      </c>
      <c r="F3121" t="s">
        <v>9229</v>
      </c>
      <c r="G3121" t="s">
        <v>156</v>
      </c>
      <c r="H3121" t="s">
        <v>144</v>
      </c>
      <c r="I3121" t="s">
        <v>136</v>
      </c>
      <c r="J3121" t="s">
        <v>137</v>
      </c>
      <c r="K3121" t="s">
        <v>138</v>
      </c>
      <c r="L3121" t="s">
        <v>9230</v>
      </c>
      <c r="M3121" t="s">
        <v>9231</v>
      </c>
      <c r="N3121">
        <v>2.4666666660000001</v>
      </c>
      <c r="O3121">
        <v>0</v>
      </c>
      <c r="P3121">
        <v>0</v>
      </c>
      <c r="Q3121">
        <v>0</v>
      </c>
      <c r="R3121">
        <v>6</v>
      </c>
      <c r="S3121">
        <v>0</v>
      </c>
      <c r="T3121">
        <v>1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52.677407322643198</v>
      </c>
      <c r="AA3121">
        <v>0</v>
      </c>
      <c r="AB3121">
        <v>5.4102972600950068</v>
      </c>
      <c r="AC3121">
        <v>0</v>
      </c>
      <c r="AD3121">
        <v>0</v>
      </c>
      <c r="AE3121">
        <v>58.087704582738205</v>
      </c>
    </row>
    <row r="3122" spans="1:31" x14ac:dyDescent="0.3">
      <c r="A3122">
        <v>2455460</v>
      </c>
      <c r="B3122">
        <v>1</v>
      </c>
      <c r="C3122" t="s">
        <v>81</v>
      </c>
      <c r="D3122" t="s">
        <v>128</v>
      </c>
      <c r="E3122" t="s">
        <v>147</v>
      </c>
      <c r="F3122" t="s">
        <v>9232</v>
      </c>
      <c r="G3122" t="s">
        <v>134</v>
      </c>
      <c r="H3122" t="s">
        <v>135</v>
      </c>
      <c r="I3122" t="s">
        <v>136</v>
      </c>
      <c r="J3122" t="s">
        <v>137</v>
      </c>
      <c r="K3122" t="s">
        <v>138</v>
      </c>
      <c r="L3122" t="s">
        <v>9233</v>
      </c>
      <c r="M3122" t="s">
        <v>9234</v>
      </c>
      <c r="N3122">
        <v>3.3258333329999998</v>
      </c>
      <c r="O3122">
        <v>2</v>
      </c>
      <c r="P3122">
        <v>0</v>
      </c>
      <c r="Q3122">
        <v>9</v>
      </c>
      <c r="R3122">
        <v>10</v>
      </c>
      <c r="S3122">
        <v>1</v>
      </c>
      <c r="T3122">
        <v>0</v>
      </c>
      <c r="U3122">
        <v>0</v>
      </c>
      <c r="V3122">
        <v>0</v>
      </c>
      <c r="W3122">
        <v>1.0258651626615047</v>
      </c>
      <c r="X3122">
        <v>0</v>
      </c>
      <c r="Y3122">
        <v>12.993735147236993</v>
      </c>
      <c r="Z3122">
        <v>3.0941245984400285</v>
      </c>
      <c r="AA3122">
        <v>3.3225650674912788</v>
      </c>
      <c r="AB3122">
        <v>0</v>
      </c>
      <c r="AC3122">
        <v>0</v>
      </c>
      <c r="AD3122">
        <v>0</v>
      </c>
      <c r="AE3122">
        <v>20.436289975829805</v>
      </c>
    </row>
    <row r="3123" spans="1:31" x14ac:dyDescent="0.3">
      <c r="A3123">
        <v>2455374</v>
      </c>
      <c r="B3123">
        <v>1</v>
      </c>
      <c r="C3123" t="s">
        <v>80</v>
      </c>
      <c r="D3123" t="s">
        <v>107</v>
      </c>
      <c r="E3123" t="s">
        <v>141</v>
      </c>
      <c r="F3123" t="s">
        <v>9235</v>
      </c>
      <c r="G3123" t="s">
        <v>156</v>
      </c>
      <c r="H3123" t="s">
        <v>144</v>
      </c>
      <c r="I3123" t="s">
        <v>136</v>
      </c>
      <c r="J3123" t="s">
        <v>137</v>
      </c>
      <c r="K3123" t="s">
        <v>138</v>
      </c>
      <c r="L3123" t="s">
        <v>9236</v>
      </c>
      <c r="M3123" t="s">
        <v>9237</v>
      </c>
      <c r="N3123">
        <v>1.148055555</v>
      </c>
      <c r="O3123">
        <v>0</v>
      </c>
      <c r="P3123">
        <v>80</v>
      </c>
      <c r="Q3123">
        <v>0</v>
      </c>
      <c r="R3123">
        <v>0</v>
      </c>
      <c r="S3123">
        <v>0</v>
      </c>
      <c r="T3123">
        <v>3</v>
      </c>
      <c r="U3123">
        <v>0</v>
      </c>
      <c r="V3123">
        <v>0</v>
      </c>
      <c r="W3123">
        <v>0</v>
      </c>
      <c r="X3123">
        <v>12.862295385522218</v>
      </c>
      <c r="Y3123">
        <v>0</v>
      </c>
      <c r="Z3123">
        <v>0</v>
      </c>
      <c r="AA3123">
        <v>0</v>
      </c>
      <c r="AB3123">
        <v>5.9938155447478243</v>
      </c>
      <c r="AC3123">
        <v>0</v>
      </c>
      <c r="AD3123">
        <v>0</v>
      </c>
      <c r="AE3123">
        <v>18.856110930270042</v>
      </c>
    </row>
    <row r="3124" spans="1:31" x14ac:dyDescent="0.3">
      <c r="A3124">
        <v>2455314</v>
      </c>
      <c r="B3124">
        <v>1</v>
      </c>
      <c r="C3124" t="s">
        <v>80</v>
      </c>
      <c r="D3124" t="s">
        <v>84</v>
      </c>
      <c r="E3124" t="s">
        <v>147</v>
      </c>
      <c r="F3124" t="s">
        <v>9238</v>
      </c>
      <c r="G3124" t="s">
        <v>226</v>
      </c>
      <c r="H3124" t="s">
        <v>135</v>
      </c>
      <c r="I3124" t="s">
        <v>136</v>
      </c>
      <c r="J3124" t="s">
        <v>137</v>
      </c>
      <c r="K3124" t="s">
        <v>162</v>
      </c>
      <c r="L3124" t="s">
        <v>9239</v>
      </c>
      <c r="M3124" t="s">
        <v>9240</v>
      </c>
      <c r="N3124">
        <v>4.9625000000000004</v>
      </c>
      <c r="O3124">
        <v>0</v>
      </c>
      <c r="P3124">
        <v>560</v>
      </c>
      <c r="Q3124">
        <v>0</v>
      </c>
      <c r="R3124">
        <v>0</v>
      </c>
      <c r="S3124">
        <v>0</v>
      </c>
      <c r="T3124">
        <v>33</v>
      </c>
      <c r="U3124">
        <v>0</v>
      </c>
      <c r="V3124">
        <v>0</v>
      </c>
      <c r="W3124">
        <v>0</v>
      </c>
      <c r="X3124">
        <v>710.43862769786733</v>
      </c>
      <c r="Y3124">
        <v>0</v>
      </c>
      <c r="Z3124">
        <v>0</v>
      </c>
      <c r="AA3124">
        <v>0</v>
      </c>
      <c r="AB3124">
        <v>309.64215741675281</v>
      </c>
      <c r="AC3124">
        <v>0</v>
      </c>
      <c r="AD3124">
        <v>0</v>
      </c>
      <c r="AE3124">
        <v>1020.0807851146201</v>
      </c>
    </row>
    <row r="3125" spans="1:31" x14ac:dyDescent="0.3">
      <c r="A3125">
        <v>2455712</v>
      </c>
      <c r="B3125">
        <v>1</v>
      </c>
      <c r="C3125" t="s">
        <v>80</v>
      </c>
      <c r="D3125" t="s">
        <v>98</v>
      </c>
      <c r="E3125" t="s">
        <v>159</v>
      </c>
      <c r="F3125" t="s">
        <v>9241</v>
      </c>
      <c r="G3125" t="s">
        <v>143</v>
      </c>
      <c r="H3125" t="s">
        <v>144</v>
      </c>
      <c r="I3125" t="s">
        <v>136</v>
      </c>
      <c r="J3125" t="s">
        <v>137</v>
      </c>
      <c r="K3125" t="s">
        <v>138</v>
      </c>
      <c r="L3125" t="s">
        <v>9242</v>
      </c>
      <c r="M3125" t="s">
        <v>9243</v>
      </c>
      <c r="N3125">
        <v>0.39972222200000002</v>
      </c>
      <c r="O3125">
        <v>0</v>
      </c>
      <c r="P3125">
        <v>18</v>
      </c>
      <c r="Q3125">
        <v>0</v>
      </c>
      <c r="R3125">
        <v>24</v>
      </c>
      <c r="S3125">
        <v>0</v>
      </c>
      <c r="T3125">
        <v>38</v>
      </c>
      <c r="U3125">
        <v>0</v>
      </c>
      <c r="V3125">
        <v>0</v>
      </c>
      <c r="W3125">
        <v>0</v>
      </c>
      <c r="X3125">
        <v>0.5882108718144623</v>
      </c>
      <c r="Y3125">
        <v>0</v>
      </c>
      <c r="Z3125">
        <v>0.67669484256450763</v>
      </c>
      <c r="AA3125">
        <v>0</v>
      </c>
      <c r="AB3125">
        <v>3.6589436115882306</v>
      </c>
      <c r="AC3125">
        <v>0</v>
      </c>
      <c r="AD3125">
        <v>0</v>
      </c>
      <c r="AE3125">
        <v>4.9238493259672005</v>
      </c>
    </row>
    <row r="3126" spans="1:31" x14ac:dyDescent="0.3">
      <c r="A3126">
        <v>2455500</v>
      </c>
      <c r="B3126">
        <v>1</v>
      </c>
      <c r="C3126" t="s">
        <v>80</v>
      </c>
      <c r="D3126" t="s">
        <v>85</v>
      </c>
      <c r="E3126" t="s">
        <v>173</v>
      </c>
      <c r="F3126" t="s">
        <v>9244</v>
      </c>
      <c r="G3126" t="s">
        <v>461</v>
      </c>
      <c r="H3126" t="s">
        <v>144</v>
      </c>
      <c r="I3126" t="s">
        <v>136</v>
      </c>
      <c r="J3126" t="s">
        <v>137</v>
      </c>
      <c r="K3126" t="s">
        <v>138</v>
      </c>
      <c r="L3126" t="s">
        <v>9245</v>
      </c>
      <c r="M3126" t="s">
        <v>9246</v>
      </c>
      <c r="N3126">
        <v>1.098333333</v>
      </c>
      <c r="O3126">
        <v>0</v>
      </c>
      <c r="P3126">
        <v>36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10.113797712620151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10.113797712620151</v>
      </c>
    </row>
    <row r="3127" spans="1:31" x14ac:dyDescent="0.3">
      <c r="A3127">
        <v>2455523</v>
      </c>
      <c r="B3127">
        <v>1</v>
      </c>
      <c r="C3127" t="s">
        <v>80</v>
      </c>
      <c r="D3127" t="s">
        <v>108</v>
      </c>
      <c r="E3127" t="s">
        <v>141</v>
      </c>
      <c r="F3127" t="s">
        <v>9247</v>
      </c>
      <c r="G3127" t="s">
        <v>200</v>
      </c>
      <c r="H3127" t="s">
        <v>144</v>
      </c>
      <c r="I3127" t="s">
        <v>136</v>
      </c>
      <c r="J3127" t="s">
        <v>137</v>
      </c>
      <c r="K3127" t="s">
        <v>138</v>
      </c>
      <c r="L3127" t="s">
        <v>9248</v>
      </c>
      <c r="M3127" t="s">
        <v>9249</v>
      </c>
      <c r="N3127">
        <v>2.1711111110000001</v>
      </c>
      <c r="O3127">
        <v>0</v>
      </c>
      <c r="P3127">
        <v>4</v>
      </c>
      <c r="Q3127">
        <v>0</v>
      </c>
      <c r="R3127">
        <v>0</v>
      </c>
      <c r="S3127">
        <v>0</v>
      </c>
      <c r="T3127">
        <v>1</v>
      </c>
      <c r="U3127">
        <v>0</v>
      </c>
      <c r="V3127">
        <v>0</v>
      </c>
      <c r="W3127">
        <v>0</v>
      </c>
      <c r="X3127">
        <v>0.16696463716011256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0.16696463716011256</v>
      </c>
    </row>
    <row r="3128" spans="1:31" x14ac:dyDescent="0.3">
      <c r="A3128">
        <v>2455480</v>
      </c>
      <c r="B3128">
        <v>1</v>
      </c>
      <c r="C3128" t="s">
        <v>80</v>
      </c>
      <c r="D3128" t="s">
        <v>82</v>
      </c>
      <c r="E3128" t="s">
        <v>147</v>
      </c>
      <c r="F3128" t="s">
        <v>9250</v>
      </c>
      <c r="G3128" t="s">
        <v>226</v>
      </c>
      <c r="H3128" t="s">
        <v>135</v>
      </c>
      <c r="I3128" t="s">
        <v>136</v>
      </c>
      <c r="J3128" t="s">
        <v>137</v>
      </c>
      <c r="K3128" t="s">
        <v>162</v>
      </c>
      <c r="L3128" t="s">
        <v>9251</v>
      </c>
      <c r="M3128" t="s">
        <v>9252</v>
      </c>
      <c r="N3128">
        <v>1.433888888</v>
      </c>
      <c r="O3128">
        <v>0</v>
      </c>
      <c r="P3128">
        <v>2819</v>
      </c>
      <c r="Q3128">
        <v>0</v>
      </c>
      <c r="R3128">
        <v>0</v>
      </c>
      <c r="S3128">
        <v>0</v>
      </c>
      <c r="T3128">
        <v>85</v>
      </c>
      <c r="U3128">
        <v>0</v>
      </c>
      <c r="V3128">
        <v>0</v>
      </c>
      <c r="W3128">
        <v>0</v>
      </c>
      <c r="X3128">
        <v>1227.7814930709708</v>
      </c>
      <c r="Y3128">
        <v>0</v>
      </c>
      <c r="Z3128">
        <v>0</v>
      </c>
      <c r="AA3128">
        <v>0</v>
      </c>
      <c r="AB3128">
        <v>105.97477199804911</v>
      </c>
      <c r="AC3128">
        <v>0</v>
      </c>
      <c r="AD3128">
        <v>0</v>
      </c>
      <c r="AE3128">
        <v>1333.7562650690199</v>
      </c>
    </row>
    <row r="3129" spans="1:31" x14ac:dyDescent="0.3">
      <c r="A3129">
        <v>2455898</v>
      </c>
      <c r="B3129">
        <v>1</v>
      </c>
      <c r="C3129" t="s">
        <v>80</v>
      </c>
      <c r="D3129" t="s">
        <v>92</v>
      </c>
      <c r="E3129" t="s">
        <v>147</v>
      </c>
      <c r="F3129" t="s">
        <v>9253</v>
      </c>
      <c r="G3129" t="s">
        <v>149</v>
      </c>
      <c r="H3129" t="s">
        <v>135</v>
      </c>
      <c r="I3129" t="s">
        <v>136</v>
      </c>
      <c r="J3129" t="s">
        <v>137</v>
      </c>
      <c r="K3129" t="s">
        <v>138</v>
      </c>
      <c r="L3129" t="s">
        <v>9254</v>
      </c>
      <c r="M3129" t="s">
        <v>9255</v>
      </c>
      <c r="N3129">
        <v>0.29833333299999998</v>
      </c>
      <c r="O3129">
        <v>4</v>
      </c>
      <c r="P3129">
        <v>588</v>
      </c>
      <c r="Q3129">
        <v>1</v>
      </c>
      <c r="R3129">
        <v>0</v>
      </c>
      <c r="S3129">
        <v>0</v>
      </c>
      <c r="T3129">
        <v>5</v>
      </c>
      <c r="U3129">
        <v>0</v>
      </c>
      <c r="V3129">
        <v>0</v>
      </c>
      <c r="W3129">
        <v>5.18200709769593</v>
      </c>
      <c r="X3129">
        <v>32.609350846749571</v>
      </c>
      <c r="Y3129">
        <v>0.32293160842958163</v>
      </c>
      <c r="Z3129">
        <v>0</v>
      </c>
      <c r="AA3129">
        <v>0</v>
      </c>
      <c r="AB3129">
        <v>0.28783844233582961</v>
      </c>
      <c r="AC3129">
        <v>0</v>
      </c>
      <c r="AD3129">
        <v>0</v>
      </c>
      <c r="AE3129">
        <v>38.402127995210918</v>
      </c>
    </row>
    <row r="3130" spans="1:31" x14ac:dyDescent="0.3">
      <c r="A3130">
        <v>2455586</v>
      </c>
      <c r="B3130">
        <v>1</v>
      </c>
      <c r="C3130" t="s">
        <v>81</v>
      </c>
      <c r="D3130" t="s">
        <v>128</v>
      </c>
      <c r="E3130" t="s">
        <v>169</v>
      </c>
      <c r="F3130" t="s">
        <v>7785</v>
      </c>
      <c r="G3130" t="s">
        <v>149</v>
      </c>
      <c r="H3130" t="s">
        <v>135</v>
      </c>
      <c r="I3130" t="s">
        <v>136</v>
      </c>
      <c r="J3130" t="s">
        <v>137</v>
      </c>
      <c r="K3130" t="s">
        <v>138</v>
      </c>
      <c r="L3130" t="s">
        <v>9256</v>
      </c>
      <c r="M3130" t="s">
        <v>9257</v>
      </c>
      <c r="N3130">
        <v>0.64611111099999996</v>
      </c>
      <c r="O3130">
        <v>20</v>
      </c>
      <c r="P3130">
        <v>115</v>
      </c>
      <c r="Q3130">
        <v>300</v>
      </c>
      <c r="R3130">
        <v>97</v>
      </c>
      <c r="S3130">
        <v>11</v>
      </c>
      <c r="T3130">
        <v>6</v>
      </c>
      <c r="U3130">
        <v>0</v>
      </c>
      <c r="V3130">
        <v>0</v>
      </c>
      <c r="W3130">
        <v>2.4302749915653084</v>
      </c>
      <c r="X3130">
        <v>21.586283967907963</v>
      </c>
      <c r="Y3130">
        <v>56.707791620075085</v>
      </c>
      <c r="Z3130">
        <v>22.039265286737752</v>
      </c>
      <c r="AA3130">
        <v>6.5858847481165794</v>
      </c>
      <c r="AB3130">
        <v>5.6354560712917383</v>
      </c>
      <c r="AC3130">
        <v>0</v>
      </c>
      <c r="AD3130">
        <v>0</v>
      </c>
      <c r="AE3130">
        <v>114.98495668569443</v>
      </c>
    </row>
    <row r="3131" spans="1:31" x14ac:dyDescent="0.3">
      <c r="A3131">
        <v>2455294</v>
      </c>
      <c r="B3131">
        <v>1</v>
      </c>
      <c r="C3131" t="s">
        <v>80</v>
      </c>
      <c r="D3131" t="s">
        <v>106</v>
      </c>
      <c r="E3131" t="s">
        <v>132</v>
      </c>
      <c r="F3131" t="s">
        <v>9258</v>
      </c>
      <c r="G3131" t="s">
        <v>149</v>
      </c>
      <c r="H3131" t="s">
        <v>135</v>
      </c>
      <c r="I3131" t="s">
        <v>136</v>
      </c>
      <c r="J3131" t="s">
        <v>137</v>
      </c>
      <c r="K3131" t="s">
        <v>138</v>
      </c>
      <c r="L3131" t="s">
        <v>9259</v>
      </c>
      <c r="M3131" t="s">
        <v>9260</v>
      </c>
      <c r="N3131">
        <v>1.094166666</v>
      </c>
      <c r="O3131">
        <v>1</v>
      </c>
      <c r="P3131">
        <v>45</v>
      </c>
      <c r="Q3131">
        <v>28</v>
      </c>
      <c r="R3131">
        <v>9</v>
      </c>
      <c r="S3131">
        <v>1</v>
      </c>
      <c r="T3131">
        <v>10</v>
      </c>
      <c r="U3131">
        <v>0</v>
      </c>
      <c r="V3131">
        <v>0</v>
      </c>
      <c r="W3131">
        <v>0.1618253643607015</v>
      </c>
      <c r="X3131">
        <v>9.0127620914307318</v>
      </c>
      <c r="Y3131">
        <v>20.227272082608469</v>
      </c>
      <c r="Z3131">
        <v>11.024765782610531</v>
      </c>
      <c r="AA3131">
        <v>0.12976714373660109</v>
      </c>
      <c r="AB3131">
        <v>13.152691801699609</v>
      </c>
      <c r="AC3131">
        <v>0</v>
      </c>
      <c r="AD3131">
        <v>0</v>
      </c>
      <c r="AE3131">
        <v>53.709084266446645</v>
      </c>
    </row>
    <row r="3132" spans="1:31" x14ac:dyDescent="0.3">
      <c r="A3132">
        <v>2455792</v>
      </c>
      <c r="B3132">
        <v>1</v>
      </c>
      <c r="C3132" t="s">
        <v>81</v>
      </c>
      <c r="D3132" t="s">
        <v>128</v>
      </c>
      <c r="E3132" t="s">
        <v>173</v>
      </c>
      <c r="F3132" t="s">
        <v>9261</v>
      </c>
      <c r="G3132" t="s">
        <v>175</v>
      </c>
      <c r="H3132" t="s">
        <v>144</v>
      </c>
      <c r="I3132" t="s">
        <v>136</v>
      </c>
      <c r="J3132" t="s">
        <v>137</v>
      </c>
      <c r="K3132" t="s">
        <v>138</v>
      </c>
      <c r="L3132" t="s">
        <v>9262</v>
      </c>
      <c r="M3132" t="s">
        <v>9263</v>
      </c>
      <c r="N3132">
        <v>2.991666666</v>
      </c>
      <c r="O3132">
        <v>0</v>
      </c>
      <c r="P3132">
        <v>1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0.11130161492060067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0.11130161492060067</v>
      </c>
    </row>
    <row r="3133" spans="1:31" x14ac:dyDescent="0.3">
      <c r="A3133">
        <v>2455443</v>
      </c>
      <c r="B3133">
        <v>1</v>
      </c>
      <c r="C3133" t="s">
        <v>81</v>
      </c>
      <c r="D3133" t="s">
        <v>128</v>
      </c>
      <c r="E3133" t="s">
        <v>169</v>
      </c>
      <c r="F3133" t="s">
        <v>9264</v>
      </c>
      <c r="G3133" t="s">
        <v>226</v>
      </c>
      <c r="H3133" t="s">
        <v>135</v>
      </c>
      <c r="I3133" t="s">
        <v>136</v>
      </c>
      <c r="J3133" t="s">
        <v>137</v>
      </c>
      <c r="K3133" t="s">
        <v>162</v>
      </c>
      <c r="L3133" t="s">
        <v>9265</v>
      </c>
      <c r="M3133" t="s">
        <v>9266</v>
      </c>
      <c r="N3133">
        <v>4.0280555549999999</v>
      </c>
      <c r="O3133">
        <v>0</v>
      </c>
      <c r="P3133">
        <v>7109</v>
      </c>
      <c r="Q3133">
        <v>0</v>
      </c>
      <c r="R3133">
        <v>0</v>
      </c>
      <c r="S3133">
        <v>1</v>
      </c>
      <c r="T3133">
        <v>428</v>
      </c>
      <c r="U3133">
        <v>0</v>
      </c>
      <c r="V3133">
        <v>1</v>
      </c>
      <c r="W3133">
        <v>0</v>
      </c>
      <c r="X3133">
        <v>7771.0942752843612</v>
      </c>
      <c r="Y3133">
        <v>0</v>
      </c>
      <c r="Z3133">
        <v>0</v>
      </c>
      <c r="AA3133">
        <v>543.18647174921409</v>
      </c>
      <c r="AB3133">
        <v>3994.6222883122382</v>
      </c>
      <c r="AC3133">
        <v>0</v>
      </c>
      <c r="AD3133">
        <v>124.82838250105587</v>
      </c>
      <c r="AE3133">
        <v>12433.731417846871</v>
      </c>
    </row>
    <row r="3134" spans="1:31" x14ac:dyDescent="0.3">
      <c r="A3134">
        <v>2455772</v>
      </c>
      <c r="B3134">
        <v>1</v>
      </c>
      <c r="C3134" t="s">
        <v>80</v>
      </c>
      <c r="D3134" t="s">
        <v>96</v>
      </c>
      <c r="E3134" t="s">
        <v>173</v>
      </c>
      <c r="F3134" t="s">
        <v>9267</v>
      </c>
      <c r="G3134" t="s">
        <v>219</v>
      </c>
      <c r="H3134" t="s">
        <v>144</v>
      </c>
      <c r="I3134" t="s">
        <v>136</v>
      </c>
      <c r="J3134" t="s">
        <v>3</v>
      </c>
      <c r="K3134" t="s">
        <v>138</v>
      </c>
      <c r="L3134" t="s">
        <v>9268</v>
      </c>
      <c r="M3134" t="s">
        <v>9269</v>
      </c>
      <c r="N3134">
        <v>3.9480555549999998</v>
      </c>
      <c r="O3134">
        <v>0</v>
      </c>
      <c r="P3134">
        <v>1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</row>
    <row r="3135" spans="1:31" x14ac:dyDescent="0.3">
      <c r="A3135">
        <v>2455440</v>
      </c>
      <c r="B3135">
        <v>1</v>
      </c>
      <c r="C3135" t="s">
        <v>80</v>
      </c>
      <c r="D3135" t="s">
        <v>96</v>
      </c>
      <c r="E3135" t="s">
        <v>173</v>
      </c>
      <c r="F3135" t="s">
        <v>9270</v>
      </c>
      <c r="G3135" t="s">
        <v>175</v>
      </c>
      <c r="H3135" t="s">
        <v>144</v>
      </c>
      <c r="I3135" t="s">
        <v>136</v>
      </c>
      <c r="J3135" t="s">
        <v>137</v>
      </c>
      <c r="K3135" t="s">
        <v>138</v>
      </c>
      <c r="L3135" t="s">
        <v>9271</v>
      </c>
      <c r="M3135" t="s">
        <v>9272</v>
      </c>
      <c r="N3135">
        <v>1.7975000000000001</v>
      </c>
      <c r="O3135">
        <v>0</v>
      </c>
      <c r="P3135">
        <v>1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0.5083473253723132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0.5083473253723132</v>
      </c>
    </row>
    <row r="3136" spans="1:31" x14ac:dyDescent="0.3">
      <c r="A3136">
        <v>2455749</v>
      </c>
      <c r="B3136">
        <v>1</v>
      </c>
      <c r="C3136" t="s">
        <v>81</v>
      </c>
      <c r="D3136" t="s">
        <v>121</v>
      </c>
      <c r="E3136" t="s">
        <v>159</v>
      </c>
      <c r="F3136" t="s">
        <v>9273</v>
      </c>
      <c r="G3136" t="s">
        <v>725</v>
      </c>
      <c r="H3136" t="s">
        <v>144</v>
      </c>
      <c r="I3136" t="s">
        <v>136</v>
      </c>
      <c r="J3136" t="s">
        <v>137</v>
      </c>
      <c r="K3136" t="s">
        <v>138</v>
      </c>
      <c r="L3136" t="s">
        <v>9274</v>
      </c>
      <c r="M3136" t="s">
        <v>9275</v>
      </c>
      <c r="N3136">
        <v>2.4072222220000001</v>
      </c>
      <c r="O3136">
        <v>0</v>
      </c>
      <c r="P3136">
        <v>50</v>
      </c>
      <c r="Q3136">
        <v>0</v>
      </c>
      <c r="R3136">
        <v>0</v>
      </c>
      <c r="S3136">
        <v>0</v>
      </c>
      <c r="T3136">
        <v>1</v>
      </c>
      <c r="U3136">
        <v>0</v>
      </c>
      <c r="V3136">
        <v>0</v>
      </c>
      <c r="W3136">
        <v>0</v>
      </c>
      <c r="X3136">
        <v>19.694576273552705</v>
      </c>
      <c r="Y3136">
        <v>0</v>
      </c>
      <c r="Z3136">
        <v>0</v>
      </c>
      <c r="AA3136">
        <v>0</v>
      </c>
      <c r="AB3136">
        <v>0.18291212024757059</v>
      </c>
      <c r="AC3136">
        <v>0</v>
      </c>
      <c r="AD3136">
        <v>0</v>
      </c>
      <c r="AE3136">
        <v>19.877488393800277</v>
      </c>
    </row>
    <row r="3137" spans="1:31" x14ac:dyDescent="0.3">
      <c r="A3137">
        <v>2455423</v>
      </c>
      <c r="B3137">
        <v>1</v>
      </c>
      <c r="C3137" t="s">
        <v>80</v>
      </c>
      <c r="D3137" t="s">
        <v>96</v>
      </c>
      <c r="E3137" t="s">
        <v>173</v>
      </c>
      <c r="F3137" t="s">
        <v>9276</v>
      </c>
      <c r="G3137" t="s">
        <v>175</v>
      </c>
      <c r="H3137" t="s">
        <v>144</v>
      </c>
      <c r="I3137" t="s">
        <v>136</v>
      </c>
      <c r="J3137" t="s">
        <v>137</v>
      </c>
      <c r="K3137" t="s">
        <v>138</v>
      </c>
      <c r="L3137" t="s">
        <v>9277</v>
      </c>
      <c r="M3137" t="s">
        <v>9278</v>
      </c>
      <c r="N3137">
        <v>1.386111111</v>
      </c>
      <c r="O3137">
        <v>0</v>
      </c>
      <c r="P3137">
        <v>1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2.2330544536736072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2.2330544536736072</v>
      </c>
    </row>
    <row r="3138" spans="1:31" x14ac:dyDescent="0.3">
      <c r="A3138">
        <v>2455755</v>
      </c>
      <c r="B3138">
        <v>1</v>
      </c>
      <c r="C3138" t="s">
        <v>80</v>
      </c>
      <c r="D3138" t="s">
        <v>82</v>
      </c>
      <c r="E3138" t="s">
        <v>173</v>
      </c>
      <c r="F3138" t="s">
        <v>9279</v>
      </c>
      <c r="G3138" t="s">
        <v>175</v>
      </c>
      <c r="H3138" t="s">
        <v>144</v>
      </c>
      <c r="I3138" t="s">
        <v>136</v>
      </c>
      <c r="J3138" t="s">
        <v>137</v>
      </c>
      <c r="K3138" t="s">
        <v>138</v>
      </c>
      <c r="L3138" t="s">
        <v>9280</v>
      </c>
      <c r="M3138" t="s">
        <v>9281</v>
      </c>
      <c r="N3138">
        <v>4.6586111109999999</v>
      </c>
      <c r="O3138">
        <v>0</v>
      </c>
      <c r="P3138">
        <v>3</v>
      </c>
      <c r="Q3138">
        <v>0</v>
      </c>
      <c r="R3138">
        <v>0</v>
      </c>
      <c r="S3138">
        <v>0</v>
      </c>
      <c r="T3138">
        <v>1</v>
      </c>
      <c r="U3138">
        <v>0</v>
      </c>
      <c r="V3138">
        <v>0</v>
      </c>
      <c r="W3138">
        <v>0</v>
      </c>
      <c r="X3138">
        <v>1.2067882812958246</v>
      </c>
      <c r="Y3138">
        <v>0</v>
      </c>
      <c r="Z3138">
        <v>0</v>
      </c>
      <c r="AA3138">
        <v>0</v>
      </c>
      <c r="AB3138">
        <v>7.6617801002339739E-2</v>
      </c>
      <c r="AC3138">
        <v>0</v>
      </c>
      <c r="AD3138">
        <v>0</v>
      </c>
      <c r="AE3138">
        <v>1.2834060822981643</v>
      </c>
    </row>
    <row r="3139" spans="1:31" x14ac:dyDescent="0.3">
      <c r="A3139">
        <v>2455277</v>
      </c>
      <c r="B3139">
        <v>1</v>
      </c>
      <c r="C3139" t="s">
        <v>80</v>
      </c>
      <c r="D3139" t="s">
        <v>99</v>
      </c>
      <c r="E3139" t="s">
        <v>169</v>
      </c>
      <c r="F3139" t="s">
        <v>9282</v>
      </c>
      <c r="G3139" t="s">
        <v>193</v>
      </c>
      <c r="H3139" t="s">
        <v>135</v>
      </c>
      <c r="I3139" t="s">
        <v>136</v>
      </c>
      <c r="J3139" t="s">
        <v>137</v>
      </c>
      <c r="K3139" t="s">
        <v>138</v>
      </c>
      <c r="L3139" t="s">
        <v>9283</v>
      </c>
      <c r="M3139" t="s">
        <v>9284</v>
      </c>
      <c r="N3139">
        <v>0.41777777700000002</v>
      </c>
      <c r="O3139">
        <v>4</v>
      </c>
      <c r="P3139">
        <v>872</v>
      </c>
      <c r="Q3139">
        <v>13</v>
      </c>
      <c r="R3139">
        <v>131</v>
      </c>
      <c r="S3139">
        <v>20</v>
      </c>
      <c r="T3139">
        <v>78</v>
      </c>
      <c r="U3139">
        <v>0</v>
      </c>
      <c r="V3139">
        <v>4</v>
      </c>
      <c r="W3139">
        <v>6.9066590746781271</v>
      </c>
      <c r="X3139">
        <v>57.046931487196467</v>
      </c>
      <c r="Y3139">
        <v>4.5111983488396721</v>
      </c>
      <c r="Z3139">
        <v>17.131131745957372</v>
      </c>
      <c r="AA3139">
        <v>28.436392314714414</v>
      </c>
      <c r="AB3139">
        <v>8.4700982056492791</v>
      </c>
      <c r="AC3139">
        <v>0</v>
      </c>
      <c r="AD3139">
        <v>1.9266922904542398</v>
      </c>
      <c r="AE3139">
        <v>124.42910346748957</v>
      </c>
    </row>
    <row r="3140" spans="1:31" x14ac:dyDescent="0.3">
      <c r="A3140">
        <v>2455858</v>
      </c>
      <c r="B3140">
        <v>1</v>
      </c>
      <c r="C3140" t="s">
        <v>80</v>
      </c>
      <c r="D3140" t="s">
        <v>85</v>
      </c>
      <c r="E3140" t="s">
        <v>141</v>
      </c>
      <c r="F3140" t="s">
        <v>9285</v>
      </c>
      <c r="G3140" t="s">
        <v>156</v>
      </c>
      <c r="H3140" t="s">
        <v>144</v>
      </c>
      <c r="I3140" t="s">
        <v>136</v>
      </c>
      <c r="J3140" t="s">
        <v>137</v>
      </c>
      <c r="K3140" t="s">
        <v>138</v>
      </c>
      <c r="L3140" t="s">
        <v>9286</v>
      </c>
      <c r="M3140" t="s">
        <v>9287</v>
      </c>
      <c r="N3140">
        <v>1.2350000000000001</v>
      </c>
      <c r="O3140">
        <v>0</v>
      </c>
      <c r="P3140">
        <v>13</v>
      </c>
      <c r="Q3140">
        <v>0</v>
      </c>
      <c r="R3140">
        <v>0</v>
      </c>
      <c r="S3140">
        <v>0</v>
      </c>
      <c r="T3140">
        <v>1</v>
      </c>
      <c r="U3140">
        <v>0</v>
      </c>
      <c r="V3140">
        <v>0</v>
      </c>
      <c r="W3140">
        <v>0</v>
      </c>
      <c r="X3140">
        <v>3.736379538194698</v>
      </c>
      <c r="Y3140">
        <v>0</v>
      </c>
      <c r="Z3140">
        <v>0</v>
      </c>
      <c r="AA3140">
        <v>0</v>
      </c>
      <c r="AB3140">
        <v>1.8492763676728927</v>
      </c>
      <c r="AC3140">
        <v>0</v>
      </c>
      <c r="AD3140">
        <v>0</v>
      </c>
      <c r="AE3140">
        <v>5.5856559058675908</v>
      </c>
    </row>
    <row r="3141" spans="1:31" x14ac:dyDescent="0.3">
      <c r="A3141">
        <v>2455317</v>
      </c>
      <c r="B3141">
        <v>1</v>
      </c>
      <c r="C3141" t="s">
        <v>80</v>
      </c>
      <c r="D3141" t="s">
        <v>82</v>
      </c>
      <c r="E3141" t="s">
        <v>147</v>
      </c>
      <c r="F3141" t="s">
        <v>9288</v>
      </c>
      <c r="G3141" t="s">
        <v>226</v>
      </c>
      <c r="H3141" t="s">
        <v>135</v>
      </c>
      <c r="I3141" t="s">
        <v>136</v>
      </c>
      <c r="J3141" t="s">
        <v>137</v>
      </c>
      <c r="K3141" t="s">
        <v>162</v>
      </c>
      <c r="L3141" t="s">
        <v>8780</v>
      </c>
      <c r="M3141" t="s">
        <v>9289</v>
      </c>
      <c r="N3141">
        <v>1.619444444</v>
      </c>
      <c r="O3141">
        <v>0</v>
      </c>
      <c r="P3141">
        <v>385</v>
      </c>
      <c r="Q3141">
        <v>0</v>
      </c>
      <c r="R3141">
        <v>0</v>
      </c>
      <c r="S3141">
        <v>0</v>
      </c>
      <c r="T3141">
        <v>35</v>
      </c>
      <c r="U3141">
        <v>0</v>
      </c>
      <c r="V3141">
        <v>0</v>
      </c>
      <c r="W3141">
        <v>0</v>
      </c>
      <c r="X3141">
        <v>216.64403148531397</v>
      </c>
      <c r="Y3141">
        <v>0</v>
      </c>
      <c r="Z3141">
        <v>0</v>
      </c>
      <c r="AA3141">
        <v>0</v>
      </c>
      <c r="AB3141">
        <v>138.20275362504464</v>
      </c>
      <c r="AC3141">
        <v>0</v>
      </c>
      <c r="AD3141">
        <v>0</v>
      </c>
      <c r="AE3141">
        <v>354.84678511035861</v>
      </c>
    </row>
    <row r="3142" spans="1:31" x14ac:dyDescent="0.3">
      <c r="A3142">
        <v>2455812</v>
      </c>
      <c r="B3142">
        <v>1</v>
      </c>
      <c r="C3142" t="s">
        <v>80</v>
      </c>
      <c r="D3142" t="s">
        <v>92</v>
      </c>
      <c r="E3142" t="s">
        <v>173</v>
      </c>
      <c r="F3142" t="s">
        <v>9290</v>
      </c>
      <c r="G3142" t="s">
        <v>175</v>
      </c>
      <c r="H3142" t="s">
        <v>144</v>
      </c>
      <c r="I3142" t="s">
        <v>136</v>
      </c>
      <c r="J3142" t="s">
        <v>137</v>
      </c>
      <c r="K3142" t="s">
        <v>138</v>
      </c>
      <c r="L3142" t="s">
        <v>9291</v>
      </c>
      <c r="M3142" t="s">
        <v>9292</v>
      </c>
      <c r="N3142">
        <v>2.5975000000000001</v>
      </c>
      <c r="O3142">
        <v>0</v>
      </c>
      <c r="P3142">
        <v>3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5.0932392258813062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5.0932392258813062</v>
      </c>
    </row>
    <row r="3143" spans="1:31" x14ac:dyDescent="0.3">
      <c r="A3143">
        <v>2455377</v>
      </c>
      <c r="B3143">
        <v>1</v>
      </c>
      <c r="C3143" t="s">
        <v>80</v>
      </c>
      <c r="D3143" t="s">
        <v>96</v>
      </c>
      <c r="E3143" t="s">
        <v>147</v>
      </c>
      <c r="F3143" t="s">
        <v>9293</v>
      </c>
      <c r="G3143" t="s">
        <v>3644</v>
      </c>
      <c r="H3143" t="s">
        <v>135</v>
      </c>
      <c r="I3143" t="s">
        <v>136</v>
      </c>
      <c r="J3143" t="s">
        <v>137</v>
      </c>
      <c r="K3143" t="s">
        <v>138</v>
      </c>
      <c r="L3143" t="s">
        <v>9294</v>
      </c>
      <c r="M3143" t="s">
        <v>9295</v>
      </c>
      <c r="N3143">
        <v>4.2736111110000001</v>
      </c>
      <c r="O3143">
        <v>1</v>
      </c>
      <c r="P3143">
        <v>0</v>
      </c>
      <c r="Q3143">
        <v>1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3.5352952073097703</v>
      </c>
      <c r="X3143">
        <v>0</v>
      </c>
      <c r="Y3143">
        <v>1.5393244509856172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5.0746196582953873</v>
      </c>
    </row>
    <row r="3144" spans="1:31" x14ac:dyDescent="0.3">
      <c r="A3144">
        <v>2455354</v>
      </c>
      <c r="B3144">
        <v>1</v>
      </c>
      <c r="C3144" t="s">
        <v>81</v>
      </c>
      <c r="D3144" t="s">
        <v>114</v>
      </c>
      <c r="E3144" t="s">
        <v>173</v>
      </c>
      <c r="F3144" t="s">
        <v>9296</v>
      </c>
      <c r="G3144" t="s">
        <v>175</v>
      </c>
      <c r="H3144" t="s">
        <v>144</v>
      </c>
      <c r="I3144" t="s">
        <v>136</v>
      </c>
      <c r="J3144" t="s">
        <v>137</v>
      </c>
      <c r="K3144" t="s">
        <v>138</v>
      </c>
      <c r="L3144" t="s">
        <v>9297</v>
      </c>
      <c r="M3144" t="s">
        <v>9298</v>
      </c>
      <c r="N3144">
        <v>1.6311111110000001</v>
      </c>
      <c r="O3144">
        <v>0</v>
      </c>
      <c r="P3144">
        <v>1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0.2611254654923999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0.2611254654923999</v>
      </c>
    </row>
    <row r="3145" spans="1:31" x14ac:dyDescent="0.3">
      <c r="A3145">
        <v>2455360</v>
      </c>
      <c r="B3145">
        <v>1</v>
      </c>
      <c r="C3145" t="s">
        <v>80</v>
      </c>
      <c r="D3145" t="s">
        <v>99</v>
      </c>
      <c r="E3145" t="s">
        <v>159</v>
      </c>
      <c r="F3145" t="s">
        <v>5627</v>
      </c>
      <c r="G3145" t="s">
        <v>161</v>
      </c>
      <c r="H3145" t="s">
        <v>144</v>
      </c>
      <c r="I3145" t="s">
        <v>136</v>
      </c>
      <c r="J3145" t="s">
        <v>137</v>
      </c>
      <c r="K3145" t="s">
        <v>162</v>
      </c>
      <c r="L3145" t="s">
        <v>8812</v>
      </c>
      <c r="M3145" t="s">
        <v>9299</v>
      </c>
      <c r="N3145">
        <v>7.6419444439999999</v>
      </c>
      <c r="O3145">
        <v>0</v>
      </c>
      <c r="P3145">
        <v>208</v>
      </c>
      <c r="Q3145">
        <v>0</v>
      </c>
      <c r="R3145">
        <v>3</v>
      </c>
      <c r="S3145">
        <v>0</v>
      </c>
      <c r="T3145">
        <v>42</v>
      </c>
      <c r="U3145">
        <v>0</v>
      </c>
      <c r="V3145">
        <v>0</v>
      </c>
      <c r="W3145">
        <v>0</v>
      </c>
      <c r="X3145">
        <v>393.96320373543409</v>
      </c>
      <c r="Y3145">
        <v>0</v>
      </c>
      <c r="Z3145">
        <v>4.6441607559235294</v>
      </c>
      <c r="AA3145">
        <v>0</v>
      </c>
      <c r="AB3145">
        <v>253.43844071459205</v>
      </c>
      <c r="AC3145">
        <v>0</v>
      </c>
      <c r="AD3145">
        <v>0</v>
      </c>
      <c r="AE3145">
        <v>652.04580520594959</v>
      </c>
    </row>
    <row r="3146" spans="1:31" x14ac:dyDescent="0.3">
      <c r="A3146">
        <v>2455340</v>
      </c>
      <c r="B3146">
        <v>1</v>
      </c>
      <c r="C3146" t="s">
        <v>81</v>
      </c>
      <c r="D3146" t="s">
        <v>118</v>
      </c>
      <c r="E3146" t="s">
        <v>284</v>
      </c>
      <c r="F3146" t="s">
        <v>9300</v>
      </c>
      <c r="G3146" t="s">
        <v>149</v>
      </c>
      <c r="H3146" t="s">
        <v>135</v>
      </c>
      <c r="I3146" t="s">
        <v>660</v>
      </c>
      <c r="J3146" t="s">
        <v>137</v>
      </c>
      <c r="K3146" t="s">
        <v>138</v>
      </c>
      <c r="L3146" t="s">
        <v>9301</v>
      </c>
      <c r="M3146" t="s">
        <v>9302</v>
      </c>
      <c r="N3146">
        <v>2.7743332999999998E-2</v>
      </c>
      <c r="O3146">
        <v>8</v>
      </c>
      <c r="P3146">
        <v>2934</v>
      </c>
      <c r="Q3146">
        <v>523</v>
      </c>
      <c r="R3146">
        <v>640</v>
      </c>
      <c r="S3146">
        <v>66</v>
      </c>
      <c r="T3146">
        <v>342</v>
      </c>
      <c r="U3146">
        <v>3</v>
      </c>
      <c r="V3146">
        <v>1</v>
      </c>
      <c r="W3146">
        <v>0.10754035654970756</v>
      </c>
      <c r="X3146">
        <v>13.06572341746493</v>
      </c>
      <c r="Y3146">
        <v>14.797478459106188</v>
      </c>
      <c r="Z3146">
        <v>8.338037249066943</v>
      </c>
      <c r="AA3146">
        <v>12.760162210018359</v>
      </c>
      <c r="AB3146">
        <v>6.662918121703556</v>
      </c>
      <c r="AC3146">
        <v>7.6288547152026416</v>
      </c>
      <c r="AD3146">
        <v>0.313968536211222</v>
      </c>
      <c r="AE3146">
        <v>63.674683065323542</v>
      </c>
    </row>
    <row r="3147" spans="1:31" x14ac:dyDescent="0.3">
      <c r="A3147">
        <v>2455254</v>
      </c>
      <c r="B3147">
        <v>1</v>
      </c>
      <c r="C3147" t="s">
        <v>80</v>
      </c>
      <c r="D3147" t="s">
        <v>106</v>
      </c>
      <c r="E3147" t="s">
        <v>159</v>
      </c>
      <c r="F3147" t="s">
        <v>1671</v>
      </c>
      <c r="G3147" t="s">
        <v>725</v>
      </c>
      <c r="H3147" t="s">
        <v>144</v>
      </c>
      <c r="I3147" t="s">
        <v>136</v>
      </c>
      <c r="J3147" t="s">
        <v>137</v>
      </c>
      <c r="K3147" t="s">
        <v>138</v>
      </c>
      <c r="L3147" t="s">
        <v>9303</v>
      </c>
      <c r="M3147" t="s">
        <v>9304</v>
      </c>
      <c r="N3147">
        <v>1.1950000000000001</v>
      </c>
      <c r="O3147">
        <v>0</v>
      </c>
      <c r="P3147">
        <v>28</v>
      </c>
      <c r="Q3147">
        <v>0</v>
      </c>
      <c r="R3147">
        <v>3</v>
      </c>
      <c r="S3147">
        <v>0</v>
      </c>
      <c r="T3147">
        <v>3</v>
      </c>
      <c r="U3147">
        <v>0</v>
      </c>
      <c r="V3147">
        <v>0</v>
      </c>
      <c r="W3147">
        <v>0</v>
      </c>
      <c r="X3147">
        <v>2.9645414992893153</v>
      </c>
      <c r="Y3147">
        <v>0</v>
      </c>
      <c r="Z3147">
        <v>0.97644180533225011</v>
      </c>
      <c r="AA3147">
        <v>0</v>
      </c>
      <c r="AB3147">
        <v>0.17452773490171741</v>
      </c>
      <c r="AC3147">
        <v>0</v>
      </c>
      <c r="AD3147">
        <v>0</v>
      </c>
      <c r="AE3147">
        <v>4.115511039523283</v>
      </c>
    </row>
    <row r="3148" spans="1:31" x14ac:dyDescent="0.3">
      <c r="A3148">
        <v>2455881</v>
      </c>
      <c r="B3148">
        <v>1</v>
      </c>
      <c r="C3148" t="s">
        <v>81</v>
      </c>
      <c r="D3148" t="s">
        <v>112</v>
      </c>
      <c r="E3148" t="s">
        <v>173</v>
      </c>
      <c r="F3148" t="s">
        <v>9305</v>
      </c>
      <c r="G3148" t="s">
        <v>175</v>
      </c>
      <c r="H3148" t="s">
        <v>144</v>
      </c>
      <c r="I3148" t="s">
        <v>136</v>
      </c>
      <c r="J3148" t="s">
        <v>137</v>
      </c>
      <c r="K3148" t="s">
        <v>138</v>
      </c>
      <c r="L3148" t="s">
        <v>9306</v>
      </c>
      <c r="M3148" t="s">
        <v>9307</v>
      </c>
      <c r="N3148">
        <v>0.41666666600000002</v>
      </c>
      <c r="O3148">
        <v>0</v>
      </c>
      <c r="P3148">
        <v>1</v>
      </c>
      <c r="Q3148">
        <v>0</v>
      </c>
      <c r="R3148">
        <v>1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4.2395217586324994E-2</v>
      </c>
      <c r="Y3148">
        <v>0</v>
      </c>
      <c r="Z3148">
        <v>1.7006525674673836E-2</v>
      </c>
      <c r="AA3148">
        <v>0</v>
      </c>
      <c r="AB3148">
        <v>0</v>
      </c>
      <c r="AC3148">
        <v>0</v>
      </c>
      <c r="AD3148">
        <v>0</v>
      </c>
      <c r="AE3148">
        <v>5.9401743260998827E-2</v>
      </c>
    </row>
    <row r="3149" spans="1:31" x14ac:dyDescent="0.3">
      <c r="A3149">
        <v>2455589</v>
      </c>
      <c r="B3149">
        <v>1</v>
      </c>
      <c r="C3149" t="s">
        <v>80</v>
      </c>
      <c r="D3149" t="s">
        <v>94</v>
      </c>
      <c r="E3149" t="s">
        <v>169</v>
      </c>
      <c r="F3149" t="s">
        <v>9308</v>
      </c>
      <c r="G3149" t="s">
        <v>149</v>
      </c>
      <c r="H3149" t="s">
        <v>135</v>
      </c>
      <c r="I3149" t="s">
        <v>136</v>
      </c>
      <c r="J3149" t="s">
        <v>137</v>
      </c>
      <c r="K3149" t="s">
        <v>138</v>
      </c>
      <c r="L3149" t="s">
        <v>9309</v>
      </c>
      <c r="M3149" t="s">
        <v>9310</v>
      </c>
      <c r="N3149">
        <v>0.99833333300000004</v>
      </c>
      <c r="O3149">
        <v>9</v>
      </c>
      <c r="P3149">
        <v>3430</v>
      </c>
      <c r="Q3149">
        <v>87</v>
      </c>
      <c r="R3149">
        <v>403</v>
      </c>
      <c r="S3149">
        <v>33</v>
      </c>
      <c r="T3149">
        <v>348</v>
      </c>
      <c r="U3149">
        <v>0</v>
      </c>
      <c r="V3149">
        <v>0</v>
      </c>
      <c r="W3149">
        <v>2.9249106955059019</v>
      </c>
      <c r="X3149">
        <v>435.6322613017893</v>
      </c>
      <c r="Y3149">
        <v>35.782304482899754</v>
      </c>
      <c r="Z3149">
        <v>100.8224540674876</v>
      </c>
      <c r="AA3149">
        <v>161.69928357839237</v>
      </c>
      <c r="AB3149">
        <v>211.65365632773893</v>
      </c>
      <c r="AC3149">
        <v>0</v>
      </c>
      <c r="AD3149">
        <v>0</v>
      </c>
      <c r="AE3149">
        <v>948.51487045381396</v>
      </c>
    </row>
    <row r="3150" spans="1:31" x14ac:dyDescent="0.3">
      <c r="A3150">
        <v>2456694</v>
      </c>
      <c r="B3150">
        <v>1</v>
      </c>
      <c r="C3150" t="s">
        <v>80</v>
      </c>
      <c r="D3150" t="s">
        <v>99</v>
      </c>
      <c r="E3150" t="s">
        <v>169</v>
      </c>
      <c r="F3150" t="s">
        <v>9282</v>
      </c>
      <c r="G3150" t="s">
        <v>134</v>
      </c>
      <c r="H3150" t="s">
        <v>135</v>
      </c>
      <c r="I3150" t="s">
        <v>136</v>
      </c>
      <c r="J3150" t="s">
        <v>137</v>
      </c>
      <c r="K3150" t="s">
        <v>138</v>
      </c>
      <c r="L3150" t="s">
        <v>9311</v>
      </c>
      <c r="M3150" t="s">
        <v>9312</v>
      </c>
      <c r="N3150">
        <v>0.566111111</v>
      </c>
      <c r="O3150">
        <v>4</v>
      </c>
      <c r="P3150">
        <v>912</v>
      </c>
      <c r="Q3150">
        <v>13</v>
      </c>
      <c r="R3150">
        <v>132</v>
      </c>
      <c r="S3150">
        <v>20</v>
      </c>
      <c r="T3150">
        <v>78</v>
      </c>
      <c r="U3150">
        <v>0</v>
      </c>
      <c r="V3150">
        <v>4</v>
      </c>
      <c r="W3150">
        <v>12.701846553003922</v>
      </c>
      <c r="X3150">
        <v>98.519562694332251</v>
      </c>
      <c r="Y3150">
        <v>6.3230813316292327</v>
      </c>
      <c r="Z3150">
        <v>20.421121544706629</v>
      </c>
      <c r="AA3150">
        <v>43.700320711933458</v>
      </c>
      <c r="AB3150">
        <v>16.889507537590131</v>
      </c>
      <c r="AC3150">
        <v>0</v>
      </c>
      <c r="AD3150">
        <v>3.019505166665359</v>
      </c>
      <c r="AE3150">
        <v>201.57494553986098</v>
      </c>
    </row>
    <row r="3151" spans="1:31" x14ac:dyDescent="0.3">
      <c r="A3151">
        <v>2456362</v>
      </c>
      <c r="B3151">
        <v>1</v>
      </c>
      <c r="C3151" t="s">
        <v>80</v>
      </c>
      <c r="D3151" t="s">
        <v>97</v>
      </c>
      <c r="E3151" t="s">
        <v>132</v>
      </c>
      <c r="F3151" t="s">
        <v>9313</v>
      </c>
      <c r="G3151" t="s">
        <v>149</v>
      </c>
      <c r="H3151" t="s">
        <v>135</v>
      </c>
      <c r="I3151" t="s">
        <v>136</v>
      </c>
      <c r="J3151" t="s">
        <v>137</v>
      </c>
      <c r="K3151" t="s">
        <v>138</v>
      </c>
      <c r="L3151" t="s">
        <v>9314</v>
      </c>
      <c r="M3151" t="s">
        <v>9315</v>
      </c>
      <c r="N3151">
        <v>0.77833333299999996</v>
      </c>
      <c r="O3151">
        <v>0</v>
      </c>
      <c r="P3151">
        <v>0</v>
      </c>
      <c r="Q3151">
        <v>0</v>
      </c>
      <c r="R3151">
        <v>0</v>
      </c>
      <c r="S3151">
        <v>3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583.08246358884958</v>
      </c>
      <c r="AB3151">
        <v>0</v>
      </c>
      <c r="AC3151">
        <v>0</v>
      </c>
      <c r="AD3151">
        <v>0</v>
      </c>
      <c r="AE3151">
        <v>583.08246358884958</v>
      </c>
    </row>
    <row r="3152" spans="1:31" x14ac:dyDescent="0.3">
      <c r="A3152">
        <v>2456717</v>
      </c>
      <c r="B3152">
        <v>1</v>
      </c>
      <c r="C3152" t="s">
        <v>80</v>
      </c>
      <c r="D3152" t="s">
        <v>86</v>
      </c>
      <c r="E3152" t="s">
        <v>141</v>
      </c>
      <c r="F3152" t="s">
        <v>9316</v>
      </c>
      <c r="G3152" t="s">
        <v>156</v>
      </c>
      <c r="H3152" t="s">
        <v>144</v>
      </c>
      <c r="I3152" t="s">
        <v>136</v>
      </c>
      <c r="J3152" t="s">
        <v>137</v>
      </c>
      <c r="K3152" t="s">
        <v>138</v>
      </c>
      <c r="L3152" t="s">
        <v>9317</v>
      </c>
      <c r="M3152" t="s">
        <v>9318</v>
      </c>
      <c r="N3152">
        <v>1.3080555549999999</v>
      </c>
      <c r="O3152">
        <v>0</v>
      </c>
      <c r="P3152">
        <v>67</v>
      </c>
      <c r="Q3152">
        <v>0</v>
      </c>
      <c r="R3152">
        <v>4</v>
      </c>
      <c r="S3152">
        <v>0</v>
      </c>
      <c r="T3152">
        <v>3</v>
      </c>
      <c r="U3152">
        <v>0</v>
      </c>
      <c r="V3152">
        <v>0</v>
      </c>
      <c r="W3152">
        <v>0</v>
      </c>
      <c r="X3152">
        <v>103.31084241151723</v>
      </c>
      <c r="Y3152">
        <v>0</v>
      </c>
      <c r="Z3152">
        <v>1.0081530194946402</v>
      </c>
      <c r="AA3152">
        <v>0</v>
      </c>
      <c r="AB3152">
        <v>0.23957259621837562</v>
      </c>
      <c r="AC3152">
        <v>0</v>
      </c>
      <c r="AD3152">
        <v>0</v>
      </c>
      <c r="AE3152">
        <v>104.55856802723025</v>
      </c>
    </row>
    <row r="3153" spans="1:31" x14ac:dyDescent="0.3">
      <c r="A3153">
        <v>2456053</v>
      </c>
      <c r="B3153">
        <v>1</v>
      </c>
      <c r="C3153" t="s">
        <v>80</v>
      </c>
      <c r="D3153" t="s">
        <v>83</v>
      </c>
      <c r="E3153" t="s">
        <v>159</v>
      </c>
      <c r="F3153" t="s">
        <v>9319</v>
      </c>
      <c r="G3153" t="s">
        <v>226</v>
      </c>
      <c r="H3153" t="s">
        <v>144</v>
      </c>
      <c r="I3153" t="s">
        <v>136</v>
      </c>
      <c r="J3153" t="s">
        <v>137</v>
      </c>
      <c r="K3153" t="s">
        <v>162</v>
      </c>
      <c r="L3153" t="s">
        <v>9320</v>
      </c>
      <c r="M3153" t="s">
        <v>9321</v>
      </c>
      <c r="N3153">
        <v>3.5522222220000002</v>
      </c>
      <c r="O3153">
        <v>0</v>
      </c>
      <c r="P3153">
        <v>207</v>
      </c>
      <c r="Q3153">
        <v>0</v>
      </c>
      <c r="R3153">
        <v>0</v>
      </c>
      <c r="S3153">
        <v>0</v>
      </c>
      <c r="T3153">
        <v>4</v>
      </c>
      <c r="U3153">
        <v>0</v>
      </c>
      <c r="V3153">
        <v>0</v>
      </c>
      <c r="W3153">
        <v>0</v>
      </c>
      <c r="X3153">
        <v>197.35363196507004</v>
      </c>
      <c r="Y3153">
        <v>0</v>
      </c>
      <c r="Z3153">
        <v>0</v>
      </c>
      <c r="AA3153">
        <v>0</v>
      </c>
      <c r="AB3153">
        <v>18.698847458098165</v>
      </c>
      <c r="AC3153">
        <v>0</v>
      </c>
      <c r="AD3153">
        <v>0</v>
      </c>
      <c r="AE3153">
        <v>216.05247942316819</v>
      </c>
    </row>
    <row r="3154" spans="1:31" x14ac:dyDescent="0.3">
      <c r="A3154">
        <v>2456076</v>
      </c>
      <c r="B3154">
        <v>1</v>
      </c>
      <c r="C3154" t="s">
        <v>80</v>
      </c>
      <c r="D3154" t="s">
        <v>96</v>
      </c>
      <c r="E3154" t="s">
        <v>147</v>
      </c>
      <c r="F3154" t="s">
        <v>9322</v>
      </c>
      <c r="G3154" t="s">
        <v>226</v>
      </c>
      <c r="H3154" t="s">
        <v>135</v>
      </c>
      <c r="I3154" t="s">
        <v>136</v>
      </c>
      <c r="J3154" t="s">
        <v>137</v>
      </c>
      <c r="K3154" t="s">
        <v>162</v>
      </c>
      <c r="L3154" t="s">
        <v>9323</v>
      </c>
      <c r="M3154" t="s">
        <v>9324</v>
      </c>
      <c r="N3154">
        <v>7.6816666659999999</v>
      </c>
      <c r="O3154">
        <v>0</v>
      </c>
      <c r="P3154">
        <v>340</v>
      </c>
      <c r="Q3154">
        <v>0</v>
      </c>
      <c r="R3154">
        <v>0</v>
      </c>
      <c r="S3154">
        <v>0</v>
      </c>
      <c r="T3154">
        <v>9</v>
      </c>
      <c r="U3154">
        <v>0</v>
      </c>
      <c r="V3154">
        <v>0</v>
      </c>
      <c r="W3154">
        <v>0</v>
      </c>
      <c r="X3154">
        <v>307.91469365459471</v>
      </c>
      <c r="Y3154">
        <v>0</v>
      </c>
      <c r="Z3154">
        <v>0</v>
      </c>
      <c r="AA3154">
        <v>0</v>
      </c>
      <c r="AB3154">
        <v>88.657521538891899</v>
      </c>
      <c r="AC3154">
        <v>0</v>
      </c>
      <c r="AD3154">
        <v>0</v>
      </c>
      <c r="AE3154">
        <v>396.57221519348661</v>
      </c>
    </row>
    <row r="3155" spans="1:31" x14ac:dyDescent="0.3">
      <c r="A3155">
        <v>2456216</v>
      </c>
      <c r="B3155">
        <v>1</v>
      </c>
      <c r="C3155" t="s">
        <v>80</v>
      </c>
      <c r="D3155" t="s">
        <v>108</v>
      </c>
      <c r="E3155" t="s">
        <v>159</v>
      </c>
      <c r="F3155" t="s">
        <v>9086</v>
      </c>
      <c r="G3155" t="s">
        <v>226</v>
      </c>
      <c r="H3155" t="s">
        <v>144</v>
      </c>
      <c r="I3155" t="s">
        <v>136</v>
      </c>
      <c r="J3155" t="s">
        <v>137</v>
      </c>
      <c r="K3155" t="s">
        <v>162</v>
      </c>
      <c r="L3155" t="s">
        <v>9325</v>
      </c>
      <c r="M3155" t="s">
        <v>9326</v>
      </c>
      <c r="N3155">
        <v>5.4272222220000002</v>
      </c>
      <c r="O3155">
        <v>0</v>
      </c>
      <c r="P3155">
        <v>58</v>
      </c>
      <c r="Q3155">
        <v>0</v>
      </c>
      <c r="R3155">
        <v>18</v>
      </c>
      <c r="S3155">
        <v>0</v>
      </c>
      <c r="T3155">
        <v>5</v>
      </c>
      <c r="U3155">
        <v>0</v>
      </c>
      <c r="V3155">
        <v>0</v>
      </c>
      <c r="W3155">
        <v>0</v>
      </c>
      <c r="X3155">
        <v>42.337152432630802</v>
      </c>
      <c r="Y3155">
        <v>0</v>
      </c>
      <c r="Z3155">
        <v>8.7866533843225803</v>
      </c>
      <c r="AA3155">
        <v>0</v>
      </c>
      <c r="AB3155">
        <v>3.4721648551968394</v>
      </c>
      <c r="AC3155">
        <v>0</v>
      </c>
      <c r="AD3155">
        <v>0</v>
      </c>
      <c r="AE3155">
        <v>54.595970672150216</v>
      </c>
    </row>
    <row r="3156" spans="1:31" x14ac:dyDescent="0.3">
      <c r="A3156">
        <v>2455970</v>
      </c>
      <c r="B3156">
        <v>1</v>
      </c>
      <c r="C3156" t="s">
        <v>80</v>
      </c>
      <c r="D3156" t="s">
        <v>83</v>
      </c>
      <c r="E3156" t="s">
        <v>284</v>
      </c>
      <c r="F3156" t="s">
        <v>9327</v>
      </c>
      <c r="G3156" t="s">
        <v>679</v>
      </c>
      <c r="H3156" t="s">
        <v>135</v>
      </c>
      <c r="I3156" t="s">
        <v>136</v>
      </c>
      <c r="J3156" t="s">
        <v>137</v>
      </c>
      <c r="K3156" t="s">
        <v>138</v>
      </c>
      <c r="L3156" t="s">
        <v>9328</v>
      </c>
      <c r="M3156" t="s">
        <v>9329</v>
      </c>
      <c r="N3156">
        <v>2.438055555</v>
      </c>
      <c r="O3156">
        <v>0</v>
      </c>
      <c r="P3156">
        <v>5829</v>
      </c>
      <c r="Q3156">
        <v>0</v>
      </c>
      <c r="R3156">
        <v>0</v>
      </c>
      <c r="S3156">
        <v>4</v>
      </c>
      <c r="T3156">
        <v>370</v>
      </c>
      <c r="U3156">
        <v>0</v>
      </c>
      <c r="V3156">
        <v>0</v>
      </c>
      <c r="W3156">
        <v>0</v>
      </c>
      <c r="X3156">
        <v>5931.1854901723736</v>
      </c>
      <c r="Y3156">
        <v>0</v>
      </c>
      <c r="Z3156">
        <v>0</v>
      </c>
      <c r="AA3156">
        <v>209.14878223071528</v>
      </c>
      <c r="AB3156">
        <v>916.19194569276397</v>
      </c>
      <c r="AC3156">
        <v>0</v>
      </c>
      <c r="AD3156">
        <v>0</v>
      </c>
      <c r="AE3156">
        <v>7056.5262180958525</v>
      </c>
    </row>
    <row r="3157" spans="1:31" x14ac:dyDescent="0.3">
      <c r="A3157">
        <v>2456488</v>
      </c>
      <c r="B3157">
        <v>1</v>
      </c>
      <c r="C3157" t="s">
        <v>80</v>
      </c>
      <c r="D3157" t="s">
        <v>93</v>
      </c>
      <c r="E3157" t="s">
        <v>141</v>
      </c>
      <c r="F3157" t="s">
        <v>9330</v>
      </c>
      <c r="G3157" t="s">
        <v>156</v>
      </c>
      <c r="H3157" t="s">
        <v>144</v>
      </c>
      <c r="I3157" t="s">
        <v>136</v>
      </c>
      <c r="J3157" t="s">
        <v>137</v>
      </c>
      <c r="K3157" t="s">
        <v>138</v>
      </c>
      <c r="L3157" t="s">
        <v>9331</v>
      </c>
      <c r="M3157" t="s">
        <v>9332</v>
      </c>
      <c r="N3157">
        <v>2.326944444</v>
      </c>
      <c r="O3157">
        <v>0</v>
      </c>
      <c r="P3157">
        <v>19</v>
      </c>
      <c r="Q3157">
        <v>0</v>
      </c>
      <c r="R3157">
        <v>0</v>
      </c>
      <c r="S3157">
        <v>0</v>
      </c>
      <c r="T3157">
        <v>4</v>
      </c>
      <c r="U3157">
        <v>0</v>
      </c>
      <c r="V3157">
        <v>0</v>
      </c>
      <c r="W3157">
        <v>0</v>
      </c>
      <c r="X3157">
        <v>5.2631655778167401</v>
      </c>
      <c r="Y3157">
        <v>0</v>
      </c>
      <c r="Z3157">
        <v>0</v>
      </c>
      <c r="AA3157">
        <v>0</v>
      </c>
      <c r="AB3157">
        <v>1.251315917770466</v>
      </c>
      <c r="AC3157">
        <v>0</v>
      </c>
      <c r="AD3157">
        <v>0</v>
      </c>
      <c r="AE3157">
        <v>6.5144814955872059</v>
      </c>
    </row>
    <row r="3158" spans="1:31" x14ac:dyDescent="0.3">
      <c r="A3158">
        <v>2456382</v>
      </c>
      <c r="B3158">
        <v>1</v>
      </c>
      <c r="C3158" t="s">
        <v>80</v>
      </c>
      <c r="D3158" t="s">
        <v>108</v>
      </c>
      <c r="E3158" t="s">
        <v>141</v>
      </c>
      <c r="F3158" t="s">
        <v>9333</v>
      </c>
      <c r="G3158" t="s">
        <v>2364</v>
      </c>
      <c r="H3158" t="s">
        <v>144</v>
      </c>
      <c r="I3158" t="s">
        <v>136</v>
      </c>
      <c r="J3158" t="s">
        <v>137</v>
      </c>
      <c r="K3158" t="s">
        <v>138</v>
      </c>
      <c r="L3158" t="s">
        <v>9334</v>
      </c>
      <c r="M3158" t="s">
        <v>9335</v>
      </c>
      <c r="N3158">
        <v>0.56388888800000003</v>
      </c>
      <c r="O3158">
        <v>0</v>
      </c>
      <c r="P3158">
        <v>7</v>
      </c>
      <c r="Q3158">
        <v>0</v>
      </c>
      <c r="R3158">
        <v>2</v>
      </c>
      <c r="S3158">
        <v>0</v>
      </c>
      <c r="T3158">
        <v>1</v>
      </c>
      <c r="U3158">
        <v>0</v>
      </c>
      <c r="V3158">
        <v>0</v>
      </c>
      <c r="W3158">
        <v>0</v>
      </c>
      <c r="X3158">
        <v>0.31735423761431836</v>
      </c>
      <c r="Y3158">
        <v>0</v>
      </c>
      <c r="Z3158">
        <v>0.12372371722508113</v>
      </c>
      <c r="AA3158">
        <v>0</v>
      </c>
      <c r="AB3158">
        <v>1.7509777579729886E-2</v>
      </c>
      <c r="AC3158">
        <v>0</v>
      </c>
      <c r="AD3158">
        <v>0</v>
      </c>
      <c r="AE3158">
        <v>0.45858773241912937</v>
      </c>
    </row>
    <row r="3159" spans="1:31" x14ac:dyDescent="0.3">
      <c r="A3159">
        <v>2456631</v>
      </c>
      <c r="B3159">
        <v>1</v>
      </c>
      <c r="C3159" t="s">
        <v>81</v>
      </c>
      <c r="D3159" t="s">
        <v>120</v>
      </c>
      <c r="E3159" t="s">
        <v>132</v>
      </c>
      <c r="F3159" t="s">
        <v>9336</v>
      </c>
      <c r="G3159" t="s">
        <v>149</v>
      </c>
      <c r="H3159" t="s">
        <v>135</v>
      </c>
      <c r="I3159" t="s">
        <v>136</v>
      </c>
      <c r="J3159" t="s">
        <v>137</v>
      </c>
      <c r="K3159" t="s">
        <v>138</v>
      </c>
      <c r="L3159" t="s">
        <v>9337</v>
      </c>
      <c r="M3159" t="s">
        <v>9338</v>
      </c>
      <c r="N3159">
        <v>0.27472222200000002</v>
      </c>
      <c r="O3159">
        <v>0</v>
      </c>
      <c r="P3159">
        <v>579</v>
      </c>
      <c r="Q3159">
        <v>40</v>
      </c>
      <c r="R3159">
        <v>11</v>
      </c>
      <c r="S3159">
        <v>5</v>
      </c>
      <c r="T3159">
        <v>81</v>
      </c>
      <c r="U3159">
        <v>0</v>
      </c>
      <c r="V3159">
        <v>0</v>
      </c>
      <c r="W3159">
        <v>0</v>
      </c>
      <c r="X3159">
        <v>42.701484760010054</v>
      </c>
      <c r="Y3159">
        <v>4.2197651718301703</v>
      </c>
      <c r="Z3159">
        <v>0.95314194351480896</v>
      </c>
      <c r="AA3159">
        <v>7.5566910617231615</v>
      </c>
      <c r="AB3159">
        <v>10.275132852065827</v>
      </c>
      <c r="AC3159">
        <v>0</v>
      </c>
      <c r="AD3159">
        <v>0</v>
      </c>
      <c r="AE3159">
        <v>65.706215789144025</v>
      </c>
    </row>
    <row r="3160" spans="1:31" x14ac:dyDescent="0.3">
      <c r="A3160">
        <v>2456033</v>
      </c>
      <c r="B3160">
        <v>1</v>
      </c>
      <c r="C3160" t="s">
        <v>80</v>
      </c>
      <c r="D3160" t="s">
        <v>108</v>
      </c>
      <c r="E3160" t="s">
        <v>147</v>
      </c>
      <c r="F3160" t="s">
        <v>9339</v>
      </c>
      <c r="G3160" t="s">
        <v>226</v>
      </c>
      <c r="H3160" t="s">
        <v>135</v>
      </c>
      <c r="I3160" t="s">
        <v>136</v>
      </c>
      <c r="J3160" t="s">
        <v>137</v>
      </c>
      <c r="K3160" t="s">
        <v>162</v>
      </c>
      <c r="L3160" t="s">
        <v>9340</v>
      </c>
      <c r="M3160" t="s">
        <v>9341</v>
      </c>
      <c r="N3160">
        <v>2.7311111110000001</v>
      </c>
      <c r="O3160">
        <v>1</v>
      </c>
      <c r="P3160">
        <v>191</v>
      </c>
      <c r="Q3160">
        <v>0</v>
      </c>
      <c r="R3160">
        <v>106</v>
      </c>
      <c r="S3160">
        <v>1</v>
      </c>
      <c r="T3160">
        <v>46</v>
      </c>
      <c r="U3160">
        <v>0</v>
      </c>
      <c r="V3160">
        <v>0</v>
      </c>
      <c r="W3160">
        <v>0.76585839662002753</v>
      </c>
      <c r="X3160">
        <v>73.588317000511154</v>
      </c>
      <c r="Y3160">
        <v>0</v>
      </c>
      <c r="Z3160">
        <v>23.170522329531771</v>
      </c>
      <c r="AA3160">
        <v>5.5065354084931863</v>
      </c>
      <c r="AB3160">
        <v>120.63181252738813</v>
      </c>
      <c r="AC3160">
        <v>0</v>
      </c>
      <c r="AD3160">
        <v>0</v>
      </c>
      <c r="AE3160">
        <v>223.66304566254428</v>
      </c>
    </row>
    <row r="3161" spans="1:31" x14ac:dyDescent="0.3">
      <c r="A3161">
        <v>2456674</v>
      </c>
      <c r="B3161">
        <v>1</v>
      </c>
      <c r="C3161" t="s">
        <v>80</v>
      </c>
      <c r="D3161" t="s">
        <v>106</v>
      </c>
      <c r="E3161" t="s">
        <v>141</v>
      </c>
      <c r="F3161" t="s">
        <v>9342</v>
      </c>
      <c r="G3161" t="s">
        <v>1536</v>
      </c>
      <c r="H3161" t="s">
        <v>144</v>
      </c>
      <c r="I3161" t="s">
        <v>136</v>
      </c>
      <c r="J3161" t="s">
        <v>137</v>
      </c>
      <c r="K3161" t="s">
        <v>138</v>
      </c>
      <c r="L3161" t="s">
        <v>9343</v>
      </c>
      <c r="M3161" t="s">
        <v>9344</v>
      </c>
      <c r="N3161">
        <v>2.747222222</v>
      </c>
      <c r="O3161">
        <v>0</v>
      </c>
      <c r="P3161">
        <v>6</v>
      </c>
      <c r="Q3161">
        <v>0</v>
      </c>
      <c r="R3161">
        <v>0</v>
      </c>
      <c r="S3161">
        <v>0</v>
      </c>
      <c r="T3161">
        <v>1</v>
      </c>
      <c r="U3161">
        <v>0</v>
      </c>
      <c r="V3161">
        <v>0</v>
      </c>
      <c r="W3161">
        <v>0</v>
      </c>
      <c r="X3161">
        <v>1.8670552227941357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1.8670552227941357</v>
      </c>
    </row>
    <row r="3162" spans="1:31" x14ac:dyDescent="0.3">
      <c r="A3162">
        <v>2456342</v>
      </c>
      <c r="B3162">
        <v>1</v>
      </c>
      <c r="C3162" t="s">
        <v>80</v>
      </c>
      <c r="D3162" t="s">
        <v>92</v>
      </c>
      <c r="E3162" t="s">
        <v>141</v>
      </c>
      <c r="F3162" t="s">
        <v>9345</v>
      </c>
      <c r="G3162" t="s">
        <v>156</v>
      </c>
      <c r="H3162" t="s">
        <v>144</v>
      </c>
      <c r="I3162" t="s">
        <v>136</v>
      </c>
      <c r="J3162" t="s">
        <v>137</v>
      </c>
      <c r="K3162" t="s">
        <v>138</v>
      </c>
      <c r="L3162" t="s">
        <v>9346</v>
      </c>
      <c r="M3162" t="s">
        <v>9347</v>
      </c>
      <c r="N3162">
        <v>3.261111111</v>
      </c>
      <c r="O3162">
        <v>0</v>
      </c>
      <c r="P3162">
        <v>44</v>
      </c>
      <c r="Q3162">
        <v>0</v>
      </c>
      <c r="R3162">
        <v>0</v>
      </c>
      <c r="S3162">
        <v>0</v>
      </c>
      <c r="T3162">
        <v>3</v>
      </c>
      <c r="U3162">
        <v>0</v>
      </c>
      <c r="V3162">
        <v>0</v>
      </c>
      <c r="W3162">
        <v>0</v>
      </c>
      <c r="X3162">
        <v>74.750088330854012</v>
      </c>
      <c r="Y3162">
        <v>0</v>
      </c>
      <c r="Z3162">
        <v>0</v>
      </c>
      <c r="AA3162">
        <v>0</v>
      </c>
      <c r="AB3162">
        <v>109.72437768275688</v>
      </c>
      <c r="AC3162">
        <v>0</v>
      </c>
      <c r="AD3162">
        <v>0</v>
      </c>
      <c r="AE3162">
        <v>184.47446601361088</v>
      </c>
    </row>
    <row r="3163" spans="1:31" x14ac:dyDescent="0.3">
      <c r="A3163">
        <v>2456511</v>
      </c>
      <c r="B3163">
        <v>1</v>
      </c>
      <c r="C3163" t="s">
        <v>81</v>
      </c>
      <c r="D3163" t="s">
        <v>128</v>
      </c>
      <c r="E3163" t="s">
        <v>132</v>
      </c>
      <c r="F3163" t="s">
        <v>9348</v>
      </c>
      <c r="G3163" t="s">
        <v>149</v>
      </c>
      <c r="H3163" t="s">
        <v>135</v>
      </c>
      <c r="I3163" t="s">
        <v>136</v>
      </c>
      <c r="J3163" t="s">
        <v>137</v>
      </c>
      <c r="K3163" t="s">
        <v>138</v>
      </c>
      <c r="L3163" t="s">
        <v>9349</v>
      </c>
      <c r="M3163" t="s">
        <v>9350</v>
      </c>
      <c r="N3163">
        <v>4.073611111</v>
      </c>
      <c r="O3163">
        <v>2</v>
      </c>
      <c r="P3163">
        <v>3</v>
      </c>
      <c r="Q3163">
        <v>59</v>
      </c>
      <c r="R3163">
        <v>34</v>
      </c>
      <c r="S3163">
        <v>6</v>
      </c>
      <c r="T3163">
        <v>0</v>
      </c>
      <c r="U3163">
        <v>0</v>
      </c>
      <c r="V3163">
        <v>0</v>
      </c>
      <c r="W3163">
        <v>6.2333594947720146</v>
      </c>
      <c r="X3163">
        <v>15.258133472238249</v>
      </c>
      <c r="Y3163">
        <v>86.261228509419894</v>
      </c>
      <c r="Z3163">
        <v>278.95825018516814</v>
      </c>
      <c r="AA3163">
        <v>18.69162332319187</v>
      </c>
      <c r="AB3163">
        <v>0</v>
      </c>
      <c r="AC3163">
        <v>0</v>
      </c>
      <c r="AD3163">
        <v>0</v>
      </c>
      <c r="AE3163">
        <v>405.4025949847902</v>
      </c>
    </row>
    <row r="3164" spans="1:31" x14ac:dyDescent="0.3">
      <c r="A3164">
        <v>2456050</v>
      </c>
      <c r="B3164">
        <v>1</v>
      </c>
      <c r="C3164" t="s">
        <v>80</v>
      </c>
      <c r="D3164" t="s">
        <v>101</v>
      </c>
      <c r="E3164" t="s">
        <v>141</v>
      </c>
      <c r="F3164" t="s">
        <v>9351</v>
      </c>
      <c r="G3164" t="s">
        <v>143</v>
      </c>
      <c r="H3164" t="s">
        <v>144</v>
      </c>
      <c r="I3164" t="s">
        <v>136</v>
      </c>
      <c r="J3164" t="s">
        <v>137</v>
      </c>
      <c r="K3164" t="s">
        <v>138</v>
      </c>
      <c r="L3164" t="s">
        <v>9352</v>
      </c>
      <c r="M3164" t="s">
        <v>9353</v>
      </c>
      <c r="N3164">
        <v>0.65722222200000002</v>
      </c>
      <c r="O3164">
        <v>0</v>
      </c>
      <c r="P3164">
        <v>80</v>
      </c>
      <c r="Q3164">
        <v>0</v>
      </c>
      <c r="R3164">
        <v>0</v>
      </c>
      <c r="S3164">
        <v>0</v>
      </c>
      <c r="T3164">
        <v>2</v>
      </c>
      <c r="U3164">
        <v>0</v>
      </c>
      <c r="V3164">
        <v>0</v>
      </c>
      <c r="W3164">
        <v>0</v>
      </c>
      <c r="X3164">
        <v>9.1327758497763583</v>
      </c>
      <c r="Y3164">
        <v>0</v>
      </c>
      <c r="Z3164">
        <v>0</v>
      </c>
      <c r="AA3164">
        <v>0</v>
      </c>
      <c r="AB3164">
        <v>0.21652880152380863</v>
      </c>
      <c r="AC3164">
        <v>0</v>
      </c>
      <c r="AD3164">
        <v>0</v>
      </c>
      <c r="AE3164">
        <v>9.3493046513001676</v>
      </c>
    </row>
    <row r="3165" spans="1:31" x14ac:dyDescent="0.3">
      <c r="A3165">
        <v>2456259</v>
      </c>
      <c r="B3165">
        <v>1</v>
      </c>
      <c r="C3165" t="s">
        <v>80</v>
      </c>
      <c r="D3165" t="s">
        <v>96</v>
      </c>
      <c r="E3165" t="s">
        <v>173</v>
      </c>
      <c r="F3165" t="s">
        <v>5365</v>
      </c>
      <c r="G3165" t="s">
        <v>175</v>
      </c>
      <c r="H3165" t="s">
        <v>144</v>
      </c>
      <c r="I3165" t="s">
        <v>136</v>
      </c>
      <c r="J3165" t="s">
        <v>137</v>
      </c>
      <c r="K3165" t="s">
        <v>138</v>
      </c>
      <c r="L3165" t="s">
        <v>9354</v>
      </c>
      <c r="M3165" t="s">
        <v>9355</v>
      </c>
      <c r="N3165">
        <v>1.818888888</v>
      </c>
      <c r="O3165">
        <v>0</v>
      </c>
      <c r="P3165">
        <v>1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0.64317402805691581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0.64317402805691581</v>
      </c>
    </row>
    <row r="3166" spans="1:31" x14ac:dyDescent="0.3">
      <c r="A3166">
        <v>2456551</v>
      </c>
      <c r="B3166">
        <v>1</v>
      </c>
      <c r="C3166" t="s">
        <v>80</v>
      </c>
      <c r="D3166" t="s">
        <v>103</v>
      </c>
      <c r="E3166" t="s">
        <v>132</v>
      </c>
      <c r="F3166" t="s">
        <v>9356</v>
      </c>
      <c r="G3166" t="s">
        <v>134</v>
      </c>
      <c r="H3166" t="s">
        <v>135</v>
      </c>
      <c r="I3166" t="s">
        <v>136</v>
      </c>
      <c r="J3166" t="s">
        <v>137</v>
      </c>
      <c r="K3166" t="s">
        <v>138</v>
      </c>
      <c r="L3166" t="s">
        <v>9357</v>
      </c>
      <c r="M3166" t="s">
        <v>9358</v>
      </c>
      <c r="N3166">
        <v>3.6147222220000002</v>
      </c>
      <c r="O3166">
        <v>22</v>
      </c>
      <c r="P3166">
        <v>2658</v>
      </c>
      <c r="Q3166">
        <v>35</v>
      </c>
      <c r="R3166">
        <v>203</v>
      </c>
      <c r="S3166">
        <v>56</v>
      </c>
      <c r="T3166">
        <v>758</v>
      </c>
      <c r="U3166">
        <v>6</v>
      </c>
      <c r="V3166">
        <v>1</v>
      </c>
      <c r="W3166">
        <v>64.741743701576823</v>
      </c>
      <c r="X3166">
        <v>2149.7342676860894</v>
      </c>
      <c r="Y3166">
        <v>482.21900823671234</v>
      </c>
      <c r="Z3166">
        <v>231.09017670504062</v>
      </c>
      <c r="AA3166">
        <v>818.73658587273906</v>
      </c>
      <c r="AB3166">
        <v>1347.9424261210036</v>
      </c>
      <c r="AC3166">
        <v>1238.2069587097906</v>
      </c>
      <c r="AD3166">
        <v>58.677879183453896</v>
      </c>
      <c r="AE3166">
        <v>6391.3490462164064</v>
      </c>
    </row>
    <row r="3167" spans="1:31" x14ac:dyDescent="0.3">
      <c r="A3167">
        <v>2456305</v>
      </c>
      <c r="B3167">
        <v>1</v>
      </c>
      <c r="C3167" t="s">
        <v>80</v>
      </c>
      <c r="D3167" t="s">
        <v>82</v>
      </c>
      <c r="E3167" t="s">
        <v>159</v>
      </c>
      <c r="F3167" t="s">
        <v>8608</v>
      </c>
      <c r="G3167" t="s">
        <v>143</v>
      </c>
      <c r="H3167" t="s">
        <v>144</v>
      </c>
      <c r="I3167" t="s">
        <v>136</v>
      </c>
      <c r="J3167" t="s">
        <v>137</v>
      </c>
      <c r="K3167" t="s">
        <v>138</v>
      </c>
      <c r="L3167" t="s">
        <v>9359</v>
      </c>
      <c r="M3167" t="s">
        <v>9360</v>
      </c>
      <c r="N3167">
        <v>0.60305555499999997</v>
      </c>
      <c r="O3167">
        <v>0</v>
      </c>
      <c r="P3167">
        <v>663</v>
      </c>
      <c r="Q3167">
        <v>0</v>
      </c>
      <c r="R3167">
        <v>0</v>
      </c>
      <c r="S3167">
        <v>0</v>
      </c>
      <c r="T3167">
        <v>15</v>
      </c>
      <c r="U3167">
        <v>0</v>
      </c>
      <c r="V3167">
        <v>0</v>
      </c>
      <c r="W3167">
        <v>0</v>
      </c>
      <c r="X3167">
        <v>174.52012949694412</v>
      </c>
      <c r="Y3167">
        <v>0</v>
      </c>
      <c r="Z3167">
        <v>0</v>
      </c>
      <c r="AA3167">
        <v>0</v>
      </c>
      <c r="AB3167">
        <v>11.936729230621761</v>
      </c>
      <c r="AC3167">
        <v>0</v>
      </c>
      <c r="AD3167">
        <v>0</v>
      </c>
      <c r="AE3167">
        <v>186.45685872756587</v>
      </c>
    </row>
    <row r="3168" spans="1:31" x14ac:dyDescent="0.3">
      <c r="A3168">
        <v>2456010</v>
      </c>
      <c r="B3168">
        <v>1</v>
      </c>
      <c r="C3168" t="s">
        <v>80</v>
      </c>
      <c r="D3168" t="s">
        <v>83</v>
      </c>
      <c r="E3168" t="s">
        <v>159</v>
      </c>
      <c r="F3168" t="s">
        <v>6271</v>
      </c>
      <c r="G3168" t="s">
        <v>143</v>
      </c>
      <c r="H3168" t="s">
        <v>144</v>
      </c>
      <c r="I3168" t="s">
        <v>136</v>
      </c>
      <c r="J3168" t="s">
        <v>137</v>
      </c>
      <c r="K3168" t="s">
        <v>138</v>
      </c>
      <c r="L3168" t="s">
        <v>9361</v>
      </c>
      <c r="M3168" t="s">
        <v>9362</v>
      </c>
      <c r="N3168">
        <v>2.537222222</v>
      </c>
      <c r="O3168">
        <v>0</v>
      </c>
      <c r="P3168">
        <v>1</v>
      </c>
      <c r="Q3168">
        <v>0</v>
      </c>
      <c r="R3168">
        <v>0</v>
      </c>
      <c r="S3168">
        <v>0</v>
      </c>
      <c r="T3168">
        <v>59</v>
      </c>
      <c r="U3168">
        <v>0</v>
      </c>
      <c r="V3168">
        <v>16</v>
      </c>
      <c r="W3168">
        <v>0</v>
      </c>
      <c r="X3168">
        <v>5.4749705434802731E-2</v>
      </c>
      <c r="Y3168">
        <v>0</v>
      </c>
      <c r="Z3168">
        <v>0</v>
      </c>
      <c r="AA3168">
        <v>0</v>
      </c>
      <c r="AB3168">
        <v>368.83708995875759</v>
      </c>
      <c r="AC3168">
        <v>0</v>
      </c>
      <c r="AD3168">
        <v>2161.5339460614819</v>
      </c>
      <c r="AE3168">
        <v>2530.4257857256744</v>
      </c>
    </row>
    <row r="3169" spans="1:31" x14ac:dyDescent="0.3">
      <c r="A3169">
        <v>2456471</v>
      </c>
      <c r="B3169">
        <v>1</v>
      </c>
      <c r="C3169" t="s">
        <v>80</v>
      </c>
      <c r="D3169" t="s">
        <v>90</v>
      </c>
      <c r="E3169" t="s">
        <v>147</v>
      </c>
      <c r="F3169" t="s">
        <v>9363</v>
      </c>
      <c r="G3169" t="s">
        <v>226</v>
      </c>
      <c r="H3169" t="s">
        <v>135</v>
      </c>
      <c r="I3169" t="s">
        <v>136</v>
      </c>
      <c r="J3169" t="s">
        <v>137</v>
      </c>
      <c r="K3169" t="s">
        <v>162</v>
      </c>
      <c r="L3169" t="s">
        <v>9364</v>
      </c>
      <c r="M3169" t="s">
        <v>9365</v>
      </c>
      <c r="N3169">
        <v>2.5333333329999999</v>
      </c>
      <c r="O3169">
        <v>0</v>
      </c>
      <c r="P3169">
        <v>935</v>
      </c>
      <c r="Q3169">
        <v>0</v>
      </c>
      <c r="R3169">
        <v>0</v>
      </c>
      <c r="S3169">
        <v>0</v>
      </c>
      <c r="T3169">
        <v>29</v>
      </c>
      <c r="U3169">
        <v>0</v>
      </c>
      <c r="V3169">
        <v>0</v>
      </c>
      <c r="W3169">
        <v>0</v>
      </c>
      <c r="X3169">
        <v>637.96203419961319</v>
      </c>
      <c r="Y3169">
        <v>0</v>
      </c>
      <c r="Z3169">
        <v>0</v>
      </c>
      <c r="AA3169">
        <v>0</v>
      </c>
      <c r="AB3169">
        <v>127.08398754043733</v>
      </c>
      <c r="AC3169">
        <v>0</v>
      </c>
      <c r="AD3169">
        <v>0</v>
      </c>
      <c r="AE3169">
        <v>765.04602174005049</v>
      </c>
    </row>
    <row r="3170" spans="1:31" x14ac:dyDescent="0.3">
      <c r="A3170">
        <v>2456634</v>
      </c>
      <c r="B3170">
        <v>1</v>
      </c>
      <c r="C3170" t="s">
        <v>81</v>
      </c>
      <c r="D3170" t="s">
        <v>117</v>
      </c>
      <c r="E3170" t="s">
        <v>141</v>
      </c>
      <c r="F3170" t="s">
        <v>9366</v>
      </c>
      <c r="G3170" t="s">
        <v>156</v>
      </c>
      <c r="H3170" t="s">
        <v>144</v>
      </c>
      <c r="I3170" t="s">
        <v>136</v>
      </c>
      <c r="J3170" t="s">
        <v>137</v>
      </c>
      <c r="K3170" t="s">
        <v>138</v>
      </c>
      <c r="L3170" t="s">
        <v>9367</v>
      </c>
      <c r="M3170" t="s">
        <v>9368</v>
      </c>
      <c r="N3170">
        <v>1.3377777769999999</v>
      </c>
      <c r="O3170">
        <v>0</v>
      </c>
      <c r="P3170">
        <v>1</v>
      </c>
      <c r="Q3170">
        <v>0</v>
      </c>
      <c r="R3170">
        <v>2</v>
      </c>
      <c r="S3170">
        <v>0</v>
      </c>
      <c r="T3170">
        <v>3</v>
      </c>
      <c r="U3170">
        <v>0</v>
      </c>
      <c r="V3170">
        <v>0</v>
      </c>
      <c r="W3170">
        <v>0</v>
      </c>
      <c r="X3170">
        <v>3.8582227475769768E-2</v>
      </c>
      <c r="Y3170">
        <v>0</v>
      </c>
      <c r="Z3170">
        <v>8.3089413143848224E-5</v>
      </c>
      <c r="AA3170">
        <v>0</v>
      </c>
      <c r="AB3170">
        <v>0.77280042614314559</v>
      </c>
      <c r="AC3170">
        <v>0</v>
      </c>
      <c r="AD3170">
        <v>0</v>
      </c>
      <c r="AE3170">
        <v>0.81146574303205921</v>
      </c>
    </row>
    <row r="3171" spans="1:31" x14ac:dyDescent="0.3">
      <c r="A3171">
        <v>2456757</v>
      </c>
      <c r="B3171">
        <v>1</v>
      </c>
      <c r="C3171" t="s">
        <v>81</v>
      </c>
      <c r="D3171" t="s">
        <v>118</v>
      </c>
      <c r="E3171" t="s">
        <v>141</v>
      </c>
      <c r="F3171" t="s">
        <v>9369</v>
      </c>
      <c r="G3171" t="s">
        <v>143</v>
      </c>
      <c r="H3171" t="s">
        <v>144</v>
      </c>
      <c r="I3171" t="s">
        <v>136</v>
      </c>
      <c r="J3171" t="s">
        <v>137</v>
      </c>
      <c r="K3171" t="s">
        <v>138</v>
      </c>
      <c r="L3171" t="s">
        <v>9370</v>
      </c>
      <c r="M3171" t="s">
        <v>9371</v>
      </c>
      <c r="N3171">
        <v>0.23361111100000001</v>
      </c>
      <c r="O3171">
        <v>0</v>
      </c>
      <c r="P3171">
        <v>19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0.22677894946456337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0.22677894946456337</v>
      </c>
    </row>
    <row r="3172" spans="1:31" x14ac:dyDescent="0.3">
      <c r="A3172">
        <v>2456093</v>
      </c>
      <c r="B3172">
        <v>1</v>
      </c>
      <c r="C3172" t="s">
        <v>80</v>
      </c>
      <c r="D3172" t="s">
        <v>94</v>
      </c>
      <c r="E3172" t="s">
        <v>173</v>
      </c>
      <c r="F3172" t="s">
        <v>9372</v>
      </c>
      <c r="G3172" t="s">
        <v>175</v>
      </c>
      <c r="H3172" t="s">
        <v>144</v>
      </c>
      <c r="I3172" t="s">
        <v>136</v>
      </c>
      <c r="J3172" t="s">
        <v>137</v>
      </c>
      <c r="K3172" t="s">
        <v>138</v>
      </c>
      <c r="L3172" t="s">
        <v>9373</v>
      </c>
      <c r="M3172" t="s">
        <v>9374</v>
      </c>
      <c r="N3172">
        <v>3.0297222220000002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1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0.11703429465616003</v>
      </c>
      <c r="AC3172">
        <v>0</v>
      </c>
      <c r="AD3172">
        <v>0</v>
      </c>
      <c r="AE3172">
        <v>0.11703429465616003</v>
      </c>
    </row>
    <row r="3173" spans="1:31" x14ac:dyDescent="0.3">
      <c r="A3173">
        <v>2455924</v>
      </c>
      <c r="B3173">
        <v>1</v>
      </c>
      <c r="C3173" t="s">
        <v>80</v>
      </c>
      <c r="D3173" t="s">
        <v>99</v>
      </c>
      <c r="E3173" t="s">
        <v>141</v>
      </c>
      <c r="F3173" t="s">
        <v>9375</v>
      </c>
      <c r="G3173" t="s">
        <v>956</v>
      </c>
      <c r="H3173" t="s">
        <v>144</v>
      </c>
      <c r="I3173" t="s">
        <v>136</v>
      </c>
      <c r="J3173" t="s">
        <v>137</v>
      </c>
      <c r="K3173" t="s">
        <v>138</v>
      </c>
      <c r="L3173" t="s">
        <v>9376</v>
      </c>
      <c r="M3173" t="s">
        <v>9377</v>
      </c>
      <c r="N3173">
        <v>2.3966666659999998</v>
      </c>
      <c r="O3173">
        <v>0</v>
      </c>
      <c r="P3173">
        <v>49</v>
      </c>
      <c r="Q3173">
        <v>0</v>
      </c>
      <c r="R3173">
        <v>0</v>
      </c>
      <c r="S3173">
        <v>0</v>
      </c>
      <c r="T3173">
        <v>4</v>
      </c>
      <c r="U3173">
        <v>0</v>
      </c>
      <c r="V3173">
        <v>0</v>
      </c>
      <c r="W3173">
        <v>0</v>
      </c>
      <c r="X3173">
        <v>43.687480203921297</v>
      </c>
      <c r="Y3173">
        <v>0</v>
      </c>
      <c r="Z3173">
        <v>0</v>
      </c>
      <c r="AA3173">
        <v>0</v>
      </c>
      <c r="AB3173">
        <v>2.7630838141004217</v>
      </c>
      <c r="AC3173">
        <v>0</v>
      </c>
      <c r="AD3173">
        <v>0</v>
      </c>
      <c r="AE3173">
        <v>46.450564018021716</v>
      </c>
    </row>
    <row r="3174" spans="1:31" x14ac:dyDescent="0.3">
      <c r="A3174">
        <v>2456714</v>
      </c>
      <c r="B3174">
        <v>1</v>
      </c>
      <c r="C3174" t="s">
        <v>81</v>
      </c>
      <c r="D3174" t="s">
        <v>114</v>
      </c>
      <c r="E3174" t="s">
        <v>159</v>
      </c>
      <c r="F3174" t="s">
        <v>9378</v>
      </c>
      <c r="G3174" t="s">
        <v>2257</v>
      </c>
      <c r="H3174" t="s">
        <v>144</v>
      </c>
      <c r="I3174" t="s">
        <v>136</v>
      </c>
      <c r="J3174" t="s">
        <v>5</v>
      </c>
      <c r="K3174" t="s">
        <v>138</v>
      </c>
      <c r="L3174" t="s">
        <v>9379</v>
      </c>
      <c r="M3174" t="s">
        <v>9380</v>
      </c>
      <c r="N3174">
        <v>1.9955555549999999</v>
      </c>
      <c r="O3174">
        <v>0</v>
      </c>
      <c r="P3174">
        <v>23</v>
      </c>
      <c r="Q3174">
        <v>0</v>
      </c>
      <c r="R3174">
        <v>4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0.35906509897632266</v>
      </c>
      <c r="Y3174">
        <v>0</v>
      </c>
      <c r="Z3174">
        <v>1.0425737365246626</v>
      </c>
      <c r="AA3174">
        <v>0</v>
      </c>
      <c r="AB3174">
        <v>0</v>
      </c>
      <c r="AC3174">
        <v>0</v>
      </c>
      <c r="AD3174">
        <v>0</v>
      </c>
      <c r="AE3174">
        <v>1.4016388355009852</v>
      </c>
    </row>
    <row r="3175" spans="1:31" x14ac:dyDescent="0.3">
      <c r="A3175">
        <v>2456677</v>
      </c>
      <c r="B3175">
        <v>1</v>
      </c>
      <c r="C3175" t="s">
        <v>80</v>
      </c>
      <c r="D3175" t="s">
        <v>84</v>
      </c>
      <c r="E3175" t="s">
        <v>173</v>
      </c>
      <c r="F3175" t="s">
        <v>9381</v>
      </c>
      <c r="G3175" t="s">
        <v>461</v>
      </c>
      <c r="H3175" t="s">
        <v>144</v>
      </c>
      <c r="I3175" t="s">
        <v>136</v>
      </c>
      <c r="J3175" t="s">
        <v>137</v>
      </c>
      <c r="K3175" t="s">
        <v>138</v>
      </c>
      <c r="L3175" t="s">
        <v>9382</v>
      </c>
      <c r="M3175" t="s">
        <v>9383</v>
      </c>
      <c r="N3175">
        <v>2.4636111110000001</v>
      </c>
      <c r="O3175">
        <v>0</v>
      </c>
      <c r="P3175">
        <v>8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4.8541278926632883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4.8541278926632883</v>
      </c>
    </row>
    <row r="3176" spans="1:31" x14ac:dyDescent="0.3">
      <c r="A3176">
        <v>2455944</v>
      </c>
      <c r="B3176">
        <v>1</v>
      </c>
      <c r="C3176" t="s">
        <v>80</v>
      </c>
      <c r="D3176" t="s">
        <v>82</v>
      </c>
      <c r="E3176" t="s">
        <v>182</v>
      </c>
      <c r="F3176" t="s">
        <v>9384</v>
      </c>
      <c r="G3176" t="s">
        <v>156</v>
      </c>
      <c r="H3176" t="s">
        <v>144</v>
      </c>
      <c r="I3176" t="s">
        <v>136</v>
      </c>
      <c r="J3176" t="s">
        <v>137</v>
      </c>
      <c r="K3176" t="s">
        <v>138</v>
      </c>
      <c r="L3176" t="s">
        <v>9385</v>
      </c>
      <c r="M3176" t="s">
        <v>9386</v>
      </c>
      <c r="N3176">
        <v>1.9713888879999999</v>
      </c>
      <c r="O3176">
        <v>0</v>
      </c>
      <c r="P3176">
        <v>283</v>
      </c>
      <c r="Q3176">
        <v>0</v>
      </c>
      <c r="R3176">
        <v>0</v>
      </c>
      <c r="S3176">
        <v>0</v>
      </c>
      <c r="T3176">
        <v>12</v>
      </c>
      <c r="U3176">
        <v>0</v>
      </c>
      <c r="V3176">
        <v>0</v>
      </c>
      <c r="W3176">
        <v>0</v>
      </c>
      <c r="X3176">
        <v>138.56509067780635</v>
      </c>
      <c r="Y3176">
        <v>0</v>
      </c>
      <c r="Z3176">
        <v>0</v>
      </c>
      <c r="AA3176">
        <v>0</v>
      </c>
      <c r="AB3176">
        <v>8.5511127220182175</v>
      </c>
      <c r="AC3176">
        <v>0</v>
      </c>
      <c r="AD3176">
        <v>0</v>
      </c>
      <c r="AE3176">
        <v>147.11620339982457</v>
      </c>
    </row>
    <row r="3177" spans="1:31" x14ac:dyDescent="0.3">
      <c r="A3177">
        <v>2455930</v>
      </c>
      <c r="B3177">
        <v>1</v>
      </c>
      <c r="C3177" t="s">
        <v>80</v>
      </c>
      <c r="D3177" t="s">
        <v>97</v>
      </c>
      <c r="E3177" t="s">
        <v>141</v>
      </c>
      <c r="F3177" t="s">
        <v>9387</v>
      </c>
      <c r="G3177" t="s">
        <v>143</v>
      </c>
      <c r="H3177" t="s">
        <v>144</v>
      </c>
      <c r="I3177" t="s">
        <v>136</v>
      </c>
      <c r="J3177" t="s">
        <v>137</v>
      </c>
      <c r="K3177" t="s">
        <v>138</v>
      </c>
      <c r="L3177" t="s">
        <v>9388</v>
      </c>
      <c r="M3177" t="s">
        <v>9389</v>
      </c>
      <c r="N3177">
        <v>0.49888888799999997</v>
      </c>
      <c r="O3177">
        <v>0</v>
      </c>
      <c r="P3177">
        <v>63</v>
      </c>
      <c r="Q3177">
        <v>0</v>
      </c>
      <c r="R3177">
        <v>0</v>
      </c>
      <c r="S3177">
        <v>0</v>
      </c>
      <c r="T3177">
        <v>8</v>
      </c>
      <c r="U3177">
        <v>0</v>
      </c>
      <c r="V3177">
        <v>0</v>
      </c>
      <c r="W3177">
        <v>0</v>
      </c>
      <c r="X3177">
        <v>10.938408926023511</v>
      </c>
      <c r="Y3177">
        <v>0</v>
      </c>
      <c r="Z3177">
        <v>0</v>
      </c>
      <c r="AA3177">
        <v>0</v>
      </c>
      <c r="AB3177">
        <v>3.5433947707964886</v>
      </c>
      <c r="AC3177">
        <v>0</v>
      </c>
      <c r="AD3177">
        <v>0</v>
      </c>
      <c r="AE3177">
        <v>14.48180369682</v>
      </c>
    </row>
    <row r="3178" spans="1:31" x14ac:dyDescent="0.3">
      <c r="A3178">
        <v>2455987</v>
      </c>
      <c r="B3178">
        <v>1</v>
      </c>
      <c r="C3178" t="s">
        <v>81</v>
      </c>
      <c r="D3178" t="s">
        <v>122</v>
      </c>
      <c r="E3178" t="s">
        <v>132</v>
      </c>
      <c r="F3178" t="s">
        <v>2192</v>
      </c>
      <c r="G3178" t="s">
        <v>226</v>
      </c>
      <c r="H3178" t="s">
        <v>135</v>
      </c>
      <c r="I3178" t="s">
        <v>136</v>
      </c>
      <c r="J3178" t="s">
        <v>137</v>
      </c>
      <c r="K3178" t="s">
        <v>162</v>
      </c>
      <c r="L3178" t="s">
        <v>9390</v>
      </c>
      <c r="M3178" t="s">
        <v>9391</v>
      </c>
      <c r="N3178">
        <v>7.1449999999999996</v>
      </c>
      <c r="O3178">
        <v>1</v>
      </c>
      <c r="P3178">
        <v>368</v>
      </c>
      <c r="Q3178">
        <v>46</v>
      </c>
      <c r="R3178">
        <v>19</v>
      </c>
      <c r="S3178">
        <v>2</v>
      </c>
      <c r="T3178">
        <v>48</v>
      </c>
      <c r="U3178">
        <v>0</v>
      </c>
      <c r="V3178">
        <v>0</v>
      </c>
      <c r="W3178">
        <v>0.33095481457011927</v>
      </c>
      <c r="X3178">
        <v>369.32444294645256</v>
      </c>
      <c r="Y3178">
        <v>647.41953601813509</v>
      </c>
      <c r="Z3178">
        <v>19.729038762554676</v>
      </c>
      <c r="AA3178">
        <v>27.24967455956628</v>
      </c>
      <c r="AB3178">
        <v>348.59588901308473</v>
      </c>
      <c r="AC3178">
        <v>0</v>
      </c>
      <c r="AD3178">
        <v>0</v>
      </c>
      <c r="AE3178">
        <v>1412.6495361143634</v>
      </c>
    </row>
    <row r="3179" spans="1:31" x14ac:dyDescent="0.3">
      <c r="A3179">
        <v>2456236</v>
      </c>
      <c r="B3179">
        <v>1</v>
      </c>
      <c r="C3179" t="s">
        <v>80</v>
      </c>
      <c r="D3179" t="s">
        <v>96</v>
      </c>
      <c r="E3179" t="s">
        <v>173</v>
      </c>
      <c r="F3179" t="s">
        <v>9392</v>
      </c>
      <c r="G3179" t="s">
        <v>179</v>
      </c>
      <c r="H3179" t="s">
        <v>144</v>
      </c>
      <c r="I3179" t="s">
        <v>136</v>
      </c>
      <c r="J3179" t="s">
        <v>137</v>
      </c>
      <c r="K3179" t="s">
        <v>138</v>
      </c>
      <c r="L3179" t="s">
        <v>9393</v>
      </c>
      <c r="M3179" t="s">
        <v>9394</v>
      </c>
      <c r="N3179">
        <v>5.4852777770000003</v>
      </c>
      <c r="O3179">
        <v>0</v>
      </c>
      <c r="P3179">
        <v>1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5.3614667216910075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5.3614667216910075</v>
      </c>
    </row>
    <row r="3180" spans="1:31" x14ac:dyDescent="0.3">
      <c r="A3180">
        <v>2456528</v>
      </c>
      <c r="B3180">
        <v>1</v>
      </c>
      <c r="C3180" t="s">
        <v>81</v>
      </c>
      <c r="D3180" t="s">
        <v>126</v>
      </c>
      <c r="E3180" t="s">
        <v>132</v>
      </c>
      <c r="F3180" t="s">
        <v>9395</v>
      </c>
      <c r="G3180" t="s">
        <v>149</v>
      </c>
      <c r="H3180" t="s">
        <v>135</v>
      </c>
      <c r="I3180" t="s">
        <v>136</v>
      </c>
      <c r="J3180" t="s">
        <v>137</v>
      </c>
      <c r="K3180" t="s">
        <v>138</v>
      </c>
      <c r="L3180" t="s">
        <v>9396</v>
      </c>
      <c r="M3180" t="s">
        <v>9397</v>
      </c>
      <c r="N3180">
        <v>9.1388888000000001E-2</v>
      </c>
      <c r="O3180">
        <v>2</v>
      </c>
      <c r="P3180">
        <v>8169</v>
      </c>
      <c r="Q3180">
        <v>190</v>
      </c>
      <c r="R3180">
        <v>1373</v>
      </c>
      <c r="S3180">
        <v>65</v>
      </c>
      <c r="T3180">
        <v>1051</v>
      </c>
      <c r="U3180">
        <v>1</v>
      </c>
      <c r="V3180">
        <v>2</v>
      </c>
      <c r="W3180">
        <v>0.18205483591831259</v>
      </c>
      <c r="X3180">
        <v>102.70612987170981</v>
      </c>
      <c r="Y3180">
        <v>27.616436898075097</v>
      </c>
      <c r="Z3180">
        <v>14.940764946826439</v>
      </c>
      <c r="AA3180">
        <v>21.842602704773633</v>
      </c>
      <c r="AB3180">
        <v>74.92204342961206</v>
      </c>
      <c r="AC3180">
        <v>0.27137093067404805</v>
      </c>
      <c r="AD3180">
        <v>1.2526165978942509</v>
      </c>
      <c r="AE3180">
        <v>243.73402021548367</v>
      </c>
    </row>
    <row r="3181" spans="1:31" x14ac:dyDescent="0.3">
      <c r="A3181">
        <v>2456428</v>
      </c>
      <c r="B3181">
        <v>1</v>
      </c>
      <c r="C3181" t="s">
        <v>80</v>
      </c>
      <c r="D3181" t="s">
        <v>99</v>
      </c>
      <c r="E3181" t="s">
        <v>159</v>
      </c>
      <c r="F3181" t="s">
        <v>9398</v>
      </c>
      <c r="G3181" t="s">
        <v>9399</v>
      </c>
      <c r="H3181" t="s">
        <v>144</v>
      </c>
      <c r="I3181" t="s">
        <v>136</v>
      </c>
      <c r="J3181" t="s">
        <v>137</v>
      </c>
      <c r="K3181" t="s">
        <v>138</v>
      </c>
      <c r="L3181" t="s">
        <v>9400</v>
      </c>
      <c r="M3181" t="s">
        <v>9401</v>
      </c>
      <c r="N3181">
        <v>4.6866666659999998</v>
      </c>
      <c r="O3181">
        <v>0</v>
      </c>
      <c r="P3181">
        <v>34</v>
      </c>
      <c r="Q3181">
        <v>0</v>
      </c>
      <c r="R3181">
        <v>0</v>
      </c>
      <c r="S3181">
        <v>0</v>
      </c>
      <c r="T3181">
        <v>2</v>
      </c>
      <c r="U3181">
        <v>0</v>
      </c>
      <c r="V3181">
        <v>0</v>
      </c>
      <c r="W3181">
        <v>0</v>
      </c>
      <c r="X3181">
        <v>19.050700705577643</v>
      </c>
      <c r="Y3181">
        <v>0</v>
      </c>
      <c r="Z3181">
        <v>0</v>
      </c>
      <c r="AA3181">
        <v>0</v>
      </c>
      <c r="AB3181">
        <v>7.9572073768391913</v>
      </c>
      <c r="AC3181">
        <v>0</v>
      </c>
      <c r="AD3181">
        <v>0</v>
      </c>
      <c r="AE3181">
        <v>27.007908082416833</v>
      </c>
    </row>
    <row r="3182" spans="1:31" x14ac:dyDescent="0.3">
      <c r="A3182">
        <v>2456414</v>
      </c>
      <c r="B3182">
        <v>1</v>
      </c>
      <c r="C3182" t="s">
        <v>80</v>
      </c>
      <c r="D3182" t="s">
        <v>104</v>
      </c>
      <c r="E3182" t="s">
        <v>147</v>
      </c>
      <c r="F3182" t="s">
        <v>9402</v>
      </c>
      <c r="G3182" t="s">
        <v>9403</v>
      </c>
      <c r="H3182" t="s">
        <v>135</v>
      </c>
      <c r="I3182" t="s">
        <v>136</v>
      </c>
      <c r="J3182" t="s">
        <v>137</v>
      </c>
      <c r="K3182" t="s">
        <v>138</v>
      </c>
      <c r="L3182" t="s">
        <v>9404</v>
      </c>
      <c r="M3182" t="s">
        <v>9405</v>
      </c>
      <c r="N3182">
        <v>3.8172222219999998</v>
      </c>
      <c r="O3182">
        <v>0</v>
      </c>
      <c r="P3182">
        <v>119</v>
      </c>
      <c r="Q3182">
        <v>0</v>
      </c>
      <c r="R3182">
        <v>5</v>
      </c>
      <c r="S3182">
        <v>0</v>
      </c>
      <c r="T3182">
        <v>13</v>
      </c>
      <c r="U3182">
        <v>0</v>
      </c>
      <c r="V3182">
        <v>0</v>
      </c>
      <c r="W3182">
        <v>0</v>
      </c>
      <c r="X3182">
        <v>123.14208961848688</v>
      </c>
      <c r="Y3182">
        <v>0</v>
      </c>
      <c r="Z3182">
        <v>2.0721804274627718</v>
      </c>
      <c r="AA3182">
        <v>0</v>
      </c>
      <c r="AB3182">
        <v>20.251447216487637</v>
      </c>
      <c r="AC3182">
        <v>0</v>
      </c>
      <c r="AD3182">
        <v>0</v>
      </c>
      <c r="AE3182">
        <v>145.46571726243729</v>
      </c>
    </row>
    <row r="3183" spans="1:31" x14ac:dyDescent="0.3">
      <c r="A3183">
        <v>2456763</v>
      </c>
      <c r="B3183">
        <v>1</v>
      </c>
      <c r="C3183" t="s">
        <v>80</v>
      </c>
      <c r="D3183" t="s">
        <v>97</v>
      </c>
      <c r="E3183" t="s">
        <v>141</v>
      </c>
      <c r="F3183" t="s">
        <v>9406</v>
      </c>
      <c r="G3183" t="s">
        <v>410</v>
      </c>
      <c r="H3183" t="s">
        <v>144</v>
      </c>
      <c r="I3183" t="s">
        <v>136</v>
      </c>
      <c r="J3183" t="s">
        <v>137</v>
      </c>
      <c r="K3183" t="s">
        <v>138</v>
      </c>
      <c r="L3183" t="s">
        <v>9407</v>
      </c>
      <c r="M3183" t="s">
        <v>9408</v>
      </c>
      <c r="N3183">
        <v>1.622222222</v>
      </c>
      <c r="O3183">
        <v>0</v>
      </c>
      <c r="P3183">
        <v>176</v>
      </c>
      <c r="Q3183">
        <v>0</v>
      </c>
      <c r="R3183">
        <v>0</v>
      </c>
      <c r="S3183">
        <v>0</v>
      </c>
      <c r="T3183">
        <v>7</v>
      </c>
      <c r="U3183">
        <v>0</v>
      </c>
      <c r="V3183">
        <v>0</v>
      </c>
      <c r="W3183">
        <v>0</v>
      </c>
      <c r="X3183">
        <v>150.95009869998739</v>
      </c>
      <c r="Y3183">
        <v>0</v>
      </c>
      <c r="Z3183">
        <v>0</v>
      </c>
      <c r="AA3183">
        <v>0</v>
      </c>
      <c r="AB3183">
        <v>3.6073017560036198</v>
      </c>
      <c r="AC3183">
        <v>0</v>
      </c>
      <c r="AD3183">
        <v>0</v>
      </c>
      <c r="AE3183">
        <v>154.557400455991</v>
      </c>
    </row>
    <row r="3184" spans="1:31" x14ac:dyDescent="0.3">
      <c r="A3184">
        <v>2456368</v>
      </c>
      <c r="B3184">
        <v>1</v>
      </c>
      <c r="C3184" t="s">
        <v>80</v>
      </c>
      <c r="D3184" t="s">
        <v>103</v>
      </c>
      <c r="E3184" t="s">
        <v>173</v>
      </c>
      <c r="F3184" t="s">
        <v>9409</v>
      </c>
      <c r="G3184" t="s">
        <v>175</v>
      </c>
      <c r="H3184" t="s">
        <v>144</v>
      </c>
      <c r="I3184" t="s">
        <v>136</v>
      </c>
      <c r="J3184" t="s">
        <v>137</v>
      </c>
      <c r="K3184" t="s">
        <v>138</v>
      </c>
      <c r="L3184" t="s">
        <v>9410</v>
      </c>
      <c r="M3184" t="s">
        <v>9411</v>
      </c>
      <c r="N3184">
        <v>0.91777777699999996</v>
      </c>
      <c r="O3184">
        <v>0</v>
      </c>
      <c r="P3184">
        <v>1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7.2194459812065653E-2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7.2194459812065653E-2</v>
      </c>
    </row>
    <row r="3185" spans="1:31" x14ac:dyDescent="0.3">
      <c r="A3185">
        <v>2456268</v>
      </c>
      <c r="B3185">
        <v>1</v>
      </c>
      <c r="C3185" t="s">
        <v>80</v>
      </c>
      <c r="D3185" t="s">
        <v>96</v>
      </c>
      <c r="E3185" t="s">
        <v>169</v>
      </c>
      <c r="F3185" t="s">
        <v>3643</v>
      </c>
      <c r="G3185" t="s">
        <v>149</v>
      </c>
      <c r="H3185" t="s">
        <v>135</v>
      </c>
      <c r="I3185" t="s">
        <v>136</v>
      </c>
      <c r="J3185" t="s">
        <v>137</v>
      </c>
      <c r="K3185" t="s">
        <v>138</v>
      </c>
      <c r="L3185" t="s">
        <v>9412</v>
      </c>
      <c r="M3185" t="s">
        <v>9413</v>
      </c>
      <c r="N3185">
        <v>1.0794444439999999</v>
      </c>
      <c r="O3185">
        <v>2</v>
      </c>
      <c r="P3185">
        <v>105</v>
      </c>
      <c r="Q3185">
        <v>3</v>
      </c>
      <c r="R3185">
        <v>0</v>
      </c>
      <c r="S3185">
        <v>7</v>
      </c>
      <c r="T3185">
        <v>1</v>
      </c>
      <c r="U3185">
        <v>0</v>
      </c>
      <c r="V3185">
        <v>0</v>
      </c>
      <c r="W3185">
        <v>0.7876165626452446</v>
      </c>
      <c r="X3185">
        <v>27.195009567636987</v>
      </c>
      <c r="Y3185">
        <v>0.98182981106304001</v>
      </c>
      <c r="Z3185">
        <v>0</v>
      </c>
      <c r="AA3185">
        <v>64.405452333308233</v>
      </c>
      <c r="AB3185">
        <v>0</v>
      </c>
      <c r="AC3185">
        <v>0</v>
      </c>
      <c r="AD3185">
        <v>0</v>
      </c>
      <c r="AE3185">
        <v>93.369908274653511</v>
      </c>
    </row>
    <row r="3186" spans="1:31" x14ac:dyDescent="0.3">
      <c r="A3186">
        <v>2455953</v>
      </c>
      <c r="B3186">
        <v>1</v>
      </c>
      <c r="C3186" t="s">
        <v>80</v>
      </c>
      <c r="D3186" t="s">
        <v>105</v>
      </c>
      <c r="E3186" t="s">
        <v>141</v>
      </c>
      <c r="F3186" t="s">
        <v>9414</v>
      </c>
      <c r="G3186" t="s">
        <v>156</v>
      </c>
      <c r="H3186" t="s">
        <v>144</v>
      </c>
      <c r="I3186" t="s">
        <v>136</v>
      </c>
      <c r="J3186" t="s">
        <v>137</v>
      </c>
      <c r="K3186" t="s">
        <v>138</v>
      </c>
      <c r="L3186" t="s">
        <v>9415</v>
      </c>
      <c r="M3186" t="s">
        <v>9416</v>
      </c>
      <c r="N3186">
        <v>1.8633333329999999</v>
      </c>
      <c r="O3186">
        <v>0</v>
      </c>
      <c r="P3186">
        <v>43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19.071230534044023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19.071230534044023</v>
      </c>
    </row>
    <row r="3187" spans="1:31" x14ac:dyDescent="0.3">
      <c r="A3187">
        <v>2456746</v>
      </c>
      <c r="B3187">
        <v>1</v>
      </c>
      <c r="C3187" t="s">
        <v>80</v>
      </c>
      <c r="D3187" t="s">
        <v>96</v>
      </c>
      <c r="E3187" t="s">
        <v>173</v>
      </c>
      <c r="F3187" t="s">
        <v>9417</v>
      </c>
      <c r="G3187" t="s">
        <v>461</v>
      </c>
      <c r="H3187" t="s">
        <v>144</v>
      </c>
      <c r="I3187" t="s">
        <v>136</v>
      </c>
      <c r="J3187" t="s">
        <v>137</v>
      </c>
      <c r="K3187" t="s">
        <v>138</v>
      </c>
      <c r="L3187" t="s">
        <v>9418</v>
      </c>
      <c r="M3187" t="s">
        <v>9419</v>
      </c>
      <c r="N3187">
        <v>1.697777777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1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0.34254766915495849</v>
      </c>
      <c r="AC3187">
        <v>0</v>
      </c>
      <c r="AD3187">
        <v>0</v>
      </c>
      <c r="AE3187">
        <v>0.34254766915495849</v>
      </c>
    </row>
    <row r="3188" spans="1:31" x14ac:dyDescent="0.3">
      <c r="A3188">
        <v>2455959</v>
      </c>
      <c r="B3188">
        <v>1</v>
      </c>
      <c r="C3188" t="s">
        <v>80</v>
      </c>
      <c r="D3188" t="s">
        <v>109</v>
      </c>
      <c r="E3188" t="s">
        <v>173</v>
      </c>
      <c r="F3188" t="s">
        <v>9420</v>
      </c>
      <c r="G3188" t="s">
        <v>179</v>
      </c>
      <c r="H3188" t="s">
        <v>144</v>
      </c>
      <c r="I3188" t="s">
        <v>136</v>
      </c>
      <c r="J3188" t="s">
        <v>137</v>
      </c>
      <c r="K3188" t="s">
        <v>138</v>
      </c>
      <c r="L3188" t="s">
        <v>9421</v>
      </c>
      <c r="M3188" t="s">
        <v>9422</v>
      </c>
      <c r="N3188">
        <v>0.93333333299999999</v>
      </c>
      <c r="O3188">
        <v>0</v>
      </c>
      <c r="P3188">
        <v>2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0.55046769890957992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0.55046769890957992</v>
      </c>
    </row>
    <row r="3189" spans="1:31" x14ac:dyDescent="0.3">
      <c r="A3189">
        <v>2456600</v>
      </c>
      <c r="B3189">
        <v>1</v>
      </c>
      <c r="C3189" t="s">
        <v>80</v>
      </c>
      <c r="D3189" t="s">
        <v>96</v>
      </c>
      <c r="E3189" t="s">
        <v>173</v>
      </c>
      <c r="F3189" t="s">
        <v>9423</v>
      </c>
      <c r="G3189" t="s">
        <v>179</v>
      </c>
      <c r="H3189" t="s">
        <v>144</v>
      </c>
      <c r="I3189" t="s">
        <v>136</v>
      </c>
      <c r="J3189" t="s">
        <v>137</v>
      </c>
      <c r="K3189" t="s">
        <v>138</v>
      </c>
      <c r="L3189" t="s">
        <v>9424</v>
      </c>
      <c r="M3189" t="s">
        <v>9425</v>
      </c>
      <c r="N3189">
        <v>1.800277777</v>
      </c>
      <c r="O3189">
        <v>0</v>
      </c>
      <c r="P3189">
        <v>2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1.1267792788960949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1.1267792788960949</v>
      </c>
    </row>
    <row r="3190" spans="1:31" x14ac:dyDescent="0.3">
      <c r="A3190">
        <v>2456019</v>
      </c>
      <c r="B3190">
        <v>1</v>
      </c>
      <c r="C3190" t="s">
        <v>80</v>
      </c>
      <c r="D3190" t="s">
        <v>88</v>
      </c>
      <c r="E3190" t="s">
        <v>173</v>
      </c>
      <c r="F3190" t="s">
        <v>9426</v>
      </c>
      <c r="G3190" t="s">
        <v>175</v>
      </c>
      <c r="H3190" t="s">
        <v>144</v>
      </c>
      <c r="I3190" t="s">
        <v>136</v>
      </c>
      <c r="J3190" t="s">
        <v>137</v>
      </c>
      <c r="K3190" t="s">
        <v>138</v>
      </c>
      <c r="L3190" t="s">
        <v>9427</v>
      </c>
      <c r="M3190" t="s">
        <v>9428</v>
      </c>
      <c r="N3190">
        <v>3.4791666659999998</v>
      </c>
      <c r="O3190">
        <v>0</v>
      </c>
      <c r="P3190">
        <v>2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2.3080244859621799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2.3080244859621799</v>
      </c>
    </row>
    <row r="3191" spans="1:31" x14ac:dyDescent="0.3">
      <c r="A3191">
        <v>2456139</v>
      </c>
      <c r="B3191">
        <v>1</v>
      </c>
      <c r="C3191" t="s">
        <v>80</v>
      </c>
      <c r="D3191" t="s">
        <v>106</v>
      </c>
      <c r="E3191" t="s">
        <v>132</v>
      </c>
      <c r="F3191" t="s">
        <v>9429</v>
      </c>
      <c r="G3191" t="s">
        <v>149</v>
      </c>
      <c r="H3191" t="s">
        <v>135</v>
      </c>
      <c r="I3191" t="s">
        <v>136</v>
      </c>
      <c r="J3191" t="s">
        <v>137</v>
      </c>
      <c r="K3191" t="s">
        <v>138</v>
      </c>
      <c r="L3191" t="s">
        <v>9430</v>
      </c>
      <c r="M3191" t="s">
        <v>9431</v>
      </c>
      <c r="N3191">
        <v>2.5477777769999999</v>
      </c>
      <c r="O3191">
        <v>0</v>
      </c>
      <c r="P3191">
        <v>587</v>
      </c>
      <c r="Q3191">
        <v>0</v>
      </c>
      <c r="R3191">
        <v>15</v>
      </c>
      <c r="S3191">
        <v>3</v>
      </c>
      <c r="T3191">
        <v>71</v>
      </c>
      <c r="U3191">
        <v>0</v>
      </c>
      <c r="V3191">
        <v>0</v>
      </c>
      <c r="W3191">
        <v>0</v>
      </c>
      <c r="X3191">
        <v>159.46258674080582</v>
      </c>
      <c r="Y3191">
        <v>0</v>
      </c>
      <c r="Z3191">
        <v>4.4005678758994291</v>
      </c>
      <c r="AA3191">
        <v>58.051914070014483</v>
      </c>
      <c r="AB3191">
        <v>107.0034062938463</v>
      </c>
      <c r="AC3191">
        <v>0</v>
      </c>
      <c r="AD3191">
        <v>0</v>
      </c>
      <c r="AE3191">
        <v>328.91847498056603</v>
      </c>
    </row>
    <row r="3192" spans="1:31" x14ac:dyDescent="0.3">
      <c r="A3192">
        <v>2455976</v>
      </c>
      <c r="B3192">
        <v>1</v>
      </c>
      <c r="C3192" t="s">
        <v>80</v>
      </c>
      <c r="D3192" t="s">
        <v>110</v>
      </c>
      <c r="E3192" t="s">
        <v>173</v>
      </c>
      <c r="F3192" t="s">
        <v>9432</v>
      </c>
      <c r="G3192" t="s">
        <v>175</v>
      </c>
      <c r="H3192" t="s">
        <v>144</v>
      </c>
      <c r="I3192" t="s">
        <v>136</v>
      </c>
      <c r="J3192" t="s">
        <v>137</v>
      </c>
      <c r="K3192" t="s">
        <v>138</v>
      </c>
      <c r="L3192" t="s">
        <v>9433</v>
      </c>
      <c r="M3192" t="s">
        <v>9434</v>
      </c>
      <c r="N3192">
        <v>2.8872222220000001</v>
      </c>
      <c r="O3192">
        <v>0</v>
      </c>
      <c r="P3192">
        <v>2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1.6055579854100646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1.6055579854100646</v>
      </c>
    </row>
    <row r="3193" spans="1:31" x14ac:dyDescent="0.3">
      <c r="A3193">
        <v>2456225</v>
      </c>
      <c r="B3193">
        <v>1</v>
      </c>
      <c r="C3193" t="s">
        <v>81</v>
      </c>
      <c r="D3193" t="s">
        <v>128</v>
      </c>
      <c r="E3193" t="s">
        <v>147</v>
      </c>
      <c r="F3193" t="s">
        <v>9435</v>
      </c>
      <c r="G3193" t="s">
        <v>381</v>
      </c>
      <c r="H3193" t="s">
        <v>135</v>
      </c>
      <c r="I3193" t="s">
        <v>136</v>
      </c>
      <c r="J3193" t="s">
        <v>137</v>
      </c>
      <c r="K3193" t="s">
        <v>162</v>
      </c>
      <c r="L3193" t="s">
        <v>9436</v>
      </c>
      <c r="M3193" t="s">
        <v>9437</v>
      </c>
      <c r="N3193">
        <v>0.15222222199999999</v>
      </c>
      <c r="O3193">
        <v>0</v>
      </c>
      <c r="P3193">
        <v>809</v>
      </c>
      <c r="Q3193">
        <v>0</v>
      </c>
      <c r="R3193">
        <v>0</v>
      </c>
      <c r="S3193">
        <v>0</v>
      </c>
      <c r="T3193">
        <v>68</v>
      </c>
      <c r="U3193">
        <v>0</v>
      </c>
      <c r="V3193">
        <v>0</v>
      </c>
      <c r="W3193">
        <v>0</v>
      </c>
      <c r="X3193">
        <v>28.50830397125425</v>
      </c>
      <c r="Y3193">
        <v>0</v>
      </c>
      <c r="Z3193">
        <v>0</v>
      </c>
      <c r="AA3193">
        <v>0</v>
      </c>
      <c r="AB3193">
        <v>9.7298193517313791</v>
      </c>
      <c r="AC3193">
        <v>0</v>
      </c>
      <c r="AD3193">
        <v>0</v>
      </c>
      <c r="AE3193">
        <v>38.238123322985629</v>
      </c>
    </row>
    <row r="3194" spans="1:31" x14ac:dyDescent="0.3">
      <c r="A3194">
        <v>2456082</v>
      </c>
      <c r="B3194">
        <v>1</v>
      </c>
      <c r="C3194" t="s">
        <v>81</v>
      </c>
      <c r="D3194" t="s">
        <v>117</v>
      </c>
      <c r="E3194" t="s">
        <v>169</v>
      </c>
      <c r="F3194" t="s">
        <v>9438</v>
      </c>
      <c r="G3194" t="s">
        <v>149</v>
      </c>
      <c r="H3194" t="s">
        <v>135</v>
      </c>
      <c r="I3194" t="s">
        <v>136</v>
      </c>
      <c r="J3194" t="s">
        <v>137</v>
      </c>
      <c r="K3194" t="s">
        <v>138</v>
      </c>
      <c r="L3194" t="s">
        <v>9439</v>
      </c>
      <c r="M3194" t="s">
        <v>9440</v>
      </c>
      <c r="N3194">
        <v>0.1225</v>
      </c>
      <c r="O3194">
        <v>3</v>
      </c>
      <c r="P3194">
        <v>550</v>
      </c>
      <c r="Q3194">
        <v>10</v>
      </c>
      <c r="R3194">
        <v>45</v>
      </c>
      <c r="S3194">
        <v>13</v>
      </c>
      <c r="T3194">
        <v>23</v>
      </c>
      <c r="U3194">
        <v>0</v>
      </c>
      <c r="V3194">
        <v>0</v>
      </c>
      <c r="W3194">
        <v>0.25063480035424324</v>
      </c>
      <c r="X3194">
        <v>7.1415196306977045</v>
      </c>
      <c r="Y3194">
        <v>0.35695687450085595</v>
      </c>
      <c r="Z3194">
        <v>0.56236909028103321</v>
      </c>
      <c r="AA3194">
        <v>3.7863103402125096</v>
      </c>
      <c r="AB3194">
        <v>1.3679200679000811</v>
      </c>
      <c r="AC3194">
        <v>0</v>
      </c>
      <c r="AD3194">
        <v>0</v>
      </c>
      <c r="AE3194">
        <v>13.465710803946427</v>
      </c>
    </row>
    <row r="3195" spans="1:31" x14ac:dyDescent="0.3">
      <c r="A3195">
        <v>2455933</v>
      </c>
      <c r="B3195">
        <v>1</v>
      </c>
      <c r="C3195" t="s">
        <v>80</v>
      </c>
      <c r="D3195" t="s">
        <v>105</v>
      </c>
      <c r="E3195" t="s">
        <v>169</v>
      </c>
      <c r="F3195" t="s">
        <v>9441</v>
      </c>
      <c r="G3195" t="s">
        <v>149</v>
      </c>
      <c r="H3195" t="s">
        <v>135</v>
      </c>
      <c r="I3195" t="s">
        <v>136</v>
      </c>
      <c r="J3195" t="s">
        <v>137</v>
      </c>
      <c r="K3195" t="s">
        <v>138</v>
      </c>
      <c r="L3195" t="s">
        <v>9442</v>
      </c>
      <c r="M3195" t="s">
        <v>9443</v>
      </c>
      <c r="N3195">
        <v>0.21666666600000001</v>
      </c>
      <c r="O3195">
        <v>0</v>
      </c>
      <c r="P3195">
        <v>1649</v>
      </c>
      <c r="Q3195">
        <v>0</v>
      </c>
      <c r="R3195">
        <v>0</v>
      </c>
      <c r="S3195">
        <v>0</v>
      </c>
      <c r="T3195">
        <v>65</v>
      </c>
      <c r="U3195">
        <v>0</v>
      </c>
      <c r="V3195">
        <v>0</v>
      </c>
      <c r="W3195">
        <v>0</v>
      </c>
      <c r="X3195">
        <v>94.614667302092712</v>
      </c>
      <c r="Y3195">
        <v>0</v>
      </c>
      <c r="Z3195">
        <v>0</v>
      </c>
      <c r="AA3195">
        <v>0</v>
      </c>
      <c r="AB3195">
        <v>22.055091105131563</v>
      </c>
      <c r="AC3195">
        <v>0</v>
      </c>
      <c r="AD3195">
        <v>0</v>
      </c>
      <c r="AE3195">
        <v>116.66975840722428</v>
      </c>
    </row>
    <row r="3196" spans="1:31" x14ac:dyDescent="0.3">
      <c r="A3196">
        <v>2456474</v>
      </c>
      <c r="B3196">
        <v>1</v>
      </c>
      <c r="C3196" t="s">
        <v>81</v>
      </c>
      <c r="D3196" t="s">
        <v>128</v>
      </c>
      <c r="E3196" t="s">
        <v>147</v>
      </c>
      <c r="F3196" t="s">
        <v>9444</v>
      </c>
      <c r="G3196" t="s">
        <v>381</v>
      </c>
      <c r="H3196" t="s">
        <v>135</v>
      </c>
      <c r="I3196" t="s">
        <v>136</v>
      </c>
      <c r="J3196" t="s">
        <v>137</v>
      </c>
      <c r="K3196" t="s">
        <v>162</v>
      </c>
      <c r="L3196" t="s">
        <v>9445</v>
      </c>
      <c r="M3196" t="s">
        <v>9446</v>
      </c>
      <c r="N3196">
        <v>0.21</v>
      </c>
      <c r="O3196">
        <v>0</v>
      </c>
      <c r="P3196">
        <v>150</v>
      </c>
      <c r="Q3196">
        <v>0</v>
      </c>
      <c r="R3196">
        <v>0</v>
      </c>
      <c r="S3196">
        <v>0</v>
      </c>
      <c r="T3196">
        <v>7</v>
      </c>
      <c r="U3196">
        <v>0</v>
      </c>
      <c r="V3196">
        <v>0</v>
      </c>
      <c r="W3196">
        <v>0</v>
      </c>
      <c r="X3196">
        <v>8.4645270624871038</v>
      </c>
      <c r="Y3196">
        <v>0</v>
      </c>
      <c r="Z3196">
        <v>0</v>
      </c>
      <c r="AA3196">
        <v>0</v>
      </c>
      <c r="AB3196">
        <v>2.1303418808352763</v>
      </c>
      <c r="AC3196">
        <v>0</v>
      </c>
      <c r="AD3196">
        <v>0</v>
      </c>
      <c r="AE3196">
        <v>10.59486894332238</v>
      </c>
    </row>
    <row r="3197" spans="1:31" x14ac:dyDescent="0.3">
      <c r="A3197">
        <v>2456431</v>
      </c>
      <c r="B3197">
        <v>1</v>
      </c>
      <c r="C3197" t="s">
        <v>80</v>
      </c>
      <c r="D3197" t="s">
        <v>99</v>
      </c>
      <c r="E3197" t="s">
        <v>173</v>
      </c>
      <c r="F3197" t="s">
        <v>9447</v>
      </c>
      <c r="G3197" t="s">
        <v>175</v>
      </c>
      <c r="H3197" t="s">
        <v>144</v>
      </c>
      <c r="I3197" t="s">
        <v>136</v>
      </c>
      <c r="J3197" t="s">
        <v>137</v>
      </c>
      <c r="K3197" t="s">
        <v>138</v>
      </c>
      <c r="L3197" t="s">
        <v>9448</v>
      </c>
      <c r="M3197" t="s">
        <v>9449</v>
      </c>
      <c r="N3197">
        <v>3.340833333</v>
      </c>
      <c r="O3197">
        <v>0</v>
      </c>
      <c r="P3197">
        <v>2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7.4088889525114201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7.4088889525114201</v>
      </c>
    </row>
    <row r="3198" spans="1:31" x14ac:dyDescent="0.3">
      <c r="A3198">
        <v>2456743</v>
      </c>
      <c r="B3198">
        <v>1</v>
      </c>
      <c r="C3198" t="s">
        <v>80</v>
      </c>
      <c r="D3198" t="s">
        <v>84</v>
      </c>
      <c r="E3198" t="s">
        <v>141</v>
      </c>
      <c r="F3198" t="s">
        <v>9450</v>
      </c>
      <c r="G3198" t="s">
        <v>156</v>
      </c>
      <c r="H3198" t="s">
        <v>144</v>
      </c>
      <c r="I3198" t="s">
        <v>136</v>
      </c>
      <c r="J3198" t="s">
        <v>137</v>
      </c>
      <c r="K3198" t="s">
        <v>138</v>
      </c>
      <c r="L3198" t="s">
        <v>9451</v>
      </c>
      <c r="M3198" t="s">
        <v>9452</v>
      </c>
      <c r="N3198">
        <v>1.4444444439999999</v>
      </c>
      <c r="O3198">
        <v>0</v>
      </c>
      <c r="P3198">
        <v>155</v>
      </c>
      <c r="Q3198">
        <v>0</v>
      </c>
      <c r="R3198">
        <v>0</v>
      </c>
      <c r="S3198">
        <v>0</v>
      </c>
      <c r="T3198">
        <v>54</v>
      </c>
      <c r="U3198">
        <v>0</v>
      </c>
      <c r="V3198">
        <v>0</v>
      </c>
      <c r="W3198">
        <v>0</v>
      </c>
      <c r="X3198">
        <v>61.345339927133708</v>
      </c>
      <c r="Y3198">
        <v>0</v>
      </c>
      <c r="Z3198">
        <v>0</v>
      </c>
      <c r="AA3198">
        <v>0</v>
      </c>
      <c r="AB3198">
        <v>67.876551919025729</v>
      </c>
      <c r="AC3198">
        <v>0</v>
      </c>
      <c r="AD3198">
        <v>0</v>
      </c>
      <c r="AE3198">
        <v>129.22189184615945</v>
      </c>
    </row>
    <row r="3199" spans="1:31" x14ac:dyDescent="0.3">
      <c r="A3199">
        <v>2456411</v>
      </c>
      <c r="B3199">
        <v>1</v>
      </c>
      <c r="C3199" t="s">
        <v>81</v>
      </c>
      <c r="D3199" t="s">
        <v>115</v>
      </c>
      <c r="E3199" t="s">
        <v>141</v>
      </c>
      <c r="F3199" t="s">
        <v>9453</v>
      </c>
      <c r="G3199" t="s">
        <v>156</v>
      </c>
      <c r="H3199" t="s">
        <v>144</v>
      </c>
      <c r="I3199" t="s">
        <v>136</v>
      </c>
      <c r="J3199" t="s">
        <v>137</v>
      </c>
      <c r="K3199" t="s">
        <v>138</v>
      </c>
      <c r="L3199" t="s">
        <v>9454</v>
      </c>
      <c r="M3199" t="s">
        <v>9455</v>
      </c>
      <c r="N3199">
        <v>2.5508333329999999</v>
      </c>
      <c r="O3199">
        <v>0</v>
      </c>
      <c r="P3199">
        <v>56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10.519317819632867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10.519317819632867</v>
      </c>
    </row>
    <row r="3200" spans="1:31" x14ac:dyDescent="0.3">
      <c r="A3200">
        <v>2456125</v>
      </c>
      <c r="B3200">
        <v>1</v>
      </c>
      <c r="C3200" t="s">
        <v>80</v>
      </c>
      <c r="D3200" t="s">
        <v>97</v>
      </c>
      <c r="E3200" t="s">
        <v>141</v>
      </c>
      <c r="F3200" t="s">
        <v>9456</v>
      </c>
      <c r="G3200" t="s">
        <v>200</v>
      </c>
      <c r="H3200" t="s">
        <v>144</v>
      </c>
      <c r="I3200" t="s">
        <v>136</v>
      </c>
      <c r="J3200" t="s">
        <v>137</v>
      </c>
      <c r="K3200" t="s">
        <v>138</v>
      </c>
      <c r="L3200" t="s">
        <v>9457</v>
      </c>
      <c r="M3200" t="s">
        <v>9458</v>
      </c>
      <c r="N3200">
        <v>2.2911111110000002</v>
      </c>
      <c r="O3200">
        <v>0</v>
      </c>
      <c r="P3200">
        <v>31</v>
      </c>
      <c r="Q3200">
        <v>0</v>
      </c>
      <c r="R3200">
        <v>5</v>
      </c>
      <c r="S3200">
        <v>0</v>
      </c>
      <c r="T3200">
        <v>11</v>
      </c>
      <c r="U3200">
        <v>0</v>
      </c>
      <c r="V3200">
        <v>0</v>
      </c>
      <c r="W3200">
        <v>0</v>
      </c>
      <c r="X3200">
        <v>44.215411256858737</v>
      </c>
      <c r="Y3200">
        <v>0</v>
      </c>
      <c r="Z3200">
        <v>2.3601293232435343</v>
      </c>
      <c r="AA3200">
        <v>0</v>
      </c>
      <c r="AB3200">
        <v>31.583664287109773</v>
      </c>
      <c r="AC3200">
        <v>0</v>
      </c>
      <c r="AD3200">
        <v>0</v>
      </c>
      <c r="AE3200">
        <v>78.15920486721204</v>
      </c>
    </row>
    <row r="3201" spans="1:31" x14ac:dyDescent="0.3">
      <c r="A3201">
        <v>2456248</v>
      </c>
      <c r="B3201">
        <v>1</v>
      </c>
      <c r="C3201" t="s">
        <v>81</v>
      </c>
      <c r="D3201" t="s">
        <v>123</v>
      </c>
      <c r="E3201" t="s">
        <v>141</v>
      </c>
      <c r="F3201" t="s">
        <v>9459</v>
      </c>
      <c r="G3201" t="s">
        <v>156</v>
      </c>
      <c r="H3201" t="s">
        <v>144</v>
      </c>
      <c r="I3201" t="s">
        <v>136</v>
      </c>
      <c r="J3201" t="s">
        <v>137</v>
      </c>
      <c r="K3201" t="s">
        <v>138</v>
      </c>
      <c r="L3201" t="s">
        <v>9460</v>
      </c>
      <c r="M3201" t="s">
        <v>9461</v>
      </c>
      <c r="N3201">
        <v>0.84916666600000001</v>
      </c>
      <c r="O3201">
        <v>0</v>
      </c>
      <c r="P3201">
        <v>187</v>
      </c>
      <c r="Q3201">
        <v>0</v>
      </c>
      <c r="R3201">
        <v>0</v>
      </c>
      <c r="S3201">
        <v>0</v>
      </c>
      <c r="T3201">
        <v>2</v>
      </c>
      <c r="U3201">
        <v>0</v>
      </c>
      <c r="V3201">
        <v>0</v>
      </c>
      <c r="W3201">
        <v>0</v>
      </c>
      <c r="X3201">
        <v>39.386105724145494</v>
      </c>
      <c r="Y3201">
        <v>0</v>
      </c>
      <c r="Z3201">
        <v>0</v>
      </c>
      <c r="AA3201">
        <v>0</v>
      </c>
      <c r="AB3201">
        <v>1.849427524461301</v>
      </c>
      <c r="AC3201">
        <v>0</v>
      </c>
      <c r="AD3201">
        <v>0</v>
      </c>
      <c r="AE3201">
        <v>41.235533248606792</v>
      </c>
    </row>
    <row r="3202" spans="1:31" x14ac:dyDescent="0.3">
      <c r="A3202">
        <v>2456265</v>
      </c>
      <c r="B3202">
        <v>1</v>
      </c>
      <c r="C3202" t="s">
        <v>81</v>
      </c>
      <c r="D3202" t="s">
        <v>123</v>
      </c>
      <c r="E3202" t="s">
        <v>173</v>
      </c>
      <c r="F3202" t="s">
        <v>9462</v>
      </c>
      <c r="G3202" t="s">
        <v>239</v>
      </c>
      <c r="H3202" t="s">
        <v>144</v>
      </c>
      <c r="I3202" t="s">
        <v>136</v>
      </c>
      <c r="J3202" t="s">
        <v>137</v>
      </c>
      <c r="K3202" t="s">
        <v>138</v>
      </c>
      <c r="L3202" t="s">
        <v>9463</v>
      </c>
      <c r="M3202" t="s">
        <v>9464</v>
      </c>
      <c r="N3202">
        <v>1.427777777</v>
      </c>
      <c r="O3202">
        <v>0</v>
      </c>
      <c r="P3202">
        <v>1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0.58657788416908341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0.58657788416908341</v>
      </c>
    </row>
    <row r="3203" spans="1:31" x14ac:dyDescent="0.3">
      <c r="A3203">
        <v>2456062</v>
      </c>
      <c r="B3203">
        <v>1</v>
      </c>
      <c r="C3203" t="s">
        <v>80</v>
      </c>
      <c r="D3203" t="s">
        <v>93</v>
      </c>
      <c r="E3203" t="s">
        <v>169</v>
      </c>
      <c r="F3203" t="s">
        <v>9465</v>
      </c>
      <c r="G3203" t="s">
        <v>149</v>
      </c>
      <c r="H3203" t="s">
        <v>135</v>
      </c>
      <c r="I3203" t="s">
        <v>136</v>
      </c>
      <c r="J3203" t="s">
        <v>137</v>
      </c>
      <c r="K3203" t="s">
        <v>138</v>
      </c>
      <c r="L3203" t="s">
        <v>9466</v>
      </c>
      <c r="M3203" t="s">
        <v>9467</v>
      </c>
      <c r="N3203">
        <v>0.16166666599999999</v>
      </c>
      <c r="O3203">
        <v>0</v>
      </c>
      <c r="P3203">
        <v>20</v>
      </c>
      <c r="Q3203">
        <v>0</v>
      </c>
      <c r="R3203">
        <v>7</v>
      </c>
      <c r="S3203">
        <v>10</v>
      </c>
      <c r="T3203">
        <v>991</v>
      </c>
      <c r="U3203">
        <v>5</v>
      </c>
      <c r="V3203">
        <v>15</v>
      </c>
      <c r="W3203">
        <v>0</v>
      </c>
      <c r="X3203">
        <v>0.75030846535261553</v>
      </c>
      <c r="Y3203">
        <v>0</v>
      </c>
      <c r="Z3203">
        <v>0.91783553239089133</v>
      </c>
      <c r="AA3203">
        <v>34.847443689816203</v>
      </c>
      <c r="AB3203">
        <v>133.33350446001239</v>
      </c>
      <c r="AC3203">
        <v>12.175661069824301</v>
      </c>
      <c r="AD3203">
        <v>50.216807609523421</v>
      </c>
      <c r="AE3203">
        <v>232.24156082691979</v>
      </c>
    </row>
    <row r="3204" spans="1:31" x14ac:dyDescent="0.3">
      <c r="A3204">
        <v>2455956</v>
      </c>
      <c r="B3204">
        <v>1</v>
      </c>
      <c r="C3204" t="s">
        <v>80</v>
      </c>
      <c r="D3204" t="s">
        <v>106</v>
      </c>
      <c r="E3204" t="s">
        <v>159</v>
      </c>
      <c r="F3204" t="s">
        <v>9468</v>
      </c>
      <c r="G3204" t="s">
        <v>725</v>
      </c>
      <c r="H3204" t="s">
        <v>144</v>
      </c>
      <c r="I3204" t="s">
        <v>136</v>
      </c>
      <c r="J3204" t="s">
        <v>137</v>
      </c>
      <c r="K3204" t="s">
        <v>138</v>
      </c>
      <c r="L3204" t="s">
        <v>9469</v>
      </c>
      <c r="M3204" t="s">
        <v>9470</v>
      </c>
      <c r="N3204">
        <v>2.4797222219999999</v>
      </c>
      <c r="O3204">
        <v>0</v>
      </c>
      <c r="P3204">
        <v>7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2.6467049281616357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2.6467049281616357</v>
      </c>
    </row>
    <row r="3205" spans="1:31" x14ac:dyDescent="0.3">
      <c r="A3205">
        <v>2456348</v>
      </c>
      <c r="B3205">
        <v>1</v>
      </c>
      <c r="C3205" t="s">
        <v>80</v>
      </c>
      <c r="D3205" t="s">
        <v>97</v>
      </c>
      <c r="E3205" t="s">
        <v>169</v>
      </c>
      <c r="F3205" t="s">
        <v>9471</v>
      </c>
      <c r="G3205" t="s">
        <v>149</v>
      </c>
      <c r="H3205" t="s">
        <v>135</v>
      </c>
      <c r="I3205" t="s">
        <v>136</v>
      </c>
      <c r="J3205" t="s">
        <v>137</v>
      </c>
      <c r="K3205" t="s">
        <v>138</v>
      </c>
      <c r="L3205" t="s">
        <v>9472</v>
      </c>
      <c r="M3205" t="s">
        <v>9473</v>
      </c>
      <c r="N3205">
        <v>0.16166666599999999</v>
      </c>
      <c r="O3205">
        <v>0</v>
      </c>
      <c r="P3205">
        <v>342</v>
      </c>
      <c r="Q3205">
        <v>0</v>
      </c>
      <c r="R3205">
        <v>18</v>
      </c>
      <c r="S3205">
        <v>3</v>
      </c>
      <c r="T3205">
        <v>33</v>
      </c>
      <c r="U3205">
        <v>0</v>
      </c>
      <c r="V3205">
        <v>0</v>
      </c>
      <c r="W3205">
        <v>0</v>
      </c>
      <c r="X3205">
        <v>23.281666865494088</v>
      </c>
      <c r="Y3205">
        <v>0</v>
      </c>
      <c r="Z3205">
        <v>1.6385269573704162</v>
      </c>
      <c r="AA3205">
        <v>11.078603131369931</v>
      </c>
      <c r="AB3205">
        <v>8.6128550081864841</v>
      </c>
      <c r="AC3205">
        <v>0</v>
      </c>
      <c r="AD3205">
        <v>0</v>
      </c>
      <c r="AE3205">
        <v>44.611651962420922</v>
      </c>
    </row>
    <row r="3206" spans="1:31" x14ac:dyDescent="0.3">
      <c r="A3206">
        <v>2456643</v>
      </c>
      <c r="B3206">
        <v>1</v>
      </c>
      <c r="C3206" t="s">
        <v>80</v>
      </c>
      <c r="D3206" t="s">
        <v>104</v>
      </c>
      <c r="E3206" t="s">
        <v>132</v>
      </c>
      <c r="F3206" t="s">
        <v>9474</v>
      </c>
      <c r="G3206" t="s">
        <v>381</v>
      </c>
      <c r="H3206" t="s">
        <v>135</v>
      </c>
      <c r="I3206" t="s">
        <v>136</v>
      </c>
      <c r="J3206" t="s">
        <v>137</v>
      </c>
      <c r="K3206" t="s">
        <v>138</v>
      </c>
      <c r="L3206" t="s">
        <v>9475</v>
      </c>
      <c r="M3206" t="s">
        <v>9476</v>
      </c>
      <c r="N3206">
        <v>0.1875</v>
      </c>
      <c r="O3206">
        <v>0</v>
      </c>
      <c r="P3206">
        <v>119</v>
      </c>
      <c r="Q3206">
        <v>4</v>
      </c>
      <c r="R3206">
        <v>6</v>
      </c>
      <c r="S3206">
        <v>12</v>
      </c>
      <c r="T3206">
        <v>13</v>
      </c>
      <c r="U3206">
        <v>3</v>
      </c>
      <c r="V3206">
        <v>0</v>
      </c>
      <c r="W3206">
        <v>0</v>
      </c>
      <c r="X3206">
        <v>6.4526140689390417</v>
      </c>
      <c r="Y3206">
        <v>0.29920430111693352</v>
      </c>
      <c r="Z3206">
        <v>0.12042086982360321</v>
      </c>
      <c r="AA3206">
        <v>19.503338576979438</v>
      </c>
      <c r="AB3206">
        <v>0.90740052676112049</v>
      </c>
      <c r="AC3206">
        <v>14.432000237289659</v>
      </c>
      <c r="AD3206">
        <v>0</v>
      </c>
      <c r="AE3206">
        <v>41.714978580909793</v>
      </c>
    </row>
    <row r="3207" spans="1:31" x14ac:dyDescent="0.3">
      <c r="A3207">
        <v>2456311</v>
      </c>
      <c r="B3207">
        <v>1</v>
      </c>
      <c r="C3207" t="s">
        <v>80</v>
      </c>
      <c r="D3207" t="s">
        <v>94</v>
      </c>
      <c r="E3207" t="s">
        <v>284</v>
      </c>
      <c r="F3207" t="s">
        <v>8339</v>
      </c>
      <c r="G3207" t="s">
        <v>149</v>
      </c>
      <c r="H3207" t="s">
        <v>135</v>
      </c>
      <c r="I3207" t="s">
        <v>136</v>
      </c>
      <c r="J3207" t="s">
        <v>137</v>
      </c>
      <c r="K3207" t="s">
        <v>138</v>
      </c>
      <c r="L3207" t="s">
        <v>9477</v>
      </c>
      <c r="M3207" t="s">
        <v>9478</v>
      </c>
      <c r="N3207">
        <v>0.29194444400000003</v>
      </c>
      <c r="O3207">
        <v>6</v>
      </c>
      <c r="P3207">
        <v>46</v>
      </c>
      <c r="Q3207">
        <v>44</v>
      </c>
      <c r="R3207">
        <v>150</v>
      </c>
      <c r="S3207">
        <v>6</v>
      </c>
      <c r="T3207">
        <v>49</v>
      </c>
      <c r="U3207">
        <v>2</v>
      </c>
      <c r="V3207">
        <v>0</v>
      </c>
      <c r="W3207">
        <v>0.26104260275869356</v>
      </c>
      <c r="X3207">
        <v>1.7236988887239799</v>
      </c>
      <c r="Y3207">
        <v>4.1722761310597329</v>
      </c>
      <c r="Z3207">
        <v>17.062691351459691</v>
      </c>
      <c r="AA3207">
        <v>2.9525826130872166</v>
      </c>
      <c r="AB3207">
        <v>13.462003275143172</v>
      </c>
      <c r="AC3207">
        <v>41.7538948209111</v>
      </c>
      <c r="AD3207">
        <v>0</v>
      </c>
      <c r="AE3207">
        <v>81.38818968314358</v>
      </c>
    </row>
    <row r="3208" spans="1:31" x14ac:dyDescent="0.3">
      <c r="A3208">
        <v>2456497</v>
      </c>
      <c r="B3208">
        <v>1</v>
      </c>
      <c r="C3208" t="s">
        <v>80</v>
      </c>
      <c r="D3208" t="s">
        <v>82</v>
      </c>
      <c r="E3208" t="s">
        <v>173</v>
      </c>
      <c r="F3208" t="s">
        <v>9479</v>
      </c>
      <c r="G3208" t="s">
        <v>179</v>
      </c>
      <c r="H3208" t="s">
        <v>144</v>
      </c>
      <c r="I3208" t="s">
        <v>136</v>
      </c>
      <c r="J3208" t="s">
        <v>137</v>
      </c>
      <c r="K3208" t="s">
        <v>138</v>
      </c>
      <c r="L3208" t="s">
        <v>9480</v>
      </c>
      <c r="M3208" t="s">
        <v>9481</v>
      </c>
      <c r="N3208">
        <v>1.224444444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4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4.6988534897687853</v>
      </c>
      <c r="AC3208">
        <v>0</v>
      </c>
      <c r="AD3208">
        <v>0</v>
      </c>
      <c r="AE3208">
        <v>4.6988534897687853</v>
      </c>
    </row>
    <row r="3209" spans="1:31" x14ac:dyDescent="0.3">
      <c r="A3209">
        <v>2456597</v>
      </c>
      <c r="B3209">
        <v>1</v>
      </c>
      <c r="C3209" t="s">
        <v>80</v>
      </c>
      <c r="D3209" t="s">
        <v>84</v>
      </c>
      <c r="E3209" t="s">
        <v>147</v>
      </c>
      <c r="F3209" t="s">
        <v>9482</v>
      </c>
      <c r="G3209" t="s">
        <v>134</v>
      </c>
      <c r="H3209" t="s">
        <v>135</v>
      </c>
      <c r="I3209" t="s">
        <v>136</v>
      </c>
      <c r="J3209" t="s">
        <v>137</v>
      </c>
      <c r="K3209" t="s">
        <v>138</v>
      </c>
      <c r="L3209" t="s">
        <v>9483</v>
      </c>
      <c r="M3209" t="s">
        <v>9484</v>
      </c>
      <c r="N3209">
        <v>1.3925000000000001</v>
      </c>
      <c r="O3209">
        <v>4</v>
      </c>
      <c r="P3209">
        <v>709</v>
      </c>
      <c r="Q3209">
        <v>1</v>
      </c>
      <c r="R3209">
        <v>80</v>
      </c>
      <c r="S3209">
        <v>5</v>
      </c>
      <c r="T3209">
        <v>80</v>
      </c>
      <c r="U3209">
        <v>0</v>
      </c>
      <c r="V3209">
        <v>0</v>
      </c>
      <c r="W3209">
        <v>1.2190116542669409</v>
      </c>
      <c r="X3209">
        <v>257.2629591401614</v>
      </c>
      <c r="Y3209">
        <v>4.2319838248791006</v>
      </c>
      <c r="Z3209">
        <v>27.297523982298408</v>
      </c>
      <c r="AA3209">
        <v>8.0044778623373301</v>
      </c>
      <c r="AB3209">
        <v>69.74024461274071</v>
      </c>
      <c r="AC3209">
        <v>0</v>
      </c>
      <c r="AD3209">
        <v>0</v>
      </c>
      <c r="AE3209">
        <v>367.75620107668385</v>
      </c>
    </row>
    <row r="3210" spans="1:31" x14ac:dyDescent="0.3">
      <c r="A3210">
        <v>2456328</v>
      </c>
      <c r="B3210">
        <v>1</v>
      </c>
      <c r="C3210" t="s">
        <v>80</v>
      </c>
      <c r="D3210" t="s">
        <v>94</v>
      </c>
      <c r="E3210" t="s">
        <v>284</v>
      </c>
      <c r="F3210" t="s">
        <v>1134</v>
      </c>
      <c r="G3210" t="s">
        <v>193</v>
      </c>
      <c r="H3210" t="s">
        <v>135</v>
      </c>
      <c r="I3210" t="s">
        <v>136</v>
      </c>
      <c r="J3210" t="s">
        <v>137</v>
      </c>
      <c r="K3210" t="s">
        <v>138</v>
      </c>
      <c r="L3210" t="s">
        <v>9485</v>
      </c>
      <c r="M3210" t="s">
        <v>9486</v>
      </c>
      <c r="N3210">
        <v>5.0788888879999998</v>
      </c>
      <c r="O3210">
        <v>3</v>
      </c>
      <c r="P3210">
        <v>15</v>
      </c>
      <c r="Q3210">
        <v>48</v>
      </c>
      <c r="R3210">
        <v>24</v>
      </c>
      <c r="S3210">
        <v>11</v>
      </c>
      <c r="T3210">
        <v>4</v>
      </c>
      <c r="U3210">
        <v>0</v>
      </c>
      <c r="V3210">
        <v>0</v>
      </c>
      <c r="W3210">
        <v>11.801174062047931</v>
      </c>
      <c r="X3210">
        <v>10.467076279142553</v>
      </c>
      <c r="Y3210">
        <v>269.91967674697395</v>
      </c>
      <c r="Z3210">
        <v>27.465536228644062</v>
      </c>
      <c r="AA3210">
        <v>46.633017725412564</v>
      </c>
      <c r="AB3210">
        <v>18.08604493102364</v>
      </c>
      <c r="AC3210">
        <v>0</v>
      </c>
      <c r="AD3210">
        <v>0</v>
      </c>
      <c r="AE3210">
        <v>384.37252597324471</v>
      </c>
    </row>
    <row r="3211" spans="1:31" x14ac:dyDescent="0.3">
      <c r="A3211">
        <v>2456042</v>
      </c>
      <c r="B3211">
        <v>1</v>
      </c>
      <c r="C3211" t="s">
        <v>80</v>
      </c>
      <c r="D3211" t="s">
        <v>96</v>
      </c>
      <c r="E3211" t="s">
        <v>173</v>
      </c>
      <c r="F3211" t="s">
        <v>9487</v>
      </c>
      <c r="G3211" t="s">
        <v>461</v>
      </c>
      <c r="H3211" t="s">
        <v>144</v>
      </c>
      <c r="I3211" t="s">
        <v>136</v>
      </c>
      <c r="J3211" t="s">
        <v>137</v>
      </c>
      <c r="K3211" t="s">
        <v>138</v>
      </c>
      <c r="L3211" t="s">
        <v>9488</v>
      </c>
      <c r="M3211" t="s">
        <v>9489</v>
      </c>
      <c r="N3211">
        <v>4.159166666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1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1.8009287327859291</v>
      </c>
      <c r="AC3211">
        <v>0</v>
      </c>
      <c r="AD3211">
        <v>0</v>
      </c>
      <c r="AE3211">
        <v>1.8009287327859291</v>
      </c>
    </row>
    <row r="3212" spans="1:31" x14ac:dyDescent="0.3">
      <c r="A3212">
        <v>2455993</v>
      </c>
      <c r="B3212">
        <v>1</v>
      </c>
      <c r="C3212" t="s">
        <v>80</v>
      </c>
      <c r="D3212" t="s">
        <v>96</v>
      </c>
      <c r="E3212" t="s">
        <v>132</v>
      </c>
      <c r="F3212" t="s">
        <v>4802</v>
      </c>
      <c r="G3212" t="s">
        <v>226</v>
      </c>
      <c r="H3212" t="s">
        <v>135</v>
      </c>
      <c r="I3212" t="s">
        <v>136</v>
      </c>
      <c r="J3212" t="s">
        <v>137</v>
      </c>
      <c r="K3212" t="s">
        <v>162</v>
      </c>
      <c r="L3212" t="s">
        <v>9490</v>
      </c>
      <c r="M3212" t="s">
        <v>9491</v>
      </c>
      <c r="N3212">
        <v>1.382777777</v>
      </c>
      <c r="O3212">
        <v>0</v>
      </c>
      <c r="P3212">
        <v>126</v>
      </c>
      <c r="Q3212">
        <v>4</v>
      </c>
      <c r="R3212">
        <v>0</v>
      </c>
      <c r="S3212">
        <v>1</v>
      </c>
      <c r="T3212">
        <v>3</v>
      </c>
      <c r="U3212">
        <v>0</v>
      </c>
      <c r="V3212">
        <v>0</v>
      </c>
      <c r="W3212">
        <v>0</v>
      </c>
      <c r="X3212">
        <v>24.11533344637645</v>
      </c>
      <c r="Y3212">
        <v>1075.1832126495269</v>
      </c>
      <c r="Z3212">
        <v>0</v>
      </c>
      <c r="AA3212">
        <v>2.8781355231626566</v>
      </c>
      <c r="AB3212">
        <v>5.7265863389614582</v>
      </c>
      <c r="AC3212">
        <v>0</v>
      </c>
      <c r="AD3212">
        <v>0</v>
      </c>
      <c r="AE3212">
        <v>1107.9032679580275</v>
      </c>
    </row>
    <row r="3213" spans="1:31" x14ac:dyDescent="0.3">
      <c r="A3213">
        <v>2455999</v>
      </c>
      <c r="B3213">
        <v>1</v>
      </c>
      <c r="C3213" t="s">
        <v>80</v>
      </c>
      <c r="D3213" t="s">
        <v>92</v>
      </c>
      <c r="E3213" t="s">
        <v>169</v>
      </c>
      <c r="F3213" t="s">
        <v>9492</v>
      </c>
      <c r="G3213" t="s">
        <v>161</v>
      </c>
      <c r="H3213" t="s">
        <v>135</v>
      </c>
      <c r="I3213" t="s">
        <v>136</v>
      </c>
      <c r="J3213" t="s">
        <v>137</v>
      </c>
      <c r="K3213" t="s">
        <v>162</v>
      </c>
      <c r="L3213" t="s">
        <v>9493</v>
      </c>
      <c r="M3213" t="s">
        <v>9494</v>
      </c>
      <c r="N3213">
        <v>8.2044444439999999</v>
      </c>
      <c r="O3213">
        <v>0</v>
      </c>
      <c r="P3213">
        <v>96</v>
      </c>
      <c r="Q3213">
        <v>0</v>
      </c>
      <c r="R3213">
        <v>19</v>
      </c>
      <c r="S3213">
        <v>4</v>
      </c>
      <c r="T3213">
        <v>2</v>
      </c>
      <c r="U3213">
        <v>1</v>
      </c>
      <c r="V3213">
        <v>0</v>
      </c>
      <c r="W3213">
        <v>0</v>
      </c>
      <c r="X3213">
        <v>572.96093267618664</v>
      </c>
      <c r="Y3213">
        <v>0</v>
      </c>
      <c r="Z3213">
        <v>53.296643630495964</v>
      </c>
      <c r="AA3213">
        <v>1581.5834164707503</v>
      </c>
      <c r="AB3213">
        <v>16.59389932016386</v>
      </c>
      <c r="AC3213">
        <v>430.66019287572738</v>
      </c>
      <c r="AD3213">
        <v>0</v>
      </c>
      <c r="AE3213">
        <v>2655.095084973324</v>
      </c>
    </row>
    <row r="3214" spans="1:31" x14ac:dyDescent="0.3">
      <c r="A3214">
        <v>2456228</v>
      </c>
      <c r="B3214">
        <v>1</v>
      </c>
      <c r="C3214" t="s">
        <v>80</v>
      </c>
      <c r="D3214" t="s">
        <v>94</v>
      </c>
      <c r="E3214" t="s">
        <v>141</v>
      </c>
      <c r="F3214" t="s">
        <v>9495</v>
      </c>
      <c r="G3214" t="s">
        <v>143</v>
      </c>
      <c r="H3214" t="s">
        <v>144</v>
      </c>
      <c r="I3214" t="s">
        <v>136</v>
      </c>
      <c r="J3214" t="s">
        <v>137</v>
      </c>
      <c r="K3214" t="s">
        <v>138</v>
      </c>
      <c r="L3214" t="s">
        <v>9496</v>
      </c>
      <c r="M3214" t="s">
        <v>9497</v>
      </c>
      <c r="N3214">
        <v>1.301666666</v>
      </c>
      <c r="O3214">
        <v>0</v>
      </c>
      <c r="P3214">
        <v>0</v>
      </c>
      <c r="Q3214">
        <v>0</v>
      </c>
      <c r="R3214">
        <v>3</v>
      </c>
      <c r="S3214">
        <v>0</v>
      </c>
      <c r="T3214">
        <v>1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3.2685014107694168</v>
      </c>
      <c r="AA3214">
        <v>0</v>
      </c>
      <c r="AB3214">
        <v>2.5897799187079968</v>
      </c>
      <c r="AC3214">
        <v>0</v>
      </c>
      <c r="AD3214">
        <v>0</v>
      </c>
      <c r="AE3214">
        <v>5.8582813294774141</v>
      </c>
    </row>
    <row r="3215" spans="1:31" x14ac:dyDescent="0.3">
      <c r="A3215">
        <v>2456620</v>
      </c>
      <c r="B3215">
        <v>1</v>
      </c>
      <c r="C3215" t="s">
        <v>80</v>
      </c>
      <c r="D3215" t="s">
        <v>93</v>
      </c>
      <c r="E3215" t="s">
        <v>132</v>
      </c>
      <c r="F3215" t="s">
        <v>9498</v>
      </c>
      <c r="G3215" t="s">
        <v>149</v>
      </c>
      <c r="H3215" t="s">
        <v>135</v>
      </c>
      <c r="I3215" t="s">
        <v>136</v>
      </c>
      <c r="J3215" t="s">
        <v>137</v>
      </c>
      <c r="K3215" t="s">
        <v>138</v>
      </c>
      <c r="L3215" t="s">
        <v>9499</v>
      </c>
      <c r="M3215" t="s">
        <v>9500</v>
      </c>
      <c r="N3215">
        <v>2.2483333330000002</v>
      </c>
      <c r="O3215">
        <v>0</v>
      </c>
      <c r="P3215">
        <v>212</v>
      </c>
      <c r="Q3215">
        <v>11</v>
      </c>
      <c r="R3215">
        <v>83</v>
      </c>
      <c r="S3215">
        <v>5</v>
      </c>
      <c r="T3215">
        <v>27</v>
      </c>
      <c r="U3215">
        <v>0</v>
      </c>
      <c r="V3215">
        <v>0</v>
      </c>
      <c r="W3215">
        <v>0</v>
      </c>
      <c r="X3215">
        <v>46.625294714877079</v>
      </c>
      <c r="Y3215">
        <v>3.572879721245235</v>
      </c>
      <c r="Z3215">
        <v>24.248347791292275</v>
      </c>
      <c r="AA3215">
        <v>10.182710893423193</v>
      </c>
      <c r="AB3215">
        <v>26.047803569088284</v>
      </c>
      <c r="AC3215">
        <v>0</v>
      </c>
      <c r="AD3215">
        <v>0</v>
      </c>
      <c r="AE3215">
        <v>110.67703668992607</v>
      </c>
    </row>
    <row r="3216" spans="1:31" x14ac:dyDescent="0.3">
      <c r="A3216">
        <v>2456769</v>
      </c>
      <c r="B3216">
        <v>1</v>
      </c>
      <c r="C3216" t="s">
        <v>80</v>
      </c>
      <c r="D3216" t="s">
        <v>99</v>
      </c>
      <c r="E3216" t="s">
        <v>141</v>
      </c>
      <c r="F3216" t="s">
        <v>9501</v>
      </c>
      <c r="G3216" t="s">
        <v>143</v>
      </c>
      <c r="H3216" t="s">
        <v>144</v>
      </c>
      <c r="I3216" t="s">
        <v>136</v>
      </c>
      <c r="J3216" t="s">
        <v>137</v>
      </c>
      <c r="K3216" t="s">
        <v>138</v>
      </c>
      <c r="L3216" t="s">
        <v>9502</v>
      </c>
      <c r="M3216" t="s">
        <v>9503</v>
      </c>
      <c r="N3216">
        <v>0.65722222200000002</v>
      </c>
      <c r="O3216">
        <v>0</v>
      </c>
      <c r="P3216">
        <v>16</v>
      </c>
      <c r="Q3216">
        <v>0</v>
      </c>
      <c r="R3216">
        <v>0</v>
      </c>
      <c r="S3216">
        <v>0</v>
      </c>
      <c r="T3216">
        <v>4</v>
      </c>
      <c r="U3216">
        <v>0</v>
      </c>
      <c r="V3216">
        <v>0</v>
      </c>
      <c r="W3216">
        <v>0</v>
      </c>
      <c r="X3216">
        <v>2.4238924907972716</v>
      </c>
      <c r="Y3216">
        <v>0</v>
      </c>
      <c r="Z3216">
        <v>0</v>
      </c>
      <c r="AA3216">
        <v>0</v>
      </c>
      <c r="AB3216">
        <v>2.5037507392942668</v>
      </c>
      <c r="AC3216">
        <v>0</v>
      </c>
      <c r="AD3216">
        <v>0</v>
      </c>
      <c r="AE3216">
        <v>4.9276432300915385</v>
      </c>
    </row>
    <row r="3217" spans="1:31" x14ac:dyDescent="0.3">
      <c r="A3217">
        <v>2456506</v>
      </c>
      <c r="B3217">
        <v>1</v>
      </c>
      <c r="C3217" t="s">
        <v>81</v>
      </c>
      <c r="D3217" t="s">
        <v>128</v>
      </c>
      <c r="E3217" t="s">
        <v>147</v>
      </c>
      <c r="F3217" t="s">
        <v>9504</v>
      </c>
      <c r="G3217" t="s">
        <v>381</v>
      </c>
      <c r="H3217" t="s">
        <v>135</v>
      </c>
      <c r="I3217" t="s">
        <v>136</v>
      </c>
      <c r="J3217" t="s">
        <v>137</v>
      </c>
      <c r="K3217" t="s">
        <v>162</v>
      </c>
      <c r="L3217" t="s">
        <v>9505</v>
      </c>
      <c r="M3217" t="s">
        <v>9506</v>
      </c>
      <c r="N3217">
        <v>0.25888888799999998</v>
      </c>
      <c r="O3217">
        <v>0</v>
      </c>
      <c r="P3217">
        <v>418</v>
      </c>
      <c r="Q3217">
        <v>0</v>
      </c>
      <c r="R3217">
        <v>0</v>
      </c>
      <c r="S3217">
        <v>0</v>
      </c>
      <c r="T3217">
        <v>12</v>
      </c>
      <c r="U3217">
        <v>0</v>
      </c>
      <c r="V3217">
        <v>0</v>
      </c>
      <c r="W3217">
        <v>0</v>
      </c>
      <c r="X3217">
        <v>34.36454026345902</v>
      </c>
      <c r="Y3217">
        <v>0</v>
      </c>
      <c r="Z3217">
        <v>0</v>
      </c>
      <c r="AA3217">
        <v>0</v>
      </c>
      <c r="AB3217">
        <v>7.4406497943174408</v>
      </c>
      <c r="AC3217">
        <v>0</v>
      </c>
      <c r="AD3217">
        <v>0</v>
      </c>
      <c r="AE3217">
        <v>41.805190057776457</v>
      </c>
    </row>
    <row r="3218" spans="1:31" x14ac:dyDescent="0.3">
      <c r="A3218">
        <v>2456174</v>
      </c>
      <c r="B3218">
        <v>1</v>
      </c>
      <c r="C3218" t="s">
        <v>80</v>
      </c>
      <c r="D3218" t="s">
        <v>104</v>
      </c>
      <c r="E3218" t="s">
        <v>169</v>
      </c>
      <c r="F3218" t="s">
        <v>3868</v>
      </c>
      <c r="G3218" t="s">
        <v>149</v>
      </c>
      <c r="H3218" t="s">
        <v>135</v>
      </c>
      <c r="I3218" t="s">
        <v>136</v>
      </c>
      <c r="J3218" t="s">
        <v>137</v>
      </c>
      <c r="K3218" t="s">
        <v>138</v>
      </c>
      <c r="L3218" t="s">
        <v>9507</v>
      </c>
      <c r="M3218" t="s">
        <v>9508</v>
      </c>
      <c r="N3218">
        <v>0.38138888799999998</v>
      </c>
      <c r="O3218">
        <v>2</v>
      </c>
      <c r="P3218">
        <v>1764</v>
      </c>
      <c r="Q3218">
        <v>0</v>
      </c>
      <c r="R3218">
        <v>58</v>
      </c>
      <c r="S3218">
        <v>2</v>
      </c>
      <c r="T3218">
        <v>166</v>
      </c>
      <c r="U3218">
        <v>0</v>
      </c>
      <c r="V3218">
        <v>0</v>
      </c>
      <c r="W3218">
        <v>0.45036026522198497</v>
      </c>
      <c r="X3218">
        <v>174.99646849110312</v>
      </c>
      <c r="Y3218">
        <v>0</v>
      </c>
      <c r="Z3218">
        <v>5.8325805143265796</v>
      </c>
      <c r="AA3218">
        <v>6.9695992748024755</v>
      </c>
      <c r="AB3218">
        <v>66.983165256144915</v>
      </c>
      <c r="AC3218">
        <v>0</v>
      </c>
      <c r="AD3218">
        <v>0</v>
      </c>
      <c r="AE3218">
        <v>255.23217380159906</v>
      </c>
    </row>
    <row r="3219" spans="1:31" x14ac:dyDescent="0.3">
      <c r="A3219">
        <v>2456151</v>
      </c>
      <c r="B3219">
        <v>1</v>
      </c>
      <c r="C3219" t="s">
        <v>81</v>
      </c>
      <c r="D3219" t="s">
        <v>127</v>
      </c>
      <c r="E3219" t="s">
        <v>132</v>
      </c>
      <c r="F3219" t="s">
        <v>9509</v>
      </c>
      <c r="G3219" t="s">
        <v>134</v>
      </c>
      <c r="H3219" t="s">
        <v>135</v>
      </c>
      <c r="I3219" t="s">
        <v>136</v>
      </c>
      <c r="J3219" t="s">
        <v>137</v>
      </c>
      <c r="K3219" t="s">
        <v>138</v>
      </c>
      <c r="L3219" t="s">
        <v>9510</v>
      </c>
      <c r="M3219" t="s">
        <v>9511</v>
      </c>
      <c r="N3219">
        <v>2.179166666</v>
      </c>
      <c r="O3219">
        <v>3</v>
      </c>
      <c r="P3219">
        <v>9</v>
      </c>
      <c r="Q3219">
        <v>38</v>
      </c>
      <c r="R3219">
        <v>50</v>
      </c>
      <c r="S3219">
        <v>3</v>
      </c>
      <c r="T3219">
        <v>2</v>
      </c>
      <c r="U3219">
        <v>0</v>
      </c>
      <c r="V3219">
        <v>0</v>
      </c>
      <c r="W3219">
        <v>3.9829392857598864</v>
      </c>
      <c r="X3219">
        <v>9.3883726253011588</v>
      </c>
      <c r="Y3219">
        <v>32.299408725334217</v>
      </c>
      <c r="Z3219">
        <v>35.443076817838488</v>
      </c>
      <c r="AA3219">
        <v>12.223731811706706</v>
      </c>
      <c r="AB3219">
        <v>0</v>
      </c>
      <c r="AC3219">
        <v>0</v>
      </c>
      <c r="AD3219">
        <v>0</v>
      </c>
      <c r="AE3219">
        <v>93.337529265940447</v>
      </c>
    </row>
    <row r="3220" spans="1:31" x14ac:dyDescent="0.3">
      <c r="A3220">
        <v>2456483</v>
      </c>
      <c r="B3220">
        <v>1</v>
      </c>
      <c r="C3220" t="s">
        <v>81</v>
      </c>
      <c r="D3220" t="s">
        <v>127</v>
      </c>
      <c r="E3220" t="s">
        <v>159</v>
      </c>
      <c r="F3220" t="s">
        <v>9512</v>
      </c>
      <c r="G3220" t="s">
        <v>9513</v>
      </c>
      <c r="H3220" t="s">
        <v>144</v>
      </c>
      <c r="I3220" t="s">
        <v>136</v>
      </c>
      <c r="J3220" t="s">
        <v>137</v>
      </c>
      <c r="K3220" t="s">
        <v>138</v>
      </c>
      <c r="L3220" t="s">
        <v>9514</v>
      </c>
      <c r="M3220" t="s">
        <v>9515</v>
      </c>
      <c r="N3220">
        <v>0.75638888800000004</v>
      </c>
      <c r="O3220">
        <v>0</v>
      </c>
      <c r="P3220">
        <v>60</v>
      </c>
      <c r="Q3220">
        <v>0</v>
      </c>
      <c r="R3220">
        <v>3</v>
      </c>
      <c r="S3220">
        <v>0</v>
      </c>
      <c r="T3220">
        <v>10</v>
      </c>
      <c r="U3220">
        <v>0</v>
      </c>
      <c r="V3220">
        <v>0</v>
      </c>
      <c r="W3220">
        <v>0</v>
      </c>
      <c r="X3220">
        <v>12.429214073442383</v>
      </c>
      <c r="Y3220">
        <v>0</v>
      </c>
      <c r="Z3220">
        <v>0.19882136876631548</v>
      </c>
      <c r="AA3220">
        <v>0</v>
      </c>
      <c r="AB3220">
        <v>14.861111953088642</v>
      </c>
      <c r="AC3220">
        <v>0</v>
      </c>
      <c r="AD3220">
        <v>0</v>
      </c>
      <c r="AE3220">
        <v>27.489147395297341</v>
      </c>
    </row>
    <row r="3221" spans="1:31" x14ac:dyDescent="0.3">
      <c r="A3221">
        <v>2456168</v>
      </c>
      <c r="B3221">
        <v>1</v>
      </c>
      <c r="C3221" t="s">
        <v>81</v>
      </c>
      <c r="D3221" t="s">
        <v>128</v>
      </c>
      <c r="E3221" t="s">
        <v>147</v>
      </c>
      <c r="F3221" t="s">
        <v>9516</v>
      </c>
      <c r="G3221" t="s">
        <v>149</v>
      </c>
      <c r="H3221" t="s">
        <v>135</v>
      </c>
      <c r="I3221" t="s">
        <v>136</v>
      </c>
      <c r="J3221" t="s">
        <v>137</v>
      </c>
      <c r="K3221" t="s">
        <v>138</v>
      </c>
      <c r="L3221" t="s">
        <v>9517</v>
      </c>
      <c r="M3221" t="s">
        <v>9518</v>
      </c>
      <c r="N3221">
        <v>1.5305555550000001</v>
      </c>
      <c r="O3221">
        <v>0</v>
      </c>
      <c r="P3221">
        <v>0</v>
      </c>
      <c r="Q3221">
        <v>0</v>
      </c>
      <c r="R3221">
        <v>0</v>
      </c>
      <c r="S3221">
        <v>3</v>
      </c>
      <c r="T3221">
        <v>0</v>
      </c>
      <c r="U3221">
        <v>4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20.239131522908078</v>
      </c>
      <c r="AB3221">
        <v>0</v>
      </c>
      <c r="AC3221">
        <v>707.30980911300639</v>
      </c>
      <c r="AD3221">
        <v>0</v>
      </c>
      <c r="AE3221">
        <v>727.54894063591451</v>
      </c>
    </row>
    <row r="3222" spans="1:31" x14ac:dyDescent="0.3">
      <c r="A3222">
        <v>2456297</v>
      </c>
      <c r="B3222">
        <v>1</v>
      </c>
      <c r="C3222" t="s">
        <v>80</v>
      </c>
      <c r="D3222" t="s">
        <v>111</v>
      </c>
      <c r="E3222" t="s">
        <v>147</v>
      </c>
      <c r="F3222" t="s">
        <v>9519</v>
      </c>
      <c r="G3222" t="s">
        <v>226</v>
      </c>
      <c r="H3222" t="s">
        <v>135</v>
      </c>
      <c r="I3222" t="s">
        <v>136</v>
      </c>
      <c r="J3222" t="s">
        <v>137</v>
      </c>
      <c r="K3222" t="s">
        <v>162</v>
      </c>
      <c r="L3222" t="s">
        <v>9520</v>
      </c>
      <c r="M3222" t="s">
        <v>9521</v>
      </c>
      <c r="N3222">
        <v>2.1952777769999998</v>
      </c>
      <c r="O3222">
        <v>0</v>
      </c>
      <c r="P3222">
        <v>6225</v>
      </c>
      <c r="Q3222">
        <v>0</v>
      </c>
      <c r="R3222">
        <v>0</v>
      </c>
      <c r="S3222">
        <v>2</v>
      </c>
      <c r="T3222">
        <v>434</v>
      </c>
      <c r="U3222">
        <v>0</v>
      </c>
      <c r="V3222">
        <v>0</v>
      </c>
      <c r="W3222">
        <v>0</v>
      </c>
      <c r="X3222">
        <v>4619.3903265064064</v>
      </c>
      <c r="Y3222">
        <v>0</v>
      </c>
      <c r="Z3222">
        <v>0</v>
      </c>
      <c r="AA3222">
        <v>147.32615875751358</v>
      </c>
      <c r="AB3222">
        <v>941.34156448332624</v>
      </c>
      <c r="AC3222">
        <v>0</v>
      </c>
      <c r="AD3222">
        <v>0</v>
      </c>
      <c r="AE3222">
        <v>5708.0580497472456</v>
      </c>
    </row>
    <row r="3223" spans="1:31" x14ac:dyDescent="0.3">
      <c r="A3223">
        <v>2456606</v>
      </c>
      <c r="B3223">
        <v>1</v>
      </c>
      <c r="C3223" t="s">
        <v>80</v>
      </c>
      <c r="D3223" t="s">
        <v>100</v>
      </c>
      <c r="E3223" t="s">
        <v>169</v>
      </c>
      <c r="F3223" t="s">
        <v>9522</v>
      </c>
      <c r="G3223" t="s">
        <v>149</v>
      </c>
      <c r="H3223" t="s">
        <v>135</v>
      </c>
      <c r="I3223" t="s">
        <v>136</v>
      </c>
      <c r="J3223" t="s">
        <v>137</v>
      </c>
      <c r="K3223" t="s">
        <v>138</v>
      </c>
      <c r="L3223" t="s">
        <v>9523</v>
      </c>
      <c r="M3223" t="s">
        <v>9524</v>
      </c>
      <c r="N3223">
        <v>0.34250000000000003</v>
      </c>
      <c r="O3223">
        <v>1</v>
      </c>
      <c r="P3223">
        <v>383</v>
      </c>
      <c r="Q3223">
        <v>176</v>
      </c>
      <c r="R3223">
        <v>205</v>
      </c>
      <c r="S3223">
        <v>12</v>
      </c>
      <c r="T3223">
        <v>47</v>
      </c>
      <c r="U3223">
        <v>2</v>
      </c>
      <c r="V3223">
        <v>0</v>
      </c>
      <c r="W3223">
        <v>0.51504632508641779</v>
      </c>
      <c r="X3223">
        <v>62.439949541460855</v>
      </c>
      <c r="Y3223">
        <v>65.346222522650962</v>
      </c>
      <c r="Z3223">
        <v>107.07556515016499</v>
      </c>
      <c r="AA3223">
        <v>30.516887568075369</v>
      </c>
      <c r="AB3223">
        <v>11.068291985862126</v>
      </c>
      <c r="AC3223">
        <v>87.762791122978626</v>
      </c>
      <c r="AD3223">
        <v>0</v>
      </c>
      <c r="AE3223">
        <v>364.72475421627934</v>
      </c>
    </row>
    <row r="3224" spans="1:31" x14ac:dyDescent="0.3">
      <c r="A3224">
        <v>2456692</v>
      </c>
      <c r="B3224">
        <v>1</v>
      </c>
      <c r="C3224" t="s">
        <v>81</v>
      </c>
      <c r="D3224" t="s">
        <v>118</v>
      </c>
      <c r="E3224" t="s">
        <v>141</v>
      </c>
      <c r="F3224" t="s">
        <v>9525</v>
      </c>
      <c r="G3224" t="s">
        <v>156</v>
      </c>
      <c r="H3224" t="s">
        <v>144</v>
      </c>
      <c r="I3224" t="s">
        <v>136</v>
      </c>
      <c r="J3224" t="s">
        <v>137</v>
      </c>
      <c r="K3224" t="s">
        <v>138</v>
      </c>
      <c r="L3224" t="s">
        <v>9526</v>
      </c>
      <c r="M3224" t="s">
        <v>9527</v>
      </c>
      <c r="N3224">
        <v>1.9197222220000001</v>
      </c>
      <c r="O3224">
        <v>0</v>
      </c>
      <c r="P3224">
        <v>4</v>
      </c>
      <c r="Q3224">
        <v>0</v>
      </c>
      <c r="R3224">
        <v>9</v>
      </c>
      <c r="S3224">
        <v>0</v>
      </c>
      <c r="T3224">
        <v>10</v>
      </c>
      <c r="U3224">
        <v>0</v>
      </c>
      <c r="V3224">
        <v>0</v>
      </c>
      <c r="W3224">
        <v>0</v>
      </c>
      <c r="X3224">
        <v>5.176129538139692E-2</v>
      </c>
      <c r="Y3224">
        <v>0</v>
      </c>
      <c r="Z3224">
        <v>4.0683137117542856</v>
      </c>
      <c r="AA3224">
        <v>0</v>
      </c>
      <c r="AB3224">
        <v>37.614787818394881</v>
      </c>
      <c r="AC3224">
        <v>0</v>
      </c>
      <c r="AD3224">
        <v>0</v>
      </c>
      <c r="AE3224">
        <v>41.734862825530563</v>
      </c>
    </row>
    <row r="3225" spans="1:31" x14ac:dyDescent="0.3">
      <c r="A3225">
        <v>2456005</v>
      </c>
      <c r="B3225">
        <v>1</v>
      </c>
      <c r="C3225" t="s">
        <v>80</v>
      </c>
      <c r="D3225" t="s">
        <v>89</v>
      </c>
      <c r="E3225" t="s">
        <v>141</v>
      </c>
      <c r="F3225" t="s">
        <v>9528</v>
      </c>
      <c r="G3225" t="s">
        <v>161</v>
      </c>
      <c r="H3225" t="s">
        <v>144</v>
      </c>
      <c r="I3225" t="s">
        <v>136</v>
      </c>
      <c r="J3225" t="s">
        <v>137</v>
      </c>
      <c r="K3225" t="s">
        <v>162</v>
      </c>
      <c r="L3225" t="s">
        <v>9529</v>
      </c>
      <c r="M3225" t="s">
        <v>9530</v>
      </c>
      <c r="N3225">
        <v>3.4980555550000001</v>
      </c>
      <c r="O3225">
        <v>0</v>
      </c>
      <c r="P3225">
        <v>36</v>
      </c>
      <c r="Q3225">
        <v>0</v>
      </c>
      <c r="R3225">
        <v>0</v>
      </c>
      <c r="S3225">
        <v>0</v>
      </c>
      <c r="T3225">
        <v>2</v>
      </c>
      <c r="U3225">
        <v>0</v>
      </c>
      <c r="V3225">
        <v>0</v>
      </c>
      <c r="W3225">
        <v>0</v>
      </c>
      <c r="X3225">
        <v>48.054142553734032</v>
      </c>
      <c r="Y3225">
        <v>0</v>
      </c>
      <c r="Z3225">
        <v>0</v>
      </c>
      <c r="AA3225">
        <v>0</v>
      </c>
      <c r="AB3225">
        <v>7.5316489699015001</v>
      </c>
      <c r="AC3225">
        <v>0</v>
      </c>
      <c r="AD3225">
        <v>0</v>
      </c>
      <c r="AE3225">
        <v>55.585791523635535</v>
      </c>
    </row>
    <row r="3226" spans="1:31" x14ac:dyDescent="0.3">
      <c r="A3226">
        <v>2456111</v>
      </c>
      <c r="B3226">
        <v>1</v>
      </c>
      <c r="C3226" t="s">
        <v>80</v>
      </c>
      <c r="D3226" t="s">
        <v>108</v>
      </c>
      <c r="E3226" t="s">
        <v>173</v>
      </c>
      <c r="F3226" t="s">
        <v>9531</v>
      </c>
      <c r="G3226" t="s">
        <v>175</v>
      </c>
      <c r="H3226" t="s">
        <v>144</v>
      </c>
      <c r="I3226" t="s">
        <v>136</v>
      </c>
      <c r="J3226" t="s">
        <v>137</v>
      </c>
      <c r="K3226" t="s">
        <v>138</v>
      </c>
      <c r="L3226" t="s">
        <v>9532</v>
      </c>
      <c r="M3226" t="s">
        <v>9533</v>
      </c>
      <c r="N3226">
        <v>2.4980555550000001</v>
      </c>
      <c r="O3226">
        <v>0</v>
      </c>
      <c r="P3226">
        <v>1</v>
      </c>
      <c r="Q3226">
        <v>0</v>
      </c>
      <c r="R3226">
        <v>0</v>
      </c>
      <c r="S3226">
        <v>0</v>
      </c>
      <c r="T3226">
        <v>1</v>
      </c>
      <c r="U3226">
        <v>0</v>
      </c>
      <c r="V3226">
        <v>0</v>
      </c>
      <c r="W3226">
        <v>0</v>
      </c>
      <c r="X3226">
        <v>0.39680604058769647</v>
      </c>
      <c r="Y3226">
        <v>0</v>
      </c>
      <c r="Z3226">
        <v>0</v>
      </c>
      <c r="AA3226">
        <v>0</v>
      </c>
      <c r="AB3226">
        <v>6.6636477442196478</v>
      </c>
      <c r="AC3226">
        <v>0</v>
      </c>
      <c r="AD3226">
        <v>0</v>
      </c>
      <c r="AE3226">
        <v>7.0604537848073443</v>
      </c>
    </row>
    <row r="3227" spans="1:31" x14ac:dyDescent="0.3">
      <c r="A3227">
        <v>2456105</v>
      </c>
      <c r="B3227">
        <v>1</v>
      </c>
      <c r="C3227" t="s">
        <v>81</v>
      </c>
      <c r="D3227" t="s">
        <v>128</v>
      </c>
      <c r="E3227" t="s">
        <v>147</v>
      </c>
      <c r="F3227" t="s">
        <v>9534</v>
      </c>
      <c r="G3227" t="s">
        <v>381</v>
      </c>
      <c r="H3227" t="s">
        <v>135</v>
      </c>
      <c r="I3227" t="s">
        <v>136</v>
      </c>
      <c r="J3227" t="s">
        <v>137</v>
      </c>
      <c r="K3227" t="s">
        <v>162</v>
      </c>
      <c r="L3227" t="s">
        <v>9535</v>
      </c>
      <c r="M3227" t="s">
        <v>9536</v>
      </c>
      <c r="N3227">
        <v>0.24611111099999999</v>
      </c>
      <c r="O3227">
        <v>0</v>
      </c>
      <c r="P3227">
        <v>874</v>
      </c>
      <c r="Q3227">
        <v>0</v>
      </c>
      <c r="R3227">
        <v>0</v>
      </c>
      <c r="S3227">
        <v>0</v>
      </c>
      <c r="T3227">
        <v>52</v>
      </c>
      <c r="U3227">
        <v>0</v>
      </c>
      <c r="V3227">
        <v>0</v>
      </c>
      <c r="W3227">
        <v>0</v>
      </c>
      <c r="X3227">
        <v>57.229289381857349</v>
      </c>
      <c r="Y3227">
        <v>0</v>
      </c>
      <c r="Z3227">
        <v>0</v>
      </c>
      <c r="AA3227">
        <v>0</v>
      </c>
      <c r="AB3227">
        <v>21.231360655093951</v>
      </c>
      <c r="AC3227">
        <v>0</v>
      </c>
      <c r="AD3227">
        <v>0</v>
      </c>
      <c r="AE3227">
        <v>78.460650036951307</v>
      </c>
    </row>
    <row r="3228" spans="1:31" x14ac:dyDescent="0.3">
      <c r="A3228">
        <v>2456646</v>
      </c>
      <c r="B3228">
        <v>1</v>
      </c>
      <c r="C3228" t="s">
        <v>80</v>
      </c>
      <c r="D3228" t="s">
        <v>108</v>
      </c>
      <c r="E3228" t="s">
        <v>141</v>
      </c>
      <c r="F3228" t="s">
        <v>9537</v>
      </c>
      <c r="G3228" t="s">
        <v>156</v>
      </c>
      <c r="H3228" t="s">
        <v>144</v>
      </c>
      <c r="I3228" t="s">
        <v>136</v>
      </c>
      <c r="J3228" t="s">
        <v>137</v>
      </c>
      <c r="K3228" t="s">
        <v>138</v>
      </c>
      <c r="L3228" t="s">
        <v>9538</v>
      </c>
      <c r="M3228" t="s">
        <v>9539</v>
      </c>
      <c r="N3228">
        <v>2.6355555549999998</v>
      </c>
      <c r="O3228">
        <v>0</v>
      </c>
      <c r="P3228">
        <v>2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0.28370402312779669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0.28370402312779669</v>
      </c>
    </row>
    <row r="3229" spans="1:31" x14ac:dyDescent="0.3">
      <c r="A3229">
        <v>2456400</v>
      </c>
      <c r="B3229">
        <v>1</v>
      </c>
      <c r="C3229" t="s">
        <v>81</v>
      </c>
      <c r="D3229" t="s">
        <v>118</v>
      </c>
      <c r="E3229" t="s">
        <v>141</v>
      </c>
      <c r="F3229" t="s">
        <v>9540</v>
      </c>
      <c r="G3229" t="s">
        <v>219</v>
      </c>
      <c r="H3229" t="s">
        <v>144</v>
      </c>
      <c r="I3229" t="s">
        <v>136</v>
      </c>
      <c r="J3229" t="s">
        <v>3</v>
      </c>
      <c r="K3229" t="s">
        <v>138</v>
      </c>
      <c r="L3229" t="s">
        <v>9541</v>
      </c>
      <c r="M3229" t="s">
        <v>9542</v>
      </c>
      <c r="N3229">
        <v>1.2919444440000001</v>
      </c>
      <c r="O3229">
        <v>0</v>
      </c>
      <c r="P3229">
        <v>148</v>
      </c>
      <c r="Q3229">
        <v>0</v>
      </c>
      <c r="R3229">
        <v>0</v>
      </c>
      <c r="S3229">
        <v>0</v>
      </c>
      <c r="T3229">
        <v>4</v>
      </c>
      <c r="U3229">
        <v>0</v>
      </c>
      <c r="V3229">
        <v>0</v>
      </c>
      <c r="W3229">
        <v>0</v>
      </c>
      <c r="X3229">
        <v>53.285252602021949</v>
      </c>
      <c r="Y3229">
        <v>0</v>
      </c>
      <c r="Z3229">
        <v>0</v>
      </c>
      <c r="AA3229">
        <v>0</v>
      </c>
      <c r="AB3229">
        <v>3.1557929457050746</v>
      </c>
      <c r="AC3229">
        <v>0</v>
      </c>
      <c r="AD3229">
        <v>0</v>
      </c>
      <c r="AE3229">
        <v>56.441045547727022</v>
      </c>
    </row>
    <row r="3230" spans="1:31" x14ac:dyDescent="0.3">
      <c r="A3230">
        <v>2456566</v>
      </c>
      <c r="B3230">
        <v>1</v>
      </c>
      <c r="C3230" t="s">
        <v>81</v>
      </c>
      <c r="D3230" t="s">
        <v>123</v>
      </c>
      <c r="E3230" t="s">
        <v>141</v>
      </c>
      <c r="F3230" t="s">
        <v>9543</v>
      </c>
      <c r="G3230" t="s">
        <v>156</v>
      </c>
      <c r="H3230" t="s">
        <v>144</v>
      </c>
      <c r="I3230" t="s">
        <v>136</v>
      </c>
      <c r="J3230" t="s">
        <v>137</v>
      </c>
      <c r="K3230" t="s">
        <v>138</v>
      </c>
      <c r="L3230" t="s">
        <v>9544</v>
      </c>
      <c r="M3230" t="s">
        <v>9545</v>
      </c>
      <c r="N3230">
        <v>1.564444444</v>
      </c>
      <c r="O3230">
        <v>0</v>
      </c>
      <c r="P3230">
        <v>66</v>
      </c>
      <c r="Q3230">
        <v>0</v>
      </c>
      <c r="R3230">
        <v>2</v>
      </c>
      <c r="S3230">
        <v>0</v>
      </c>
      <c r="T3230">
        <v>1</v>
      </c>
      <c r="U3230">
        <v>0</v>
      </c>
      <c r="V3230">
        <v>0</v>
      </c>
      <c r="W3230">
        <v>0</v>
      </c>
      <c r="X3230">
        <v>23.276062855680248</v>
      </c>
      <c r="Y3230">
        <v>0</v>
      </c>
      <c r="Z3230">
        <v>0.26113811213298066</v>
      </c>
      <c r="AA3230">
        <v>0</v>
      </c>
      <c r="AB3230">
        <v>0.57393670648307304</v>
      </c>
      <c r="AC3230">
        <v>0</v>
      </c>
      <c r="AD3230">
        <v>0</v>
      </c>
      <c r="AE3230">
        <v>24.111137674296302</v>
      </c>
    </row>
    <row r="3231" spans="1:31" x14ac:dyDescent="0.3">
      <c r="A3231">
        <v>2456211</v>
      </c>
      <c r="B3231">
        <v>1</v>
      </c>
      <c r="C3231" t="s">
        <v>80</v>
      </c>
      <c r="D3231" t="s">
        <v>87</v>
      </c>
      <c r="E3231" t="s">
        <v>147</v>
      </c>
      <c r="F3231" t="s">
        <v>9546</v>
      </c>
      <c r="G3231" t="s">
        <v>226</v>
      </c>
      <c r="H3231" t="s">
        <v>135</v>
      </c>
      <c r="I3231" t="s">
        <v>136</v>
      </c>
      <c r="J3231" t="s">
        <v>137</v>
      </c>
      <c r="K3231" t="s">
        <v>162</v>
      </c>
      <c r="L3231" t="s">
        <v>9547</v>
      </c>
      <c r="M3231" t="s">
        <v>9548</v>
      </c>
      <c r="N3231">
        <v>1.1172222220000001</v>
      </c>
      <c r="O3231">
        <v>1</v>
      </c>
      <c r="P3231">
        <v>796</v>
      </c>
      <c r="Q3231">
        <v>2</v>
      </c>
      <c r="R3231">
        <v>21</v>
      </c>
      <c r="S3231">
        <v>22</v>
      </c>
      <c r="T3231">
        <v>97</v>
      </c>
      <c r="U3231">
        <v>9</v>
      </c>
      <c r="V3231">
        <v>1</v>
      </c>
      <c r="W3231">
        <v>0.29404241541786497</v>
      </c>
      <c r="X3231">
        <v>315.49432141094735</v>
      </c>
      <c r="Y3231">
        <v>2.6769218674026494</v>
      </c>
      <c r="Z3231">
        <v>3.1557915024214784</v>
      </c>
      <c r="AA3231">
        <v>463.50147433252437</v>
      </c>
      <c r="AB3231">
        <v>174.01338435860242</v>
      </c>
      <c r="AC3231">
        <v>472.9938974699553</v>
      </c>
      <c r="AD3231">
        <v>83.996344041777533</v>
      </c>
      <c r="AE3231">
        <v>1516.1261773990491</v>
      </c>
    </row>
    <row r="3232" spans="1:31" x14ac:dyDescent="0.3">
      <c r="A3232">
        <v>2456609</v>
      </c>
      <c r="B3232">
        <v>1</v>
      </c>
      <c r="C3232" t="s">
        <v>81</v>
      </c>
      <c r="D3232" t="s">
        <v>126</v>
      </c>
      <c r="E3232" t="s">
        <v>141</v>
      </c>
      <c r="F3232" t="s">
        <v>9549</v>
      </c>
      <c r="G3232" t="s">
        <v>1536</v>
      </c>
      <c r="H3232" t="s">
        <v>144</v>
      </c>
      <c r="I3232" t="s">
        <v>136</v>
      </c>
      <c r="J3232" t="s">
        <v>137</v>
      </c>
      <c r="K3232" t="s">
        <v>138</v>
      </c>
      <c r="L3232" t="s">
        <v>9550</v>
      </c>
      <c r="M3232" t="s">
        <v>9551</v>
      </c>
      <c r="N3232">
        <v>1.7069444439999999</v>
      </c>
      <c r="O3232">
        <v>0</v>
      </c>
      <c r="P3232">
        <v>9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1.1288263049618044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1.1288263049618044</v>
      </c>
    </row>
    <row r="3233" spans="1:31" x14ac:dyDescent="0.3">
      <c r="A3233">
        <v>2455945</v>
      </c>
      <c r="B3233">
        <v>1</v>
      </c>
      <c r="C3233" t="s">
        <v>80</v>
      </c>
      <c r="D3233" t="s">
        <v>82</v>
      </c>
      <c r="E3233" t="s">
        <v>173</v>
      </c>
      <c r="F3233" t="s">
        <v>9552</v>
      </c>
      <c r="G3233" t="s">
        <v>175</v>
      </c>
      <c r="H3233" t="s">
        <v>144</v>
      </c>
      <c r="I3233" t="s">
        <v>136</v>
      </c>
      <c r="J3233" t="s">
        <v>137</v>
      </c>
      <c r="K3233" t="s">
        <v>138</v>
      </c>
      <c r="L3233" t="s">
        <v>9553</v>
      </c>
      <c r="M3233" t="s">
        <v>9554</v>
      </c>
      <c r="N3233">
        <v>5.3647222220000002</v>
      </c>
      <c r="O3233">
        <v>0</v>
      </c>
      <c r="P3233">
        <v>1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5.0336572106014366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5.0336572106014366</v>
      </c>
    </row>
    <row r="3234" spans="1:31" x14ac:dyDescent="0.3">
      <c r="A3234">
        <v>2456715</v>
      </c>
      <c r="B3234">
        <v>1</v>
      </c>
      <c r="C3234" t="s">
        <v>80</v>
      </c>
      <c r="D3234" t="s">
        <v>83</v>
      </c>
      <c r="E3234" t="s">
        <v>169</v>
      </c>
      <c r="F3234" t="s">
        <v>7187</v>
      </c>
      <c r="G3234" t="s">
        <v>143</v>
      </c>
      <c r="H3234" t="s">
        <v>135</v>
      </c>
      <c r="I3234" t="s">
        <v>136</v>
      </c>
      <c r="J3234" t="s">
        <v>137</v>
      </c>
      <c r="K3234" t="s">
        <v>138</v>
      </c>
      <c r="L3234" t="s">
        <v>9555</v>
      </c>
      <c r="M3234" t="s">
        <v>9556</v>
      </c>
      <c r="N3234">
        <v>0.39972222200000002</v>
      </c>
      <c r="O3234">
        <v>3</v>
      </c>
      <c r="P3234">
        <v>230</v>
      </c>
      <c r="Q3234">
        <v>7</v>
      </c>
      <c r="R3234">
        <v>9</v>
      </c>
      <c r="S3234">
        <v>9</v>
      </c>
      <c r="T3234">
        <v>19</v>
      </c>
      <c r="U3234">
        <v>0</v>
      </c>
      <c r="V3234">
        <v>0</v>
      </c>
      <c r="W3234">
        <v>1.1692627568095504</v>
      </c>
      <c r="X3234">
        <v>26.795191738374857</v>
      </c>
      <c r="Y3234">
        <v>4.1436383891603867</v>
      </c>
      <c r="Z3234">
        <v>2.9059590116892644</v>
      </c>
      <c r="AA3234">
        <v>11.872429911406359</v>
      </c>
      <c r="AB3234">
        <v>10.541635130721639</v>
      </c>
      <c r="AC3234">
        <v>0</v>
      </c>
      <c r="AD3234">
        <v>0</v>
      </c>
      <c r="AE3234">
        <v>57.428116938162056</v>
      </c>
    </row>
    <row r="3235" spans="1:31" x14ac:dyDescent="0.3">
      <c r="A3235">
        <v>2456274</v>
      </c>
      <c r="B3235">
        <v>1</v>
      </c>
      <c r="C3235" t="s">
        <v>81</v>
      </c>
      <c r="D3235" t="s">
        <v>118</v>
      </c>
      <c r="E3235" t="s">
        <v>284</v>
      </c>
      <c r="F3235" t="s">
        <v>938</v>
      </c>
      <c r="G3235" t="s">
        <v>149</v>
      </c>
      <c r="H3235" t="s">
        <v>135</v>
      </c>
      <c r="I3235" t="s">
        <v>136</v>
      </c>
      <c r="J3235" t="s">
        <v>137</v>
      </c>
      <c r="K3235" t="s">
        <v>138</v>
      </c>
      <c r="L3235" t="s">
        <v>9557</v>
      </c>
      <c r="M3235" t="s">
        <v>9558</v>
      </c>
      <c r="N3235">
        <v>2.145</v>
      </c>
      <c r="O3235">
        <v>7</v>
      </c>
      <c r="P3235">
        <v>1126</v>
      </c>
      <c r="Q3235">
        <v>194</v>
      </c>
      <c r="R3235">
        <v>83</v>
      </c>
      <c r="S3235">
        <v>42</v>
      </c>
      <c r="T3235">
        <v>97</v>
      </c>
      <c r="U3235">
        <v>0</v>
      </c>
      <c r="V3235">
        <v>0</v>
      </c>
      <c r="W3235">
        <v>3.7890025864092003</v>
      </c>
      <c r="X3235">
        <v>415.25192708866462</v>
      </c>
      <c r="Y3235">
        <v>576.8464304891362</v>
      </c>
      <c r="Z3235">
        <v>55.350641374923633</v>
      </c>
      <c r="AA3235">
        <v>307.59399356120446</v>
      </c>
      <c r="AB3235">
        <v>151.05083117497037</v>
      </c>
      <c r="AC3235">
        <v>0</v>
      </c>
      <c r="AD3235">
        <v>0</v>
      </c>
      <c r="AE3235">
        <v>1509.8828262753086</v>
      </c>
    </row>
    <row r="3236" spans="1:31" x14ac:dyDescent="0.3">
      <c r="A3236">
        <v>2456237</v>
      </c>
      <c r="B3236">
        <v>1</v>
      </c>
      <c r="C3236" t="s">
        <v>80</v>
      </c>
      <c r="D3236" t="s">
        <v>95</v>
      </c>
      <c r="E3236" t="s">
        <v>173</v>
      </c>
      <c r="F3236" t="s">
        <v>9559</v>
      </c>
      <c r="G3236" t="s">
        <v>175</v>
      </c>
      <c r="H3236" t="s">
        <v>144</v>
      </c>
      <c r="I3236" t="s">
        <v>136</v>
      </c>
      <c r="J3236" t="s">
        <v>137</v>
      </c>
      <c r="K3236" t="s">
        <v>138</v>
      </c>
      <c r="L3236" t="s">
        <v>9560</v>
      </c>
      <c r="M3236" t="s">
        <v>9561</v>
      </c>
      <c r="N3236">
        <v>1.984722222</v>
      </c>
      <c r="O3236">
        <v>0</v>
      </c>
      <c r="P3236">
        <v>1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0.56113929924019001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0.56113929924019001</v>
      </c>
    </row>
    <row r="3237" spans="1:31" x14ac:dyDescent="0.3">
      <c r="A3237">
        <v>2455982</v>
      </c>
      <c r="B3237">
        <v>1</v>
      </c>
      <c r="C3237" t="s">
        <v>80</v>
      </c>
      <c r="D3237" t="s">
        <v>105</v>
      </c>
      <c r="E3237" t="s">
        <v>141</v>
      </c>
      <c r="F3237" t="s">
        <v>9562</v>
      </c>
      <c r="G3237" t="s">
        <v>143</v>
      </c>
      <c r="H3237" t="s">
        <v>144</v>
      </c>
      <c r="I3237" t="s">
        <v>136</v>
      </c>
      <c r="J3237" t="s">
        <v>137</v>
      </c>
      <c r="K3237" t="s">
        <v>138</v>
      </c>
      <c r="L3237" t="s">
        <v>9563</v>
      </c>
      <c r="M3237" t="s">
        <v>9564</v>
      </c>
      <c r="N3237">
        <v>1.795833333</v>
      </c>
      <c r="O3237">
        <v>0</v>
      </c>
      <c r="P3237">
        <v>173</v>
      </c>
      <c r="Q3237">
        <v>0</v>
      </c>
      <c r="R3237">
        <v>0</v>
      </c>
      <c r="S3237">
        <v>0</v>
      </c>
      <c r="T3237">
        <v>9</v>
      </c>
      <c r="U3237">
        <v>0</v>
      </c>
      <c r="V3237">
        <v>0</v>
      </c>
      <c r="W3237">
        <v>0</v>
      </c>
      <c r="X3237">
        <v>78.145574540964418</v>
      </c>
      <c r="Y3237">
        <v>0</v>
      </c>
      <c r="Z3237">
        <v>0</v>
      </c>
      <c r="AA3237">
        <v>0</v>
      </c>
      <c r="AB3237">
        <v>16.166452283047036</v>
      </c>
      <c r="AC3237">
        <v>0</v>
      </c>
      <c r="AD3237">
        <v>0</v>
      </c>
      <c r="AE3237">
        <v>94.312026824011454</v>
      </c>
    </row>
    <row r="3238" spans="1:31" x14ac:dyDescent="0.3">
      <c r="A3238">
        <v>2456772</v>
      </c>
      <c r="B3238">
        <v>1</v>
      </c>
      <c r="C3238" t="s">
        <v>81</v>
      </c>
      <c r="D3238" t="s">
        <v>123</v>
      </c>
      <c r="E3238" t="s">
        <v>141</v>
      </c>
      <c r="F3238" t="s">
        <v>9565</v>
      </c>
      <c r="G3238" t="s">
        <v>156</v>
      </c>
      <c r="H3238" t="s">
        <v>144</v>
      </c>
      <c r="I3238" t="s">
        <v>136</v>
      </c>
      <c r="J3238" t="s">
        <v>137</v>
      </c>
      <c r="K3238" t="s">
        <v>138</v>
      </c>
      <c r="L3238" t="s">
        <v>9566</v>
      </c>
      <c r="M3238" t="s">
        <v>9567</v>
      </c>
      <c r="N3238">
        <v>4.5049999999999999</v>
      </c>
      <c r="O3238">
        <v>0</v>
      </c>
      <c r="P3238">
        <v>127</v>
      </c>
      <c r="Q3238">
        <v>0</v>
      </c>
      <c r="R3238">
        <v>0</v>
      </c>
      <c r="S3238">
        <v>0</v>
      </c>
      <c r="T3238">
        <v>44</v>
      </c>
      <c r="U3238">
        <v>0</v>
      </c>
      <c r="V3238">
        <v>0</v>
      </c>
      <c r="W3238">
        <v>0</v>
      </c>
      <c r="X3238">
        <v>114.6792020317925</v>
      </c>
      <c r="Y3238">
        <v>0</v>
      </c>
      <c r="Z3238">
        <v>0</v>
      </c>
      <c r="AA3238">
        <v>0</v>
      </c>
      <c r="AB3238">
        <v>33.682262915133109</v>
      </c>
      <c r="AC3238">
        <v>0</v>
      </c>
      <c r="AD3238">
        <v>0</v>
      </c>
      <c r="AE3238">
        <v>148.36146494692559</v>
      </c>
    </row>
    <row r="3239" spans="1:31" x14ac:dyDescent="0.3">
      <c r="A3239">
        <v>2456231</v>
      </c>
      <c r="B3239">
        <v>1</v>
      </c>
      <c r="C3239" t="s">
        <v>80</v>
      </c>
      <c r="D3239" t="s">
        <v>97</v>
      </c>
      <c r="E3239" t="s">
        <v>159</v>
      </c>
      <c r="F3239" t="s">
        <v>9568</v>
      </c>
      <c r="G3239" t="s">
        <v>143</v>
      </c>
      <c r="H3239" t="s">
        <v>144</v>
      </c>
      <c r="I3239" t="s">
        <v>136</v>
      </c>
      <c r="J3239" t="s">
        <v>137</v>
      </c>
      <c r="K3239" t="s">
        <v>138</v>
      </c>
      <c r="L3239" t="s">
        <v>9569</v>
      </c>
      <c r="M3239" t="s">
        <v>9570</v>
      </c>
      <c r="N3239">
        <v>1.1530555549999999</v>
      </c>
      <c r="O3239">
        <v>0</v>
      </c>
      <c r="P3239">
        <v>112</v>
      </c>
      <c r="Q3239">
        <v>0</v>
      </c>
      <c r="R3239">
        <v>11</v>
      </c>
      <c r="S3239">
        <v>0</v>
      </c>
      <c r="T3239">
        <v>27</v>
      </c>
      <c r="U3239">
        <v>0</v>
      </c>
      <c r="V3239">
        <v>0</v>
      </c>
      <c r="W3239">
        <v>0</v>
      </c>
      <c r="X3239">
        <v>62.334610725057139</v>
      </c>
      <c r="Y3239">
        <v>0</v>
      </c>
      <c r="Z3239">
        <v>1.7649374483488918</v>
      </c>
      <c r="AA3239">
        <v>0</v>
      </c>
      <c r="AB3239">
        <v>26.714485774787658</v>
      </c>
      <c r="AC3239">
        <v>0</v>
      </c>
      <c r="AD3239">
        <v>0</v>
      </c>
      <c r="AE3239">
        <v>90.814033948193696</v>
      </c>
    </row>
    <row r="3240" spans="1:31" x14ac:dyDescent="0.3">
      <c r="A3240">
        <v>2456340</v>
      </c>
      <c r="B3240">
        <v>1</v>
      </c>
      <c r="C3240" t="s">
        <v>80</v>
      </c>
      <c r="D3240" t="s">
        <v>94</v>
      </c>
      <c r="E3240" t="s">
        <v>169</v>
      </c>
      <c r="F3240" t="s">
        <v>9571</v>
      </c>
      <c r="G3240" t="s">
        <v>149</v>
      </c>
      <c r="H3240" t="s">
        <v>135</v>
      </c>
      <c r="I3240" t="s">
        <v>136</v>
      </c>
      <c r="J3240" t="s">
        <v>137</v>
      </c>
      <c r="K3240" t="s">
        <v>138</v>
      </c>
      <c r="L3240" t="s">
        <v>9572</v>
      </c>
      <c r="M3240" t="s">
        <v>9573</v>
      </c>
      <c r="N3240">
        <v>0.70388888800000005</v>
      </c>
      <c r="O3240">
        <v>1</v>
      </c>
      <c r="P3240">
        <v>0</v>
      </c>
      <c r="Q3240">
        <v>4</v>
      </c>
      <c r="R3240">
        <v>0</v>
      </c>
      <c r="S3240">
        <v>0</v>
      </c>
      <c r="T3240">
        <v>0</v>
      </c>
      <c r="U3240">
        <v>1</v>
      </c>
      <c r="V3240">
        <v>0</v>
      </c>
      <c r="W3240">
        <v>2.9474234295436856</v>
      </c>
      <c r="X3240">
        <v>0</v>
      </c>
      <c r="Y3240">
        <v>2.9241870514401893</v>
      </c>
      <c r="Z3240">
        <v>0</v>
      </c>
      <c r="AA3240">
        <v>0</v>
      </c>
      <c r="AB3240">
        <v>0</v>
      </c>
      <c r="AC3240">
        <v>329.11361133892296</v>
      </c>
      <c r="AD3240">
        <v>0</v>
      </c>
      <c r="AE3240">
        <v>334.98522181990683</v>
      </c>
    </row>
    <row r="3241" spans="1:31" x14ac:dyDescent="0.3">
      <c r="A3241">
        <v>2456008</v>
      </c>
      <c r="B3241">
        <v>1</v>
      </c>
      <c r="C3241" t="s">
        <v>80</v>
      </c>
      <c r="D3241" t="s">
        <v>103</v>
      </c>
      <c r="E3241" t="s">
        <v>132</v>
      </c>
      <c r="F3241" t="s">
        <v>9574</v>
      </c>
      <c r="G3241" t="s">
        <v>226</v>
      </c>
      <c r="H3241" t="s">
        <v>135</v>
      </c>
      <c r="I3241" t="s">
        <v>136</v>
      </c>
      <c r="J3241" t="s">
        <v>137</v>
      </c>
      <c r="K3241" t="s">
        <v>162</v>
      </c>
      <c r="L3241" t="s">
        <v>9575</v>
      </c>
      <c r="M3241" t="s">
        <v>9576</v>
      </c>
      <c r="N3241">
        <v>8.5327777769999997</v>
      </c>
      <c r="O3241">
        <v>0</v>
      </c>
      <c r="P3241">
        <v>297</v>
      </c>
      <c r="Q3241">
        <v>39</v>
      </c>
      <c r="R3241">
        <v>6</v>
      </c>
      <c r="S3241">
        <v>6</v>
      </c>
      <c r="T3241">
        <v>18</v>
      </c>
      <c r="U3241">
        <v>0</v>
      </c>
      <c r="V3241">
        <v>0</v>
      </c>
      <c r="W3241">
        <v>0</v>
      </c>
      <c r="X3241">
        <v>549.87791178683995</v>
      </c>
      <c r="Y3241">
        <v>1316.6768011492875</v>
      </c>
      <c r="Z3241">
        <v>33.54884841859063</v>
      </c>
      <c r="AA3241">
        <v>400.18975395788681</v>
      </c>
      <c r="AB3241">
        <v>131.54584950551504</v>
      </c>
      <c r="AC3241">
        <v>0</v>
      </c>
      <c r="AD3241">
        <v>0</v>
      </c>
      <c r="AE3241">
        <v>2431.83916481812</v>
      </c>
    </row>
    <row r="3242" spans="1:31" x14ac:dyDescent="0.3">
      <c r="A3242">
        <v>2456695</v>
      </c>
      <c r="B3242">
        <v>1</v>
      </c>
      <c r="C3242" t="s">
        <v>81</v>
      </c>
      <c r="D3242" t="s">
        <v>120</v>
      </c>
      <c r="E3242" t="s">
        <v>147</v>
      </c>
      <c r="F3242" t="s">
        <v>9577</v>
      </c>
      <c r="G3242" t="s">
        <v>149</v>
      </c>
      <c r="H3242" t="s">
        <v>135</v>
      </c>
      <c r="I3242" t="s">
        <v>136</v>
      </c>
      <c r="J3242" t="s">
        <v>137</v>
      </c>
      <c r="K3242" t="s">
        <v>138</v>
      </c>
      <c r="L3242" t="s">
        <v>9578</v>
      </c>
      <c r="M3242" t="s">
        <v>9579</v>
      </c>
      <c r="N3242">
        <v>0.57750000000000001</v>
      </c>
      <c r="O3242">
        <v>0</v>
      </c>
      <c r="P3242">
        <v>0</v>
      </c>
      <c r="Q3242">
        <v>40</v>
      </c>
      <c r="R3242">
        <v>5</v>
      </c>
      <c r="S3242">
        <v>5</v>
      </c>
      <c r="T3242">
        <v>1</v>
      </c>
      <c r="U3242">
        <v>0</v>
      </c>
      <c r="V3242">
        <v>0</v>
      </c>
      <c r="W3242">
        <v>0</v>
      </c>
      <c r="X3242">
        <v>0</v>
      </c>
      <c r="Y3242">
        <v>8.5024120099022458</v>
      </c>
      <c r="Z3242">
        <v>0.21794410093885094</v>
      </c>
      <c r="AA3242">
        <v>15.043110614888702</v>
      </c>
      <c r="AB3242">
        <v>2.5895337796039058E-2</v>
      </c>
      <c r="AC3242">
        <v>0</v>
      </c>
      <c r="AD3242">
        <v>0</v>
      </c>
      <c r="AE3242">
        <v>23.789362063525839</v>
      </c>
    </row>
    <row r="3243" spans="1:31" x14ac:dyDescent="0.3">
      <c r="A3243">
        <v>2456148</v>
      </c>
      <c r="B3243">
        <v>1</v>
      </c>
      <c r="C3243" t="s">
        <v>80</v>
      </c>
      <c r="D3243" t="s">
        <v>95</v>
      </c>
      <c r="E3243" t="s">
        <v>141</v>
      </c>
      <c r="F3243" t="s">
        <v>9580</v>
      </c>
      <c r="G3243" t="s">
        <v>143</v>
      </c>
      <c r="H3243" t="s">
        <v>144</v>
      </c>
      <c r="I3243" t="s">
        <v>136</v>
      </c>
      <c r="J3243" t="s">
        <v>137</v>
      </c>
      <c r="K3243" t="s">
        <v>138</v>
      </c>
      <c r="L3243" t="s">
        <v>9581</v>
      </c>
      <c r="M3243" t="s">
        <v>9582</v>
      </c>
      <c r="N3243">
        <v>1.2466666660000001</v>
      </c>
      <c r="O3243">
        <v>0</v>
      </c>
      <c r="P3243">
        <v>123</v>
      </c>
      <c r="Q3243">
        <v>0</v>
      </c>
      <c r="R3243">
        <v>0</v>
      </c>
      <c r="S3243">
        <v>0</v>
      </c>
      <c r="T3243">
        <v>13</v>
      </c>
      <c r="U3243">
        <v>0</v>
      </c>
      <c r="V3243">
        <v>1</v>
      </c>
      <c r="W3243">
        <v>0</v>
      </c>
      <c r="X3243">
        <v>37.45314726636191</v>
      </c>
      <c r="Y3243">
        <v>0</v>
      </c>
      <c r="Z3243">
        <v>0</v>
      </c>
      <c r="AA3243">
        <v>0</v>
      </c>
      <c r="AB3243">
        <v>26.879834806428072</v>
      </c>
      <c r="AC3243">
        <v>0</v>
      </c>
      <c r="AD3243">
        <v>3.2759417240233235</v>
      </c>
      <c r="AE3243">
        <v>67.608923796813301</v>
      </c>
    </row>
    <row r="3244" spans="1:31" x14ac:dyDescent="0.3">
      <c r="A3244">
        <v>2456486</v>
      </c>
      <c r="B3244">
        <v>1</v>
      </c>
      <c r="C3244" t="s">
        <v>80</v>
      </c>
      <c r="D3244" t="s">
        <v>103</v>
      </c>
      <c r="E3244" t="s">
        <v>141</v>
      </c>
      <c r="F3244" t="s">
        <v>9583</v>
      </c>
      <c r="G3244" t="s">
        <v>143</v>
      </c>
      <c r="H3244" t="s">
        <v>144</v>
      </c>
      <c r="I3244" t="s">
        <v>136</v>
      </c>
      <c r="J3244" t="s">
        <v>137</v>
      </c>
      <c r="K3244" t="s">
        <v>138</v>
      </c>
      <c r="L3244" t="s">
        <v>9584</v>
      </c>
      <c r="M3244" t="s">
        <v>9585</v>
      </c>
      <c r="N3244">
        <v>5.8716666660000003</v>
      </c>
      <c r="O3244">
        <v>0</v>
      </c>
      <c r="P3244">
        <v>32</v>
      </c>
      <c r="Q3244">
        <v>0</v>
      </c>
      <c r="R3244">
        <v>1</v>
      </c>
      <c r="S3244">
        <v>0</v>
      </c>
      <c r="T3244">
        <v>6</v>
      </c>
      <c r="U3244">
        <v>0</v>
      </c>
      <c r="V3244">
        <v>0</v>
      </c>
      <c r="W3244">
        <v>0</v>
      </c>
      <c r="X3244">
        <v>61.168433745733807</v>
      </c>
      <c r="Y3244">
        <v>0</v>
      </c>
      <c r="Z3244">
        <v>0.13990989796558329</v>
      </c>
      <c r="AA3244">
        <v>0</v>
      </c>
      <c r="AB3244">
        <v>3.9138370011612946</v>
      </c>
      <c r="AC3244">
        <v>0</v>
      </c>
      <c r="AD3244">
        <v>0</v>
      </c>
      <c r="AE3244">
        <v>65.222180644860686</v>
      </c>
    </row>
    <row r="3245" spans="1:31" x14ac:dyDescent="0.3">
      <c r="A3245">
        <v>2456463</v>
      </c>
      <c r="B3245">
        <v>1</v>
      </c>
      <c r="C3245" t="s">
        <v>80</v>
      </c>
      <c r="D3245" t="s">
        <v>100</v>
      </c>
      <c r="E3245" t="s">
        <v>169</v>
      </c>
      <c r="F3245" t="s">
        <v>9586</v>
      </c>
      <c r="G3245" t="s">
        <v>149</v>
      </c>
      <c r="H3245" t="s">
        <v>135</v>
      </c>
      <c r="I3245" t="s">
        <v>136</v>
      </c>
      <c r="J3245" t="s">
        <v>137</v>
      </c>
      <c r="K3245" t="s">
        <v>138</v>
      </c>
      <c r="L3245" t="s">
        <v>9587</v>
      </c>
      <c r="M3245" t="s">
        <v>9588</v>
      </c>
      <c r="N3245">
        <v>0.325555555</v>
      </c>
      <c r="O3245">
        <v>0</v>
      </c>
      <c r="P3245">
        <v>561</v>
      </c>
      <c r="Q3245">
        <v>0</v>
      </c>
      <c r="R3245">
        <v>101</v>
      </c>
      <c r="S3245">
        <v>2</v>
      </c>
      <c r="T3245">
        <v>101</v>
      </c>
      <c r="U3245">
        <v>0</v>
      </c>
      <c r="V3245">
        <v>0</v>
      </c>
      <c r="W3245">
        <v>0</v>
      </c>
      <c r="X3245">
        <v>62.238197982990393</v>
      </c>
      <c r="Y3245">
        <v>0</v>
      </c>
      <c r="Z3245">
        <v>5.0141673498752315</v>
      </c>
      <c r="AA3245">
        <v>50.442559183449177</v>
      </c>
      <c r="AB3245">
        <v>21.862599356496442</v>
      </c>
      <c r="AC3245">
        <v>0</v>
      </c>
      <c r="AD3245">
        <v>0</v>
      </c>
      <c r="AE3245">
        <v>139.55752387281123</v>
      </c>
    </row>
    <row r="3246" spans="1:31" x14ac:dyDescent="0.3">
      <c r="A3246">
        <v>2456194</v>
      </c>
      <c r="B3246">
        <v>1</v>
      </c>
      <c r="C3246" t="s">
        <v>80</v>
      </c>
      <c r="D3246" t="s">
        <v>110</v>
      </c>
      <c r="E3246" t="s">
        <v>173</v>
      </c>
      <c r="F3246" t="s">
        <v>9589</v>
      </c>
      <c r="G3246" t="s">
        <v>175</v>
      </c>
      <c r="H3246" t="s">
        <v>144</v>
      </c>
      <c r="I3246" t="s">
        <v>136</v>
      </c>
      <c r="J3246" t="s">
        <v>137</v>
      </c>
      <c r="K3246" t="s">
        <v>138</v>
      </c>
      <c r="L3246" t="s">
        <v>9590</v>
      </c>
      <c r="M3246" t="s">
        <v>9591</v>
      </c>
      <c r="N3246">
        <v>2.073611111</v>
      </c>
      <c r="O3246">
        <v>0</v>
      </c>
      <c r="P3246">
        <v>2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1.3783242841374472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1.3783242841374472</v>
      </c>
    </row>
    <row r="3247" spans="1:31" x14ac:dyDescent="0.3">
      <c r="A3247">
        <v>2456002</v>
      </c>
      <c r="B3247">
        <v>1</v>
      </c>
      <c r="C3247" t="s">
        <v>80</v>
      </c>
      <c r="D3247" t="s">
        <v>97</v>
      </c>
      <c r="E3247" t="s">
        <v>182</v>
      </c>
      <c r="F3247" t="s">
        <v>9592</v>
      </c>
      <c r="G3247" t="s">
        <v>200</v>
      </c>
      <c r="H3247" t="s">
        <v>144</v>
      </c>
      <c r="I3247" t="s">
        <v>136</v>
      </c>
      <c r="J3247" t="s">
        <v>137</v>
      </c>
      <c r="K3247" t="s">
        <v>138</v>
      </c>
      <c r="L3247" t="s">
        <v>9593</v>
      </c>
      <c r="M3247" t="s">
        <v>9594</v>
      </c>
      <c r="N3247">
        <v>1.7180555550000001</v>
      </c>
      <c r="O3247">
        <v>0</v>
      </c>
      <c r="P3247">
        <v>51</v>
      </c>
      <c r="Q3247">
        <v>0</v>
      </c>
      <c r="R3247">
        <v>0</v>
      </c>
      <c r="S3247">
        <v>0</v>
      </c>
      <c r="T3247">
        <v>4</v>
      </c>
      <c r="U3247">
        <v>0</v>
      </c>
      <c r="V3247">
        <v>0</v>
      </c>
      <c r="W3247">
        <v>0</v>
      </c>
      <c r="X3247">
        <v>65.099668095089186</v>
      </c>
      <c r="Y3247">
        <v>0</v>
      </c>
      <c r="Z3247">
        <v>0</v>
      </c>
      <c r="AA3247">
        <v>0</v>
      </c>
      <c r="AB3247">
        <v>4.4458849907103613</v>
      </c>
      <c r="AC3247">
        <v>0</v>
      </c>
      <c r="AD3247">
        <v>0</v>
      </c>
      <c r="AE3247">
        <v>69.545553085799554</v>
      </c>
    </row>
    <row r="3248" spans="1:31" x14ac:dyDescent="0.3">
      <c r="A3248">
        <v>2456689</v>
      </c>
      <c r="B3248">
        <v>1</v>
      </c>
      <c r="C3248" t="s">
        <v>81</v>
      </c>
      <c r="D3248" t="s">
        <v>115</v>
      </c>
      <c r="E3248" t="s">
        <v>147</v>
      </c>
      <c r="F3248" t="s">
        <v>9595</v>
      </c>
      <c r="G3248" t="s">
        <v>134</v>
      </c>
      <c r="H3248" t="s">
        <v>135</v>
      </c>
      <c r="I3248" t="s">
        <v>136</v>
      </c>
      <c r="J3248" t="s">
        <v>137</v>
      </c>
      <c r="K3248" t="s">
        <v>138</v>
      </c>
      <c r="L3248" t="s">
        <v>9596</v>
      </c>
      <c r="M3248" t="s">
        <v>9597</v>
      </c>
      <c r="N3248">
        <v>3.2177777769999998</v>
      </c>
      <c r="O3248">
        <v>0</v>
      </c>
      <c r="P3248">
        <v>7</v>
      </c>
      <c r="Q3248">
        <v>0</v>
      </c>
      <c r="R3248">
        <v>6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2.689621189215067</v>
      </c>
      <c r="Y3248">
        <v>0</v>
      </c>
      <c r="Z3248">
        <v>5.1123129037426649</v>
      </c>
      <c r="AA3248">
        <v>0</v>
      </c>
      <c r="AB3248">
        <v>0</v>
      </c>
      <c r="AC3248">
        <v>0</v>
      </c>
      <c r="AD3248">
        <v>0</v>
      </c>
      <c r="AE3248">
        <v>7.8019340929577314</v>
      </c>
    </row>
    <row r="3249" spans="1:31" x14ac:dyDescent="0.3">
      <c r="A3249">
        <v>2456549</v>
      </c>
      <c r="B3249">
        <v>1</v>
      </c>
      <c r="C3249" t="s">
        <v>81</v>
      </c>
      <c r="D3249" t="s">
        <v>118</v>
      </c>
      <c r="E3249" t="s">
        <v>141</v>
      </c>
      <c r="F3249" t="s">
        <v>9598</v>
      </c>
      <c r="G3249" t="s">
        <v>156</v>
      </c>
      <c r="H3249" t="s">
        <v>144</v>
      </c>
      <c r="I3249" t="s">
        <v>136</v>
      </c>
      <c r="J3249" t="s">
        <v>137</v>
      </c>
      <c r="K3249" t="s">
        <v>138</v>
      </c>
      <c r="L3249" t="s">
        <v>9599</v>
      </c>
      <c r="M3249" t="s">
        <v>9600</v>
      </c>
      <c r="N3249">
        <v>2.7805555549999998</v>
      </c>
      <c r="O3249">
        <v>0</v>
      </c>
      <c r="P3249">
        <v>6</v>
      </c>
      <c r="Q3249">
        <v>0</v>
      </c>
      <c r="R3249">
        <v>2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1.4232815358809965</v>
      </c>
      <c r="Y3249">
        <v>0</v>
      </c>
      <c r="Z3249">
        <v>0.44091235664857914</v>
      </c>
      <c r="AA3249">
        <v>0</v>
      </c>
      <c r="AB3249">
        <v>0</v>
      </c>
      <c r="AC3249">
        <v>0</v>
      </c>
      <c r="AD3249">
        <v>0</v>
      </c>
      <c r="AE3249">
        <v>1.8641938925295756</v>
      </c>
    </row>
    <row r="3250" spans="1:31" x14ac:dyDescent="0.3">
      <c r="A3250">
        <v>2455962</v>
      </c>
      <c r="B3250">
        <v>1</v>
      </c>
      <c r="C3250" t="s">
        <v>81</v>
      </c>
      <c r="D3250" t="s">
        <v>121</v>
      </c>
      <c r="E3250" t="s">
        <v>141</v>
      </c>
      <c r="F3250" t="s">
        <v>9601</v>
      </c>
      <c r="G3250" t="s">
        <v>156</v>
      </c>
      <c r="H3250" t="s">
        <v>144</v>
      </c>
      <c r="I3250" t="s">
        <v>136</v>
      </c>
      <c r="J3250" t="s">
        <v>137</v>
      </c>
      <c r="K3250" t="s">
        <v>138</v>
      </c>
      <c r="L3250" t="s">
        <v>9602</v>
      </c>
      <c r="M3250" t="s">
        <v>9603</v>
      </c>
      <c r="N3250">
        <v>2.5147222220000001</v>
      </c>
      <c r="O3250">
        <v>0</v>
      </c>
      <c r="P3250">
        <v>17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2.4749648799038648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2.4749648799038648</v>
      </c>
    </row>
    <row r="3251" spans="1:31" x14ac:dyDescent="0.3">
      <c r="A3251">
        <v>2456649</v>
      </c>
      <c r="B3251">
        <v>1</v>
      </c>
      <c r="C3251" t="s">
        <v>80</v>
      </c>
      <c r="D3251" t="s">
        <v>96</v>
      </c>
      <c r="E3251" t="s">
        <v>169</v>
      </c>
      <c r="F3251" t="s">
        <v>3668</v>
      </c>
      <c r="G3251" t="s">
        <v>149</v>
      </c>
      <c r="H3251" t="s">
        <v>135</v>
      </c>
      <c r="I3251" t="s">
        <v>136</v>
      </c>
      <c r="J3251" t="s">
        <v>137</v>
      </c>
      <c r="K3251" t="s">
        <v>138</v>
      </c>
      <c r="L3251" t="s">
        <v>9604</v>
      </c>
      <c r="M3251" t="s">
        <v>9605</v>
      </c>
      <c r="N3251">
        <v>0.73416666600000002</v>
      </c>
      <c r="O3251">
        <v>2</v>
      </c>
      <c r="P3251">
        <v>105</v>
      </c>
      <c r="Q3251">
        <v>3</v>
      </c>
      <c r="R3251">
        <v>0</v>
      </c>
      <c r="S3251">
        <v>7</v>
      </c>
      <c r="T3251">
        <v>1</v>
      </c>
      <c r="U3251">
        <v>0</v>
      </c>
      <c r="V3251">
        <v>0</v>
      </c>
      <c r="W3251">
        <v>0.70975755434588805</v>
      </c>
      <c r="X3251">
        <v>20.890849273906582</v>
      </c>
      <c r="Y3251">
        <v>1.5673089648214249</v>
      </c>
      <c r="Z3251">
        <v>0</v>
      </c>
      <c r="AA3251">
        <v>33.587951903590991</v>
      </c>
      <c r="AB3251">
        <v>0</v>
      </c>
      <c r="AC3251">
        <v>0</v>
      </c>
      <c r="AD3251">
        <v>0</v>
      </c>
      <c r="AE3251">
        <v>56.755867696664886</v>
      </c>
    </row>
    <row r="3252" spans="1:31" x14ac:dyDescent="0.3">
      <c r="A3252">
        <v>2456257</v>
      </c>
      <c r="B3252">
        <v>1</v>
      </c>
      <c r="C3252" t="s">
        <v>81</v>
      </c>
      <c r="D3252" t="s">
        <v>128</v>
      </c>
      <c r="E3252" t="s">
        <v>173</v>
      </c>
      <c r="F3252" t="s">
        <v>9606</v>
      </c>
      <c r="G3252" t="s">
        <v>175</v>
      </c>
      <c r="H3252" t="s">
        <v>144</v>
      </c>
      <c r="I3252" t="s">
        <v>136</v>
      </c>
      <c r="J3252" t="s">
        <v>137</v>
      </c>
      <c r="K3252" t="s">
        <v>138</v>
      </c>
      <c r="L3252" t="s">
        <v>9607</v>
      </c>
      <c r="M3252" t="s">
        <v>9608</v>
      </c>
      <c r="N3252">
        <v>5.2416666660000004</v>
      </c>
      <c r="O3252">
        <v>0</v>
      </c>
      <c r="P3252">
        <v>1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1.5264910387995976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1.5264910387995976</v>
      </c>
    </row>
    <row r="3253" spans="1:31" x14ac:dyDescent="0.3">
      <c r="A3253">
        <v>2456732</v>
      </c>
      <c r="B3253">
        <v>1</v>
      </c>
      <c r="C3253" t="s">
        <v>80</v>
      </c>
      <c r="D3253" t="s">
        <v>111</v>
      </c>
      <c r="E3253" t="s">
        <v>141</v>
      </c>
      <c r="F3253" t="s">
        <v>9609</v>
      </c>
      <c r="G3253" t="s">
        <v>156</v>
      </c>
      <c r="H3253" t="s">
        <v>144</v>
      </c>
      <c r="I3253" t="s">
        <v>136</v>
      </c>
      <c r="J3253" t="s">
        <v>137</v>
      </c>
      <c r="K3253" t="s">
        <v>138</v>
      </c>
      <c r="L3253" t="s">
        <v>9610</v>
      </c>
      <c r="M3253" t="s">
        <v>9611</v>
      </c>
      <c r="N3253">
        <v>1.6683333330000001</v>
      </c>
      <c r="O3253">
        <v>0</v>
      </c>
      <c r="P3253">
        <v>14</v>
      </c>
      <c r="Q3253">
        <v>0</v>
      </c>
      <c r="R3253">
        <v>0</v>
      </c>
      <c r="S3253">
        <v>0</v>
      </c>
      <c r="T3253">
        <v>7</v>
      </c>
      <c r="U3253">
        <v>0</v>
      </c>
      <c r="V3253">
        <v>0</v>
      </c>
      <c r="W3253">
        <v>0</v>
      </c>
      <c r="X3253">
        <v>13.973167131585372</v>
      </c>
      <c r="Y3253">
        <v>0</v>
      </c>
      <c r="Z3253">
        <v>0</v>
      </c>
      <c r="AA3253">
        <v>0</v>
      </c>
      <c r="AB3253">
        <v>6.8906370818260196</v>
      </c>
      <c r="AC3253">
        <v>0</v>
      </c>
      <c r="AD3253">
        <v>0</v>
      </c>
      <c r="AE3253">
        <v>20.863804213411392</v>
      </c>
    </row>
    <row r="3254" spans="1:31" x14ac:dyDescent="0.3">
      <c r="A3254">
        <v>2456065</v>
      </c>
      <c r="B3254">
        <v>1</v>
      </c>
      <c r="C3254" t="s">
        <v>80</v>
      </c>
      <c r="D3254" t="s">
        <v>96</v>
      </c>
      <c r="E3254" t="s">
        <v>141</v>
      </c>
      <c r="F3254" t="s">
        <v>9612</v>
      </c>
      <c r="G3254" t="s">
        <v>200</v>
      </c>
      <c r="H3254" t="s">
        <v>144</v>
      </c>
      <c r="I3254" t="s">
        <v>136</v>
      </c>
      <c r="J3254" t="s">
        <v>137</v>
      </c>
      <c r="K3254" t="s">
        <v>138</v>
      </c>
      <c r="L3254" t="s">
        <v>9613</v>
      </c>
      <c r="M3254" t="s">
        <v>9614</v>
      </c>
      <c r="N3254">
        <v>2.2969444440000002</v>
      </c>
      <c r="O3254">
        <v>0</v>
      </c>
      <c r="P3254">
        <v>50</v>
      </c>
      <c r="Q3254">
        <v>0</v>
      </c>
      <c r="R3254">
        <v>0</v>
      </c>
      <c r="S3254">
        <v>0</v>
      </c>
      <c r="T3254">
        <v>1</v>
      </c>
      <c r="U3254">
        <v>0</v>
      </c>
      <c r="V3254">
        <v>0</v>
      </c>
      <c r="W3254">
        <v>0</v>
      </c>
      <c r="X3254">
        <v>73.06183672609599</v>
      </c>
      <c r="Y3254">
        <v>0</v>
      </c>
      <c r="Z3254">
        <v>0</v>
      </c>
      <c r="AA3254">
        <v>0</v>
      </c>
      <c r="AB3254">
        <v>2.8413581383457683E-2</v>
      </c>
      <c r="AC3254">
        <v>0</v>
      </c>
      <c r="AD3254">
        <v>0</v>
      </c>
      <c r="AE3254">
        <v>73.090250307479451</v>
      </c>
    </row>
    <row r="3255" spans="1:31" x14ac:dyDescent="0.3">
      <c r="A3255">
        <v>2456397</v>
      </c>
      <c r="B3255">
        <v>1</v>
      </c>
      <c r="C3255" t="s">
        <v>80</v>
      </c>
      <c r="D3255" t="s">
        <v>94</v>
      </c>
      <c r="E3255" t="s">
        <v>169</v>
      </c>
      <c r="F3255" t="s">
        <v>9615</v>
      </c>
      <c r="G3255" t="s">
        <v>149</v>
      </c>
      <c r="H3255" t="s">
        <v>135</v>
      </c>
      <c r="I3255" t="s">
        <v>660</v>
      </c>
      <c r="J3255" t="s">
        <v>137</v>
      </c>
      <c r="K3255" t="s">
        <v>138</v>
      </c>
      <c r="L3255" t="s">
        <v>9616</v>
      </c>
      <c r="M3255" t="s">
        <v>9617</v>
      </c>
      <c r="N3255">
        <v>4.6666666000000002E-2</v>
      </c>
      <c r="O3255">
        <v>0</v>
      </c>
      <c r="P3255">
        <v>138</v>
      </c>
      <c r="Q3255">
        <v>1</v>
      </c>
      <c r="R3255">
        <v>7</v>
      </c>
      <c r="S3255">
        <v>13</v>
      </c>
      <c r="T3255">
        <v>21</v>
      </c>
      <c r="U3255">
        <v>4</v>
      </c>
      <c r="V3255">
        <v>0</v>
      </c>
      <c r="W3255">
        <v>0</v>
      </c>
      <c r="X3255">
        <v>1.2051257584736359</v>
      </c>
      <c r="Y3255">
        <v>2.3355349002160002E-2</v>
      </c>
      <c r="Z3255">
        <v>0.19705834619872128</v>
      </c>
      <c r="AA3255">
        <v>8.8809849299536996</v>
      </c>
      <c r="AB3255">
        <v>1.2704584087204156</v>
      </c>
      <c r="AC3255">
        <v>84.921113270284877</v>
      </c>
      <c r="AD3255">
        <v>0</v>
      </c>
      <c r="AE3255">
        <v>96.498096062633508</v>
      </c>
    </row>
    <row r="3256" spans="1:31" x14ac:dyDescent="0.3">
      <c r="A3256">
        <v>2455922</v>
      </c>
      <c r="B3256">
        <v>1</v>
      </c>
      <c r="C3256" t="s">
        <v>81</v>
      </c>
      <c r="D3256" t="s">
        <v>118</v>
      </c>
      <c r="E3256" t="s">
        <v>173</v>
      </c>
      <c r="F3256" t="s">
        <v>9618</v>
      </c>
      <c r="G3256" t="s">
        <v>175</v>
      </c>
      <c r="H3256" t="s">
        <v>144</v>
      </c>
      <c r="I3256" t="s">
        <v>136</v>
      </c>
      <c r="J3256" t="s">
        <v>137</v>
      </c>
      <c r="K3256" t="s">
        <v>138</v>
      </c>
      <c r="L3256" t="s">
        <v>9619</v>
      </c>
      <c r="M3256" t="s">
        <v>9620</v>
      </c>
      <c r="N3256">
        <v>2.0863888880000001</v>
      </c>
      <c r="O3256">
        <v>0</v>
      </c>
      <c r="P3256">
        <v>0</v>
      </c>
      <c r="Q3256">
        <v>0</v>
      </c>
      <c r="R3256">
        <v>2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2.3163920101363887E-2</v>
      </c>
      <c r="AA3256">
        <v>0</v>
      </c>
      <c r="AB3256">
        <v>0</v>
      </c>
      <c r="AC3256">
        <v>0</v>
      </c>
      <c r="AD3256">
        <v>0</v>
      </c>
      <c r="AE3256">
        <v>2.3163920101363887E-2</v>
      </c>
    </row>
    <row r="3257" spans="1:31" x14ac:dyDescent="0.3">
      <c r="A3257">
        <v>2456048</v>
      </c>
      <c r="B3257">
        <v>1</v>
      </c>
      <c r="C3257" t="s">
        <v>80</v>
      </c>
      <c r="D3257" t="s">
        <v>97</v>
      </c>
      <c r="E3257" t="s">
        <v>169</v>
      </c>
      <c r="F3257" t="s">
        <v>9621</v>
      </c>
      <c r="G3257" t="s">
        <v>226</v>
      </c>
      <c r="H3257" t="s">
        <v>135</v>
      </c>
      <c r="I3257" t="s">
        <v>136</v>
      </c>
      <c r="J3257" t="s">
        <v>137</v>
      </c>
      <c r="K3257" t="s">
        <v>162</v>
      </c>
      <c r="L3257" t="s">
        <v>9622</v>
      </c>
      <c r="M3257" t="s">
        <v>9623</v>
      </c>
      <c r="N3257">
        <v>1.394722222</v>
      </c>
      <c r="O3257">
        <v>1</v>
      </c>
      <c r="P3257">
        <v>1533</v>
      </c>
      <c r="Q3257">
        <v>0</v>
      </c>
      <c r="R3257">
        <v>106</v>
      </c>
      <c r="S3257">
        <v>8</v>
      </c>
      <c r="T3257">
        <v>185</v>
      </c>
      <c r="U3257">
        <v>1</v>
      </c>
      <c r="V3257">
        <v>0</v>
      </c>
      <c r="W3257">
        <v>20.859698486386883</v>
      </c>
      <c r="X3257">
        <v>573.93800398196402</v>
      </c>
      <c r="Y3257">
        <v>0</v>
      </c>
      <c r="Z3257">
        <v>22.429539148268635</v>
      </c>
      <c r="AA3257">
        <v>585.3306715083437</v>
      </c>
      <c r="AB3257">
        <v>275.15264307867653</v>
      </c>
      <c r="AC3257">
        <v>244.10755561582897</v>
      </c>
      <c r="AD3257">
        <v>0</v>
      </c>
      <c r="AE3257">
        <v>1721.8181118194689</v>
      </c>
    </row>
    <row r="3258" spans="1:31" x14ac:dyDescent="0.3">
      <c r="A3258">
        <v>2456022</v>
      </c>
      <c r="B3258">
        <v>1</v>
      </c>
      <c r="C3258" t="s">
        <v>81</v>
      </c>
      <c r="D3258" t="s">
        <v>122</v>
      </c>
      <c r="E3258" t="s">
        <v>147</v>
      </c>
      <c r="F3258" t="s">
        <v>9624</v>
      </c>
      <c r="G3258" t="s">
        <v>226</v>
      </c>
      <c r="H3258" t="s">
        <v>135</v>
      </c>
      <c r="I3258" t="s">
        <v>136</v>
      </c>
      <c r="J3258" t="s">
        <v>137</v>
      </c>
      <c r="K3258" t="s">
        <v>162</v>
      </c>
      <c r="L3258" t="s">
        <v>9625</v>
      </c>
      <c r="M3258" t="s">
        <v>9626</v>
      </c>
      <c r="N3258">
        <v>8.7899999999999991</v>
      </c>
      <c r="O3258">
        <v>0</v>
      </c>
      <c r="P3258">
        <v>113</v>
      </c>
      <c r="Q3258">
        <v>0</v>
      </c>
      <c r="R3258">
        <v>0</v>
      </c>
      <c r="S3258">
        <v>0</v>
      </c>
      <c r="T3258">
        <v>4</v>
      </c>
      <c r="U3258">
        <v>0</v>
      </c>
      <c r="V3258">
        <v>0</v>
      </c>
      <c r="W3258">
        <v>0</v>
      </c>
      <c r="X3258">
        <v>111.64371743593499</v>
      </c>
      <c r="Y3258">
        <v>0</v>
      </c>
      <c r="Z3258">
        <v>0</v>
      </c>
      <c r="AA3258">
        <v>0</v>
      </c>
      <c r="AB3258">
        <v>17.963816357632297</v>
      </c>
      <c r="AC3258">
        <v>0</v>
      </c>
      <c r="AD3258">
        <v>0</v>
      </c>
      <c r="AE3258">
        <v>129.60753379356728</v>
      </c>
    </row>
    <row r="3259" spans="1:31" x14ac:dyDescent="0.3">
      <c r="A3259">
        <v>2456071</v>
      </c>
      <c r="B3259">
        <v>1</v>
      </c>
      <c r="C3259" t="s">
        <v>80</v>
      </c>
      <c r="D3259" t="s">
        <v>84</v>
      </c>
      <c r="E3259" t="s">
        <v>159</v>
      </c>
      <c r="F3259" t="s">
        <v>9627</v>
      </c>
      <c r="G3259" t="s">
        <v>161</v>
      </c>
      <c r="H3259" t="s">
        <v>144</v>
      </c>
      <c r="I3259" t="s">
        <v>136</v>
      </c>
      <c r="J3259" t="s">
        <v>137</v>
      </c>
      <c r="K3259" t="s">
        <v>162</v>
      </c>
      <c r="L3259" t="s">
        <v>9628</v>
      </c>
      <c r="M3259" t="s">
        <v>9629</v>
      </c>
      <c r="N3259">
        <v>1.7208333330000001</v>
      </c>
      <c r="O3259">
        <v>0</v>
      </c>
      <c r="P3259">
        <v>838</v>
      </c>
      <c r="Q3259">
        <v>0</v>
      </c>
      <c r="R3259">
        <v>0</v>
      </c>
      <c r="S3259">
        <v>0</v>
      </c>
      <c r="T3259">
        <v>37</v>
      </c>
      <c r="U3259">
        <v>0</v>
      </c>
      <c r="V3259">
        <v>0</v>
      </c>
      <c r="W3259">
        <v>0</v>
      </c>
      <c r="X3259">
        <v>376.70436070858943</v>
      </c>
      <c r="Y3259">
        <v>0</v>
      </c>
      <c r="Z3259">
        <v>0</v>
      </c>
      <c r="AA3259">
        <v>0</v>
      </c>
      <c r="AB3259">
        <v>129.92422952508787</v>
      </c>
      <c r="AC3259">
        <v>0</v>
      </c>
      <c r="AD3259">
        <v>0</v>
      </c>
      <c r="AE3259">
        <v>506.6285902336773</v>
      </c>
    </row>
    <row r="3260" spans="1:31" x14ac:dyDescent="0.3">
      <c r="A3260">
        <v>2456085</v>
      </c>
      <c r="B3260">
        <v>1</v>
      </c>
      <c r="C3260" t="s">
        <v>81</v>
      </c>
      <c r="D3260" t="s">
        <v>127</v>
      </c>
      <c r="E3260" t="s">
        <v>173</v>
      </c>
      <c r="F3260" t="s">
        <v>9630</v>
      </c>
      <c r="G3260" t="s">
        <v>219</v>
      </c>
      <c r="H3260" t="s">
        <v>144</v>
      </c>
      <c r="I3260" t="s">
        <v>136</v>
      </c>
      <c r="J3260" t="s">
        <v>3</v>
      </c>
      <c r="K3260" t="s">
        <v>138</v>
      </c>
      <c r="L3260" t="s">
        <v>9631</v>
      </c>
      <c r="M3260" t="s">
        <v>9632</v>
      </c>
      <c r="N3260">
        <v>4.4469444439999997</v>
      </c>
      <c r="O3260">
        <v>0</v>
      </c>
      <c r="P3260">
        <v>1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0.45172333403338927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0.45172333403338927</v>
      </c>
    </row>
    <row r="3261" spans="1:31" x14ac:dyDescent="0.3">
      <c r="A3261">
        <v>2456632</v>
      </c>
      <c r="B3261">
        <v>1</v>
      </c>
      <c r="C3261" t="s">
        <v>81</v>
      </c>
      <c r="D3261" t="s">
        <v>121</v>
      </c>
      <c r="E3261" t="s">
        <v>132</v>
      </c>
      <c r="F3261" t="s">
        <v>9633</v>
      </c>
      <c r="G3261" t="s">
        <v>149</v>
      </c>
      <c r="H3261" t="s">
        <v>135</v>
      </c>
      <c r="I3261" t="s">
        <v>136</v>
      </c>
      <c r="J3261" t="s">
        <v>137</v>
      </c>
      <c r="K3261" t="s">
        <v>138</v>
      </c>
      <c r="L3261" t="s">
        <v>9634</v>
      </c>
      <c r="M3261" t="s">
        <v>9635</v>
      </c>
      <c r="N3261">
        <v>0.18</v>
      </c>
      <c r="O3261">
        <v>0</v>
      </c>
      <c r="P3261">
        <v>712</v>
      </c>
      <c r="Q3261">
        <v>0</v>
      </c>
      <c r="R3261">
        <v>12</v>
      </c>
      <c r="S3261">
        <v>4</v>
      </c>
      <c r="T3261">
        <v>52</v>
      </c>
      <c r="U3261">
        <v>0</v>
      </c>
      <c r="V3261">
        <v>0</v>
      </c>
      <c r="W3261">
        <v>0</v>
      </c>
      <c r="X3261">
        <v>13.510869632191445</v>
      </c>
      <c r="Y3261">
        <v>0</v>
      </c>
      <c r="Z3261">
        <v>0.32016100983788559</v>
      </c>
      <c r="AA3261">
        <v>1.0367884387641599</v>
      </c>
      <c r="AB3261">
        <v>3.835172351553116</v>
      </c>
      <c r="AC3261">
        <v>0</v>
      </c>
      <c r="AD3261">
        <v>0</v>
      </c>
      <c r="AE3261">
        <v>18.702991432346607</v>
      </c>
    </row>
    <row r="3262" spans="1:31" x14ac:dyDescent="0.3">
      <c r="A3262">
        <v>2456028</v>
      </c>
      <c r="B3262">
        <v>1</v>
      </c>
      <c r="C3262" t="s">
        <v>80</v>
      </c>
      <c r="D3262" t="s">
        <v>96</v>
      </c>
      <c r="E3262" t="s">
        <v>173</v>
      </c>
      <c r="F3262" t="s">
        <v>9636</v>
      </c>
      <c r="G3262" t="s">
        <v>461</v>
      </c>
      <c r="H3262" t="s">
        <v>144</v>
      </c>
      <c r="I3262" t="s">
        <v>136</v>
      </c>
      <c r="J3262" t="s">
        <v>137</v>
      </c>
      <c r="K3262" t="s">
        <v>138</v>
      </c>
      <c r="L3262" t="s">
        <v>9637</v>
      </c>
      <c r="M3262" t="s">
        <v>9638</v>
      </c>
      <c r="N3262">
        <v>8.3480555550000002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1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15.110368240970843</v>
      </c>
      <c r="AC3262">
        <v>0</v>
      </c>
      <c r="AD3262">
        <v>0</v>
      </c>
      <c r="AE3262">
        <v>15.110368240970843</v>
      </c>
    </row>
    <row r="3263" spans="1:31" x14ac:dyDescent="0.3">
      <c r="A3263">
        <v>2456626</v>
      </c>
      <c r="B3263">
        <v>1</v>
      </c>
      <c r="C3263" t="s">
        <v>80</v>
      </c>
      <c r="D3263" t="s">
        <v>94</v>
      </c>
      <c r="E3263" t="s">
        <v>169</v>
      </c>
      <c r="F3263" t="s">
        <v>9639</v>
      </c>
      <c r="G3263" t="s">
        <v>149</v>
      </c>
      <c r="H3263" t="s">
        <v>135</v>
      </c>
      <c r="I3263" t="s">
        <v>136</v>
      </c>
      <c r="J3263" t="s">
        <v>137</v>
      </c>
      <c r="K3263" t="s">
        <v>138</v>
      </c>
      <c r="L3263" t="s">
        <v>9640</v>
      </c>
      <c r="M3263" t="s">
        <v>9641</v>
      </c>
      <c r="N3263">
        <v>0.825555555</v>
      </c>
      <c r="O3263">
        <v>0</v>
      </c>
      <c r="P3263">
        <v>48</v>
      </c>
      <c r="Q3263">
        <v>0</v>
      </c>
      <c r="R3263">
        <v>1</v>
      </c>
      <c r="S3263">
        <v>4</v>
      </c>
      <c r="T3263">
        <v>297</v>
      </c>
      <c r="U3263">
        <v>2</v>
      </c>
      <c r="V3263">
        <v>3</v>
      </c>
      <c r="W3263">
        <v>0</v>
      </c>
      <c r="X3263">
        <v>16.988102268626147</v>
      </c>
      <c r="Y3263">
        <v>0</v>
      </c>
      <c r="Z3263">
        <v>0.21031542510343398</v>
      </c>
      <c r="AA3263">
        <v>34.290299730071681</v>
      </c>
      <c r="AB3263">
        <v>242.73573384375558</v>
      </c>
      <c r="AC3263">
        <v>25.831223624290629</v>
      </c>
      <c r="AD3263">
        <v>10.467348577931441</v>
      </c>
      <c r="AE3263">
        <v>330.52302346977893</v>
      </c>
    </row>
    <row r="3264" spans="1:31" x14ac:dyDescent="0.3">
      <c r="A3264">
        <v>2456526</v>
      </c>
      <c r="B3264">
        <v>1</v>
      </c>
      <c r="C3264" t="s">
        <v>80</v>
      </c>
      <c r="D3264" t="s">
        <v>93</v>
      </c>
      <c r="E3264" t="s">
        <v>159</v>
      </c>
      <c r="F3264" t="s">
        <v>4770</v>
      </c>
      <c r="G3264" t="s">
        <v>725</v>
      </c>
      <c r="H3264" t="s">
        <v>144</v>
      </c>
      <c r="I3264" t="s">
        <v>136</v>
      </c>
      <c r="J3264" t="s">
        <v>137</v>
      </c>
      <c r="K3264" t="s">
        <v>138</v>
      </c>
      <c r="L3264" t="s">
        <v>9642</v>
      </c>
      <c r="M3264" t="s">
        <v>9643</v>
      </c>
      <c r="N3264">
        <v>1.9011111110000001</v>
      </c>
      <c r="O3264">
        <v>0</v>
      </c>
      <c r="P3264">
        <v>0</v>
      </c>
      <c r="Q3264">
        <v>0</v>
      </c>
      <c r="R3264">
        <v>14</v>
      </c>
      <c r="S3264">
        <v>0</v>
      </c>
      <c r="T3264">
        <v>1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11.494359365877575</v>
      </c>
      <c r="AA3264">
        <v>0</v>
      </c>
      <c r="AB3264">
        <v>3.25750397625474</v>
      </c>
      <c r="AC3264">
        <v>0</v>
      </c>
      <c r="AD3264">
        <v>0</v>
      </c>
      <c r="AE3264">
        <v>14.751863342132314</v>
      </c>
    </row>
    <row r="3265" spans="1:31" x14ac:dyDescent="0.3">
      <c r="A3265">
        <v>2455985</v>
      </c>
      <c r="B3265">
        <v>1</v>
      </c>
      <c r="C3265" t="s">
        <v>80</v>
      </c>
      <c r="D3265" t="s">
        <v>96</v>
      </c>
      <c r="E3265" t="s">
        <v>182</v>
      </c>
      <c r="F3265" t="s">
        <v>4918</v>
      </c>
      <c r="G3265" t="s">
        <v>410</v>
      </c>
      <c r="H3265" t="s">
        <v>144</v>
      </c>
      <c r="I3265" t="s">
        <v>136</v>
      </c>
      <c r="J3265" t="s">
        <v>137</v>
      </c>
      <c r="K3265" t="s">
        <v>138</v>
      </c>
      <c r="L3265" t="s">
        <v>9644</v>
      </c>
      <c r="M3265" t="s">
        <v>9645</v>
      </c>
      <c r="N3265">
        <v>4.3311111110000002</v>
      </c>
      <c r="O3265">
        <v>0</v>
      </c>
      <c r="P3265">
        <v>21</v>
      </c>
      <c r="Q3265">
        <v>0</v>
      </c>
      <c r="R3265">
        <v>0</v>
      </c>
      <c r="S3265">
        <v>0</v>
      </c>
      <c r="T3265">
        <v>6</v>
      </c>
      <c r="U3265">
        <v>0</v>
      </c>
      <c r="V3265">
        <v>0</v>
      </c>
      <c r="W3265">
        <v>0</v>
      </c>
      <c r="X3265">
        <v>67.329166415322788</v>
      </c>
      <c r="Y3265">
        <v>0</v>
      </c>
      <c r="Z3265">
        <v>0</v>
      </c>
      <c r="AA3265">
        <v>0</v>
      </c>
      <c r="AB3265">
        <v>49.019673057508463</v>
      </c>
      <c r="AC3265">
        <v>0</v>
      </c>
      <c r="AD3265">
        <v>0</v>
      </c>
      <c r="AE3265">
        <v>116.34883947283126</v>
      </c>
    </row>
    <row r="3266" spans="1:31" x14ac:dyDescent="0.3">
      <c r="A3266">
        <v>2456744</v>
      </c>
      <c r="B3266">
        <v>1</v>
      </c>
      <c r="C3266" t="s">
        <v>80</v>
      </c>
      <c r="D3266" t="s">
        <v>94</v>
      </c>
      <c r="E3266" t="s">
        <v>182</v>
      </c>
      <c r="F3266" t="s">
        <v>9646</v>
      </c>
      <c r="G3266" t="s">
        <v>259</v>
      </c>
      <c r="H3266" t="s">
        <v>144</v>
      </c>
      <c r="I3266" t="s">
        <v>136</v>
      </c>
      <c r="J3266" t="s">
        <v>137</v>
      </c>
      <c r="K3266" t="s">
        <v>138</v>
      </c>
      <c r="L3266" t="s">
        <v>9647</v>
      </c>
      <c r="M3266" t="s">
        <v>9648</v>
      </c>
      <c r="N3266">
        <v>1.391388888</v>
      </c>
      <c r="O3266">
        <v>0</v>
      </c>
      <c r="P3266">
        <v>20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8.6239634846200932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8.6239634846200932</v>
      </c>
    </row>
    <row r="3267" spans="1:31" x14ac:dyDescent="0.3">
      <c r="A3267">
        <v>2456266</v>
      </c>
      <c r="B3267">
        <v>1</v>
      </c>
      <c r="C3267" t="s">
        <v>80</v>
      </c>
      <c r="D3267" t="s">
        <v>84</v>
      </c>
      <c r="E3267" t="s">
        <v>159</v>
      </c>
      <c r="F3267" t="s">
        <v>9649</v>
      </c>
      <c r="G3267" t="s">
        <v>161</v>
      </c>
      <c r="H3267" t="s">
        <v>144</v>
      </c>
      <c r="I3267" t="s">
        <v>136</v>
      </c>
      <c r="J3267" t="s">
        <v>137</v>
      </c>
      <c r="K3267" t="s">
        <v>162</v>
      </c>
      <c r="L3267" t="s">
        <v>9650</v>
      </c>
      <c r="M3267" t="s">
        <v>9651</v>
      </c>
      <c r="N3267">
        <v>1.353888888</v>
      </c>
      <c r="O3267">
        <v>0</v>
      </c>
      <c r="P3267">
        <v>46</v>
      </c>
      <c r="Q3267">
        <v>0</v>
      </c>
      <c r="R3267">
        <v>28</v>
      </c>
      <c r="S3267">
        <v>0</v>
      </c>
      <c r="T3267">
        <v>14</v>
      </c>
      <c r="U3267">
        <v>0</v>
      </c>
      <c r="V3267">
        <v>0</v>
      </c>
      <c r="W3267">
        <v>0</v>
      </c>
      <c r="X3267">
        <v>15.226455238399897</v>
      </c>
      <c r="Y3267">
        <v>0</v>
      </c>
      <c r="Z3267">
        <v>10.616944812180002</v>
      </c>
      <c r="AA3267">
        <v>0</v>
      </c>
      <c r="AB3267">
        <v>23.403905926573469</v>
      </c>
      <c r="AC3267">
        <v>0</v>
      </c>
      <c r="AD3267">
        <v>0</v>
      </c>
      <c r="AE3267">
        <v>49.247305977153367</v>
      </c>
    </row>
    <row r="3268" spans="1:31" x14ac:dyDescent="0.3">
      <c r="A3268">
        <v>2456220</v>
      </c>
      <c r="B3268">
        <v>1</v>
      </c>
      <c r="C3268" t="s">
        <v>80</v>
      </c>
      <c r="D3268" t="s">
        <v>92</v>
      </c>
      <c r="E3268" t="s">
        <v>169</v>
      </c>
      <c r="F3268" t="s">
        <v>9652</v>
      </c>
      <c r="G3268" t="s">
        <v>226</v>
      </c>
      <c r="H3268" t="s">
        <v>135</v>
      </c>
      <c r="I3268" t="s">
        <v>136</v>
      </c>
      <c r="J3268" t="s">
        <v>137</v>
      </c>
      <c r="K3268" t="s">
        <v>162</v>
      </c>
      <c r="L3268" t="s">
        <v>9653</v>
      </c>
      <c r="M3268" t="s">
        <v>9654</v>
      </c>
      <c r="N3268">
        <v>3.1319444440000002</v>
      </c>
      <c r="O3268">
        <v>7</v>
      </c>
      <c r="P3268">
        <v>2567</v>
      </c>
      <c r="Q3268">
        <v>14</v>
      </c>
      <c r="R3268">
        <v>375</v>
      </c>
      <c r="S3268">
        <v>29</v>
      </c>
      <c r="T3268">
        <v>312</v>
      </c>
      <c r="U3268">
        <v>0</v>
      </c>
      <c r="V3268">
        <v>3</v>
      </c>
      <c r="W3268">
        <v>1085.9010018579233</v>
      </c>
      <c r="X3268">
        <v>4194.6406202887792</v>
      </c>
      <c r="Y3268">
        <v>81.255622886773907</v>
      </c>
      <c r="Z3268">
        <v>521.01964063260345</v>
      </c>
      <c r="AA3268">
        <v>746.25780131337888</v>
      </c>
      <c r="AB3268">
        <v>1323.4770120834269</v>
      </c>
      <c r="AC3268">
        <v>0</v>
      </c>
      <c r="AD3268">
        <v>0</v>
      </c>
      <c r="AE3268">
        <v>7952.5516990628857</v>
      </c>
    </row>
    <row r="3269" spans="1:31" x14ac:dyDescent="0.3">
      <c r="A3269">
        <v>2456389</v>
      </c>
      <c r="B3269">
        <v>1</v>
      </c>
      <c r="C3269" t="s">
        <v>80</v>
      </c>
      <c r="D3269" t="s">
        <v>89</v>
      </c>
      <c r="E3269" t="s">
        <v>182</v>
      </c>
      <c r="F3269" t="s">
        <v>9655</v>
      </c>
      <c r="G3269" t="s">
        <v>259</v>
      </c>
      <c r="H3269" t="s">
        <v>144</v>
      </c>
      <c r="I3269" t="s">
        <v>136</v>
      </c>
      <c r="J3269" t="s">
        <v>137</v>
      </c>
      <c r="K3269" t="s">
        <v>138</v>
      </c>
      <c r="L3269" t="s">
        <v>9656</v>
      </c>
      <c r="M3269" t="s">
        <v>9657</v>
      </c>
      <c r="N3269">
        <v>1.355</v>
      </c>
      <c r="O3269">
        <v>0</v>
      </c>
      <c r="P3269">
        <v>44</v>
      </c>
      <c r="Q3269">
        <v>0</v>
      </c>
      <c r="R3269">
        <v>0</v>
      </c>
      <c r="S3269">
        <v>0</v>
      </c>
      <c r="T3269">
        <v>8</v>
      </c>
      <c r="U3269">
        <v>0</v>
      </c>
      <c r="V3269">
        <v>0</v>
      </c>
      <c r="W3269">
        <v>0</v>
      </c>
      <c r="X3269">
        <v>42.664608557802588</v>
      </c>
      <c r="Y3269">
        <v>0</v>
      </c>
      <c r="Z3269">
        <v>0</v>
      </c>
      <c r="AA3269">
        <v>0</v>
      </c>
      <c r="AB3269">
        <v>30.965724596811384</v>
      </c>
      <c r="AC3269">
        <v>0</v>
      </c>
      <c r="AD3269">
        <v>0</v>
      </c>
      <c r="AE3269">
        <v>73.630333154613965</v>
      </c>
    </row>
    <row r="3270" spans="1:31" x14ac:dyDescent="0.3">
      <c r="A3270">
        <v>2456243</v>
      </c>
      <c r="B3270">
        <v>1</v>
      </c>
      <c r="C3270" t="s">
        <v>80</v>
      </c>
      <c r="D3270" t="s">
        <v>91</v>
      </c>
      <c r="E3270" t="s">
        <v>141</v>
      </c>
      <c r="F3270" t="s">
        <v>9658</v>
      </c>
      <c r="G3270" t="s">
        <v>156</v>
      </c>
      <c r="H3270" t="s">
        <v>144</v>
      </c>
      <c r="I3270" t="s">
        <v>136</v>
      </c>
      <c r="J3270" t="s">
        <v>137</v>
      </c>
      <c r="K3270" t="s">
        <v>138</v>
      </c>
      <c r="L3270" t="s">
        <v>9659</v>
      </c>
      <c r="M3270" t="s">
        <v>9660</v>
      </c>
      <c r="N3270">
        <v>0.60805555499999997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24</v>
      </c>
      <c r="U3270">
        <v>0</v>
      </c>
      <c r="V3270">
        <v>1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12.927150586755204</v>
      </c>
      <c r="AC3270">
        <v>0</v>
      </c>
      <c r="AD3270">
        <v>4.2530671149925103</v>
      </c>
      <c r="AE3270">
        <v>17.180217701747715</v>
      </c>
    </row>
    <row r="3271" spans="1:31" x14ac:dyDescent="0.3">
      <c r="A3271">
        <v>2456203</v>
      </c>
      <c r="B3271">
        <v>1</v>
      </c>
      <c r="C3271" t="s">
        <v>80</v>
      </c>
      <c r="D3271" t="s">
        <v>97</v>
      </c>
      <c r="E3271" t="s">
        <v>132</v>
      </c>
      <c r="F3271" t="s">
        <v>9661</v>
      </c>
      <c r="G3271" t="s">
        <v>226</v>
      </c>
      <c r="H3271" t="s">
        <v>135</v>
      </c>
      <c r="I3271" t="s">
        <v>136</v>
      </c>
      <c r="J3271" t="s">
        <v>137</v>
      </c>
      <c r="K3271" t="s">
        <v>162</v>
      </c>
      <c r="L3271" t="s">
        <v>9662</v>
      </c>
      <c r="M3271" t="s">
        <v>9663</v>
      </c>
      <c r="N3271">
        <v>5.1963888880000004</v>
      </c>
      <c r="O3271">
        <v>4</v>
      </c>
      <c r="P3271">
        <v>750</v>
      </c>
      <c r="Q3271">
        <v>3</v>
      </c>
      <c r="R3271">
        <v>79</v>
      </c>
      <c r="S3271">
        <v>6</v>
      </c>
      <c r="T3271">
        <v>134</v>
      </c>
      <c r="U3271">
        <v>0</v>
      </c>
      <c r="V3271">
        <v>0</v>
      </c>
      <c r="W3271">
        <v>55.147784088215786</v>
      </c>
      <c r="X3271">
        <v>2144.3432808509911</v>
      </c>
      <c r="Y3271">
        <v>6.7397702524649823</v>
      </c>
      <c r="Z3271">
        <v>144.37715418096363</v>
      </c>
      <c r="AA3271">
        <v>255.62881476055489</v>
      </c>
      <c r="AB3271">
        <v>1060.3379299806497</v>
      </c>
      <c r="AC3271">
        <v>0</v>
      </c>
      <c r="AD3271">
        <v>0</v>
      </c>
      <c r="AE3271">
        <v>3666.5747341138403</v>
      </c>
    </row>
    <row r="3272" spans="1:31" x14ac:dyDescent="0.3">
      <c r="A3272">
        <v>2456738</v>
      </c>
      <c r="B3272">
        <v>1</v>
      </c>
      <c r="C3272" t="s">
        <v>80</v>
      </c>
      <c r="D3272" t="s">
        <v>84</v>
      </c>
      <c r="E3272" t="s">
        <v>182</v>
      </c>
      <c r="F3272" t="s">
        <v>9664</v>
      </c>
      <c r="G3272" t="s">
        <v>410</v>
      </c>
      <c r="H3272" t="s">
        <v>144</v>
      </c>
      <c r="I3272" t="s">
        <v>136</v>
      </c>
      <c r="J3272" t="s">
        <v>137</v>
      </c>
      <c r="K3272" t="s">
        <v>138</v>
      </c>
      <c r="L3272" t="s">
        <v>9665</v>
      </c>
      <c r="M3272" t="s">
        <v>9666</v>
      </c>
      <c r="N3272">
        <v>4.8952777770000004</v>
      </c>
      <c r="O3272">
        <v>0</v>
      </c>
      <c r="P3272">
        <v>25</v>
      </c>
      <c r="Q3272">
        <v>0</v>
      </c>
      <c r="R3272">
        <v>0</v>
      </c>
      <c r="S3272">
        <v>0</v>
      </c>
      <c r="T3272">
        <v>14</v>
      </c>
      <c r="U3272">
        <v>0</v>
      </c>
      <c r="V3272">
        <v>0</v>
      </c>
      <c r="W3272">
        <v>0</v>
      </c>
      <c r="X3272">
        <v>25.3521293676794</v>
      </c>
      <c r="Y3272">
        <v>0</v>
      </c>
      <c r="Z3272">
        <v>0</v>
      </c>
      <c r="AA3272">
        <v>0</v>
      </c>
      <c r="AB3272">
        <v>166.39825344930534</v>
      </c>
      <c r="AC3272">
        <v>0</v>
      </c>
      <c r="AD3272">
        <v>0</v>
      </c>
      <c r="AE3272">
        <v>191.75038281698474</v>
      </c>
    </row>
    <row r="3273" spans="1:31" x14ac:dyDescent="0.3">
      <c r="A3273">
        <v>2456260</v>
      </c>
      <c r="B3273">
        <v>1</v>
      </c>
      <c r="C3273" t="s">
        <v>81</v>
      </c>
      <c r="D3273" t="s">
        <v>126</v>
      </c>
      <c r="E3273" t="s">
        <v>132</v>
      </c>
      <c r="F3273" t="s">
        <v>9667</v>
      </c>
      <c r="G3273" t="s">
        <v>149</v>
      </c>
      <c r="H3273" t="s">
        <v>135</v>
      </c>
      <c r="I3273" t="s">
        <v>660</v>
      </c>
      <c r="J3273" t="s">
        <v>137</v>
      </c>
      <c r="K3273" t="s">
        <v>138</v>
      </c>
      <c r="L3273" t="s">
        <v>9668</v>
      </c>
      <c r="M3273" t="s">
        <v>9669</v>
      </c>
      <c r="N3273">
        <v>2.2222222E-2</v>
      </c>
      <c r="O3273">
        <v>5</v>
      </c>
      <c r="P3273">
        <v>7745</v>
      </c>
      <c r="Q3273">
        <v>190</v>
      </c>
      <c r="R3273">
        <v>1334</v>
      </c>
      <c r="S3273">
        <v>60</v>
      </c>
      <c r="T3273">
        <v>937</v>
      </c>
      <c r="U3273">
        <v>3</v>
      </c>
      <c r="V3273">
        <v>1</v>
      </c>
      <c r="W3273">
        <v>5.8542449456043401E-2</v>
      </c>
      <c r="X3273">
        <v>23.294041269795859</v>
      </c>
      <c r="Y3273">
        <v>6.9547519314760358</v>
      </c>
      <c r="Z3273">
        <v>3.5616163111658019</v>
      </c>
      <c r="AA3273">
        <v>6.0854546149896063</v>
      </c>
      <c r="AB3273">
        <v>18.939185854264263</v>
      </c>
      <c r="AC3273">
        <v>8.006733888647688E-2</v>
      </c>
      <c r="AD3273">
        <v>0.32163717978610956</v>
      </c>
      <c r="AE3273">
        <v>59.295296949820198</v>
      </c>
    </row>
    <row r="3274" spans="1:31" x14ac:dyDescent="0.3">
      <c r="A3274">
        <v>2456011</v>
      </c>
      <c r="B3274">
        <v>1</v>
      </c>
      <c r="C3274" t="s">
        <v>80</v>
      </c>
      <c r="D3274" t="s">
        <v>95</v>
      </c>
      <c r="E3274" t="s">
        <v>159</v>
      </c>
      <c r="F3274" t="s">
        <v>9670</v>
      </c>
      <c r="G3274" t="s">
        <v>143</v>
      </c>
      <c r="H3274" t="s">
        <v>144</v>
      </c>
      <c r="I3274" t="s">
        <v>136</v>
      </c>
      <c r="J3274" t="s">
        <v>137</v>
      </c>
      <c r="K3274" t="s">
        <v>138</v>
      </c>
      <c r="L3274" t="s">
        <v>9671</v>
      </c>
      <c r="M3274" t="s">
        <v>9672</v>
      </c>
      <c r="N3274">
        <v>0.61638888800000002</v>
      </c>
      <c r="O3274">
        <v>0</v>
      </c>
      <c r="P3274">
        <v>130</v>
      </c>
      <c r="Q3274">
        <v>0</v>
      </c>
      <c r="R3274">
        <v>0</v>
      </c>
      <c r="S3274">
        <v>0</v>
      </c>
      <c r="T3274">
        <v>4</v>
      </c>
      <c r="U3274">
        <v>0</v>
      </c>
      <c r="V3274">
        <v>0</v>
      </c>
      <c r="W3274">
        <v>0</v>
      </c>
      <c r="X3274">
        <v>15.671565168600019</v>
      </c>
      <c r="Y3274">
        <v>0</v>
      </c>
      <c r="Z3274">
        <v>0</v>
      </c>
      <c r="AA3274">
        <v>0</v>
      </c>
      <c r="AB3274">
        <v>5.2370441725952315</v>
      </c>
      <c r="AC3274">
        <v>0</v>
      </c>
      <c r="AD3274">
        <v>0</v>
      </c>
      <c r="AE3274">
        <v>20.908609341195252</v>
      </c>
    </row>
    <row r="3275" spans="1:31" x14ac:dyDescent="0.3">
      <c r="A3275">
        <v>2456306</v>
      </c>
      <c r="B3275">
        <v>1</v>
      </c>
      <c r="C3275" t="s">
        <v>81</v>
      </c>
      <c r="D3275" t="s">
        <v>118</v>
      </c>
      <c r="E3275" t="s">
        <v>132</v>
      </c>
      <c r="F3275" t="s">
        <v>9673</v>
      </c>
      <c r="G3275" t="s">
        <v>2092</v>
      </c>
      <c r="H3275" t="s">
        <v>135</v>
      </c>
      <c r="I3275" t="s">
        <v>136</v>
      </c>
      <c r="J3275" t="s">
        <v>137</v>
      </c>
      <c r="K3275" t="s">
        <v>138</v>
      </c>
      <c r="L3275" t="s">
        <v>9674</v>
      </c>
      <c r="M3275" t="s">
        <v>9675</v>
      </c>
      <c r="N3275">
        <v>0.68805555500000004</v>
      </c>
      <c r="O3275">
        <v>1</v>
      </c>
      <c r="P3275">
        <v>394</v>
      </c>
      <c r="Q3275">
        <v>48</v>
      </c>
      <c r="R3275">
        <v>41</v>
      </c>
      <c r="S3275">
        <v>15</v>
      </c>
      <c r="T3275">
        <v>38</v>
      </c>
      <c r="U3275">
        <v>0</v>
      </c>
      <c r="V3275">
        <v>0</v>
      </c>
      <c r="W3275">
        <v>0.18979937084586898</v>
      </c>
      <c r="X3275">
        <v>32.115333416840699</v>
      </c>
      <c r="Y3275">
        <v>83.189023201132741</v>
      </c>
      <c r="Z3275">
        <v>6.573020967649458</v>
      </c>
      <c r="AA3275">
        <v>23.361631415664949</v>
      </c>
      <c r="AB3275">
        <v>14.67856465200707</v>
      </c>
      <c r="AC3275">
        <v>0</v>
      </c>
      <c r="AD3275">
        <v>0</v>
      </c>
      <c r="AE3275">
        <v>160.1073730241408</v>
      </c>
    </row>
    <row r="3276" spans="1:31" x14ac:dyDescent="0.3">
      <c r="A3276">
        <v>2456057</v>
      </c>
      <c r="B3276">
        <v>1</v>
      </c>
      <c r="C3276" t="s">
        <v>80</v>
      </c>
      <c r="D3276" t="s">
        <v>82</v>
      </c>
      <c r="E3276" t="s">
        <v>169</v>
      </c>
      <c r="F3276" t="s">
        <v>9676</v>
      </c>
      <c r="G3276" t="s">
        <v>149</v>
      </c>
      <c r="H3276" t="s">
        <v>135</v>
      </c>
      <c r="I3276" t="s">
        <v>136</v>
      </c>
      <c r="J3276" t="s">
        <v>137</v>
      </c>
      <c r="K3276" t="s">
        <v>138</v>
      </c>
      <c r="L3276" t="s">
        <v>9677</v>
      </c>
      <c r="M3276" t="s">
        <v>9678</v>
      </c>
      <c r="N3276">
        <v>7.1388887999999998E-2</v>
      </c>
      <c r="O3276">
        <v>0</v>
      </c>
      <c r="P3276">
        <v>5902</v>
      </c>
      <c r="Q3276">
        <v>0</v>
      </c>
      <c r="R3276">
        <v>0</v>
      </c>
      <c r="S3276">
        <v>3</v>
      </c>
      <c r="T3276">
        <v>443</v>
      </c>
      <c r="U3276">
        <v>0</v>
      </c>
      <c r="V3276">
        <v>2</v>
      </c>
      <c r="W3276">
        <v>0</v>
      </c>
      <c r="X3276">
        <v>135.01156885079621</v>
      </c>
      <c r="Y3276">
        <v>0</v>
      </c>
      <c r="Z3276">
        <v>0</v>
      </c>
      <c r="AA3276">
        <v>72.298476422535714</v>
      </c>
      <c r="AB3276">
        <v>45.210891034930953</v>
      </c>
      <c r="AC3276">
        <v>0</v>
      </c>
      <c r="AD3276">
        <v>0.61474882063670677</v>
      </c>
      <c r="AE3276">
        <v>253.13568512889961</v>
      </c>
    </row>
    <row r="3277" spans="1:31" x14ac:dyDescent="0.3">
      <c r="A3277">
        <v>2456552</v>
      </c>
      <c r="B3277">
        <v>1</v>
      </c>
      <c r="C3277" t="s">
        <v>80</v>
      </c>
      <c r="D3277" t="s">
        <v>93</v>
      </c>
      <c r="E3277" t="s">
        <v>147</v>
      </c>
      <c r="F3277" t="s">
        <v>9679</v>
      </c>
      <c r="G3277" t="s">
        <v>149</v>
      </c>
      <c r="H3277" t="s">
        <v>135</v>
      </c>
      <c r="I3277" t="s">
        <v>136</v>
      </c>
      <c r="J3277" t="s">
        <v>137</v>
      </c>
      <c r="K3277" t="s">
        <v>138</v>
      </c>
      <c r="L3277" t="s">
        <v>9680</v>
      </c>
      <c r="M3277" t="s">
        <v>9681</v>
      </c>
      <c r="N3277">
        <v>1.0874999999999999</v>
      </c>
      <c r="O3277">
        <v>0</v>
      </c>
      <c r="P3277">
        <v>968</v>
      </c>
      <c r="Q3277">
        <v>0</v>
      </c>
      <c r="R3277">
        <v>85</v>
      </c>
      <c r="S3277">
        <v>1</v>
      </c>
      <c r="T3277">
        <v>200</v>
      </c>
      <c r="U3277">
        <v>0</v>
      </c>
      <c r="V3277">
        <v>1</v>
      </c>
      <c r="W3277">
        <v>0</v>
      </c>
      <c r="X3277">
        <v>214.27742590883494</v>
      </c>
      <c r="Y3277">
        <v>0</v>
      </c>
      <c r="Z3277">
        <v>35.816854900136875</v>
      </c>
      <c r="AA3277">
        <v>1.6045399712649391</v>
      </c>
      <c r="AB3277">
        <v>124.06517771388577</v>
      </c>
      <c r="AC3277">
        <v>0</v>
      </c>
      <c r="AD3277">
        <v>0</v>
      </c>
      <c r="AE3277">
        <v>375.76399849412252</v>
      </c>
    </row>
    <row r="3278" spans="1:31" x14ac:dyDescent="0.3">
      <c r="A3278">
        <v>2456452</v>
      </c>
      <c r="B3278">
        <v>1</v>
      </c>
      <c r="C3278" t="s">
        <v>80</v>
      </c>
      <c r="D3278" t="s">
        <v>86</v>
      </c>
      <c r="E3278" t="s">
        <v>159</v>
      </c>
      <c r="F3278" t="s">
        <v>6832</v>
      </c>
      <c r="G3278" t="s">
        <v>156</v>
      </c>
      <c r="H3278" t="s">
        <v>144</v>
      </c>
      <c r="I3278" t="s">
        <v>136</v>
      </c>
      <c r="J3278" t="s">
        <v>137</v>
      </c>
      <c r="K3278" t="s">
        <v>138</v>
      </c>
      <c r="L3278" t="s">
        <v>9682</v>
      </c>
      <c r="M3278" t="s">
        <v>9683</v>
      </c>
      <c r="N3278">
        <v>4.3111111109999998</v>
      </c>
      <c r="O3278">
        <v>0</v>
      </c>
      <c r="P3278">
        <v>95</v>
      </c>
      <c r="Q3278">
        <v>0</v>
      </c>
      <c r="R3278">
        <v>0</v>
      </c>
      <c r="S3278">
        <v>0</v>
      </c>
      <c r="T3278">
        <v>23</v>
      </c>
      <c r="U3278">
        <v>0</v>
      </c>
      <c r="V3278">
        <v>0</v>
      </c>
      <c r="W3278">
        <v>0</v>
      </c>
      <c r="X3278">
        <v>213.07150076838718</v>
      </c>
      <c r="Y3278">
        <v>0</v>
      </c>
      <c r="Z3278">
        <v>0</v>
      </c>
      <c r="AA3278">
        <v>0</v>
      </c>
      <c r="AB3278">
        <v>401.71657681199338</v>
      </c>
      <c r="AC3278">
        <v>0</v>
      </c>
      <c r="AD3278">
        <v>0</v>
      </c>
      <c r="AE3278">
        <v>614.78807758038056</v>
      </c>
    </row>
    <row r="3279" spans="1:31" x14ac:dyDescent="0.3">
      <c r="A3279">
        <v>2456592</v>
      </c>
      <c r="B3279">
        <v>1</v>
      </c>
      <c r="C3279" t="s">
        <v>80</v>
      </c>
      <c r="D3279" t="s">
        <v>96</v>
      </c>
      <c r="E3279" t="s">
        <v>132</v>
      </c>
      <c r="F3279" t="s">
        <v>9684</v>
      </c>
      <c r="G3279" t="s">
        <v>226</v>
      </c>
      <c r="H3279" t="s">
        <v>135</v>
      </c>
      <c r="I3279" t="s">
        <v>136</v>
      </c>
      <c r="J3279" t="s">
        <v>137</v>
      </c>
      <c r="K3279" t="s">
        <v>162</v>
      </c>
      <c r="L3279" t="s">
        <v>9685</v>
      </c>
      <c r="M3279" t="s">
        <v>9686</v>
      </c>
      <c r="N3279">
        <v>0.84111111100000002</v>
      </c>
      <c r="O3279">
        <v>0</v>
      </c>
      <c r="P3279">
        <v>466</v>
      </c>
      <c r="Q3279">
        <v>4</v>
      </c>
      <c r="R3279">
        <v>0</v>
      </c>
      <c r="S3279">
        <v>1</v>
      </c>
      <c r="T3279">
        <v>12</v>
      </c>
      <c r="U3279">
        <v>0</v>
      </c>
      <c r="V3279">
        <v>0</v>
      </c>
      <c r="W3279">
        <v>0</v>
      </c>
      <c r="X3279">
        <v>47.58662513385319</v>
      </c>
      <c r="Y3279">
        <v>567.36630174604693</v>
      </c>
      <c r="Z3279">
        <v>0</v>
      </c>
      <c r="AA3279">
        <v>1.3221627166238465</v>
      </c>
      <c r="AB3279">
        <v>11.529372882830756</v>
      </c>
      <c r="AC3279">
        <v>0</v>
      </c>
      <c r="AD3279">
        <v>0</v>
      </c>
      <c r="AE3279">
        <v>627.80446247935481</v>
      </c>
    </row>
    <row r="3280" spans="1:31" x14ac:dyDescent="0.3">
      <c r="A3280">
        <v>2456658</v>
      </c>
      <c r="B3280">
        <v>1</v>
      </c>
      <c r="C3280" t="s">
        <v>80</v>
      </c>
      <c r="D3280" t="s">
        <v>108</v>
      </c>
      <c r="E3280" t="s">
        <v>141</v>
      </c>
      <c r="F3280" t="s">
        <v>9687</v>
      </c>
      <c r="G3280" t="s">
        <v>143</v>
      </c>
      <c r="H3280" t="s">
        <v>144</v>
      </c>
      <c r="I3280" t="s">
        <v>136</v>
      </c>
      <c r="J3280" t="s">
        <v>137</v>
      </c>
      <c r="K3280" t="s">
        <v>138</v>
      </c>
      <c r="L3280" t="s">
        <v>9688</v>
      </c>
      <c r="M3280" t="s">
        <v>9689</v>
      </c>
      <c r="N3280">
        <v>0.81166666600000004</v>
      </c>
      <c r="O3280">
        <v>0</v>
      </c>
      <c r="P3280">
        <v>12</v>
      </c>
      <c r="Q3280">
        <v>0</v>
      </c>
      <c r="R3280">
        <v>2</v>
      </c>
      <c r="S3280">
        <v>0</v>
      </c>
      <c r="T3280">
        <v>2</v>
      </c>
      <c r="U3280">
        <v>0</v>
      </c>
      <c r="V3280">
        <v>0</v>
      </c>
      <c r="W3280">
        <v>0</v>
      </c>
      <c r="X3280">
        <v>1.555614940017946</v>
      </c>
      <c r="Y3280">
        <v>0</v>
      </c>
      <c r="Z3280">
        <v>0.22486960282263832</v>
      </c>
      <c r="AA3280">
        <v>0</v>
      </c>
      <c r="AB3280">
        <v>1.2688154393721001</v>
      </c>
      <c r="AC3280">
        <v>0</v>
      </c>
      <c r="AD3280">
        <v>0</v>
      </c>
      <c r="AE3280">
        <v>3.0492999822126841</v>
      </c>
    </row>
    <row r="3281" spans="1:31" x14ac:dyDescent="0.3">
      <c r="A3281">
        <v>2456615</v>
      </c>
      <c r="B3281">
        <v>1</v>
      </c>
      <c r="C3281" t="s">
        <v>81</v>
      </c>
      <c r="D3281" t="s">
        <v>112</v>
      </c>
      <c r="E3281" t="s">
        <v>169</v>
      </c>
      <c r="F3281" t="s">
        <v>387</v>
      </c>
      <c r="G3281" t="s">
        <v>149</v>
      </c>
      <c r="H3281" t="s">
        <v>135</v>
      </c>
      <c r="I3281" t="s">
        <v>136</v>
      </c>
      <c r="J3281" t="s">
        <v>137</v>
      </c>
      <c r="K3281" t="s">
        <v>138</v>
      </c>
      <c r="L3281" t="s">
        <v>9690</v>
      </c>
      <c r="M3281" t="s">
        <v>9691</v>
      </c>
      <c r="N3281">
        <v>0.185</v>
      </c>
      <c r="O3281">
        <v>0</v>
      </c>
      <c r="P3281">
        <v>3</v>
      </c>
      <c r="Q3281">
        <v>13</v>
      </c>
      <c r="R3281">
        <v>68</v>
      </c>
      <c r="S3281">
        <v>6</v>
      </c>
      <c r="T3281">
        <v>7</v>
      </c>
      <c r="U3281">
        <v>0</v>
      </c>
      <c r="V3281">
        <v>0</v>
      </c>
      <c r="W3281">
        <v>0</v>
      </c>
      <c r="X3281">
        <v>0.20812601632151712</v>
      </c>
      <c r="Y3281">
        <v>56.675846014988423</v>
      </c>
      <c r="Z3281">
        <v>7.7543544125194082</v>
      </c>
      <c r="AA3281">
        <v>2.8496544425143524</v>
      </c>
      <c r="AB3281">
        <v>1.4599550264431369</v>
      </c>
      <c r="AC3281">
        <v>0</v>
      </c>
      <c r="AD3281">
        <v>0</v>
      </c>
      <c r="AE3281">
        <v>68.947935912786832</v>
      </c>
    </row>
    <row r="3282" spans="1:31" x14ac:dyDescent="0.3">
      <c r="A3282">
        <v>2456429</v>
      </c>
      <c r="B3282">
        <v>1</v>
      </c>
      <c r="C3282" t="s">
        <v>80</v>
      </c>
      <c r="D3282" t="s">
        <v>94</v>
      </c>
      <c r="E3282" t="s">
        <v>141</v>
      </c>
      <c r="F3282" t="s">
        <v>9692</v>
      </c>
      <c r="G3282" t="s">
        <v>156</v>
      </c>
      <c r="H3282" t="s">
        <v>144</v>
      </c>
      <c r="I3282" t="s">
        <v>136</v>
      </c>
      <c r="J3282" t="s">
        <v>137</v>
      </c>
      <c r="K3282" t="s">
        <v>138</v>
      </c>
      <c r="L3282" t="s">
        <v>9693</v>
      </c>
      <c r="M3282" t="s">
        <v>9694</v>
      </c>
      <c r="N3282">
        <v>2.241944444</v>
      </c>
      <c r="O3282">
        <v>0</v>
      </c>
      <c r="P3282">
        <v>104</v>
      </c>
      <c r="Q3282">
        <v>0</v>
      </c>
      <c r="R3282">
        <v>0</v>
      </c>
      <c r="S3282">
        <v>0</v>
      </c>
      <c r="T3282">
        <v>3</v>
      </c>
      <c r="U3282">
        <v>0</v>
      </c>
      <c r="V3282">
        <v>0</v>
      </c>
      <c r="W3282">
        <v>0</v>
      </c>
      <c r="X3282">
        <v>63.629196245373805</v>
      </c>
      <c r="Y3282">
        <v>0</v>
      </c>
      <c r="Z3282">
        <v>0</v>
      </c>
      <c r="AA3282">
        <v>0</v>
      </c>
      <c r="AB3282">
        <v>6.3593068464401723</v>
      </c>
      <c r="AC3282">
        <v>0</v>
      </c>
      <c r="AD3282">
        <v>0</v>
      </c>
      <c r="AE3282">
        <v>69.988503091813982</v>
      </c>
    </row>
    <row r="3283" spans="1:31" x14ac:dyDescent="0.3">
      <c r="A3283">
        <v>2456180</v>
      </c>
      <c r="B3283">
        <v>1</v>
      </c>
      <c r="C3283" t="s">
        <v>81</v>
      </c>
      <c r="D3283" t="s">
        <v>128</v>
      </c>
      <c r="E3283" t="s">
        <v>169</v>
      </c>
      <c r="F3283" t="s">
        <v>9695</v>
      </c>
      <c r="G3283" t="s">
        <v>226</v>
      </c>
      <c r="H3283" t="s">
        <v>135</v>
      </c>
      <c r="I3283" t="s">
        <v>136</v>
      </c>
      <c r="J3283" t="s">
        <v>137</v>
      </c>
      <c r="K3283" t="s">
        <v>162</v>
      </c>
      <c r="L3283" t="s">
        <v>9696</v>
      </c>
      <c r="M3283" t="s">
        <v>9697</v>
      </c>
      <c r="N3283">
        <v>0.37472222199999999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1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7.0407718522195406</v>
      </c>
      <c r="AC3283">
        <v>0</v>
      </c>
      <c r="AD3283">
        <v>0</v>
      </c>
      <c r="AE3283">
        <v>7.0407718522195406</v>
      </c>
    </row>
    <row r="3284" spans="1:31" x14ac:dyDescent="0.3">
      <c r="A3284">
        <v>2456572</v>
      </c>
      <c r="B3284">
        <v>1</v>
      </c>
      <c r="C3284" t="s">
        <v>81</v>
      </c>
      <c r="D3284" t="s">
        <v>128</v>
      </c>
      <c r="E3284" t="s">
        <v>173</v>
      </c>
      <c r="F3284" t="s">
        <v>9698</v>
      </c>
      <c r="G3284" t="s">
        <v>461</v>
      </c>
      <c r="H3284" t="s">
        <v>144</v>
      </c>
      <c r="I3284" t="s">
        <v>136</v>
      </c>
      <c r="J3284" t="s">
        <v>137</v>
      </c>
      <c r="K3284" t="s">
        <v>138</v>
      </c>
      <c r="L3284" t="s">
        <v>9699</v>
      </c>
      <c r="M3284" t="s">
        <v>9700</v>
      </c>
      <c r="N3284">
        <v>2.6411111109999998</v>
      </c>
      <c r="O3284">
        <v>0</v>
      </c>
      <c r="P3284">
        <v>7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4.2103381354374356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4.2103381354374356</v>
      </c>
    </row>
    <row r="3285" spans="1:31" x14ac:dyDescent="0.3">
      <c r="A3285">
        <v>2455988</v>
      </c>
      <c r="B3285">
        <v>1</v>
      </c>
      <c r="C3285" t="s">
        <v>80</v>
      </c>
      <c r="D3285" t="s">
        <v>103</v>
      </c>
      <c r="E3285" t="s">
        <v>159</v>
      </c>
      <c r="F3285" t="s">
        <v>9701</v>
      </c>
      <c r="G3285" t="s">
        <v>156</v>
      </c>
      <c r="H3285" t="s">
        <v>144</v>
      </c>
      <c r="I3285" t="s">
        <v>136</v>
      </c>
      <c r="J3285" t="s">
        <v>137</v>
      </c>
      <c r="K3285" t="s">
        <v>138</v>
      </c>
      <c r="L3285" t="s">
        <v>9702</v>
      </c>
      <c r="M3285" t="s">
        <v>9703</v>
      </c>
      <c r="N3285">
        <v>2.5141666659999999</v>
      </c>
      <c r="O3285">
        <v>0</v>
      </c>
      <c r="P3285">
        <v>0</v>
      </c>
      <c r="Q3285">
        <v>0</v>
      </c>
      <c r="R3285">
        <v>8</v>
      </c>
      <c r="S3285">
        <v>0</v>
      </c>
      <c r="T3285">
        <v>5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6.5655775160795118</v>
      </c>
      <c r="AA3285">
        <v>0</v>
      </c>
      <c r="AB3285">
        <v>47.38149932433587</v>
      </c>
      <c r="AC3285">
        <v>0</v>
      </c>
      <c r="AD3285">
        <v>0</v>
      </c>
      <c r="AE3285">
        <v>53.947076840415384</v>
      </c>
    </row>
    <row r="3286" spans="1:31" x14ac:dyDescent="0.3">
      <c r="A3286">
        <v>2456721</v>
      </c>
      <c r="B3286">
        <v>1</v>
      </c>
      <c r="C3286" t="s">
        <v>80</v>
      </c>
      <c r="D3286" t="s">
        <v>103</v>
      </c>
      <c r="E3286" t="s">
        <v>147</v>
      </c>
      <c r="F3286" t="s">
        <v>9704</v>
      </c>
      <c r="G3286" t="s">
        <v>5071</v>
      </c>
      <c r="H3286" t="s">
        <v>135</v>
      </c>
      <c r="I3286" t="s">
        <v>136</v>
      </c>
      <c r="J3286" t="s">
        <v>137</v>
      </c>
      <c r="K3286" t="s">
        <v>138</v>
      </c>
      <c r="L3286" t="s">
        <v>9705</v>
      </c>
      <c r="M3286" t="s">
        <v>9706</v>
      </c>
      <c r="N3286">
        <v>6.2613888879999999</v>
      </c>
      <c r="O3286">
        <v>0</v>
      </c>
      <c r="P3286">
        <v>3</v>
      </c>
      <c r="Q3286">
        <v>0</v>
      </c>
      <c r="R3286">
        <v>1</v>
      </c>
      <c r="S3286">
        <v>0</v>
      </c>
      <c r="T3286">
        <v>6</v>
      </c>
      <c r="U3286">
        <v>0</v>
      </c>
      <c r="V3286">
        <v>0</v>
      </c>
      <c r="W3286">
        <v>0</v>
      </c>
      <c r="X3286">
        <v>3.3646412558834622</v>
      </c>
      <c r="Y3286">
        <v>0</v>
      </c>
      <c r="Z3286">
        <v>2.5566528128848471</v>
      </c>
      <c r="AA3286">
        <v>0</v>
      </c>
      <c r="AB3286">
        <v>37.896841330622628</v>
      </c>
      <c r="AC3286">
        <v>0</v>
      </c>
      <c r="AD3286">
        <v>0</v>
      </c>
      <c r="AE3286">
        <v>43.81813539939094</v>
      </c>
    </row>
    <row r="3287" spans="1:31" x14ac:dyDescent="0.3">
      <c r="A3287">
        <v>2456280</v>
      </c>
      <c r="B3287">
        <v>1</v>
      </c>
      <c r="C3287" t="s">
        <v>80</v>
      </c>
      <c r="D3287" t="s">
        <v>108</v>
      </c>
      <c r="E3287" t="s">
        <v>159</v>
      </c>
      <c r="F3287" t="s">
        <v>9707</v>
      </c>
      <c r="G3287" t="s">
        <v>310</v>
      </c>
      <c r="H3287" t="s">
        <v>144</v>
      </c>
      <c r="I3287" t="s">
        <v>136</v>
      </c>
      <c r="J3287" t="s">
        <v>137</v>
      </c>
      <c r="K3287" t="s">
        <v>138</v>
      </c>
      <c r="L3287" t="s">
        <v>9708</v>
      </c>
      <c r="M3287" t="s">
        <v>9709</v>
      </c>
      <c r="N3287">
        <v>0.28611111099999997</v>
      </c>
      <c r="O3287">
        <v>0</v>
      </c>
      <c r="P3287">
        <v>37</v>
      </c>
      <c r="Q3287">
        <v>0</v>
      </c>
      <c r="R3287">
        <v>16</v>
      </c>
      <c r="S3287">
        <v>0</v>
      </c>
      <c r="T3287">
        <v>6</v>
      </c>
      <c r="U3287">
        <v>0</v>
      </c>
      <c r="V3287">
        <v>0</v>
      </c>
      <c r="W3287">
        <v>0</v>
      </c>
      <c r="X3287">
        <v>1.8562627516331409</v>
      </c>
      <c r="Y3287">
        <v>0</v>
      </c>
      <c r="Z3287">
        <v>1.0177129988813662</v>
      </c>
      <c r="AA3287">
        <v>0</v>
      </c>
      <c r="AB3287">
        <v>1.2416155240491105</v>
      </c>
      <c r="AC3287">
        <v>0</v>
      </c>
      <c r="AD3287">
        <v>0</v>
      </c>
      <c r="AE3287">
        <v>4.1155912745636174</v>
      </c>
    </row>
    <row r="3288" spans="1:31" x14ac:dyDescent="0.3">
      <c r="A3288">
        <v>2456031</v>
      </c>
      <c r="B3288">
        <v>1</v>
      </c>
      <c r="C3288" t="s">
        <v>81</v>
      </c>
      <c r="D3288" t="s">
        <v>118</v>
      </c>
      <c r="E3288" t="s">
        <v>147</v>
      </c>
      <c r="F3288" t="s">
        <v>9710</v>
      </c>
      <c r="G3288" t="s">
        <v>134</v>
      </c>
      <c r="H3288" t="s">
        <v>135</v>
      </c>
      <c r="I3288" t="s">
        <v>136</v>
      </c>
      <c r="J3288" t="s">
        <v>137</v>
      </c>
      <c r="K3288" t="s">
        <v>138</v>
      </c>
      <c r="L3288" t="s">
        <v>9711</v>
      </c>
      <c r="M3288" t="s">
        <v>9712</v>
      </c>
      <c r="N3288">
        <v>1.6844444439999999</v>
      </c>
      <c r="O3288">
        <v>0</v>
      </c>
      <c r="P3288">
        <v>0</v>
      </c>
      <c r="Q3288">
        <v>1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8.6711892453835926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8.6711892453835926</v>
      </c>
    </row>
    <row r="3289" spans="1:31" x14ac:dyDescent="0.3">
      <c r="A3289">
        <v>2456054</v>
      </c>
      <c r="B3289">
        <v>1</v>
      </c>
      <c r="C3289" t="s">
        <v>80</v>
      </c>
      <c r="D3289" t="s">
        <v>96</v>
      </c>
      <c r="E3289" t="s">
        <v>173</v>
      </c>
      <c r="F3289" t="s">
        <v>9713</v>
      </c>
      <c r="G3289" t="s">
        <v>175</v>
      </c>
      <c r="H3289" t="s">
        <v>144</v>
      </c>
      <c r="I3289" t="s">
        <v>136</v>
      </c>
      <c r="J3289" t="s">
        <v>137</v>
      </c>
      <c r="K3289" t="s">
        <v>138</v>
      </c>
      <c r="L3289" t="s">
        <v>9714</v>
      </c>
      <c r="M3289" t="s">
        <v>9715</v>
      </c>
      <c r="N3289">
        <v>5.1805555549999998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1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12.422848234177232</v>
      </c>
      <c r="AC3289">
        <v>0</v>
      </c>
      <c r="AD3289">
        <v>0</v>
      </c>
      <c r="AE3289">
        <v>12.422848234177232</v>
      </c>
    </row>
    <row r="3290" spans="1:31" x14ac:dyDescent="0.3">
      <c r="A3290">
        <v>2456532</v>
      </c>
      <c r="B3290">
        <v>1</v>
      </c>
      <c r="C3290" t="s">
        <v>81</v>
      </c>
      <c r="D3290" t="s">
        <v>121</v>
      </c>
      <c r="E3290" t="s">
        <v>132</v>
      </c>
      <c r="F3290" t="s">
        <v>9716</v>
      </c>
      <c r="G3290" t="s">
        <v>149</v>
      </c>
      <c r="H3290" t="s">
        <v>135</v>
      </c>
      <c r="I3290" t="s">
        <v>660</v>
      </c>
      <c r="J3290" t="s">
        <v>137</v>
      </c>
      <c r="K3290" t="s">
        <v>138</v>
      </c>
      <c r="L3290" t="s">
        <v>9717</v>
      </c>
      <c r="M3290" t="s">
        <v>9718</v>
      </c>
      <c r="N3290">
        <v>1.5555555E-2</v>
      </c>
      <c r="O3290">
        <v>0</v>
      </c>
      <c r="P3290">
        <v>1410</v>
      </c>
      <c r="Q3290">
        <v>9</v>
      </c>
      <c r="R3290">
        <v>72</v>
      </c>
      <c r="S3290">
        <v>12</v>
      </c>
      <c r="T3290">
        <v>67</v>
      </c>
      <c r="U3290">
        <v>0</v>
      </c>
      <c r="V3290">
        <v>0</v>
      </c>
      <c r="W3290">
        <v>0</v>
      </c>
      <c r="X3290">
        <v>2.4661852620044322</v>
      </c>
      <c r="Y3290">
        <v>5.2395460341561846E-2</v>
      </c>
      <c r="Z3290">
        <v>7.7853878134722332E-2</v>
      </c>
      <c r="AA3290">
        <v>0.43251147552918578</v>
      </c>
      <c r="AB3290">
        <v>0.66779744056903823</v>
      </c>
      <c r="AC3290">
        <v>0</v>
      </c>
      <c r="AD3290">
        <v>0</v>
      </c>
      <c r="AE3290">
        <v>3.6967435165789406</v>
      </c>
    </row>
    <row r="3291" spans="1:31" x14ac:dyDescent="0.3">
      <c r="A3291">
        <v>2456409</v>
      </c>
      <c r="B3291">
        <v>1</v>
      </c>
      <c r="C3291" t="s">
        <v>81</v>
      </c>
      <c r="D3291" t="s">
        <v>113</v>
      </c>
      <c r="E3291" t="s">
        <v>141</v>
      </c>
      <c r="F3291" t="s">
        <v>9719</v>
      </c>
      <c r="G3291" t="s">
        <v>156</v>
      </c>
      <c r="H3291" t="s">
        <v>144</v>
      </c>
      <c r="I3291" t="s">
        <v>136</v>
      </c>
      <c r="J3291" t="s">
        <v>137</v>
      </c>
      <c r="K3291" t="s">
        <v>138</v>
      </c>
      <c r="L3291" t="s">
        <v>9720</v>
      </c>
      <c r="M3291" t="s">
        <v>9721</v>
      </c>
      <c r="N3291">
        <v>2.4269444440000001</v>
      </c>
      <c r="O3291">
        <v>0</v>
      </c>
      <c r="P3291">
        <v>51</v>
      </c>
      <c r="Q3291">
        <v>0</v>
      </c>
      <c r="R3291">
        <v>0</v>
      </c>
      <c r="S3291">
        <v>0</v>
      </c>
      <c r="T3291">
        <v>4</v>
      </c>
      <c r="U3291">
        <v>0</v>
      </c>
      <c r="V3291">
        <v>0</v>
      </c>
      <c r="W3291">
        <v>0</v>
      </c>
      <c r="X3291">
        <v>20.352093417970053</v>
      </c>
      <c r="Y3291">
        <v>0</v>
      </c>
      <c r="Z3291">
        <v>0</v>
      </c>
      <c r="AA3291">
        <v>0</v>
      </c>
      <c r="AB3291">
        <v>5.4553704350820897</v>
      </c>
      <c r="AC3291">
        <v>0</v>
      </c>
      <c r="AD3291">
        <v>0</v>
      </c>
      <c r="AE3291">
        <v>25.807463853052141</v>
      </c>
    </row>
    <row r="3292" spans="1:31" x14ac:dyDescent="0.3">
      <c r="A3292">
        <v>2456263</v>
      </c>
      <c r="B3292">
        <v>1</v>
      </c>
      <c r="C3292" t="s">
        <v>81</v>
      </c>
      <c r="D3292" t="s">
        <v>120</v>
      </c>
      <c r="E3292" t="s">
        <v>132</v>
      </c>
      <c r="F3292" t="s">
        <v>9722</v>
      </c>
      <c r="G3292" t="s">
        <v>149</v>
      </c>
      <c r="H3292" t="s">
        <v>135</v>
      </c>
      <c r="I3292" t="s">
        <v>136</v>
      </c>
      <c r="J3292" t="s">
        <v>137</v>
      </c>
      <c r="K3292" t="s">
        <v>138</v>
      </c>
      <c r="L3292" t="s">
        <v>9723</v>
      </c>
      <c r="M3292" t="s">
        <v>9724</v>
      </c>
      <c r="N3292">
        <v>1.33</v>
      </c>
      <c r="O3292">
        <v>3</v>
      </c>
      <c r="P3292">
        <v>3</v>
      </c>
      <c r="Q3292">
        <v>69</v>
      </c>
      <c r="R3292">
        <v>65</v>
      </c>
      <c r="S3292">
        <v>10</v>
      </c>
      <c r="T3292">
        <v>2</v>
      </c>
      <c r="U3292">
        <v>0</v>
      </c>
      <c r="V3292">
        <v>0</v>
      </c>
      <c r="W3292">
        <v>0.63415090388951767</v>
      </c>
      <c r="X3292">
        <v>0.30781735882116701</v>
      </c>
      <c r="Y3292">
        <v>46.078804407846548</v>
      </c>
      <c r="Z3292">
        <v>18.359840885042562</v>
      </c>
      <c r="AA3292">
        <v>71.357414414254194</v>
      </c>
      <c r="AB3292">
        <v>2.7017645060847739</v>
      </c>
      <c r="AC3292">
        <v>0</v>
      </c>
      <c r="AD3292">
        <v>0</v>
      </c>
      <c r="AE3292">
        <v>139.43979247593876</v>
      </c>
    </row>
    <row r="3293" spans="1:31" x14ac:dyDescent="0.3">
      <c r="A3293">
        <v>2456595</v>
      </c>
      <c r="B3293">
        <v>1</v>
      </c>
      <c r="C3293" t="s">
        <v>80</v>
      </c>
      <c r="D3293" t="s">
        <v>97</v>
      </c>
      <c r="E3293" t="s">
        <v>173</v>
      </c>
      <c r="F3293" t="s">
        <v>9725</v>
      </c>
      <c r="G3293" t="s">
        <v>175</v>
      </c>
      <c r="H3293" t="s">
        <v>144</v>
      </c>
      <c r="I3293" t="s">
        <v>136</v>
      </c>
      <c r="J3293" t="s">
        <v>137</v>
      </c>
      <c r="K3293" t="s">
        <v>138</v>
      </c>
      <c r="L3293" t="s">
        <v>9726</v>
      </c>
      <c r="M3293" t="s">
        <v>9727</v>
      </c>
      <c r="N3293">
        <v>2.62</v>
      </c>
      <c r="O3293">
        <v>0</v>
      </c>
      <c r="P3293">
        <v>1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0.81675686627107746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0.81675686627107746</v>
      </c>
    </row>
    <row r="3294" spans="1:31" x14ac:dyDescent="0.3">
      <c r="A3294">
        <v>2455968</v>
      </c>
      <c r="B3294">
        <v>1</v>
      </c>
      <c r="C3294" t="s">
        <v>80</v>
      </c>
      <c r="D3294" t="s">
        <v>82</v>
      </c>
      <c r="E3294" t="s">
        <v>182</v>
      </c>
      <c r="F3294" t="s">
        <v>9728</v>
      </c>
      <c r="G3294" t="s">
        <v>259</v>
      </c>
      <c r="H3294" t="s">
        <v>144</v>
      </c>
      <c r="I3294" t="s">
        <v>136</v>
      </c>
      <c r="J3294" t="s">
        <v>137</v>
      </c>
      <c r="K3294" t="s">
        <v>138</v>
      </c>
      <c r="L3294" t="s">
        <v>9729</v>
      </c>
      <c r="M3294" t="s">
        <v>9730</v>
      </c>
      <c r="N3294">
        <v>3.1044444439999999</v>
      </c>
      <c r="O3294">
        <v>0</v>
      </c>
      <c r="P3294">
        <v>144</v>
      </c>
      <c r="Q3294">
        <v>0</v>
      </c>
      <c r="R3294">
        <v>0</v>
      </c>
      <c r="S3294">
        <v>0</v>
      </c>
      <c r="T3294">
        <v>6</v>
      </c>
      <c r="U3294">
        <v>0</v>
      </c>
      <c r="V3294">
        <v>0</v>
      </c>
      <c r="W3294">
        <v>0</v>
      </c>
      <c r="X3294">
        <v>138.07566498680168</v>
      </c>
      <c r="Y3294">
        <v>0</v>
      </c>
      <c r="Z3294">
        <v>0</v>
      </c>
      <c r="AA3294">
        <v>0</v>
      </c>
      <c r="AB3294">
        <v>10.679906299636103</v>
      </c>
      <c r="AC3294">
        <v>0</v>
      </c>
      <c r="AD3294">
        <v>0</v>
      </c>
      <c r="AE3294">
        <v>148.7555712864378</v>
      </c>
    </row>
    <row r="3295" spans="1:31" x14ac:dyDescent="0.3">
      <c r="A3295">
        <v>2456300</v>
      </c>
      <c r="B3295">
        <v>1</v>
      </c>
      <c r="C3295" t="s">
        <v>80</v>
      </c>
      <c r="D3295" t="s">
        <v>110</v>
      </c>
      <c r="E3295" t="s">
        <v>173</v>
      </c>
      <c r="F3295" t="s">
        <v>9731</v>
      </c>
      <c r="G3295" t="s">
        <v>175</v>
      </c>
      <c r="H3295" t="s">
        <v>144</v>
      </c>
      <c r="I3295" t="s">
        <v>136</v>
      </c>
      <c r="J3295" t="s">
        <v>137</v>
      </c>
      <c r="K3295" t="s">
        <v>138</v>
      </c>
      <c r="L3295" t="s">
        <v>9732</v>
      </c>
      <c r="M3295" t="s">
        <v>9733</v>
      </c>
      <c r="N3295">
        <v>2.9141666659999999</v>
      </c>
      <c r="O3295">
        <v>0</v>
      </c>
      <c r="P3295">
        <v>2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3.4166444157928075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3.4166444157928075</v>
      </c>
    </row>
    <row r="3296" spans="1:31" x14ac:dyDescent="0.3">
      <c r="A3296">
        <v>2456469</v>
      </c>
      <c r="B3296">
        <v>1</v>
      </c>
      <c r="C3296" t="s">
        <v>80</v>
      </c>
      <c r="D3296" t="s">
        <v>93</v>
      </c>
      <c r="E3296" t="s">
        <v>141</v>
      </c>
      <c r="F3296" t="s">
        <v>9734</v>
      </c>
      <c r="G3296" t="s">
        <v>156</v>
      </c>
      <c r="H3296" t="s">
        <v>144</v>
      </c>
      <c r="I3296" t="s">
        <v>136</v>
      </c>
      <c r="J3296" t="s">
        <v>137</v>
      </c>
      <c r="K3296" t="s">
        <v>138</v>
      </c>
      <c r="L3296" t="s">
        <v>9735</v>
      </c>
      <c r="M3296" t="s">
        <v>9736</v>
      </c>
      <c r="N3296">
        <v>4.3944444440000003</v>
      </c>
      <c r="O3296">
        <v>0</v>
      </c>
      <c r="P3296">
        <v>0</v>
      </c>
      <c r="Q3296">
        <v>0</v>
      </c>
      <c r="R3296">
        <v>1</v>
      </c>
      <c r="S3296">
        <v>0</v>
      </c>
      <c r="T3296">
        <v>3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0.2889531977622557</v>
      </c>
      <c r="AA3296">
        <v>0</v>
      </c>
      <c r="AB3296">
        <v>1.7543542971186741</v>
      </c>
      <c r="AC3296">
        <v>0</v>
      </c>
      <c r="AD3296">
        <v>0</v>
      </c>
      <c r="AE3296">
        <v>2.0433074948809296</v>
      </c>
    </row>
    <row r="3297" spans="1:31" x14ac:dyDescent="0.3">
      <c r="A3297">
        <v>2456495</v>
      </c>
      <c r="B3297">
        <v>1</v>
      </c>
      <c r="C3297" t="s">
        <v>80</v>
      </c>
      <c r="D3297" t="s">
        <v>90</v>
      </c>
      <c r="E3297" t="s">
        <v>173</v>
      </c>
      <c r="F3297" t="s">
        <v>9737</v>
      </c>
      <c r="G3297" t="s">
        <v>461</v>
      </c>
      <c r="H3297" t="s">
        <v>144</v>
      </c>
      <c r="I3297" t="s">
        <v>136</v>
      </c>
      <c r="J3297" t="s">
        <v>137</v>
      </c>
      <c r="K3297" t="s">
        <v>138</v>
      </c>
      <c r="L3297" t="s">
        <v>9738</v>
      </c>
      <c r="M3297" t="s">
        <v>9739</v>
      </c>
      <c r="N3297">
        <v>2.0663888880000001</v>
      </c>
      <c r="O3297">
        <v>0</v>
      </c>
      <c r="P3297">
        <v>7</v>
      </c>
      <c r="Q3297">
        <v>0</v>
      </c>
      <c r="R3297">
        <v>0</v>
      </c>
      <c r="S3297">
        <v>0</v>
      </c>
      <c r="T3297">
        <v>3</v>
      </c>
      <c r="U3297">
        <v>0</v>
      </c>
      <c r="V3297">
        <v>0</v>
      </c>
      <c r="W3297">
        <v>0</v>
      </c>
      <c r="X3297">
        <v>2.9048810160278946</v>
      </c>
      <c r="Y3297">
        <v>0</v>
      </c>
      <c r="Z3297">
        <v>0</v>
      </c>
      <c r="AA3297">
        <v>0</v>
      </c>
      <c r="AB3297">
        <v>0.61645104291352215</v>
      </c>
      <c r="AC3297">
        <v>0</v>
      </c>
      <c r="AD3297">
        <v>0</v>
      </c>
      <c r="AE3297">
        <v>3.5213320589414168</v>
      </c>
    </row>
    <row r="3298" spans="1:31" x14ac:dyDescent="0.3">
      <c r="A3298">
        <v>2455928</v>
      </c>
      <c r="B3298">
        <v>1</v>
      </c>
      <c r="C3298" t="s">
        <v>80</v>
      </c>
      <c r="D3298" t="s">
        <v>82</v>
      </c>
      <c r="E3298" t="s">
        <v>284</v>
      </c>
      <c r="F3298" t="s">
        <v>9740</v>
      </c>
      <c r="G3298" t="s">
        <v>219</v>
      </c>
      <c r="H3298" t="s">
        <v>135</v>
      </c>
      <c r="I3298" t="s">
        <v>136</v>
      </c>
      <c r="J3298" t="s">
        <v>3</v>
      </c>
      <c r="K3298" t="s">
        <v>138</v>
      </c>
      <c r="L3298" t="s">
        <v>9741</v>
      </c>
      <c r="M3298" t="s">
        <v>9742</v>
      </c>
      <c r="N3298">
        <v>0.63333333300000005</v>
      </c>
      <c r="O3298">
        <v>0</v>
      </c>
      <c r="P3298">
        <v>173</v>
      </c>
      <c r="Q3298">
        <v>0</v>
      </c>
      <c r="R3298">
        <v>0</v>
      </c>
      <c r="S3298">
        <v>7</v>
      </c>
      <c r="T3298">
        <v>3024</v>
      </c>
      <c r="U3298">
        <v>0</v>
      </c>
      <c r="V3298">
        <v>15</v>
      </c>
      <c r="W3298">
        <v>0</v>
      </c>
      <c r="X3298">
        <v>30.325304247319306</v>
      </c>
      <c r="Y3298">
        <v>0</v>
      </c>
      <c r="Z3298">
        <v>0</v>
      </c>
      <c r="AA3298">
        <v>357.71916592747942</v>
      </c>
      <c r="AB3298">
        <v>1315.1923096434116</v>
      </c>
      <c r="AC3298">
        <v>0</v>
      </c>
      <c r="AD3298">
        <v>8.1721900182504825</v>
      </c>
      <c r="AE3298">
        <v>1711.4089698364608</v>
      </c>
    </row>
    <row r="3299" spans="1:31" x14ac:dyDescent="0.3">
      <c r="A3299">
        <v>2456638</v>
      </c>
      <c r="B3299">
        <v>1</v>
      </c>
      <c r="C3299" t="s">
        <v>80</v>
      </c>
      <c r="D3299" t="s">
        <v>99</v>
      </c>
      <c r="E3299" t="s">
        <v>141</v>
      </c>
      <c r="F3299" t="s">
        <v>9177</v>
      </c>
      <c r="G3299" t="s">
        <v>143</v>
      </c>
      <c r="H3299" t="s">
        <v>144</v>
      </c>
      <c r="I3299" t="s">
        <v>136</v>
      </c>
      <c r="J3299" t="s">
        <v>137</v>
      </c>
      <c r="K3299" t="s">
        <v>138</v>
      </c>
      <c r="L3299" t="s">
        <v>9743</v>
      </c>
      <c r="M3299" t="s">
        <v>9744</v>
      </c>
      <c r="N3299">
        <v>0.637222222</v>
      </c>
      <c r="O3299">
        <v>0</v>
      </c>
      <c r="P3299">
        <v>29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14.227092277363989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14.227092277363989</v>
      </c>
    </row>
    <row r="3300" spans="1:31" x14ac:dyDescent="0.3">
      <c r="A3300">
        <v>2455948</v>
      </c>
      <c r="B3300">
        <v>1</v>
      </c>
      <c r="C3300" t="s">
        <v>80</v>
      </c>
      <c r="D3300" t="s">
        <v>82</v>
      </c>
      <c r="E3300" t="s">
        <v>173</v>
      </c>
      <c r="F3300" t="s">
        <v>9745</v>
      </c>
      <c r="G3300" t="s">
        <v>179</v>
      </c>
      <c r="H3300" t="s">
        <v>144</v>
      </c>
      <c r="I3300" t="s">
        <v>136</v>
      </c>
      <c r="J3300" t="s">
        <v>137</v>
      </c>
      <c r="K3300" t="s">
        <v>138</v>
      </c>
      <c r="L3300" t="s">
        <v>9746</v>
      </c>
      <c r="M3300" t="s">
        <v>9747</v>
      </c>
      <c r="N3300">
        <v>4.4024999999999999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1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2.43058128160733</v>
      </c>
      <c r="AC3300">
        <v>0</v>
      </c>
      <c r="AD3300">
        <v>0</v>
      </c>
      <c r="AE3300">
        <v>2.43058128160733</v>
      </c>
    </row>
    <row r="3301" spans="1:31" x14ac:dyDescent="0.3">
      <c r="A3301">
        <v>2456761</v>
      </c>
      <c r="B3301">
        <v>1</v>
      </c>
      <c r="C3301" t="s">
        <v>80</v>
      </c>
      <c r="D3301" t="s">
        <v>82</v>
      </c>
      <c r="E3301" t="s">
        <v>173</v>
      </c>
      <c r="F3301" t="s">
        <v>9748</v>
      </c>
      <c r="G3301" t="s">
        <v>175</v>
      </c>
      <c r="H3301" t="s">
        <v>144</v>
      </c>
      <c r="I3301" t="s">
        <v>136</v>
      </c>
      <c r="J3301" t="s">
        <v>137</v>
      </c>
      <c r="K3301" t="s">
        <v>138</v>
      </c>
      <c r="L3301" t="s">
        <v>9749</v>
      </c>
      <c r="M3301" t="s">
        <v>9750</v>
      </c>
      <c r="N3301">
        <v>2.3686111109999999</v>
      </c>
      <c r="O3301">
        <v>0</v>
      </c>
      <c r="P3301">
        <v>2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1.23827818708215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1.23827818708215</v>
      </c>
    </row>
    <row r="3302" spans="1:31" x14ac:dyDescent="0.3">
      <c r="A3302">
        <v>2456369</v>
      </c>
      <c r="B3302">
        <v>1</v>
      </c>
      <c r="C3302" t="s">
        <v>80</v>
      </c>
      <c r="D3302" t="s">
        <v>85</v>
      </c>
      <c r="E3302" t="s">
        <v>173</v>
      </c>
      <c r="F3302" t="s">
        <v>9751</v>
      </c>
      <c r="G3302" t="s">
        <v>175</v>
      </c>
      <c r="H3302" t="s">
        <v>144</v>
      </c>
      <c r="I3302" t="s">
        <v>136</v>
      </c>
      <c r="J3302" t="s">
        <v>137</v>
      </c>
      <c r="K3302" t="s">
        <v>138</v>
      </c>
      <c r="L3302" t="s">
        <v>9752</v>
      </c>
      <c r="M3302" t="s">
        <v>9753</v>
      </c>
      <c r="N3302">
        <v>1.9483333329999999</v>
      </c>
      <c r="O3302">
        <v>0</v>
      </c>
      <c r="P3302">
        <v>1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0.93781212494828503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0.93781212494828503</v>
      </c>
    </row>
    <row r="3303" spans="1:31" x14ac:dyDescent="0.3">
      <c r="A3303">
        <v>2456618</v>
      </c>
      <c r="B3303">
        <v>1</v>
      </c>
      <c r="C3303" t="s">
        <v>80</v>
      </c>
      <c r="D3303" t="s">
        <v>103</v>
      </c>
      <c r="E3303" t="s">
        <v>284</v>
      </c>
      <c r="F3303" t="s">
        <v>5823</v>
      </c>
      <c r="G3303" t="s">
        <v>149</v>
      </c>
      <c r="H3303" t="s">
        <v>135</v>
      </c>
      <c r="I3303" t="s">
        <v>136</v>
      </c>
      <c r="J3303" t="s">
        <v>137</v>
      </c>
      <c r="K3303" t="s">
        <v>138</v>
      </c>
      <c r="L3303" t="s">
        <v>9754</v>
      </c>
      <c r="M3303" t="s">
        <v>9755</v>
      </c>
      <c r="N3303">
        <v>0.15833333299999999</v>
      </c>
      <c r="O3303">
        <v>2</v>
      </c>
      <c r="P3303">
        <v>1959</v>
      </c>
      <c r="Q3303">
        <v>51</v>
      </c>
      <c r="R3303">
        <v>170</v>
      </c>
      <c r="S3303">
        <v>28</v>
      </c>
      <c r="T3303">
        <v>262</v>
      </c>
      <c r="U3303">
        <v>7</v>
      </c>
      <c r="V3303">
        <v>0</v>
      </c>
      <c r="W3303">
        <v>0.62530420217585336</v>
      </c>
      <c r="X3303">
        <v>115.83731086439232</v>
      </c>
      <c r="Y3303">
        <v>33.380433379909171</v>
      </c>
      <c r="Z3303">
        <v>20.090786740414988</v>
      </c>
      <c r="AA3303">
        <v>63.183663202732376</v>
      </c>
      <c r="AB3303">
        <v>38.331374397420348</v>
      </c>
      <c r="AC3303">
        <v>77.712597017121638</v>
      </c>
      <c r="AD3303">
        <v>0</v>
      </c>
      <c r="AE3303">
        <v>349.1614698041667</v>
      </c>
    </row>
    <row r="3304" spans="1:31" x14ac:dyDescent="0.3">
      <c r="A3304">
        <v>2456675</v>
      </c>
      <c r="B3304">
        <v>1</v>
      </c>
      <c r="C3304" t="s">
        <v>81</v>
      </c>
      <c r="D3304" t="s">
        <v>128</v>
      </c>
      <c r="E3304" t="s">
        <v>173</v>
      </c>
      <c r="F3304" t="s">
        <v>9756</v>
      </c>
      <c r="G3304" t="s">
        <v>179</v>
      </c>
      <c r="H3304" t="s">
        <v>144</v>
      </c>
      <c r="I3304" t="s">
        <v>136</v>
      </c>
      <c r="J3304" t="s">
        <v>137</v>
      </c>
      <c r="K3304" t="s">
        <v>138</v>
      </c>
      <c r="L3304" t="s">
        <v>9757</v>
      </c>
      <c r="M3304" t="s">
        <v>9758</v>
      </c>
      <c r="N3304">
        <v>1.4594444440000001</v>
      </c>
      <c r="O3304">
        <v>0</v>
      </c>
      <c r="P3304">
        <v>15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5.6401517611512588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5.6401517611512588</v>
      </c>
    </row>
    <row r="3305" spans="1:31" x14ac:dyDescent="0.3">
      <c r="A3305">
        <v>2456177</v>
      </c>
      <c r="B3305">
        <v>1</v>
      </c>
      <c r="C3305" t="s">
        <v>80</v>
      </c>
      <c r="D3305" t="s">
        <v>99</v>
      </c>
      <c r="E3305" t="s">
        <v>173</v>
      </c>
      <c r="F3305" t="s">
        <v>9759</v>
      </c>
      <c r="G3305" t="s">
        <v>175</v>
      </c>
      <c r="H3305" t="s">
        <v>144</v>
      </c>
      <c r="I3305" t="s">
        <v>136</v>
      </c>
      <c r="J3305" t="s">
        <v>137</v>
      </c>
      <c r="K3305" t="s">
        <v>138</v>
      </c>
      <c r="L3305" t="s">
        <v>9760</v>
      </c>
      <c r="M3305" t="s">
        <v>9761</v>
      </c>
      <c r="N3305">
        <v>4.1380555550000002</v>
      </c>
      <c r="O3305">
        <v>0</v>
      </c>
      <c r="P3305">
        <v>1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</row>
    <row r="3306" spans="1:31" x14ac:dyDescent="0.3">
      <c r="A3306">
        <v>2456326</v>
      </c>
      <c r="B3306">
        <v>1</v>
      </c>
      <c r="C3306" t="s">
        <v>80</v>
      </c>
      <c r="D3306" t="s">
        <v>88</v>
      </c>
      <c r="E3306" t="s">
        <v>284</v>
      </c>
      <c r="F3306" t="s">
        <v>9762</v>
      </c>
      <c r="G3306" t="s">
        <v>166</v>
      </c>
      <c r="H3306" t="s">
        <v>135</v>
      </c>
      <c r="I3306" t="s">
        <v>136</v>
      </c>
      <c r="J3306" t="s">
        <v>137</v>
      </c>
      <c r="K3306" t="s">
        <v>138</v>
      </c>
      <c r="L3306" t="s">
        <v>9763</v>
      </c>
      <c r="M3306" t="s">
        <v>9764</v>
      </c>
      <c r="N3306">
        <v>1.709166666</v>
      </c>
      <c r="O3306">
        <v>2</v>
      </c>
      <c r="P3306">
        <v>1094</v>
      </c>
      <c r="Q3306">
        <v>0</v>
      </c>
      <c r="R3306">
        <v>0</v>
      </c>
      <c r="S3306">
        <v>23</v>
      </c>
      <c r="T3306">
        <v>219</v>
      </c>
      <c r="U3306">
        <v>7</v>
      </c>
      <c r="V3306">
        <v>2</v>
      </c>
      <c r="W3306">
        <v>182.44281980310771</v>
      </c>
      <c r="X3306">
        <v>1352.1623644935539</v>
      </c>
      <c r="Y3306">
        <v>0</v>
      </c>
      <c r="Z3306">
        <v>0</v>
      </c>
      <c r="AA3306">
        <v>1180.4020184412111</v>
      </c>
      <c r="AB3306">
        <v>762.56989673973146</v>
      </c>
      <c r="AC3306">
        <v>1711.266639987387</v>
      </c>
      <c r="AD3306">
        <v>187.80438323742953</v>
      </c>
      <c r="AE3306">
        <v>5376.6481227024215</v>
      </c>
    </row>
    <row r="3307" spans="1:31" x14ac:dyDescent="0.3">
      <c r="A3307">
        <v>2456283</v>
      </c>
      <c r="B3307">
        <v>1</v>
      </c>
      <c r="C3307" t="s">
        <v>80</v>
      </c>
      <c r="D3307" t="s">
        <v>83</v>
      </c>
      <c r="E3307" t="s">
        <v>141</v>
      </c>
      <c r="F3307" t="s">
        <v>9765</v>
      </c>
      <c r="G3307" t="s">
        <v>156</v>
      </c>
      <c r="H3307" t="s">
        <v>144</v>
      </c>
      <c r="I3307" t="s">
        <v>136</v>
      </c>
      <c r="J3307" t="s">
        <v>137</v>
      </c>
      <c r="K3307" t="s">
        <v>138</v>
      </c>
      <c r="L3307" t="s">
        <v>9766</v>
      </c>
      <c r="M3307" t="s">
        <v>9767</v>
      </c>
      <c r="N3307">
        <v>0.40527777700000001</v>
      </c>
      <c r="O3307">
        <v>0</v>
      </c>
      <c r="P3307">
        <v>73</v>
      </c>
      <c r="Q3307">
        <v>0</v>
      </c>
      <c r="R3307">
        <v>0</v>
      </c>
      <c r="S3307">
        <v>0</v>
      </c>
      <c r="T3307">
        <v>2</v>
      </c>
      <c r="U3307">
        <v>0</v>
      </c>
      <c r="V3307">
        <v>0</v>
      </c>
      <c r="W3307">
        <v>0</v>
      </c>
      <c r="X3307">
        <v>8.3397133400093715</v>
      </c>
      <c r="Y3307">
        <v>0</v>
      </c>
      <c r="Z3307">
        <v>0</v>
      </c>
      <c r="AA3307">
        <v>0</v>
      </c>
      <c r="AB3307">
        <v>1.2039226270231613</v>
      </c>
      <c r="AC3307">
        <v>0</v>
      </c>
      <c r="AD3307">
        <v>0</v>
      </c>
      <c r="AE3307">
        <v>9.5436359670325324</v>
      </c>
    </row>
    <row r="3308" spans="1:31" x14ac:dyDescent="0.3">
      <c r="A3308">
        <v>2456134</v>
      </c>
      <c r="B3308">
        <v>1</v>
      </c>
      <c r="C3308" t="s">
        <v>80</v>
      </c>
      <c r="D3308" t="s">
        <v>90</v>
      </c>
      <c r="E3308" t="s">
        <v>147</v>
      </c>
      <c r="F3308" t="s">
        <v>9768</v>
      </c>
      <c r="G3308" t="s">
        <v>226</v>
      </c>
      <c r="H3308" t="s">
        <v>135</v>
      </c>
      <c r="I3308" t="s">
        <v>136</v>
      </c>
      <c r="J3308" t="s">
        <v>137</v>
      </c>
      <c r="K3308" t="s">
        <v>162</v>
      </c>
      <c r="L3308" t="s">
        <v>9769</v>
      </c>
      <c r="M3308" t="s">
        <v>9770</v>
      </c>
      <c r="N3308">
        <v>1.604166666</v>
      </c>
      <c r="O3308">
        <v>0</v>
      </c>
      <c r="P3308">
        <v>3810</v>
      </c>
      <c r="Q3308">
        <v>0</v>
      </c>
      <c r="R3308">
        <v>0</v>
      </c>
      <c r="S3308">
        <v>1</v>
      </c>
      <c r="T3308">
        <v>264</v>
      </c>
      <c r="U3308">
        <v>0</v>
      </c>
      <c r="V3308">
        <v>1</v>
      </c>
      <c r="W3308">
        <v>0</v>
      </c>
      <c r="X3308">
        <v>1682.7530999271785</v>
      </c>
      <c r="Y3308">
        <v>0</v>
      </c>
      <c r="Z3308">
        <v>0</v>
      </c>
      <c r="AA3308">
        <v>240.97473930957449</v>
      </c>
      <c r="AB3308">
        <v>625.60337868865417</v>
      </c>
      <c r="AC3308">
        <v>0</v>
      </c>
      <c r="AD3308">
        <v>7.5462837887036152</v>
      </c>
      <c r="AE3308">
        <v>2556.8775017141106</v>
      </c>
    </row>
    <row r="3309" spans="1:31" x14ac:dyDescent="0.3">
      <c r="A3309">
        <v>2456767</v>
      </c>
      <c r="B3309">
        <v>1</v>
      </c>
      <c r="C3309" t="s">
        <v>81</v>
      </c>
      <c r="D3309" t="s">
        <v>127</v>
      </c>
      <c r="E3309" t="s">
        <v>141</v>
      </c>
      <c r="F3309" t="s">
        <v>9771</v>
      </c>
      <c r="G3309" t="s">
        <v>156</v>
      </c>
      <c r="H3309" t="s">
        <v>144</v>
      </c>
      <c r="I3309" t="s">
        <v>136</v>
      </c>
      <c r="J3309" t="s">
        <v>137</v>
      </c>
      <c r="K3309" t="s">
        <v>138</v>
      </c>
      <c r="L3309" t="s">
        <v>9772</v>
      </c>
      <c r="M3309" t="s">
        <v>9773</v>
      </c>
      <c r="N3309">
        <v>2.0358333329999998</v>
      </c>
      <c r="O3309">
        <v>0</v>
      </c>
      <c r="P3309">
        <v>38</v>
      </c>
      <c r="Q3309">
        <v>0</v>
      </c>
      <c r="R3309">
        <v>0</v>
      </c>
      <c r="S3309">
        <v>0</v>
      </c>
      <c r="T3309">
        <v>5</v>
      </c>
      <c r="U3309">
        <v>0</v>
      </c>
      <c r="V3309">
        <v>0</v>
      </c>
      <c r="W3309">
        <v>0</v>
      </c>
      <c r="X3309">
        <v>27.55962127831852</v>
      </c>
      <c r="Y3309">
        <v>0</v>
      </c>
      <c r="Z3309">
        <v>0</v>
      </c>
      <c r="AA3309">
        <v>0</v>
      </c>
      <c r="AB3309">
        <v>5.802586485772224</v>
      </c>
      <c r="AC3309">
        <v>0</v>
      </c>
      <c r="AD3309">
        <v>0</v>
      </c>
      <c r="AE3309">
        <v>33.362207764090741</v>
      </c>
    </row>
    <row r="3310" spans="1:31" x14ac:dyDescent="0.3">
      <c r="A3310">
        <v>2456103</v>
      </c>
      <c r="B3310">
        <v>1</v>
      </c>
      <c r="C3310" t="s">
        <v>81</v>
      </c>
      <c r="D3310" t="s">
        <v>122</v>
      </c>
      <c r="E3310" t="s">
        <v>147</v>
      </c>
      <c r="F3310" t="s">
        <v>9774</v>
      </c>
      <c r="G3310" t="s">
        <v>149</v>
      </c>
      <c r="H3310" t="s">
        <v>135</v>
      </c>
      <c r="I3310" t="s">
        <v>136</v>
      </c>
      <c r="J3310" t="s">
        <v>137</v>
      </c>
      <c r="K3310" t="s">
        <v>138</v>
      </c>
      <c r="L3310" t="s">
        <v>9775</v>
      </c>
      <c r="M3310" t="s">
        <v>9776</v>
      </c>
      <c r="N3310">
        <v>0.883611111</v>
      </c>
      <c r="O3310">
        <v>0</v>
      </c>
      <c r="P3310">
        <v>1269</v>
      </c>
      <c r="Q3310">
        <v>0</v>
      </c>
      <c r="R3310">
        <v>0</v>
      </c>
      <c r="S3310">
        <v>1</v>
      </c>
      <c r="T3310">
        <v>24</v>
      </c>
      <c r="U3310">
        <v>0</v>
      </c>
      <c r="V3310">
        <v>0</v>
      </c>
      <c r="W3310">
        <v>0</v>
      </c>
      <c r="X3310">
        <v>245.85807287398481</v>
      </c>
      <c r="Y3310">
        <v>0</v>
      </c>
      <c r="Z3310">
        <v>0</v>
      </c>
      <c r="AA3310">
        <v>1.8126447558565417</v>
      </c>
      <c r="AB3310">
        <v>16.344682834090147</v>
      </c>
      <c r="AC3310">
        <v>0</v>
      </c>
      <c r="AD3310">
        <v>0</v>
      </c>
      <c r="AE3310">
        <v>264.01540046393148</v>
      </c>
    </row>
    <row r="3311" spans="1:31" x14ac:dyDescent="0.3">
      <c r="A3311">
        <v>2456080</v>
      </c>
      <c r="B3311">
        <v>1</v>
      </c>
      <c r="C3311" t="s">
        <v>81</v>
      </c>
      <c r="D3311" t="s">
        <v>115</v>
      </c>
      <c r="E3311" t="s">
        <v>173</v>
      </c>
      <c r="F3311" t="s">
        <v>9777</v>
      </c>
      <c r="G3311" t="s">
        <v>175</v>
      </c>
      <c r="H3311" t="s">
        <v>144</v>
      </c>
      <c r="I3311" t="s">
        <v>136</v>
      </c>
      <c r="J3311" t="s">
        <v>137</v>
      </c>
      <c r="K3311" t="s">
        <v>138</v>
      </c>
      <c r="L3311" t="s">
        <v>9778</v>
      </c>
      <c r="M3311" t="s">
        <v>9779</v>
      </c>
      <c r="N3311">
        <v>1.5066666660000001</v>
      </c>
      <c r="O3311">
        <v>0</v>
      </c>
      <c r="P3311">
        <v>1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0.16259660536366677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0.16259660536366677</v>
      </c>
    </row>
    <row r="3312" spans="1:31" x14ac:dyDescent="0.3">
      <c r="A3312">
        <v>2456289</v>
      </c>
      <c r="B3312">
        <v>1</v>
      </c>
      <c r="C3312" t="s">
        <v>81</v>
      </c>
      <c r="D3312" t="s">
        <v>118</v>
      </c>
      <c r="E3312" t="s">
        <v>141</v>
      </c>
      <c r="F3312" t="s">
        <v>6499</v>
      </c>
      <c r="G3312" t="s">
        <v>200</v>
      </c>
      <c r="H3312" t="s">
        <v>144</v>
      </c>
      <c r="I3312" t="s">
        <v>136</v>
      </c>
      <c r="J3312" t="s">
        <v>137</v>
      </c>
      <c r="K3312" t="s">
        <v>138</v>
      </c>
      <c r="L3312" t="s">
        <v>9780</v>
      </c>
      <c r="M3312" t="s">
        <v>9781</v>
      </c>
      <c r="N3312">
        <v>1.2211111109999999</v>
      </c>
      <c r="O3312">
        <v>0</v>
      </c>
      <c r="P3312">
        <v>37</v>
      </c>
      <c r="Q3312">
        <v>0</v>
      </c>
      <c r="R3312">
        <v>4</v>
      </c>
      <c r="S3312">
        <v>0</v>
      </c>
      <c r="T3312">
        <v>5</v>
      </c>
      <c r="U3312">
        <v>0</v>
      </c>
      <c r="V3312">
        <v>0</v>
      </c>
      <c r="W3312">
        <v>0</v>
      </c>
      <c r="X3312">
        <v>6.1925295046171636</v>
      </c>
      <c r="Y3312">
        <v>0</v>
      </c>
      <c r="Z3312">
        <v>1.6512390836302872E-3</v>
      </c>
      <c r="AA3312">
        <v>0</v>
      </c>
      <c r="AB3312">
        <v>4.5832385329799878</v>
      </c>
      <c r="AC3312">
        <v>0</v>
      </c>
      <c r="AD3312">
        <v>0</v>
      </c>
      <c r="AE3312">
        <v>10.777419276680781</v>
      </c>
    </row>
    <row r="3313" spans="1:31" x14ac:dyDescent="0.3">
      <c r="A3313">
        <v>2456558</v>
      </c>
      <c r="B3313">
        <v>1</v>
      </c>
      <c r="C3313" t="s">
        <v>80</v>
      </c>
      <c r="D3313" t="s">
        <v>87</v>
      </c>
      <c r="E3313" t="s">
        <v>147</v>
      </c>
      <c r="F3313" t="s">
        <v>9782</v>
      </c>
      <c r="G3313" t="s">
        <v>226</v>
      </c>
      <c r="H3313" t="s">
        <v>135</v>
      </c>
      <c r="I3313" t="s">
        <v>136</v>
      </c>
      <c r="J3313" t="s">
        <v>137</v>
      </c>
      <c r="K3313" t="s">
        <v>162</v>
      </c>
      <c r="L3313" t="s">
        <v>9783</v>
      </c>
      <c r="M3313" t="s">
        <v>9784</v>
      </c>
      <c r="N3313">
        <v>1.027222222</v>
      </c>
      <c r="O3313">
        <v>0</v>
      </c>
      <c r="P3313">
        <v>139</v>
      </c>
      <c r="Q3313">
        <v>0</v>
      </c>
      <c r="R3313">
        <v>0</v>
      </c>
      <c r="S3313">
        <v>0</v>
      </c>
      <c r="T3313">
        <v>51</v>
      </c>
      <c r="U3313">
        <v>0</v>
      </c>
      <c r="V3313">
        <v>0</v>
      </c>
      <c r="W3313">
        <v>0</v>
      </c>
      <c r="X3313">
        <v>41.882501190308233</v>
      </c>
      <c r="Y3313">
        <v>0</v>
      </c>
      <c r="Z3313">
        <v>0</v>
      </c>
      <c r="AA3313">
        <v>0</v>
      </c>
      <c r="AB3313">
        <v>302.24598875727577</v>
      </c>
      <c r="AC3313">
        <v>0</v>
      </c>
      <c r="AD3313">
        <v>0</v>
      </c>
      <c r="AE3313">
        <v>344.128489947584</v>
      </c>
    </row>
    <row r="3314" spans="1:31" x14ac:dyDescent="0.3">
      <c r="A3314">
        <v>2456644</v>
      </c>
      <c r="B3314">
        <v>1</v>
      </c>
      <c r="C3314" t="s">
        <v>80</v>
      </c>
      <c r="D3314" t="s">
        <v>94</v>
      </c>
      <c r="E3314" t="s">
        <v>159</v>
      </c>
      <c r="F3314" t="s">
        <v>9785</v>
      </c>
      <c r="G3314" t="s">
        <v>143</v>
      </c>
      <c r="H3314" t="s">
        <v>144</v>
      </c>
      <c r="I3314" t="s">
        <v>136</v>
      </c>
      <c r="J3314" t="s">
        <v>137</v>
      </c>
      <c r="K3314" t="s">
        <v>138</v>
      </c>
      <c r="L3314" t="s">
        <v>9786</v>
      </c>
      <c r="M3314" t="s">
        <v>9343</v>
      </c>
      <c r="N3314">
        <v>0.46833333300000002</v>
      </c>
      <c r="O3314">
        <v>0</v>
      </c>
      <c r="P3314">
        <v>33</v>
      </c>
      <c r="Q3314">
        <v>0</v>
      </c>
      <c r="R3314">
        <v>0</v>
      </c>
      <c r="S3314">
        <v>0</v>
      </c>
      <c r="T3314">
        <v>5</v>
      </c>
      <c r="U3314">
        <v>0</v>
      </c>
      <c r="V3314">
        <v>0</v>
      </c>
      <c r="W3314">
        <v>0</v>
      </c>
      <c r="X3314">
        <v>1.9436134368451108</v>
      </c>
      <c r="Y3314">
        <v>0</v>
      </c>
      <c r="Z3314">
        <v>0</v>
      </c>
      <c r="AA3314">
        <v>0</v>
      </c>
      <c r="AB3314">
        <v>4.3490510589384253E-2</v>
      </c>
      <c r="AC3314">
        <v>0</v>
      </c>
      <c r="AD3314">
        <v>0</v>
      </c>
      <c r="AE3314">
        <v>1.9871039474344951</v>
      </c>
    </row>
    <row r="3315" spans="1:31" x14ac:dyDescent="0.3">
      <c r="A3315">
        <v>2455957</v>
      </c>
      <c r="B3315">
        <v>1</v>
      </c>
      <c r="C3315" t="s">
        <v>80</v>
      </c>
      <c r="D3315" t="s">
        <v>110</v>
      </c>
      <c r="E3315" t="s">
        <v>173</v>
      </c>
      <c r="F3315" t="s">
        <v>9787</v>
      </c>
      <c r="G3315" t="s">
        <v>175</v>
      </c>
      <c r="H3315" t="s">
        <v>144</v>
      </c>
      <c r="I3315" t="s">
        <v>136</v>
      </c>
      <c r="J3315" t="s">
        <v>137</v>
      </c>
      <c r="K3315" t="s">
        <v>138</v>
      </c>
      <c r="L3315" t="s">
        <v>9788</v>
      </c>
      <c r="M3315" t="s">
        <v>9789</v>
      </c>
      <c r="N3315">
        <v>1.704722222</v>
      </c>
      <c r="O3315">
        <v>0</v>
      </c>
      <c r="P3315">
        <v>1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0.51504265926297632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0.51504265926297632</v>
      </c>
    </row>
    <row r="3316" spans="1:31" x14ac:dyDescent="0.3">
      <c r="A3316">
        <v>2456186</v>
      </c>
      <c r="B3316">
        <v>1</v>
      </c>
      <c r="C3316" t="s">
        <v>81</v>
      </c>
      <c r="D3316" t="s">
        <v>118</v>
      </c>
      <c r="E3316" t="s">
        <v>141</v>
      </c>
      <c r="F3316" t="s">
        <v>9790</v>
      </c>
      <c r="G3316" t="s">
        <v>219</v>
      </c>
      <c r="H3316" t="s">
        <v>144</v>
      </c>
      <c r="I3316" t="s">
        <v>136</v>
      </c>
      <c r="J3316" t="s">
        <v>3</v>
      </c>
      <c r="K3316" t="s">
        <v>138</v>
      </c>
      <c r="L3316" t="s">
        <v>9791</v>
      </c>
      <c r="M3316" t="s">
        <v>9792</v>
      </c>
      <c r="N3316">
        <v>2.0644444439999998</v>
      </c>
      <c r="O3316">
        <v>0</v>
      </c>
      <c r="P3316">
        <v>37</v>
      </c>
      <c r="Q3316">
        <v>0</v>
      </c>
      <c r="R3316">
        <v>0</v>
      </c>
      <c r="S3316">
        <v>0</v>
      </c>
      <c r="T3316">
        <v>5</v>
      </c>
      <c r="U3316">
        <v>0</v>
      </c>
      <c r="V3316">
        <v>0</v>
      </c>
      <c r="W3316">
        <v>0</v>
      </c>
      <c r="X3316">
        <v>17.003695517530673</v>
      </c>
      <c r="Y3316">
        <v>0</v>
      </c>
      <c r="Z3316">
        <v>0</v>
      </c>
      <c r="AA3316">
        <v>0</v>
      </c>
      <c r="AB3316">
        <v>17.49303689133302</v>
      </c>
      <c r="AC3316">
        <v>0</v>
      </c>
      <c r="AD3316">
        <v>0</v>
      </c>
      <c r="AE3316">
        <v>34.496732408863693</v>
      </c>
    </row>
    <row r="3317" spans="1:31" x14ac:dyDescent="0.3">
      <c r="A3317">
        <v>2456023</v>
      </c>
      <c r="B3317">
        <v>1</v>
      </c>
      <c r="C3317" t="s">
        <v>80</v>
      </c>
      <c r="D3317" t="s">
        <v>83</v>
      </c>
      <c r="E3317" t="s">
        <v>132</v>
      </c>
      <c r="F3317" t="s">
        <v>9793</v>
      </c>
      <c r="G3317" t="s">
        <v>149</v>
      </c>
      <c r="H3317" t="s">
        <v>135</v>
      </c>
      <c r="I3317" t="s">
        <v>136</v>
      </c>
      <c r="J3317" t="s">
        <v>137</v>
      </c>
      <c r="K3317" t="s">
        <v>138</v>
      </c>
      <c r="L3317" t="s">
        <v>9794</v>
      </c>
      <c r="M3317" t="s">
        <v>9795</v>
      </c>
      <c r="N3317">
        <v>0.16500000000000001</v>
      </c>
      <c r="O3317">
        <v>0</v>
      </c>
      <c r="P3317">
        <v>0</v>
      </c>
      <c r="Q3317">
        <v>1</v>
      </c>
      <c r="R3317">
        <v>0</v>
      </c>
      <c r="S3317">
        <v>3</v>
      </c>
      <c r="T3317">
        <v>16</v>
      </c>
      <c r="U3317">
        <v>6</v>
      </c>
      <c r="V3317">
        <v>5</v>
      </c>
      <c r="W3317">
        <v>0</v>
      </c>
      <c r="X3317">
        <v>0</v>
      </c>
      <c r="Y3317">
        <v>2.2026840233896873E-2</v>
      </c>
      <c r="Z3317">
        <v>0</v>
      </c>
      <c r="AA3317">
        <v>10.703032911348144</v>
      </c>
      <c r="AB3317">
        <v>42.241364520184696</v>
      </c>
      <c r="AC3317">
        <v>323.81174475034192</v>
      </c>
      <c r="AD3317">
        <v>31.629514040455192</v>
      </c>
      <c r="AE3317">
        <v>408.40768306256388</v>
      </c>
    </row>
    <row r="3318" spans="1:31" x14ac:dyDescent="0.3">
      <c r="A3318">
        <v>2456664</v>
      </c>
      <c r="B3318">
        <v>1</v>
      </c>
      <c r="C3318" t="s">
        <v>81</v>
      </c>
      <c r="D3318" t="s">
        <v>128</v>
      </c>
      <c r="E3318" t="s">
        <v>169</v>
      </c>
      <c r="F3318" t="s">
        <v>6724</v>
      </c>
      <c r="G3318" t="s">
        <v>149</v>
      </c>
      <c r="H3318" t="s">
        <v>135</v>
      </c>
      <c r="I3318" t="s">
        <v>136</v>
      </c>
      <c r="J3318" t="s">
        <v>137</v>
      </c>
      <c r="K3318" t="s">
        <v>138</v>
      </c>
      <c r="L3318" t="s">
        <v>9796</v>
      </c>
      <c r="M3318" t="s">
        <v>9797</v>
      </c>
      <c r="N3318">
        <v>0.60166666599999996</v>
      </c>
      <c r="O3318">
        <v>0</v>
      </c>
      <c r="P3318">
        <v>987</v>
      </c>
      <c r="Q3318">
        <v>1</v>
      </c>
      <c r="R3318">
        <v>11</v>
      </c>
      <c r="S3318">
        <v>16</v>
      </c>
      <c r="T3318">
        <v>125</v>
      </c>
      <c r="U3318">
        <v>0</v>
      </c>
      <c r="V3318">
        <v>0</v>
      </c>
      <c r="W3318">
        <v>0</v>
      </c>
      <c r="X3318">
        <v>95.969705437139851</v>
      </c>
      <c r="Y3318">
        <v>0.36611951590906422</v>
      </c>
      <c r="Z3318">
        <v>3.0580458845209573</v>
      </c>
      <c r="AA3318">
        <v>74.866460810746318</v>
      </c>
      <c r="AB3318">
        <v>25.587264679700976</v>
      </c>
      <c r="AC3318">
        <v>0</v>
      </c>
      <c r="AD3318">
        <v>0</v>
      </c>
      <c r="AE3318">
        <v>199.84759632801718</v>
      </c>
    </row>
    <row r="3319" spans="1:31" x14ac:dyDescent="0.3">
      <c r="A3319">
        <v>2456727</v>
      </c>
      <c r="B3319">
        <v>1</v>
      </c>
      <c r="C3319" t="s">
        <v>81</v>
      </c>
      <c r="D3319" t="s">
        <v>115</v>
      </c>
      <c r="E3319" t="s">
        <v>141</v>
      </c>
      <c r="F3319" t="s">
        <v>9798</v>
      </c>
      <c r="G3319" t="s">
        <v>156</v>
      </c>
      <c r="H3319" t="s">
        <v>144</v>
      </c>
      <c r="I3319" t="s">
        <v>136</v>
      </c>
      <c r="J3319" t="s">
        <v>137</v>
      </c>
      <c r="K3319" t="s">
        <v>138</v>
      </c>
      <c r="L3319" t="s">
        <v>9799</v>
      </c>
      <c r="M3319" t="s">
        <v>9800</v>
      </c>
      <c r="N3319">
        <v>3.5461111110000001</v>
      </c>
      <c r="O3319">
        <v>0</v>
      </c>
      <c r="P3319">
        <v>6</v>
      </c>
      <c r="Q3319">
        <v>0</v>
      </c>
      <c r="R3319">
        <v>1</v>
      </c>
      <c r="S3319">
        <v>0</v>
      </c>
      <c r="T3319">
        <v>1</v>
      </c>
      <c r="U3319">
        <v>0</v>
      </c>
      <c r="V3319">
        <v>0</v>
      </c>
      <c r="W3319">
        <v>0</v>
      </c>
      <c r="X3319">
        <v>5.0067924299040891</v>
      </c>
      <c r="Y3319">
        <v>0</v>
      </c>
      <c r="Z3319">
        <v>0.9329130523457041</v>
      </c>
      <c r="AA3319">
        <v>0</v>
      </c>
      <c r="AB3319">
        <v>4.4907039922565804E-2</v>
      </c>
      <c r="AC3319">
        <v>0</v>
      </c>
      <c r="AD3319">
        <v>0</v>
      </c>
      <c r="AE3319">
        <v>5.984612522172359</v>
      </c>
    </row>
    <row r="3320" spans="1:31" x14ac:dyDescent="0.3">
      <c r="A3320">
        <v>2456627</v>
      </c>
      <c r="B3320">
        <v>1</v>
      </c>
      <c r="C3320" t="s">
        <v>81</v>
      </c>
      <c r="D3320" t="s">
        <v>121</v>
      </c>
      <c r="E3320" t="s">
        <v>141</v>
      </c>
      <c r="F3320" t="s">
        <v>9801</v>
      </c>
      <c r="G3320" t="s">
        <v>156</v>
      </c>
      <c r="H3320" t="s">
        <v>144</v>
      </c>
      <c r="I3320" t="s">
        <v>136</v>
      </c>
      <c r="J3320" t="s">
        <v>137</v>
      </c>
      <c r="K3320" t="s">
        <v>138</v>
      </c>
      <c r="L3320" t="s">
        <v>9802</v>
      </c>
      <c r="M3320" t="s">
        <v>9803</v>
      </c>
      <c r="N3320">
        <v>2.2963888880000001</v>
      </c>
      <c r="O3320">
        <v>0</v>
      </c>
      <c r="P3320">
        <v>20</v>
      </c>
      <c r="Q3320">
        <v>0</v>
      </c>
      <c r="R3320">
        <v>0</v>
      </c>
      <c r="S3320">
        <v>0</v>
      </c>
      <c r="T3320">
        <v>1</v>
      </c>
      <c r="U3320">
        <v>0</v>
      </c>
      <c r="V3320">
        <v>0</v>
      </c>
      <c r="W3320">
        <v>0</v>
      </c>
      <c r="X3320">
        <v>7.5079787105261158</v>
      </c>
      <c r="Y3320">
        <v>0</v>
      </c>
      <c r="Z3320">
        <v>0</v>
      </c>
      <c r="AA3320">
        <v>0</v>
      </c>
      <c r="AB3320">
        <v>9.1208019146783392E-2</v>
      </c>
      <c r="AC3320">
        <v>0</v>
      </c>
      <c r="AD3320">
        <v>0</v>
      </c>
      <c r="AE3320">
        <v>7.5991867296728994</v>
      </c>
    </row>
    <row r="3321" spans="1:31" x14ac:dyDescent="0.3">
      <c r="A3321">
        <v>2456621</v>
      </c>
      <c r="B3321">
        <v>1</v>
      </c>
      <c r="C3321" t="s">
        <v>80</v>
      </c>
      <c r="D3321" t="s">
        <v>92</v>
      </c>
      <c r="E3321" t="s">
        <v>159</v>
      </c>
      <c r="F3321" t="s">
        <v>9804</v>
      </c>
      <c r="G3321" t="s">
        <v>599</v>
      </c>
      <c r="H3321" t="s">
        <v>144</v>
      </c>
      <c r="I3321" t="s">
        <v>136</v>
      </c>
      <c r="J3321" t="s">
        <v>137</v>
      </c>
      <c r="K3321" t="s">
        <v>138</v>
      </c>
      <c r="L3321" t="s">
        <v>9805</v>
      </c>
      <c r="M3321" t="s">
        <v>9806</v>
      </c>
      <c r="N3321">
        <v>1.001944444</v>
      </c>
      <c r="O3321">
        <v>0</v>
      </c>
      <c r="P3321">
        <v>22</v>
      </c>
      <c r="Q3321">
        <v>0</v>
      </c>
      <c r="R3321">
        <v>21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7.3877602463341336</v>
      </c>
      <c r="Y3321">
        <v>0</v>
      </c>
      <c r="Z3321">
        <v>6.0529943549764642</v>
      </c>
      <c r="AA3321">
        <v>0</v>
      </c>
      <c r="AB3321">
        <v>0</v>
      </c>
      <c r="AC3321">
        <v>0</v>
      </c>
      <c r="AD3321">
        <v>0</v>
      </c>
      <c r="AE3321">
        <v>13.440754601310598</v>
      </c>
    </row>
    <row r="3322" spans="1:31" x14ac:dyDescent="0.3">
      <c r="A3322">
        <v>2456601</v>
      </c>
      <c r="B3322">
        <v>1</v>
      </c>
      <c r="C3322" t="s">
        <v>80</v>
      </c>
      <c r="D3322" t="s">
        <v>96</v>
      </c>
      <c r="E3322" t="s">
        <v>173</v>
      </c>
      <c r="F3322" t="s">
        <v>9807</v>
      </c>
      <c r="G3322" t="s">
        <v>179</v>
      </c>
      <c r="H3322" t="s">
        <v>144</v>
      </c>
      <c r="I3322" t="s">
        <v>136</v>
      </c>
      <c r="J3322" t="s">
        <v>137</v>
      </c>
      <c r="K3322" t="s">
        <v>138</v>
      </c>
      <c r="L3322" t="s">
        <v>9808</v>
      </c>
      <c r="M3322" t="s">
        <v>9809</v>
      </c>
      <c r="N3322">
        <v>1.443333333</v>
      </c>
      <c r="O3322">
        <v>0</v>
      </c>
      <c r="P3322">
        <v>36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16.188082517640662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16.188082517640662</v>
      </c>
    </row>
    <row r="3323" spans="1:31" x14ac:dyDescent="0.3">
      <c r="A3323">
        <v>2456438</v>
      </c>
      <c r="B3323">
        <v>1</v>
      </c>
      <c r="C3323" t="s">
        <v>80</v>
      </c>
      <c r="D3323" t="s">
        <v>93</v>
      </c>
      <c r="E3323" t="s">
        <v>141</v>
      </c>
      <c r="F3323" t="s">
        <v>9810</v>
      </c>
      <c r="G3323" t="s">
        <v>156</v>
      </c>
      <c r="H3323" t="s">
        <v>144</v>
      </c>
      <c r="I3323" t="s">
        <v>136</v>
      </c>
      <c r="J3323" t="s">
        <v>137</v>
      </c>
      <c r="K3323" t="s">
        <v>138</v>
      </c>
      <c r="L3323" t="s">
        <v>9811</v>
      </c>
      <c r="M3323" t="s">
        <v>9812</v>
      </c>
      <c r="N3323">
        <v>6.136111111</v>
      </c>
      <c r="O3323">
        <v>0</v>
      </c>
      <c r="P3323">
        <v>1</v>
      </c>
      <c r="Q3323">
        <v>0</v>
      </c>
      <c r="R3323">
        <v>4</v>
      </c>
      <c r="S3323">
        <v>0</v>
      </c>
      <c r="T3323">
        <v>1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16.939977795618951</v>
      </c>
      <c r="AA3323">
        <v>0</v>
      </c>
      <c r="AB3323">
        <v>9.6545412914054136</v>
      </c>
      <c r="AC3323">
        <v>0</v>
      </c>
      <c r="AD3323">
        <v>0</v>
      </c>
      <c r="AE3323">
        <v>26.594519087024366</v>
      </c>
    </row>
    <row r="3324" spans="1:31" x14ac:dyDescent="0.3">
      <c r="A3324">
        <v>2456461</v>
      </c>
      <c r="B3324">
        <v>1</v>
      </c>
      <c r="C3324" t="s">
        <v>80</v>
      </c>
      <c r="D3324" t="s">
        <v>97</v>
      </c>
      <c r="E3324" t="s">
        <v>173</v>
      </c>
      <c r="F3324" t="s">
        <v>9813</v>
      </c>
      <c r="G3324" t="s">
        <v>175</v>
      </c>
      <c r="H3324" t="s">
        <v>144</v>
      </c>
      <c r="I3324" t="s">
        <v>136</v>
      </c>
      <c r="J3324" t="s">
        <v>137</v>
      </c>
      <c r="K3324" t="s">
        <v>138</v>
      </c>
      <c r="L3324" t="s">
        <v>9814</v>
      </c>
      <c r="M3324" t="s">
        <v>9815</v>
      </c>
      <c r="N3324">
        <v>3.6158333329999999</v>
      </c>
      <c r="O3324">
        <v>0</v>
      </c>
      <c r="P3324">
        <v>0</v>
      </c>
      <c r="Q3324">
        <v>0</v>
      </c>
      <c r="R3324">
        <v>1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0.64618115386643549</v>
      </c>
      <c r="AA3324">
        <v>0</v>
      </c>
      <c r="AB3324">
        <v>0</v>
      </c>
      <c r="AC3324">
        <v>0</v>
      </c>
      <c r="AD3324">
        <v>0</v>
      </c>
      <c r="AE3324">
        <v>0.64618115386643549</v>
      </c>
    </row>
    <row r="3325" spans="1:31" x14ac:dyDescent="0.3">
      <c r="A3325">
        <v>2456315</v>
      </c>
      <c r="B3325">
        <v>1</v>
      </c>
      <c r="C3325" t="s">
        <v>80</v>
      </c>
      <c r="D3325" t="s">
        <v>83</v>
      </c>
      <c r="E3325" t="s">
        <v>141</v>
      </c>
      <c r="F3325" t="s">
        <v>9171</v>
      </c>
      <c r="G3325" t="s">
        <v>156</v>
      </c>
      <c r="H3325" t="s">
        <v>144</v>
      </c>
      <c r="I3325" t="s">
        <v>136</v>
      </c>
      <c r="J3325" t="s">
        <v>137</v>
      </c>
      <c r="K3325" t="s">
        <v>138</v>
      </c>
      <c r="L3325" t="s">
        <v>9816</v>
      </c>
      <c r="M3325" t="s">
        <v>9817</v>
      </c>
      <c r="N3325">
        <v>0.70499999999999996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32</v>
      </c>
      <c r="U3325">
        <v>0</v>
      </c>
      <c r="V3325">
        <v>4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37.425668789494701</v>
      </c>
      <c r="AC3325">
        <v>0</v>
      </c>
      <c r="AD3325">
        <v>83.055843507349806</v>
      </c>
      <c r="AE3325">
        <v>120.4815122968445</v>
      </c>
    </row>
    <row r="3326" spans="1:31" x14ac:dyDescent="0.3">
      <c r="A3326">
        <v>2456641</v>
      </c>
      <c r="B3326">
        <v>1</v>
      </c>
      <c r="C3326" t="s">
        <v>81</v>
      </c>
      <c r="D3326" t="s">
        <v>123</v>
      </c>
      <c r="E3326" t="s">
        <v>147</v>
      </c>
      <c r="F3326" t="s">
        <v>4232</v>
      </c>
      <c r="G3326" t="s">
        <v>149</v>
      </c>
      <c r="H3326" t="s">
        <v>135</v>
      </c>
      <c r="I3326" t="s">
        <v>136</v>
      </c>
      <c r="J3326" t="s">
        <v>137</v>
      </c>
      <c r="K3326" t="s">
        <v>138</v>
      </c>
      <c r="L3326" t="s">
        <v>9818</v>
      </c>
      <c r="M3326" t="s">
        <v>9819</v>
      </c>
      <c r="N3326">
        <v>0.75083333299999999</v>
      </c>
      <c r="O3326">
        <v>14</v>
      </c>
      <c r="P3326">
        <v>1738</v>
      </c>
      <c r="Q3326">
        <v>55</v>
      </c>
      <c r="R3326">
        <v>185</v>
      </c>
      <c r="S3326">
        <v>27</v>
      </c>
      <c r="T3326">
        <v>201</v>
      </c>
      <c r="U3326">
        <v>4</v>
      </c>
      <c r="V3326">
        <v>0</v>
      </c>
      <c r="W3326">
        <v>1.4253646589229816</v>
      </c>
      <c r="X3326">
        <v>247.05273311668063</v>
      </c>
      <c r="Y3326">
        <v>69.717319999641646</v>
      </c>
      <c r="Z3326">
        <v>43.564474992285852</v>
      </c>
      <c r="AA3326">
        <v>79.114650113746535</v>
      </c>
      <c r="AB3326">
        <v>61.408548390219472</v>
      </c>
      <c r="AC3326">
        <v>31.047587360679408</v>
      </c>
      <c r="AD3326">
        <v>0</v>
      </c>
      <c r="AE3326">
        <v>533.3306786321765</v>
      </c>
    </row>
    <row r="3327" spans="1:31" x14ac:dyDescent="0.3">
      <c r="A3327">
        <v>2455954</v>
      </c>
      <c r="B3327">
        <v>1</v>
      </c>
      <c r="C3327" t="s">
        <v>80</v>
      </c>
      <c r="D3327" t="s">
        <v>105</v>
      </c>
      <c r="E3327" t="s">
        <v>173</v>
      </c>
      <c r="F3327" t="s">
        <v>8341</v>
      </c>
      <c r="G3327" t="s">
        <v>179</v>
      </c>
      <c r="H3327" t="s">
        <v>144</v>
      </c>
      <c r="I3327" t="s">
        <v>136</v>
      </c>
      <c r="J3327" t="s">
        <v>137</v>
      </c>
      <c r="K3327" t="s">
        <v>138</v>
      </c>
      <c r="L3327" t="s">
        <v>9820</v>
      </c>
      <c r="M3327" t="s">
        <v>9821</v>
      </c>
      <c r="N3327">
        <v>1.878055555</v>
      </c>
      <c r="O3327">
        <v>0</v>
      </c>
      <c r="P3327">
        <v>41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16.648161479762109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16.648161479762109</v>
      </c>
    </row>
    <row r="3328" spans="1:31" x14ac:dyDescent="0.3">
      <c r="A3328">
        <v>2456060</v>
      </c>
      <c r="B3328">
        <v>1</v>
      </c>
      <c r="C3328" t="s">
        <v>81</v>
      </c>
      <c r="D3328" t="s">
        <v>128</v>
      </c>
      <c r="E3328" t="s">
        <v>147</v>
      </c>
      <c r="F3328" t="s">
        <v>9822</v>
      </c>
      <c r="G3328" t="s">
        <v>381</v>
      </c>
      <c r="H3328" t="s">
        <v>135</v>
      </c>
      <c r="I3328" t="s">
        <v>136</v>
      </c>
      <c r="J3328" t="s">
        <v>137</v>
      </c>
      <c r="K3328" t="s">
        <v>162</v>
      </c>
      <c r="L3328" t="s">
        <v>9823</v>
      </c>
      <c r="M3328" t="s">
        <v>9824</v>
      </c>
      <c r="N3328">
        <v>0.26250000000000001</v>
      </c>
      <c r="O3328">
        <v>0</v>
      </c>
      <c r="P3328">
        <v>526</v>
      </c>
      <c r="Q3328">
        <v>0</v>
      </c>
      <c r="R3328">
        <v>0</v>
      </c>
      <c r="S3328">
        <v>0</v>
      </c>
      <c r="T3328">
        <v>18</v>
      </c>
      <c r="U3328">
        <v>0</v>
      </c>
      <c r="V3328">
        <v>0</v>
      </c>
      <c r="W3328">
        <v>0</v>
      </c>
      <c r="X3328">
        <v>33.508389001472523</v>
      </c>
      <c r="Y3328">
        <v>0</v>
      </c>
      <c r="Z3328">
        <v>0</v>
      </c>
      <c r="AA3328">
        <v>0</v>
      </c>
      <c r="AB3328">
        <v>5.9645415400991286</v>
      </c>
      <c r="AC3328">
        <v>0</v>
      </c>
      <c r="AD3328">
        <v>0</v>
      </c>
      <c r="AE3328">
        <v>39.47293054157165</v>
      </c>
    </row>
    <row r="3329" spans="1:31" x14ac:dyDescent="0.3">
      <c r="A3329">
        <v>2456501</v>
      </c>
      <c r="B3329">
        <v>1</v>
      </c>
      <c r="C3329" t="s">
        <v>81</v>
      </c>
      <c r="D3329" t="s">
        <v>112</v>
      </c>
      <c r="E3329" t="s">
        <v>141</v>
      </c>
      <c r="F3329" t="s">
        <v>9825</v>
      </c>
      <c r="G3329" t="s">
        <v>156</v>
      </c>
      <c r="H3329" t="s">
        <v>144</v>
      </c>
      <c r="I3329" t="s">
        <v>136</v>
      </c>
      <c r="J3329" t="s">
        <v>137</v>
      </c>
      <c r="K3329" t="s">
        <v>138</v>
      </c>
      <c r="L3329" t="s">
        <v>9826</v>
      </c>
      <c r="M3329" t="s">
        <v>9827</v>
      </c>
      <c r="N3329">
        <v>1.0022222220000001</v>
      </c>
      <c r="O3329">
        <v>0</v>
      </c>
      <c r="P3329">
        <v>62</v>
      </c>
      <c r="Q3329">
        <v>0</v>
      </c>
      <c r="R3329">
        <v>3</v>
      </c>
      <c r="S3329">
        <v>0</v>
      </c>
      <c r="T3329">
        <v>5</v>
      </c>
      <c r="U3329">
        <v>0</v>
      </c>
      <c r="V3329">
        <v>0</v>
      </c>
      <c r="W3329">
        <v>0</v>
      </c>
      <c r="X3329">
        <v>12.497369508586017</v>
      </c>
      <c r="Y3329">
        <v>0</v>
      </c>
      <c r="Z3329">
        <v>4.2734512183590131E-2</v>
      </c>
      <c r="AA3329">
        <v>0</v>
      </c>
      <c r="AB3329">
        <v>1.8070578012194081</v>
      </c>
      <c r="AC3329">
        <v>0</v>
      </c>
      <c r="AD3329">
        <v>0</v>
      </c>
      <c r="AE3329">
        <v>14.347161821989015</v>
      </c>
    </row>
    <row r="3330" spans="1:31" x14ac:dyDescent="0.3">
      <c r="A3330">
        <v>2455960</v>
      </c>
      <c r="B3330">
        <v>1</v>
      </c>
      <c r="C3330" t="s">
        <v>80</v>
      </c>
      <c r="D3330" t="s">
        <v>85</v>
      </c>
      <c r="E3330" t="s">
        <v>141</v>
      </c>
      <c r="F3330" t="s">
        <v>9828</v>
      </c>
      <c r="G3330" t="s">
        <v>263</v>
      </c>
      <c r="H3330" t="s">
        <v>144</v>
      </c>
      <c r="I3330" t="s">
        <v>136</v>
      </c>
      <c r="J3330" t="s">
        <v>3</v>
      </c>
      <c r="K3330" t="s">
        <v>138</v>
      </c>
      <c r="L3330" t="s">
        <v>9829</v>
      </c>
      <c r="M3330" t="s">
        <v>9830</v>
      </c>
      <c r="N3330">
        <v>3.560277777</v>
      </c>
      <c r="O3330">
        <v>0</v>
      </c>
      <c r="P3330">
        <v>25</v>
      </c>
      <c r="Q3330">
        <v>0</v>
      </c>
      <c r="R3330">
        <v>0</v>
      </c>
      <c r="S3330">
        <v>0</v>
      </c>
      <c r="T3330">
        <v>10</v>
      </c>
      <c r="U3330">
        <v>0</v>
      </c>
      <c r="V3330">
        <v>0</v>
      </c>
      <c r="W3330">
        <v>0</v>
      </c>
      <c r="X3330">
        <v>33.741086556366149</v>
      </c>
      <c r="Y3330">
        <v>0</v>
      </c>
      <c r="Z3330">
        <v>0</v>
      </c>
      <c r="AA3330">
        <v>0</v>
      </c>
      <c r="AB3330">
        <v>20.784316094963</v>
      </c>
      <c r="AC3330">
        <v>0</v>
      </c>
      <c r="AD3330">
        <v>0</v>
      </c>
      <c r="AE3330">
        <v>54.525402651329145</v>
      </c>
    </row>
    <row r="3331" spans="1:31" x14ac:dyDescent="0.3">
      <c r="A3331">
        <v>2456206</v>
      </c>
      <c r="B3331">
        <v>1</v>
      </c>
      <c r="C3331" t="s">
        <v>80</v>
      </c>
      <c r="D3331" t="s">
        <v>96</v>
      </c>
      <c r="E3331" t="s">
        <v>173</v>
      </c>
      <c r="F3331" t="s">
        <v>9831</v>
      </c>
      <c r="G3331" t="s">
        <v>219</v>
      </c>
      <c r="H3331" t="s">
        <v>144</v>
      </c>
      <c r="I3331" t="s">
        <v>136</v>
      </c>
      <c r="J3331" t="s">
        <v>3</v>
      </c>
      <c r="K3331" t="s">
        <v>138</v>
      </c>
      <c r="L3331" t="s">
        <v>9832</v>
      </c>
      <c r="M3331" t="s">
        <v>9833</v>
      </c>
      <c r="N3331">
        <v>4.9988888879999998</v>
      </c>
      <c r="O3331">
        <v>0</v>
      </c>
      <c r="P3331">
        <v>2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1.3423170346942011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1.3423170346942011</v>
      </c>
    </row>
    <row r="3332" spans="1:31" x14ac:dyDescent="0.3">
      <c r="A3332">
        <v>2456518</v>
      </c>
      <c r="B3332">
        <v>1</v>
      </c>
      <c r="C3332" t="s">
        <v>81</v>
      </c>
      <c r="D3332" t="s">
        <v>127</v>
      </c>
      <c r="E3332" t="s">
        <v>147</v>
      </c>
      <c r="F3332" t="s">
        <v>9834</v>
      </c>
      <c r="G3332" t="s">
        <v>595</v>
      </c>
      <c r="H3332" t="s">
        <v>135</v>
      </c>
      <c r="I3332" t="s">
        <v>136</v>
      </c>
      <c r="J3332" t="s">
        <v>3</v>
      </c>
      <c r="K3332" t="s">
        <v>138</v>
      </c>
      <c r="L3332" t="s">
        <v>9835</v>
      </c>
      <c r="M3332" t="s">
        <v>9836</v>
      </c>
      <c r="N3332">
        <v>1.3975</v>
      </c>
      <c r="O3332">
        <v>0</v>
      </c>
      <c r="P3332">
        <v>818</v>
      </c>
      <c r="Q3332">
        <v>0</v>
      </c>
      <c r="R3332">
        <v>7</v>
      </c>
      <c r="S3332">
        <v>13</v>
      </c>
      <c r="T3332">
        <v>112</v>
      </c>
      <c r="U3332">
        <v>1</v>
      </c>
      <c r="V3332">
        <v>3</v>
      </c>
      <c r="W3332">
        <v>0</v>
      </c>
      <c r="X3332">
        <v>301.19378411181481</v>
      </c>
      <c r="Y3332">
        <v>0</v>
      </c>
      <c r="Z3332">
        <v>0.89657288802466173</v>
      </c>
      <c r="AA3332">
        <v>245.58421487178492</v>
      </c>
      <c r="AB3332">
        <v>260.63651541306996</v>
      </c>
      <c r="AC3332">
        <v>107.42150534561135</v>
      </c>
      <c r="AD3332">
        <v>48.60846488386732</v>
      </c>
      <c r="AE3332">
        <v>964.34105751417303</v>
      </c>
    </row>
    <row r="3333" spans="1:31" x14ac:dyDescent="0.3">
      <c r="A3333">
        <v>2456020</v>
      </c>
      <c r="B3333">
        <v>1</v>
      </c>
      <c r="C3333" t="s">
        <v>80</v>
      </c>
      <c r="D3333" t="s">
        <v>92</v>
      </c>
      <c r="E3333" t="s">
        <v>173</v>
      </c>
      <c r="F3333" t="s">
        <v>9837</v>
      </c>
      <c r="G3333" t="s">
        <v>179</v>
      </c>
      <c r="H3333" t="s">
        <v>144</v>
      </c>
      <c r="I3333" t="s">
        <v>136</v>
      </c>
      <c r="J3333" t="s">
        <v>137</v>
      </c>
      <c r="K3333" t="s">
        <v>138</v>
      </c>
      <c r="L3333" t="s">
        <v>9838</v>
      </c>
      <c r="M3333" t="s">
        <v>9839</v>
      </c>
      <c r="N3333">
        <v>2.2594444440000001</v>
      </c>
      <c r="O3333">
        <v>0</v>
      </c>
      <c r="P3333">
        <v>0</v>
      </c>
      <c r="Q3333">
        <v>0</v>
      </c>
      <c r="R3333">
        <v>1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</row>
    <row r="3334" spans="1:31" x14ac:dyDescent="0.3">
      <c r="A3334">
        <v>2456687</v>
      </c>
      <c r="B3334">
        <v>1</v>
      </c>
      <c r="C3334" t="s">
        <v>80</v>
      </c>
      <c r="D3334" t="s">
        <v>93</v>
      </c>
      <c r="E3334" t="s">
        <v>159</v>
      </c>
      <c r="F3334" t="s">
        <v>9840</v>
      </c>
      <c r="G3334" t="s">
        <v>143</v>
      </c>
      <c r="H3334" t="s">
        <v>144</v>
      </c>
      <c r="I3334" t="s">
        <v>136</v>
      </c>
      <c r="J3334" t="s">
        <v>137</v>
      </c>
      <c r="K3334" t="s">
        <v>138</v>
      </c>
      <c r="L3334" t="s">
        <v>9841</v>
      </c>
      <c r="M3334" t="s">
        <v>9842</v>
      </c>
      <c r="N3334">
        <v>0.26388888799999999</v>
      </c>
      <c r="O3334">
        <v>0</v>
      </c>
      <c r="P3334">
        <v>409</v>
      </c>
      <c r="Q3334">
        <v>0</v>
      </c>
      <c r="R3334">
        <v>1</v>
      </c>
      <c r="S3334">
        <v>0</v>
      </c>
      <c r="T3334">
        <v>14</v>
      </c>
      <c r="U3334">
        <v>0</v>
      </c>
      <c r="V3334">
        <v>0</v>
      </c>
      <c r="W3334">
        <v>0</v>
      </c>
      <c r="X3334">
        <v>29.650276701662452</v>
      </c>
      <c r="Y3334">
        <v>0</v>
      </c>
      <c r="Z3334">
        <v>0</v>
      </c>
      <c r="AA3334">
        <v>0</v>
      </c>
      <c r="AB3334">
        <v>1.5185529705339673</v>
      </c>
      <c r="AC3334">
        <v>0</v>
      </c>
      <c r="AD3334">
        <v>0</v>
      </c>
      <c r="AE3334">
        <v>31.16882967219642</v>
      </c>
    </row>
    <row r="3335" spans="1:31" x14ac:dyDescent="0.3">
      <c r="A3335">
        <v>2455977</v>
      </c>
      <c r="B3335">
        <v>1</v>
      </c>
      <c r="C3335" t="s">
        <v>80</v>
      </c>
      <c r="D3335" t="s">
        <v>96</v>
      </c>
      <c r="E3335" t="s">
        <v>132</v>
      </c>
      <c r="F3335" t="s">
        <v>9843</v>
      </c>
      <c r="G3335" t="s">
        <v>134</v>
      </c>
      <c r="H3335" t="s">
        <v>135</v>
      </c>
      <c r="I3335" t="s">
        <v>136</v>
      </c>
      <c r="J3335" t="s">
        <v>137</v>
      </c>
      <c r="K3335" t="s">
        <v>138</v>
      </c>
      <c r="L3335" t="s">
        <v>9844</v>
      </c>
      <c r="M3335" t="s">
        <v>9845</v>
      </c>
      <c r="N3335">
        <v>2.8022222220000002</v>
      </c>
      <c r="O3335">
        <v>0</v>
      </c>
      <c r="P3335">
        <v>286</v>
      </c>
      <c r="Q3335">
        <v>11</v>
      </c>
      <c r="R3335">
        <v>31</v>
      </c>
      <c r="S3335">
        <v>9</v>
      </c>
      <c r="T3335">
        <v>55</v>
      </c>
      <c r="U3335">
        <v>2</v>
      </c>
      <c r="V3335">
        <v>0</v>
      </c>
      <c r="W3335">
        <v>0</v>
      </c>
      <c r="X3335">
        <v>414.27313217696172</v>
      </c>
      <c r="Y3335">
        <v>21.955530907413468</v>
      </c>
      <c r="Z3335">
        <v>47.513618361171929</v>
      </c>
      <c r="AA3335">
        <v>110.09244034217055</v>
      </c>
      <c r="AB3335">
        <v>196.66278031904102</v>
      </c>
      <c r="AC3335">
        <v>1398.329793943067</v>
      </c>
      <c r="AD3335">
        <v>0</v>
      </c>
      <c r="AE3335">
        <v>2188.8272960498257</v>
      </c>
    </row>
    <row r="3336" spans="1:31" x14ac:dyDescent="0.3">
      <c r="A3336">
        <v>2456667</v>
      </c>
      <c r="B3336">
        <v>1</v>
      </c>
      <c r="C3336" t="s">
        <v>80</v>
      </c>
      <c r="D3336" t="s">
        <v>83</v>
      </c>
      <c r="E3336" t="s">
        <v>147</v>
      </c>
      <c r="F3336" t="s">
        <v>7394</v>
      </c>
      <c r="G3336" t="s">
        <v>134</v>
      </c>
      <c r="H3336" t="s">
        <v>135</v>
      </c>
      <c r="I3336" t="s">
        <v>136</v>
      </c>
      <c r="J3336" t="s">
        <v>137</v>
      </c>
      <c r="K3336" t="s">
        <v>138</v>
      </c>
      <c r="L3336" t="s">
        <v>9846</v>
      </c>
      <c r="M3336" t="s">
        <v>9847</v>
      </c>
      <c r="N3336">
        <v>2.0366666659999999</v>
      </c>
      <c r="O3336">
        <v>2</v>
      </c>
      <c r="P3336">
        <v>143</v>
      </c>
      <c r="Q3336">
        <v>2</v>
      </c>
      <c r="R3336">
        <v>23</v>
      </c>
      <c r="S3336">
        <v>2</v>
      </c>
      <c r="T3336">
        <v>16</v>
      </c>
      <c r="U3336">
        <v>0</v>
      </c>
      <c r="V3336">
        <v>0</v>
      </c>
      <c r="W3336">
        <v>4.7663778551426716</v>
      </c>
      <c r="X3336">
        <v>55.872056711379848</v>
      </c>
      <c r="Y3336">
        <v>1.5102674519456665</v>
      </c>
      <c r="Z3336">
        <v>7.5623406608754991</v>
      </c>
      <c r="AA3336">
        <v>37.674219799025387</v>
      </c>
      <c r="AB3336">
        <v>17.124508216005083</v>
      </c>
      <c r="AC3336">
        <v>0</v>
      </c>
      <c r="AD3336">
        <v>0</v>
      </c>
      <c r="AE3336">
        <v>124.50977069437415</v>
      </c>
    </row>
    <row r="3337" spans="1:31" x14ac:dyDescent="0.3">
      <c r="A3337">
        <v>2456183</v>
      </c>
      <c r="B3337">
        <v>1</v>
      </c>
      <c r="C3337" t="s">
        <v>80</v>
      </c>
      <c r="D3337" t="s">
        <v>93</v>
      </c>
      <c r="E3337" t="s">
        <v>159</v>
      </c>
      <c r="F3337" t="s">
        <v>9848</v>
      </c>
      <c r="G3337" t="s">
        <v>143</v>
      </c>
      <c r="H3337" t="s">
        <v>144</v>
      </c>
      <c r="I3337" t="s">
        <v>136</v>
      </c>
      <c r="J3337" t="s">
        <v>137</v>
      </c>
      <c r="K3337" t="s">
        <v>138</v>
      </c>
      <c r="L3337" t="s">
        <v>9849</v>
      </c>
      <c r="M3337" t="s">
        <v>9850</v>
      </c>
      <c r="N3337">
        <v>0.41249999999999998</v>
      </c>
      <c r="O3337">
        <v>0</v>
      </c>
      <c r="P3337">
        <v>363</v>
      </c>
      <c r="Q3337">
        <v>0</v>
      </c>
      <c r="R3337">
        <v>0</v>
      </c>
      <c r="S3337">
        <v>0</v>
      </c>
      <c r="T3337">
        <v>27</v>
      </c>
      <c r="U3337">
        <v>0</v>
      </c>
      <c r="V3337">
        <v>0</v>
      </c>
      <c r="W3337">
        <v>0</v>
      </c>
      <c r="X3337">
        <v>44.460212454913837</v>
      </c>
      <c r="Y3337">
        <v>0</v>
      </c>
      <c r="Z3337">
        <v>0</v>
      </c>
      <c r="AA3337">
        <v>0</v>
      </c>
      <c r="AB3337">
        <v>17.091352716901682</v>
      </c>
      <c r="AC3337">
        <v>0</v>
      </c>
      <c r="AD3337">
        <v>0</v>
      </c>
      <c r="AE3337">
        <v>61.551565171815518</v>
      </c>
    </row>
    <row r="3338" spans="1:31" x14ac:dyDescent="0.3">
      <c r="A3338">
        <v>2455934</v>
      </c>
      <c r="B3338">
        <v>1</v>
      </c>
      <c r="C3338" t="s">
        <v>80</v>
      </c>
      <c r="D3338" t="s">
        <v>82</v>
      </c>
      <c r="E3338" t="s">
        <v>147</v>
      </c>
      <c r="F3338" t="s">
        <v>9851</v>
      </c>
      <c r="G3338" t="s">
        <v>219</v>
      </c>
      <c r="H3338" t="s">
        <v>135</v>
      </c>
      <c r="I3338" t="s">
        <v>136</v>
      </c>
      <c r="J3338" t="s">
        <v>3</v>
      </c>
      <c r="K3338" t="s">
        <v>138</v>
      </c>
      <c r="L3338" t="s">
        <v>9742</v>
      </c>
      <c r="M3338" t="s">
        <v>9852</v>
      </c>
      <c r="N3338">
        <v>0.81638888799999998</v>
      </c>
      <c r="O3338">
        <v>0</v>
      </c>
      <c r="P3338">
        <v>1</v>
      </c>
      <c r="Q3338">
        <v>0</v>
      </c>
      <c r="R3338">
        <v>0</v>
      </c>
      <c r="S3338">
        <v>1</v>
      </c>
      <c r="T3338">
        <v>465</v>
      </c>
      <c r="U3338">
        <v>0</v>
      </c>
      <c r="V3338">
        <v>0</v>
      </c>
      <c r="W3338">
        <v>0</v>
      </c>
      <c r="X3338">
        <v>0.46933497013448128</v>
      </c>
      <c r="Y3338">
        <v>0</v>
      </c>
      <c r="Z3338">
        <v>0</v>
      </c>
      <c r="AA3338">
        <v>0.90452458879413666</v>
      </c>
      <c r="AB3338">
        <v>68.722157079559395</v>
      </c>
      <c r="AC3338">
        <v>0</v>
      </c>
      <c r="AD3338">
        <v>0</v>
      </c>
      <c r="AE3338">
        <v>70.09601663848801</v>
      </c>
    </row>
    <row r="3339" spans="1:31" x14ac:dyDescent="0.3">
      <c r="A3339">
        <v>2455940</v>
      </c>
      <c r="B3339">
        <v>1</v>
      </c>
      <c r="C3339" t="s">
        <v>80</v>
      </c>
      <c r="D3339" t="s">
        <v>97</v>
      </c>
      <c r="E3339" t="s">
        <v>173</v>
      </c>
      <c r="F3339" t="s">
        <v>9853</v>
      </c>
      <c r="G3339" t="s">
        <v>175</v>
      </c>
      <c r="H3339" t="s">
        <v>144</v>
      </c>
      <c r="I3339" t="s">
        <v>136</v>
      </c>
      <c r="J3339" t="s">
        <v>137</v>
      </c>
      <c r="K3339" t="s">
        <v>138</v>
      </c>
      <c r="L3339" t="s">
        <v>9854</v>
      </c>
      <c r="M3339" t="s">
        <v>9855</v>
      </c>
      <c r="N3339">
        <v>0.86972222200000004</v>
      </c>
      <c r="O3339">
        <v>0</v>
      </c>
      <c r="P3339">
        <v>1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1.3865903168565808E-2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1.3865903168565808E-2</v>
      </c>
    </row>
    <row r="3340" spans="1:31" x14ac:dyDescent="0.3">
      <c r="A3340">
        <v>2456232</v>
      </c>
      <c r="B3340">
        <v>1</v>
      </c>
      <c r="C3340" t="s">
        <v>80</v>
      </c>
      <c r="D3340" t="s">
        <v>99</v>
      </c>
      <c r="E3340" t="s">
        <v>173</v>
      </c>
      <c r="F3340" t="s">
        <v>9856</v>
      </c>
      <c r="G3340" t="s">
        <v>175</v>
      </c>
      <c r="H3340" t="s">
        <v>144</v>
      </c>
      <c r="I3340" t="s">
        <v>136</v>
      </c>
      <c r="J3340" t="s">
        <v>137</v>
      </c>
      <c r="K3340" t="s">
        <v>138</v>
      </c>
      <c r="L3340" t="s">
        <v>9857</v>
      </c>
      <c r="M3340" t="s">
        <v>9858</v>
      </c>
      <c r="N3340">
        <v>4.3383333329999996</v>
      </c>
      <c r="O3340">
        <v>0</v>
      </c>
      <c r="P3340">
        <v>4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13.282779619081861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13.282779619081861</v>
      </c>
    </row>
    <row r="3341" spans="1:31" x14ac:dyDescent="0.3">
      <c r="A3341">
        <v>2456032</v>
      </c>
      <c r="B3341">
        <v>1</v>
      </c>
      <c r="C3341" t="s">
        <v>80</v>
      </c>
      <c r="D3341" t="s">
        <v>90</v>
      </c>
      <c r="E3341" t="s">
        <v>173</v>
      </c>
      <c r="F3341" t="s">
        <v>9859</v>
      </c>
      <c r="G3341" t="s">
        <v>175</v>
      </c>
      <c r="H3341" t="s">
        <v>144</v>
      </c>
      <c r="I3341" t="s">
        <v>136</v>
      </c>
      <c r="J3341" t="s">
        <v>137</v>
      </c>
      <c r="K3341" t="s">
        <v>138</v>
      </c>
      <c r="L3341" t="s">
        <v>9860</v>
      </c>
      <c r="M3341" t="s">
        <v>9861</v>
      </c>
      <c r="N3341">
        <v>2.5130555550000002</v>
      </c>
      <c r="O3341">
        <v>0</v>
      </c>
      <c r="P3341">
        <v>1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1.0389452479878383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1.0389452479878383</v>
      </c>
    </row>
    <row r="3342" spans="1:31" x14ac:dyDescent="0.3">
      <c r="A3342">
        <v>2456195</v>
      </c>
      <c r="B3342">
        <v>1</v>
      </c>
      <c r="C3342" t="s">
        <v>80</v>
      </c>
      <c r="D3342" t="s">
        <v>96</v>
      </c>
      <c r="E3342" t="s">
        <v>141</v>
      </c>
      <c r="F3342" t="s">
        <v>9862</v>
      </c>
      <c r="G3342" t="s">
        <v>143</v>
      </c>
      <c r="H3342" t="s">
        <v>144</v>
      </c>
      <c r="I3342" t="s">
        <v>136</v>
      </c>
      <c r="J3342" t="s">
        <v>137</v>
      </c>
      <c r="K3342" t="s">
        <v>138</v>
      </c>
      <c r="L3342" t="s">
        <v>9863</v>
      </c>
      <c r="M3342" t="s">
        <v>9864</v>
      </c>
      <c r="N3342">
        <v>0.49638888799999997</v>
      </c>
      <c r="O3342">
        <v>0</v>
      </c>
      <c r="P3342">
        <v>192</v>
      </c>
      <c r="Q3342">
        <v>0</v>
      </c>
      <c r="R3342">
        <v>1</v>
      </c>
      <c r="S3342">
        <v>0</v>
      </c>
      <c r="T3342">
        <v>20</v>
      </c>
      <c r="U3342">
        <v>0</v>
      </c>
      <c r="V3342">
        <v>0</v>
      </c>
      <c r="W3342">
        <v>0</v>
      </c>
      <c r="X3342">
        <v>28.996047789308463</v>
      </c>
      <c r="Y3342">
        <v>0</v>
      </c>
      <c r="Z3342">
        <v>0</v>
      </c>
      <c r="AA3342">
        <v>0</v>
      </c>
      <c r="AB3342">
        <v>14.438107284738045</v>
      </c>
      <c r="AC3342">
        <v>0</v>
      </c>
      <c r="AD3342">
        <v>0</v>
      </c>
      <c r="AE3342">
        <v>43.434155074046508</v>
      </c>
    </row>
    <row r="3343" spans="1:31" x14ac:dyDescent="0.3">
      <c r="A3343">
        <v>2456510</v>
      </c>
      <c r="B3343">
        <v>1</v>
      </c>
      <c r="C3343" t="s">
        <v>80</v>
      </c>
      <c r="D3343" t="s">
        <v>100</v>
      </c>
      <c r="E3343" t="s">
        <v>141</v>
      </c>
      <c r="F3343" t="s">
        <v>4502</v>
      </c>
      <c r="G3343" t="s">
        <v>156</v>
      </c>
      <c r="H3343" t="s">
        <v>144</v>
      </c>
      <c r="I3343" t="s">
        <v>136</v>
      </c>
      <c r="J3343" t="s">
        <v>137</v>
      </c>
      <c r="K3343" t="s">
        <v>138</v>
      </c>
      <c r="L3343" t="s">
        <v>9865</v>
      </c>
      <c r="M3343" t="s">
        <v>9866</v>
      </c>
      <c r="N3343">
        <v>1.523055555</v>
      </c>
      <c r="O3343">
        <v>0</v>
      </c>
      <c r="P3343">
        <v>11</v>
      </c>
      <c r="Q3343">
        <v>0</v>
      </c>
      <c r="R3343">
        <v>1</v>
      </c>
      <c r="S3343">
        <v>0</v>
      </c>
      <c r="T3343">
        <v>3</v>
      </c>
      <c r="U3343">
        <v>0</v>
      </c>
      <c r="V3343">
        <v>0</v>
      </c>
      <c r="W3343">
        <v>0</v>
      </c>
      <c r="X3343">
        <v>4.962743339148509</v>
      </c>
      <c r="Y3343">
        <v>0</v>
      </c>
      <c r="Z3343">
        <v>0.15066539498672255</v>
      </c>
      <c r="AA3343">
        <v>0</v>
      </c>
      <c r="AB3343">
        <v>15.383391306392772</v>
      </c>
      <c r="AC3343">
        <v>0</v>
      </c>
      <c r="AD3343">
        <v>0</v>
      </c>
      <c r="AE3343">
        <v>20.496800040528004</v>
      </c>
    </row>
    <row r="3344" spans="1:31" x14ac:dyDescent="0.3">
      <c r="A3344">
        <v>2456295</v>
      </c>
      <c r="B3344">
        <v>1</v>
      </c>
      <c r="C3344" t="s">
        <v>80</v>
      </c>
      <c r="D3344" t="s">
        <v>93</v>
      </c>
      <c r="E3344" t="s">
        <v>141</v>
      </c>
      <c r="F3344" t="s">
        <v>9867</v>
      </c>
      <c r="G3344" t="s">
        <v>156</v>
      </c>
      <c r="H3344" t="s">
        <v>144</v>
      </c>
      <c r="I3344" t="s">
        <v>136</v>
      </c>
      <c r="J3344" t="s">
        <v>137</v>
      </c>
      <c r="K3344" t="s">
        <v>138</v>
      </c>
      <c r="L3344" t="s">
        <v>9868</v>
      </c>
      <c r="M3344" t="s">
        <v>9869</v>
      </c>
      <c r="N3344">
        <v>2.3086111109999998</v>
      </c>
      <c r="O3344">
        <v>0</v>
      </c>
      <c r="P3344">
        <v>7</v>
      </c>
      <c r="Q3344">
        <v>0</v>
      </c>
      <c r="R3344">
        <v>10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1.2381607988790191</v>
      </c>
      <c r="Y3344">
        <v>0</v>
      </c>
      <c r="Z3344">
        <v>5.1380489180291411</v>
      </c>
      <c r="AA3344">
        <v>0</v>
      </c>
      <c r="AB3344">
        <v>0</v>
      </c>
      <c r="AC3344">
        <v>0</v>
      </c>
      <c r="AD3344">
        <v>0</v>
      </c>
      <c r="AE3344">
        <v>6.3762097169081606</v>
      </c>
    </row>
    <row r="3345" spans="1:31" x14ac:dyDescent="0.3">
      <c r="A3345">
        <v>2456487</v>
      </c>
      <c r="B3345">
        <v>1</v>
      </c>
      <c r="C3345" t="s">
        <v>80</v>
      </c>
      <c r="D3345" t="s">
        <v>82</v>
      </c>
      <c r="E3345" t="s">
        <v>141</v>
      </c>
      <c r="F3345" t="s">
        <v>9870</v>
      </c>
      <c r="G3345" t="s">
        <v>956</v>
      </c>
      <c r="H3345" t="s">
        <v>144</v>
      </c>
      <c r="I3345" t="s">
        <v>136</v>
      </c>
      <c r="J3345" t="s">
        <v>137</v>
      </c>
      <c r="K3345" t="s">
        <v>138</v>
      </c>
      <c r="L3345" t="s">
        <v>9871</v>
      </c>
      <c r="M3345" t="s">
        <v>9872</v>
      </c>
      <c r="N3345">
        <v>0.69944444400000005</v>
      </c>
      <c r="O3345">
        <v>0</v>
      </c>
      <c r="P3345">
        <v>45</v>
      </c>
      <c r="Q3345">
        <v>0</v>
      </c>
      <c r="R3345">
        <v>0</v>
      </c>
      <c r="S3345">
        <v>0</v>
      </c>
      <c r="T3345">
        <v>9</v>
      </c>
      <c r="U3345">
        <v>0</v>
      </c>
      <c r="V3345">
        <v>0</v>
      </c>
      <c r="W3345">
        <v>0</v>
      </c>
      <c r="X3345">
        <v>15.346024236599984</v>
      </c>
      <c r="Y3345">
        <v>0</v>
      </c>
      <c r="Z3345">
        <v>0</v>
      </c>
      <c r="AA3345">
        <v>0</v>
      </c>
      <c r="AB3345">
        <v>8.1002787642073972</v>
      </c>
      <c r="AC3345">
        <v>0</v>
      </c>
      <c r="AD3345">
        <v>0</v>
      </c>
      <c r="AE3345">
        <v>23.446303000807383</v>
      </c>
    </row>
    <row r="3346" spans="1:31" x14ac:dyDescent="0.3">
      <c r="A3346">
        <v>2456318</v>
      </c>
      <c r="B3346">
        <v>1</v>
      </c>
      <c r="C3346" t="s">
        <v>80</v>
      </c>
      <c r="D3346" t="s">
        <v>96</v>
      </c>
      <c r="E3346" t="s">
        <v>141</v>
      </c>
      <c r="F3346" t="s">
        <v>9873</v>
      </c>
      <c r="G3346" t="s">
        <v>156</v>
      </c>
      <c r="H3346" t="s">
        <v>144</v>
      </c>
      <c r="I3346" t="s">
        <v>136</v>
      </c>
      <c r="J3346" t="s">
        <v>137</v>
      </c>
      <c r="K3346" t="s">
        <v>138</v>
      </c>
      <c r="L3346" t="s">
        <v>9874</v>
      </c>
      <c r="M3346" t="s">
        <v>9875</v>
      </c>
      <c r="N3346">
        <v>5.9675000000000002</v>
      </c>
      <c r="O3346">
        <v>0</v>
      </c>
      <c r="P3346">
        <v>31</v>
      </c>
      <c r="Q3346">
        <v>0</v>
      </c>
      <c r="R3346">
        <v>0</v>
      </c>
      <c r="S3346">
        <v>0</v>
      </c>
      <c r="T3346">
        <v>5</v>
      </c>
      <c r="U3346">
        <v>0</v>
      </c>
      <c r="V3346">
        <v>0</v>
      </c>
      <c r="W3346">
        <v>0</v>
      </c>
      <c r="X3346">
        <v>108.74242013296536</v>
      </c>
      <c r="Y3346">
        <v>0</v>
      </c>
      <c r="Z3346">
        <v>0</v>
      </c>
      <c r="AA3346">
        <v>0</v>
      </c>
      <c r="AB3346">
        <v>25.504247149941285</v>
      </c>
      <c r="AC3346">
        <v>0</v>
      </c>
      <c r="AD3346">
        <v>0</v>
      </c>
      <c r="AE3346">
        <v>134.24666728290666</v>
      </c>
    </row>
    <row r="3347" spans="1:31" x14ac:dyDescent="0.3">
      <c r="A3347">
        <v>2456341</v>
      </c>
      <c r="B3347">
        <v>1</v>
      </c>
      <c r="C3347" t="s">
        <v>80</v>
      </c>
      <c r="D3347" t="s">
        <v>93</v>
      </c>
      <c r="E3347" t="s">
        <v>141</v>
      </c>
      <c r="F3347" t="s">
        <v>9876</v>
      </c>
      <c r="G3347" t="s">
        <v>156</v>
      </c>
      <c r="H3347" t="s">
        <v>144</v>
      </c>
      <c r="I3347" t="s">
        <v>136</v>
      </c>
      <c r="J3347" t="s">
        <v>137</v>
      </c>
      <c r="K3347" t="s">
        <v>138</v>
      </c>
      <c r="L3347" t="s">
        <v>9877</v>
      </c>
      <c r="M3347" t="s">
        <v>9878</v>
      </c>
      <c r="N3347">
        <v>4.6577777769999997</v>
      </c>
      <c r="O3347">
        <v>0</v>
      </c>
      <c r="P3347">
        <v>19</v>
      </c>
      <c r="Q3347">
        <v>0</v>
      </c>
      <c r="R3347">
        <v>1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35.780025591983261</v>
      </c>
      <c r="Y3347">
        <v>0</v>
      </c>
      <c r="Z3347">
        <v>8.5660252641824364E-2</v>
      </c>
      <c r="AA3347">
        <v>0</v>
      </c>
      <c r="AB3347">
        <v>0</v>
      </c>
      <c r="AC3347">
        <v>0</v>
      </c>
      <c r="AD3347">
        <v>0</v>
      </c>
      <c r="AE3347">
        <v>35.865685844625084</v>
      </c>
    </row>
    <row r="3348" spans="1:31" x14ac:dyDescent="0.3">
      <c r="A3348">
        <v>2456218</v>
      </c>
      <c r="B3348">
        <v>1</v>
      </c>
      <c r="C3348" t="s">
        <v>80</v>
      </c>
      <c r="D3348" t="s">
        <v>106</v>
      </c>
      <c r="E3348" t="s">
        <v>159</v>
      </c>
      <c r="F3348" t="s">
        <v>9879</v>
      </c>
      <c r="G3348" t="s">
        <v>310</v>
      </c>
      <c r="H3348" t="s">
        <v>144</v>
      </c>
      <c r="I3348" t="s">
        <v>136</v>
      </c>
      <c r="J3348" t="s">
        <v>137</v>
      </c>
      <c r="K3348" t="s">
        <v>138</v>
      </c>
      <c r="L3348" t="s">
        <v>9880</v>
      </c>
      <c r="M3348" t="s">
        <v>9881</v>
      </c>
      <c r="N3348">
        <v>2.8816666660000001</v>
      </c>
      <c r="O3348">
        <v>0</v>
      </c>
      <c r="P3348">
        <v>0</v>
      </c>
      <c r="Q3348">
        <v>0</v>
      </c>
      <c r="R3348">
        <v>14</v>
      </c>
      <c r="S3348">
        <v>0</v>
      </c>
      <c r="T3348">
        <v>1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73.581891285847945</v>
      </c>
      <c r="AA3348">
        <v>0</v>
      </c>
      <c r="AB3348">
        <v>0.67714089666973121</v>
      </c>
      <c r="AC3348">
        <v>0</v>
      </c>
      <c r="AD3348">
        <v>0</v>
      </c>
      <c r="AE3348">
        <v>74.259032182517672</v>
      </c>
    </row>
    <row r="3349" spans="1:31" x14ac:dyDescent="0.3">
      <c r="A3349">
        <v>2456656</v>
      </c>
      <c r="B3349">
        <v>1</v>
      </c>
      <c r="C3349" t="s">
        <v>80</v>
      </c>
      <c r="D3349" t="s">
        <v>87</v>
      </c>
      <c r="E3349" t="s">
        <v>173</v>
      </c>
      <c r="F3349" t="s">
        <v>9882</v>
      </c>
      <c r="G3349" t="s">
        <v>175</v>
      </c>
      <c r="H3349" t="s">
        <v>144</v>
      </c>
      <c r="I3349" t="s">
        <v>136</v>
      </c>
      <c r="J3349" t="s">
        <v>137</v>
      </c>
      <c r="K3349" t="s">
        <v>138</v>
      </c>
      <c r="L3349" t="s">
        <v>9883</v>
      </c>
      <c r="M3349" t="s">
        <v>9884</v>
      </c>
      <c r="N3349">
        <v>1.138055555</v>
      </c>
      <c r="O3349">
        <v>0</v>
      </c>
      <c r="P3349">
        <v>2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0.57123736863127395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0.57123736863127395</v>
      </c>
    </row>
    <row r="3350" spans="1:31" x14ac:dyDescent="0.3">
      <c r="A3350">
        <v>2455963</v>
      </c>
      <c r="B3350">
        <v>1</v>
      </c>
      <c r="C3350" t="s">
        <v>80</v>
      </c>
      <c r="D3350" t="s">
        <v>83</v>
      </c>
      <c r="E3350" t="s">
        <v>141</v>
      </c>
      <c r="F3350" t="s">
        <v>9885</v>
      </c>
      <c r="G3350" t="s">
        <v>317</v>
      </c>
      <c r="H3350" t="s">
        <v>144</v>
      </c>
      <c r="I3350" t="s">
        <v>136</v>
      </c>
      <c r="J3350" t="s">
        <v>3</v>
      </c>
      <c r="K3350" t="s">
        <v>138</v>
      </c>
      <c r="L3350" t="s">
        <v>9886</v>
      </c>
      <c r="M3350" t="s">
        <v>9887</v>
      </c>
      <c r="N3350">
        <v>1.7961111110000001</v>
      </c>
      <c r="O3350">
        <v>0</v>
      </c>
      <c r="P3350">
        <v>97</v>
      </c>
      <c r="Q3350">
        <v>0</v>
      </c>
      <c r="R3350">
        <v>0</v>
      </c>
      <c r="S3350">
        <v>0</v>
      </c>
      <c r="T3350">
        <v>8</v>
      </c>
      <c r="U3350">
        <v>0</v>
      </c>
      <c r="V3350">
        <v>0</v>
      </c>
      <c r="W3350">
        <v>0</v>
      </c>
      <c r="X3350">
        <v>86.414963583273106</v>
      </c>
      <c r="Y3350">
        <v>0</v>
      </c>
      <c r="Z3350">
        <v>0</v>
      </c>
      <c r="AA3350">
        <v>0</v>
      </c>
      <c r="AB3350">
        <v>15.236640304721261</v>
      </c>
      <c r="AC3350">
        <v>0</v>
      </c>
      <c r="AD3350">
        <v>0</v>
      </c>
      <c r="AE3350">
        <v>101.65160388799437</v>
      </c>
    </row>
    <row r="3351" spans="1:31" x14ac:dyDescent="0.3">
      <c r="A3351">
        <v>2456404</v>
      </c>
      <c r="B3351">
        <v>1</v>
      </c>
      <c r="C3351" t="s">
        <v>81</v>
      </c>
      <c r="D3351" t="s">
        <v>118</v>
      </c>
      <c r="E3351" t="s">
        <v>284</v>
      </c>
      <c r="F3351" t="s">
        <v>6546</v>
      </c>
      <c r="G3351" t="s">
        <v>193</v>
      </c>
      <c r="H3351" t="s">
        <v>135</v>
      </c>
      <c r="I3351" t="s">
        <v>136</v>
      </c>
      <c r="J3351" t="s">
        <v>137</v>
      </c>
      <c r="K3351" t="s">
        <v>138</v>
      </c>
      <c r="L3351" t="s">
        <v>9888</v>
      </c>
      <c r="M3351" t="s">
        <v>9889</v>
      </c>
      <c r="N3351">
        <v>2.4361111110000002</v>
      </c>
      <c r="O3351">
        <v>7</v>
      </c>
      <c r="P3351">
        <v>1126</v>
      </c>
      <c r="Q3351">
        <v>194</v>
      </c>
      <c r="R3351">
        <v>83</v>
      </c>
      <c r="S3351">
        <v>42</v>
      </c>
      <c r="T3351">
        <v>97</v>
      </c>
      <c r="U3351">
        <v>0</v>
      </c>
      <c r="V3351">
        <v>0</v>
      </c>
      <c r="W3351">
        <v>5.1769314064120193</v>
      </c>
      <c r="X3351">
        <v>509.43285267712582</v>
      </c>
      <c r="Y3351">
        <v>665.89506144990253</v>
      </c>
      <c r="Z3351">
        <v>64.612595523913882</v>
      </c>
      <c r="AA3351">
        <v>282.18355122917183</v>
      </c>
      <c r="AB3351">
        <v>143.36693057344317</v>
      </c>
      <c r="AC3351">
        <v>0</v>
      </c>
      <c r="AD3351">
        <v>0</v>
      </c>
      <c r="AE3351">
        <v>1670.6679228599692</v>
      </c>
    </row>
    <row r="3352" spans="1:31" x14ac:dyDescent="0.3">
      <c r="A3352">
        <v>2456009</v>
      </c>
      <c r="B3352">
        <v>1</v>
      </c>
      <c r="C3352" t="s">
        <v>80</v>
      </c>
      <c r="D3352" t="s">
        <v>96</v>
      </c>
      <c r="E3352" t="s">
        <v>147</v>
      </c>
      <c r="F3352" t="s">
        <v>9890</v>
      </c>
      <c r="G3352" t="s">
        <v>134</v>
      </c>
      <c r="H3352" t="s">
        <v>135</v>
      </c>
      <c r="I3352" t="s">
        <v>136</v>
      </c>
      <c r="J3352" t="s">
        <v>137</v>
      </c>
      <c r="K3352" t="s">
        <v>138</v>
      </c>
      <c r="L3352" t="s">
        <v>9891</v>
      </c>
      <c r="M3352" t="s">
        <v>9892</v>
      </c>
      <c r="N3352">
        <v>0.74</v>
      </c>
      <c r="O3352">
        <v>0</v>
      </c>
      <c r="P3352">
        <v>0</v>
      </c>
      <c r="Q3352">
        <v>1</v>
      </c>
      <c r="R3352">
        <v>0</v>
      </c>
      <c r="S3352">
        <v>1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23.569680745650849</v>
      </c>
      <c r="Z3352">
        <v>0</v>
      </c>
      <c r="AA3352">
        <v>74.856760282990237</v>
      </c>
      <c r="AB3352">
        <v>0</v>
      </c>
      <c r="AC3352">
        <v>0</v>
      </c>
      <c r="AD3352">
        <v>0</v>
      </c>
      <c r="AE3352">
        <v>98.426441028641079</v>
      </c>
    </row>
    <row r="3353" spans="1:31" x14ac:dyDescent="0.3">
      <c r="A3353">
        <v>2456255</v>
      </c>
      <c r="B3353">
        <v>1</v>
      </c>
      <c r="C3353" t="s">
        <v>80</v>
      </c>
      <c r="D3353" t="s">
        <v>100</v>
      </c>
      <c r="E3353" t="s">
        <v>159</v>
      </c>
      <c r="F3353" t="s">
        <v>9893</v>
      </c>
      <c r="G3353" t="s">
        <v>200</v>
      </c>
      <c r="H3353" t="s">
        <v>144</v>
      </c>
      <c r="I3353" t="s">
        <v>136</v>
      </c>
      <c r="J3353" t="s">
        <v>137</v>
      </c>
      <c r="K3353" t="s">
        <v>138</v>
      </c>
      <c r="L3353" t="s">
        <v>9894</v>
      </c>
      <c r="M3353" t="s">
        <v>9895</v>
      </c>
      <c r="N3353">
        <v>2.0227777769999999</v>
      </c>
      <c r="O3353">
        <v>0</v>
      </c>
      <c r="P3353">
        <v>0</v>
      </c>
      <c r="Q3353">
        <v>0</v>
      </c>
      <c r="R3353">
        <v>0</v>
      </c>
      <c r="S3353">
        <v>1</v>
      </c>
      <c r="T3353">
        <v>0</v>
      </c>
      <c r="U3353">
        <v>1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4.7692659609387098</v>
      </c>
      <c r="AB3353">
        <v>0</v>
      </c>
      <c r="AC3353">
        <v>47.189249885923871</v>
      </c>
      <c r="AD3353">
        <v>0</v>
      </c>
      <c r="AE3353">
        <v>51.958515846862582</v>
      </c>
    </row>
    <row r="3354" spans="1:31" x14ac:dyDescent="0.3">
      <c r="A3354">
        <v>2456092</v>
      </c>
      <c r="B3354">
        <v>1</v>
      </c>
      <c r="C3354" t="s">
        <v>80</v>
      </c>
      <c r="D3354" t="s">
        <v>99</v>
      </c>
      <c r="E3354" t="s">
        <v>141</v>
      </c>
      <c r="F3354" t="s">
        <v>7741</v>
      </c>
      <c r="G3354" t="s">
        <v>956</v>
      </c>
      <c r="H3354" t="s">
        <v>144</v>
      </c>
      <c r="I3354" t="s">
        <v>136</v>
      </c>
      <c r="J3354" t="s">
        <v>137</v>
      </c>
      <c r="K3354" t="s">
        <v>138</v>
      </c>
      <c r="L3354" t="s">
        <v>9896</v>
      </c>
      <c r="M3354" t="s">
        <v>9897</v>
      </c>
      <c r="N3354">
        <v>1.3286111110000001</v>
      </c>
      <c r="O3354">
        <v>0</v>
      </c>
      <c r="P3354">
        <v>66</v>
      </c>
      <c r="Q3354">
        <v>0</v>
      </c>
      <c r="R3354">
        <v>0</v>
      </c>
      <c r="S3354">
        <v>0</v>
      </c>
      <c r="T3354">
        <v>10</v>
      </c>
      <c r="U3354">
        <v>0</v>
      </c>
      <c r="V3354">
        <v>0</v>
      </c>
      <c r="W3354">
        <v>0</v>
      </c>
      <c r="X3354">
        <v>24.307050529726482</v>
      </c>
      <c r="Y3354">
        <v>0</v>
      </c>
      <c r="Z3354">
        <v>0</v>
      </c>
      <c r="AA3354">
        <v>0</v>
      </c>
      <c r="AB3354">
        <v>15.063716355900555</v>
      </c>
      <c r="AC3354">
        <v>0</v>
      </c>
      <c r="AD3354">
        <v>0</v>
      </c>
      <c r="AE3354">
        <v>39.370766885627035</v>
      </c>
    </row>
    <row r="3355" spans="1:31" x14ac:dyDescent="0.3">
      <c r="A3355">
        <v>2456258</v>
      </c>
      <c r="B3355">
        <v>1</v>
      </c>
      <c r="C3355" t="s">
        <v>80</v>
      </c>
      <c r="D3355" t="s">
        <v>97</v>
      </c>
      <c r="E3355" t="s">
        <v>141</v>
      </c>
      <c r="F3355" t="s">
        <v>8418</v>
      </c>
      <c r="G3355" t="s">
        <v>200</v>
      </c>
      <c r="H3355" t="s">
        <v>144</v>
      </c>
      <c r="I3355" t="s">
        <v>136</v>
      </c>
      <c r="J3355" t="s">
        <v>137</v>
      </c>
      <c r="K3355" t="s">
        <v>138</v>
      </c>
      <c r="L3355" t="s">
        <v>9898</v>
      </c>
      <c r="M3355" t="s">
        <v>9899</v>
      </c>
      <c r="N3355">
        <v>2.5813888880000002</v>
      </c>
      <c r="O3355">
        <v>0</v>
      </c>
      <c r="P3355">
        <v>10</v>
      </c>
      <c r="Q3355">
        <v>0</v>
      </c>
      <c r="R3355">
        <v>10</v>
      </c>
      <c r="S3355">
        <v>0</v>
      </c>
      <c r="T3355">
        <v>2</v>
      </c>
      <c r="U3355">
        <v>0</v>
      </c>
      <c r="V3355">
        <v>0</v>
      </c>
      <c r="W3355">
        <v>0</v>
      </c>
      <c r="X3355">
        <v>6.6476629710832222</v>
      </c>
      <c r="Y3355">
        <v>0</v>
      </c>
      <c r="Z3355">
        <v>34.449002852704851</v>
      </c>
      <c r="AA3355">
        <v>0</v>
      </c>
      <c r="AB3355">
        <v>4.5360239655705508</v>
      </c>
      <c r="AC3355">
        <v>0</v>
      </c>
      <c r="AD3355">
        <v>0</v>
      </c>
      <c r="AE3355">
        <v>45.632689789358622</v>
      </c>
    </row>
    <row r="3356" spans="1:31" x14ac:dyDescent="0.3">
      <c r="A3356">
        <v>2456235</v>
      </c>
      <c r="B3356">
        <v>1</v>
      </c>
      <c r="C3356" t="s">
        <v>81</v>
      </c>
      <c r="D3356" t="s">
        <v>128</v>
      </c>
      <c r="E3356" t="s">
        <v>147</v>
      </c>
      <c r="F3356" t="s">
        <v>9900</v>
      </c>
      <c r="G3356" t="s">
        <v>381</v>
      </c>
      <c r="H3356" t="s">
        <v>135</v>
      </c>
      <c r="I3356" t="s">
        <v>136</v>
      </c>
      <c r="J3356" t="s">
        <v>137</v>
      </c>
      <c r="K3356" t="s">
        <v>162</v>
      </c>
      <c r="L3356" t="s">
        <v>9901</v>
      </c>
      <c r="M3356" t="s">
        <v>9902</v>
      </c>
      <c r="N3356">
        <v>0.196944444</v>
      </c>
      <c r="O3356">
        <v>0</v>
      </c>
      <c r="P3356">
        <v>569</v>
      </c>
      <c r="Q3356">
        <v>0</v>
      </c>
      <c r="R3356">
        <v>0</v>
      </c>
      <c r="S3356">
        <v>0</v>
      </c>
      <c r="T3356">
        <v>32</v>
      </c>
      <c r="U3356">
        <v>0</v>
      </c>
      <c r="V3356">
        <v>0</v>
      </c>
      <c r="W3356">
        <v>0</v>
      </c>
      <c r="X3356">
        <v>28.990279499698737</v>
      </c>
      <c r="Y3356">
        <v>0</v>
      </c>
      <c r="Z3356">
        <v>0</v>
      </c>
      <c r="AA3356">
        <v>0</v>
      </c>
      <c r="AB3356">
        <v>17.826671229946164</v>
      </c>
      <c r="AC3356">
        <v>0</v>
      </c>
      <c r="AD3356">
        <v>0</v>
      </c>
      <c r="AE3356">
        <v>46.816950729644901</v>
      </c>
    </row>
    <row r="3357" spans="1:31" x14ac:dyDescent="0.3">
      <c r="A3357">
        <v>2456421</v>
      </c>
      <c r="B3357">
        <v>1</v>
      </c>
      <c r="C3357" t="s">
        <v>80</v>
      </c>
      <c r="D3357" t="s">
        <v>95</v>
      </c>
      <c r="E3357" t="s">
        <v>173</v>
      </c>
      <c r="F3357" t="s">
        <v>9903</v>
      </c>
      <c r="G3357" t="s">
        <v>175</v>
      </c>
      <c r="H3357" t="s">
        <v>144</v>
      </c>
      <c r="I3357" t="s">
        <v>136</v>
      </c>
      <c r="J3357" t="s">
        <v>137</v>
      </c>
      <c r="K3357" t="s">
        <v>138</v>
      </c>
      <c r="L3357" t="s">
        <v>9904</v>
      </c>
      <c r="M3357" t="s">
        <v>9905</v>
      </c>
      <c r="N3357">
        <v>3.3091666659999999</v>
      </c>
      <c r="O3357">
        <v>0</v>
      </c>
      <c r="P3357">
        <v>1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0.30096705832490545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0.30096705832490545</v>
      </c>
    </row>
    <row r="3358" spans="1:31" x14ac:dyDescent="0.3">
      <c r="A3358">
        <v>2456072</v>
      </c>
      <c r="B3358">
        <v>1</v>
      </c>
      <c r="C3358" t="s">
        <v>81</v>
      </c>
      <c r="D3358" t="s">
        <v>120</v>
      </c>
      <c r="E3358" t="s">
        <v>159</v>
      </c>
      <c r="F3358" t="s">
        <v>9906</v>
      </c>
      <c r="G3358" t="s">
        <v>725</v>
      </c>
      <c r="H3358" t="s">
        <v>144</v>
      </c>
      <c r="I3358" t="s">
        <v>136</v>
      </c>
      <c r="J3358" t="s">
        <v>137</v>
      </c>
      <c r="K3358" t="s">
        <v>138</v>
      </c>
      <c r="L3358" t="s">
        <v>9907</v>
      </c>
      <c r="M3358" t="s">
        <v>9908</v>
      </c>
      <c r="N3358">
        <v>1.8477777769999999</v>
      </c>
      <c r="O3358">
        <v>0</v>
      </c>
      <c r="P3358">
        <v>245</v>
      </c>
      <c r="Q3358">
        <v>0</v>
      </c>
      <c r="R3358">
        <v>2</v>
      </c>
      <c r="S3358">
        <v>0</v>
      </c>
      <c r="T3358">
        <v>69</v>
      </c>
      <c r="U3358">
        <v>0</v>
      </c>
      <c r="V3358">
        <v>0</v>
      </c>
      <c r="W3358">
        <v>0</v>
      </c>
      <c r="X3358">
        <v>114.04818429563093</v>
      </c>
      <c r="Y3358">
        <v>0</v>
      </c>
      <c r="Z3358">
        <v>0.72038213435459619</v>
      </c>
      <c r="AA3358">
        <v>0</v>
      </c>
      <c r="AB3358">
        <v>90.825487519281978</v>
      </c>
      <c r="AC3358">
        <v>0</v>
      </c>
      <c r="AD3358">
        <v>0</v>
      </c>
      <c r="AE3358">
        <v>205.5940539492675</v>
      </c>
    </row>
    <row r="3359" spans="1:31" x14ac:dyDescent="0.3">
      <c r="A3359">
        <v>2455923</v>
      </c>
      <c r="B3359">
        <v>1</v>
      </c>
      <c r="C3359" t="s">
        <v>80</v>
      </c>
      <c r="D3359" t="s">
        <v>99</v>
      </c>
      <c r="E3359" t="s">
        <v>141</v>
      </c>
      <c r="F3359" t="s">
        <v>9909</v>
      </c>
      <c r="G3359" t="s">
        <v>143</v>
      </c>
      <c r="H3359" t="s">
        <v>144</v>
      </c>
      <c r="I3359" t="s">
        <v>136</v>
      </c>
      <c r="J3359" t="s">
        <v>137</v>
      </c>
      <c r="K3359" t="s">
        <v>138</v>
      </c>
      <c r="L3359" t="s">
        <v>9910</v>
      </c>
      <c r="M3359" t="s">
        <v>9911</v>
      </c>
      <c r="N3359">
        <v>0.65666666600000001</v>
      </c>
      <c r="O3359">
        <v>0</v>
      </c>
      <c r="P3359">
        <v>17</v>
      </c>
      <c r="Q3359">
        <v>0</v>
      </c>
      <c r="R3359">
        <v>1</v>
      </c>
      <c r="S3359">
        <v>0</v>
      </c>
      <c r="T3359">
        <v>3</v>
      </c>
      <c r="U3359">
        <v>0</v>
      </c>
      <c r="V3359">
        <v>0</v>
      </c>
      <c r="W3359">
        <v>0</v>
      </c>
      <c r="X3359">
        <v>1.2710527557840336</v>
      </c>
      <c r="Y3359">
        <v>0</v>
      </c>
      <c r="Z3359">
        <v>3.1508082492545754E-2</v>
      </c>
      <c r="AA3359">
        <v>0</v>
      </c>
      <c r="AB3359">
        <v>3.9292654347425375</v>
      </c>
      <c r="AC3359">
        <v>0</v>
      </c>
      <c r="AD3359">
        <v>0</v>
      </c>
      <c r="AE3359">
        <v>5.2318262730191165</v>
      </c>
    </row>
    <row r="3360" spans="1:31" x14ac:dyDescent="0.3">
      <c r="A3360">
        <v>2456192</v>
      </c>
      <c r="B3360">
        <v>1</v>
      </c>
      <c r="C3360" t="s">
        <v>81</v>
      </c>
      <c r="D3360" t="s">
        <v>122</v>
      </c>
      <c r="E3360" t="s">
        <v>147</v>
      </c>
      <c r="F3360" t="s">
        <v>9912</v>
      </c>
      <c r="G3360" t="s">
        <v>149</v>
      </c>
      <c r="H3360" t="s">
        <v>135</v>
      </c>
      <c r="I3360" t="s">
        <v>136</v>
      </c>
      <c r="J3360" t="s">
        <v>137</v>
      </c>
      <c r="K3360" t="s">
        <v>138</v>
      </c>
      <c r="L3360" t="s">
        <v>9913</v>
      </c>
      <c r="M3360" t="s">
        <v>9914</v>
      </c>
      <c r="N3360">
        <v>1.6074999999999999</v>
      </c>
      <c r="O3360">
        <v>0</v>
      </c>
      <c r="P3360">
        <v>323</v>
      </c>
      <c r="Q3360">
        <v>0</v>
      </c>
      <c r="R3360">
        <v>0</v>
      </c>
      <c r="S3360">
        <v>0</v>
      </c>
      <c r="T3360">
        <v>13</v>
      </c>
      <c r="U3360">
        <v>0</v>
      </c>
      <c r="V3360">
        <v>0</v>
      </c>
      <c r="W3360">
        <v>0</v>
      </c>
      <c r="X3360">
        <v>131.87535472520574</v>
      </c>
      <c r="Y3360">
        <v>0</v>
      </c>
      <c r="Z3360">
        <v>0</v>
      </c>
      <c r="AA3360">
        <v>0</v>
      </c>
      <c r="AB3360">
        <v>14.896228576749214</v>
      </c>
      <c r="AC3360">
        <v>0</v>
      </c>
      <c r="AD3360">
        <v>0</v>
      </c>
      <c r="AE3360">
        <v>146.77158330195496</v>
      </c>
    </row>
    <row r="3361" spans="1:31" x14ac:dyDescent="0.3">
      <c r="A3361">
        <v>2456570</v>
      </c>
      <c r="B3361">
        <v>1</v>
      </c>
      <c r="C3361" t="s">
        <v>80</v>
      </c>
      <c r="D3361" t="s">
        <v>83</v>
      </c>
      <c r="E3361" t="s">
        <v>182</v>
      </c>
      <c r="F3361" t="s">
        <v>9915</v>
      </c>
      <c r="G3361" t="s">
        <v>259</v>
      </c>
      <c r="H3361" t="s">
        <v>144</v>
      </c>
      <c r="I3361" t="s">
        <v>136</v>
      </c>
      <c r="J3361" t="s">
        <v>137</v>
      </c>
      <c r="K3361" t="s">
        <v>138</v>
      </c>
      <c r="L3361" t="s">
        <v>9916</v>
      </c>
      <c r="M3361" t="s">
        <v>9917</v>
      </c>
      <c r="N3361">
        <v>1.4508333330000001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35</v>
      </c>
      <c r="U3361">
        <v>0</v>
      </c>
      <c r="V3361">
        <v>2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117.09009470318458</v>
      </c>
      <c r="AC3361">
        <v>0</v>
      </c>
      <c r="AD3361">
        <v>41.929905252293381</v>
      </c>
      <c r="AE3361">
        <v>159.01999995547794</v>
      </c>
    </row>
    <row r="3362" spans="1:31" x14ac:dyDescent="0.3">
      <c r="A3362">
        <v>2456384</v>
      </c>
      <c r="B3362">
        <v>1</v>
      </c>
      <c r="C3362" t="s">
        <v>80</v>
      </c>
      <c r="D3362" t="s">
        <v>99</v>
      </c>
      <c r="E3362" t="s">
        <v>159</v>
      </c>
      <c r="F3362" t="s">
        <v>9918</v>
      </c>
      <c r="G3362" t="s">
        <v>143</v>
      </c>
      <c r="H3362" t="s">
        <v>144</v>
      </c>
      <c r="I3362" t="s">
        <v>136</v>
      </c>
      <c r="J3362" t="s">
        <v>137</v>
      </c>
      <c r="K3362" t="s">
        <v>138</v>
      </c>
      <c r="L3362" t="s">
        <v>9919</v>
      </c>
      <c r="M3362" t="s">
        <v>9920</v>
      </c>
      <c r="N3362">
        <v>1.17</v>
      </c>
      <c r="O3362">
        <v>0</v>
      </c>
      <c r="P3362">
        <v>121</v>
      </c>
      <c r="Q3362">
        <v>0</v>
      </c>
      <c r="R3362">
        <v>1</v>
      </c>
      <c r="S3362">
        <v>0</v>
      </c>
      <c r="T3362">
        <v>14</v>
      </c>
      <c r="U3362">
        <v>0</v>
      </c>
      <c r="V3362">
        <v>1</v>
      </c>
      <c r="W3362">
        <v>0</v>
      </c>
      <c r="X3362">
        <v>20.559532144531662</v>
      </c>
      <c r="Y3362">
        <v>0</v>
      </c>
      <c r="Z3362">
        <v>0.21542189229608222</v>
      </c>
      <c r="AA3362">
        <v>0</v>
      </c>
      <c r="AB3362">
        <v>15.35241945171424</v>
      </c>
      <c r="AC3362">
        <v>0</v>
      </c>
      <c r="AD3362">
        <v>2.2573227033485503</v>
      </c>
      <c r="AE3362">
        <v>38.384696191890534</v>
      </c>
    </row>
    <row r="3363" spans="1:31" x14ac:dyDescent="0.3">
      <c r="A3363">
        <v>2456676</v>
      </c>
      <c r="B3363">
        <v>1</v>
      </c>
      <c r="C3363" t="s">
        <v>81</v>
      </c>
      <c r="D3363" t="s">
        <v>128</v>
      </c>
      <c r="E3363" t="s">
        <v>141</v>
      </c>
      <c r="F3363" t="s">
        <v>9921</v>
      </c>
      <c r="G3363" t="s">
        <v>156</v>
      </c>
      <c r="H3363" t="s">
        <v>144</v>
      </c>
      <c r="I3363" t="s">
        <v>136</v>
      </c>
      <c r="J3363" t="s">
        <v>137</v>
      </c>
      <c r="K3363" t="s">
        <v>138</v>
      </c>
      <c r="L3363" t="s">
        <v>9922</v>
      </c>
      <c r="M3363" t="s">
        <v>9923</v>
      </c>
      <c r="N3363">
        <v>7.8958333329999997</v>
      </c>
      <c r="O3363">
        <v>0</v>
      </c>
      <c r="P3363">
        <v>9</v>
      </c>
      <c r="Q3363">
        <v>0</v>
      </c>
      <c r="R3363">
        <v>0</v>
      </c>
      <c r="S3363">
        <v>0</v>
      </c>
      <c r="T3363">
        <v>2</v>
      </c>
      <c r="U3363">
        <v>0</v>
      </c>
      <c r="V3363">
        <v>0</v>
      </c>
      <c r="W3363">
        <v>0</v>
      </c>
      <c r="X3363">
        <v>10.371400232311789</v>
      </c>
      <c r="Y3363">
        <v>0</v>
      </c>
      <c r="Z3363">
        <v>0</v>
      </c>
      <c r="AA3363">
        <v>0</v>
      </c>
      <c r="AB3363">
        <v>0.39229526514689489</v>
      </c>
      <c r="AC3363">
        <v>0</v>
      </c>
      <c r="AD3363">
        <v>0</v>
      </c>
      <c r="AE3363">
        <v>10.763695497458684</v>
      </c>
    </row>
    <row r="3364" spans="1:31" x14ac:dyDescent="0.3">
      <c r="A3364">
        <v>2456670</v>
      </c>
      <c r="B3364">
        <v>1</v>
      </c>
      <c r="C3364" t="s">
        <v>81</v>
      </c>
      <c r="D3364" t="s">
        <v>117</v>
      </c>
      <c r="E3364" t="s">
        <v>173</v>
      </c>
      <c r="F3364" t="s">
        <v>9924</v>
      </c>
      <c r="G3364" t="s">
        <v>175</v>
      </c>
      <c r="H3364" t="s">
        <v>144</v>
      </c>
      <c r="I3364" t="s">
        <v>136</v>
      </c>
      <c r="J3364" t="s">
        <v>137</v>
      </c>
      <c r="K3364" t="s">
        <v>138</v>
      </c>
      <c r="L3364" t="s">
        <v>9925</v>
      </c>
      <c r="M3364" t="s">
        <v>9926</v>
      </c>
      <c r="N3364">
        <v>2.1897222219999999</v>
      </c>
      <c r="O3364">
        <v>0</v>
      </c>
      <c r="P3364">
        <v>1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</row>
    <row r="3365" spans="1:31" x14ac:dyDescent="0.3">
      <c r="A3365">
        <v>2455986</v>
      </c>
      <c r="B3365">
        <v>1</v>
      </c>
      <c r="C3365" t="s">
        <v>80</v>
      </c>
      <c r="D3365" t="s">
        <v>96</v>
      </c>
      <c r="E3365" t="s">
        <v>141</v>
      </c>
      <c r="F3365" t="s">
        <v>9927</v>
      </c>
      <c r="G3365" t="s">
        <v>156</v>
      </c>
      <c r="H3365" t="s">
        <v>144</v>
      </c>
      <c r="I3365" t="s">
        <v>136</v>
      </c>
      <c r="J3365" t="s">
        <v>137</v>
      </c>
      <c r="K3365" t="s">
        <v>138</v>
      </c>
      <c r="L3365" t="s">
        <v>9928</v>
      </c>
      <c r="M3365" t="s">
        <v>9929</v>
      </c>
      <c r="N3365">
        <v>7.2916666660000002</v>
      </c>
      <c r="O3365">
        <v>0</v>
      </c>
      <c r="P3365">
        <v>19</v>
      </c>
      <c r="Q3365">
        <v>0</v>
      </c>
      <c r="R3365">
        <v>0</v>
      </c>
      <c r="S3365">
        <v>0</v>
      </c>
      <c r="T3365">
        <v>2</v>
      </c>
      <c r="U3365">
        <v>0</v>
      </c>
      <c r="V3365">
        <v>0</v>
      </c>
      <c r="W3365">
        <v>0</v>
      </c>
      <c r="X3365">
        <v>71.60802647496233</v>
      </c>
      <c r="Y3365">
        <v>0</v>
      </c>
      <c r="Z3365">
        <v>0</v>
      </c>
      <c r="AA3365">
        <v>0</v>
      </c>
      <c r="AB3365">
        <v>30.261684096465252</v>
      </c>
      <c r="AC3365">
        <v>0</v>
      </c>
      <c r="AD3365">
        <v>0</v>
      </c>
      <c r="AE3365">
        <v>101.86971057142759</v>
      </c>
    </row>
    <row r="3366" spans="1:31" x14ac:dyDescent="0.3">
      <c r="A3366">
        <v>2456378</v>
      </c>
      <c r="B3366">
        <v>1</v>
      </c>
      <c r="C3366" t="s">
        <v>80</v>
      </c>
      <c r="D3366" t="s">
        <v>93</v>
      </c>
      <c r="E3366" t="s">
        <v>159</v>
      </c>
      <c r="F3366" t="s">
        <v>9930</v>
      </c>
      <c r="G3366" t="s">
        <v>725</v>
      </c>
      <c r="H3366" t="s">
        <v>144</v>
      </c>
      <c r="I3366" t="s">
        <v>136</v>
      </c>
      <c r="J3366" t="s">
        <v>137</v>
      </c>
      <c r="K3366" t="s">
        <v>138</v>
      </c>
      <c r="L3366" t="s">
        <v>9931</v>
      </c>
      <c r="M3366" t="s">
        <v>9932</v>
      </c>
      <c r="N3366">
        <v>3.7036111109999998</v>
      </c>
      <c r="O3366">
        <v>0</v>
      </c>
      <c r="P3366">
        <v>2</v>
      </c>
      <c r="Q3366">
        <v>0</v>
      </c>
      <c r="R3366">
        <v>12</v>
      </c>
      <c r="S3366">
        <v>0</v>
      </c>
      <c r="T3366">
        <v>2</v>
      </c>
      <c r="U3366">
        <v>0</v>
      </c>
      <c r="V3366">
        <v>0</v>
      </c>
      <c r="W3366">
        <v>0</v>
      </c>
      <c r="X3366">
        <v>3.9466981987926668</v>
      </c>
      <c r="Y3366">
        <v>0</v>
      </c>
      <c r="Z3366">
        <v>30.529884503679554</v>
      </c>
      <c r="AA3366">
        <v>0</v>
      </c>
      <c r="AB3366">
        <v>0.74134776155221915</v>
      </c>
      <c r="AC3366">
        <v>0</v>
      </c>
      <c r="AD3366">
        <v>0</v>
      </c>
      <c r="AE3366">
        <v>35.217930464024441</v>
      </c>
    </row>
    <row r="3367" spans="1:31" x14ac:dyDescent="0.3">
      <c r="A3367">
        <v>2456530</v>
      </c>
      <c r="B3367">
        <v>1</v>
      </c>
      <c r="C3367" t="s">
        <v>80</v>
      </c>
      <c r="D3367" t="s">
        <v>93</v>
      </c>
      <c r="E3367" t="s">
        <v>169</v>
      </c>
      <c r="F3367" t="s">
        <v>2110</v>
      </c>
      <c r="G3367" t="s">
        <v>149</v>
      </c>
      <c r="H3367" t="s">
        <v>135</v>
      </c>
      <c r="I3367" t="s">
        <v>136</v>
      </c>
      <c r="J3367" t="s">
        <v>137</v>
      </c>
      <c r="K3367" t="s">
        <v>138</v>
      </c>
      <c r="L3367" t="s">
        <v>9933</v>
      </c>
      <c r="M3367" t="s">
        <v>9934</v>
      </c>
      <c r="N3367">
        <v>6.0277776999999998E-2</v>
      </c>
      <c r="O3367">
        <v>3</v>
      </c>
      <c r="P3367">
        <v>4</v>
      </c>
      <c r="Q3367">
        <v>38</v>
      </c>
      <c r="R3367">
        <v>1</v>
      </c>
      <c r="S3367">
        <v>11</v>
      </c>
      <c r="T3367">
        <v>11</v>
      </c>
      <c r="U3367">
        <v>1</v>
      </c>
      <c r="V3367">
        <v>0</v>
      </c>
      <c r="W3367">
        <v>0.1911638622306841</v>
      </c>
      <c r="X3367">
        <v>0.11439065509965798</v>
      </c>
      <c r="Y3367">
        <v>3.5000927092620113</v>
      </c>
      <c r="Z3367">
        <v>3.1201585804056107E-2</v>
      </c>
      <c r="AA3367">
        <v>1.480089701208068</v>
      </c>
      <c r="AB3367">
        <v>0.58090232001890008</v>
      </c>
      <c r="AC3367">
        <v>1.4911678688853862</v>
      </c>
      <c r="AD3367">
        <v>0</v>
      </c>
      <c r="AE3367">
        <v>7.3890087025087645</v>
      </c>
    </row>
    <row r="3368" spans="1:31" x14ac:dyDescent="0.3">
      <c r="A3368">
        <v>2456507</v>
      </c>
      <c r="B3368">
        <v>1</v>
      </c>
      <c r="C3368" t="s">
        <v>80</v>
      </c>
      <c r="D3368" t="s">
        <v>90</v>
      </c>
      <c r="E3368" t="s">
        <v>147</v>
      </c>
      <c r="F3368" t="s">
        <v>9935</v>
      </c>
      <c r="G3368" t="s">
        <v>149</v>
      </c>
      <c r="H3368" t="s">
        <v>135</v>
      </c>
      <c r="I3368" t="s">
        <v>136</v>
      </c>
      <c r="J3368" t="s">
        <v>137</v>
      </c>
      <c r="K3368" t="s">
        <v>138</v>
      </c>
      <c r="L3368" t="s">
        <v>9936</v>
      </c>
      <c r="M3368" t="s">
        <v>9937</v>
      </c>
      <c r="N3368">
        <v>2.0105555549999998</v>
      </c>
      <c r="O3368">
        <v>0</v>
      </c>
      <c r="P3368">
        <v>250</v>
      </c>
      <c r="Q3368">
        <v>0</v>
      </c>
      <c r="R3368">
        <v>0</v>
      </c>
      <c r="S3368">
        <v>0</v>
      </c>
      <c r="T3368">
        <v>27</v>
      </c>
      <c r="U3368">
        <v>0</v>
      </c>
      <c r="V3368">
        <v>0</v>
      </c>
      <c r="W3368">
        <v>0</v>
      </c>
      <c r="X3368">
        <v>166.13604929653724</v>
      </c>
      <c r="Y3368">
        <v>0</v>
      </c>
      <c r="Z3368">
        <v>0</v>
      </c>
      <c r="AA3368">
        <v>0</v>
      </c>
      <c r="AB3368">
        <v>167.61039290825801</v>
      </c>
      <c r="AC3368">
        <v>0</v>
      </c>
      <c r="AD3368">
        <v>0</v>
      </c>
      <c r="AE3368">
        <v>333.74644220479524</v>
      </c>
    </row>
    <row r="3369" spans="1:31" x14ac:dyDescent="0.3">
      <c r="A3369">
        <v>2456215</v>
      </c>
      <c r="B3369">
        <v>1</v>
      </c>
      <c r="C3369" t="s">
        <v>80</v>
      </c>
      <c r="D3369" t="s">
        <v>103</v>
      </c>
      <c r="E3369" t="s">
        <v>141</v>
      </c>
      <c r="F3369" t="s">
        <v>9938</v>
      </c>
      <c r="G3369" t="s">
        <v>1536</v>
      </c>
      <c r="H3369" t="s">
        <v>144</v>
      </c>
      <c r="I3369" t="s">
        <v>136</v>
      </c>
      <c r="J3369" t="s">
        <v>137</v>
      </c>
      <c r="K3369" t="s">
        <v>138</v>
      </c>
      <c r="L3369" t="s">
        <v>9939</v>
      </c>
      <c r="M3369" t="s">
        <v>9940</v>
      </c>
      <c r="N3369">
        <v>0.79722222200000004</v>
      </c>
      <c r="O3369">
        <v>0</v>
      </c>
      <c r="P3369">
        <v>12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2.5348584478142149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2.5348584478142149</v>
      </c>
    </row>
    <row r="3370" spans="1:31" x14ac:dyDescent="0.3">
      <c r="A3370">
        <v>2456739</v>
      </c>
      <c r="B3370">
        <v>1</v>
      </c>
      <c r="C3370" t="s">
        <v>81</v>
      </c>
      <c r="D3370" t="s">
        <v>120</v>
      </c>
      <c r="E3370" t="s">
        <v>132</v>
      </c>
      <c r="F3370" t="s">
        <v>9941</v>
      </c>
      <c r="G3370" t="s">
        <v>149</v>
      </c>
      <c r="H3370" t="s">
        <v>135</v>
      </c>
      <c r="I3370" t="s">
        <v>136</v>
      </c>
      <c r="J3370" t="s">
        <v>137</v>
      </c>
      <c r="K3370" t="s">
        <v>138</v>
      </c>
      <c r="L3370" t="s">
        <v>9942</v>
      </c>
      <c r="M3370" t="s">
        <v>9943</v>
      </c>
      <c r="N3370">
        <v>0.90666666600000001</v>
      </c>
      <c r="O3370">
        <v>0</v>
      </c>
      <c r="P3370">
        <v>0</v>
      </c>
      <c r="Q3370">
        <v>50</v>
      </c>
      <c r="R3370">
        <v>1</v>
      </c>
      <c r="S3370">
        <v>5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11.88680555762166</v>
      </c>
      <c r="Z3370">
        <v>0.18710205953726164</v>
      </c>
      <c r="AA3370">
        <v>2.38076976129698</v>
      </c>
      <c r="AB3370">
        <v>0</v>
      </c>
      <c r="AC3370">
        <v>0</v>
      </c>
      <c r="AD3370">
        <v>0</v>
      </c>
      <c r="AE3370">
        <v>14.454677378455902</v>
      </c>
    </row>
    <row r="3371" spans="1:31" x14ac:dyDescent="0.3">
      <c r="A3371">
        <v>2456593</v>
      </c>
      <c r="B3371">
        <v>1</v>
      </c>
      <c r="C3371" t="s">
        <v>80</v>
      </c>
      <c r="D3371" t="s">
        <v>84</v>
      </c>
      <c r="E3371" t="s">
        <v>173</v>
      </c>
      <c r="F3371" t="s">
        <v>9944</v>
      </c>
      <c r="G3371" t="s">
        <v>175</v>
      </c>
      <c r="H3371" t="s">
        <v>144</v>
      </c>
      <c r="I3371" t="s">
        <v>136</v>
      </c>
      <c r="J3371" t="s">
        <v>137</v>
      </c>
      <c r="K3371" t="s">
        <v>138</v>
      </c>
      <c r="L3371" t="s">
        <v>9945</v>
      </c>
      <c r="M3371" t="s">
        <v>9946</v>
      </c>
      <c r="N3371">
        <v>1.6625000000000001</v>
      </c>
      <c r="O3371">
        <v>0</v>
      </c>
      <c r="P3371">
        <v>2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0.58566688431557568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0.58566688431557568</v>
      </c>
    </row>
    <row r="3372" spans="1:31" x14ac:dyDescent="0.3">
      <c r="A3372">
        <v>2455966</v>
      </c>
      <c r="B3372">
        <v>1</v>
      </c>
      <c r="C3372" t="s">
        <v>80</v>
      </c>
      <c r="D3372" t="s">
        <v>88</v>
      </c>
      <c r="E3372" t="s">
        <v>159</v>
      </c>
      <c r="F3372" t="s">
        <v>9947</v>
      </c>
      <c r="G3372" t="s">
        <v>725</v>
      </c>
      <c r="H3372" t="s">
        <v>144</v>
      </c>
      <c r="I3372" t="s">
        <v>136</v>
      </c>
      <c r="J3372" t="s">
        <v>137</v>
      </c>
      <c r="K3372" t="s">
        <v>138</v>
      </c>
      <c r="L3372" t="s">
        <v>9948</v>
      </c>
      <c r="M3372" t="s">
        <v>9949</v>
      </c>
      <c r="N3372">
        <v>3.8863888879999999</v>
      </c>
      <c r="O3372">
        <v>0</v>
      </c>
      <c r="P3372">
        <v>173</v>
      </c>
      <c r="Q3372">
        <v>0</v>
      </c>
      <c r="R3372">
        <v>0</v>
      </c>
      <c r="S3372">
        <v>0</v>
      </c>
      <c r="T3372">
        <v>3</v>
      </c>
      <c r="U3372">
        <v>0</v>
      </c>
      <c r="V3372">
        <v>0</v>
      </c>
      <c r="W3372">
        <v>0</v>
      </c>
      <c r="X3372">
        <v>197.53303885170513</v>
      </c>
      <c r="Y3372">
        <v>0</v>
      </c>
      <c r="Z3372">
        <v>0</v>
      </c>
      <c r="AA3372">
        <v>0</v>
      </c>
      <c r="AB3372">
        <v>4.9824654346042303</v>
      </c>
      <c r="AC3372">
        <v>0</v>
      </c>
      <c r="AD3372">
        <v>0</v>
      </c>
      <c r="AE3372">
        <v>202.51550428630935</v>
      </c>
    </row>
    <row r="3373" spans="1:31" x14ac:dyDescent="0.3">
      <c r="A3373">
        <v>2456281</v>
      </c>
      <c r="B3373">
        <v>1</v>
      </c>
      <c r="C3373" t="s">
        <v>81</v>
      </c>
      <c r="D3373" t="s">
        <v>122</v>
      </c>
      <c r="E3373" t="s">
        <v>169</v>
      </c>
      <c r="F3373" t="s">
        <v>9950</v>
      </c>
      <c r="G3373" t="s">
        <v>149</v>
      </c>
      <c r="H3373" t="s">
        <v>135</v>
      </c>
      <c r="I3373" t="s">
        <v>136</v>
      </c>
      <c r="J3373" t="s">
        <v>137</v>
      </c>
      <c r="K3373" t="s">
        <v>138</v>
      </c>
      <c r="L3373" t="s">
        <v>9951</v>
      </c>
      <c r="M3373" t="s">
        <v>9952</v>
      </c>
      <c r="N3373">
        <v>0.241666666</v>
      </c>
      <c r="O3373">
        <v>10</v>
      </c>
      <c r="P3373">
        <v>866</v>
      </c>
      <c r="Q3373">
        <v>70</v>
      </c>
      <c r="R3373">
        <v>40</v>
      </c>
      <c r="S3373">
        <v>22</v>
      </c>
      <c r="T3373">
        <v>54</v>
      </c>
      <c r="U3373">
        <v>0</v>
      </c>
      <c r="V3373">
        <v>1</v>
      </c>
      <c r="W3373">
        <v>0.34346302257022571</v>
      </c>
      <c r="X3373">
        <v>28.934715397276676</v>
      </c>
      <c r="Y3373">
        <v>16.394128349412828</v>
      </c>
      <c r="Z3373">
        <v>1.8849063860650459</v>
      </c>
      <c r="AA3373">
        <v>19.133412203102143</v>
      </c>
      <c r="AB3373">
        <v>9.4722854476682645</v>
      </c>
      <c r="AC3373">
        <v>0</v>
      </c>
      <c r="AD3373">
        <v>0.11677286756477746</v>
      </c>
      <c r="AE3373">
        <v>76.279683673659974</v>
      </c>
    </row>
    <row r="3374" spans="1:31" x14ac:dyDescent="0.3">
      <c r="A3374">
        <v>2456424</v>
      </c>
      <c r="B3374">
        <v>1</v>
      </c>
      <c r="C3374" t="s">
        <v>80</v>
      </c>
      <c r="D3374" t="s">
        <v>83</v>
      </c>
      <c r="E3374" t="s">
        <v>141</v>
      </c>
      <c r="F3374" t="s">
        <v>9953</v>
      </c>
      <c r="G3374" t="s">
        <v>1552</v>
      </c>
      <c r="H3374" t="s">
        <v>144</v>
      </c>
      <c r="I3374" t="s">
        <v>136</v>
      </c>
      <c r="J3374" t="s">
        <v>137</v>
      </c>
      <c r="K3374" t="s">
        <v>138</v>
      </c>
      <c r="L3374" t="s">
        <v>9954</v>
      </c>
      <c r="M3374" t="s">
        <v>9955</v>
      </c>
      <c r="N3374">
        <v>3.3713888879999998</v>
      </c>
      <c r="O3374">
        <v>0</v>
      </c>
      <c r="P3374">
        <v>108</v>
      </c>
      <c r="Q3374">
        <v>0</v>
      </c>
      <c r="R3374">
        <v>0</v>
      </c>
      <c r="S3374">
        <v>0</v>
      </c>
      <c r="T3374">
        <v>1</v>
      </c>
      <c r="U3374">
        <v>0</v>
      </c>
      <c r="V3374">
        <v>0</v>
      </c>
      <c r="W3374">
        <v>0</v>
      </c>
      <c r="X3374">
        <v>97.472494746050131</v>
      </c>
      <c r="Y3374">
        <v>0</v>
      </c>
      <c r="Z3374">
        <v>0</v>
      </c>
      <c r="AA3374">
        <v>0</v>
      </c>
      <c r="AB3374">
        <v>4.9525241063403715</v>
      </c>
      <c r="AC3374">
        <v>0</v>
      </c>
      <c r="AD3374">
        <v>0</v>
      </c>
      <c r="AE3374">
        <v>102.42501885239051</v>
      </c>
    </row>
    <row r="3375" spans="1:31" x14ac:dyDescent="0.3">
      <c r="A3375">
        <v>2456212</v>
      </c>
      <c r="B3375">
        <v>1</v>
      </c>
      <c r="C3375" t="s">
        <v>81</v>
      </c>
      <c r="D3375" t="s">
        <v>120</v>
      </c>
      <c r="E3375" t="s">
        <v>147</v>
      </c>
      <c r="F3375" t="s">
        <v>9956</v>
      </c>
      <c r="G3375" t="s">
        <v>149</v>
      </c>
      <c r="H3375" t="s">
        <v>135</v>
      </c>
      <c r="I3375" t="s">
        <v>660</v>
      </c>
      <c r="J3375" t="s">
        <v>137</v>
      </c>
      <c r="K3375" t="s">
        <v>138</v>
      </c>
      <c r="L3375" t="s">
        <v>9957</v>
      </c>
      <c r="M3375" t="s">
        <v>9958</v>
      </c>
      <c r="N3375">
        <v>3.333333E-3</v>
      </c>
      <c r="O3375">
        <v>1</v>
      </c>
      <c r="P3375">
        <v>1198</v>
      </c>
      <c r="Q3375">
        <v>91</v>
      </c>
      <c r="R3375">
        <v>67</v>
      </c>
      <c r="S3375">
        <v>23</v>
      </c>
      <c r="T3375">
        <v>66</v>
      </c>
      <c r="U3375">
        <v>2</v>
      </c>
      <c r="V3375">
        <v>0</v>
      </c>
      <c r="W3375">
        <v>1.5622177925819533E-4</v>
      </c>
      <c r="X3375">
        <v>0.65888358616294251</v>
      </c>
      <c r="Y3375">
        <v>0.11710416697068633</v>
      </c>
      <c r="Z3375">
        <v>2.5126690743339598E-2</v>
      </c>
      <c r="AA3375">
        <v>0.36499875248604985</v>
      </c>
      <c r="AB3375">
        <v>0.13316871899177679</v>
      </c>
      <c r="AC3375">
        <v>0.2912804133601582</v>
      </c>
      <c r="AD3375">
        <v>0</v>
      </c>
      <c r="AE3375">
        <v>1.5907185504942114</v>
      </c>
    </row>
    <row r="3376" spans="1:31" x14ac:dyDescent="0.3">
      <c r="A3376">
        <v>2455946</v>
      </c>
      <c r="B3376">
        <v>1</v>
      </c>
      <c r="C3376" t="s">
        <v>81</v>
      </c>
      <c r="D3376" t="s">
        <v>126</v>
      </c>
      <c r="E3376" t="s">
        <v>141</v>
      </c>
      <c r="F3376" t="s">
        <v>9959</v>
      </c>
      <c r="G3376" t="s">
        <v>156</v>
      </c>
      <c r="H3376" t="s">
        <v>144</v>
      </c>
      <c r="I3376" t="s">
        <v>136</v>
      </c>
      <c r="J3376" t="s">
        <v>137</v>
      </c>
      <c r="K3376" t="s">
        <v>138</v>
      </c>
      <c r="L3376" t="s">
        <v>9960</v>
      </c>
      <c r="M3376" t="s">
        <v>9961</v>
      </c>
      <c r="N3376">
        <v>1.644722222</v>
      </c>
      <c r="O3376">
        <v>0</v>
      </c>
      <c r="P3376">
        <v>13</v>
      </c>
      <c r="Q3376">
        <v>0</v>
      </c>
      <c r="R3376">
        <v>9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2.9187656780319182</v>
      </c>
      <c r="Y3376">
        <v>0</v>
      </c>
      <c r="Z3376">
        <v>14.911625986757826</v>
      </c>
      <c r="AA3376">
        <v>0</v>
      </c>
      <c r="AB3376">
        <v>0</v>
      </c>
      <c r="AC3376">
        <v>0</v>
      </c>
      <c r="AD3376">
        <v>0</v>
      </c>
      <c r="AE3376">
        <v>17.830391664789744</v>
      </c>
    </row>
    <row r="3377" spans="1:31" x14ac:dyDescent="0.3">
      <c r="A3377">
        <v>2456069</v>
      </c>
      <c r="B3377">
        <v>1</v>
      </c>
      <c r="C3377" t="s">
        <v>80</v>
      </c>
      <c r="D3377" t="s">
        <v>83</v>
      </c>
      <c r="E3377" t="s">
        <v>132</v>
      </c>
      <c r="F3377" t="s">
        <v>9793</v>
      </c>
      <c r="G3377" t="s">
        <v>149</v>
      </c>
      <c r="H3377" t="s">
        <v>135</v>
      </c>
      <c r="I3377" t="s">
        <v>136</v>
      </c>
      <c r="J3377" t="s">
        <v>137</v>
      </c>
      <c r="K3377" t="s">
        <v>138</v>
      </c>
      <c r="L3377" t="s">
        <v>9962</v>
      </c>
      <c r="M3377" t="s">
        <v>9963</v>
      </c>
      <c r="N3377">
        <v>0.89416666600000005</v>
      </c>
      <c r="O3377">
        <v>0</v>
      </c>
      <c r="P3377">
        <v>0</v>
      </c>
      <c r="Q3377">
        <v>1</v>
      </c>
      <c r="R3377">
        <v>0</v>
      </c>
      <c r="S3377">
        <v>3</v>
      </c>
      <c r="T3377">
        <v>16</v>
      </c>
      <c r="U3377">
        <v>6</v>
      </c>
      <c r="V3377">
        <v>5</v>
      </c>
      <c r="W3377">
        <v>0</v>
      </c>
      <c r="X3377">
        <v>0</v>
      </c>
      <c r="Y3377">
        <v>0.11625410541213549</v>
      </c>
      <c r="Z3377">
        <v>0</v>
      </c>
      <c r="AA3377">
        <v>57.413248603187228</v>
      </c>
      <c r="AB3377">
        <v>227.32819597321441</v>
      </c>
      <c r="AC3377">
        <v>1809.1835573461653</v>
      </c>
      <c r="AD3377">
        <v>174.49357381252113</v>
      </c>
      <c r="AE3377">
        <v>2268.5348298405002</v>
      </c>
    </row>
    <row r="3378" spans="1:31" x14ac:dyDescent="0.3">
      <c r="A3378">
        <v>2456759</v>
      </c>
      <c r="B3378">
        <v>1</v>
      </c>
      <c r="C3378" t="s">
        <v>80</v>
      </c>
      <c r="D3378" t="s">
        <v>90</v>
      </c>
      <c r="E3378" t="s">
        <v>141</v>
      </c>
      <c r="F3378" t="s">
        <v>9964</v>
      </c>
      <c r="G3378" t="s">
        <v>156</v>
      </c>
      <c r="H3378" t="s">
        <v>144</v>
      </c>
      <c r="I3378" t="s">
        <v>136</v>
      </c>
      <c r="J3378" t="s">
        <v>137</v>
      </c>
      <c r="K3378" t="s">
        <v>138</v>
      </c>
      <c r="L3378" t="s">
        <v>9965</v>
      </c>
      <c r="M3378" t="s">
        <v>9966</v>
      </c>
      <c r="N3378">
        <v>1.9613888880000001</v>
      </c>
      <c r="O3378">
        <v>0</v>
      </c>
      <c r="P3378">
        <v>245</v>
      </c>
      <c r="Q3378">
        <v>0</v>
      </c>
      <c r="R3378">
        <v>0</v>
      </c>
      <c r="S3378">
        <v>0</v>
      </c>
      <c r="T3378">
        <v>5</v>
      </c>
      <c r="U3378">
        <v>0</v>
      </c>
      <c r="V3378">
        <v>0</v>
      </c>
      <c r="W3378">
        <v>0</v>
      </c>
      <c r="X3378">
        <v>119.10574165587062</v>
      </c>
      <c r="Y3378">
        <v>0</v>
      </c>
      <c r="Z3378">
        <v>0</v>
      </c>
      <c r="AA3378">
        <v>0</v>
      </c>
      <c r="AB3378">
        <v>10.413801084061159</v>
      </c>
      <c r="AC3378">
        <v>0</v>
      </c>
      <c r="AD3378">
        <v>0</v>
      </c>
      <c r="AE3378">
        <v>129.51954273993178</v>
      </c>
    </row>
    <row r="3379" spans="1:31" x14ac:dyDescent="0.3">
      <c r="A3379">
        <v>2456046</v>
      </c>
      <c r="B3379">
        <v>1</v>
      </c>
      <c r="C3379" t="s">
        <v>80</v>
      </c>
      <c r="D3379" t="s">
        <v>96</v>
      </c>
      <c r="E3379" t="s">
        <v>173</v>
      </c>
      <c r="F3379" t="s">
        <v>9967</v>
      </c>
      <c r="G3379" t="s">
        <v>175</v>
      </c>
      <c r="H3379" t="s">
        <v>144</v>
      </c>
      <c r="I3379" t="s">
        <v>136</v>
      </c>
      <c r="J3379" t="s">
        <v>137</v>
      </c>
      <c r="K3379" t="s">
        <v>138</v>
      </c>
      <c r="L3379" t="s">
        <v>9968</v>
      </c>
      <c r="M3379" t="s">
        <v>9969</v>
      </c>
      <c r="N3379">
        <v>6.2013888880000003</v>
      </c>
      <c r="O3379">
        <v>0</v>
      </c>
      <c r="P3379">
        <v>1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4.2060809210573709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4.2060809210573709</v>
      </c>
    </row>
    <row r="3380" spans="1:31" x14ac:dyDescent="0.3">
      <c r="A3380">
        <v>2456587</v>
      </c>
      <c r="B3380">
        <v>1</v>
      </c>
      <c r="C3380" t="s">
        <v>80</v>
      </c>
      <c r="D3380" t="s">
        <v>104</v>
      </c>
      <c r="E3380" t="s">
        <v>173</v>
      </c>
      <c r="F3380" t="s">
        <v>9970</v>
      </c>
      <c r="G3380" t="s">
        <v>175</v>
      </c>
      <c r="H3380" t="s">
        <v>144</v>
      </c>
      <c r="I3380" t="s">
        <v>136</v>
      </c>
      <c r="J3380" t="s">
        <v>137</v>
      </c>
      <c r="K3380" t="s">
        <v>138</v>
      </c>
      <c r="L3380" t="s">
        <v>9971</v>
      </c>
      <c r="M3380" t="s">
        <v>9972</v>
      </c>
      <c r="N3380">
        <v>2.8272222220000001</v>
      </c>
      <c r="O3380">
        <v>0</v>
      </c>
      <c r="P3380">
        <v>11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5.958242906842294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5.958242906842294</v>
      </c>
    </row>
    <row r="3381" spans="1:31" x14ac:dyDescent="0.3">
      <c r="A3381">
        <v>2455989</v>
      </c>
      <c r="B3381">
        <v>1</v>
      </c>
      <c r="C3381" t="s">
        <v>80</v>
      </c>
      <c r="D3381" t="s">
        <v>100</v>
      </c>
      <c r="E3381" t="s">
        <v>159</v>
      </c>
      <c r="F3381" t="s">
        <v>9973</v>
      </c>
      <c r="G3381" t="s">
        <v>161</v>
      </c>
      <c r="H3381" t="s">
        <v>144</v>
      </c>
      <c r="I3381" t="s">
        <v>136</v>
      </c>
      <c r="J3381" t="s">
        <v>137</v>
      </c>
      <c r="K3381" t="s">
        <v>162</v>
      </c>
      <c r="L3381" t="s">
        <v>9974</v>
      </c>
      <c r="M3381" t="s">
        <v>9975</v>
      </c>
      <c r="N3381">
        <v>8.3844444439999997</v>
      </c>
      <c r="O3381">
        <v>0</v>
      </c>
      <c r="P3381">
        <v>187</v>
      </c>
      <c r="Q3381">
        <v>0</v>
      </c>
      <c r="R3381">
        <v>5</v>
      </c>
      <c r="S3381">
        <v>0</v>
      </c>
      <c r="T3381">
        <v>10</v>
      </c>
      <c r="U3381">
        <v>0</v>
      </c>
      <c r="V3381">
        <v>0</v>
      </c>
      <c r="W3381">
        <v>0</v>
      </c>
      <c r="X3381">
        <v>449.75997941276404</v>
      </c>
      <c r="Y3381">
        <v>0</v>
      </c>
      <c r="Z3381">
        <v>29.024728266089912</v>
      </c>
      <c r="AA3381">
        <v>0</v>
      </c>
      <c r="AB3381">
        <v>16.034053039094587</v>
      </c>
      <c r="AC3381">
        <v>0</v>
      </c>
      <c r="AD3381">
        <v>0</v>
      </c>
      <c r="AE3381">
        <v>494.81876071794858</v>
      </c>
    </row>
    <row r="3382" spans="1:31" x14ac:dyDescent="0.3">
      <c r="A3382">
        <v>2456630</v>
      </c>
      <c r="B3382">
        <v>1</v>
      </c>
      <c r="C3382" t="s">
        <v>80</v>
      </c>
      <c r="D3382" t="s">
        <v>107</v>
      </c>
      <c r="E3382" t="s">
        <v>159</v>
      </c>
      <c r="F3382" t="s">
        <v>9976</v>
      </c>
      <c r="G3382" t="s">
        <v>143</v>
      </c>
      <c r="H3382" t="s">
        <v>144</v>
      </c>
      <c r="I3382" t="s">
        <v>136</v>
      </c>
      <c r="J3382" t="s">
        <v>137</v>
      </c>
      <c r="K3382" t="s">
        <v>138</v>
      </c>
      <c r="L3382" t="s">
        <v>9977</v>
      </c>
      <c r="M3382" t="s">
        <v>9978</v>
      </c>
      <c r="N3382">
        <v>0.34722222200000002</v>
      </c>
      <c r="O3382">
        <v>0</v>
      </c>
      <c r="P3382">
        <v>186</v>
      </c>
      <c r="Q3382">
        <v>0</v>
      </c>
      <c r="R3382">
        <v>0</v>
      </c>
      <c r="S3382">
        <v>0</v>
      </c>
      <c r="T3382">
        <v>9</v>
      </c>
      <c r="U3382">
        <v>0</v>
      </c>
      <c r="V3382">
        <v>0</v>
      </c>
      <c r="W3382">
        <v>0</v>
      </c>
      <c r="X3382">
        <v>12.680931905931171</v>
      </c>
      <c r="Y3382">
        <v>0</v>
      </c>
      <c r="Z3382">
        <v>0</v>
      </c>
      <c r="AA3382">
        <v>0</v>
      </c>
      <c r="AB3382">
        <v>1.4873464474123173</v>
      </c>
      <c r="AC3382">
        <v>0</v>
      </c>
      <c r="AD3382">
        <v>0</v>
      </c>
      <c r="AE3382">
        <v>14.168278353343489</v>
      </c>
    </row>
    <row r="3383" spans="1:31" x14ac:dyDescent="0.3">
      <c r="A3383">
        <v>2456573</v>
      </c>
      <c r="B3383">
        <v>1</v>
      </c>
      <c r="C3383" t="s">
        <v>80</v>
      </c>
      <c r="D3383" t="s">
        <v>97</v>
      </c>
      <c r="E3383" t="s">
        <v>141</v>
      </c>
      <c r="F3383" t="s">
        <v>9979</v>
      </c>
      <c r="G3383" t="s">
        <v>143</v>
      </c>
      <c r="H3383" t="s">
        <v>144</v>
      </c>
      <c r="I3383" t="s">
        <v>136</v>
      </c>
      <c r="J3383" t="s">
        <v>137</v>
      </c>
      <c r="K3383" t="s">
        <v>138</v>
      </c>
      <c r="L3383" t="s">
        <v>9980</v>
      </c>
      <c r="M3383" t="s">
        <v>9981</v>
      </c>
      <c r="N3383">
        <v>3.2025000000000001</v>
      </c>
      <c r="O3383">
        <v>0</v>
      </c>
      <c r="P3383">
        <v>9</v>
      </c>
      <c r="Q3383">
        <v>0</v>
      </c>
      <c r="R3383">
        <v>9</v>
      </c>
      <c r="S3383">
        <v>0</v>
      </c>
      <c r="T3383">
        <v>4</v>
      </c>
      <c r="U3383">
        <v>0</v>
      </c>
      <c r="V3383">
        <v>0</v>
      </c>
      <c r="W3383">
        <v>0</v>
      </c>
      <c r="X3383">
        <v>19.73410038037375</v>
      </c>
      <c r="Y3383">
        <v>0</v>
      </c>
      <c r="Z3383">
        <v>22.156646938766208</v>
      </c>
      <c r="AA3383">
        <v>0</v>
      </c>
      <c r="AB3383">
        <v>37.846456557026848</v>
      </c>
      <c r="AC3383">
        <v>0</v>
      </c>
      <c r="AD3383">
        <v>0</v>
      </c>
      <c r="AE3383">
        <v>79.737203876166802</v>
      </c>
    </row>
    <row r="3384" spans="1:31" x14ac:dyDescent="0.3">
      <c r="A3384">
        <v>2455983</v>
      </c>
      <c r="B3384">
        <v>1</v>
      </c>
      <c r="C3384" t="s">
        <v>81</v>
      </c>
      <c r="D3384" t="s">
        <v>113</v>
      </c>
      <c r="E3384" t="s">
        <v>173</v>
      </c>
      <c r="F3384" t="s">
        <v>9982</v>
      </c>
      <c r="G3384" t="s">
        <v>175</v>
      </c>
      <c r="H3384" t="s">
        <v>144</v>
      </c>
      <c r="I3384" t="s">
        <v>136</v>
      </c>
      <c r="J3384" t="s">
        <v>137</v>
      </c>
      <c r="K3384" t="s">
        <v>138</v>
      </c>
      <c r="L3384" t="s">
        <v>9983</v>
      </c>
      <c r="M3384" t="s">
        <v>9984</v>
      </c>
      <c r="N3384">
        <v>3.3961111110000002</v>
      </c>
      <c r="O3384">
        <v>0</v>
      </c>
      <c r="P3384">
        <v>1</v>
      </c>
      <c r="Q3384">
        <v>0</v>
      </c>
      <c r="R3384">
        <v>0</v>
      </c>
      <c r="S3384">
        <v>0</v>
      </c>
      <c r="T3384">
        <v>1</v>
      </c>
      <c r="U3384">
        <v>0</v>
      </c>
      <c r="V3384">
        <v>0</v>
      </c>
      <c r="W3384">
        <v>0</v>
      </c>
      <c r="X3384">
        <v>1.0060526772212499</v>
      </c>
      <c r="Y3384">
        <v>0</v>
      </c>
      <c r="Z3384">
        <v>0</v>
      </c>
      <c r="AA3384">
        <v>0</v>
      </c>
      <c r="AB3384">
        <v>1.0347718129893515</v>
      </c>
      <c r="AC3384">
        <v>0</v>
      </c>
      <c r="AD3384">
        <v>0</v>
      </c>
      <c r="AE3384">
        <v>2.0408244902106016</v>
      </c>
    </row>
    <row r="3385" spans="1:31" x14ac:dyDescent="0.3">
      <c r="A3385">
        <v>2456673</v>
      </c>
      <c r="B3385">
        <v>1</v>
      </c>
      <c r="C3385" t="s">
        <v>81</v>
      </c>
      <c r="D3385" t="s">
        <v>127</v>
      </c>
      <c r="E3385" t="s">
        <v>132</v>
      </c>
      <c r="F3385" t="s">
        <v>9985</v>
      </c>
      <c r="G3385" t="s">
        <v>149</v>
      </c>
      <c r="H3385" t="s">
        <v>135</v>
      </c>
      <c r="I3385" t="s">
        <v>136</v>
      </c>
      <c r="J3385" t="s">
        <v>137</v>
      </c>
      <c r="K3385" t="s">
        <v>138</v>
      </c>
      <c r="L3385" t="s">
        <v>9986</v>
      </c>
      <c r="M3385" t="s">
        <v>9987</v>
      </c>
      <c r="N3385">
        <v>4.4116666660000003</v>
      </c>
      <c r="O3385">
        <v>0</v>
      </c>
      <c r="P3385">
        <v>3</v>
      </c>
      <c r="Q3385">
        <v>38</v>
      </c>
      <c r="R3385">
        <v>36</v>
      </c>
      <c r="S3385">
        <v>6</v>
      </c>
      <c r="T3385">
        <v>1</v>
      </c>
      <c r="U3385">
        <v>0</v>
      </c>
      <c r="V3385">
        <v>0</v>
      </c>
      <c r="W3385">
        <v>0</v>
      </c>
      <c r="X3385">
        <v>0.72312218897911973</v>
      </c>
      <c r="Y3385">
        <v>33.10071105436878</v>
      </c>
      <c r="Z3385">
        <v>31.428232693179176</v>
      </c>
      <c r="AA3385">
        <v>39.059972762913532</v>
      </c>
      <c r="AB3385">
        <v>0.38755776956268595</v>
      </c>
      <c r="AC3385">
        <v>0</v>
      </c>
      <c r="AD3385">
        <v>0</v>
      </c>
      <c r="AE3385">
        <v>104.6995964690033</v>
      </c>
    </row>
    <row r="3386" spans="1:31" x14ac:dyDescent="0.3">
      <c r="A3386">
        <v>2456132</v>
      </c>
      <c r="B3386">
        <v>1</v>
      </c>
      <c r="C3386" t="s">
        <v>81</v>
      </c>
      <c r="D3386" t="s">
        <v>123</v>
      </c>
      <c r="E3386" t="s">
        <v>132</v>
      </c>
      <c r="F3386" t="s">
        <v>9988</v>
      </c>
      <c r="G3386" t="s">
        <v>149</v>
      </c>
      <c r="H3386" t="s">
        <v>135</v>
      </c>
      <c r="I3386" t="s">
        <v>136</v>
      </c>
      <c r="J3386" t="s">
        <v>137</v>
      </c>
      <c r="K3386" t="s">
        <v>138</v>
      </c>
      <c r="L3386" t="s">
        <v>9989</v>
      </c>
      <c r="M3386" t="s">
        <v>9990</v>
      </c>
      <c r="N3386">
        <v>0.92249999999999999</v>
      </c>
      <c r="O3386">
        <v>0</v>
      </c>
      <c r="P3386">
        <v>1</v>
      </c>
      <c r="Q3386">
        <v>1</v>
      </c>
      <c r="R3386">
        <v>60</v>
      </c>
      <c r="S3386">
        <v>0</v>
      </c>
      <c r="T3386">
        <v>9</v>
      </c>
      <c r="U3386">
        <v>0</v>
      </c>
      <c r="V3386">
        <v>0</v>
      </c>
      <c r="W3386">
        <v>0</v>
      </c>
      <c r="X3386">
        <v>4.3724449798950925E-2</v>
      </c>
      <c r="Y3386">
        <v>4.0274956970151363</v>
      </c>
      <c r="Z3386">
        <v>21.369556789569941</v>
      </c>
      <c r="AA3386">
        <v>0</v>
      </c>
      <c r="AB3386">
        <v>14.011686142749008</v>
      </c>
      <c r="AC3386">
        <v>0</v>
      </c>
      <c r="AD3386">
        <v>0</v>
      </c>
      <c r="AE3386">
        <v>39.45246307913304</v>
      </c>
    </row>
    <row r="3387" spans="1:31" x14ac:dyDescent="0.3">
      <c r="A3387">
        <v>2456387</v>
      </c>
      <c r="B3387">
        <v>1</v>
      </c>
      <c r="C3387" t="s">
        <v>81</v>
      </c>
      <c r="D3387" t="s">
        <v>118</v>
      </c>
      <c r="E3387" t="s">
        <v>147</v>
      </c>
      <c r="F3387" t="s">
        <v>9991</v>
      </c>
      <c r="G3387" t="s">
        <v>149</v>
      </c>
      <c r="H3387" t="s">
        <v>135</v>
      </c>
      <c r="I3387" t="s">
        <v>660</v>
      </c>
      <c r="J3387" t="s">
        <v>137</v>
      </c>
      <c r="K3387" t="s">
        <v>138</v>
      </c>
      <c r="L3387" t="s">
        <v>9992</v>
      </c>
      <c r="M3387" t="s">
        <v>9993</v>
      </c>
      <c r="N3387">
        <v>8.8888879999999993E-3</v>
      </c>
      <c r="O3387">
        <v>3</v>
      </c>
      <c r="P3387">
        <v>1404</v>
      </c>
      <c r="Q3387">
        <v>187</v>
      </c>
      <c r="R3387">
        <v>170</v>
      </c>
      <c r="S3387">
        <v>29</v>
      </c>
      <c r="T3387">
        <v>114</v>
      </c>
      <c r="U3387">
        <v>0</v>
      </c>
      <c r="V3387">
        <v>0</v>
      </c>
      <c r="W3387">
        <v>3.0608023408000428E-3</v>
      </c>
      <c r="X3387">
        <v>1.2933285098197909</v>
      </c>
      <c r="Y3387">
        <v>1.5263616973358587</v>
      </c>
      <c r="Z3387">
        <v>0.32795979621478399</v>
      </c>
      <c r="AA3387">
        <v>0.57142497267267478</v>
      </c>
      <c r="AB3387">
        <v>0.47370886801832823</v>
      </c>
      <c r="AC3387">
        <v>0</v>
      </c>
      <c r="AD3387">
        <v>0</v>
      </c>
      <c r="AE3387">
        <v>4.1958446464022368</v>
      </c>
    </row>
    <row r="3388" spans="1:31" x14ac:dyDescent="0.3">
      <c r="A3388">
        <v>2456742</v>
      </c>
      <c r="B3388">
        <v>1</v>
      </c>
      <c r="C3388" t="s">
        <v>80</v>
      </c>
      <c r="D3388" t="s">
        <v>92</v>
      </c>
      <c r="E3388" t="s">
        <v>173</v>
      </c>
      <c r="F3388" t="s">
        <v>9994</v>
      </c>
      <c r="G3388" t="s">
        <v>239</v>
      </c>
      <c r="H3388" t="s">
        <v>144</v>
      </c>
      <c r="I3388" t="s">
        <v>136</v>
      </c>
      <c r="J3388" t="s">
        <v>137</v>
      </c>
      <c r="K3388" t="s">
        <v>138</v>
      </c>
      <c r="L3388" t="s">
        <v>9995</v>
      </c>
      <c r="M3388" t="s">
        <v>9996</v>
      </c>
      <c r="N3388">
        <v>0.99527777699999997</v>
      </c>
      <c r="O3388">
        <v>0</v>
      </c>
      <c r="P3388">
        <v>1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3.2408450883668091E-3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3.2408450883668091E-3</v>
      </c>
    </row>
    <row r="3389" spans="1:31" x14ac:dyDescent="0.3">
      <c r="A3389">
        <v>2456078</v>
      </c>
      <c r="B3389">
        <v>1</v>
      </c>
      <c r="C3389" t="s">
        <v>81</v>
      </c>
      <c r="D3389" t="s">
        <v>122</v>
      </c>
      <c r="E3389" t="s">
        <v>132</v>
      </c>
      <c r="F3389" t="s">
        <v>9997</v>
      </c>
      <c r="G3389" t="s">
        <v>149</v>
      </c>
      <c r="H3389" t="s">
        <v>135</v>
      </c>
      <c r="I3389" t="s">
        <v>136</v>
      </c>
      <c r="J3389" t="s">
        <v>137</v>
      </c>
      <c r="K3389" t="s">
        <v>138</v>
      </c>
      <c r="L3389" t="s">
        <v>9998</v>
      </c>
      <c r="M3389" t="s">
        <v>9999</v>
      </c>
      <c r="N3389">
        <v>0.33</v>
      </c>
      <c r="O3389">
        <v>0</v>
      </c>
      <c r="P3389">
        <v>3005</v>
      </c>
      <c r="Q3389">
        <v>59</v>
      </c>
      <c r="R3389">
        <v>123</v>
      </c>
      <c r="S3389">
        <v>14</v>
      </c>
      <c r="T3389">
        <v>325</v>
      </c>
      <c r="U3389">
        <v>2</v>
      </c>
      <c r="V3389">
        <v>1</v>
      </c>
      <c r="W3389">
        <v>0</v>
      </c>
      <c r="X3389">
        <v>193.86800738960994</v>
      </c>
      <c r="Y3389">
        <v>17.237104838009042</v>
      </c>
      <c r="Z3389">
        <v>4.880136590850964</v>
      </c>
      <c r="AA3389">
        <v>61.767145312449145</v>
      </c>
      <c r="AB3389">
        <v>98.236383436222809</v>
      </c>
      <c r="AC3389">
        <v>22.468513738041324</v>
      </c>
      <c r="AD3389">
        <v>62.799644683556551</v>
      </c>
      <c r="AE3389">
        <v>461.25693598873977</v>
      </c>
    </row>
    <row r="3390" spans="1:31" x14ac:dyDescent="0.3">
      <c r="A3390">
        <v>2456247</v>
      </c>
      <c r="B3390">
        <v>1</v>
      </c>
      <c r="C3390" t="s">
        <v>80</v>
      </c>
      <c r="D3390" t="s">
        <v>83</v>
      </c>
      <c r="E3390" t="s">
        <v>141</v>
      </c>
      <c r="F3390" t="s">
        <v>10000</v>
      </c>
      <c r="G3390" t="s">
        <v>156</v>
      </c>
      <c r="H3390" t="s">
        <v>144</v>
      </c>
      <c r="I3390" t="s">
        <v>136</v>
      </c>
      <c r="J3390" t="s">
        <v>137</v>
      </c>
      <c r="K3390" t="s">
        <v>138</v>
      </c>
      <c r="L3390" t="s">
        <v>10001</v>
      </c>
      <c r="M3390" t="s">
        <v>10002</v>
      </c>
      <c r="N3390">
        <v>3.2124999999999999</v>
      </c>
      <c r="O3390">
        <v>0</v>
      </c>
      <c r="P3390">
        <v>39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32.345794647576959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32.345794647576959</v>
      </c>
    </row>
    <row r="3391" spans="1:31" x14ac:dyDescent="0.3">
      <c r="A3391">
        <v>2456224</v>
      </c>
      <c r="B3391">
        <v>1</v>
      </c>
      <c r="C3391" t="s">
        <v>81</v>
      </c>
      <c r="D3391" t="s">
        <v>112</v>
      </c>
      <c r="E3391" t="s">
        <v>147</v>
      </c>
      <c r="F3391" t="s">
        <v>10003</v>
      </c>
      <c r="G3391" t="s">
        <v>134</v>
      </c>
      <c r="H3391" t="s">
        <v>135</v>
      </c>
      <c r="I3391" t="s">
        <v>136</v>
      </c>
      <c r="J3391" t="s">
        <v>137</v>
      </c>
      <c r="K3391" t="s">
        <v>138</v>
      </c>
      <c r="L3391" t="s">
        <v>10004</v>
      </c>
      <c r="M3391" t="s">
        <v>10005</v>
      </c>
      <c r="N3391">
        <v>0.701944444</v>
      </c>
      <c r="O3391">
        <v>0</v>
      </c>
      <c r="P3391">
        <v>424</v>
      </c>
      <c r="Q3391">
        <v>7</v>
      </c>
      <c r="R3391">
        <v>53</v>
      </c>
      <c r="S3391">
        <v>2</v>
      </c>
      <c r="T3391">
        <v>18</v>
      </c>
      <c r="U3391">
        <v>0</v>
      </c>
      <c r="V3391">
        <v>0</v>
      </c>
      <c r="W3391">
        <v>0</v>
      </c>
      <c r="X3391">
        <v>22.285724351775507</v>
      </c>
      <c r="Y3391">
        <v>17.141577282138396</v>
      </c>
      <c r="Z3391">
        <v>0.85072206923933957</v>
      </c>
      <c r="AA3391">
        <v>7.1507825448674742</v>
      </c>
      <c r="AB3391">
        <v>8.9779362977432786</v>
      </c>
      <c r="AC3391">
        <v>0</v>
      </c>
      <c r="AD3391">
        <v>0</v>
      </c>
      <c r="AE3391">
        <v>56.40674254576399</v>
      </c>
    </row>
    <row r="3392" spans="1:31" x14ac:dyDescent="0.3">
      <c r="A3392">
        <v>2456556</v>
      </c>
      <c r="B3392">
        <v>1</v>
      </c>
      <c r="C3392" t="s">
        <v>80</v>
      </c>
      <c r="D3392" t="s">
        <v>105</v>
      </c>
      <c r="E3392" t="s">
        <v>141</v>
      </c>
      <c r="F3392" t="s">
        <v>10006</v>
      </c>
      <c r="G3392" t="s">
        <v>143</v>
      </c>
      <c r="H3392" t="s">
        <v>144</v>
      </c>
      <c r="I3392" t="s">
        <v>136</v>
      </c>
      <c r="J3392" t="s">
        <v>137</v>
      </c>
      <c r="K3392" t="s">
        <v>138</v>
      </c>
      <c r="L3392" t="s">
        <v>10007</v>
      </c>
      <c r="M3392" t="s">
        <v>10008</v>
      </c>
      <c r="N3392">
        <v>0.586388888</v>
      </c>
      <c r="O3392">
        <v>0</v>
      </c>
      <c r="P3392">
        <v>23</v>
      </c>
      <c r="Q3392">
        <v>0</v>
      </c>
      <c r="R3392">
        <v>0</v>
      </c>
      <c r="S3392">
        <v>0</v>
      </c>
      <c r="T3392">
        <v>1</v>
      </c>
      <c r="U3392">
        <v>0</v>
      </c>
      <c r="V3392">
        <v>0</v>
      </c>
      <c r="W3392">
        <v>0</v>
      </c>
      <c r="X3392">
        <v>4.8075389425053805</v>
      </c>
      <c r="Y3392">
        <v>0</v>
      </c>
      <c r="Z3392">
        <v>0</v>
      </c>
      <c r="AA3392">
        <v>0</v>
      </c>
      <c r="AB3392">
        <v>0.15888133412577224</v>
      </c>
      <c r="AC3392">
        <v>0</v>
      </c>
      <c r="AD3392">
        <v>0</v>
      </c>
      <c r="AE3392">
        <v>4.9664202766311529</v>
      </c>
    </row>
    <row r="3393" spans="1:31" x14ac:dyDescent="0.3">
      <c r="A3393">
        <v>2456533</v>
      </c>
      <c r="B3393">
        <v>1</v>
      </c>
      <c r="C3393" t="s">
        <v>80</v>
      </c>
      <c r="D3393" t="s">
        <v>83</v>
      </c>
      <c r="E3393" t="s">
        <v>173</v>
      </c>
      <c r="F3393" t="s">
        <v>10009</v>
      </c>
      <c r="G3393" t="s">
        <v>175</v>
      </c>
      <c r="H3393" t="s">
        <v>144</v>
      </c>
      <c r="I3393" t="s">
        <v>136</v>
      </c>
      <c r="J3393" t="s">
        <v>137</v>
      </c>
      <c r="K3393" t="s">
        <v>138</v>
      </c>
      <c r="L3393" t="s">
        <v>10010</v>
      </c>
      <c r="M3393" t="s">
        <v>10011</v>
      </c>
      <c r="N3393">
        <v>4.3516666659999999</v>
      </c>
      <c r="O3393">
        <v>0</v>
      </c>
      <c r="P3393">
        <v>7</v>
      </c>
      <c r="Q3393">
        <v>0</v>
      </c>
      <c r="R3393">
        <v>0</v>
      </c>
      <c r="S3393">
        <v>0</v>
      </c>
      <c r="T3393">
        <v>1</v>
      </c>
      <c r="U3393">
        <v>0</v>
      </c>
      <c r="V3393">
        <v>0</v>
      </c>
      <c r="W3393">
        <v>0</v>
      </c>
      <c r="X3393">
        <v>9.8848606537250365</v>
      </c>
      <c r="Y3393">
        <v>0</v>
      </c>
      <c r="Z3393">
        <v>0</v>
      </c>
      <c r="AA3393">
        <v>0</v>
      </c>
      <c r="AB3393">
        <v>2.4331864764168478</v>
      </c>
      <c r="AC3393">
        <v>0</v>
      </c>
      <c r="AD3393">
        <v>0</v>
      </c>
      <c r="AE3393">
        <v>12.318047130141885</v>
      </c>
    </row>
    <row r="3394" spans="1:31" x14ac:dyDescent="0.3">
      <c r="A3394">
        <v>2455955</v>
      </c>
      <c r="B3394">
        <v>1</v>
      </c>
      <c r="C3394" t="s">
        <v>80</v>
      </c>
      <c r="D3394" t="s">
        <v>84</v>
      </c>
      <c r="E3394" t="s">
        <v>182</v>
      </c>
      <c r="F3394" t="s">
        <v>9664</v>
      </c>
      <c r="G3394" t="s">
        <v>156</v>
      </c>
      <c r="H3394" t="s">
        <v>144</v>
      </c>
      <c r="I3394" t="s">
        <v>136</v>
      </c>
      <c r="J3394" t="s">
        <v>137</v>
      </c>
      <c r="K3394" t="s">
        <v>138</v>
      </c>
      <c r="L3394" t="s">
        <v>10012</v>
      </c>
      <c r="M3394" t="s">
        <v>10013</v>
      </c>
      <c r="N3394">
        <v>1.3488888880000001</v>
      </c>
      <c r="O3394">
        <v>0</v>
      </c>
      <c r="P3394">
        <v>25</v>
      </c>
      <c r="Q3394">
        <v>0</v>
      </c>
      <c r="R3394">
        <v>0</v>
      </c>
      <c r="S3394">
        <v>0</v>
      </c>
      <c r="T3394">
        <v>14</v>
      </c>
      <c r="U3394">
        <v>0</v>
      </c>
      <c r="V3394">
        <v>0</v>
      </c>
      <c r="W3394">
        <v>0</v>
      </c>
      <c r="X3394">
        <v>7.8354257120720359</v>
      </c>
      <c r="Y3394">
        <v>0</v>
      </c>
      <c r="Z3394">
        <v>0</v>
      </c>
      <c r="AA3394">
        <v>0</v>
      </c>
      <c r="AB3394">
        <v>93.009444470164993</v>
      </c>
      <c r="AC3394">
        <v>0</v>
      </c>
      <c r="AD3394">
        <v>0</v>
      </c>
      <c r="AE3394">
        <v>100.84487018223703</v>
      </c>
    </row>
    <row r="3395" spans="1:31" x14ac:dyDescent="0.3">
      <c r="A3395">
        <v>2456015</v>
      </c>
      <c r="B3395">
        <v>1</v>
      </c>
      <c r="C3395" t="s">
        <v>80</v>
      </c>
      <c r="D3395" t="s">
        <v>94</v>
      </c>
      <c r="E3395" t="s">
        <v>169</v>
      </c>
      <c r="F3395" t="s">
        <v>5462</v>
      </c>
      <c r="G3395" t="s">
        <v>226</v>
      </c>
      <c r="H3395" t="s">
        <v>135</v>
      </c>
      <c r="I3395" t="s">
        <v>136</v>
      </c>
      <c r="J3395" t="s">
        <v>137</v>
      </c>
      <c r="K3395" t="s">
        <v>162</v>
      </c>
      <c r="L3395" t="s">
        <v>10014</v>
      </c>
      <c r="M3395" t="s">
        <v>10015</v>
      </c>
      <c r="N3395">
        <v>6.8608333330000004</v>
      </c>
      <c r="O3395">
        <v>0</v>
      </c>
      <c r="P3395">
        <v>0</v>
      </c>
      <c r="Q3395">
        <v>10</v>
      </c>
      <c r="R3395">
        <v>114</v>
      </c>
      <c r="S3395">
        <v>1</v>
      </c>
      <c r="T3395">
        <v>8</v>
      </c>
      <c r="U3395">
        <v>0</v>
      </c>
      <c r="V3395">
        <v>0</v>
      </c>
      <c r="W3395">
        <v>0</v>
      </c>
      <c r="X3395">
        <v>0</v>
      </c>
      <c r="Y3395">
        <v>4.8884878941493159</v>
      </c>
      <c r="Z3395">
        <v>117.17050707535807</v>
      </c>
      <c r="AA3395">
        <v>20.098546871872156</v>
      </c>
      <c r="AB3395">
        <v>43.164274955850772</v>
      </c>
      <c r="AC3395">
        <v>0</v>
      </c>
      <c r="AD3395">
        <v>0</v>
      </c>
      <c r="AE3395">
        <v>185.32181679723033</v>
      </c>
    </row>
    <row r="3396" spans="1:31" x14ac:dyDescent="0.3">
      <c r="A3396">
        <v>2456347</v>
      </c>
      <c r="B3396">
        <v>1</v>
      </c>
      <c r="C3396" t="s">
        <v>80</v>
      </c>
      <c r="D3396" t="s">
        <v>93</v>
      </c>
      <c r="E3396" t="s">
        <v>159</v>
      </c>
      <c r="F3396" t="s">
        <v>10016</v>
      </c>
      <c r="G3396" t="s">
        <v>143</v>
      </c>
      <c r="H3396" t="s">
        <v>144</v>
      </c>
      <c r="I3396" t="s">
        <v>136</v>
      </c>
      <c r="J3396" t="s">
        <v>137</v>
      </c>
      <c r="K3396" t="s">
        <v>138</v>
      </c>
      <c r="L3396" t="s">
        <v>10017</v>
      </c>
      <c r="M3396" t="s">
        <v>10018</v>
      </c>
      <c r="N3396">
        <v>1.606944444</v>
      </c>
      <c r="O3396">
        <v>0</v>
      </c>
      <c r="P3396">
        <v>144</v>
      </c>
      <c r="Q3396">
        <v>0</v>
      </c>
      <c r="R3396">
        <v>9</v>
      </c>
      <c r="S3396">
        <v>0</v>
      </c>
      <c r="T3396">
        <v>19</v>
      </c>
      <c r="U3396">
        <v>0</v>
      </c>
      <c r="V3396">
        <v>0</v>
      </c>
      <c r="W3396">
        <v>0</v>
      </c>
      <c r="X3396">
        <v>37.285998631697595</v>
      </c>
      <c r="Y3396">
        <v>0</v>
      </c>
      <c r="Z3396">
        <v>9.0290114704674629</v>
      </c>
      <c r="AA3396">
        <v>0</v>
      </c>
      <c r="AB3396">
        <v>12.150980605925739</v>
      </c>
      <c r="AC3396">
        <v>0</v>
      </c>
      <c r="AD3396">
        <v>0</v>
      </c>
      <c r="AE3396">
        <v>58.4659907080908</v>
      </c>
    </row>
    <row r="3397" spans="1:31" x14ac:dyDescent="0.3">
      <c r="A3397">
        <v>2456450</v>
      </c>
      <c r="B3397">
        <v>1</v>
      </c>
      <c r="C3397" t="s">
        <v>81</v>
      </c>
      <c r="D3397" t="s">
        <v>116</v>
      </c>
      <c r="E3397" t="s">
        <v>132</v>
      </c>
      <c r="F3397" t="s">
        <v>10019</v>
      </c>
      <c r="G3397" t="s">
        <v>149</v>
      </c>
      <c r="H3397" t="s">
        <v>135</v>
      </c>
      <c r="I3397" t="s">
        <v>660</v>
      </c>
      <c r="J3397" t="s">
        <v>137</v>
      </c>
      <c r="K3397" t="s">
        <v>138</v>
      </c>
      <c r="L3397" t="s">
        <v>10020</v>
      </c>
      <c r="M3397" t="s">
        <v>10021</v>
      </c>
      <c r="N3397">
        <v>1.6666666E-2</v>
      </c>
      <c r="O3397">
        <v>0</v>
      </c>
      <c r="P3397">
        <v>769</v>
      </c>
      <c r="Q3397">
        <v>4</v>
      </c>
      <c r="R3397">
        <v>40</v>
      </c>
      <c r="S3397">
        <v>0</v>
      </c>
      <c r="T3397">
        <v>102</v>
      </c>
      <c r="U3397">
        <v>1</v>
      </c>
      <c r="V3397">
        <v>0</v>
      </c>
      <c r="W3397">
        <v>0</v>
      </c>
      <c r="X3397">
        <v>2.6009245249239288</v>
      </c>
      <c r="Y3397">
        <v>7.9297039461982854E-2</v>
      </c>
      <c r="Z3397">
        <v>7.9828080895316691E-2</v>
      </c>
      <c r="AA3397">
        <v>0</v>
      </c>
      <c r="AB3397">
        <v>0.75614268613611035</v>
      </c>
      <c r="AC3397">
        <v>2.7735379177194002</v>
      </c>
      <c r="AD3397">
        <v>0</v>
      </c>
      <c r="AE3397">
        <v>6.2897302491367384</v>
      </c>
    </row>
    <row r="3398" spans="1:31" x14ac:dyDescent="0.3">
      <c r="A3398">
        <v>2456164</v>
      </c>
      <c r="B3398">
        <v>1</v>
      </c>
      <c r="C3398" t="s">
        <v>80</v>
      </c>
      <c r="D3398" t="s">
        <v>99</v>
      </c>
      <c r="E3398" t="s">
        <v>159</v>
      </c>
      <c r="F3398" t="s">
        <v>10022</v>
      </c>
      <c r="G3398" t="s">
        <v>143</v>
      </c>
      <c r="H3398" t="s">
        <v>144</v>
      </c>
      <c r="I3398" t="s">
        <v>136</v>
      </c>
      <c r="J3398" t="s">
        <v>137</v>
      </c>
      <c r="K3398" t="s">
        <v>138</v>
      </c>
      <c r="L3398" t="s">
        <v>10023</v>
      </c>
      <c r="M3398" t="s">
        <v>10024</v>
      </c>
      <c r="N3398">
        <v>0.40333333300000002</v>
      </c>
      <c r="O3398">
        <v>0</v>
      </c>
      <c r="P3398">
        <v>214</v>
      </c>
      <c r="Q3398">
        <v>0</v>
      </c>
      <c r="R3398">
        <v>0</v>
      </c>
      <c r="S3398">
        <v>0</v>
      </c>
      <c r="T3398">
        <v>22</v>
      </c>
      <c r="U3398">
        <v>0</v>
      </c>
      <c r="V3398">
        <v>0</v>
      </c>
      <c r="W3398">
        <v>0</v>
      </c>
      <c r="X3398">
        <v>20.173849577106843</v>
      </c>
      <c r="Y3398">
        <v>0</v>
      </c>
      <c r="Z3398">
        <v>0</v>
      </c>
      <c r="AA3398">
        <v>0</v>
      </c>
      <c r="AB3398">
        <v>7.9049145467751121</v>
      </c>
      <c r="AC3398">
        <v>0</v>
      </c>
      <c r="AD3398">
        <v>0</v>
      </c>
      <c r="AE3398">
        <v>28.078764123881953</v>
      </c>
    </row>
    <row r="3399" spans="1:31" x14ac:dyDescent="0.3">
      <c r="A3399">
        <v>2456496</v>
      </c>
      <c r="B3399">
        <v>1</v>
      </c>
      <c r="C3399" t="s">
        <v>80</v>
      </c>
      <c r="D3399" t="s">
        <v>100</v>
      </c>
      <c r="E3399" t="s">
        <v>173</v>
      </c>
      <c r="F3399" t="s">
        <v>10025</v>
      </c>
      <c r="G3399" t="s">
        <v>179</v>
      </c>
      <c r="H3399" t="s">
        <v>144</v>
      </c>
      <c r="I3399" t="s">
        <v>136</v>
      </c>
      <c r="J3399" t="s">
        <v>137</v>
      </c>
      <c r="K3399" t="s">
        <v>138</v>
      </c>
      <c r="L3399" t="s">
        <v>10026</v>
      </c>
      <c r="M3399" t="s">
        <v>10027</v>
      </c>
      <c r="N3399">
        <v>2.0874999999999999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1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</row>
    <row r="3400" spans="1:31" x14ac:dyDescent="0.3">
      <c r="A3400">
        <v>2456662</v>
      </c>
      <c r="B3400">
        <v>1</v>
      </c>
      <c r="C3400" t="s">
        <v>81</v>
      </c>
      <c r="D3400" t="s">
        <v>128</v>
      </c>
      <c r="E3400" t="s">
        <v>173</v>
      </c>
      <c r="F3400" t="s">
        <v>10028</v>
      </c>
      <c r="G3400" t="s">
        <v>461</v>
      </c>
      <c r="H3400" t="s">
        <v>144</v>
      </c>
      <c r="I3400" t="s">
        <v>136</v>
      </c>
      <c r="J3400" t="s">
        <v>137</v>
      </c>
      <c r="K3400" t="s">
        <v>138</v>
      </c>
      <c r="L3400" t="s">
        <v>10029</v>
      </c>
      <c r="M3400" t="s">
        <v>10030</v>
      </c>
      <c r="N3400">
        <v>1.060277777</v>
      </c>
      <c r="O3400">
        <v>0</v>
      </c>
      <c r="P3400">
        <v>7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0.9416146926389638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0.9416146926389638</v>
      </c>
    </row>
    <row r="3401" spans="1:31" x14ac:dyDescent="0.3">
      <c r="A3401">
        <v>2455998</v>
      </c>
      <c r="B3401">
        <v>1</v>
      </c>
      <c r="C3401" t="s">
        <v>80</v>
      </c>
      <c r="D3401" t="s">
        <v>84</v>
      </c>
      <c r="E3401" t="s">
        <v>147</v>
      </c>
      <c r="F3401" t="s">
        <v>10031</v>
      </c>
      <c r="G3401" t="s">
        <v>226</v>
      </c>
      <c r="H3401" t="s">
        <v>135</v>
      </c>
      <c r="I3401" t="s">
        <v>136</v>
      </c>
      <c r="J3401" t="s">
        <v>137</v>
      </c>
      <c r="K3401" t="s">
        <v>162</v>
      </c>
      <c r="L3401" t="s">
        <v>10032</v>
      </c>
      <c r="M3401" t="s">
        <v>10033</v>
      </c>
      <c r="N3401">
        <v>2.0158333329999998</v>
      </c>
      <c r="O3401">
        <v>0</v>
      </c>
      <c r="P3401">
        <v>10</v>
      </c>
      <c r="Q3401">
        <v>0</v>
      </c>
      <c r="R3401">
        <v>0</v>
      </c>
      <c r="S3401">
        <v>0</v>
      </c>
      <c r="T3401">
        <v>193</v>
      </c>
      <c r="U3401">
        <v>0</v>
      </c>
      <c r="V3401">
        <v>5</v>
      </c>
      <c r="W3401">
        <v>0</v>
      </c>
      <c r="X3401">
        <v>5.9662974874986761</v>
      </c>
      <c r="Y3401">
        <v>0</v>
      </c>
      <c r="Z3401">
        <v>0</v>
      </c>
      <c r="AA3401">
        <v>0</v>
      </c>
      <c r="AB3401">
        <v>627.21301824129716</v>
      </c>
      <c r="AC3401">
        <v>0</v>
      </c>
      <c r="AD3401">
        <v>610.56405431714506</v>
      </c>
      <c r="AE3401">
        <v>1243.743370045941</v>
      </c>
    </row>
    <row r="3402" spans="1:31" x14ac:dyDescent="0.3">
      <c r="A3402">
        <v>2455972</v>
      </c>
      <c r="B3402">
        <v>1</v>
      </c>
      <c r="C3402" t="s">
        <v>81</v>
      </c>
      <c r="D3402" t="s">
        <v>112</v>
      </c>
      <c r="E3402" t="s">
        <v>147</v>
      </c>
      <c r="F3402" t="s">
        <v>10034</v>
      </c>
      <c r="G3402" t="s">
        <v>353</v>
      </c>
      <c r="H3402" t="s">
        <v>135</v>
      </c>
      <c r="I3402" t="s">
        <v>136</v>
      </c>
      <c r="J3402" t="s">
        <v>137</v>
      </c>
      <c r="K3402" t="s">
        <v>138</v>
      </c>
      <c r="L3402" t="s">
        <v>10035</v>
      </c>
      <c r="M3402" t="s">
        <v>10036</v>
      </c>
      <c r="N3402">
        <v>2.2669444439999999</v>
      </c>
      <c r="O3402">
        <v>0</v>
      </c>
      <c r="P3402">
        <v>9</v>
      </c>
      <c r="Q3402">
        <v>0</v>
      </c>
      <c r="R3402">
        <v>1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1.3685421575159677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1.3685421575159677</v>
      </c>
    </row>
    <row r="3403" spans="1:31" x14ac:dyDescent="0.3">
      <c r="A3403">
        <v>2456121</v>
      </c>
      <c r="B3403">
        <v>1</v>
      </c>
      <c r="C3403" t="s">
        <v>80</v>
      </c>
      <c r="D3403" t="s">
        <v>88</v>
      </c>
      <c r="E3403" t="s">
        <v>173</v>
      </c>
      <c r="F3403" t="s">
        <v>8946</v>
      </c>
      <c r="G3403" t="s">
        <v>461</v>
      </c>
      <c r="H3403" t="s">
        <v>144</v>
      </c>
      <c r="I3403" t="s">
        <v>136</v>
      </c>
      <c r="J3403" t="s">
        <v>137</v>
      </c>
      <c r="K3403" t="s">
        <v>138</v>
      </c>
      <c r="L3403" t="s">
        <v>10037</v>
      </c>
      <c r="M3403" t="s">
        <v>10038</v>
      </c>
      <c r="N3403">
        <v>7.090833333</v>
      </c>
      <c r="O3403">
        <v>0</v>
      </c>
      <c r="P3403">
        <v>1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10.96034339436247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10.96034339436247</v>
      </c>
    </row>
    <row r="3404" spans="1:31" x14ac:dyDescent="0.3">
      <c r="A3404">
        <v>2456725</v>
      </c>
      <c r="B3404">
        <v>1</v>
      </c>
      <c r="C3404" t="s">
        <v>80</v>
      </c>
      <c r="D3404" t="s">
        <v>90</v>
      </c>
      <c r="E3404" t="s">
        <v>284</v>
      </c>
      <c r="F3404" t="s">
        <v>10039</v>
      </c>
      <c r="G3404" t="s">
        <v>149</v>
      </c>
      <c r="H3404" t="s">
        <v>135</v>
      </c>
      <c r="I3404" t="s">
        <v>136</v>
      </c>
      <c r="J3404" t="s">
        <v>137</v>
      </c>
      <c r="K3404" t="s">
        <v>138</v>
      </c>
      <c r="L3404" t="s">
        <v>10040</v>
      </c>
      <c r="M3404" t="s">
        <v>10041</v>
      </c>
      <c r="N3404">
        <v>1.1158333330000001</v>
      </c>
      <c r="O3404">
        <v>0</v>
      </c>
      <c r="P3404">
        <v>9050</v>
      </c>
      <c r="Q3404">
        <v>0</v>
      </c>
      <c r="R3404">
        <v>0</v>
      </c>
      <c r="S3404">
        <v>1</v>
      </c>
      <c r="T3404">
        <v>536</v>
      </c>
      <c r="U3404">
        <v>0</v>
      </c>
      <c r="V3404">
        <v>2</v>
      </c>
      <c r="W3404">
        <v>0</v>
      </c>
      <c r="X3404">
        <v>2957.1017948857011</v>
      </c>
      <c r="Y3404">
        <v>0</v>
      </c>
      <c r="Z3404">
        <v>0</v>
      </c>
      <c r="AA3404">
        <v>24.733539059741716</v>
      </c>
      <c r="AB3404">
        <v>291.89902817942573</v>
      </c>
      <c r="AC3404">
        <v>0</v>
      </c>
      <c r="AD3404">
        <v>77.075892003466549</v>
      </c>
      <c r="AE3404">
        <v>3350.8102541283351</v>
      </c>
    </row>
    <row r="3405" spans="1:31" x14ac:dyDescent="0.3">
      <c r="A3405">
        <v>2456227</v>
      </c>
      <c r="B3405">
        <v>1</v>
      </c>
      <c r="C3405" t="s">
        <v>80</v>
      </c>
      <c r="D3405" t="s">
        <v>83</v>
      </c>
      <c r="E3405" t="s">
        <v>173</v>
      </c>
      <c r="F3405" t="s">
        <v>10042</v>
      </c>
      <c r="G3405" t="s">
        <v>175</v>
      </c>
      <c r="H3405" t="s">
        <v>144</v>
      </c>
      <c r="I3405" t="s">
        <v>136</v>
      </c>
      <c r="J3405" t="s">
        <v>137</v>
      </c>
      <c r="K3405" t="s">
        <v>138</v>
      </c>
      <c r="L3405" t="s">
        <v>10043</v>
      </c>
      <c r="M3405" t="s">
        <v>10044</v>
      </c>
      <c r="N3405">
        <v>2.5016666660000002</v>
      </c>
      <c r="O3405">
        <v>0</v>
      </c>
      <c r="P3405">
        <v>5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2.0202278410371561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2.0202278410371561</v>
      </c>
    </row>
    <row r="3406" spans="1:31" x14ac:dyDescent="0.3">
      <c r="A3406">
        <v>2456284</v>
      </c>
      <c r="B3406">
        <v>1</v>
      </c>
      <c r="C3406" t="s">
        <v>81</v>
      </c>
      <c r="D3406" t="s">
        <v>118</v>
      </c>
      <c r="E3406" t="s">
        <v>173</v>
      </c>
      <c r="F3406" t="s">
        <v>10045</v>
      </c>
      <c r="G3406" t="s">
        <v>175</v>
      </c>
      <c r="H3406" t="s">
        <v>144</v>
      </c>
      <c r="I3406" t="s">
        <v>136</v>
      </c>
      <c r="J3406" t="s">
        <v>137</v>
      </c>
      <c r="K3406" t="s">
        <v>138</v>
      </c>
      <c r="L3406" t="s">
        <v>10046</v>
      </c>
      <c r="M3406" t="s">
        <v>10047</v>
      </c>
      <c r="N3406">
        <v>3.2236111109999999</v>
      </c>
      <c r="O3406">
        <v>0</v>
      </c>
      <c r="P3406">
        <v>2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0.56642953355886572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0.56642953355886572</v>
      </c>
    </row>
    <row r="3407" spans="1:31" x14ac:dyDescent="0.3">
      <c r="A3407">
        <v>2456035</v>
      </c>
      <c r="B3407">
        <v>1</v>
      </c>
      <c r="C3407" t="s">
        <v>80</v>
      </c>
      <c r="D3407" t="s">
        <v>99</v>
      </c>
      <c r="E3407" t="s">
        <v>141</v>
      </c>
      <c r="F3407" t="s">
        <v>10048</v>
      </c>
      <c r="G3407" t="s">
        <v>143</v>
      </c>
      <c r="H3407" t="s">
        <v>144</v>
      </c>
      <c r="I3407" t="s">
        <v>136</v>
      </c>
      <c r="J3407" t="s">
        <v>137</v>
      </c>
      <c r="K3407" t="s">
        <v>138</v>
      </c>
      <c r="L3407" t="s">
        <v>10049</v>
      </c>
      <c r="M3407" t="s">
        <v>10050</v>
      </c>
      <c r="N3407">
        <v>0.76194444400000005</v>
      </c>
      <c r="O3407">
        <v>0</v>
      </c>
      <c r="P3407">
        <v>10</v>
      </c>
      <c r="Q3407">
        <v>0</v>
      </c>
      <c r="R3407">
        <v>1</v>
      </c>
      <c r="S3407">
        <v>0</v>
      </c>
      <c r="T3407">
        <v>3</v>
      </c>
      <c r="U3407">
        <v>0</v>
      </c>
      <c r="V3407">
        <v>0</v>
      </c>
      <c r="W3407">
        <v>0</v>
      </c>
      <c r="X3407">
        <v>0.46192373030744283</v>
      </c>
      <c r="Y3407">
        <v>0</v>
      </c>
      <c r="Z3407">
        <v>1.0221055442851217</v>
      </c>
      <c r="AA3407">
        <v>0</v>
      </c>
      <c r="AB3407">
        <v>0.89046415125551437</v>
      </c>
      <c r="AC3407">
        <v>0</v>
      </c>
      <c r="AD3407">
        <v>0</v>
      </c>
      <c r="AE3407">
        <v>2.3744934258480788</v>
      </c>
    </row>
    <row r="3408" spans="1:31" x14ac:dyDescent="0.3">
      <c r="A3408">
        <v>2456178</v>
      </c>
      <c r="B3408">
        <v>1</v>
      </c>
      <c r="C3408" t="s">
        <v>81</v>
      </c>
      <c r="D3408" t="s">
        <v>117</v>
      </c>
      <c r="E3408" t="s">
        <v>147</v>
      </c>
      <c r="F3408" t="s">
        <v>10051</v>
      </c>
      <c r="G3408" t="s">
        <v>134</v>
      </c>
      <c r="H3408" t="s">
        <v>135</v>
      </c>
      <c r="I3408" t="s">
        <v>136</v>
      </c>
      <c r="J3408" t="s">
        <v>137</v>
      </c>
      <c r="K3408" t="s">
        <v>138</v>
      </c>
      <c r="L3408" t="s">
        <v>10052</v>
      </c>
      <c r="M3408" t="s">
        <v>10053</v>
      </c>
      <c r="N3408">
        <v>2.275555555</v>
      </c>
      <c r="O3408">
        <v>1</v>
      </c>
      <c r="P3408">
        <v>244</v>
      </c>
      <c r="Q3408">
        <v>1</v>
      </c>
      <c r="R3408">
        <v>12</v>
      </c>
      <c r="S3408">
        <v>5</v>
      </c>
      <c r="T3408">
        <v>9</v>
      </c>
      <c r="U3408">
        <v>0</v>
      </c>
      <c r="V3408">
        <v>0</v>
      </c>
      <c r="W3408">
        <v>0.59760131453527998</v>
      </c>
      <c r="X3408">
        <v>49.000646102735892</v>
      </c>
      <c r="Y3408">
        <v>1.7277179877710349</v>
      </c>
      <c r="Z3408">
        <v>3.7631146827125117</v>
      </c>
      <c r="AA3408">
        <v>33.301821365218942</v>
      </c>
      <c r="AB3408">
        <v>8.6391779879344579</v>
      </c>
      <c r="AC3408">
        <v>0</v>
      </c>
      <c r="AD3408">
        <v>0</v>
      </c>
      <c r="AE3408">
        <v>97.030079440908125</v>
      </c>
    </row>
    <row r="3409" spans="1:31" x14ac:dyDescent="0.3">
      <c r="A3409">
        <v>2456553</v>
      </c>
      <c r="B3409">
        <v>1</v>
      </c>
      <c r="C3409" t="s">
        <v>81</v>
      </c>
      <c r="D3409" t="s">
        <v>125</v>
      </c>
      <c r="E3409" t="s">
        <v>132</v>
      </c>
      <c r="F3409" t="s">
        <v>10054</v>
      </c>
      <c r="G3409" t="s">
        <v>149</v>
      </c>
      <c r="H3409" t="s">
        <v>135</v>
      </c>
      <c r="I3409" t="s">
        <v>136</v>
      </c>
      <c r="J3409" t="s">
        <v>137</v>
      </c>
      <c r="K3409" t="s">
        <v>138</v>
      </c>
      <c r="L3409" t="s">
        <v>10055</v>
      </c>
      <c r="M3409" t="s">
        <v>10056</v>
      </c>
      <c r="N3409">
        <v>1.228611111</v>
      </c>
      <c r="O3409">
        <v>0</v>
      </c>
      <c r="P3409">
        <v>419</v>
      </c>
      <c r="Q3409">
        <v>25</v>
      </c>
      <c r="R3409">
        <v>56</v>
      </c>
      <c r="S3409">
        <v>2</v>
      </c>
      <c r="T3409">
        <v>37</v>
      </c>
      <c r="U3409">
        <v>0</v>
      </c>
      <c r="V3409">
        <v>0</v>
      </c>
      <c r="W3409">
        <v>0</v>
      </c>
      <c r="X3409">
        <v>102.53084765856138</v>
      </c>
      <c r="Y3409">
        <v>35.825239260538709</v>
      </c>
      <c r="Z3409">
        <v>15.958978476822516</v>
      </c>
      <c r="AA3409">
        <v>7.4824114832600914</v>
      </c>
      <c r="AB3409">
        <v>24.409696792931044</v>
      </c>
      <c r="AC3409">
        <v>0</v>
      </c>
      <c r="AD3409">
        <v>0</v>
      </c>
      <c r="AE3409">
        <v>186.20717367211375</v>
      </c>
    </row>
    <row r="3410" spans="1:31" x14ac:dyDescent="0.3">
      <c r="A3410">
        <v>2456453</v>
      </c>
      <c r="B3410">
        <v>1</v>
      </c>
      <c r="C3410" t="s">
        <v>80</v>
      </c>
      <c r="D3410" t="s">
        <v>95</v>
      </c>
      <c r="E3410" t="s">
        <v>159</v>
      </c>
      <c r="F3410" t="s">
        <v>10057</v>
      </c>
      <c r="G3410" t="s">
        <v>143</v>
      </c>
      <c r="H3410" t="s">
        <v>144</v>
      </c>
      <c r="I3410" t="s">
        <v>136</v>
      </c>
      <c r="J3410" t="s">
        <v>137</v>
      </c>
      <c r="K3410" t="s">
        <v>138</v>
      </c>
      <c r="L3410" t="s">
        <v>10058</v>
      </c>
      <c r="M3410" t="s">
        <v>10059</v>
      </c>
      <c r="N3410">
        <v>0.41527777700000001</v>
      </c>
      <c r="O3410">
        <v>0</v>
      </c>
      <c r="P3410">
        <v>203</v>
      </c>
      <c r="Q3410">
        <v>0</v>
      </c>
      <c r="R3410">
        <v>1</v>
      </c>
      <c r="S3410">
        <v>0</v>
      </c>
      <c r="T3410">
        <v>14</v>
      </c>
      <c r="U3410">
        <v>0</v>
      </c>
      <c r="V3410">
        <v>0</v>
      </c>
      <c r="W3410">
        <v>0</v>
      </c>
      <c r="X3410">
        <v>19.820601637748062</v>
      </c>
      <c r="Y3410">
        <v>0</v>
      </c>
      <c r="Z3410">
        <v>6.0436499580062677E-4</v>
      </c>
      <c r="AA3410">
        <v>0</v>
      </c>
      <c r="AB3410">
        <v>2.5177994707927511</v>
      </c>
      <c r="AC3410">
        <v>0</v>
      </c>
      <c r="AD3410">
        <v>0</v>
      </c>
      <c r="AE3410">
        <v>22.339005473536616</v>
      </c>
    </row>
    <row r="3411" spans="1:31" x14ac:dyDescent="0.3">
      <c r="A3411">
        <v>2456559</v>
      </c>
      <c r="B3411">
        <v>1</v>
      </c>
      <c r="C3411" t="s">
        <v>80</v>
      </c>
      <c r="D3411" t="s">
        <v>99</v>
      </c>
      <c r="E3411" t="s">
        <v>141</v>
      </c>
      <c r="F3411" t="s">
        <v>9177</v>
      </c>
      <c r="G3411" t="s">
        <v>143</v>
      </c>
      <c r="H3411" t="s">
        <v>144</v>
      </c>
      <c r="I3411" t="s">
        <v>136</v>
      </c>
      <c r="J3411" t="s">
        <v>137</v>
      </c>
      <c r="K3411" t="s">
        <v>138</v>
      </c>
      <c r="L3411" t="s">
        <v>10060</v>
      </c>
      <c r="M3411" t="s">
        <v>10061</v>
      </c>
      <c r="N3411">
        <v>0.40833333300000002</v>
      </c>
      <c r="O3411">
        <v>0</v>
      </c>
      <c r="P3411">
        <v>29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8.2717436512986833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8.2717436512986833</v>
      </c>
    </row>
    <row r="3412" spans="1:31" x14ac:dyDescent="0.3">
      <c r="A3412">
        <v>2456407</v>
      </c>
      <c r="B3412">
        <v>1</v>
      </c>
      <c r="C3412" t="s">
        <v>80</v>
      </c>
      <c r="D3412" t="s">
        <v>106</v>
      </c>
      <c r="E3412" t="s">
        <v>159</v>
      </c>
      <c r="F3412" t="s">
        <v>10062</v>
      </c>
      <c r="G3412" t="s">
        <v>1536</v>
      </c>
      <c r="H3412" t="s">
        <v>144</v>
      </c>
      <c r="I3412" t="s">
        <v>136</v>
      </c>
      <c r="J3412" t="s">
        <v>137</v>
      </c>
      <c r="K3412" t="s">
        <v>138</v>
      </c>
      <c r="L3412" t="s">
        <v>10063</v>
      </c>
      <c r="M3412" t="s">
        <v>10064</v>
      </c>
      <c r="N3412">
        <v>3.3405555549999999</v>
      </c>
      <c r="O3412">
        <v>0</v>
      </c>
      <c r="P3412">
        <v>103</v>
      </c>
      <c r="Q3412">
        <v>0</v>
      </c>
      <c r="R3412">
        <v>1</v>
      </c>
      <c r="S3412">
        <v>0</v>
      </c>
      <c r="T3412">
        <v>11</v>
      </c>
      <c r="U3412">
        <v>0</v>
      </c>
      <c r="V3412">
        <v>0</v>
      </c>
      <c r="W3412">
        <v>0</v>
      </c>
      <c r="X3412">
        <v>52.316123576288184</v>
      </c>
      <c r="Y3412">
        <v>0</v>
      </c>
      <c r="Z3412">
        <v>1.7802506942525655</v>
      </c>
      <c r="AA3412">
        <v>0</v>
      </c>
      <c r="AB3412">
        <v>8.7182132482939387</v>
      </c>
      <c r="AC3412">
        <v>0</v>
      </c>
      <c r="AD3412">
        <v>0</v>
      </c>
      <c r="AE3412">
        <v>62.814587518834685</v>
      </c>
    </row>
    <row r="3413" spans="1:31" x14ac:dyDescent="0.3">
      <c r="A3413">
        <v>2456012</v>
      </c>
      <c r="B3413">
        <v>1</v>
      </c>
      <c r="C3413" t="s">
        <v>81</v>
      </c>
      <c r="D3413" t="s">
        <v>113</v>
      </c>
      <c r="E3413" t="s">
        <v>141</v>
      </c>
      <c r="F3413" t="s">
        <v>9719</v>
      </c>
      <c r="G3413" t="s">
        <v>156</v>
      </c>
      <c r="H3413" t="s">
        <v>144</v>
      </c>
      <c r="I3413" t="s">
        <v>136</v>
      </c>
      <c r="J3413" t="s">
        <v>137</v>
      </c>
      <c r="K3413" t="s">
        <v>138</v>
      </c>
      <c r="L3413" t="s">
        <v>10065</v>
      </c>
      <c r="M3413" t="s">
        <v>10066</v>
      </c>
      <c r="N3413">
        <v>1.0094444440000001</v>
      </c>
      <c r="O3413">
        <v>0</v>
      </c>
      <c r="P3413">
        <v>51</v>
      </c>
      <c r="Q3413">
        <v>0</v>
      </c>
      <c r="R3413">
        <v>0</v>
      </c>
      <c r="S3413">
        <v>0</v>
      </c>
      <c r="T3413">
        <v>4</v>
      </c>
      <c r="U3413">
        <v>0</v>
      </c>
      <c r="V3413">
        <v>0</v>
      </c>
      <c r="W3413">
        <v>0</v>
      </c>
      <c r="X3413">
        <v>8.8283350667546596</v>
      </c>
      <c r="Y3413">
        <v>0</v>
      </c>
      <c r="Z3413">
        <v>0</v>
      </c>
      <c r="AA3413">
        <v>0</v>
      </c>
      <c r="AB3413">
        <v>2.749833510792183</v>
      </c>
      <c r="AC3413">
        <v>0</v>
      </c>
      <c r="AD3413">
        <v>0</v>
      </c>
      <c r="AE3413">
        <v>11.578168577546842</v>
      </c>
    </row>
    <row r="3414" spans="1:31" x14ac:dyDescent="0.3">
      <c r="A3414">
        <v>2456599</v>
      </c>
      <c r="B3414">
        <v>1</v>
      </c>
      <c r="C3414" t="s">
        <v>81</v>
      </c>
      <c r="D3414" t="s">
        <v>122</v>
      </c>
      <c r="E3414" t="s">
        <v>141</v>
      </c>
      <c r="F3414" t="s">
        <v>10067</v>
      </c>
      <c r="G3414" t="s">
        <v>366</v>
      </c>
      <c r="H3414" t="s">
        <v>144</v>
      </c>
      <c r="I3414" t="s">
        <v>136</v>
      </c>
      <c r="J3414" t="s">
        <v>137</v>
      </c>
      <c r="K3414" t="s">
        <v>138</v>
      </c>
      <c r="L3414" t="s">
        <v>10068</v>
      </c>
      <c r="M3414" t="s">
        <v>10069</v>
      </c>
      <c r="N3414">
        <v>1.7075</v>
      </c>
      <c r="O3414">
        <v>0</v>
      </c>
      <c r="P3414">
        <v>39</v>
      </c>
      <c r="Q3414">
        <v>0</v>
      </c>
      <c r="R3414">
        <v>0</v>
      </c>
      <c r="S3414">
        <v>0</v>
      </c>
      <c r="T3414">
        <v>4</v>
      </c>
      <c r="U3414">
        <v>0</v>
      </c>
      <c r="V3414">
        <v>0</v>
      </c>
      <c r="W3414">
        <v>0</v>
      </c>
      <c r="X3414">
        <v>9.9922536646974098</v>
      </c>
      <c r="Y3414">
        <v>0</v>
      </c>
      <c r="Z3414">
        <v>0</v>
      </c>
      <c r="AA3414">
        <v>0</v>
      </c>
      <c r="AB3414">
        <v>9.2329107501964214E-2</v>
      </c>
      <c r="AC3414">
        <v>0</v>
      </c>
      <c r="AD3414">
        <v>0</v>
      </c>
      <c r="AE3414">
        <v>10.084582772199374</v>
      </c>
    </row>
    <row r="3415" spans="1:31" x14ac:dyDescent="0.3">
      <c r="A3415">
        <v>2456138</v>
      </c>
      <c r="B3415">
        <v>1</v>
      </c>
      <c r="C3415" t="s">
        <v>81</v>
      </c>
      <c r="D3415" t="s">
        <v>121</v>
      </c>
      <c r="E3415" t="s">
        <v>169</v>
      </c>
      <c r="F3415" t="s">
        <v>10070</v>
      </c>
      <c r="G3415" t="s">
        <v>149</v>
      </c>
      <c r="H3415" t="s">
        <v>135</v>
      </c>
      <c r="I3415" t="s">
        <v>660</v>
      </c>
      <c r="J3415" t="s">
        <v>137</v>
      </c>
      <c r="K3415" t="s">
        <v>138</v>
      </c>
      <c r="L3415" t="s">
        <v>10071</v>
      </c>
      <c r="M3415" t="s">
        <v>10072</v>
      </c>
      <c r="N3415">
        <v>1.6666666E-2</v>
      </c>
      <c r="O3415">
        <v>0</v>
      </c>
      <c r="P3415">
        <v>1410</v>
      </c>
      <c r="Q3415">
        <v>9</v>
      </c>
      <c r="R3415">
        <v>72</v>
      </c>
      <c r="S3415">
        <v>12</v>
      </c>
      <c r="T3415">
        <v>67</v>
      </c>
      <c r="U3415">
        <v>0</v>
      </c>
      <c r="V3415">
        <v>0</v>
      </c>
      <c r="W3415">
        <v>0</v>
      </c>
      <c r="X3415">
        <v>2.7051673753293892</v>
      </c>
      <c r="Y3415">
        <v>5.9895371445764206E-2</v>
      </c>
      <c r="Z3415">
        <v>8.5602878621212922E-2</v>
      </c>
      <c r="AA3415">
        <v>0.5685878402916581</v>
      </c>
      <c r="AB3415">
        <v>0.8568054284930906</v>
      </c>
      <c r="AC3415">
        <v>0</v>
      </c>
      <c r="AD3415">
        <v>0</v>
      </c>
      <c r="AE3415">
        <v>4.2760588941811148</v>
      </c>
    </row>
    <row r="3416" spans="1:31" x14ac:dyDescent="0.3">
      <c r="A3416">
        <v>2456616</v>
      </c>
      <c r="B3416">
        <v>1</v>
      </c>
      <c r="C3416" t="s">
        <v>81</v>
      </c>
      <c r="D3416" t="s">
        <v>112</v>
      </c>
      <c r="E3416" t="s">
        <v>159</v>
      </c>
      <c r="F3416" t="s">
        <v>10073</v>
      </c>
      <c r="G3416" t="s">
        <v>143</v>
      </c>
      <c r="H3416" t="s">
        <v>144</v>
      </c>
      <c r="I3416" t="s">
        <v>136</v>
      </c>
      <c r="J3416" t="s">
        <v>137</v>
      </c>
      <c r="K3416" t="s">
        <v>138</v>
      </c>
      <c r="L3416" t="s">
        <v>10074</v>
      </c>
      <c r="M3416" t="s">
        <v>10075</v>
      </c>
      <c r="N3416">
        <v>0.34305555500000001</v>
      </c>
      <c r="O3416">
        <v>0</v>
      </c>
      <c r="P3416">
        <v>196</v>
      </c>
      <c r="Q3416">
        <v>0</v>
      </c>
      <c r="R3416">
        <v>4</v>
      </c>
      <c r="S3416">
        <v>0</v>
      </c>
      <c r="T3416">
        <v>16</v>
      </c>
      <c r="U3416">
        <v>0</v>
      </c>
      <c r="V3416">
        <v>0</v>
      </c>
      <c r="W3416">
        <v>0</v>
      </c>
      <c r="X3416">
        <v>15.714900828079118</v>
      </c>
      <c r="Y3416">
        <v>0</v>
      </c>
      <c r="Z3416">
        <v>0.65247587089614933</v>
      </c>
      <c r="AA3416">
        <v>0</v>
      </c>
      <c r="AB3416">
        <v>5.4880259920673859</v>
      </c>
      <c r="AC3416">
        <v>0</v>
      </c>
      <c r="AD3416">
        <v>0</v>
      </c>
      <c r="AE3416">
        <v>21.855402691042652</v>
      </c>
    </row>
    <row r="3417" spans="1:31" x14ac:dyDescent="0.3">
      <c r="A3417">
        <v>2456118</v>
      </c>
      <c r="B3417">
        <v>1</v>
      </c>
      <c r="C3417" t="s">
        <v>81</v>
      </c>
      <c r="D3417" t="s">
        <v>118</v>
      </c>
      <c r="E3417" t="s">
        <v>173</v>
      </c>
      <c r="F3417" t="s">
        <v>10076</v>
      </c>
      <c r="G3417" t="s">
        <v>175</v>
      </c>
      <c r="H3417" t="s">
        <v>144</v>
      </c>
      <c r="I3417" t="s">
        <v>136</v>
      </c>
      <c r="J3417" t="s">
        <v>137</v>
      </c>
      <c r="K3417" t="s">
        <v>138</v>
      </c>
      <c r="L3417" t="s">
        <v>10077</v>
      </c>
      <c r="M3417" t="s">
        <v>10078</v>
      </c>
      <c r="N3417">
        <v>1.0825</v>
      </c>
      <c r="O3417">
        <v>0</v>
      </c>
      <c r="P3417">
        <v>2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0.60521527153587162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0.60521527153587162</v>
      </c>
    </row>
    <row r="3418" spans="1:31" x14ac:dyDescent="0.3">
      <c r="A3418">
        <v>2456018</v>
      </c>
      <c r="B3418">
        <v>1</v>
      </c>
      <c r="C3418" t="s">
        <v>80</v>
      </c>
      <c r="D3418" t="s">
        <v>96</v>
      </c>
      <c r="E3418" t="s">
        <v>147</v>
      </c>
      <c r="F3418" t="s">
        <v>10079</v>
      </c>
      <c r="G3418" t="s">
        <v>143</v>
      </c>
      <c r="H3418" t="s">
        <v>135</v>
      </c>
      <c r="I3418" t="s">
        <v>136</v>
      </c>
      <c r="J3418" t="s">
        <v>137</v>
      </c>
      <c r="K3418" t="s">
        <v>138</v>
      </c>
      <c r="L3418" t="s">
        <v>9838</v>
      </c>
      <c r="M3418" t="s">
        <v>10080</v>
      </c>
      <c r="N3418">
        <v>0.96777777700000001</v>
      </c>
      <c r="O3418">
        <v>0</v>
      </c>
      <c r="P3418">
        <v>23</v>
      </c>
      <c r="Q3418">
        <v>2</v>
      </c>
      <c r="R3418">
        <v>39</v>
      </c>
      <c r="S3418">
        <v>1</v>
      </c>
      <c r="T3418">
        <v>24</v>
      </c>
      <c r="U3418">
        <v>0</v>
      </c>
      <c r="V3418">
        <v>0</v>
      </c>
      <c r="W3418">
        <v>0</v>
      </c>
      <c r="X3418">
        <v>15.425272133467189</v>
      </c>
      <c r="Y3418">
        <v>31.517866178296863</v>
      </c>
      <c r="Z3418">
        <v>38.557080940563928</v>
      </c>
      <c r="AA3418">
        <v>97.564475181450916</v>
      </c>
      <c r="AB3418">
        <v>42.608416639926283</v>
      </c>
      <c r="AC3418">
        <v>0</v>
      </c>
      <c r="AD3418">
        <v>0</v>
      </c>
      <c r="AE3418">
        <v>225.67311107370517</v>
      </c>
    </row>
    <row r="3419" spans="1:31" x14ac:dyDescent="0.3">
      <c r="A3419">
        <v>2456659</v>
      </c>
      <c r="B3419">
        <v>1</v>
      </c>
      <c r="C3419" t="s">
        <v>81</v>
      </c>
      <c r="D3419" t="s">
        <v>115</v>
      </c>
      <c r="E3419" t="s">
        <v>159</v>
      </c>
      <c r="F3419" t="s">
        <v>10081</v>
      </c>
      <c r="G3419" t="s">
        <v>143</v>
      </c>
      <c r="H3419" t="s">
        <v>144</v>
      </c>
      <c r="I3419" t="s">
        <v>136</v>
      </c>
      <c r="J3419" t="s">
        <v>137</v>
      </c>
      <c r="K3419" t="s">
        <v>138</v>
      </c>
      <c r="L3419" t="s">
        <v>10082</v>
      </c>
      <c r="M3419" t="s">
        <v>10083</v>
      </c>
      <c r="N3419">
        <v>0.653888888</v>
      </c>
      <c r="O3419">
        <v>0</v>
      </c>
      <c r="P3419">
        <v>29</v>
      </c>
      <c r="Q3419">
        <v>0</v>
      </c>
      <c r="R3419">
        <v>1</v>
      </c>
      <c r="S3419">
        <v>0</v>
      </c>
      <c r="T3419">
        <v>176</v>
      </c>
      <c r="U3419">
        <v>0</v>
      </c>
      <c r="V3419">
        <v>0</v>
      </c>
      <c r="W3419">
        <v>0</v>
      </c>
      <c r="X3419">
        <v>1.921901409320337</v>
      </c>
      <c r="Y3419">
        <v>0</v>
      </c>
      <c r="Z3419">
        <v>0.14464050648392474</v>
      </c>
      <c r="AA3419">
        <v>0</v>
      </c>
      <c r="AB3419">
        <v>41.91447234332896</v>
      </c>
      <c r="AC3419">
        <v>0</v>
      </c>
      <c r="AD3419">
        <v>0</v>
      </c>
      <c r="AE3419">
        <v>43.981014259133218</v>
      </c>
    </row>
    <row r="3420" spans="1:31" x14ac:dyDescent="0.3">
      <c r="A3420">
        <v>2456095</v>
      </c>
      <c r="B3420">
        <v>1</v>
      </c>
      <c r="C3420" t="s">
        <v>81</v>
      </c>
      <c r="D3420" t="s">
        <v>128</v>
      </c>
      <c r="E3420" t="s">
        <v>141</v>
      </c>
      <c r="F3420" t="s">
        <v>10084</v>
      </c>
      <c r="G3420" t="s">
        <v>156</v>
      </c>
      <c r="H3420" t="s">
        <v>144</v>
      </c>
      <c r="I3420" t="s">
        <v>136</v>
      </c>
      <c r="J3420" t="s">
        <v>137</v>
      </c>
      <c r="K3420" t="s">
        <v>138</v>
      </c>
      <c r="L3420" t="s">
        <v>10085</v>
      </c>
      <c r="M3420" t="s">
        <v>10086</v>
      </c>
      <c r="N3420">
        <v>1.0191666660000001</v>
      </c>
      <c r="O3420">
        <v>0</v>
      </c>
      <c r="P3420">
        <v>135</v>
      </c>
      <c r="Q3420">
        <v>0</v>
      </c>
      <c r="R3420">
        <v>0</v>
      </c>
      <c r="S3420">
        <v>0</v>
      </c>
      <c r="T3420">
        <v>9</v>
      </c>
      <c r="U3420">
        <v>0</v>
      </c>
      <c r="V3420">
        <v>0</v>
      </c>
      <c r="W3420">
        <v>0</v>
      </c>
      <c r="X3420">
        <v>52.273639863306208</v>
      </c>
      <c r="Y3420">
        <v>0</v>
      </c>
      <c r="Z3420">
        <v>0</v>
      </c>
      <c r="AA3420">
        <v>0</v>
      </c>
      <c r="AB3420">
        <v>6.8379455352449536</v>
      </c>
      <c r="AC3420">
        <v>0</v>
      </c>
      <c r="AD3420">
        <v>0</v>
      </c>
      <c r="AE3420">
        <v>59.111585398551163</v>
      </c>
    </row>
    <row r="3421" spans="1:31" x14ac:dyDescent="0.3">
      <c r="A3421">
        <v>2456038</v>
      </c>
      <c r="B3421">
        <v>1</v>
      </c>
      <c r="C3421" t="s">
        <v>80</v>
      </c>
      <c r="D3421" t="s">
        <v>106</v>
      </c>
      <c r="E3421" t="s">
        <v>159</v>
      </c>
      <c r="F3421" t="s">
        <v>10087</v>
      </c>
      <c r="G3421" t="s">
        <v>725</v>
      </c>
      <c r="H3421" t="s">
        <v>144</v>
      </c>
      <c r="I3421" t="s">
        <v>136</v>
      </c>
      <c r="J3421" t="s">
        <v>137</v>
      </c>
      <c r="K3421" t="s">
        <v>138</v>
      </c>
      <c r="L3421" t="s">
        <v>10088</v>
      </c>
      <c r="M3421" t="s">
        <v>10089</v>
      </c>
      <c r="N3421">
        <v>2.5955555549999998</v>
      </c>
      <c r="O3421">
        <v>0</v>
      </c>
      <c r="P3421">
        <v>3</v>
      </c>
      <c r="Q3421">
        <v>0</v>
      </c>
      <c r="R3421">
        <v>12</v>
      </c>
      <c r="S3421">
        <v>0</v>
      </c>
      <c r="T3421">
        <v>3</v>
      </c>
      <c r="U3421">
        <v>0</v>
      </c>
      <c r="V3421">
        <v>0</v>
      </c>
      <c r="W3421">
        <v>0</v>
      </c>
      <c r="X3421">
        <v>5.3165692956447304</v>
      </c>
      <c r="Y3421">
        <v>0</v>
      </c>
      <c r="Z3421">
        <v>29.511670306058026</v>
      </c>
      <c r="AA3421">
        <v>0</v>
      </c>
      <c r="AB3421">
        <v>8.0860338268293219</v>
      </c>
      <c r="AC3421">
        <v>0</v>
      </c>
      <c r="AD3421">
        <v>0</v>
      </c>
      <c r="AE3421">
        <v>42.914273428532077</v>
      </c>
    </row>
    <row r="3422" spans="1:31" x14ac:dyDescent="0.3">
      <c r="A3422">
        <v>2456430</v>
      </c>
      <c r="B3422">
        <v>1</v>
      </c>
      <c r="C3422" t="s">
        <v>80</v>
      </c>
      <c r="D3422" t="s">
        <v>85</v>
      </c>
      <c r="E3422" t="s">
        <v>141</v>
      </c>
      <c r="F3422" t="s">
        <v>10090</v>
      </c>
      <c r="G3422" t="s">
        <v>156</v>
      </c>
      <c r="H3422" t="s">
        <v>144</v>
      </c>
      <c r="I3422" t="s">
        <v>136</v>
      </c>
      <c r="J3422" t="s">
        <v>137</v>
      </c>
      <c r="K3422" t="s">
        <v>138</v>
      </c>
      <c r="L3422" t="s">
        <v>10091</v>
      </c>
      <c r="M3422" t="s">
        <v>10092</v>
      </c>
      <c r="N3422">
        <v>1.0961111109999999</v>
      </c>
      <c r="O3422">
        <v>0</v>
      </c>
      <c r="P3422">
        <v>106</v>
      </c>
      <c r="Q3422">
        <v>0</v>
      </c>
      <c r="R3422">
        <v>0</v>
      </c>
      <c r="S3422">
        <v>0</v>
      </c>
      <c r="T3422">
        <v>13</v>
      </c>
      <c r="U3422">
        <v>0</v>
      </c>
      <c r="V3422">
        <v>0</v>
      </c>
      <c r="W3422">
        <v>0</v>
      </c>
      <c r="X3422">
        <v>30.674824651033219</v>
      </c>
      <c r="Y3422">
        <v>0</v>
      </c>
      <c r="Z3422">
        <v>0</v>
      </c>
      <c r="AA3422">
        <v>0</v>
      </c>
      <c r="AB3422">
        <v>12.218768461327977</v>
      </c>
      <c r="AC3422">
        <v>0</v>
      </c>
      <c r="AD3422">
        <v>0</v>
      </c>
      <c r="AE3422">
        <v>42.893593112361195</v>
      </c>
    </row>
    <row r="3423" spans="1:31" x14ac:dyDescent="0.3">
      <c r="A3423">
        <v>2456622</v>
      </c>
      <c r="B3423">
        <v>1</v>
      </c>
      <c r="C3423" t="s">
        <v>80</v>
      </c>
      <c r="D3423" t="s">
        <v>108</v>
      </c>
      <c r="E3423" t="s">
        <v>141</v>
      </c>
      <c r="F3423" t="s">
        <v>10093</v>
      </c>
      <c r="G3423" t="s">
        <v>156</v>
      </c>
      <c r="H3423" t="s">
        <v>144</v>
      </c>
      <c r="I3423" t="s">
        <v>136</v>
      </c>
      <c r="J3423" t="s">
        <v>137</v>
      </c>
      <c r="K3423" t="s">
        <v>138</v>
      </c>
      <c r="L3423" t="s">
        <v>10094</v>
      </c>
      <c r="M3423" t="s">
        <v>10095</v>
      </c>
      <c r="N3423">
        <v>0.96444444399999996</v>
      </c>
      <c r="O3423">
        <v>0</v>
      </c>
      <c r="P3423">
        <v>4</v>
      </c>
      <c r="Q3423">
        <v>0</v>
      </c>
      <c r="R3423">
        <v>3</v>
      </c>
      <c r="S3423">
        <v>0</v>
      </c>
      <c r="T3423">
        <v>3</v>
      </c>
      <c r="U3423">
        <v>0</v>
      </c>
      <c r="V3423">
        <v>0</v>
      </c>
      <c r="W3423">
        <v>0</v>
      </c>
      <c r="X3423">
        <v>0.61952064247970684</v>
      </c>
      <c r="Y3423">
        <v>0</v>
      </c>
      <c r="Z3423">
        <v>0.75348231721227021</v>
      </c>
      <c r="AA3423">
        <v>0</v>
      </c>
      <c r="AB3423">
        <v>0.419053417442598</v>
      </c>
      <c r="AC3423">
        <v>0</v>
      </c>
      <c r="AD3423">
        <v>0</v>
      </c>
      <c r="AE3423">
        <v>1.792056377134575</v>
      </c>
    </row>
    <row r="3424" spans="1:31" x14ac:dyDescent="0.3">
      <c r="A3424">
        <v>2456081</v>
      </c>
      <c r="B3424">
        <v>1</v>
      </c>
      <c r="C3424" t="s">
        <v>80</v>
      </c>
      <c r="D3424" t="s">
        <v>95</v>
      </c>
      <c r="E3424" t="s">
        <v>141</v>
      </c>
      <c r="F3424" t="s">
        <v>10096</v>
      </c>
      <c r="G3424" t="s">
        <v>200</v>
      </c>
      <c r="H3424" t="s">
        <v>144</v>
      </c>
      <c r="I3424" t="s">
        <v>136</v>
      </c>
      <c r="J3424" t="s">
        <v>137</v>
      </c>
      <c r="K3424" t="s">
        <v>138</v>
      </c>
      <c r="L3424" t="s">
        <v>10097</v>
      </c>
      <c r="M3424" t="s">
        <v>10098</v>
      </c>
      <c r="N3424">
        <v>3.571111111</v>
      </c>
      <c r="O3424">
        <v>0</v>
      </c>
      <c r="P3424">
        <v>7</v>
      </c>
      <c r="Q3424">
        <v>0</v>
      </c>
      <c r="R3424">
        <v>0</v>
      </c>
      <c r="S3424">
        <v>0</v>
      </c>
      <c r="T3424">
        <v>2</v>
      </c>
      <c r="U3424">
        <v>0</v>
      </c>
      <c r="V3424">
        <v>0</v>
      </c>
      <c r="W3424">
        <v>0</v>
      </c>
      <c r="X3424">
        <v>1.7590735221277991</v>
      </c>
      <c r="Y3424">
        <v>0</v>
      </c>
      <c r="Z3424">
        <v>0</v>
      </c>
      <c r="AA3424">
        <v>0</v>
      </c>
      <c r="AB3424">
        <v>2.1682582026462596</v>
      </c>
      <c r="AC3424">
        <v>0</v>
      </c>
      <c r="AD3424">
        <v>0</v>
      </c>
      <c r="AE3424">
        <v>3.9273317247740587</v>
      </c>
    </row>
    <row r="3425" spans="1:31" x14ac:dyDescent="0.3">
      <c r="A3425">
        <v>2456722</v>
      </c>
      <c r="B3425">
        <v>1</v>
      </c>
      <c r="C3425" t="s">
        <v>80</v>
      </c>
      <c r="D3425" t="s">
        <v>108</v>
      </c>
      <c r="E3425" t="s">
        <v>141</v>
      </c>
      <c r="F3425" t="s">
        <v>10099</v>
      </c>
      <c r="G3425" t="s">
        <v>143</v>
      </c>
      <c r="H3425" t="s">
        <v>144</v>
      </c>
      <c r="I3425" t="s">
        <v>136</v>
      </c>
      <c r="J3425" t="s">
        <v>137</v>
      </c>
      <c r="K3425" t="s">
        <v>138</v>
      </c>
      <c r="L3425" t="s">
        <v>10100</v>
      </c>
      <c r="M3425" t="s">
        <v>10101</v>
      </c>
      <c r="N3425">
        <v>0.54638888799999996</v>
      </c>
      <c r="O3425">
        <v>0</v>
      </c>
      <c r="P3425">
        <v>43</v>
      </c>
      <c r="Q3425">
        <v>0</v>
      </c>
      <c r="R3425">
        <v>2</v>
      </c>
      <c r="S3425">
        <v>0</v>
      </c>
      <c r="T3425">
        <v>11</v>
      </c>
      <c r="U3425">
        <v>0</v>
      </c>
      <c r="V3425">
        <v>0</v>
      </c>
      <c r="W3425">
        <v>0</v>
      </c>
      <c r="X3425">
        <v>6.0440174777667961</v>
      </c>
      <c r="Y3425">
        <v>0</v>
      </c>
      <c r="Z3425">
        <v>3.5195962773418937E-2</v>
      </c>
      <c r="AA3425">
        <v>0</v>
      </c>
      <c r="AB3425">
        <v>2.325565769349367</v>
      </c>
      <c r="AC3425">
        <v>0</v>
      </c>
      <c r="AD3425">
        <v>0</v>
      </c>
      <c r="AE3425">
        <v>8.4047792098895826</v>
      </c>
    </row>
    <row r="3426" spans="1:31" x14ac:dyDescent="0.3">
      <c r="A3426">
        <v>2456293</v>
      </c>
      <c r="B3426">
        <v>1</v>
      </c>
      <c r="C3426" t="s">
        <v>80</v>
      </c>
      <c r="D3426" t="s">
        <v>93</v>
      </c>
      <c r="E3426" t="s">
        <v>141</v>
      </c>
      <c r="F3426" t="s">
        <v>10102</v>
      </c>
      <c r="G3426" t="s">
        <v>156</v>
      </c>
      <c r="H3426" t="s">
        <v>144</v>
      </c>
      <c r="I3426" t="s">
        <v>136</v>
      </c>
      <c r="J3426" t="s">
        <v>137</v>
      </c>
      <c r="K3426" t="s">
        <v>138</v>
      </c>
      <c r="L3426" t="s">
        <v>10103</v>
      </c>
      <c r="M3426" t="s">
        <v>10104</v>
      </c>
      <c r="N3426">
        <v>0.75805555499999999</v>
      </c>
      <c r="O3426">
        <v>0</v>
      </c>
      <c r="P3426">
        <v>17</v>
      </c>
      <c r="Q3426">
        <v>0</v>
      </c>
      <c r="R3426">
        <v>1</v>
      </c>
      <c r="S3426">
        <v>0</v>
      </c>
      <c r="T3426">
        <v>6</v>
      </c>
      <c r="U3426">
        <v>0</v>
      </c>
      <c r="V3426">
        <v>0</v>
      </c>
      <c r="W3426">
        <v>0</v>
      </c>
      <c r="X3426">
        <v>2.0838904177532052</v>
      </c>
      <c r="Y3426">
        <v>0</v>
      </c>
      <c r="Z3426">
        <v>0.10485595378250635</v>
      </c>
      <c r="AA3426">
        <v>0</v>
      </c>
      <c r="AB3426">
        <v>1.2241726111676099</v>
      </c>
      <c r="AC3426">
        <v>0</v>
      </c>
      <c r="AD3426">
        <v>0</v>
      </c>
      <c r="AE3426">
        <v>3.4129189827033217</v>
      </c>
    </row>
    <row r="3427" spans="1:31" x14ac:dyDescent="0.3">
      <c r="A3427">
        <v>2456625</v>
      </c>
      <c r="B3427">
        <v>1</v>
      </c>
      <c r="C3427" t="s">
        <v>80</v>
      </c>
      <c r="D3427" t="s">
        <v>105</v>
      </c>
      <c r="E3427" t="s">
        <v>173</v>
      </c>
      <c r="F3427" t="s">
        <v>10105</v>
      </c>
      <c r="G3427" t="s">
        <v>179</v>
      </c>
      <c r="H3427" t="s">
        <v>144</v>
      </c>
      <c r="I3427" t="s">
        <v>136</v>
      </c>
      <c r="J3427" t="s">
        <v>137</v>
      </c>
      <c r="K3427" t="s">
        <v>138</v>
      </c>
      <c r="L3427" t="s">
        <v>10106</v>
      </c>
      <c r="M3427" t="s">
        <v>10107</v>
      </c>
      <c r="N3427">
        <v>1.990555555</v>
      </c>
      <c r="O3427">
        <v>0</v>
      </c>
      <c r="P3427">
        <v>1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7.4170762787491573E-3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7.4170762787491573E-3</v>
      </c>
    </row>
    <row r="3428" spans="1:31" x14ac:dyDescent="0.3">
      <c r="A3428">
        <v>2455938</v>
      </c>
      <c r="B3428">
        <v>1</v>
      </c>
      <c r="C3428" t="s">
        <v>80</v>
      </c>
      <c r="D3428" t="s">
        <v>105</v>
      </c>
      <c r="E3428" t="s">
        <v>169</v>
      </c>
      <c r="F3428" t="s">
        <v>10108</v>
      </c>
      <c r="G3428" t="s">
        <v>149</v>
      </c>
      <c r="H3428" t="s">
        <v>135</v>
      </c>
      <c r="I3428" t="s">
        <v>136</v>
      </c>
      <c r="J3428" t="s">
        <v>137</v>
      </c>
      <c r="K3428" t="s">
        <v>138</v>
      </c>
      <c r="L3428" t="s">
        <v>10109</v>
      </c>
      <c r="M3428" t="s">
        <v>10110</v>
      </c>
      <c r="N3428">
        <v>0.98750000000000004</v>
      </c>
      <c r="O3428">
        <v>11</v>
      </c>
      <c r="P3428">
        <v>2040</v>
      </c>
      <c r="Q3428">
        <v>17</v>
      </c>
      <c r="R3428">
        <v>593</v>
      </c>
      <c r="S3428">
        <v>24</v>
      </c>
      <c r="T3428">
        <v>223</v>
      </c>
      <c r="U3428">
        <v>0</v>
      </c>
      <c r="V3428">
        <v>2</v>
      </c>
      <c r="W3428">
        <v>4.7532159732986274</v>
      </c>
      <c r="X3428">
        <v>462.06126037327311</v>
      </c>
      <c r="Y3428">
        <v>47.540847298916894</v>
      </c>
      <c r="Z3428">
        <v>36.629121068421291</v>
      </c>
      <c r="AA3428">
        <v>1327.9553831475457</v>
      </c>
      <c r="AB3428">
        <v>94.983314099429919</v>
      </c>
      <c r="AC3428">
        <v>0</v>
      </c>
      <c r="AD3428">
        <v>4.0709956933213194</v>
      </c>
      <c r="AE3428">
        <v>1977.994137654207</v>
      </c>
    </row>
    <row r="3429" spans="1:31" x14ac:dyDescent="0.3">
      <c r="A3429">
        <v>2456602</v>
      </c>
      <c r="B3429">
        <v>1</v>
      </c>
      <c r="C3429" t="s">
        <v>81</v>
      </c>
      <c r="D3429" t="s">
        <v>122</v>
      </c>
      <c r="E3429" t="s">
        <v>147</v>
      </c>
      <c r="F3429" t="s">
        <v>10111</v>
      </c>
      <c r="G3429" t="s">
        <v>226</v>
      </c>
      <c r="H3429" t="s">
        <v>135</v>
      </c>
      <c r="I3429" t="s">
        <v>136</v>
      </c>
      <c r="J3429" t="s">
        <v>137</v>
      </c>
      <c r="K3429" t="s">
        <v>162</v>
      </c>
      <c r="L3429" t="s">
        <v>10112</v>
      </c>
      <c r="M3429" t="s">
        <v>10113</v>
      </c>
      <c r="N3429">
        <v>0.65777777699999995</v>
      </c>
      <c r="O3429">
        <v>1</v>
      </c>
      <c r="P3429">
        <v>34</v>
      </c>
      <c r="Q3429">
        <v>0</v>
      </c>
      <c r="R3429">
        <v>9</v>
      </c>
      <c r="S3429">
        <v>8</v>
      </c>
      <c r="T3429">
        <v>27</v>
      </c>
      <c r="U3429">
        <v>3</v>
      </c>
      <c r="V3429">
        <v>0</v>
      </c>
      <c r="W3429">
        <v>7.763624724608266E-2</v>
      </c>
      <c r="X3429">
        <v>4.2040167211262345</v>
      </c>
      <c r="Y3429">
        <v>0</v>
      </c>
      <c r="Z3429">
        <v>16.744265916810409</v>
      </c>
      <c r="AA3429">
        <v>22.51948938585759</v>
      </c>
      <c r="AB3429">
        <v>33.904986529156034</v>
      </c>
      <c r="AC3429">
        <v>1926.3886490085172</v>
      </c>
      <c r="AD3429">
        <v>0</v>
      </c>
      <c r="AE3429">
        <v>2003.8390438087135</v>
      </c>
    </row>
    <row r="3430" spans="1:31" x14ac:dyDescent="0.3">
      <c r="A3430">
        <v>2455915</v>
      </c>
      <c r="B3430">
        <v>1</v>
      </c>
      <c r="C3430" t="s">
        <v>81</v>
      </c>
      <c r="D3430" t="s">
        <v>128</v>
      </c>
      <c r="E3430" t="s">
        <v>169</v>
      </c>
      <c r="F3430" t="s">
        <v>10114</v>
      </c>
      <c r="G3430" t="s">
        <v>381</v>
      </c>
      <c r="H3430" t="s">
        <v>135</v>
      </c>
      <c r="I3430" t="s">
        <v>136</v>
      </c>
      <c r="J3430" t="s">
        <v>137</v>
      </c>
      <c r="K3430" t="s">
        <v>162</v>
      </c>
      <c r="L3430" t="s">
        <v>10115</v>
      </c>
      <c r="M3430" t="s">
        <v>10116</v>
      </c>
      <c r="N3430">
        <v>0.126111111</v>
      </c>
      <c r="O3430">
        <v>4</v>
      </c>
      <c r="P3430">
        <v>4378</v>
      </c>
      <c r="Q3430">
        <v>16</v>
      </c>
      <c r="R3430">
        <v>12</v>
      </c>
      <c r="S3430">
        <v>12</v>
      </c>
      <c r="T3430">
        <v>375</v>
      </c>
      <c r="U3430">
        <v>0</v>
      </c>
      <c r="V3430">
        <v>1</v>
      </c>
      <c r="W3430">
        <v>2.7471061262163032</v>
      </c>
      <c r="X3430">
        <v>124.2266572520391</v>
      </c>
      <c r="Y3430">
        <v>0.3403752953504352</v>
      </c>
      <c r="Z3430">
        <v>0.27418709878895259</v>
      </c>
      <c r="AA3430">
        <v>120.01913868527937</v>
      </c>
      <c r="AB3430">
        <v>58.050912642250928</v>
      </c>
      <c r="AC3430">
        <v>0</v>
      </c>
      <c r="AD3430">
        <v>7.36992950645232</v>
      </c>
      <c r="AE3430">
        <v>313.02830660637744</v>
      </c>
    </row>
    <row r="3431" spans="1:31" x14ac:dyDescent="0.3">
      <c r="A3431">
        <v>2456124</v>
      </c>
      <c r="B3431">
        <v>1</v>
      </c>
      <c r="C3431" t="s">
        <v>81</v>
      </c>
      <c r="D3431" t="s">
        <v>121</v>
      </c>
      <c r="E3431" t="s">
        <v>132</v>
      </c>
      <c r="F3431" t="s">
        <v>9716</v>
      </c>
      <c r="G3431" t="s">
        <v>149</v>
      </c>
      <c r="H3431" t="s">
        <v>135</v>
      </c>
      <c r="I3431" t="s">
        <v>660</v>
      </c>
      <c r="J3431" t="s">
        <v>137</v>
      </c>
      <c r="K3431" t="s">
        <v>138</v>
      </c>
      <c r="L3431" t="s">
        <v>9769</v>
      </c>
      <c r="M3431" t="s">
        <v>10117</v>
      </c>
      <c r="N3431">
        <v>8.3333330000000001E-3</v>
      </c>
      <c r="O3431">
        <v>0</v>
      </c>
      <c r="P3431">
        <v>1410</v>
      </c>
      <c r="Q3431">
        <v>9</v>
      </c>
      <c r="R3431">
        <v>72</v>
      </c>
      <c r="S3431">
        <v>12</v>
      </c>
      <c r="T3431">
        <v>67</v>
      </c>
      <c r="U3431">
        <v>0</v>
      </c>
      <c r="V3431">
        <v>0</v>
      </c>
      <c r="W3431">
        <v>0</v>
      </c>
      <c r="X3431">
        <v>1.3525836876646951</v>
      </c>
      <c r="Y3431">
        <v>2.99476857228821E-2</v>
      </c>
      <c r="Z3431">
        <v>4.2801439310606461E-2</v>
      </c>
      <c r="AA3431">
        <v>0.28429392014582905</v>
      </c>
      <c r="AB3431">
        <v>0.42840271424654536</v>
      </c>
      <c r="AC3431">
        <v>0</v>
      </c>
      <c r="AD3431">
        <v>0</v>
      </c>
      <c r="AE3431">
        <v>2.1380294470905579</v>
      </c>
    </row>
    <row r="3432" spans="1:31" x14ac:dyDescent="0.3">
      <c r="A3432">
        <v>2456147</v>
      </c>
      <c r="B3432">
        <v>1</v>
      </c>
      <c r="C3432" t="s">
        <v>80</v>
      </c>
      <c r="D3432" t="s">
        <v>101</v>
      </c>
      <c r="E3432" t="s">
        <v>141</v>
      </c>
      <c r="F3432" t="s">
        <v>10118</v>
      </c>
      <c r="G3432" t="s">
        <v>143</v>
      </c>
      <c r="H3432" t="s">
        <v>144</v>
      </c>
      <c r="I3432" t="s">
        <v>136</v>
      </c>
      <c r="J3432" t="s">
        <v>137</v>
      </c>
      <c r="K3432" t="s">
        <v>138</v>
      </c>
      <c r="L3432" t="s">
        <v>10119</v>
      </c>
      <c r="M3432" t="s">
        <v>10120</v>
      </c>
      <c r="N3432">
        <v>1.592222222</v>
      </c>
      <c r="O3432">
        <v>0</v>
      </c>
      <c r="P3432">
        <v>5</v>
      </c>
      <c r="Q3432">
        <v>0</v>
      </c>
      <c r="R3432">
        <v>5</v>
      </c>
      <c r="S3432">
        <v>0</v>
      </c>
      <c r="T3432">
        <v>3</v>
      </c>
      <c r="U3432">
        <v>0</v>
      </c>
      <c r="V3432">
        <v>0</v>
      </c>
      <c r="W3432">
        <v>0</v>
      </c>
      <c r="X3432">
        <v>1.75093998519456</v>
      </c>
      <c r="Y3432">
        <v>0</v>
      </c>
      <c r="Z3432">
        <v>0.4322896850639863</v>
      </c>
      <c r="AA3432">
        <v>0</v>
      </c>
      <c r="AB3432">
        <v>3.5512383420020615</v>
      </c>
      <c r="AC3432">
        <v>0</v>
      </c>
      <c r="AD3432">
        <v>0</v>
      </c>
      <c r="AE3432">
        <v>5.7344680122606082</v>
      </c>
    </row>
    <row r="3433" spans="1:31" x14ac:dyDescent="0.3">
      <c r="A3433">
        <v>2456416</v>
      </c>
      <c r="B3433">
        <v>1</v>
      </c>
      <c r="C3433" t="s">
        <v>81</v>
      </c>
      <c r="D3433" t="s">
        <v>128</v>
      </c>
      <c r="E3433" t="s">
        <v>147</v>
      </c>
      <c r="F3433" t="s">
        <v>10121</v>
      </c>
      <c r="G3433" t="s">
        <v>381</v>
      </c>
      <c r="H3433" t="s">
        <v>135</v>
      </c>
      <c r="I3433" t="s">
        <v>136</v>
      </c>
      <c r="J3433" t="s">
        <v>137</v>
      </c>
      <c r="K3433" t="s">
        <v>162</v>
      </c>
      <c r="L3433" t="s">
        <v>10122</v>
      </c>
      <c r="M3433" t="s">
        <v>10123</v>
      </c>
      <c r="N3433">
        <v>0.19138888800000001</v>
      </c>
      <c r="O3433">
        <v>0</v>
      </c>
      <c r="P3433">
        <v>447</v>
      </c>
      <c r="Q3433">
        <v>0</v>
      </c>
      <c r="R3433">
        <v>0</v>
      </c>
      <c r="S3433">
        <v>0</v>
      </c>
      <c r="T3433">
        <v>49</v>
      </c>
      <c r="U3433">
        <v>0</v>
      </c>
      <c r="V3433">
        <v>0</v>
      </c>
      <c r="W3433">
        <v>0</v>
      </c>
      <c r="X3433">
        <v>20.31161770977813</v>
      </c>
      <c r="Y3433">
        <v>0</v>
      </c>
      <c r="Z3433">
        <v>0</v>
      </c>
      <c r="AA3433">
        <v>0</v>
      </c>
      <c r="AB3433">
        <v>12.260880845141326</v>
      </c>
      <c r="AC3433">
        <v>0</v>
      </c>
      <c r="AD3433">
        <v>0</v>
      </c>
      <c r="AE3433">
        <v>32.572498554919456</v>
      </c>
    </row>
    <row r="3434" spans="1:31" x14ac:dyDescent="0.3">
      <c r="A3434">
        <v>2456193</v>
      </c>
      <c r="B3434">
        <v>1</v>
      </c>
      <c r="C3434" t="s">
        <v>80</v>
      </c>
      <c r="D3434" t="s">
        <v>88</v>
      </c>
      <c r="E3434" t="s">
        <v>173</v>
      </c>
      <c r="F3434" t="s">
        <v>10124</v>
      </c>
      <c r="G3434" t="s">
        <v>461</v>
      </c>
      <c r="H3434" t="s">
        <v>144</v>
      </c>
      <c r="I3434" t="s">
        <v>136</v>
      </c>
      <c r="J3434" t="s">
        <v>137</v>
      </c>
      <c r="K3434" t="s">
        <v>138</v>
      </c>
      <c r="L3434" t="s">
        <v>10125</v>
      </c>
      <c r="M3434" t="s">
        <v>10126</v>
      </c>
      <c r="N3434">
        <v>6.2433333329999998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1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11.886534910011841</v>
      </c>
      <c r="AC3434">
        <v>0</v>
      </c>
      <c r="AD3434">
        <v>0</v>
      </c>
      <c r="AE3434">
        <v>11.886534910011841</v>
      </c>
    </row>
    <row r="3435" spans="1:31" x14ac:dyDescent="0.3">
      <c r="A3435">
        <v>2456608</v>
      </c>
      <c r="B3435">
        <v>1</v>
      </c>
      <c r="C3435" t="s">
        <v>80</v>
      </c>
      <c r="D3435" t="s">
        <v>98</v>
      </c>
      <c r="E3435" t="s">
        <v>169</v>
      </c>
      <c r="F3435" t="s">
        <v>10127</v>
      </c>
      <c r="G3435" t="s">
        <v>149</v>
      </c>
      <c r="H3435" t="s">
        <v>135</v>
      </c>
      <c r="I3435" t="s">
        <v>136</v>
      </c>
      <c r="J3435" t="s">
        <v>137</v>
      </c>
      <c r="K3435" t="s">
        <v>138</v>
      </c>
      <c r="L3435" t="s">
        <v>10128</v>
      </c>
      <c r="M3435" t="s">
        <v>10129</v>
      </c>
      <c r="N3435">
        <v>0.17944444400000001</v>
      </c>
      <c r="O3435">
        <v>0</v>
      </c>
      <c r="P3435">
        <v>2316</v>
      </c>
      <c r="Q3435">
        <v>26</v>
      </c>
      <c r="R3435">
        <v>685</v>
      </c>
      <c r="S3435">
        <v>41</v>
      </c>
      <c r="T3435">
        <v>674</v>
      </c>
      <c r="U3435">
        <v>3</v>
      </c>
      <c r="V3435">
        <v>0</v>
      </c>
      <c r="W3435">
        <v>0</v>
      </c>
      <c r="X3435">
        <v>121.34641128566831</v>
      </c>
      <c r="Y3435">
        <v>6.8093961906944385</v>
      </c>
      <c r="Z3435">
        <v>54.973962291056736</v>
      </c>
      <c r="AA3435">
        <v>22.559391308508708</v>
      </c>
      <c r="AB3435">
        <v>82.286028804222994</v>
      </c>
      <c r="AC3435">
        <v>65.956607707597783</v>
      </c>
      <c r="AD3435">
        <v>0</v>
      </c>
      <c r="AE3435">
        <v>353.93179758774897</v>
      </c>
    </row>
    <row r="3436" spans="1:31" x14ac:dyDescent="0.3">
      <c r="A3436">
        <v>2456001</v>
      </c>
      <c r="B3436">
        <v>1</v>
      </c>
      <c r="C3436" t="s">
        <v>80</v>
      </c>
      <c r="D3436" t="s">
        <v>96</v>
      </c>
      <c r="E3436" t="s">
        <v>182</v>
      </c>
      <c r="F3436" t="s">
        <v>10130</v>
      </c>
      <c r="G3436" t="s">
        <v>200</v>
      </c>
      <c r="H3436" t="s">
        <v>144</v>
      </c>
      <c r="I3436" t="s">
        <v>136</v>
      </c>
      <c r="J3436" t="s">
        <v>137</v>
      </c>
      <c r="K3436" t="s">
        <v>138</v>
      </c>
      <c r="L3436" t="s">
        <v>10131</v>
      </c>
      <c r="M3436" t="s">
        <v>10132</v>
      </c>
      <c r="N3436">
        <v>4.3955555549999996</v>
      </c>
      <c r="O3436">
        <v>0</v>
      </c>
      <c r="P3436">
        <v>22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11.95772624183738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11.95772624183738</v>
      </c>
    </row>
    <row r="3437" spans="1:31" x14ac:dyDescent="0.3">
      <c r="A3437">
        <v>2456748</v>
      </c>
      <c r="B3437">
        <v>1</v>
      </c>
      <c r="C3437" t="s">
        <v>80</v>
      </c>
      <c r="D3437" t="s">
        <v>105</v>
      </c>
      <c r="E3437" t="s">
        <v>173</v>
      </c>
      <c r="F3437" t="s">
        <v>10133</v>
      </c>
      <c r="G3437" t="s">
        <v>239</v>
      </c>
      <c r="H3437" t="s">
        <v>144</v>
      </c>
      <c r="I3437" t="s">
        <v>136</v>
      </c>
      <c r="J3437" t="s">
        <v>137</v>
      </c>
      <c r="K3437" t="s">
        <v>138</v>
      </c>
      <c r="L3437" t="s">
        <v>10134</v>
      </c>
      <c r="M3437" t="s">
        <v>10135</v>
      </c>
      <c r="N3437">
        <v>0.66305555500000002</v>
      </c>
      <c r="O3437">
        <v>0</v>
      </c>
      <c r="P3437">
        <v>5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0.65473118238032391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0.65473118238032391</v>
      </c>
    </row>
    <row r="3438" spans="1:31" x14ac:dyDescent="0.3">
      <c r="A3438">
        <v>2456253</v>
      </c>
      <c r="B3438">
        <v>1</v>
      </c>
      <c r="C3438" t="s">
        <v>80</v>
      </c>
      <c r="D3438" t="s">
        <v>88</v>
      </c>
      <c r="E3438" t="s">
        <v>182</v>
      </c>
      <c r="F3438" t="s">
        <v>10136</v>
      </c>
      <c r="G3438" t="s">
        <v>143</v>
      </c>
      <c r="H3438" t="s">
        <v>144</v>
      </c>
      <c r="I3438" t="s">
        <v>136</v>
      </c>
      <c r="J3438" t="s">
        <v>137</v>
      </c>
      <c r="K3438" t="s">
        <v>138</v>
      </c>
      <c r="L3438" t="s">
        <v>10137</v>
      </c>
      <c r="M3438" t="s">
        <v>10138</v>
      </c>
      <c r="N3438">
        <v>2.5755555550000002</v>
      </c>
      <c r="O3438">
        <v>0</v>
      </c>
      <c r="P3438">
        <v>25</v>
      </c>
      <c r="Q3438">
        <v>0</v>
      </c>
      <c r="R3438">
        <v>0</v>
      </c>
      <c r="S3438">
        <v>0</v>
      </c>
      <c r="T3438">
        <v>7</v>
      </c>
      <c r="U3438">
        <v>0</v>
      </c>
      <c r="V3438">
        <v>0</v>
      </c>
      <c r="W3438">
        <v>0</v>
      </c>
      <c r="X3438">
        <v>32.780735519893838</v>
      </c>
      <c r="Y3438">
        <v>0</v>
      </c>
      <c r="Z3438">
        <v>0</v>
      </c>
      <c r="AA3438">
        <v>0</v>
      </c>
      <c r="AB3438">
        <v>37.992924746681126</v>
      </c>
      <c r="AC3438">
        <v>0</v>
      </c>
      <c r="AD3438">
        <v>0</v>
      </c>
      <c r="AE3438">
        <v>70.773660266574964</v>
      </c>
    </row>
    <row r="3439" spans="1:31" x14ac:dyDescent="0.3">
      <c r="A3439">
        <v>2456502</v>
      </c>
      <c r="B3439">
        <v>1</v>
      </c>
      <c r="C3439" t="s">
        <v>80</v>
      </c>
      <c r="D3439" t="s">
        <v>92</v>
      </c>
      <c r="E3439" t="s">
        <v>141</v>
      </c>
      <c r="F3439" t="s">
        <v>10139</v>
      </c>
      <c r="G3439" t="s">
        <v>156</v>
      </c>
      <c r="H3439" t="s">
        <v>144</v>
      </c>
      <c r="I3439" t="s">
        <v>136</v>
      </c>
      <c r="J3439" t="s">
        <v>137</v>
      </c>
      <c r="K3439" t="s">
        <v>138</v>
      </c>
      <c r="L3439" t="s">
        <v>10140</v>
      </c>
      <c r="M3439" t="s">
        <v>10141</v>
      </c>
      <c r="N3439">
        <v>1.571666666</v>
      </c>
      <c r="O3439">
        <v>0</v>
      </c>
      <c r="P3439">
        <v>80</v>
      </c>
      <c r="Q3439">
        <v>0</v>
      </c>
      <c r="R3439">
        <v>0</v>
      </c>
      <c r="S3439">
        <v>0</v>
      </c>
      <c r="T3439">
        <v>3</v>
      </c>
      <c r="U3439">
        <v>0</v>
      </c>
      <c r="V3439">
        <v>0</v>
      </c>
      <c r="W3439">
        <v>0</v>
      </c>
      <c r="X3439">
        <v>25.530715495432915</v>
      </c>
      <c r="Y3439">
        <v>0</v>
      </c>
      <c r="Z3439">
        <v>0</v>
      </c>
      <c r="AA3439">
        <v>0</v>
      </c>
      <c r="AB3439">
        <v>8.9989960756998002</v>
      </c>
      <c r="AC3439">
        <v>0</v>
      </c>
      <c r="AD3439">
        <v>0</v>
      </c>
      <c r="AE3439">
        <v>34.529711571132715</v>
      </c>
    </row>
    <row r="3440" spans="1:31" x14ac:dyDescent="0.3">
      <c r="A3440">
        <v>2456648</v>
      </c>
      <c r="B3440">
        <v>1</v>
      </c>
      <c r="C3440" t="s">
        <v>80</v>
      </c>
      <c r="D3440" t="s">
        <v>106</v>
      </c>
      <c r="E3440" t="s">
        <v>141</v>
      </c>
      <c r="F3440" t="s">
        <v>10142</v>
      </c>
      <c r="G3440" t="s">
        <v>156</v>
      </c>
      <c r="H3440" t="s">
        <v>144</v>
      </c>
      <c r="I3440" t="s">
        <v>136</v>
      </c>
      <c r="J3440" t="s">
        <v>137</v>
      </c>
      <c r="K3440" t="s">
        <v>138</v>
      </c>
      <c r="L3440" t="s">
        <v>10143</v>
      </c>
      <c r="M3440" t="s">
        <v>10144</v>
      </c>
      <c r="N3440">
        <v>1.8519444439999999</v>
      </c>
      <c r="O3440">
        <v>0</v>
      </c>
      <c r="P3440">
        <v>0</v>
      </c>
      <c r="Q3440">
        <v>0</v>
      </c>
      <c r="R3440">
        <v>16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25.870270447149203</v>
      </c>
      <c r="AA3440">
        <v>0</v>
      </c>
      <c r="AB3440">
        <v>0</v>
      </c>
      <c r="AC3440">
        <v>0</v>
      </c>
      <c r="AD3440">
        <v>0</v>
      </c>
      <c r="AE3440">
        <v>25.870270447149203</v>
      </c>
    </row>
    <row r="3441" spans="1:31" x14ac:dyDescent="0.3">
      <c r="A3441">
        <v>2456731</v>
      </c>
      <c r="B3441">
        <v>1</v>
      </c>
      <c r="C3441" t="s">
        <v>80</v>
      </c>
      <c r="D3441" t="s">
        <v>104</v>
      </c>
      <c r="E3441" t="s">
        <v>173</v>
      </c>
      <c r="F3441" t="s">
        <v>10145</v>
      </c>
      <c r="G3441" t="s">
        <v>175</v>
      </c>
      <c r="H3441" t="s">
        <v>144</v>
      </c>
      <c r="I3441" t="s">
        <v>136</v>
      </c>
      <c r="J3441" t="s">
        <v>137</v>
      </c>
      <c r="K3441" t="s">
        <v>138</v>
      </c>
      <c r="L3441" t="s">
        <v>10146</v>
      </c>
      <c r="M3441" t="s">
        <v>10147</v>
      </c>
      <c r="N3441">
        <v>1.8688888880000001</v>
      </c>
      <c r="O3441">
        <v>0</v>
      </c>
      <c r="P3441">
        <v>5</v>
      </c>
      <c r="Q3441">
        <v>0</v>
      </c>
      <c r="R3441">
        <v>0</v>
      </c>
      <c r="S3441">
        <v>0</v>
      </c>
      <c r="T3441">
        <v>1</v>
      </c>
      <c r="U3441">
        <v>0</v>
      </c>
      <c r="V3441">
        <v>0</v>
      </c>
      <c r="W3441">
        <v>0</v>
      </c>
      <c r="X3441">
        <v>2.6255288505511429</v>
      </c>
      <c r="Y3441">
        <v>0</v>
      </c>
      <c r="Z3441">
        <v>0</v>
      </c>
      <c r="AA3441">
        <v>0</v>
      </c>
      <c r="AB3441">
        <v>0.96872626771715042</v>
      </c>
      <c r="AC3441">
        <v>0</v>
      </c>
      <c r="AD3441">
        <v>0</v>
      </c>
      <c r="AE3441">
        <v>3.5942551182682934</v>
      </c>
    </row>
    <row r="3442" spans="1:31" x14ac:dyDescent="0.3">
      <c r="A3442">
        <v>2456754</v>
      </c>
      <c r="B3442">
        <v>1</v>
      </c>
      <c r="C3442" t="s">
        <v>80</v>
      </c>
      <c r="D3442" t="s">
        <v>93</v>
      </c>
      <c r="E3442" t="s">
        <v>141</v>
      </c>
      <c r="F3442" t="s">
        <v>10148</v>
      </c>
      <c r="G3442" t="s">
        <v>156</v>
      </c>
      <c r="H3442" t="s">
        <v>144</v>
      </c>
      <c r="I3442" t="s">
        <v>136</v>
      </c>
      <c r="J3442" t="s">
        <v>137</v>
      </c>
      <c r="K3442" t="s">
        <v>138</v>
      </c>
      <c r="L3442" t="s">
        <v>10149</v>
      </c>
      <c r="M3442" t="s">
        <v>10150</v>
      </c>
      <c r="N3442">
        <v>1.75</v>
      </c>
      <c r="O3442">
        <v>0</v>
      </c>
      <c r="P3442">
        <v>3</v>
      </c>
      <c r="Q3442">
        <v>0</v>
      </c>
      <c r="R3442">
        <v>0</v>
      </c>
      <c r="S3442">
        <v>0</v>
      </c>
      <c r="T3442">
        <v>2</v>
      </c>
      <c r="U3442">
        <v>0</v>
      </c>
      <c r="V3442">
        <v>0</v>
      </c>
      <c r="W3442">
        <v>0</v>
      </c>
      <c r="X3442">
        <v>5.1788973988090783</v>
      </c>
      <c r="Y3442">
        <v>0</v>
      </c>
      <c r="Z3442">
        <v>0</v>
      </c>
      <c r="AA3442">
        <v>0</v>
      </c>
      <c r="AB3442">
        <v>5.7199391710242478E-2</v>
      </c>
      <c r="AC3442">
        <v>0</v>
      </c>
      <c r="AD3442">
        <v>0</v>
      </c>
      <c r="AE3442">
        <v>5.236096790519321</v>
      </c>
    </row>
    <row r="3443" spans="1:31" x14ac:dyDescent="0.3">
      <c r="A3443">
        <v>2456213</v>
      </c>
      <c r="B3443">
        <v>1</v>
      </c>
      <c r="C3443" t="s">
        <v>80</v>
      </c>
      <c r="D3443" t="s">
        <v>108</v>
      </c>
      <c r="E3443" t="s">
        <v>159</v>
      </c>
      <c r="F3443" t="s">
        <v>10151</v>
      </c>
      <c r="G3443" t="s">
        <v>226</v>
      </c>
      <c r="H3443" t="s">
        <v>144</v>
      </c>
      <c r="I3443" t="s">
        <v>136</v>
      </c>
      <c r="J3443" t="s">
        <v>137</v>
      </c>
      <c r="K3443" t="s">
        <v>162</v>
      </c>
      <c r="L3443" t="s">
        <v>9957</v>
      </c>
      <c r="M3443" t="s">
        <v>10152</v>
      </c>
      <c r="N3443">
        <v>5.7416666660000004</v>
      </c>
      <c r="O3443">
        <v>0</v>
      </c>
      <c r="P3443">
        <v>46</v>
      </c>
      <c r="Q3443">
        <v>0</v>
      </c>
      <c r="R3443">
        <v>31</v>
      </c>
      <c r="S3443">
        <v>0</v>
      </c>
      <c r="T3443">
        <v>18</v>
      </c>
      <c r="U3443">
        <v>0</v>
      </c>
      <c r="V3443">
        <v>0</v>
      </c>
      <c r="W3443">
        <v>0</v>
      </c>
      <c r="X3443">
        <v>34.241130618709803</v>
      </c>
      <c r="Y3443">
        <v>0</v>
      </c>
      <c r="Z3443">
        <v>11.299492133408464</v>
      </c>
      <c r="AA3443">
        <v>0</v>
      </c>
      <c r="AB3443">
        <v>168.50163790596781</v>
      </c>
      <c r="AC3443">
        <v>0</v>
      </c>
      <c r="AD3443">
        <v>0</v>
      </c>
      <c r="AE3443">
        <v>214.04226065808609</v>
      </c>
    </row>
    <row r="3444" spans="1:31" x14ac:dyDescent="0.3">
      <c r="A3444">
        <v>2456041</v>
      </c>
      <c r="B3444">
        <v>1</v>
      </c>
      <c r="C3444" t="s">
        <v>81</v>
      </c>
      <c r="D3444" t="s">
        <v>113</v>
      </c>
      <c r="E3444" t="s">
        <v>141</v>
      </c>
      <c r="F3444" t="s">
        <v>10153</v>
      </c>
      <c r="G3444" t="s">
        <v>219</v>
      </c>
      <c r="H3444" t="s">
        <v>144</v>
      </c>
      <c r="I3444" t="s">
        <v>136</v>
      </c>
      <c r="J3444" t="s">
        <v>3</v>
      </c>
      <c r="K3444" t="s">
        <v>138</v>
      </c>
      <c r="L3444" t="s">
        <v>10154</v>
      </c>
      <c r="M3444" t="s">
        <v>10155</v>
      </c>
      <c r="N3444">
        <v>2.798611111</v>
      </c>
      <c r="O3444">
        <v>0</v>
      </c>
      <c r="P3444">
        <v>3</v>
      </c>
      <c r="Q3444">
        <v>0</v>
      </c>
      <c r="R3444">
        <v>0</v>
      </c>
      <c r="S3444">
        <v>0</v>
      </c>
      <c r="T3444">
        <v>2</v>
      </c>
      <c r="U3444">
        <v>0</v>
      </c>
      <c r="V3444">
        <v>0</v>
      </c>
      <c r="W3444">
        <v>0</v>
      </c>
      <c r="X3444">
        <v>1.0525483885711178</v>
      </c>
      <c r="Y3444">
        <v>0</v>
      </c>
      <c r="Z3444">
        <v>0</v>
      </c>
      <c r="AA3444">
        <v>0</v>
      </c>
      <c r="AB3444">
        <v>6.2153337362563299</v>
      </c>
      <c r="AC3444">
        <v>0</v>
      </c>
      <c r="AD3444">
        <v>0</v>
      </c>
      <c r="AE3444">
        <v>7.2678821248274481</v>
      </c>
    </row>
    <row r="3445" spans="1:31" x14ac:dyDescent="0.3">
      <c r="A3445">
        <v>2456711</v>
      </c>
      <c r="B3445">
        <v>1</v>
      </c>
      <c r="C3445" t="s">
        <v>80</v>
      </c>
      <c r="D3445" t="s">
        <v>84</v>
      </c>
      <c r="E3445" t="s">
        <v>173</v>
      </c>
      <c r="F3445" t="s">
        <v>10156</v>
      </c>
      <c r="G3445" t="s">
        <v>179</v>
      </c>
      <c r="H3445" t="s">
        <v>144</v>
      </c>
      <c r="I3445" t="s">
        <v>136</v>
      </c>
      <c r="J3445" t="s">
        <v>137</v>
      </c>
      <c r="K3445" t="s">
        <v>138</v>
      </c>
      <c r="L3445" t="s">
        <v>10157</v>
      </c>
      <c r="M3445" t="s">
        <v>10158</v>
      </c>
      <c r="N3445">
        <v>2.9144444439999999</v>
      </c>
      <c r="O3445">
        <v>0</v>
      </c>
      <c r="P3445">
        <v>1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1.262722335095704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1.262722335095704</v>
      </c>
    </row>
    <row r="3446" spans="1:31" x14ac:dyDescent="0.3">
      <c r="A3446">
        <v>2456047</v>
      </c>
      <c r="B3446">
        <v>1</v>
      </c>
      <c r="C3446" t="s">
        <v>80</v>
      </c>
      <c r="D3446" t="s">
        <v>92</v>
      </c>
      <c r="E3446" t="s">
        <v>173</v>
      </c>
      <c r="F3446" t="s">
        <v>10159</v>
      </c>
      <c r="G3446" t="s">
        <v>461</v>
      </c>
      <c r="H3446" t="s">
        <v>144</v>
      </c>
      <c r="I3446" t="s">
        <v>136</v>
      </c>
      <c r="J3446" t="s">
        <v>137</v>
      </c>
      <c r="K3446" t="s">
        <v>138</v>
      </c>
      <c r="L3446" t="s">
        <v>10160</v>
      </c>
      <c r="M3446" t="s">
        <v>10161</v>
      </c>
      <c r="N3446">
        <v>8.9827777770000008</v>
      </c>
      <c r="O3446">
        <v>0</v>
      </c>
      <c r="P3446">
        <v>6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17.351003476721427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17.351003476721427</v>
      </c>
    </row>
    <row r="3447" spans="1:31" x14ac:dyDescent="0.3">
      <c r="A3447">
        <v>2455921</v>
      </c>
      <c r="B3447">
        <v>1</v>
      </c>
      <c r="C3447" t="s">
        <v>80</v>
      </c>
      <c r="D3447" t="s">
        <v>85</v>
      </c>
      <c r="E3447" t="s">
        <v>147</v>
      </c>
      <c r="F3447" t="s">
        <v>10162</v>
      </c>
      <c r="G3447" t="s">
        <v>381</v>
      </c>
      <c r="H3447" t="s">
        <v>135</v>
      </c>
      <c r="I3447" t="s">
        <v>136</v>
      </c>
      <c r="J3447" t="s">
        <v>137</v>
      </c>
      <c r="K3447" t="s">
        <v>162</v>
      </c>
      <c r="L3447" t="s">
        <v>10163</v>
      </c>
      <c r="M3447" t="s">
        <v>10164</v>
      </c>
      <c r="N3447">
        <v>7.3055554999999994E-2</v>
      </c>
      <c r="O3447">
        <v>0</v>
      </c>
      <c r="P3447">
        <v>409</v>
      </c>
      <c r="Q3447">
        <v>0</v>
      </c>
      <c r="R3447">
        <v>0</v>
      </c>
      <c r="S3447">
        <v>4</v>
      </c>
      <c r="T3447">
        <v>22</v>
      </c>
      <c r="U3447">
        <v>0</v>
      </c>
      <c r="V3447">
        <v>1</v>
      </c>
      <c r="W3447">
        <v>0</v>
      </c>
      <c r="X3447">
        <v>7.7480894847094381</v>
      </c>
      <c r="Y3447">
        <v>0</v>
      </c>
      <c r="Z3447">
        <v>0</v>
      </c>
      <c r="AA3447">
        <v>8.7261698118919728</v>
      </c>
      <c r="AB3447">
        <v>4.6800554996583861</v>
      </c>
      <c r="AC3447">
        <v>0</v>
      </c>
      <c r="AD3447">
        <v>0.6249395552852498</v>
      </c>
      <c r="AE3447">
        <v>21.779254351545045</v>
      </c>
    </row>
    <row r="3448" spans="1:31" x14ac:dyDescent="0.3">
      <c r="A3448">
        <v>2456021</v>
      </c>
      <c r="B3448">
        <v>1</v>
      </c>
      <c r="C3448" t="s">
        <v>81</v>
      </c>
      <c r="D3448" t="s">
        <v>128</v>
      </c>
      <c r="E3448" t="s">
        <v>147</v>
      </c>
      <c r="F3448" t="s">
        <v>10165</v>
      </c>
      <c r="G3448" t="s">
        <v>381</v>
      </c>
      <c r="H3448" t="s">
        <v>135</v>
      </c>
      <c r="I3448" t="s">
        <v>136</v>
      </c>
      <c r="J3448" t="s">
        <v>137</v>
      </c>
      <c r="K3448" t="s">
        <v>162</v>
      </c>
      <c r="L3448" t="s">
        <v>10166</v>
      </c>
      <c r="M3448" t="s">
        <v>10167</v>
      </c>
      <c r="N3448">
        <v>0.29472222199999998</v>
      </c>
      <c r="O3448">
        <v>0</v>
      </c>
      <c r="P3448">
        <v>643</v>
      </c>
      <c r="Q3448">
        <v>0</v>
      </c>
      <c r="R3448">
        <v>0</v>
      </c>
      <c r="S3448">
        <v>0</v>
      </c>
      <c r="T3448">
        <v>25</v>
      </c>
      <c r="U3448">
        <v>0</v>
      </c>
      <c r="V3448">
        <v>1</v>
      </c>
      <c r="W3448">
        <v>0</v>
      </c>
      <c r="X3448">
        <v>56.163593030806936</v>
      </c>
      <c r="Y3448">
        <v>0</v>
      </c>
      <c r="Z3448">
        <v>0</v>
      </c>
      <c r="AA3448">
        <v>0</v>
      </c>
      <c r="AB3448">
        <v>13.072161921454869</v>
      </c>
      <c r="AC3448">
        <v>0</v>
      </c>
      <c r="AD3448">
        <v>9.5098435232353093</v>
      </c>
      <c r="AE3448">
        <v>78.745598475497104</v>
      </c>
    </row>
    <row r="3449" spans="1:31" x14ac:dyDescent="0.3">
      <c r="A3449">
        <v>2456419</v>
      </c>
      <c r="B3449">
        <v>1</v>
      </c>
      <c r="C3449" t="s">
        <v>81</v>
      </c>
      <c r="D3449" t="s">
        <v>128</v>
      </c>
      <c r="E3449" t="s">
        <v>147</v>
      </c>
      <c r="F3449" t="s">
        <v>10168</v>
      </c>
      <c r="G3449" t="s">
        <v>134</v>
      </c>
      <c r="H3449" t="s">
        <v>135</v>
      </c>
      <c r="I3449" t="s">
        <v>136</v>
      </c>
      <c r="J3449" t="s">
        <v>137</v>
      </c>
      <c r="K3449" t="s">
        <v>138</v>
      </c>
      <c r="L3449" t="s">
        <v>10169</v>
      </c>
      <c r="M3449" t="s">
        <v>10170</v>
      </c>
      <c r="N3449">
        <v>4.2986111109999996</v>
      </c>
      <c r="O3449">
        <v>0</v>
      </c>
      <c r="P3449">
        <v>127</v>
      </c>
      <c r="Q3449">
        <v>0</v>
      </c>
      <c r="R3449">
        <v>0</v>
      </c>
      <c r="S3449">
        <v>0</v>
      </c>
      <c r="T3449">
        <v>36</v>
      </c>
      <c r="U3449">
        <v>0</v>
      </c>
      <c r="V3449">
        <v>0</v>
      </c>
      <c r="W3449">
        <v>0</v>
      </c>
      <c r="X3449">
        <v>84.753406846623633</v>
      </c>
      <c r="Y3449">
        <v>0</v>
      </c>
      <c r="Z3449">
        <v>0</v>
      </c>
      <c r="AA3449">
        <v>0</v>
      </c>
      <c r="AB3449">
        <v>34.008016098737585</v>
      </c>
      <c r="AC3449">
        <v>0</v>
      </c>
      <c r="AD3449">
        <v>0</v>
      </c>
      <c r="AE3449">
        <v>118.76142294536122</v>
      </c>
    </row>
    <row r="3450" spans="1:31" x14ac:dyDescent="0.3">
      <c r="A3450">
        <v>2455984</v>
      </c>
      <c r="B3450">
        <v>1</v>
      </c>
      <c r="C3450" t="s">
        <v>80</v>
      </c>
      <c r="D3450" t="s">
        <v>96</v>
      </c>
      <c r="E3450" t="s">
        <v>173</v>
      </c>
      <c r="F3450" t="s">
        <v>10171</v>
      </c>
      <c r="G3450" t="s">
        <v>461</v>
      </c>
      <c r="H3450" t="s">
        <v>144</v>
      </c>
      <c r="I3450" t="s">
        <v>136</v>
      </c>
      <c r="J3450" t="s">
        <v>137</v>
      </c>
      <c r="K3450" t="s">
        <v>138</v>
      </c>
      <c r="L3450" t="s">
        <v>10172</v>
      </c>
      <c r="M3450" t="s">
        <v>10173</v>
      </c>
      <c r="N3450">
        <v>2.3430555549999998</v>
      </c>
      <c r="O3450">
        <v>0</v>
      </c>
      <c r="P3450">
        <v>1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3.5877924094072353E-2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3.5877924094072353E-2</v>
      </c>
    </row>
    <row r="3451" spans="1:31" x14ac:dyDescent="0.3">
      <c r="A3451">
        <v>2456290</v>
      </c>
      <c r="B3451">
        <v>1</v>
      </c>
      <c r="C3451" t="s">
        <v>81</v>
      </c>
      <c r="D3451" t="s">
        <v>123</v>
      </c>
      <c r="E3451" t="s">
        <v>147</v>
      </c>
      <c r="F3451" t="s">
        <v>10174</v>
      </c>
      <c r="G3451" t="s">
        <v>149</v>
      </c>
      <c r="H3451" t="s">
        <v>135</v>
      </c>
      <c r="I3451" t="s">
        <v>136</v>
      </c>
      <c r="J3451" t="s">
        <v>137</v>
      </c>
      <c r="K3451" t="s">
        <v>138</v>
      </c>
      <c r="L3451" t="s">
        <v>10175</v>
      </c>
      <c r="M3451" t="s">
        <v>10176</v>
      </c>
      <c r="N3451">
        <v>0.379722222</v>
      </c>
      <c r="O3451">
        <v>0</v>
      </c>
      <c r="P3451">
        <v>684</v>
      </c>
      <c r="Q3451">
        <v>12</v>
      </c>
      <c r="R3451">
        <v>81</v>
      </c>
      <c r="S3451">
        <v>10</v>
      </c>
      <c r="T3451">
        <v>77</v>
      </c>
      <c r="U3451">
        <v>1</v>
      </c>
      <c r="V3451">
        <v>0</v>
      </c>
      <c r="W3451">
        <v>0</v>
      </c>
      <c r="X3451">
        <v>48.434726587511314</v>
      </c>
      <c r="Y3451">
        <v>1.8370587674860159</v>
      </c>
      <c r="Z3451">
        <v>11.046333245993658</v>
      </c>
      <c r="AA3451">
        <v>15.558838219575449</v>
      </c>
      <c r="AB3451">
        <v>19.093593129691289</v>
      </c>
      <c r="AC3451">
        <v>3.6483774041755481</v>
      </c>
      <c r="AD3451">
        <v>0</v>
      </c>
      <c r="AE3451">
        <v>99.618927354433268</v>
      </c>
    </row>
    <row r="3452" spans="1:31" x14ac:dyDescent="0.3">
      <c r="A3452">
        <v>2456313</v>
      </c>
      <c r="B3452">
        <v>1</v>
      </c>
      <c r="C3452" t="s">
        <v>80</v>
      </c>
      <c r="D3452" t="s">
        <v>87</v>
      </c>
      <c r="E3452" t="s">
        <v>147</v>
      </c>
      <c r="F3452" t="s">
        <v>10177</v>
      </c>
      <c r="G3452" t="s">
        <v>381</v>
      </c>
      <c r="H3452" t="s">
        <v>135</v>
      </c>
      <c r="I3452" t="s">
        <v>136</v>
      </c>
      <c r="J3452" t="s">
        <v>137</v>
      </c>
      <c r="K3452" t="s">
        <v>138</v>
      </c>
      <c r="L3452" t="s">
        <v>10178</v>
      </c>
      <c r="M3452" t="s">
        <v>10179</v>
      </c>
      <c r="N3452">
        <v>1.1425000000000001</v>
      </c>
      <c r="O3452">
        <v>1</v>
      </c>
      <c r="P3452">
        <v>791</v>
      </c>
      <c r="Q3452">
        <v>2</v>
      </c>
      <c r="R3452">
        <v>21</v>
      </c>
      <c r="S3452">
        <v>21</v>
      </c>
      <c r="T3452">
        <v>89</v>
      </c>
      <c r="U3452">
        <v>7</v>
      </c>
      <c r="V3452">
        <v>1</v>
      </c>
      <c r="W3452">
        <v>0.29422077229685245</v>
      </c>
      <c r="X3452">
        <v>314.70549287015712</v>
      </c>
      <c r="Y3452">
        <v>2.7329597611706915</v>
      </c>
      <c r="Z3452">
        <v>3.3289927216866104</v>
      </c>
      <c r="AA3452">
        <v>398.3078224268873</v>
      </c>
      <c r="AB3452">
        <v>156.91788008793537</v>
      </c>
      <c r="AC3452">
        <v>337.68460807007648</v>
      </c>
      <c r="AD3452">
        <v>92.834858705804649</v>
      </c>
      <c r="AE3452">
        <v>1306.8068354160152</v>
      </c>
    </row>
    <row r="3453" spans="1:31" x14ac:dyDescent="0.3">
      <c r="A3453">
        <v>2456250</v>
      </c>
      <c r="B3453">
        <v>1</v>
      </c>
      <c r="C3453" t="s">
        <v>80</v>
      </c>
      <c r="D3453" t="s">
        <v>96</v>
      </c>
      <c r="E3453" t="s">
        <v>141</v>
      </c>
      <c r="F3453" t="s">
        <v>8207</v>
      </c>
      <c r="G3453" t="s">
        <v>200</v>
      </c>
      <c r="H3453" t="s">
        <v>144</v>
      </c>
      <c r="I3453" t="s">
        <v>136</v>
      </c>
      <c r="J3453" t="s">
        <v>137</v>
      </c>
      <c r="K3453" t="s">
        <v>138</v>
      </c>
      <c r="L3453" t="s">
        <v>10180</v>
      </c>
      <c r="M3453" t="s">
        <v>10181</v>
      </c>
      <c r="N3453">
        <v>7.693888888</v>
      </c>
      <c r="O3453">
        <v>0</v>
      </c>
      <c r="P3453">
        <v>45</v>
      </c>
      <c r="Q3453">
        <v>0</v>
      </c>
      <c r="R3453">
        <v>7</v>
      </c>
      <c r="S3453">
        <v>0</v>
      </c>
      <c r="T3453">
        <v>4</v>
      </c>
      <c r="U3453">
        <v>0</v>
      </c>
      <c r="V3453">
        <v>0</v>
      </c>
      <c r="W3453">
        <v>0</v>
      </c>
      <c r="X3453">
        <v>184.77355401998531</v>
      </c>
      <c r="Y3453">
        <v>0</v>
      </c>
      <c r="Z3453">
        <v>28.842332659433048</v>
      </c>
      <c r="AA3453">
        <v>0</v>
      </c>
      <c r="AB3453">
        <v>17.074271153124879</v>
      </c>
      <c r="AC3453">
        <v>0</v>
      </c>
      <c r="AD3453">
        <v>0</v>
      </c>
      <c r="AE3453">
        <v>230.69015783254324</v>
      </c>
    </row>
    <row r="3454" spans="1:31" x14ac:dyDescent="0.3">
      <c r="A3454">
        <v>2456751</v>
      </c>
      <c r="B3454">
        <v>1</v>
      </c>
      <c r="C3454" t="s">
        <v>80</v>
      </c>
      <c r="D3454" t="s">
        <v>82</v>
      </c>
      <c r="E3454" t="s">
        <v>141</v>
      </c>
      <c r="F3454" t="s">
        <v>10182</v>
      </c>
      <c r="G3454" t="s">
        <v>156</v>
      </c>
      <c r="H3454" t="s">
        <v>144</v>
      </c>
      <c r="I3454" t="s">
        <v>136</v>
      </c>
      <c r="J3454" t="s">
        <v>137</v>
      </c>
      <c r="K3454" t="s">
        <v>138</v>
      </c>
      <c r="L3454" t="s">
        <v>10183</v>
      </c>
      <c r="M3454" t="s">
        <v>10184</v>
      </c>
      <c r="N3454">
        <v>3.2522222219999999</v>
      </c>
      <c r="O3454">
        <v>0</v>
      </c>
      <c r="P3454">
        <v>183</v>
      </c>
      <c r="Q3454">
        <v>0</v>
      </c>
      <c r="R3454">
        <v>0</v>
      </c>
      <c r="S3454">
        <v>0</v>
      </c>
      <c r="T3454">
        <v>2</v>
      </c>
      <c r="U3454">
        <v>0</v>
      </c>
      <c r="V3454">
        <v>0</v>
      </c>
      <c r="W3454">
        <v>0</v>
      </c>
      <c r="X3454">
        <v>145.47845887802248</v>
      </c>
      <c r="Y3454">
        <v>0</v>
      </c>
      <c r="Z3454">
        <v>0</v>
      </c>
      <c r="AA3454">
        <v>0</v>
      </c>
      <c r="AB3454">
        <v>0.72994548846274965</v>
      </c>
      <c r="AC3454">
        <v>0</v>
      </c>
      <c r="AD3454">
        <v>0</v>
      </c>
      <c r="AE3454">
        <v>146.20840436648524</v>
      </c>
    </row>
    <row r="3455" spans="1:31" x14ac:dyDescent="0.3">
      <c r="A3455">
        <v>2456004</v>
      </c>
      <c r="B3455">
        <v>1</v>
      </c>
      <c r="C3455" t="s">
        <v>80</v>
      </c>
      <c r="D3455" t="s">
        <v>82</v>
      </c>
      <c r="E3455" t="s">
        <v>173</v>
      </c>
      <c r="F3455" t="s">
        <v>10185</v>
      </c>
      <c r="G3455" t="s">
        <v>179</v>
      </c>
      <c r="H3455" t="s">
        <v>144</v>
      </c>
      <c r="I3455" t="s">
        <v>136</v>
      </c>
      <c r="J3455" t="s">
        <v>137</v>
      </c>
      <c r="K3455" t="s">
        <v>138</v>
      </c>
      <c r="L3455" t="s">
        <v>10186</v>
      </c>
      <c r="M3455" t="s">
        <v>10187</v>
      </c>
      <c r="N3455">
        <v>1.6455555550000001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2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</row>
    <row r="3456" spans="1:31" x14ac:dyDescent="0.3">
      <c r="A3456">
        <v>2456064</v>
      </c>
      <c r="B3456">
        <v>1</v>
      </c>
      <c r="C3456" t="s">
        <v>80</v>
      </c>
      <c r="D3456" t="s">
        <v>93</v>
      </c>
      <c r="E3456" t="s">
        <v>141</v>
      </c>
      <c r="F3456" t="s">
        <v>10188</v>
      </c>
      <c r="G3456" t="s">
        <v>156</v>
      </c>
      <c r="H3456" t="s">
        <v>144</v>
      </c>
      <c r="I3456" t="s">
        <v>136</v>
      </c>
      <c r="J3456" t="s">
        <v>137</v>
      </c>
      <c r="K3456" t="s">
        <v>138</v>
      </c>
      <c r="L3456" t="s">
        <v>10189</v>
      </c>
      <c r="M3456" t="s">
        <v>10190</v>
      </c>
      <c r="N3456">
        <v>1.2041666660000001</v>
      </c>
      <c r="O3456">
        <v>0</v>
      </c>
      <c r="P3456">
        <v>8</v>
      </c>
      <c r="Q3456">
        <v>0</v>
      </c>
      <c r="R3456">
        <v>8</v>
      </c>
      <c r="S3456">
        <v>0</v>
      </c>
      <c r="T3456">
        <v>2</v>
      </c>
      <c r="U3456">
        <v>0</v>
      </c>
      <c r="V3456">
        <v>0</v>
      </c>
      <c r="W3456">
        <v>0</v>
      </c>
      <c r="X3456">
        <v>3.7037173624729003</v>
      </c>
      <c r="Y3456">
        <v>0</v>
      </c>
      <c r="Z3456">
        <v>9.2677593848026092</v>
      </c>
      <c r="AA3456">
        <v>0</v>
      </c>
      <c r="AB3456">
        <v>1.0624504525538736</v>
      </c>
      <c r="AC3456">
        <v>0</v>
      </c>
      <c r="AD3456">
        <v>0</v>
      </c>
      <c r="AE3456">
        <v>14.033927199829384</v>
      </c>
    </row>
    <row r="3457" spans="1:31" x14ac:dyDescent="0.3">
      <c r="A3457">
        <v>2456396</v>
      </c>
      <c r="B3457">
        <v>1</v>
      </c>
      <c r="C3457" t="s">
        <v>80</v>
      </c>
      <c r="D3457" t="s">
        <v>82</v>
      </c>
      <c r="E3457" t="s">
        <v>173</v>
      </c>
      <c r="F3457" t="s">
        <v>10191</v>
      </c>
      <c r="G3457" t="s">
        <v>175</v>
      </c>
      <c r="H3457" t="s">
        <v>144</v>
      </c>
      <c r="I3457" t="s">
        <v>136</v>
      </c>
      <c r="J3457" t="s">
        <v>137</v>
      </c>
      <c r="K3457" t="s">
        <v>138</v>
      </c>
      <c r="L3457" t="s">
        <v>10192</v>
      </c>
      <c r="M3457" t="s">
        <v>10193</v>
      </c>
      <c r="N3457">
        <v>2.4733333329999998</v>
      </c>
      <c r="O3457">
        <v>0</v>
      </c>
      <c r="P3457">
        <v>1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</row>
    <row r="3458" spans="1:31" x14ac:dyDescent="0.3">
      <c r="A3458">
        <v>2458805</v>
      </c>
      <c r="B3458">
        <v>1</v>
      </c>
      <c r="C3458" t="s">
        <v>80</v>
      </c>
      <c r="D3458" t="s">
        <v>92</v>
      </c>
      <c r="E3458" t="s">
        <v>173</v>
      </c>
      <c r="F3458" t="s">
        <v>10194</v>
      </c>
      <c r="G3458" t="s">
        <v>175</v>
      </c>
      <c r="H3458" t="s">
        <v>144</v>
      </c>
      <c r="I3458" t="s">
        <v>136</v>
      </c>
      <c r="J3458" t="s">
        <v>137</v>
      </c>
      <c r="K3458" t="s">
        <v>138</v>
      </c>
      <c r="L3458" t="s">
        <v>10195</v>
      </c>
      <c r="M3458" t="s">
        <v>10196</v>
      </c>
      <c r="N3458">
        <v>7.1005555549999997</v>
      </c>
      <c r="O3458">
        <v>0</v>
      </c>
      <c r="P3458">
        <v>1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9.7975962656266145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9.7975962656266145</v>
      </c>
    </row>
    <row r="3459" spans="1:31" x14ac:dyDescent="0.3">
      <c r="A3459">
        <v>2458782</v>
      </c>
      <c r="B3459">
        <v>1</v>
      </c>
      <c r="C3459" t="s">
        <v>80</v>
      </c>
      <c r="D3459" t="s">
        <v>89</v>
      </c>
      <c r="E3459" t="s">
        <v>173</v>
      </c>
      <c r="F3459" t="s">
        <v>10197</v>
      </c>
      <c r="G3459" t="s">
        <v>219</v>
      </c>
      <c r="H3459" t="s">
        <v>144</v>
      </c>
      <c r="I3459" t="s">
        <v>136</v>
      </c>
      <c r="J3459" t="s">
        <v>3</v>
      </c>
      <c r="K3459" t="s">
        <v>138</v>
      </c>
      <c r="L3459" t="s">
        <v>10198</v>
      </c>
      <c r="M3459" t="s">
        <v>10199</v>
      </c>
      <c r="N3459">
        <v>2.008611111</v>
      </c>
      <c r="O3459">
        <v>0</v>
      </c>
      <c r="P3459">
        <v>1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0.59266874007885495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0.59266874007885495</v>
      </c>
    </row>
    <row r="3460" spans="1:31" x14ac:dyDescent="0.3">
      <c r="A3460">
        <v>2458945</v>
      </c>
      <c r="B3460">
        <v>1</v>
      </c>
      <c r="C3460" t="s">
        <v>80</v>
      </c>
      <c r="D3460" t="s">
        <v>88</v>
      </c>
      <c r="E3460" t="s">
        <v>173</v>
      </c>
      <c r="F3460" t="s">
        <v>10200</v>
      </c>
      <c r="G3460" t="s">
        <v>179</v>
      </c>
      <c r="H3460" t="s">
        <v>144</v>
      </c>
      <c r="I3460" t="s">
        <v>136</v>
      </c>
      <c r="J3460" t="s">
        <v>137</v>
      </c>
      <c r="K3460" t="s">
        <v>138</v>
      </c>
      <c r="L3460" t="s">
        <v>10201</v>
      </c>
      <c r="M3460" t="s">
        <v>10202</v>
      </c>
      <c r="N3460">
        <v>2.7438888879999999</v>
      </c>
      <c r="O3460">
        <v>0</v>
      </c>
      <c r="P3460">
        <v>1</v>
      </c>
      <c r="Q3460">
        <v>0</v>
      </c>
      <c r="R3460">
        <v>0</v>
      </c>
      <c r="S3460">
        <v>0</v>
      </c>
      <c r="T3460">
        <v>1</v>
      </c>
      <c r="U3460">
        <v>0</v>
      </c>
      <c r="V3460">
        <v>0</v>
      </c>
      <c r="W3460">
        <v>0</v>
      </c>
      <c r="X3460">
        <v>0.99365583166981553</v>
      </c>
      <c r="Y3460">
        <v>0</v>
      </c>
      <c r="Z3460">
        <v>0</v>
      </c>
      <c r="AA3460">
        <v>0</v>
      </c>
      <c r="AB3460">
        <v>10.353664838254719</v>
      </c>
      <c r="AC3460">
        <v>0</v>
      </c>
      <c r="AD3460">
        <v>0</v>
      </c>
      <c r="AE3460">
        <v>11.347320669924535</v>
      </c>
    </row>
    <row r="3461" spans="1:31" x14ac:dyDescent="0.3">
      <c r="A3461">
        <v>2458719</v>
      </c>
      <c r="B3461">
        <v>1</v>
      </c>
      <c r="C3461" t="s">
        <v>80</v>
      </c>
      <c r="D3461" t="s">
        <v>105</v>
      </c>
      <c r="E3461" t="s">
        <v>141</v>
      </c>
      <c r="F3461" t="s">
        <v>751</v>
      </c>
      <c r="G3461" t="s">
        <v>143</v>
      </c>
      <c r="H3461" t="s">
        <v>144</v>
      </c>
      <c r="I3461" t="s">
        <v>136</v>
      </c>
      <c r="J3461" t="s">
        <v>137</v>
      </c>
      <c r="K3461" t="s">
        <v>138</v>
      </c>
      <c r="L3461" t="s">
        <v>10203</v>
      </c>
      <c r="M3461" t="s">
        <v>10204</v>
      </c>
      <c r="N3461">
        <v>3.6688888880000001</v>
      </c>
      <c r="O3461">
        <v>0</v>
      </c>
      <c r="P3461">
        <v>41</v>
      </c>
      <c r="Q3461">
        <v>0</v>
      </c>
      <c r="R3461">
        <v>0</v>
      </c>
      <c r="S3461">
        <v>0</v>
      </c>
      <c r="T3461">
        <v>1</v>
      </c>
      <c r="U3461">
        <v>0</v>
      </c>
      <c r="V3461">
        <v>0</v>
      </c>
      <c r="W3461">
        <v>0</v>
      </c>
      <c r="X3461">
        <v>50.043955584811215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50.043955584811215</v>
      </c>
    </row>
    <row r="3462" spans="1:31" x14ac:dyDescent="0.3">
      <c r="A3462">
        <v>2459214</v>
      </c>
      <c r="B3462">
        <v>1</v>
      </c>
      <c r="C3462" t="s">
        <v>80</v>
      </c>
      <c r="D3462" t="s">
        <v>106</v>
      </c>
      <c r="E3462" t="s">
        <v>173</v>
      </c>
      <c r="F3462" t="s">
        <v>10205</v>
      </c>
      <c r="G3462" t="s">
        <v>179</v>
      </c>
      <c r="H3462" t="s">
        <v>144</v>
      </c>
      <c r="I3462" t="s">
        <v>136</v>
      </c>
      <c r="J3462" t="s">
        <v>137</v>
      </c>
      <c r="K3462" t="s">
        <v>138</v>
      </c>
      <c r="L3462" t="s">
        <v>10206</v>
      </c>
      <c r="M3462" t="s">
        <v>10207</v>
      </c>
      <c r="N3462">
        <v>0.84333333300000002</v>
      </c>
      <c r="O3462">
        <v>0</v>
      </c>
      <c r="P3462">
        <v>1</v>
      </c>
      <c r="Q3462">
        <v>0</v>
      </c>
      <c r="R3462">
        <v>0</v>
      </c>
      <c r="S3462">
        <v>0</v>
      </c>
      <c r="T3462">
        <v>2</v>
      </c>
      <c r="U3462">
        <v>0</v>
      </c>
      <c r="V3462">
        <v>0</v>
      </c>
      <c r="W3462">
        <v>0</v>
      </c>
      <c r="X3462">
        <v>0.20907341628927398</v>
      </c>
      <c r="Y3462">
        <v>0</v>
      </c>
      <c r="Z3462">
        <v>0</v>
      </c>
      <c r="AA3462">
        <v>0</v>
      </c>
      <c r="AB3462">
        <v>0.1430323274817954</v>
      </c>
      <c r="AC3462">
        <v>0</v>
      </c>
      <c r="AD3462">
        <v>0</v>
      </c>
      <c r="AE3462">
        <v>0.3521057437710694</v>
      </c>
    </row>
    <row r="3463" spans="1:31" x14ac:dyDescent="0.3">
      <c r="A3463">
        <v>2458659</v>
      </c>
      <c r="B3463">
        <v>1</v>
      </c>
      <c r="C3463" t="s">
        <v>80</v>
      </c>
      <c r="D3463" t="s">
        <v>105</v>
      </c>
      <c r="E3463" t="s">
        <v>132</v>
      </c>
      <c r="F3463" t="s">
        <v>10208</v>
      </c>
      <c r="G3463" t="s">
        <v>149</v>
      </c>
      <c r="H3463" t="s">
        <v>135</v>
      </c>
      <c r="I3463" t="s">
        <v>136</v>
      </c>
      <c r="J3463" t="s">
        <v>137</v>
      </c>
      <c r="K3463" t="s">
        <v>138</v>
      </c>
      <c r="L3463" t="s">
        <v>10209</v>
      </c>
      <c r="M3463" t="s">
        <v>10210</v>
      </c>
      <c r="N3463">
        <v>0.59750000000000003</v>
      </c>
      <c r="O3463">
        <v>2</v>
      </c>
      <c r="P3463">
        <v>1467</v>
      </c>
      <c r="Q3463">
        <v>4</v>
      </c>
      <c r="R3463">
        <v>116</v>
      </c>
      <c r="S3463">
        <v>7</v>
      </c>
      <c r="T3463">
        <v>144</v>
      </c>
      <c r="U3463">
        <v>1</v>
      </c>
      <c r="V3463">
        <v>0</v>
      </c>
      <c r="W3463">
        <v>0.78014779825525593</v>
      </c>
      <c r="X3463">
        <v>243.87334450425965</v>
      </c>
      <c r="Y3463">
        <v>39.99651675188359</v>
      </c>
      <c r="Z3463">
        <v>7.6566125252448272</v>
      </c>
      <c r="AA3463">
        <v>36.748849277192988</v>
      </c>
      <c r="AB3463">
        <v>81.976407044895495</v>
      </c>
      <c r="AC3463">
        <v>16.49434751903161</v>
      </c>
      <c r="AD3463">
        <v>0</v>
      </c>
      <c r="AE3463">
        <v>427.52622542076347</v>
      </c>
    </row>
    <row r="3464" spans="1:31" x14ac:dyDescent="0.3">
      <c r="A3464">
        <v>2458905</v>
      </c>
      <c r="B3464">
        <v>1</v>
      </c>
      <c r="C3464" t="s">
        <v>81</v>
      </c>
      <c r="D3464" t="s">
        <v>113</v>
      </c>
      <c r="E3464" t="s">
        <v>132</v>
      </c>
      <c r="F3464" t="s">
        <v>7791</v>
      </c>
      <c r="G3464" t="s">
        <v>143</v>
      </c>
      <c r="H3464" t="s">
        <v>135</v>
      </c>
      <c r="I3464" t="s">
        <v>136</v>
      </c>
      <c r="J3464" t="s">
        <v>137</v>
      </c>
      <c r="K3464" t="s">
        <v>138</v>
      </c>
      <c r="L3464" t="s">
        <v>10211</v>
      </c>
      <c r="M3464" t="s">
        <v>10212</v>
      </c>
      <c r="N3464">
        <v>0.51722222200000001</v>
      </c>
      <c r="O3464">
        <v>2</v>
      </c>
      <c r="P3464">
        <v>231</v>
      </c>
      <c r="Q3464">
        <v>93</v>
      </c>
      <c r="R3464">
        <v>174</v>
      </c>
      <c r="S3464">
        <v>7</v>
      </c>
      <c r="T3464">
        <v>14</v>
      </c>
      <c r="U3464">
        <v>0</v>
      </c>
      <c r="V3464">
        <v>0</v>
      </c>
      <c r="W3464">
        <v>0.1609934138866683</v>
      </c>
      <c r="X3464">
        <v>16.310260870584816</v>
      </c>
      <c r="Y3464">
        <v>31.197597800747541</v>
      </c>
      <c r="Z3464">
        <v>30.992012158869631</v>
      </c>
      <c r="AA3464">
        <v>3.283634372703522</v>
      </c>
      <c r="AB3464">
        <v>7.5822205258588982</v>
      </c>
      <c r="AC3464">
        <v>0</v>
      </c>
      <c r="AD3464">
        <v>0</v>
      </c>
      <c r="AE3464">
        <v>89.526719142651075</v>
      </c>
    </row>
    <row r="3465" spans="1:31" x14ac:dyDescent="0.3">
      <c r="A3465">
        <v>2459154</v>
      </c>
      <c r="B3465">
        <v>1</v>
      </c>
      <c r="C3465" t="s">
        <v>80</v>
      </c>
      <c r="D3465" t="s">
        <v>92</v>
      </c>
      <c r="E3465" t="s">
        <v>141</v>
      </c>
      <c r="F3465" t="s">
        <v>10213</v>
      </c>
      <c r="G3465" t="s">
        <v>143</v>
      </c>
      <c r="H3465" t="s">
        <v>144</v>
      </c>
      <c r="I3465" t="s">
        <v>136</v>
      </c>
      <c r="J3465" t="s">
        <v>137</v>
      </c>
      <c r="K3465" t="s">
        <v>138</v>
      </c>
      <c r="L3465" t="s">
        <v>10214</v>
      </c>
      <c r="M3465" t="s">
        <v>10215</v>
      </c>
      <c r="N3465">
        <v>1.038611111</v>
      </c>
      <c r="O3465">
        <v>0</v>
      </c>
      <c r="P3465">
        <v>119</v>
      </c>
      <c r="Q3465">
        <v>0</v>
      </c>
      <c r="R3465">
        <v>0</v>
      </c>
      <c r="S3465">
        <v>0</v>
      </c>
      <c r="T3465">
        <v>4</v>
      </c>
      <c r="U3465">
        <v>0</v>
      </c>
      <c r="V3465">
        <v>0</v>
      </c>
      <c r="W3465">
        <v>0</v>
      </c>
      <c r="X3465">
        <v>35.340505822273393</v>
      </c>
      <c r="Y3465">
        <v>0</v>
      </c>
      <c r="Z3465">
        <v>0</v>
      </c>
      <c r="AA3465">
        <v>0</v>
      </c>
      <c r="AB3465">
        <v>2.2850582762914091E-2</v>
      </c>
      <c r="AC3465">
        <v>0</v>
      </c>
      <c r="AD3465">
        <v>0</v>
      </c>
      <c r="AE3465">
        <v>35.363356405036306</v>
      </c>
    </row>
    <row r="3466" spans="1:31" x14ac:dyDescent="0.3">
      <c r="A3466">
        <v>2458842</v>
      </c>
      <c r="B3466">
        <v>1</v>
      </c>
      <c r="C3466" t="s">
        <v>81</v>
      </c>
      <c r="D3466" t="s">
        <v>127</v>
      </c>
      <c r="E3466" t="s">
        <v>147</v>
      </c>
      <c r="F3466" t="s">
        <v>10216</v>
      </c>
      <c r="G3466" t="s">
        <v>134</v>
      </c>
      <c r="H3466" t="s">
        <v>135</v>
      </c>
      <c r="I3466" t="s">
        <v>136</v>
      </c>
      <c r="J3466" t="s">
        <v>137</v>
      </c>
      <c r="K3466" t="s">
        <v>138</v>
      </c>
      <c r="L3466" t="s">
        <v>10217</v>
      </c>
      <c r="M3466" t="s">
        <v>10218</v>
      </c>
      <c r="N3466">
        <v>2.2494444439999999</v>
      </c>
      <c r="O3466">
        <v>0</v>
      </c>
      <c r="P3466">
        <v>0</v>
      </c>
      <c r="Q3466">
        <v>16</v>
      </c>
      <c r="R3466">
        <v>0</v>
      </c>
      <c r="S3466">
        <v>1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13.739557700374281</v>
      </c>
      <c r="Z3466">
        <v>0</v>
      </c>
      <c r="AA3466">
        <v>4.3798902756235272</v>
      </c>
      <c r="AB3466">
        <v>0</v>
      </c>
      <c r="AC3466">
        <v>0</v>
      </c>
      <c r="AD3466">
        <v>0</v>
      </c>
      <c r="AE3466">
        <v>18.119447975997808</v>
      </c>
    </row>
    <row r="3467" spans="1:31" x14ac:dyDescent="0.3">
      <c r="A3467">
        <v>2458699</v>
      </c>
      <c r="B3467">
        <v>1</v>
      </c>
      <c r="C3467" t="s">
        <v>80</v>
      </c>
      <c r="D3467" t="s">
        <v>85</v>
      </c>
      <c r="E3467" t="s">
        <v>141</v>
      </c>
      <c r="F3467" t="s">
        <v>10219</v>
      </c>
      <c r="G3467" t="s">
        <v>143</v>
      </c>
      <c r="H3467" t="s">
        <v>144</v>
      </c>
      <c r="I3467" t="s">
        <v>136</v>
      </c>
      <c r="J3467" t="s">
        <v>137</v>
      </c>
      <c r="K3467" t="s">
        <v>138</v>
      </c>
      <c r="L3467" t="s">
        <v>10220</v>
      </c>
      <c r="M3467" t="s">
        <v>10221</v>
      </c>
      <c r="N3467">
        <v>4.4447222220000002</v>
      </c>
      <c r="O3467">
        <v>0</v>
      </c>
      <c r="P3467">
        <v>114</v>
      </c>
      <c r="Q3467">
        <v>0</v>
      </c>
      <c r="R3467">
        <v>0</v>
      </c>
      <c r="S3467">
        <v>0</v>
      </c>
      <c r="T3467">
        <v>3</v>
      </c>
      <c r="U3467">
        <v>0</v>
      </c>
      <c r="V3467">
        <v>0</v>
      </c>
      <c r="W3467">
        <v>0</v>
      </c>
      <c r="X3467">
        <v>141.57749600749779</v>
      </c>
      <c r="Y3467">
        <v>0</v>
      </c>
      <c r="Z3467">
        <v>0</v>
      </c>
      <c r="AA3467">
        <v>0</v>
      </c>
      <c r="AB3467">
        <v>26.154979991546547</v>
      </c>
      <c r="AC3467">
        <v>0</v>
      </c>
      <c r="AD3467">
        <v>0</v>
      </c>
      <c r="AE3467">
        <v>167.73247599904434</v>
      </c>
    </row>
    <row r="3468" spans="1:31" x14ac:dyDescent="0.3">
      <c r="A3468">
        <v>2458865</v>
      </c>
      <c r="B3468">
        <v>1</v>
      </c>
      <c r="C3468" t="s">
        <v>80</v>
      </c>
      <c r="D3468" t="s">
        <v>99</v>
      </c>
      <c r="E3468" t="s">
        <v>169</v>
      </c>
      <c r="F3468" t="s">
        <v>10222</v>
      </c>
      <c r="G3468" t="s">
        <v>226</v>
      </c>
      <c r="H3468" t="s">
        <v>135</v>
      </c>
      <c r="I3468" t="s">
        <v>136</v>
      </c>
      <c r="J3468" t="s">
        <v>137</v>
      </c>
      <c r="K3468" t="s">
        <v>162</v>
      </c>
      <c r="L3468" t="s">
        <v>10223</v>
      </c>
      <c r="M3468" t="s">
        <v>10224</v>
      </c>
      <c r="N3468">
        <v>1.596666666</v>
      </c>
      <c r="O3468">
        <v>0</v>
      </c>
      <c r="P3468">
        <v>141</v>
      </c>
      <c r="Q3468">
        <v>0</v>
      </c>
      <c r="R3468">
        <v>9</v>
      </c>
      <c r="S3468">
        <v>0</v>
      </c>
      <c r="T3468">
        <v>67</v>
      </c>
      <c r="U3468">
        <v>0</v>
      </c>
      <c r="V3468">
        <v>0</v>
      </c>
      <c r="W3468">
        <v>0</v>
      </c>
      <c r="X3468">
        <v>103.19787975389231</v>
      </c>
      <c r="Y3468">
        <v>0</v>
      </c>
      <c r="Z3468">
        <v>2.3557444245977206</v>
      </c>
      <c r="AA3468">
        <v>0</v>
      </c>
      <c r="AB3468">
        <v>146.09179539426432</v>
      </c>
      <c r="AC3468">
        <v>0</v>
      </c>
      <c r="AD3468">
        <v>0</v>
      </c>
      <c r="AE3468">
        <v>251.64541957275435</v>
      </c>
    </row>
    <row r="3469" spans="1:31" x14ac:dyDescent="0.3">
      <c r="A3469">
        <v>2458822</v>
      </c>
      <c r="B3469">
        <v>1</v>
      </c>
      <c r="C3469" t="s">
        <v>80</v>
      </c>
      <c r="D3469" t="s">
        <v>83</v>
      </c>
      <c r="E3469" t="s">
        <v>147</v>
      </c>
      <c r="F3469" t="s">
        <v>10225</v>
      </c>
      <c r="G3469" t="s">
        <v>226</v>
      </c>
      <c r="H3469" t="s">
        <v>135</v>
      </c>
      <c r="I3469" t="s">
        <v>136</v>
      </c>
      <c r="J3469" t="s">
        <v>137</v>
      </c>
      <c r="K3469" t="s">
        <v>162</v>
      </c>
      <c r="L3469" t="s">
        <v>10226</v>
      </c>
      <c r="M3469" t="s">
        <v>10227</v>
      </c>
      <c r="N3469">
        <v>1.1219444439999999</v>
      </c>
      <c r="O3469">
        <v>0</v>
      </c>
      <c r="P3469">
        <v>0</v>
      </c>
      <c r="Q3469">
        <v>0</v>
      </c>
      <c r="R3469">
        <v>0</v>
      </c>
      <c r="S3469">
        <v>1</v>
      </c>
      <c r="T3469">
        <v>24</v>
      </c>
      <c r="U3469">
        <v>2</v>
      </c>
      <c r="V3469">
        <v>2</v>
      </c>
      <c r="W3469">
        <v>0</v>
      </c>
      <c r="X3469">
        <v>0</v>
      </c>
      <c r="Y3469">
        <v>0</v>
      </c>
      <c r="Z3469">
        <v>0</v>
      </c>
      <c r="AA3469">
        <v>29.21557442102624</v>
      </c>
      <c r="AB3469">
        <v>90.231202554571411</v>
      </c>
      <c r="AC3469">
        <v>96.750770406407966</v>
      </c>
      <c r="AD3469">
        <v>61.140815459557196</v>
      </c>
      <c r="AE3469">
        <v>277.3383628415628</v>
      </c>
    </row>
    <row r="3470" spans="1:31" x14ac:dyDescent="0.3">
      <c r="A3470">
        <v>2459220</v>
      </c>
      <c r="B3470">
        <v>1</v>
      </c>
      <c r="C3470" t="s">
        <v>80</v>
      </c>
      <c r="D3470" t="s">
        <v>97</v>
      </c>
      <c r="E3470" t="s">
        <v>173</v>
      </c>
      <c r="F3470" t="s">
        <v>10228</v>
      </c>
      <c r="G3470" t="s">
        <v>175</v>
      </c>
      <c r="H3470" t="s">
        <v>144</v>
      </c>
      <c r="I3470" t="s">
        <v>136</v>
      </c>
      <c r="J3470" t="s">
        <v>137</v>
      </c>
      <c r="K3470" t="s">
        <v>138</v>
      </c>
      <c r="L3470" t="s">
        <v>10229</v>
      </c>
      <c r="M3470" t="s">
        <v>10230</v>
      </c>
      <c r="N3470">
        <v>0.67972222199999999</v>
      </c>
      <c r="O3470">
        <v>0</v>
      </c>
      <c r="P3470">
        <v>1</v>
      </c>
      <c r="Q3470">
        <v>0</v>
      </c>
      <c r="R3470">
        <v>0</v>
      </c>
      <c r="S3470">
        <v>0</v>
      </c>
      <c r="T3470">
        <v>1</v>
      </c>
      <c r="U3470">
        <v>0</v>
      </c>
      <c r="V3470">
        <v>0</v>
      </c>
      <c r="W3470">
        <v>0</v>
      </c>
      <c r="X3470">
        <v>6.9140419135866243E-2</v>
      </c>
      <c r="Y3470">
        <v>0</v>
      </c>
      <c r="Z3470">
        <v>0</v>
      </c>
      <c r="AA3470">
        <v>0</v>
      </c>
      <c r="AB3470">
        <v>0.28778340644102057</v>
      </c>
      <c r="AC3470">
        <v>0</v>
      </c>
      <c r="AD3470">
        <v>0</v>
      </c>
      <c r="AE3470">
        <v>0.35692382557688684</v>
      </c>
    </row>
    <row r="3471" spans="1:31" x14ac:dyDescent="0.3">
      <c r="A3471">
        <v>2458799</v>
      </c>
      <c r="B3471">
        <v>1</v>
      </c>
      <c r="C3471" t="s">
        <v>80</v>
      </c>
      <c r="D3471" t="s">
        <v>96</v>
      </c>
      <c r="E3471" t="s">
        <v>173</v>
      </c>
      <c r="F3471" t="s">
        <v>10231</v>
      </c>
      <c r="G3471" t="s">
        <v>219</v>
      </c>
      <c r="H3471" t="s">
        <v>144</v>
      </c>
      <c r="I3471" t="s">
        <v>136</v>
      </c>
      <c r="J3471" t="s">
        <v>3</v>
      </c>
      <c r="K3471" t="s">
        <v>138</v>
      </c>
      <c r="L3471" t="s">
        <v>10232</v>
      </c>
      <c r="M3471" t="s">
        <v>10233</v>
      </c>
      <c r="N3471">
        <v>5.1316666660000001</v>
      </c>
      <c r="O3471">
        <v>0</v>
      </c>
      <c r="P3471">
        <v>2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10.831680583931103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10.831680583931103</v>
      </c>
    </row>
    <row r="3472" spans="1:31" x14ac:dyDescent="0.3">
      <c r="A3472">
        <v>2458636</v>
      </c>
      <c r="B3472">
        <v>1</v>
      </c>
      <c r="C3472" t="s">
        <v>81</v>
      </c>
      <c r="D3472" t="s">
        <v>127</v>
      </c>
      <c r="E3472" t="s">
        <v>132</v>
      </c>
      <c r="F3472" t="s">
        <v>422</v>
      </c>
      <c r="G3472" t="s">
        <v>149</v>
      </c>
      <c r="H3472" t="s">
        <v>135</v>
      </c>
      <c r="I3472" t="s">
        <v>136</v>
      </c>
      <c r="J3472" t="s">
        <v>137</v>
      </c>
      <c r="K3472" t="s">
        <v>138</v>
      </c>
      <c r="L3472" t="s">
        <v>10234</v>
      </c>
      <c r="M3472" t="s">
        <v>10235</v>
      </c>
      <c r="N3472">
        <v>1.851111111</v>
      </c>
      <c r="O3472">
        <v>4</v>
      </c>
      <c r="P3472">
        <v>81</v>
      </c>
      <c r="Q3472">
        <v>100</v>
      </c>
      <c r="R3472">
        <v>96</v>
      </c>
      <c r="S3472">
        <v>2</v>
      </c>
      <c r="T3472">
        <v>8</v>
      </c>
      <c r="U3472">
        <v>0</v>
      </c>
      <c r="V3472">
        <v>0</v>
      </c>
      <c r="W3472">
        <v>1.3108285171216767</v>
      </c>
      <c r="X3472">
        <v>28.356227409167893</v>
      </c>
      <c r="Y3472">
        <v>73.12740630402304</v>
      </c>
      <c r="Z3472">
        <v>67.329667428253899</v>
      </c>
      <c r="AA3472">
        <v>4.1158857316057027</v>
      </c>
      <c r="AB3472">
        <v>11.507551486682969</v>
      </c>
      <c r="AC3472">
        <v>0</v>
      </c>
      <c r="AD3472">
        <v>0</v>
      </c>
      <c r="AE3472">
        <v>185.74756687685519</v>
      </c>
    </row>
    <row r="3473" spans="1:31" x14ac:dyDescent="0.3">
      <c r="A3473">
        <v>2458593</v>
      </c>
      <c r="B3473">
        <v>1</v>
      </c>
      <c r="C3473" t="s">
        <v>80</v>
      </c>
      <c r="D3473" t="s">
        <v>92</v>
      </c>
      <c r="E3473" t="s">
        <v>159</v>
      </c>
      <c r="F3473" t="s">
        <v>10236</v>
      </c>
      <c r="G3473" t="s">
        <v>725</v>
      </c>
      <c r="H3473" t="s">
        <v>144</v>
      </c>
      <c r="I3473" t="s">
        <v>136</v>
      </c>
      <c r="J3473" t="s">
        <v>137</v>
      </c>
      <c r="K3473" t="s">
        <v>138</v>
      </c>
      <c r="L3473" t="s">
        <v>10237</v>
      </c>
      <c r="M3473" t="s">
        <v>10238</v>
      </c>
      <c r="N3473">
        <v>0.62527777699999998</v>
      </c>
      <c r="O3473">
        <v>0</v>
      </c>
      <c r="P3473">
        <v>92</v>
      </c>
      <c r="Q3473">
        <v>0</v>
      </c>
      <c r="R3473">
        <v>0</v>
      </c>
      <c r="S3473">
        <v>0</v>
      </c>
      <c r="T3473">
        <v>3</v>
      </c>
      <c r="U3473">
        <v>0</v>
      </c>
      <c r="V3473">
        <v>0</v>
      </c>
      <c r="W3473">
        <v>0</v>
      </c>
      <c r="X3473">
        <v>19.475962602613166</v>
      </c>
      <c r="Y3473">
        <v>0</v>
      </c>
      <c r="Z3473">
        <v>0</v>
      </c>
      <c r="AA3473">
        <v>0</v>
      </c>
      <c r="AB3473">
        <v>10.784354938125929</v>
      </c>
      <c r="AC3473">
        <v>0</v>
      </c>
      <c r="AD3473">
        <v>0</v>
      </c>
      <c r="AE3473">
        <v>30.260317540739095</v>
      </c>
    </row>
    <row r="3474" spans="1:31" x14ac:dyDescent="0.3">
      <c r="A3474">
        <v>2458570</v>
      </c>
      <c r="B3474">
        <v>1</v>
      </c>
      <c r="C3474" t="s">
        <v>80</v>
      </c>
      <c r="D3474" t="s">
        <v>106</v>
      </c>
      <c r="E3474" t="s">
        <v>141</v>
      </c>
      <c r="F3474" t="s">
        <v>10239</v>
      </c>
      <c r="G3474" t="s">
        <v>156</v>
      </c>
      <c r="H3474" t="s">
        <v>144</v>
      </c>
      <c r="I3474" t="s">
        <v>136</v>
      </c>
      <c r="J3474" t="s">
        <v>137</v>
      </c>
      <c r="K3474" t="s">
        <v>138</v>
      </c>
      <c r="L3474" t="s">
        <v>10240</v>
      </c>
      <c r="M3474" t="s">
        <v>10241</v>
      </c>
      <c r="N3474">
        <v>0.508611111</v>
      </c>
      <c r="O3474">
        <v>0</v>
      </c>
      <c r="P3474">
        <v>77</v>
      </c>
      <c r="Q3474">
        <v>0</v>
      </c>
      <c r="R3474">
        <v>0</v>
      </c>
      <c r="S3474">
        <v>0</v>
      </c>
      <c r="T3474">
        <v>3</v>
      </c>
      <c r="U3474">
        <v>0</v>
      </c>
      <c r="V3474">
        <v>0</v>
      </c>
      <c r="W3474">
        <v>0</v>
      </c>
      <c r="X3474">
        <v>7.4374735136535612</v>
      </c>
      <c r="Y3474">
        <v>0</v>
      </c>
      <c r="Z3474">
        <v>0</v>
      </c>
      <c r="AA3474">
        <v>0</v>
      </c>
      <c r="AB3474">
        <v>0.49527519913701035</v>
      </c>
      <c r="AC3474">
        <v>0</v>
      </c>
      <c r="AD3474">
        <v>0</v>
      </c>
      <c r="AE3474">
        <v>7.9327487127905716</v>
      </c>
    </row>
    <row r="3475" spans="1:31" x14ac:dyDescent="0.3">
      <c r="A3475">
        <v>2458756</v>
      </c>
      <c r="B3475">
        <v>1</v>
      </c>
      <c r="C3475" t="s">
        <v>80</v>
      </c>
      <c r="D3475" t="s">
        <v>97</v>
      </c>
      <c r="E3475" t="s">
        <v>173</v>
      </c>
      <c r="F3475" t="s">
        <v>10242</v>
      </c>
      <c r="G3475" t="s">
        <v>461</v>
      </c>
      <c r="H3475" t="s">
        <v>144</v>
      </c>
      <c r="I3475" t="s">
        <v>136</v>
      </c>
      <c r="J3475" t="s">
        <v>137</v>
      </c>
      <c r="K3475" t="s">
        <v>138</v>
      </c>
      <c r="L3475" t="s">
        <v>10243</v>
      </c>
      <c r="M3475" t="s">
        <v>10244</v>
      </c>
      <c r="N3475">
        <v>7.4269444440000001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1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13.779239226985544</v>
      </c>
      <c r="AC3475">
        <v>0</v>
      </c>
      <c r="AD3475">
        <v>0</v>
      </c>
      <c r="AE3475">
        <v>13.779239226985544</v>
      </c>
    </row>
    <row r="3476" spans="1:31" x14ac:dyDescent="0.3">
      <c r="A3476">
        <v>2458779</v>
      </c>
      <c r="B3476">
        <v>1</v>
      </c>
      <c r="C3476" t="s">
        <v>80</v>
      </c>
      <c r="D3476" t="s">
        <v>110</v>
      </c>
      <c r="E3476" t="s">
        <v>173</v>
      </c>
      <c r="F3476" t="s">
        <v>10245</v>
      </c>
      <c r="G3476" t="s">
        <v>461</v>
      </c>
      <c r="H3476" t="s">
        <v>144</v>
      </c>
      <c r="I3476" t="s">
        <v>136</v>
      </c>
      <c r="J3476" t="s">
        <v>137</v>
      </c>
      <c r="K3476" t="s">
        <v>138</v>
      </c>
      <c r="L3476" t="s">
        <v>10246</v>
      </c>
      <c r="M3476" t="s">
        <v>10247</v>
      </c>
      <c r="N3476">
        <v>4.9222222220000003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1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4.5352782469993009</v>
      </c>
      <c r="AC3476">
        <v>0</v>
      </c>
      <c r="AD3476">
        <v>0</v>
      </c>
      <c r="AE3476">
        <v>4.5352782469993009</v>
      </c>
    </row>
    <row r="3477" spans="1:31" x14ac:dyDescent="0.3">
      <c r="A3477">
        <v>2458802</v>
      </c>
      <c r="B3477">
        <v>1</v>
      </c>
      <c r="C3477" t="s">
        <v>80</v>
      </c>
      <c r="D3477" t="s">
        <v>98</v>
      </c>
      <c r="E3477" t="s">
        <v>169</v>
      </c>
      <c r="F3477" t="s">
        <v>10248</v>
      </c>
      <c r="G3477" t="s">
        <v>381</v>
      </c>
      <c r="H3477" t="s">
        <v>135</v>
      </c>
      <c r="I3477" t="s">
        <v>136</v>
      </c>
      <c r="J3477" t="s">
        <v>137</v>
      </c>
      <c r="K3477" t="s">
        <v>138</v>
      </c>
      <c r="L3477" t="s">
        <v>10249</v>
      </c>
      <c r="M3477" t="s">
        <v>10250</v>
      </c>
      <c r="N3477">
        <v>0.61583333299999998</v>
      </c>
      <c r="O3477">
        <v>1</v>
      </c>
      <c r="P3477">
        <v>259</v>
      </c>
      <c r="Q3477">
        <v>2</v>
      </c>
      <c r="R3477">
        <v>13</v>
      </c>
      <c r="S3477">
        <v>10</v>
      </c>
      <c r="T3477">
        <v>61</v>
      </c>
      <c r="U3477">
        <v>2</v>
      </c>
      <c r="V3477">
        <v>0</v>
      </c>
      <c r="W3477">
        <v>0.29360003756796432</v>
      </c>
      <c r="X3477">
        <v>65.964026346851213</v>
      </c>
      <c r="Y3477">
        <v>2.005560419813722</v>
      </c>
      <c r="Z3477">
        <v>4.5965913264908353</v>
      </c>
      <c r="AA3477">
        <v>86.79698746022369</v>
      </c>
      <c r="AB3477">
        <v>35.305324662323407</v>
      </c>
      <c r="AC3477">
        <v>0</v>
      </c>
      <c r="AD3477">
        <v>0</v>
      </c>
      <c r="AE3477">
        <v>194.96209025327084</v>
      </c>
    </row>
    <row r="3478" spans="1:31" x14ac:dyDescent="0.3">
      <c r="A3478">
        <v>2459048</v>
      </c>
      <c r="B3478">
        <v>1</v>
      </c>
      <c r="C3478" t="s">
        <v>81</v>
      </c>
      <c r="D3478" t="s">
        <v>127</v>
      </c>
      <c r="E3478" t="s">
        <v>173</v>
      </c>
      <c r="F3478" t="s">
        <v>10251</v>
      </c>
      <c r="G3478" t="s">
        <v>175</v>
      </c>
      <c r="H3478" t="s">
        <v>144</v>
      </c>
      <c r="I3478" t="s">
        <v>136</v>
      </c>
      <c r="J3478" t="s">
        <v>137</v>
      </c>
      <c r="K3478" t="s">
        <v>138</v>
      </c>
      <c r="L3478" t="s">
        <v>10252</v>
      </c>
      <c r="M3478" t="s">
        <v>10253</v>
      </c>
      <c r="N3478">
        <v>4.3269444439999996</v>
      </c>
      <c r="O3478">
        <v>0</v>
      </c>
      <c r="P3478">
        <v>6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9.9862745790359426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9.9862745790359426</v>
      </c>
    </row>
    <row r="3479" spans="1:31" x14ac:dyDescent="0.3">
      <c r="A3479">
        <v>2458576</v>
      </c>
      <c r="B3479">
        <v>1</v>
      </c>
      <c r="C3479" t="s">
        <v>80</v>
      </c>
      <c r="D3479" t="s">
        <v>97</v>
      </c>
      <c r="E3479" t="s">
        <v>141</v>
      </c>
      <c r="F3479" t="s">
        <v>10254</v>
      </c>
      <c r="G3479" t="s">
        <v>143</v>
      </c>
      <c r="H3479" t="s">
        <v>144</v>
      </c>
      <c r="I3479" t="s">
        <v>136</v>
      </c>
      <c r="J3479" t="s">
        <v>137</v>
      </c>
      <c r="K3479" t="s">
        <v>138</v>
      </c>
      <c r="L3479" t="s">
        <v>10255</v>
      </c>
      <c r="M3479" t="s">
        <v>10256</v>
      </c>
      <c r="N3479">
        <v>0.31083333299999999</v>
      </c>
      <c r="O3479">
        <v>0</v>
      </c>
      <c r="P3479">
        <v>12</v>
      </c>
      <c r="Q3479">
        <v>0</v>
      </c>
      <c r="R3479">
        <v>0</v>
      </c>
      <c r="S3479">
        <v>0</v>
      </c>
      <c r="T3479">
        <v>6</v>
      </c>
      <c r="U3479">
        <v>0</v>
      </c>
      <c r="V3479">
        <v>0</v>
      </c>
      <c r="W3479">
        <v>0</v>
      </c>
      <c r="X3479">
        <v>2.5985923628607455</v>
      </c>
      <c r="Y3479">
        <v>0</v>
      </c>
      <c r="Z3479">
        <v>0</v>
      </c>
      <c r="AA3479">
        <v>0</v>
      </c>
      <c r="AB3479">
        <v>1.5233770818992995</v>
      </c>
      <c r="AC3479">
        <v>0</v>
      </c>
      <c r="AD3479">
        <v>0</v>
      </c>
      <c r="AE3479">
        <v>4.1219694447600448</v>
      </c>
    </row>
    <row r="3480" spans="1:31" x14ac:dyDescent="0.3">
      <c r="A3480">
        <v>2458908</v>
      </c>
      <c r="B3480">
        <v>1</v>
      </c>
      <c r="C3480" t="s">
        <v>80</v>
      </c>
      <c r="D3480" t="s">
        <v>96</v>
      </c>
      <c r="E3480" t="s">
        <v>173</v>
      </c>
      <c r="F3480" t="s">
        <v>10257</v>
      </c>
      <c r="G3480" t="s">
        <v>461</v>
      </c>
      <c r="H3480" t="s">
        <v>144</v>
      </c>
      <c r="I3480" t="s">
        <v>136</v>
      </c>
      <c r="J3480" t="s">
        <v>137</v>
      </c>
      <c r="K3480" t="s">
        <v>138</v>
      </c>
      <c r="L3480" t="s">
        <v>10258</v>
      </c>
      <c r="M3480" t="s">
        <v>10259</v>
      </c>
      <c r="N3480">
        <v>1.201944444</v>
      </c>
      <c r="O3480">
        <v>0</v>
      </c>
      <c r="P3480">
        <v>1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4.1967968741747645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4.1967968741747645</v>
      </c>
    </row>
    <row r="3481" spans="1:31" x14ac:dyDescent="0.3">
      <c r="A3481">
        <v>2458965</v>
      </c>
      <c r="B3481">
        <v>1</v>
      </c>
      <c r="C3481" t="s">
        <v>80</v>
      </c>
      <c r="D3481" t="s">
        <v>85</v>
      </c>
      <c r="E3481" t="s">
        <v>173</v>
      </c>
      <c r="F3481" t="s">
        <v>10260</v>
      </c>
      <c r="G3481" t="s">
        <v>179</v>
      </c>
      <c r="H3481" t="s">
        <v>144</v>
      </c>
      <c r="I3481" t="s">
        <v>136</v>
      </c>
      <c r="J3481" t="s">
        <v>137</v>
      </c>
      <c r="K3481" t="s">
        <v>138</v>
      </c>
      <c r="L3481" t="s">
        <v>10261</v>
      </c>
      <c r="M3481" t="s">
        <v>10262</v>
      </c>
      <c r="N3481">
        <v>2.093611111</v>
      </c>
      <c r="O3481">
        <v>0</v>
      </c>
      <c r="P3481">
        <v>9</v>
      </c>
      <c r="Q3481">
        <v>0</v>
      </c>
      <c r="R3481">
        <v>0</v>
      </c>
      <c r="S3481">
        <v>0</v>
      </c>
      <c r="T3481">
        <v>1</v>
      </c>
      <c r="U3481">
        <v>0</v>
      </c>
      <c r="V3481">
        <v>0</v>
      </c>
      <c r="W3481">
        <v>0</v>
      </c>
      <c r="X3481">
        <v>4.4309531912915636</v>
      </c>
      <c r="Y3481">
        <v>0</v>
      </c>
      <c r="Z3481">
        <v>0</v>
      </c>
      <c r="AA3481">
        <v>0</v>
      </c>
      <c r="AB3481">
        <v>4.0082294380148662</v>
      </c>
      <c r="AC3481">
        <v>0</v>
      </c>
      <c r="AD3481">
        <v>0</v>
      </c>
      <c r="AE3481">
        <v>8.4391826293064298</v>
      </c>
    </row>
    <row r="3482" spans="1:31" x14ac:dyDescent="0.3">
      <c r="A3482">
        <v>2458610</v>
      </c>
      <c r="B3482">
        <v>1</v>
      </c>
      <c r="C3482" t="s">
        <v>80</v>
      </c>
      <c r="D3482" t="s">
        <v>101</v>
      </c>
      <c r="E3482" t="s">
        <v>132</v>
      </c>
      <c r="F3482" t="s">
        <v>1122</v>
      </c>
      <c r="G3482" t="s">
        <v>143</v>
      </c>
      <c r="H3482" t="s">
        <v>135</v>
      </c>
      <c r="I3482" t="s">
        <v>136</v>
      </c>
      <c r="J3482" t="s">
        <v>137</v>
      </c>
      <c r="K3482" t="s">
        <v>138</v>
      </c>
      <c r="L3482" t="s">
        <v>10263</v>
      </c>
      <c r="M3482" t="s">
        <v>10264</v>
      </c>
      <c r="N3482">
        <v>0.778888888</v>
      </c>
      <c r="O3482">
        <v>3</v>
      </c>
      <c r="P3482">
        <v>1015</v>
      </c>
      <c r="Q3482">
        <v>6</v>
      </c>
      <c r="R3482">
        <v>33</v>
      </c>
      <c r="S3482">
        <v>4</v>
      </c>
      <c r="T3482">
        <v>102</v>
      </c>
      <c r="U3482">
        <v>2</v>
      </c>
      <c r="V3482">
        <v>0</v>
      </c>
      <c r="W3482">
        <v>1.1608814178997791</v>
      </c>
      <c r="X3482">
        <v>306.72003432770668</v>
      </c>
      <c r="Y3482">
        <v>108.27470031946363</v>
      </c>
      <c r="Z3482">
        <v>3.5500371541153712</v>
      </c>
      <c r="AA3482">
        <v>8.5860179077688858</v>
      </c>
      <c r="AB3482">
        <v>83.199292151673092</v>
      </c>
      <c r="AC3482">
        <v>131.13795515442942</v>
      </c>
      <c r="AD3482">
        <v>0</v>
      </c>
      <c r="AE3482">
        <v>642.62891843305692</v>
      </c>
    </row>
    <row r="3483" spans="1:31" x14ac:dyDescent="0.3">
      <c r="A3483">
        <v>2458762</v>
      </c>
      <c r="B3483">
        <v>1</v>
      </c>
      <c r="C3483" t="s">
        <v>81</v>
      </c>
      <c r="D3483" t="s">
        <v>124</v>
      </c>
      <c r="E3483" t="s">
        <v>141</v>
      </c>
      <c r="F3483" t="s">
        <v>10265</v>
      </c>
      <c r="G3483" t="s">
        <v>161</v>
      </c>
      <c r="H3483" t="s">
        <v>144</v>
      </c>
      <c r="I3483" t="s">
        <v>136</v>
      </c>
      <c r="J3483" t="s">
        <v>137</v>
      </c>
      <c r="K3483" t="s">
        <v>162</v>
      </c>
      <c r="L3483" t="s">
        <v>10266</v>
      </c>
      <c r="M3483" t="s">
        <v>10267</v>
      </c>
      <c r="N3483">
        <v>2.168055555</v>
      </c>
      <c r="O3483">
        <v>0</v>
      </c>
      <c r="P3483">
        <v>117</v>
      </c>
      <c r="Q3483">
        <v>0</v>
      </c>
      <c r="R3483">
        <v>2</v>
      </c>
      <c r="S3483">
        <v>0</v>
      </c>
      <c r="T3483">
        <v>3</v>
      </c>
      <c r="U3483">
        <v>0</v>
      </c>
      <c r="V3483">
        <v>0</v>
      </c>
      <c r="W3483">
        <v>0</v>
      </c>
      <c r="X3483">
        <v>50.952100769740575</v>
      </c>
      <c r="Y3483">
        <v>0</v>
      </c>
      <c r="Z3483">
        <v>0.16270544628822375</v>
      </c>
      <c r="AA3483">
        <v>0</v>
      </c>
      <c r="AB3483">
        <v>9.4569854670835909</v>
      </c>
      <c r="AC3483">
        <v>0</v>
      </c>
      <c r="AD3483">
        <v>0</v>
      </c>
      <c r="AE3483">
        <v>60.571791683112387</v>
      </c>
    </row>
    <row r="3484" spans="1:31" x14ac:dyDescent="0.3">
      <c r="A3484">
        <v>2459111</v>
      </c>
      <c r="B3484">
        <v>1</v>
      </c>
      <c r="C3484" t="s">
        <v>80</v>
      </c>
      <c r="D3484" t="s">
        <v>88</v>
      </c>
      <c r="E3484" t="s">
        <v>182</v>
      </c>
      <c r="F3484" t="s">
        <v>10268</v>
      </c>
      <c r="G3484" t="s">
        <v>143</v>
      </c>
      <c r="H3484" t="s">
        <v>144</v>
      </c>
      <c r="I3484" t="s">
        <v>136</v>
      </c>
      <c r="J3484" t="s">
        <v>137</v>
      </c>
      <c r="K3484" t="s">
        <v>138</v>
      </c>
      <c r="L3484" t="s">
        <v>10269</v>
      </c>
      <c r="M3484" t="s">
        <v>10270</v>
      </c>
      <c r="N3484">
        <v>0.693333333</v>
      </c>
      <c r="O3484">
        <v>0</v>
      </c>
      <c r="P3484">
        <v>20</v>
      </c>
      <c r="Q3484">
        <v>0</v>
      </c>
      <c r="R3484">
        <v>0</v>
      </c>
      <c r="S3484">
        <v>0</v>
      </c>
      <c r="T3484">
        <v>10</v>
      </c>
      <c r="U3484">
        <v>0</v>
      </c>
      <c r="V3484">
        <v>0</v>
      </c>
      <c r="W3484">
        <v>0</v>
      </c>
      <c r="X3484">
        <v>4.8663347567633011</v>
      </c>
      <c r="Y3484">
        <v>0</v>
      </c>
      <c r="Z3484">
        <v>0</v>
      </c>
      <c r="AA3484">
        <v>0</v>
      </c>
      <c r="AB3484">
        <v>17.81719583561485</v>
      </c>
      <c r="AC3484">
        <v>0</v>
      </c>
      <c r="AD3484">
        <v>0</v>
      </c>
      <c r="AE3484">
        <v>22.683530592378151</v>
      </c>
    </row>
    <row r="3485" spans="1:31" x14ac:dyDescent="0.3">
      <c r="A3485">
        <v>2459157</v>
      </c>
      <c r="B3485">
        <v>1</v>
      </c>
      <c r="C3485" t="s">
        <v>80</v>
      </c>
      <c r="D3485" t="s">
        <v>100</v>
      </c>
      <c r="E3485" t="s">
        <v>141</v>
      </c>
      <c r="F3485" t="s">
        <v>10271</v>
      </c>
      <c r="G3485" t="s">
        <v>156</v>
      </c>
      <c r="H3485" t="s">
        <v>144</v>
      </c>
      <c r="I3485" t="s">
        <v>136</v>
      </c>
      <c r="J3485" t="s">
        <v>137</v>
      </c>
      <c r="K3485" t="s">
        <v>138</v>
      </c>
      <c r="L3485" t="s">
        <v>10272</v>
      </c>
      <c r="M3485" t="s">
        <v>10273</v>
      </c>
      <c r="N3485">
        <v>1.616666666</v>
      </c>
      <c r="O3485">
        <v>0</v>
      </c>
      <c r="P3485">
        <v>19</v>
      </c>
      <c r="Q3485">
        <v>0</v>
      </c>
      <c r="R3485">
        <v>2</v>
      </c>
      <c r="S3485">
        <v>0</v>
      </c>
      <c r="T3485">
        <v>6</v>
      </c>
      <c r="U3485">
        <v>0</v>
      </c>
      <c r="V3485">
        <v>1</v>
      </c>
      <c r="W3485">
        <v>0</v>
      </c>
      <c r="X3485">
        <v>10.636341472012921</v>
      </c>
      <c r="Y3485">
        <v>0</v>
      </c>
      <c r="Z3485">
        <v>0.3691445803589648</v>
      </c>
      <c r="AA3485">
        <v>0</v>
      </c>
      <c r="AB3485">
        <v>3.8571871920460024</v>
      </c>
      <c r="AC3485">
        <v>0</v>
      </c>
      <c r="AD3485">
        <v>7.4524029558605696</v>
      </c>
      <c r="AE3485">
        <v>22.315076200278458</v>
      </c>
    </row>
    <row r="3486" spans="1:31" x14ac:dyDescent="0.3">
      <c r="A3486">
        <v>2458819</v>
      </c>
      <c r="B3486">
        <v>1</v>
      </c>
      <c r="C3486" t="s">
        <v>80</v>
      </c>
      <c r="D3486" t="s">
        <v>92</v>
      </c>
      <c r="E3486" t="s">
        <v>159</v>
      </c>
      <c r="F3486" t="s">
        <v>10274</v>
      </c>
      <c r="G3486" t="s">
        <v>725</v>
      </c>
      <c r="H3486" t="s">
        <v>144</v>
      </c>
      <c r="I3486" t="s">
        <v>136</v>
      </c>
      <c r="J3486" t="s">
        <v>137</v>
      </c>
      <c r="K3486" t="s">
        <v>138</v>
      </c>
      <c r="L3486" t="s">
        <v>10275</v>
      </c>
      <c r="M3486" t="s">
        <v>10276</v>
      </c>
      <c r="N3486">
        <v>0.86944444399999998</v>
      </c>
      <c r="O3486">
        <v>0</v>
      </c>
      <c r="P3486">
        <v>228</v>
      </c>
      <c r="Q3486">
        <v>0</v>
      </c>
      <c r="R3486">
        <v>0</v>
      </c>
      <c r="S3486">
        <v>0</v>
      </c>
      <c r="T3486">
        <v>16</v>
      </c>
      <c r="U3486">
        <v>0</v>
      </c>
      <c r="V3486">
        <v>0</v>
      </c>
      <c r="W3486">
        <v>0</v>
      </c>
      <c r="X3486">
        <v>50.828732042366028</v>
      </c>
      <c r="Y3486">
        <v>0</v>
      </c>
      <c r="Z3486">
        <v>0</v>
      </c>
      <c r="AA3486">
        <v>0</v>
      </c>
      <c r="AB3486">
        <v>18.764379392246425</v>
      </c>
      <c r="AC3486">
        <v>0</v>
      </c>
      <c r="AD3486">
        <v>0</v>
      </c>
      <c r="AE3486">
        <v>69.593111434612453</v>
      </c>
    </row>
    <row r="3487" spans="1:31" x14ac:dyDescent="0.3">
      <c r="A3487">
        <v>2459200</v>
      </c>
      <c r="B3487">
        <v>1</v>
      </c>
      <c r="C3487" t="s">
        <v>81</v>
      </c>
      <c r="D3487" t="s">
        <v>128</v>
      </c>
      <c r="E3487" t="s">
        <v>173</v>
      </c>
      <c r="F3487" t="s">
        <v>10277</v>
      </c>
      <c r="G3487" t="s">
        <v>175</v>
      </c>
      <c r="H3487" t="s">
        <v>144</v>
      </c>
      <c r="I3487" t="s">
        <v>136</v>
      </c>
      <c r="J3487" t="s">
        <v>137</v>
      </c>
      <c r="K3487" t="s">
        <v>138</v>
      </c>
      <c r="L3487" t="s">
        <v>10278</v>
      </c>
      <c r="M3487" t="s">
        <v>10279</v>
      </c>
      <c r="N3487">
        <v>1.803055555</v>
      </c>
      <c r="O3487">
        <v>0</v>
      </c>
      <c r="P3487">
        <v>1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0.23043282174973589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0.23043282174973589</v>
      </c>
    </row>
    <row r="3488" spans="1:31" x14ac:dyDescent="0.3">
      <c r="A3488">
        <v>2458653</v>
      </c>
      <c r="B3488">
        <v>1</v>
      </c>
      <c r="C3488" t="s">
        <v>81</v>
      </c>
      <c r="D3488" t="s">
        <v>127</v>
      </c>
      <c r="E3488" t="s">
        <v>169</v>
      </c>
      <c r="F3488" t="s">
        <v>10280</v>
      </c>
      <c r="G3488" t="s">
        <v>149</v>
      </c>
      <c r="H3488" t="s">
        <v>135</v>
      </c>
      <c r="I3488" t="s">
        <v>660</v>
      </c>
      <c r="J3488" t="s">
        <v>137</v>
      </c>
      <c r="K3488" t="s">
        <v>138</v>
      </c>
      <c r="L3488" t="s">
        <v>10281</v>
      </c>
      <c r="M3488" t="s">
        <v>10282</v>
      </c>
      <c r="N3488">
        <v>1.9722222000000001E-2</v>
      </c>
      <c r="O3488">
        <v>18</v>
      </c>
      <c r="P3488">
        <v>4841</v>
      </c>
      <c r="Q3488">
        <v>693</v>
      </c>
      <c r="R3488">
        <v>491</v>
      </c>
      <c r="S3488">
        <v>77</v>
      </c>
      <c r="T3488">
        <v>565</v>
      </c>
      <c r="U3488">
        <v>14</v>
      </c>
      <c r="V3488">
        <v>2</v>
      </c>
      <c r="W3488">
        <v>8.7749844216281903E-2</v>
      </c>
      <c r="X3488">
        <v>21.161047258185398</v>
      </c>
      <c r="Y3488">
        <v>8.1726424746637889</v>
      </c>
      <c r="Z3488">
        <v>3.0910777034984367</v>
      </c>
      <c r="AA3488">
        <v>23.363156739885959</v>
      </c>
      <c r="AB3488">
        <v>9.6382044162052001</v>
      </c>
      <c r="AC3488">
        <v>22.058782551090651</v>
      </c>
      <c r="AD3488">
        <v>5.3479572090676421E-2</v>
      </c>
      <c r="AE3488">
        <v>87.626140559836387</v>
      </c>
    </row>
    <row r="3489" spans="1:31" x14ac:dyDescent="0.3">
      <c r="A3489">
        <v>2458596</v>
      </c>
      <c r="B3489">
        <v>1</v>
      </c>
      <c r="C3489" t="s">
        <v>80</v>
      </c>
      <c r="D3489" t="s">
        <v>83</v>
      </c>
      <c r="E3489" t="s">
        <v>132</v>
      </c>
      <c r="F3489" t="s">
        <v>10283</v>
      </c>
      <c r="G3489" t="s">
        <v>149</v>
      </c>
      <c r="H3489" t="s">
        <v>135</v>
      </c>
      <c r="I3489" t="s">
        <v>136</v>
      </c>
      <c r="J3489" t="s">
        <v>137</v>
      </c>
      <c r="K3489" t="s">
        <v>138</v>
      </c>
      <c r="L3489" t="s">
        <v>10284</v>
      </c>
      <c r="M3489" t="s">
        <v>10285</v>
      </c>
      <c r="N3489">
        <v>7.1666666000000004E-2</v>
      </c>
      <c r="O3489">
        <v>2</v>
      </c>
      <c r="P3489">
        <v>934</v>
      </c>
      <c r="Q3489">
        <v>4</v>
      </c>
      <c r="R3489">
        <v>2</v>
      </c>
      <c r="S3489">
        <v>13</v>
      </c>
      <c r="T3489">
        <v>84</v>
      </c>
      <c r="U3489">
        <v>5</v>
      </c>
      <c r="V3489">
        <v>0</v>
      </c>
      <c r="W3489">
        <v>2.1973696461120823E-2</v>
      </c>
      <c r="X3489">
        <v>24.053934988550825</v>
      </c>
      <c r="Y3489">
        <v>0.16837045534126865</v>
      </c>
      <c r="Z3489">
        <v>1.5613630527383335E-3</v>
      </c>
      <c r="AA3489">
        <v>7.1577370199096615</v>
      </c>
      <c r="AB3489">
        <v>4.8017597827465588</v>
      </c>
      <c r="AC3489">
        <v>8.98962935474494</v>
      </c>
      <c r="AD3489">
        <v>0</v>
      </c>
      <c r="AE3489">
        <v>45.194966660807111</v>
      </c>
    </row>
    <row r="3490" spans="1:31" x14ac:dyDescent="0.3">
      <c r="A3490">
        <v>2458888</v>
      </c>
      <c r="B3490">
        <v>1</v>
      </c>
      <c r="C3490" t="s">
        <v>80</v>
      </c>
      <c r="D3490" t="s">
        <v>83</v>
      </c>
      <c r="E3490" t="s">
        <v>147</v>
      </c>
      <c r="F3490" t="s">
        <v>10286</v>
      </c>
      <c r="G3490" t="s">
        <v>226</v>
      </c>
      <c r="H3490" t="s">
        <v>135</v>
      </c>
      <c r="I3490" t="s">
        <v>136</v>
      </c>
      <c r="J3490" t="s">
        <v>137</v>
      </c>
      <c r="K3490" t="s">
        <v>162</v>
      </c>
      <c r="L3490" t="s">
        <v>10287</v>
      </c>
      <c r="M3490" t="s">
        <v>10288</v>
      </c>
      <c r="N3490">
        <v>1.6711111110000001</v>
      </c>
      <c r="O3490">
        <v>0</v>
      </c>
      <c r="P3490">
        <v>2027</v>
      </c>
      <c r="Q3490">
        <v>0</v>
      </c>
      <c r="R3490">
        <v>0</v>
      </c>
      <c r="S3490">
        <v>0</v>
      </c>
      <c r="T3490">
        <v>270</v>
      </c>
      <c r="U3490">
        <v>0</v>
      </c>
      <c r="V3490">
        <v>0</v>
      </c>
      <c r="W3490">
        <v>0</v>
      </c>
      <c r="X3490">
        <v>991.33815648930863</v>
      </c>
      <c r="Y3490">
        <v>0</v>
      </c>
      <c r="Z3490">
        <v>0</v>
      </c>
      <c r="AA3490">
        <v>0</v>
      </c>
      <c r="AB3490">
        <v>965.56493663814319</v>
      </c>
      <c r="AC3490">
        <v>0</v>
      </c>
      <c r="AD3490">
        <v>0</v>
      </c>
      <c r="AE3490">
        <v>1956.9030931274519</v>
      </c>
    </row>
    <row r="3491" spans="1:31" x14ac:dyDescent="0.3">
      <c r="A3491">
        <v>2458828</v>
      </c>
      <c r="B3491">
        <v>1</v>
      </c>
      <c r="C3491" t="s">
        <v>81</v>
      </c>
      <c r="D3491" t="s">
        <v>123</v>
      </c>
      <c r="E3491" t="s">
        <v>147</v>
      </c>
      <c r="F3491" t="s">
        <v>10289</v>
      </c>
      <c r="G3491" t="s">
        <v>381</v>
      </c>
      <c r="H3491" t="s">
        <v>135</v>
      </c>
      <c r="I3491" t="s">
        <v>136</v>
      </c>
      <c r="J3491" t="s">
        <v>137</v>
      </c>
      <c r="K3491" t="s">
        <v>162</v>
      </c>
      <c r="L3491" t="s">
        <v>10290</v>
      </c>
      <c r="M3491" t="s">
        <v>10291</v>
      </c>
      <c r="N3491">
        <v>0.25638888799999998</v>
      </c>
      <c r="O3491">
        <v>0</v>
      </c>
      <c r="P3491">
        <v>113</v>
      </c>
      <c r="Q3491">
        <v>0</v>
      </c>
      <c r="R3491">
        <v>8</v>
      </c>
      <c r="S3491">
        <v>0</v>
      </c>
      <c r="T3491">
        <v>6</v>
      </c>
      <c r="U3491">
        <v>0</v>
      </c>
      <c r="V3491">
        <v>0</v>
      </c>
      <c r="W3491">
        <v>0</v>
      </c>
      <c r="X3491">
        <v>5.9174464174929051</v>
      </c>
      <c r="Y3491">
        <v>0</v>
      </c>
      <c r="Z3491">
        <v>0.22309823005023063</v>
      </c>
      <c r="AA3491">
        <v>0</v>
      </c>
      <c r="AB3491">
        <v>1.8482797407883633</v>
      </c>
      <c r="AC3491">
        <v>0</v>
      </c>
      <c r="AD3491">
        <v>0</v>
      </c>
      <c r="AE3491">
        <v>7.9888243883314995</v>
      </c>
    </row>
    <row r="3492" spans="1:31" x14ac:dyDescent="0.3">
      <c r="A3492">
        <v>2458974</v>
      </c>
      <c r="B3492">
        <v>1</v>
      </c>
      <c r="C3492" t="s">
        <v>81</v>
      </c>
      <c r="D3492" t="s">
        <v>115</v>
      </c>
      <c r="E3492" t="s">
        <v>141</v>
      </c>
      <c r="F3492" t="s">
        <v>10292</v>
      </c>
      <c r="G3492" t="s">
        <v>156</v>
      </c>
      <c r="H3492" t="s">
        <v>144</v>
      </c>
      <c r="I3492" t="s">
        <v>136</v>
      </c>
      <c r="J3492" t="s">
        <v>137</v>
      </c>
      <c r="K3492" t="s">
        <v>138</v>
      </c>
      <c r="L3492" t="s">
        <v>10293</v>
      </c>
      <c r="M3492" t="s">
        <v>10294</v>
      </c>
      <c r="N3492">
        <v>2.2802777769999998</v>
      </c>
      <c r="O3492">
        <v>0</v>
      </c>
      <c r="P3492">
        <v>2</v>
      </c>
      <c r="Q3492">
        <v>0</v>
      </c>
      <c r="R3492">
        <v>4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5.6902856265075422E-2</v>
      </c>
      <c r="Y3492">
        <v>0</v>
      </c>
      <c r="Z3492">
        <v>9.0734028828683075E-3</v>
      </c>
      <c r="AA3492">
        <v>0</v>
      </c>
      <c r="AB3492">
        <v>0</v>
      </c>
      <c r="AC3492">
        <v>0</v>
      </c>
      <c r="AD3492">
        <v>0</v>
      </c>
      <c r="AE3492">
        <v>6.5976259147943722E-2</v>
      </c>
    </row>
    <row r="3493" spans="1:31" x14ac:dyDescent="0.3">
      <c r="A3493">
        <v>2459160</v>
      </c>
      <c r="B3493">
        <v>1</v>
      </c>
      <c r="C3493" t="s">
        <v>80</v>
      </c>
      <c r="D3493" t="s">
        <v>97</v>
      </c>
      <c r="E3493" t="s">
        <v>141</v>
      </c>
      <c r="F3493" t="s">
        <v>10295</v>
      </c>
      <c r="G3493" t="s">
        <v>143</v>
      </c>
      <c r="H3493" t="s">
        <v>144</v>
      </c>
      <c r="I3493" t="s">
        <v>136</v>
      </c>
      <c r="J3493" t="s">
        <v>137</v>
      </c>
      <c r="K3493" t="s">
        <v>138</v>
      </c>
      <c r="L3493" t="s">
        <v>10296</v>
      </c>
      <c r="M3493" t="s">
        <v>10297</v>
      </c>
      <c r="N3493">
        <v>2.6019444439999999</v>
      </c>
      <c r="O3493">
        <v>0</v>
      </c>
      <c r="P3493">
        <v>67</v>
      </c>
      <c r="Q3493">
        <v>0</v>
      </c>
      <c r="R3493">
        <v>1</v>
      </c>
      <c r="S3493">
        <v>0</v>
      </c>
      <c r="T3493">
        <v>14</v>
      </c>
      <c r="U3493">
        <v>0</v>
      </c>
      <c r="V3493">
        <v>0</v>
      </c>
      <c r="W3493">
        <v>0</v>
      </c>
      <c r="X3493">
        <v>91.289266031941608</v>
      </c>
      <c r="Y3493">
        <v>0</v>
      </c>
      <c r="Z3493">
        <v>1.4505877034018846</v>
      </c>
      <c r="AA3493">
        <v>0</v>
      </c>
      <c r="AB3493">
        <v>93.078390441195921</v>
      </c>
      <c r="AC3493">
        <v>0</v>
      </c>
      <c r="AD3493">
        <v>0</v>
      </c>
      <c r="AE3493">
        <v>185.81824417653939</v>
      </c>
    </row>
    <row r="3494" spans="1:31" x14ac:dyDescent="0.3">
      <c r="A3494">
        <v>2458957</v>
      </c>
      <c r="B3494">
        <v>1</v>
      </c>
      <c r="C3494" t="s">
        <v>80</v>
      </c>
      <c r="D3494" t="s">
        <v>105</v>
      </c>
      <c r="E3494" t="s">
        <v>173</v>
      </c>
      <c r="F3494" t="s">
        <v>10298</v>
      </c>
      <c r="G3494" t="s">
        <v>461</v>
      </c>
      <c r="H3494" t="s">
        <v>144</v>
      </c>
      <c r="I3494" t="s">
        <v>136</v>
      </c>
      <c r="J3494" t="s">
        <v>137</v>
      </c>
      <c r="K3494" t="s">
        <v>138</v>
      </c>
      <c r="L3494" t="s">
        <v>10299</v>
      </c>
      <c r="M3494" t="s">
        <v>10300</v>
      </c>
      <c r="N3494">
        <v>1.010277777</v>
      </c>
      <c r="O3494">
        <v>0</v>
      </c>
      <c r="P3494">
        <v>3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0.86637233286158999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0.86637233286158999</v>
      </c>
    </row>
    <row r="3495" spans="1:31" x14ac:dyDescent="0.3">
      <c r="A3495">
        <v>2458619</v>
      </c>
      <c r="B3495">
        <v>1</v>
      </c>
      <c r="C3495" t="s">
        <v>80</v>
      </c>
      <c r="D3495" t="s">
        <v>89</v>
      </c>
      <c r="E3495" t="s">
        <v>182</v>
      </c>
      <c r="F3495" t="s">
        <v>10301</v>
      </c>
      <c r="G3495" t="s">
        <v>410</v>
      </c>
      <c r="H3495" t="s">
        <v>144</v>
      </c>
      <c r="I3495" t="s">
        <v>136</v>
      </c>
      <c r="J3495" t="s">
        <v>137</v>
      </c>
      <c r="K3495" t="s">
        <v>138</v>
      </c>
      <c r="L3495" t="s">
        <v>10302</v>
      </c>
      <c r="M3495" t="s">
        <v>10303</v>
      </c>
      <c r="N3495">
        <v>2.2400000000000002</v>
      </c>
      <c r="O3495">
        <v>0</v>
      </c>
      <c r="P3495">
        <v>13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14.237004163091491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14.237004163091491</v>
      </c>
    </row>
    <row r="3496" spans="1:31" x14ac:dyDescent="0.3">
      <c r="A3496">
        <v>2459060</v>
      </c>
      <c r="B3496">
        <v>1</v>
      </c>
      <c r="C3496" t="s">
        <v>80</v>
      </c>
      <c r="D3496" t="s">
        <v>103</v>
      </c>
      <c r="E3496" t="s">
        <v>173</v>
      </c>
      <c r="F3496" t="s">
        <v>10304</v>
      </c>
      <c r="G3496" t="s">
        <v>175</v>
      </c>
      <c r="H3496" t="s">
        <v>144</v>
      </c>
      <c r="I3496" t="s">
        <v>136</v>
      </c>
      <c r="J3496" t="s">
        <v>137</v>
      </c>
      <c r="K3496" t="s">
        <v>138</v>
      </c>
      <c r="L3496" t="s">
        <v>10305</v>
      </c>
      <c r="M3496" t="s">
        <v>10306</v>
      </c>
      <c r="N3496">
        <v>1.394722222</v>
      </c>
      <c r="O3496">
        <v>0</v>
      </c>
      <c r="P3496">
        <v>7</v>
      </c>
      <c r="Q3496">
        <v>0</v>
      </c>
      <c r="R3496">
        <v>0</v>
      </c>
      <c r="S3496">
        <v>0</v>
      </c>
      <c r="T3496">
        <v>1</v>
      </c>
      <c r="U3496">
        <v>0</v>
      </c>
      <c r="V3496">
        <v>0</v>
      </c>
      <c r="W3496">
        <v>0</v>
      </c>
      <c r="X3496">
        <v>2.5200473143538105</v>
      </c>
      <c r="Y3496">
        <v>0</v>
      </c>
      <c r="Z3496">
        <v>0</v>
      </c>
      <c r="AA3496">
        <v>0</v>
      </c>
      <c r="AB3496">
        <v>0.12976457284038717</v>
      </c>
      <c r="AC3496">
        <v>0</v>
      </c>
      <c r="AD3496">
        <v>0</v>
      </c>
      <c r="AE3496">
        <v>2.6498118871941978</v>
      </c>
    </row>
    <row r="3497" spans="1:31" x14ac:dyDescent="0.3">
      <c r="A3497">
        <v>2458911</v>
      </c>
      <c r="B3497">
        <v>1</v>
      </c>
      <c r="C3497" t="s">
        <v>80</v>
      </c>
      <c r="D3497" t="s">
        <v>100</v>
      </c>
      <c r="E3497" t="s">
        <v>141</v>
      </c>
      <c r="F3497" t="s">
        <v>10307</v>
      </c>
      <c r="G3497" t="s">
        <v>143</v>
      </c>
      <c r="H3497" t="s">
        <v>144</v>
      </c>
      <c r="I3497" t="s">
        <v>136</v>
      </c>
      <c r="J3497" t="s">
        <v>137</v>
      </c>
      <c r="K3497" t="s">
        <v>138</v>
      </c>
      <c r="L3497" t="s">
        <v>10308</v>
      </c>
      <c r="M3497" t="s">
        <v>10309</v>
      </c>
      <c r="N3497">
        <v>2.071666666</v>
      </c>
      <c r="O3497">
        <v>0</v>
      </c>
      <c r="P3497">
        <v>4</v>
      </c>
      <c r="Q3497">
        <v>0</v>
      </c>
      <c r="R3497">
        <v>1</v>
      </c>
      <c r="S3497">
        <v>0</v>
      </c>
      <c r="T3497">
        <v>2</v>
      </c>
      <c r="U3497">
        <v>0</v>
      </c>
      <c r="V3497">
        <v>0</v>
      </c>
      <c r="W3497">
        <v>0</v>
      </c>
      <c r="X3497">
        <v>10.171684405199017</v>
      </c>
      <c r="Y3497">
        <v>0</v>
      </c>
      <c r="Z3497">
        <v>8.0626689299820598</v>
      </c>
      <c r="AA3497">
        <v>0</v>
      </c>
      <c r="AB3497">
        <v>17.871165406026684</v>
      </c>
      <c r="AC3497">
        <v>0</v>
      </c>
      <c r="AD3497">
        <v>0</v>
      </c>
      <c r="AE3497">
        <v>36.10551874120776</v>
      </c>
    </row>
    <row r="3498" spans="1:31" x14ac:dyDescent="0.3">
      <c r="A3498">
        <v>2458665</v>
      </c>
      <c r="B3498">
        <v>1</v>
      </c>
      <c r="C3498" t="s">
        <v>80</v>
      </c>
      <c r="D3498" t="s">
        <v>96</v>
      </c>
      <c r="E3498" t="s">
        <v>159</v>
      </c>
      <c r="F3498" t="s">
        <v>10310</v>
      </c>
      <c r="G3498" t="s">
        <v>143</v>
      </c>
      <c r="H3498" t="s">
        <v>144</v>
      </c>
      <c r="I3498" t="s">
        <v>136</v>
      </c>
      <c r="J3498" t="s">
        <v>137</v>
      </c>
      <c r="K3498" t="s">
        <v>138</v>
      </c>
      <c r="L3498" t="s">
        <v>10311</v>
      </c>
      <c r="M3498" t="s">
        <v>10312</v>
      </c>
      <c r="N3498">
        <v>0.71083333299999996</v>
      </c>
      <c r="O3498">
        <v>0</v>
      </c>
      <c r="P3498">
        <v>371</v>
      </c>
      <c r="Q3498">
        <v>0</v>
      </c>
      <c r="R3498">
        <v>2</v>
      </c>
      <c r="S3498">
        <v>0</v>
      </c>
      <c r="T3498">
        <v>43</v>
      </c>
      <c r="U3498">
        <v>0</v>
      </c>
      <c r="V3498">
        <v>0</v>
      </c>
      <c r="W3498">
        <v>0</v>
      </c>
      <c r="X3498">
        <v>127.07530596743941</v>
      </c>
      <c r="Y3498">
        <v>0</v>
      </c>
      <c r="Z3498">
        <v>5.8919282985238361E-3</v>
      </c>
      <c r="AA3498">
        <v>0</v>
      </c>
      <c r="AB3498">
        <v>37.874659000570787</v>
      </c>
      <c r="AC3498">
        <v>0</v>
      </c>
      <c r="AD3498">
        <v>0</v>
      </c>
      <c r="AE3498">
        <v>164.95585689630872</v>
      </c>
    </row>
    <row r="3499" spans="1:31" x14ac:dyDescent="0.3">
      <c r="A3499">
        <v>2458771</v>
      </c>
      <c r="B3499">
        <v>1</v>
      </c>
      <c r="C3499" t="s">
        <v>81</v>
      </c>
      <c r="D3499" t="s">
        <v>128</v>
      </c>
      <c r="E3499" t="s">
        <v>132</v>
      </c>
      <c r="F3499" t="s">
        <v>10313</v>
      </c>
      <c r="G3499" t="s">
        <v>149</v>
      </c>
      <c r="H3499" t="s">
        <v>135</v>
      </c>
      <c r="I3499" t="s">
        <v>136</v>
      </c>
      <c r="J3499" t="s">
        <v>137</v>
      </c>
      <c r="K3499" t="s">
        <v>138</v>
      </c>
      <c r="L3499" t="s">
        <v>10314</v>
      </c>
      <c r="M3499" t="s">
        <v>10315</v>
      </c>
      <c r="N3499">
        <v>0.97194444400000002</v>
      </c>
      <c r="O3499">
        <v>0</v>
      </c>
      <c r="P3499">
        <v>0</v>
      </c>
      <c r="Q3499">
        <v>0</v>
      </c>
      <c r="R3499">
        <v>0</v>
      </c>
      <c r="S3499">
        <v>31</v>
      </c>
      <c r="T3499">
        <v>0</v>
      </c>
      <c r="U3499">
        <v>25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569.59195961302578</v>
      </c>
      <c r="AB3499">
        <v>0</v>
      </c>
      <c r="AC3499">
        <v>5672.9555351553017</v>
      </c>
      <c r="AD3499">
        <v>0</v>
      </c>
      <c r="AE3499">
        <v>6242.5474947683279</v>
      </c>
    </row>
    <row r="3500" spans="1:31" x14ac:dyDescent="0.3">
      <c r="A3500">
        <v>2458748</v>
      </c>
      <c r="B3500">
        <v>1</v>
      </c>
      <c r="C3500" t="s">
        <v>80</v>
      </c>
      <c r="D3500" t="s">
        <v>105</v>
      </c>
      <c r="E3500" t="s">
        <v>173</v>
      </c>
      <c r="F3500" t="s">
        <v>10316</v>
      </c>
      <c r="G3500" t="s">
        <v>175</v>
      </c>
      <c r="H3500" t="s">
        <v>144</v>
      </c>
      <c r="I3500" t="s">
        <v>136</v>
      </c>
      <c r="J3500" t="s">
        <v>137</v>
      </c>
      <c r="K3500" t="s">
        <v>138</v>
      </c>
      <c r="L3500" t="s">
        <v>10317</v>
      </c>
      <c r="M3500" t="s">
        <v>10318</v>
      </c>
      <c r="N3500">
        <v>2.215833333</v>
      </c>
      <c r="O3500">
        <v>0</v>
      </c>
      <c r="P3500">
        <v>0</v>
      </c>
      <c r="Q3500">
        <v>0</v>
      </c>
      <c r="R3500">
        <v>1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</row>
    <row r="3501" spans="1:31" x14ac:dyDescent="0.3">
      <c r="A3501">
        <v>2458891</v>
      </c>
      <c r="B3501">
        <v>1</v>
      </c>
      <c r="C3501" t="s">
        <v>81</v>
      </c>
      <c r="D3501" t="s">
        <v>117</v>
      </c>
      <c r="E3501" t="s">
        <v>169</v>
      </c>
      <c r="F3501" t="s">
        <v>9438</v>
      </c>
      <c r="G3501" t="s">
        <v>149</v>
      </c>
      <c r="H3501" t="s">
        <v>135</v>
      </c>
      <c r="I3501" t="s">
        <v>136</v>
      </c>
      <c r="J3501" t="s">
        <v>137</v>
      </c>
      <c r="K3501" t="s">
        <v>138</v>
      </c>
      <c r="L3501" t="s">
        <v>10319</v>
      </c>
      <c r="M3501" t="s">
        <v>10320</v>
      </c>
      <c r="N3501">
        <v>0.226111111</v>
      </c>
      <c r="O3501">
        <v>3</v>
      </c>
      <c r="P3501">
        <v>550</v>
      </c>
      <c r="Q3501">
        <v>10</v>
      </c>
      <c r="R3501">
        <v>46</v>
      </c>
      <c r="S3501">
        <v>13</v>
      </c>
      <c r="T3501">
        <v>23</v>
      </c>
      <c r="U3501">
        <v>0</v>
      </c>
      <c r="V3501">
        <v>0</v>
      </c>
      <c r="W3501">
        <v>0.42855891127924489</v>
      </c>
      <c r="X3501">
        <v>12.856127108491098</v>
      </c>
      <c r="Y3501">
        <v>0.63249745218886755</v>
      </c>
      <c r="Z3501">
        <v>1.0370056681354336</v>
      </c>
      <c r="AA3501">
        <v>6.6889806799403324</v>
      </c>
      <c r="AB3501">
        <v>2.4241416093279544</v>
      </c>
      <c r="AC3501">
        <v>0</v>
      </c>
      <c r="AD3501">
        <v>0</v>
      </c>
      <c r="AE3501">
        <v>24.067311429362931</v>
      </c>
    </row>
    <row r="3502" spans="1:31" x14ac:dyDescent="0.3">
      <c r="A3502">
        <v>2458579</v>
      </c>
      <c r="B3502">
        <v>1</v>
      </c>
      <c r="C3502" t="s">
        <v>80</v>
      </c>
      <c r="D3502" t="s">
        <v>90</v>
      </c>
      <c r="E3502" t="s">
        <v>284</v>
      </c>
      <c r="F3502" t="s">
        <v>10321</v>
      </c>
      <c r="G3502" t="s">
        <v>381</v>
      </c>
      <c r="H3502" t="s">
        <v>331</v>
      </c>
      <c r="I3502" t="s">
        <v>136</v>
      </c>
      <c r="J3502" t="s">
        <v>137</v>
      </c>
      <c r="K3502" t="s">
        <v>162</v>
      </c>
      <c r="L3502" t="s">
        <v>10322</v>
      </c>
      <c r="M3502" t="s">
        <v>10323</v>
      </c>
      <c r="N3502">
        <v>7.8888888000000004E-2</v>
      </c>
      <c r="O3502">
        <v>0</v>
      </c>
      <c r="P3502">
        <v>4988</v>
      </c>
      <c r="Q3502">
        <v>0</v>
      </c>
      <c r="R3502">
        <v>0</v>
      </c>
      <c r="S3502">
        <v>0</v>
      </c>
      <c r="T3502">
        <v>281</v>
      </c>
      <c r="U3502">
        <v>0</v>
      </c>
      <c r="V3502">
        <v>0</v>
      </c>
      <c r="W3502">
        <v>0</v>
      </c>
      <c r="X3502">
        <v>102.5727780464227</v>
      </c>
      <c r="Y3502">
        <v>0</v>
      </c>
      <c r="Z3502">
        <v>0</v>
      </c>
      <c r="AA3502">
        <v>0</v>
      </c>
      <c r="AB3502">
        <v>10.546847017998752</v>
      </c>
      <c r="AC3502">
        <v>0</v>
      </c>
      <c r="AD3502">
        <v>0</v>
      </c>
      <c r="AE3502">
        <v>113.11962506442146</v>
      </c>
    </row>
    <row r="3503" spans="1:31" x14ac:dyDescent="0.3">
      <c r="A3503">
        <v>2459183</v>
      </c>
      <c r="B3503">
        <v>1</v>
      </c>
      <c r="C3503" t="s">
        <v>80</v>
      </c>
      <c r="D3503" t="s">
        <v>98</v>
      </c>
      <c r="E3503" t="s">
        <v>141</v>
      </c>
      <c r="F3503" t="s">
        <v>10324</v>
      </c>
      <c r="G3503" t="s">
        <v>143</v>
      </c>
      <c r="H3503" t="s">
        <v>144</v>
      </c>
      <c r="I3503" t="s">
        <v>136</v>
      </c>
      <c r="J3503" t="s">
        <v>137</v>
      </c>
      <c r="K3503" t="s">
        <v>138</v>
      </c>
      <c r="L3503" t="s">
        <v>10325</v>
      </c>
      <c r="M3503" t="s">
        <v>10326</v>
      </c>
      <c r="N3503">
        <v>0.41888888800000001</v>
      </c>
      <c r="O3503">
        <v>0</v>
      </c>
      <c r="P3503">
        <v>21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1.9547576846486951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1.9547576846486951</v>
      </c>
    </row>
    <row r="3504" spans="1:31" x14ac:dyDescent="0.3">
      <c r="A3504">
        <v>2458791</v>
      </c>
      <c r="B3504">
        <v>1</v>
      </c>
      <c r="C3504" t="s">
        <v>81</v>
      </c>
      <c r="D3504" t="s">
        <v>118</v>
      </c>
      <c r="E3504" t="s">
        <v>159</v>
      </c>
      <c r="F3504" t="s">
        <v>10327</v>
      </c>
      <c r="G3504" t="s">
        <v>226</v>
      </c>
      <c r="H3504" t="s">
        <v>144</v>
      </c>
      <c r="I3504" t="s">
        <v>136</v>
      </c>
      <c r="J3504" t="s">
        <v>137</v>
      </c>
      <c r="K3504" t="s">
        <v>162</v>
      </c>
      <c r="L3504" t="s">
        <v>10328</v>
      </c>
      <c r="M3504" t="s">
        <v>10329</v>
      </c>
      <c r="N3504">
        <v>0.97666666599999996</v>
      </c>
      <c r="O3504">
        <v>0</v>
      </c>
      <c r="P3504">
        <v>406</v>
      </c>
      <c r="Q3504">
        <v>0</v>
      </c>
      <c r="R3504">
        <v>3</v>
      </c>
      <c r="S3504">
        <v>0</v>
      </c>
      <c r="T3504">
        <v>10</v>
      </c>
      <c r="U3504">
        <v>0</v>
      </c>
      <c r="V3504">
        <v>0</v>
      </c>
      <c r="W3504">
        <v>0</v>
      </c>
      <c r="X3504">
        <v>119.67614017590688</v>
      </c>
      <c r="Y3504">
        <v>0</v>
      </c>
      <c r="Z3504">
        <v>0.69215717850069458</v>
      </c>
      <c r="AA3504">
        <v>0</v>
      </c>
      <c r="AB3504">
        <v>29.442166146419659</v>
      </c>
      <c r="AC3504">
        <v>0</v>
      </c>
      <c r="AD3504">
        <v>0</v>
      </c>
      <c r="AE3504">
        <v>149.81046350082724</v>
      </c>
    </row>
    <row r="3505" spans="1:31" x14ac:dyDescent="0.3">
      <c r="A3505">
        <v>2458642</v>
      </c>
      <c r="B3505">
        <v>1</v>
      </c>
      <c r="C3505" t="s">
        <v>80</v>
      </c>
      <c r="D3505" t="s">
        <v>82</v>
      </c>
      <c r="E3505" t="s">
        <v>169</v>
      </c>
      <c r="F3505" t="s">
        <v>10330</v>
      </c>
      <c r="G3505" t="s">
        <v>226</v>
      </c>
      <c r="H3505" t="s">
        <v>135</v>
      </c>
      <c r="I3505" t="s">
        <v>136</v>
      </c>
      <c r="J3505" t="s">
        <v>137</v>
      </c>
      <c r="K3505" t="s">
        <v>162</v>
      </c>
      <c r="L3505" t="s">
        <v>10331</v>
      </c>
      <c r="M3505" t="s">
        <v>10332</v>
      </c>
      <c r="N3505">
        <v>1.802777777</v>
      </c>
      <c r="O3505">
        <v>0</v>
      </c>
      <c r="P3505">
        <v>3178</v>
      </c>
      <c r="Q3505">
        <v>0</v>
      </c>
      <c r="R3505">
        <v>0</v>
      </c>
      <c r="S3505">
        <v>3</v>
      </c>
      <c r="T3505">
        <v>736</v>
      </c>
      <c r="U3505">
        <v>0</v>
      </c>
      <c r="V3505">
        <v>3</v>
      </c>
      <c r="W3505">
        <v>0</v>
      </c>
      <c r="X3505">
        <v>2489.8718054102756</v>
      </c>
      <c r="Y3505">
        <v>0</v>
      </c>
      <c r="Z3505">
        <v>0</v>
      </c>
      <c r="AA3505">
        <v>2853.5880267963703</v>
      </c>
      <c r="AB3505">
        <v>1147.1856109870164</v>
      </c>
      <c r="AC3505">
        <v>0</v>
      </c>
      <c r="AD3505">
        <v>712.6381377448995</v>
      </c>
      <c r="AE3505">
        <v>7203.2835809385615</v>
      </c>
    </row>
    <row r="3506" spans="1:31" x14ac:dyDescent="0.3">
      <c r="A3506">
        <v>2458808</v>
      </c>
      <c r="B3506">
        <v>1</v>
      </c>
      <c r="C3506" t="s">
        <v>80</v>
      </c>
      <c r="D3506" t="s">
        <v>82</v>
      </c>
      <c r="E3506" t="s">
        <v>173</v>
      </c>
      <c r="F3506" t="s">
        <v>10333</v>
      </c>
      <c r="G3506" t="s">
        <v>461</v>
      </c>
      <c r="H3506" t="s">
        <v>144</v>
      </c>
      <c r="I3506" t="s">
        <v>136</v>
      </c>
      <c r="J3506" t="s">
        <v>137</v>
      </c>
      <c r="K3506" t="s">
        <v>138</v>
      </c>
      <c r="L3506" t="s">
        <v>10334</v>
      </c>
      <c r="M3506" t="s">
        <v>10335</v>
      </c>
      <c r="N3506">
        <v>6.0613888879999998</v>
      </c>
      <c r="O3506">
        <v>0</v>
      </c>
      <c r="P3506">
        <v>9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13.952012878782478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13.952012878782478</v>
      </c>
    </row>
    <row r="3507" spans="1:31" x14ac:dyDescent="0.3">
      <c r="A3507">
        <v>2459163</v>
      </c>
      <c r="B3507">
        <v>1</v>
      </c>
      <c r="C3507" t="s">
        <v>80</v>
      </c>
      <c r="D3507" t="s">
        <v>101</v>
      </c>
      <c r="E3507" t="s">
        <v>141</v>
      </c>
      <c r="F3507" t="s">
        <v>10336</v>
      </c>
      <c r="G3507" t="s">
        <v>143</v>
      </c>
      <c r="H3507" t="s">
        <v>144</v>
      </c>
      <c r="I3507" t="s">
        <v>136</v>
      </c>
      <c r="J3507" t="s">
        <v>137</v>
      </c>
      <c r="K3507" t="s">
        <v>138</v>
      </c>
      <c r="L3507" t="s">
        <v>10337</v>
      </c>
      <c r="M3507" t="s">
        <v>10338</v>
      </c>
      <c r="N3507">
        <v>0.57750000000000001</v>
      </c>
      <c r="O3507">
        <v>0</v>
      </c>
      <c r="P3507">
        <v>172</v>
      </c>
      <c r="Q3507">
        <v>0</v>
      </c>
      <c r="R3507">
        <v>0</v>
      </c>
      <c r="S3507">
        <v>0</v>
      </c>
      <c r="T3507">
        <v>1</v>
      </c>
      <c r="U3507">
        <v>0</v>
      </c>
      <c r="V3507">
        <v>0</v>
      </c>
      <c r="W3507">
        <v>0</v>
      </c>
      <c r="X3507">
        <v>51.512646654767202</v>
      </c>
      <c r="Y3507">
        <v>0</v>
      </c>
      <c r="Z3507">
        <v>0</v>
      </c>
      <c r="AA3507">
        <v>0</v>
      </c>
      <c r="AB3507">
        <v>1.0393742514322861E-2</v>
      </c>
      <c r="AC3507">
        <v>0</v>
      </c>
      <c r="AD3507">
        <v>0</v>
      </c>
      <c r="AE3507">
        <v>51.523040397281527</v>
      </c>
    </row>
    <row r="3508" spans="1:31" x14ac:dyDescent="0.3">
      <c r="A3508">
        <v>2459017</v>
      </c>
      <c r="B3508">
        <v>1</v>
      </c>
      <c r="C3508" t="s">
        <v>80</v>
      </c>
      <c r="D3508" t="s">
        <v>82</v>
      </c>
      <c r="E3508" t="s">
        <v>159</v>
      </c>
      <c r="F3508" t="s">
        <v>10339</v>
      </c>
      <c r="G3508" t="s">
        <v>143</v>
      </c>
      <c r="H3508" t="s">
        <v>144</v>
      </c>
      <c r="I3508" t="s">
        <v>136</v>
      </c>
      <c r="J3508" t="s">
        <v>137</v>
      </c>
      <c r="K3508" t="s">
        <v>138</v>
      </c>
      <c r="L3508" t="s">
        <v>10340</v>
      </c>
      <c r="M3508" t="s">
        <v>10341</v>
      </c>
      <c r="N3508">
        <v>0.94583333300000005</v>
      </c>
      <c r="O3508">
        <v>0</v>
      </c>
      <c r="P3508">
        <v>135</v>
      </c>
      <c r="Q3508">
        <v>0</v>
      </c>
      <c r="R3508">
        <v>0</v>
      </c>
      <c r="S3508">
        <v>0</v>
      </c>
      <c r="T3508">
        <v>8</v>
      </c>
      <c r="U3508">
        <v>0</v>
      </c>
      <c r="V3508">
        <v>0</v>
      </c>
      <c r="W3508">
        <v>0</v>
      </c>
      <c r="X3508">
        <v>31.259180581829121</v>
      </c>
      <c r="Y3508">
        <v>0</v>
      </c>
      <c r="Z3508">
        <v>0</v>
      </c>
      <c r="AA3508">
        <v>0</v>
      </c>
      <c r="AB3508">
        <v>4.9489466382581906</v>
      </c>
      <c r="AC3508">
        <v>0</v>
      </c>
      <c r="AD3508">
        <v>0</v>
      </c>
      <c r="AE3508">
        <v>36.208127220087313</v>
      </c>
    </row>
    <row r="3509" spans="1:31" x14ac:dyDescent="0.3">
      <c r="A3509">
        <v>2458662</v>
      </c>
      <c r="B3509">
        <v>1</v>
      </c>
      <c r="C3509" t="s">
        <v>80</v>
      </c>
      <c r="D3509" t="s">
        <v>101</v>
      </c>
      <c r="E3509" t="s">
        <v>182</v>
      </c>
      <c r="F3509" t="s">
        <v>10342</v>
      </c>
      <c r="G3509" t="s">
        <v>143</v>
      </c>
      <c r="H3509" t="s">
        <v>144</v>
      </c>
      <c r="I3509" t="s">
        <v>136</v>
      </c>
      <c r="J3509" t="s">
        <v>137</v>
      </c>
      <c r="K3509" t="s">
        <v>138</v>
      </c>
      <c r="L3509" t="s">
        <v>10343</v>
      </c>
      <c r="M3509" t="s">
        <v>10344</v>
      </c>
      <c r="N3509">
        <v>0.58722222199999996</v>
      </c>
      <c r="O3509">
        <v>0</v>
      </c>
      <c r="P3509">
        <v>32</v>
      </c>
      <c r="Q3509">
        <v>0</v>
      </c>
      <c r="R3509">
        <v>0</v>
      </c>
      <c r="S3509">
        <v>0</v>
      </c>
      <c r="T3509">
        <v>26</v>
      </c>
      <c r="U3509">
        <v>0</v>
      </c>
      <c r="V3509">
        <v>0</v>
      </c>
      <c r="W3509">
        <v>0</v>
      </c>
      <c r="X3509">
        <v>3.042530713626054</v>
      </c>
      <c r="Y3509">
        <v>0</v>
      </c>
      <c r="Z3509">
        <v>0</v>
      </c>
      <c r="AA3509">
        <v>0</v>
      </c>
      <c r="AB3509">
        <v>16.6430850046385</v>
      </c>
      <c r="AC3509">
        <v>0</v>
      </c>
      <c r="AD3509">
        <v>0</v>
      </c>
      <c r="AE3509">
        <v>19.685615718264554</v>
      </c>
    </row>
    <row r="3510" spans="1:31" x14ac:dyDescent="0.3">
      <c r="A3510">
        <v>2459057</v>
      </c>
      <c r="B3510">
        <v>1</v>
      </c>
      <c r="C3510" t="s">
        <v>80</v>
      </c>
      <c r="D3510" t="s">
        <v>105</v>
      </c>
      <c r="E3510" t="s">
        <v>159</v>
      </c>
      <c r="F3510" t="s">
        <v>10345</v>
      </c>
      <c r="G3510" t="s">
        <v>143</v>
      </c>
      <c r="H3510" t="s">
        <v>144</v>
      </c>
      <c r="I3510" t="s">
        <v>136</v>
      </c>
      <c r="J3510" t="s">
        <v>137</v>
      </c>
      <c r="K3510" t="s">
        <v>138</v>
      </c>
      <c r="L3510" t="s">
        <v>10346</v>
      </c>
      <c r="M3510" t="s">
        <v>10347</v>
      </c>
      <c r="N3510">
        <v>0.895277777</v>
      </c>
      <c r="O3510">
        <v>0</v>
      </c>
      <c r="P3510">
        <v>214</v>
      </c>
      <c r="Q3510">
        <v>0</v>
      </c>
      <c r="R3510">
        <v>1</v>
      </c>
      <c r="S3510">
        <v>0</v>
      </c>
      <c r="T3510">
        <v>5</v>
      </c>
      <c r="U3510">
        <v>0</v>
      </c>
      <c r="V3510">
        <v>0</v>
      </c>
      <c r="W3510">
        <v>0</v>
      </c>
      <c r="X3510">
        <v>61.987391071967565</v>
      </c>
      <c r="Y3510">
        <v>0</v>
      </c>
      <c r="Z3510">
        <v>0.8072517797322849</v>
      </c>
      <c r="AA3510">
        <v>0</v>
      </c>
      <c r="AB3510">
        <v>1.0098665155385833</v>
      </c>
      <c r="AC3510">
        <v>0</v>
      </c>
      <c r="AD3510">
        <v>0</v>
      </c>
      <c r="AE3510">
        <v>63.804509367238431</v>
      </c>
    </row>
    <row r="3511" spans="1:31" x14ac:dyDescent="0.3">
      <c r="A3511">
        <v>2458937</v>
      </c>
      <c r="B3511">
        <v>1</v>
      </c>
      <c r="C3511" t="s">
        <v>80</v>
      </c>
      <c r="D3511" t="s">
        <v>105</v>
      </c>
      <c r="E3511" t="s">
        <v>182</v>
      </c>
      <c r="F3511" t="s">
        <v>10348</v>
      </c>
      <c r="G3511" t="s">
        <v>156</v>
      </c>
      <c r="H3511" t="s">
        <v>144</v>
      </c>
      <c r="I3511" t="s">
        <v>136</v>
      </c>
      <c r="J3511" t="s">
        <v>137</v>
      </c>
      <c r="K3511" t="s">
        <v>138</v>
      </c>
      <c r="L3511" t="s">
        <v>10349</v>
      </c>
      <c r="M3511" t="s">
        <v>10350</v>
      </c>
      <c r="N3511">
        <v>1.4938888880000001</v>
      </c>
      <c r="O3511">
        <v>0</v>
      </c>
      <c r="P3511">
        <v>28</v>
      </c>
      <c r="Q3511">
        <v>0</v>
      </c>
      <c r="R3511">
        <v>0</v>
      </c>
      <c r="S3511">
        <v>0</v>
      </c>
      <c r="T3511">
        <v>3</v>
      </c>
      <c r="U3511">
        <v>0</v>
      </c>
      <c r="V3511">
        <v>0</v>
      </c>
      <c r="W3511">
        <v>0</v>
      </c>
      <c r="X3511">
        <v>7.8699475302923902</v>
      </c>
      <c r="Y3511">
        <v>0</v>
      </c>
      <c r="Z3511">
        <v>0</v>
      </c>
      <c r="AA3511">
        <v>0</v>
      </c>
      <c r="AB3511">
        <v>0.94772525612676428</v>
      </c>
      <c r="AC3511">
        <v>0</v>
      </c>
      <c r="AD3511">
        <v>0</v>
      </c>
      <c r="AE3511">
        <v>8.8176727864191538</v>
      </c>
    </row>
    <row r="3512" spans="1:31" x14ac:dyDescent="0.3">
      <c r="A3512">
        <v>2458582</v>
      </c>
      <c r="B3512">
        <v>1</v>
      </c>
      <c r="C3512" t="s">
        <v>80</v>
      </c>
      <c r="D3512" t="s">
        <v>90</v>
      </c>
      <c r="E3512" t="s">
        <v>284</v>
      </c>
      <c r="F3512" t="s">
        <v>10351</v>
      </c>
      <c r="G3512" t="s">
        <v>381</v>
      </c>
      <c r="H3512" t="s">
        <v>331</v>
      </c>
      <c r="I3512" t="s">
        <v>136</v>
      </c>
      <c r="J3512" t="s">
        <v>137</v>
      </c>
      <c r="K3512" t="s">
        <v>162</v>
      </c>
      <c r="L3512" t="s">
        <v>10352</v>
      </c>
      <c r="M3512" t="s">
        <v>10353</v>
      </c>
      <c r="N3512">
        <v>6.25E-2</v>
      </c>
      <c r="O3512">
        <v>0</v>
      </c>
      <c r="P3512">
        <v>3507</v>
      </c>
      <c r="Q3512">
        <v>0</v>
      </c>
      <c r="R3512">
        <v>0</v>
      </c>
      <c r="S3512">
        <v>0</v>
      </c>
      <c r="T3512">
        <v>421</v>
      </c>
      <c r="U3512">
        <v>0</v>
      </c>
      <c r="V3512">
        <v>1</v>
      </c>
      <c r="W3512">
        <v>0</v>
      </c>
      <c r="X3512">
        <v>50.987864716253561</v>
      </c>
      <c r="Y3512">
        <v>0</v>
      </c>
      <c r="Z3512">
        <v>0</v>
      </c>
      <c r="AA3512">
        <v>0</v>
      </c>
      <c r="AB3512">
        <v>21.608808190292766</v>
      </c>
      <c r="AC3512">
        <v>0</v>
      </c>
      <c r="AD3512">
        <v>0.17599891105649126</v>
      </c>
      <c r="AE3512">
        <v>72.772671817602827</v>
      </c>
    </row>
    <row r="3513" spans="1:31" x14ac:dyDescent="0.3">
      <c r="A3513">
        <v>2459223</v>
      </c>
      <c r="B3513">
        <v>1</v>
      </c>
      <c r="C3513" t="s">
        <v>80</v>
      </c>
      <c r="D3513" t="s">
        <v>82</v>
      </c>
      <c r="E3513" t="s">
        <v>159</v>
      </c>
      <c r="F3513" t="s">
        <v>10354</v>
      </c>
      <c r="G3513" t="s">
        <v>143</v>
      </c>
      <c r="H3513" t="s">
        <v>144</v>
      </c>
      <c r="I3513" t="s">
        <v>136</v>
      </c>
      <c r="J3513" t="s">
        <v>137</v>
      </c>
      <c r="K3513" t="s">
        <v>138</v>
      </c>
      <c r="L3513" t="s">
        <v>10355</v>
      </c>
      <c r="M3513" t="s">
        <v>10356</v>
      </c>
      <c r="N3513">
        <v>0.58027777700000005</v>
      </c>
      <c r="O3513">
        <v>0</v>
      </c>
      <c r="P3513">
        <v>491</v>
      </c>
      <c r="Q3513">
        <v>0</v>
      </c>
      <c r="R3513">
        <v>0</v>
      </c>
      <c r="S3513">
        <v>0</v>
      </c>
      <c r="T3513">
        <v>121</v>
      </c>
      <c r="U3513">
        <v>0</v>
      </c>
      <c r="V3513">
        <v>3</v>
      </c>
      <c r="W3513">
        <v>0</v>
      </c>
      <c r="X3513">
        <v>116.30083279613955</v>
      </c>
      <c r="Y3513">
        <v>0</v>
      </c>
      <c r="Z3513">
        <v>0</v>
      </c>
      <c r="AA3513">
        <v>0</v>
      </c>
      <c r="AB3513">
        <v>39.180004448394506</v>
      </c>
      <c r="AC3513">
        <v>0</v>
      </c>
      <c r="AD3513">
        <v>0</v>
      </c>
      <c r="AE3513">
        <v>155.48083724453406</v>
      </c>
    </row>
    <row r="3514" spans="1:31" x14ac:dyDescent="0.3">
      <c r="A3514">
        <v>2458559</v>
      </c>
      <c r="B3514">
        <v>1</v>
      </c>
      <c r="C3514" t="s">
        <v>80</v>
      </c>
      <c r="D3514" t="s">
        <v>84</v>
      </c>
      <c r="E3514" t="s">
        <v>169</v>
      </c>
      <c r="F3514" t="s">
        <v>10357</v>
      </c>
      <c r="G3514" t="s">
        <v>381</v>
      </c>
      <c r="H3514" t="s">
        <v>135</v>
      </c>
      <c r="I3514" t="s">
        <v>660</v>
      </c>
      <c r="J3514" t="s">
        <v>137</v>
      </c>
      <c r="K3514" t="s">
        <v>138</v>
      </c>
      <c r="L3514" t="s">
        <v>10358</v>
      </c>
      <c r="M3514" t="s">
        <v>10359</v>
      </c>
      <c r="N3514">
        <v>1.4166666E-2</v>
      </c>
      <c r="O3514">
        <v>0</v>
      </c>
      <c r="P3514">
        <v>12361</v>
      </c>
      <c r="Q3514">
        <v>0</v>
      </c>
      <c r="R3514">
        <v>0</v>
      </c>
      <c r="S3514">
        <v>3</v>
      </c>
      <c r="T3514">
        <v>834</v>
      </c>
      <c r="U3514">
        <v>0</v>
      </c>
      <c r="V3514">
        <v>0</v>
      </c>
      <c r="W3514">
        <v>0</v>
      </c>
      <c r="X3514">
        <v>56.363891047849279</v>
      </c>
      <c r="Y3514">
        <v>0</v>
      </c>
      <c r="Z3514">
        <v>0</v>
      </c>
      <c r="AA3514">
        <v>1.8425600732686103</v>
      </c>
      <c r="AB3514">
        <v>8.4294397791834914</v>
      </c>
      <c r="AC3514">
        <v>0</v>
      </c>
      <c r="AD3514">
        <v>0</v>
      </c>
      <c r="AE3514">
        <v>66.635890900301376</v>
      </c>
    </row>
    <row r="3515" spans="1:31" x14ac:dyDescent="0.3">
      <c r="A3515">
        <v>2458868</v>
      </c>
      <c r="B3515">
        <v>1</v>
      </c>
      <c r="C3515" t="s">
        <v>80</v>
      </c>
      <c r="D3515" t="s">
        <v>103</v>
      </c>
      <c r="E3515" t="s">
        <v>284</v>
      </c>
      <c r="F3515" t="s">
        <v>10360</v>
      </c>
      <c r="G3515" t="s">
        <v>149</v>
      </c>
      <c r="H3515" t="s">
        <v>135</v>
      </c>
      <c r="I3515" t="s">
        <v>136</v>
      </c>
      <c r="J3515" t="s">
        <v>137</v>
      </c>
      <c r="K3515" t="s">
        <v>138</v>
      </c>
      <c r="L3515" t="s">
        <v>10361</v>
      </c>
      <c r="M3515" t="s">
        <v>10362</v>
      </c>
      <c r="N3515">
        <v>0.204814722</v>
      </c>
      <c r="O3515">
        <v>0</v>
      </c>
      <c r="P3515">
        <v>15559</v>
      </c>
      <c r="Q3515">
        <v>1</v>
      </c>
      <c r="R3515">
        <v>71</v>
      </c>
      <c r="S3515">
        <v>3</v>
      </c>
      <c r="T3515">
        <v>1590</v>
      </c>
      <c r="U3515">
        <v>0</v>
      </c>
      <c r="V3515">
        <v>1</v>
      </c>
      <c r="W3515">
        <v>0</v>
      </c>
      <c r="X3515">
        <v>930.92656603081207</v>
      </c>
      <c r="Y3515">
        <v>2.6978979853923377</v>
      </c>
      <c r="Z3515">
        <v>4.5203354527230193</v>
      </c>
      <c r="AA3515">
        <v>74.946825442505954</v>
      </c>
      <c r="AB3515">
        <v>599.78106165297163</v>
      </c>
      <c r="AC3515">
        <v>0</v>
      </c>
      <c r="AD3515">
        <v>38.008827846337176</v>
      </c>
      <c r="AE3515">
        <v>1650.8815144107423</v>
      </c>
    </row>
    <row r="3516" spans="1:31" x14ac:dyDescent="0.3">
      <c r="A3516">
        <v>2459100</v>
      </c>
      <c r="B3516">
        <v>1</v>
      </c>
      <c r="C3516" t="s">
        <v>81</v>
      </c>
      <c r="D3516" t="s">
        <v>118</v>
      </c>
      <c r="E3516" t="s">
        <v>173</v>
      </c>
      <c r="F3516" t="s">
        <v>10363</v>
      </c>
      <c r="G3516" t="s">
        <v>175</v>
      </c>
      <c r="H3516" t="s">
        <v>144</v>
      </c>
      <c r="I3516" t="s">
        <v>136</v>
      </c>
      <c r="J3516" t="s">
        <v>137</v>
      </c>
      <c r="K3516" t="s">
        <v>138</v>
      </c>
      <c r="L3516" t="s">
        <v>10364</v>
      </c>
      <c r="M3516" t="s">
        <v>10365</v>
      </c>
      <c r="N3516">
        <v>1.4936111110000001</v>
      </c>
      <c r="O3516">
        <v>0</v>
      </c>
      <c r="P3516">
        <v>13</v>
      </c>
      <c r="Q3516">
        <v>0</v>
      </c>
      <c r="R3516">
        <v>0</v>
      </c>
      <c r="S3516">
        <v>0</v>
      </c>
      <c r="T3516">
        <v>3</v>
      </c>
      <c r="U3516">
        <v>0</v>
      </c>
      <c r="V3516">
        <v>0</v>
      </c>
      <c r="W3516">
        <v>0</v>
      </c>
      <c r="X3516">
        <v>6.560951489532993</v>
      </c>
      <c r="Y3516">
        <v>0</v>
      </c>
      <c r="Z3516">
        <v>0</v>
      </c>
      <c r="AA3516">
        <v>0</v>
      </c>
      <c r="AB3516">
        <v>0.74577134061460693</v>
      </c>
      <c r="AC3516">
        <v>0</v>
      </c>
      <c r="AD3516">
        <v>0</v>
      </c>
      <c r="AE3516">
        <v>7.3067228301476002</v>
      </c>
    </row>
    <row r="3517" spans="1:31" x14ac:dyDescent="0.3">
      <c r="A3517">
        <v>2458625</v>
      </c>
      <c r="B3517">
        <v>1</v>
      </c>
      <c r="C3517" t="s">
        <v>81</v>
      </c>
      <c r="D3517" t="s">
        <v>118</v>
      </c>
      <c r="E3517" t="s">
        <v>147</v>
      </c>
      <c r="F3517" t="s">
        <v>10366</v>
      </c>
      <c r="G3517" t="s">
        <v>149</v>
      </c>
      <c r="H3517" t="s">
        <v>135</v>
      </c>
      <c r="I3517" t="s">
        <v>136</v>
      </c>
      <c r="J3517" t="s">
        <v>137</v>
      </c>
      <c r="K3517" t="s">
        <v>138</v>
      </c>
      <c r="L3517" t="s">
        <v>10367</v>
      </c>
      <c r="M3517" t="s">
        <v>10368</v>
      </c>
      <c r="N3517">
        <v>0.91888888800000001</v>
      </c>
      <c r="O3517">
        <v>0</v>
      </c>
      <c r="P3517">
        <v>514</v>
      </c>
      <c r="Q3517">
        <v>0</v>
      </c>
      <c r="R3517">
        <v>0</v>
      </c>
      <c r="S3517">
        <v>0</v>
      </c>
      <c r="T3517">
        <v>16</v>
      </c>
      <c r="U3517">
        <v>0</v>
      </c>
      <c r="V3517">
        <v>0</v>
      </c>
      <c r="W3517">
        <v>0</v>
      </c>
      <c r="X3517">
        <v>132.2562625553285</v>
      </c>
      <c r="Y3517">
        <v>0</v>
      </c>
      <c r="Z3517">
        <v>0</v>
      </c>
      <c r="AA3517">
        <v>0</v>
      </c>
      <c r="AB3517">
        <v>20.726170047330534</v>
      </c>
      <c r="AC3517">
        <v>0</v>
      </c>
      <c r="AD3517">
        <v>0</v>
      </c>
      <c r="AE3517">
        <v>152.98243260265903</v>
      </c>
    </row>
    <row r="3518" spans="1:31" x14ac:dyDescent="0.3">
      <c r="A3518">
        <v>2458702</v>
      </c>
      <c r="B3518">
        <v>1</v>
      </c>
      <c r="C3518" t="s">
        <v>80</v>
      </c>
      <c r="D3518" t="s">
        <v>101</v>
      </c>
      <c r="E3518" t="s">
        <v>173</v>
      </c>
      <c r="F3518" t="s">
        <v>10369</v>
      </c>
      <c r="G3518" t="s">
        <v>461</v>
      </c>
      <c r="H3518" t="s">
        <v>144</v>
      </c>
      <c r="I3518" t="s">
        <v>136</v>
      </c>
      <c r="J3518" t="s">
        <v>137</v>
      </c>
      <c r="K3518" t="s">
        <v>138</v>
      </c>
      <c r="L3518" t="s">
        <v>10370</v>
      </c>
      <c r="M3518" t="s">
        <v>10371</v>
      </c>
      <c r="N3518">
        <v>1.698611111</v>
      </c>
      <c r="O3518">
        <v>0</v>
      </c>
      <c r="P3518">
        <v>5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2.045738596868099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2.045738596868099</v>
      </c>
    </row>
    <row r="3519" spans="1:31" x14ac:dyDescent="0.3">
      <c r="A3519">
        <v>2458682</v>
      </c>
      <c r="B3519">
        <v>1</v>
      </c>
      <c r="C3519" t="s">
        <v>80</v>
      </c>
      <c r="D3519" t="s">
        <v>99</v>
      </c>
      <c r="E3519" t="s">
        <v>141</v>
      </c>
      <c r="F3519" t="s">
        <v>10372</v>
      </c>
      <c r="G3519" t="s">
        <v>156</v>
      </c>
      <c r="H3519" t="s">
        <v>144</v>
      </c>
      <c r="I3519" t="s">
        <v>136</v>
      </c>
      <c r="J3519" t="s">
        <v>137</v>
      </c>
      <c r="K3519" t="s">
        <v>138</v>
      </c>
      <c r="L3519" t="s">
        <v>10373</v>
      </c>
      <c r="M3519" t="s">
        <v>10374</v>
      </c>
      <c r="N3519">
        <v>1.018333333</v>
      </c>
      <c r="O3519">
        <v>0</v>
      </c>
      <c r="P3519">
        <v>23</v>
      </c>
      <c r="Q3519">
        <v>0</v>
      </c>
      <c r="R3519">
        <v>2</v>
      </c>
      <c r="S3519">
        <v>0</v>
      </c>
      <c r="T3519">
        <v>11</v>
      </c>
      <c r="U3519">
        <v>0</v>
      </c>
      <c r="V3519">
        <v>1</v>
      </c>
      <c r="W3519">
        <v>0</v>
      </c>
      <c r="X3519">
        <v>10.480515921105225</v>
      </c>
      <c r="Y3519">
        <v>0</v>
      </c>
      <c r="Z3519">
        <v>0.77224950711466422</v>
      </c>
      <c r="AA3519">
        <v>0</v>
      </c>
      <c r="AB3519">
        <v>8.3445113195695289</v>
      </c>
      <c r="AC3519">
        <v>0</v>
      </c>
      <c r="AD3519">
        <v>8.4320908548736071</v>
      </c>
      <c r="AE3519">
        <v>28.029367602663022</v>
      </c>
    </row>
    <row r="3520" spans="1:31" x14ac:dyDescent="0.3">
      <c r="A3520">
        <v>2458639</v>
      </c>
      <c r="B3520">
        <v>1</v>
      </c>
      <c r="C3520" t="s">
        <v>81</v>
      </c>
      <c r="D3520" t="s">
        <v>122</v>
      </c>
      <c r="E3520" t="s">
        <v>132</v>
      </c>
      <c r="F3520" t="s">
        <v>2192</v>
      </c>
      <c r="G3520" t="s">
        <v>226</v>
      </c>
      <c r="H3520" t="s">
        <v>135</v>
      </c>
      <c r="I3520" t="s">
        <v>136</v>
      </c>
      <c r="J3520" t="s">
        <v>137</v>
      </c>
      <c r="K3520" t="s">
        <v>162</v>
      </c>
      <c r="L3520" t="s">
        <v>10375</v>
      </c>
      <c r="M3520" t="s">
        <v>10376</v>
      </c>
      <c r="N3520">
        <v>6.3561111109999997</v>
      </c>
      <c r="O3520">
        <v>1</v>
      </c>
      <c r="P3520">
        <v>368</v>
      </c>
      <c r="Q3520">
        <v>46</v>
      </c>
      <c r="R3520">
        <v>19</v>
      </c>
      <c r="S3520">
        <v>2</v>
      </c>
      <c r="T3520">
        <v>48</v>
      </c>
      <c r="U3520">
        <v>0</v>
      </c>
      <c r="V3520">
        <v>0</v>
      </c>
      <c r="W3520">
        <v>0.29495220426937435</v>
      </c>
      <c r="X3520">
        <v>336.14653331092052</v>
      </c>
      <c r="Y3520">
        <v>602.40970495398915</v>
      </c>
      <c r="Z3520">
        <v>17.908952256964824</v>
      </c>
      <c r="AA3520">
        <v>25.510469665603363</v>
      </c>
      <c r="AB3520">
        <v>321.67375747417123</v>
      </c>
      <c r="AC3520">
        <v>0</v>
      </c>
      <c r="AD3520">
        <v>0</v>
      </c>
      <c r="AE3520">
        <v>1303.9443698659184</v>
      </c>
    </row>
    <row r="3521" spans="1:31" x14ac:dyDescent="0.3">
      <c r="A3521">
        <v>2458688</v>
      </c>
      <c r="B3521">
        <v>1</v>
      </c>
      <c r="C3521" t="s">
        <v>81</v>
      </c>
      <c r="D3521" t="s">
        <v>118</v>
      </c>
      <c r="E3521" t="s">
        <v>147</v>
      </c>
      <c r="F3521" t="s">
        <v>10377</v>
      </c>
      <c r="G3521" t="s">
        <v>134</v>
      </c>
      <c r="H3521" t="s">
        <v>135</v>
      </c>
      <c r="I3521" t="s">
        <v>136</v>
      </c>
      <c r="J3521" t="s">
        <v>137</v>
      </c>
      <c r="K3521" t="s">
        <v>138</v>
      </c>
      <c r="L3521" t="s">
        <v>10378</v>
      </c>
      <c r="M3521" t="s">
        <v>10379</v>
      </c>
      <c r="N3521">
        <v>0.71527777699999995</v>
      </c>
      <c r="O3521">
        <v>0</v>
      </c>
      <c r="P3521">
        <v>0</v>
      </c>
      <c r="Q3521">
        <v>8</v>
      </c>
      <c r="R3521">
        <v>31</v>
      </c>
      <c r="S3521">
        <v>6</v>
      </c>
      <c r="T3521">
        <v>8</v>
      </c>
      <c r="U3521">
        <v>0</v>
      </c>
      <c r="V3521">
        <v>0</v>
      </c>
      <c r="W3521">
        <v>0</v>
      </c>
      <c r="X3521">
        <v>0</v>
      </c>
      <c r="Y3521">
        <v>7.7913727140409188</v>
      </c>
      <c r="Z3521">
        <v>17.847224922520986</v>
      </c>
      <c r="AA3521">
        <v>344.11365942134205</v>
      </c>
      <c r="AB3521">
        <v>10.674716087451932</v>
      </c>
      <c r="AC3521">
        <v>0</v>
      </c>
      <c r="AD3521">
        <v>0</v>
      </c>
      <c r="AE3521">
        <v>380.42697314535587</v>
      </c>
    </row>
    <row r="3522" spans="1:31" x14ac:dyDescent="0.3">
      <c r="A3522">
        <v>2458757</v>
      </c>
      <c r="B3522">
        <v>1</v>
      </c>
      <c r="C3522" t="s">
        <v>80</v>
      </c>
      <c r="D3522" t="s">
        <v>103</v>
      </c>
      <c r="E3522" t="s">
        <v>147</v>
      </c>
      <c r="F3522" t="s">
        <v>10380</v>
      </c>
      <c r="G3522" t="s">
        <v>5071</v>
      </c>
      <c r="H3522" t="s">
        <v>135</v>
      </c>
      <c r="I3522" t="s">
        <v>136</v>
      </c>
      <c r="J3522" t="s">
        <v>137</v>
      </c>
      <c r="K3522" t="s">
        <v>138</v>
      </c>
      <c r="L3522" t="s">
        <v>10381</v>
      </c>
      <c r="M3522" t="s">
        <v>10382</v>
      </c>
      <c r="N3522">
        <v>0.76333333299999995</v>
      </c>
      <c r="O3522">
        <v>0</v>
      </c>
      <c r="P3522">
        <v>304</v>
      </c>
      <c r="Q3522">
        <v>0</v>
      </c>
      <c r="R3522">
        <v>0</v>
      </c>
      <c r="S3522">
        <v>0</v>
      </c>
      <c r="T3522">
        <v>59</v>
      </c>
      <c r="U3522">
        <v>0</v>
      </c>
      <c r="V3522">
        <v>0</v>
      </c>
      <c r="W3522">
        <v>0</v>
      </c>
      <c r="X3522">
        <v>83.147820712222043</v>
      </c>
      <c r="Y3522">
        <v>0</v>
      </c>
      <c r="Z3522">
        <v>0</v>
      </c>
      <c r="AA3522">
        <v>0</v>
      </c>
      <c r="AB3522">
        <v>106.33586896176676</v>
      </c>
      <c r="AC3522">
        <v>0</v>
      </c>
      <c r="AD3522">
        <v>0</v>
      </c>
      <c r="AE3522">
        <v>189.48368967398881</v>
      </c>
    </row>
    <row r="3523" spans="1:31" x14ac:dyDescent="0.3">
      <c r="A3523">
        <v>2459212</v>
      </c>
      <c r="B3523">
        <v>1</v>
      </c>
      <c r="C3523" t="s">
        <v>80</v>
      </c>
      <c r="D3523" t="s">
        <v>104</v>
      </c>
      <c r="E3523" t="s">
        <v>132</v>
      </c>
      <c r="F3523" t="s">
        <v>10383</v>
      </c>
      <c r="G3523" t="s">
        <v>149</v>
      </c>
      <c r="H3523" t="s">
        <v>135</v>
      </c>
      <c r="I3523" t="s">
        <v>136</v>
      </c>
      <c r="J3523" t="s">
        <v>137</v>
      </c>
      <c r="K3523" t="s">
        <v>138</v>
      </c>
      <c r="L3523" t="s">
        <v>10384</v>
      </c>
      <c r="M3523" t="s">
        <v>10385</v>
      </c>
      <c r="N3523">
        <v>1.523055555</v>
      </c>
      <c r="O3523">
        <v>4</v>
      </c>
      <c r="P3523">
        <v>0</v>
      </c>
      <c r="Q3523">
        <v>4</v>
      </c>
      <c r="R3523">
        <v>0</v>
      </c>
      <c r="S3523">
        <v>8</v>
      </c>
      <c r="T3523">
        <v>0</v>
      </c>
      <c r="U3523">
        <v>0</v>
      </c>
      <c r="V3523">
        <v>0</v>
      </c>
      <c r="W3523">
        <v>4.8363101447954131</v>
      </c>
      <c r="X3523">
        <v>0</v>
      </c>
      <c r="Y3523">
        <v>1.4305995646443457</v>
      </c>
      <c r="Z3523">
        <v>0</v>
      </c>
      <c r="AA3523">
        <v>4.459599209977732</v>
      </c>
      <c r="AB3523">
        <v>0</v>
      </c>
      <c r="AC3523">
        <v>0</v>
      </c>
      <c r="AD3523">
        <v>0</v>
      </c>
      <c r="AE3523">
        <v>10.726508919417491</v>
      </c>
    </row>
    <row r="3524" spans="1:31" x14ac:dyDescent="0.3">
      <c r="A3524">
        <v>2458897</v>
      </c>
      <c r="B3524">
        <v>1</v>
      </c>
      <c r="C3524" t="s">
        <v>80</v>
      </c>
      <c r="D3524" t="s">
        <v>104</v>
      </c>
      <c r="E3524" t="s">
        <v>159</v>
      </c>
      <c r="F3524" t="s">
        <v>10386</v>
      </c>
      <c r="G3524" t="s">
        <v>143</v>
      </c>
      <c r="H3524" t="s">
        <v>144</v>
      </c>
      <c r="I3524" t="s">
        <v>136</v>
      </c>
      <c r="J3524" t="s">
        <v>137</v>
      </c>
      <c r="K3524" t="s">
        <v>138</v>
      </c>
      <c r="L3524" t="s">
        <v>10387</v>
      </c>
      <c r="M3524" t="s">
        <v>10388</v>
      </c>
      <c r="N3524">
        <v>1.549722222</v>
      </c>
      <c r="O3524">
        <v>0</v>
      </c>
      <c r="P3524">
        <v>20</v>
      </c>
      <c r="Q3524">
        <v>0</v>
      </c>
      <c r="R3524">
        <v>11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3.3751022289743702</v>
      </c>
      <c r="Y3524">
        <v>0</v>
      </c>
      <c r="Z3524">
        <v>4.0252670092865452</v>
      </c>
      <c r="AA3524">
        <v>0</v>
      </c>
      <c r="AB3524">
        <v>0</v>
      </c>
      <c r="AC3524">
        <v>0</v>
      </c>
      <c r="AD3524">
        <v>0</v>
      </c>
      <c r="AE3524">
        <v>7.4003692382609154</v>
      </c>
    </row>
    <row r="3525" spans="1:31" x14ac:dyDescent="0.3">
      <c r="A3525">
        <v>2459106</v>
      </c>
      <c r="B3525">
        <v>1</v>
      </c>
      <c r="C3525" t="s">
        <v>81</v>
      </c>
      <c r="D3525" t="s">
        <v>127</v>
      </c>
      <c r="E3525" t="s">
        <v>284</v>
      </c>
      <c r="F3525" t="s">
        <v>10389</v>
      </c>
      <c r="G3525" t="s">
        <v>226</v>
      </c>
      <c r="H3525" t="s">
        <v>135</v>
      </c>
      <c r="I3525" t="s">
        <v>136</v>
      </c>
      <c r="J3525" t="s">
        <v>137</v>
      </c>
      <c r="K3525" t="s">
        <v>162</v>
      </c>
      <c r="L3525" t="s">
        <v>10390</v>
      </c>
      <c r="M3525" t="s">
        <v>10391</v>
      </c>
      <c r="N3525">
        <v>0.64416666600000005</v>
      </c>
      <c r="O3525">
        <v>18</v>
      </c>
      <c r="P3525">
        <v>4841</v>
      </c>
      <c r="Q3525">
        <v>693</v>
      </c>
      <c r="R3525">
        <v>491</v>
      </c>
      <c r="S3525">
        <v>108</v>
      </c>
      <c r="T3525">
        <v>565</v>
      </c>
      <c r="U3525">
        <v>19</v>
      </c>
      <c r="V3525">
        <v>2</v>
      </c>
      <c r="W3525">
        <v>3.0138913455047778</v>
      </c>
      <c r="X3525">
        <v>680.24900861789945</v>
      </c>
      <c r="Y3525">
        <v>232.55347799924724</v>
      </c>
      <c r="Z3525">
        <v>97.08494975230596</v>
      </c>
      <c r="AA3525">
        <v>661.84935749628619</v>
      </c>
      <c r="AB3525">
        <v>250.04907965006331</v>
      </c>
      <c r="AC3525">
        <v>1001.4355599805314</v>
      </c>
      <c r="AD3525">
        <v>1.331843557600404</v>
      </c>
      <c r="AE3525">
        <v>2927.5671683994387</v>
      </c>
    </row>
    <row r="3526" spans="1:31" x14ac:dyDescent="0.3">
      <c r="A3526">
        <v>2458857</v>
      </c>
      <c r="B3526">
        <v>1</v>
      </c>
      <c r="C3526" t="s">
        <v>80</v>
      </c>
      <c r="D3526" t="s">
        <v>84</v>
      </c>
      <c r="E3526" t="s">
        <v>173</v>
      </c>
      <c r="F3526" t="s">
        <v>10392</v>
      </c>
      <c r="G3526" t="s">
        <v>461</v>
      </c>
      <c r="H3526" t="s">
        <v>144</v>
      </c>
      <c r="I3526" t="s">
        <v>136</v>
      </c>
      <c r="J3526" t="s">
        <v>137</v>
      </c>
      <c r="K3526" t="s">
        <v>138</v>
      </c>
      <c r="L3526" t="s">
        <v>10393</v>
      </c>
      <c r="M3526" t="s">
        <v>10394</v>
      </c>
      <c r="N3526">
        <v>7.3647222220000002</v>
      </c>
      <c r="O3526">
        <v>0</v>
      </c>
      <c r="P3526">
        <v>8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13.688548046858697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13.688548046858697</v>
      </c>
    </row>
    <row r="3527" spans="1:31" x14ac:dyDescent="0.3">
      <c r="A3527">
        <v>2458565</v>
      </c>
      <c r="B3527">
        <v>1</v>
      </c>
      <c r="C3527" t="s">
        <v>80</v>
      </c>
      <c r="D3527" t="s">
        <v>103</v>
      </c>
      <c r="E3527" t="s">
        <v>132</v>
      </c>
      <c r="F3527" t="s">
        <v>10395</v>
      </c>
      <c r="G3527" t="s">
        <v>149</v>
      </c>
      <c r="H3527" t="s">
        <v>135</v>
      </c>
      <c r="I3527" t="s">
        <v>136</v>
      </c>
      <c r="J3527" t="s">
        <v>137</v>
      </c>
      <c r="K3527" t="s">
        <v>138</v>
      </c>
      <c r="L3527" t="s">
        <v>10396</v>
      </c>
      <c r="M3527" t="s">
        <v>10397</v>
      </c>
      <c r="N3527">
        <v>0.89249999999999996</v>
      </c>
      <c r="O3527">
        <v>0</v>
      </c>
      <c r="P3527">
        <v>0</v>
      </c>
      <c r="Q3527">
        <v>0</v>
      </c>
      <c r="R3527">
        <v>0</v>
      </c>
      <c r="S3527">
        <v>6</v>
      </c>
      <c r="T3527">
        <v>0</v>
      </c>
      <c r="U3527">
        <v>4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56.727053996337375</v>
      </c>
      <c r="AB3527">
        <v>0</v>
      </c>
      <c r="AC3527">
        <v>113.50413106749693</v>
      </c>
      <c r="AD3527">
        <v>0</v>
      </c>
      <c r="AE3527">
        <v>170.23118506383429</v>
      </c>
    </row>
    <row r="3528" spans="1:31" x14ac:dyDescent="0.3">
      <c r="A3528">
        <v>2459152</v>
      </c>
      <c r="B3528">
        <v>1</v>
      </c>
      <c r="C3528" t="s">
        <v>80</v>
      </c>
      <c r="D3528" t="s">
        <v>94</v>
      </c>
      <c r="E3528" t="s">
        <v>141</v>
      </c>
      <c r="F3528" t="s">
        <v>10398</v>
      </c>
      <c r="G3528" t="s">
        <v>156</v>
      </c>
      <c r="H3528" t="s">
        <v>144</v>
      </c>
      <c r="I3528" t="s">
        <v>136</v>
      </c>
      <c r="J3528" t="s">
        <v>137</v>
      </c>
      <c r="K3528" t="s">
        <v>138</v>
      </c>
      <c r="L3528" t="s">
        <v>10399</v>
      </c>
      <c r="M3528" t="s">
        <v>10400</v>
      </c>
      <c r="N3528">
        <v>1.3941666660000001</v>
      </c>
      <c r="O3528">
        <v>0</v>
      </c>
      <c r="P3528">
        <v>68</v>
      </c>
      <c r="Q3528">
        <v>0</v>
      </c>
      <c r="R3528">
        <v>5</v>
      </c>
      <c r="S3528">
        <v>0</v>
      </c>
      <c r="T3528">
        <v>4</v>
      </c>
      <c r="U3528">
        <v>0</v>
      </c>
      <c r="V3528">
        <v>0</v>
      </c>
      <c r="W3528">
        <v>0</v>
      </c>
      <c r="X3528">
        <v>14.121357839288695</v>
      </c>
      <c r="Y3528">
        <v>0</v>
      </c>
      <c r="Z3528">
        <v>4.2937958273148453</v>
      </c>
      <c r="AA3528">
        <v>0</v>
      </c>
      <c r="AB3528">
        <v>1.8435737638471046</v>
      </c>
      <c r="AC3528">
        <v>0</v>
      </c>
      <c r="AD3528">
        <v>0</v>
      </c>
      <c r="AE3528">
        <v>20.258727430450644</v>
      </c>
    </row>
    <row r="3529" spans="1:31" x14ac:dyDescent="0.3">
      <c r="A3529">
        <v>2459126</v>
      </c>
      <c r="B3529">
        <v>1</v>
      </c>
      <c r="C3529" t="s">
        <v>80</v>
      </c>
      <c r="D3529" t="s">
        <v>83</v>
      </c>
      <c r="E3529" t="s">
        <v>159</v>
      </c>
      <c r="F3529" t="s">
        <v>10401</v>
      </c>
      <c r="G3529" t="s">
        <v>143</v>
      </c>
      <c r="H3529" t="s">
        <v>144</v>
      </c>
      <c r="I3529" t="s">
        <v>136</v>
      </c>
      <c r="J3529" t="s">
        <v>137</v>
      </c>
      <c r="K3529" t="s">
        <v>138</v>
      </c>
      <c r="L3529" t="s">
        <v>10402</v>
      </c>
      <c r="M3529" t="s">
        <v>10403</v>
      </c>
      <c r="N3529">
        <v>0.83527777700000005</v>
      </c>
      <c r="O3529">
        <v>0</v>
      </c>
      <c r="P3529">
        <v>452</v>
      </c>
      <c r="Q3529">
        <v>0</v>
      </c>
      <c r="R3529">
        <v>0</v>
      </c>
      <c r="S3529">
        <v>0</v>
      </c>
      <c r="T3529">
        <v>55</v>
      </c>
      <c r="U3529">
        <v>0</v>
      </c>
      <c r="V3529">
        <v>0</v>
      </c>
      <c r="W3529">
        <v>0</v>
      </c>
      <c r="X3529">
        <v>154.10755076692411</v>
      </c>
      <c r="Y3529">
        <v>0</v>
      </c>
      <c r="Z3529">
        <v>0</v>
      </c>
      <c r="AA3529">
        <v>0</v>
      </c>
      <c r="AB3529">
        <v>28.388613396155588</v>
      </c>
      <c r="AC3529">
        <v>0</v>
      </c>
      <c r="AD3529">
        <v>0</v>
      </c>
      <c r="AE3529">
        <v>182.4961641630797</v>
      </c>
    </row>
    <row r="3530" spans="1:31" x14ac:dyDescent="0.3">
      <c r="A3530">
        <v>2458797</v>
      </c>
      <c r="B3530">
        <v>1</v>
      </c>
      <c r="C3530" t="s">
        <v>80</v>
      </c>
      <c r="D3530" t="s">
        <v>97</v>
      </c>
      <c r="E3530" t="s">
        <v>173</v>
      </c>
      <c r="F3530" t="s">
        <v>10404</v>
      </c>
      <c r="G3530" t="s">
        <v>175</v>
      </c>
      <c r="H3530" t="s">
        <v>144</v>
      </c>
      <c r="I3530" t="s">
        <v>136</v>
      </c>
      <c r="J3530" t="s">
        <v>137</v>
      </c>
      <c r="K3530" t="s">
        <v>138</v>
      </c>
      <c r="L3530" t="s">
        <v>10405</v>
      </c>
      <c r="M3530" t="s">
        <v>10406</v>
      </c>
      <c r="N3530">
        <v>2.8141666660000002</v>
      </c>
      <c r="O3530">
        <v>0</v>
      </c>
      <c r="P3530">
        <v>2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1.6075424879143587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1.6075424879143587</v>
      </c>
    </row>
    <row r="3531" spans="1:31" x14ac:dyDescent="0.3">
      <c r="A3531">
        <v>2458628</v>
      </c>
      <c r="B3531">
        <v>1</v>
      </c>
      <c r="C3531" t="s">
        <v>80</v>
      </c>
      <c r="D3531" t="s">
        <v>88</v>
      </c>
      <c r="E3531" t="s">
        <v>173</v>
      </c>
      <c r="F3531" t="s">
        <v>10407</v>
      </c>
      <c r="G3531" t="s">
        <v>179</v>
      </c>
      <c r="H3531" t="s">
        <v>144</v>
      </c>
      <c r="I3531" t="s">
        <v>136</v>
      </c>
      <c r="J3531" t="s">
        <v>137</v>
      </c>
      <c r="K3531" t="s">
        <v>138</v>
      </c>
      <c r="L3531" t="s">
        <v>10408</v>
      </c>
      <c r="M3531" t="s">
        <v>10409</v>
      </c>
      <c r="N3531">
        <v>1.3997222220000001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1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24.758114871640903</v>
      </c>
      <c r="AC3531">
        <v>0</v>
      </c>
      <c r="AD3531">
        <v>0</v>
      </c>
      <c r="AE3531">
        <v>24.758114871640903</v>
      </c>
    </row>
    <row r="3532" spans="1:31" x14ac:dyDescent="0.3">
      <c r="A3532">
        <v>2458648</v>
      </c>
      <c r="B3532">
        <v>1</v>
      </c>
      <c r="C3532" t="s">
        <v>80</v>
      </c>
      <c r="D3532" t="s">
        <v>84</v>
      </c>
      <c r="E3532" t="s">
        <v>173</v>
      </c>
      <c r="F3532" t="s">
        <v>10410</v>
      </c>
      <c r="G3532" t="s">
        <v>461</v>
      </c>
      <c r="H3532" t="s">
        <v>144</v>
      </c>
      <c r="I3532" t="s">
        <v>136</v>
      </c>
      <c r="J3532" t="s">
        <v>137</v>
      </c>
      <c r="K3532" t="s">
        <v>138</v>
      </c>
      <c r="L3532" t="s">
        <v>10411</v>
      </c>
      <c r="M3532" t="s">
        <v>10412</v>
      </c>
      <c r="N3532">
        <v>2.5958333329999999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1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18.540106930278203</v>
      </c>
      <c r="AC3532">
        <v>0</v>
      </c>
      <c r="AD3532">
        <v>0</v>
      </c>
      <c r="AE3532">
        <v>18.540106930278203</v>
      </c>
    </row>
    <row r="3533" spans="1:31" x14ac:dyDescent="0.3">
      <c r="A3533">
        <v>2458691</v>
      </c>
      <c r="B3533">
        <v>1</v>
      </c>
      <c r="C3533" t="s">
        <v>81</v>
      </c>
      <c r="D3533" t="s">
        <v>127</v>
      </c>
      <c r="E3533" t="s">
        <v>284</v>
      </c>
      <c r="F3533" t="s">
        <v>10389</v>
      </c>
      <c r="G3533" t="s">
        <v>226</v>
      </c>
      <c r="H3533" t="s">
        <v>135</v>
      </c>
      <c r="I3533" t="s">
        <v>136</v>
      </c>
      <c r="J3533" t="s">
        <v>137</v>
      </c>
      <c r="K3533" t="s">
        <v>162</v>
      </c>
      <c r="L3533" t="s">
        <v>10413</v>
      </c>
      <c r="M3533" t="s">
        <v>10414</v>
      </c>
      <c r="N3533">
        <v>2.1402777770000001</v>
      </c>
      <c r="O3533">
        <v>18</v>
      </c>
      <c r="P3533">
        <v>4841</v>
      </c>
      <c r="Q3533">
        <v>693</v>
      </c>
      <c r="R3533">
        <v>491</v>
      </c>
      <c r="S3533">
        <v>108</v>
      </c>
      <c r="T3533">
        <v>565</v>
      </c>
      <c r="U3533">
        <v>19</v>
      </c>
      <c r="V3533">
        <v>2</v>
      </c>
      <c r="W3533">
        <v>9.4635734951323958</v>
      </c>
      <c r="X3533">
        <v>2280.3818281198269</v>
      </c>
      <c r="Y3533">
        <v>851.54700674379751</v>
      </c>
      <c r="Z3533">
        <v>333.72165883446871</v>
      </c>
      <c r="AA3533">
        <v>2854.2403832110745</v>
      </c>
      <c r="AB3533">
        <v>1036.218968539338</v>
      </c>
      <c r="AC3533">
        <v>4597.1107611108182</v>
      </c>
      <c r="AD3533">
        <v>5.6467764902747923</v>
      </c>
      <c r="AE3533">
        <v>11968.330956544733</v>
      </c>
    </row>
    <row r="3534" spans="1:31" x14ac:dyDescent="0.3">
      <c r="A3534">
        <v>2458840</v>
      </c>
      <c r="B3534">
        <v>1</v>
      </c>
      <c r="C3534" t="s">
        <v>80</v>
      </c>
      <c r="D3534" t="s">
        <v>107</v>
      </c>
      <c r="E3534" t="s">
        <v>132</v>
      </c>
      <c r="F3534" t="s">
        <v>10415</v>
      </c>
      <c r="G3534" t="s">
        <v>2409</v>
      </c>
      <c r="H3534" t="s">
        <v>135</v>
      </c>
      <c r="I3534" t="s">
        <v>136</v>
      </c>
      <c r="J3534" t="s">
        <v>137</v>
      </c>
      <c r="K3534" t="s">
        <v>138</v>
      </c>
      <c r="L3534" t="s">
        <v>10416</v>
      </c>
      <c r="M3534" t="s">
        <v>10417</v>
      </c>
      <c r="N3534">
        <v>2.1702777769999999</v>
      </c>
      <c r="O3534">
        <v>0</v>
      </c>
      <c r="P3534">
        <v>0</v>
      </c>
      <c r="Q3534">
        <v>12</v>
      </c>
      <c r="R3534">
        <v>51</v>
      </c>
      <c r="S3534">
        <v>1</v>
      </c>
      <c r="T3534">
        <v>5</v>
      </c>
      <c r="U3534">
        <v>0</v>
      </c>
      <c r="V3534">
        <v>0</v>
      </c>
      <c r="W3534">
        <v>0</v>
      </c>
      <c r="X3534">
        <v>0</v>
      </c>
      <c r="Y3534">
        <v>816.01560396852153</v>
      </c>
      <c r="Z3534">
        <v>25.336371806013151</v>
      </c>
      <c r="AA3534">
        <v>4.2304428935463774</v>
      </c>
      <c r="AB3534">
        <v>13.786922888176464</v>
      </c>
      <c r="AC3534">
        <v>0</v>
      </c>
      <c r="AD3534">
        <v>0</v>
      </c>
      <c r="AE3534">
        <v>859.36934155625761</v>
      </c>
    </row>
    <row r="3535" spans="1:31" x14ac:dyDescent="0.3">
      <c r="A3535">
        <v>2458834</v>
      </c>
      <c r="B3535">
        <v>1</v>
      </c>
      <c r="C3535" t="s">
        <v>81</v>
      </c>
      <c r="D3535" t="s">
        <v>119</v>
      </c>
      <c r="E3535" t="s">
        <v>141</v>
      </c>
      <c r="F3535" t="s">
        <v>10418</v>
      </c>
      <c r="G3535" t="s">
        <v>156</v>
      </c>
      <c r="H3535" t="s">
        <v>144</v>
      </c>
      <c r="I3535" t="s">
        <v>136</v>
      </c>
      <c r="J3535" t="s">
        <v>137</v>
      </c>
      <c r="K3535" t="s">
        <v>138</v>
      </c>
      <c r="L3535" t="s">
        <v>10419</v>
      </c>
      <c r="M3535" t="s">
        <v>10420</v>
      </c>
      <c r="N3535">
        <v>0.86333333300000004</v>
      </c>
      <c r="O3535">
        <v>0</v>
      </c>
      <c r="P3535">
        <v>76</v>
      </c>
      <c r="Q3535">
        <v>0</v>
      </c>
      <c r="R3535">
        <v>4</v>
      </c>
      <c r="S3535">
        <v>0</v>
      </c>
      <c r="T3535">
        <v>1</v>
      </c>
      <c r="U3535">
        <v>0</v>
      </c>
      <c r="V3535">
        <v>0</v>
      </c>
      <c r="W3535">
        <v>0</v>
      </c>
      <c r="X3535">
        <v>15.330979925988748</v>
      </c>
      <c r="Y3535">
        <v>0</v>
      </c>
      <c r="Z3535">
        <v>0.35358935188384377</v>
      </c>
      <c r="AA3535">
        <v>0</v>
      </c>
      <c r="AB3535">
        <v>0</v>
      </c>
      <c r="AC3535">
        <v>0</v>
      </c>
      <c r="AD3535">
        <v>0</v>
      </c>
      <c r="AE3535">
        <v>15.684569277872592</v>
      </c>
    </row>
    <row r="3536" spans="1:31" x14ac:dyDescent="0.3">
      <c r="A3536">
        <v>2459132</v>
      </c>
      <c r="B3536">
        <v>1</v>
      </c>
      <c r="C3536" t="s">
        <v>80</v>
      </c>
      <c r="D3536" t="s">
        <v>103</v>
      </c>
      <c r="E3536" t="s">
        <v>284</v>
      </c>
      <c r="F3536" t="s">
        <v>10421</v>
      </c>
      <c r="G3536" t="s">
        <v>381</v>
      </c>
      <c r="H3536" t="s">
        <v>135</v>
      </c>
      <c r="I3536" t="s">
        <v>136</v>
      </c>
      <c r="J3536" t="s">
        <v>137</v>
      </c>
      <c r="K3536" t="s">
        <v>138</v>
      </c>
      <c r="L3536" t="s">
        <v>10422</v>
      </c>
      <c r="M3536" t="s">
        <v>10423</v>
      </c>
      <c r="N3536">
        <v>0.103811111</v>
      </c>
      <c r="O3536">
        <v>1</v>
      </c>
      <c r="P3536">
        <v>272</v>
      </c>
      <c r="Q3536">
        <v>4</v>
      </c>
      <c r="R3536">
        <v>51</v>
      </c>
      <c r="S3536">
        <v>42</v>
      </c>
      <c r="T3536">
        <v>81</v>
      </c>
      <c r="U3536">
        <v>27</v>
      </c>
      <c r="V3536">
        <v>0</v>
      </c>
      <c r="W3536">
        <v>0.14138016332789843</v>
      </c>
      <c r="X3536">
        <v>9.4349291425956761</v>
      </c>
      <c r="Y3536">
        <v>2.7937075728738949</v>
      </c>
      <c r="Z3536">
        <v>3.3617241999189558</v>
      </c>
      <c r="AA3536">
        <v>79.163015294787627</v>
      </c>
      <c r="AB3536">
        <v>13.689262390780961</v>
      </c>
      <c r="AC3536">
        <v>1132.6086938239964</v>
      </c>
      <c r="AD3536">
        <v>0</v>
      </c>
      <c r="AE3536">
        <v>1241.1927125882814</v>
      </c>
    </row>
    <row r="3537" spans="1:31" x14ac:dyDescent="0.3">
      <c r="A3537">
        <v>2459209</v>
      </c>
      <c r="B3537">
        <v>1</v>
      </c>
      <c r="C3537" t="s">
        <v>80</v>
      </c>
      <c r="D3537" t="s">
        <v>103</v>
      </c>
      <c r="E3537" t="s">
        <v>284</v>
      </c>
      <c r="F3537" t="s">
        <v>2284</v>
      </c>
      <c r="G3537" t="s">
        <v>149</v>
      </c>
      <c r="H3537" t="s">
        <v>135</v>
      </c>
      <c r="I3537" t="s">
        <v>136</v>
      </c>
      <c r="J3537" t="s">
        <v>137</v>
      </c>
      <c r="K3537" t="s">
        <v>138</v>
      </c>
      <c r="L3537" t="s">
        <v>10424</v>
      </c>
      <c r="M3537" t="s">
        <v>10425</v>
      </c>
      <c r="N3537">
        <v>9.8385E-2</v>
      </c>
      <c r="O3537">
        <v>0</v>
      </c>
      <c r="P3537">
        <v>9</v>
      </c>
      <c r="Q3537">
        <v>43</v>
      </c>
      <c r="R3537">
        <v>85</v>
      </c>
      <c r="S3537">
        <v>17</v>
      </c>
      <c r="T3537">
        <v>23</v>
      </c>
      <c r="U3537">
        <v>5</v>
      </c>
      <c r="V3537">
        <v>0</v>
      </c>
      <c r="W3537">
        <v>0</v>
      </c>
      <c r="X3537">
        <v>0.1709834031933099</v>
      </c>
      <c r="Y3537">
        <v>1.4300359062807064</v>
      </c>
      <c r="Z3537">
        <v>5.6826502742860638</v>
      </c>
      <c r="AA3537">
        <v>18.426585914376346</v>
      </c>
      <c r="AB3537">
        <v>6.1553595124747753</v>
      </c>
      <c r="AC3537">
        <v>52.828811997729005</v>
      </c>
      <c r="AD3537">
        <v>0</v>
      </c>
      <c r="AE3537">
        <v>84.694427008340199</v>
      </c>
    </row>
    <row r="3538" spans="1:31" x14ac:dyDescent="0.3">
      <c r="A3538">
        <v>2459046</v>
      </c>
      <c r="B3538">
        <v>1</v>
      </c>
      <c r="C3538" t="s">
        <v>80</v>
      </c>
      <c r="D3538" t="s">
        <v>97</v>
      </c>
      <c r="E3538" t="s">
        <v>169</v>
      </c>
      <c r="F3538" t="s">
        <v>10426</v>
      </c>
      <c r="G3538" t="s">
        <v>134</v>
      </c>
      <c r="H3538" t="s">
        <v>135</v>
      </c>
      <c r="I3538" t="s">
        <v>136</v>
      </c>
      <c r="J3538" t="s">
        <v>137</v>
      </c>
      <c r="K3538" t="s">
        <v>138</v>
      </c>
      <c r="L3538" t="s">
        <v>10427</v>
      </c>
      <c r="M3538" t="s">
        <v>10428</v>
      </c>
      <c r="N3538">
        <v>0.8175</v>
      </c>
      <c r="O3538">
        <v>0</v>
      </c>
      <c r="P3538">
        <v>136</v>
      </c>
      <c r="Q3538">
        <v>0</v>
      </c>
      <c r="R3538">
        <v>256</v>
      </c>
      <c r="S3538">
        <v>2</v>
      </c>
      <c r="T3538">
        <v>73</v>
      </c>
      <c r="U3538">
        <v>0</v>
      </c>
      <c r="V3538">
        <v>0</v>
      </c>
      <c r="W3538">
        <v>0</v>
      </c>
      <c r="X3538">
        <v>99.207193002288648</v>
      </c>
      <c r="Y3538">
        <v>0</v>
      </c>
      <c r="Z3538">
        <v>76.156176550944181</v>
      </c>
      <c r="AA3538">
        <v>13.629486412234172</v>
      </c>
      <c r="AB3538">
        <v>96.572829084269713</v>
      </c>
      <c r="AC3538">
        <v>0</v>
      </c>
      <c r="AD3538">
        <v>0</v>
      </c>
      <c r="AE3538">
        <v>285.56568504973671</v>
      </c>
    </row>
    <row r="3539" spans="1:31" x14ac:dyDescent="0.3">
      <c r="A3539">
        <v>2459109</v>
      </c>
      <c r="B3539">
        <v>1</v>
      </c>
      <c r="C3539" t="s">
        <v>81</v>
      </c>
      <c r="D3539" t="s">
        <v>127</v>
      </c>
      <c r="E3539" t="s">
        <v>284</v>
      </c>
      <c r="F3539" t="s">
        <v>7264</v>
      </c>
      <c r="G3539" t="s">
        <v>381</v>
      </c>
      <c r="H3539" t="s">
        <v>135</v>
      </c>
      <c r="I3539" t="s">
        <v>136</v>
      </c>
      <c r="J3539" t="s">
        <v>137</v>
      </c>
      <c r="K3539" t="s">
        <v>162</v>
      </c>
      <c r="L3539" t="s">
        <v>10429</v>
      </c>
      <c r="M3539" t="s">
        <v>10430</v>
      </c>
      <c r="N3539">
        <v>0.55055555499999997</v>
      </c>
      <c r="O3539">
        <v>10</v>
      </c>
      <c r="P3539">
        <v>154</v>
      </c>
      <c r="Q3539">
        <v>202</v>
      </c>
      <c r="R3539">
        <v>211</v>
      </c>
      <c r="S3539">
        <v>14</v>
      </c>
      <c r="T3539">
        <v>29</v>
      </c>
      <c r="U3539">
        <v>0</v>
      </c>
      <c r="V3539">
        <v>0</v>
      </c>
      <c r="W3539">
        <v>1.9235651702416183</v>
      </c>
      <c r="X3539">
        <v>17.522154784427098</v>
      </c>
      <c r="Y3539">
        <v>39.050218503252914</v>
      </c>
      <c r="Z3539">
        <v>65.037335225134441</v>
      </c>
      <c r="AA3539">
        <v>5.0730249309102806</v>
      </c>
      <c r="AB3539">
        <v>8.9207994858210213</v>
      </c>
      <c r="AC3539">
        <v>0</v>
      </c>
      <c r="AD3539">
        <v>0</v>
      </c>
      <c r="AE3539">
        <v>137.52709809978739</v>
      </c>
    </row>
    <row r="3540" spans="1:31" x14ac:dyDescent="0.3">
      <c r="A3540">
        <v>2458860</v>
      </c>
      <c r="B3540">
        <v>1</v>
      </c>
      <c r="C3540" t="s">
        <v>81</v>
      </c>
      <c r="D3540" t="s">
        <v>127</v>
      </c>
      <c r="E3540" t="s">
        <v>132</v>
      </c>
      <c r="F3540" t="s">
        <v>10431</v>
      </c>
      <c r="G3540" t="s">
        <v>149</v>
      </c>
      <c r="H3540" t="s">
        <v>135</v>
      </c>
      <c r="I3540" t="s">
        <v>136</v>
      </c>
      <c r="J3540" t="s">
        <v>137</v>
      </c>
      <c r="K3540" t="s">
        <v>138</v>
      </c>
      <c r="L3540" t="s">
        <v>10432</v>
      </c>
      <c r="M3540" t="s">
        <v>10433</v>
      </c>
      <c r="N3540">
        <v>2.898055555</v>
      </c>
      <c r="O3540">
        <v>2</v>
      </c>
      <c r="P3540">
        <v>3</v>
      </c>
      <c r="Q3540">
        <v>59</v>
      </c>
      <c r="R3540">
        <v>34</v>
      </c>
      <c r="S3540">
        <v>6</v>
      </c>
      <c r="T3540">
        <v>0</v>
      </c>
      <c r="U3540">
        <v>0</v>
      </c>
      <c r="V3540">
        <v>0</v>
      </c>
      <c r="W3540">
        <v>3.6664256566853304</v>
      </c>
      <c r="X3540">
        <v>10.188027325219782</v>
      </c>
      <c r="Y3540">
        <v>63.951669817089993</v>
      </c>
      <c r="Z3540">
        <v>185.64058157740106</v>
      </c>
      <c r="AA3540">
        <v>17.533370204110625</v>
      </c>
      <c r="AB3540">
        <v>0</v>
      </c>
      <c r="AC3540">
        <v>0</v>
      </c>
      <c r="AD3540">
        <v>0</v>
      </c>
      <c r="AE3540">
        <v>280.98007458050677</v>
      </c>
    </row>
    <row r="3541" spans="1:31" x14ac:dyDescent="0.3">
      <c r="A3541">
        <v>2459215</v>
      </c>
      <c r="B3541">
        <v>1</v>
      </c>
      <c r="C3541" t="s">
        <v>81</v>
      </c>
      <c r="D3541" t="s">
        <v>128</v>
      </c>
      <c r="E3541" t="s">
        <v>173</v>
      </c>
      <c r="F3541" t="s">
        <v>10434</v>
      </c>
      <c r="G3541" t="s">
        <v>179</v>
      </c>
      <c r="H3541" t="s">
        <v>144</v>
      </c>
      <c r="I3541" t="s">
        <v>136</v>
      </c>
      <c r="J3541" t="s">
        <v>137</v>
      </c>
      <c r="K3541" t="s">
        <v>138</v>
      </c>
      <c r="L3541" t="s">
        <v>10435</v>
      </c>
      <c r="M3541" t="s">
        <v>10436</v>
      </c>
      <c r="N3541">
        <v>1.9588888879999999</v>
      </c>
      <c r="O3541">
        <v>0</v>
      </c>
      <c r="P3541">
        <v>1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0.50426158434725354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0.50426158434725354</v>
      </c>
    </row>
    <row r="3542" spans="1:31" x14ac:dyDescent="0.3">
      <c r="A3542">
        <v>2458754</v>
      </c>
      <c r="B3542">
        <v>1</v>
      </c>
      <c r="C3542" t="s">
        <v>80</v>
      </c>
      <c r="D3542" t="s">
        <v>100</v>
      </c>
      <c r="E3542" t="s">
        <v>132</v>
      </c>
      <c r="F3542" t="s">
        <v>10437</v>
      </c>
      <c r="G3542" t="s">
        <v>149</v>
      </c>
      <c r="H3542" t="s">
        <v>135</v>
      </c>
      <c r="I3542" t="s">
        <v>136</v>
      </c>
      <c r="J3542" t="s">
        <v>137</v>
      </c>
      <c r="K3542" t="s">
        <v>138</v>
      </c>
      <c r="L3542" t="s">
        <v>10438</v>
      </c>
      <c r="M3542" t="s">
        <v>10439</v>
      </c>
      <c r="N3542">
        <v>1.145277777</v>
      </c>
      <c r="O3542">
        <v>6</v>
      </c>
      <c r="P3542">
        <v>808</v>
      </c>
      <c r="Q3542">
        <v>26</v>
      </c>
      <c r="R3542">
        <v>113</v>
      </c>
      <c r="S3542">
        <v>9</v>
      </c>
      <c r="T3542">
        <v>126</v>
      </c>
      <c r="U3542">
        <v>0</v>
      </c>
      <c r="V3542">
        <v>1</v>
      </c>
      <c r="W3542">
        <v>7.9754024561427244</v>
      </c>
      <c r="X3542">
        <v>379.64054322047673</v>
      </c>
      <c r="Y3542">
        <v>14.753234530896211</v>
      </c>
      <c r="Z3542">
        <v>61.64589606692121</v>
      </c>
      <c r="AA3542">
        <v>41.580103163228145</v>
      </c>
      <c r="AB3542">
        <v>236.67388365639187</v>
      </c>
      <c r="AC3542">
        <v>0</v>
      </c>
      <c r="AD3542">
        <v>59.728919787310645</v>
      </c>
      <c r="AE3542">
        <v>801.99798288136753</v>
      </c>
    </row>
    <row r="3543" spans="1:31" x14ac:dyDescent="0.3">
      <c r="A3543">
        <v>2458668</v>
      </c>
      <c r="B3543">
        <v>1</v>
      </c>
      <c r="C3543" t="s">
        <v>80</v>
      </c>
      <c r="D3543" t="s">
        <v>102</v>
      </c>
      <c r="E3543" t="s">
        <v>141</v>
      </c>
      <c r="F3543" t="s">
        <v>10440</v>
      </c>
      <c r="G3543" t="s">
        <v>226</v>
      </c>
      <c r="H3543" t="s">
        <v>144</v>
      </c>
      <c r="I3543" t="s">
        <v>136</v>
      </c>
      <c r="J3543" t="s">
        <v>137</v>
      </c>
      <c r="K3543" t="s">
        <v>162</v>
      </c>
      <c r="L3543" t="s">
        <v>10441</v>
      </c>
      <c r="M3543" t="s">
        <v>10442</v>
      </c>
      <c r="N3543">
        <v>8.0169444439999999</v>
      </c>
      <c r="O3543">
        <v>0</v>
      </c>
      <c r="P3543">
        <v>10</v>
      </c>
      <c r="Q3543">
        <v>0</v>
      </c>
      <c r="R3543">
        <v>1</v>
      </c>
      <c r="S3543">
        <v>0</v>
      </c>
      <c r="T3543">
        <v>1</v>
      </c>
      <c r="U3543">
        <v>0</v>
      </c>
      <c r="V3543">
        <v>0</v>
      </c>
      <c r="W3543">
        <v>0</v>
      </c>
      <c r="X3543">
        <v>7.531547716004761</v>
      </c>
      <c r="Y3543">
        <v>0</v>
      </c>
      <c r="Z3543">
        <v>9.2210466303200871</v>
      </c>
      <c r="AA3543">
        <v>0</v>
      </c>
      <c r="AB3543">
        <v>16.595581991740289</v>
      </c>
      <c r="AC3543">
        <v>0</v>
      </c>
      <c r="AD3543">
        <v>0</v>
      </c>
      <c r="AE3543">
        <v>33.348176338065137</v>
      </c>
    </row>
    <row r="3544" spans="1:31" x14ac:dyDescent="0.3">
      <c r="A3544">
        <v>2458814</v>
      </c>
      <c r="B3544">
        <v>1</v>
      </c>
      <c r="C3544" t="s">
        <v>81</v>
      </c>
      <c r="D3544" t="s">
        <v>122</v>
      </c>
      <c r="E3544" t="s">
        <v>147</v>
      </c>
      <c r="F3544" t="s">
        <v>10443</v>
      </c>
      <c r="G3544" t="s">
        <v>226</v>
      </c>
      <c r="H3544" t="s">
        <v>135</v>
      </c>
      <c r="I3544" t="s">
        <v>136</v>
      </c>
      <c r="J3544" t="s">
        <v>137</v>
      </c>
      <c r="K3544" t="s">
        <v>162</v>
      </c>
      <c r="L3544" t="s">
        <v>10444</v>
      </c>
      <c r="M3544" t="s">
        <v>10445</v>
      </c>
      <c r="N3544">
        <v>0.61388888799999997</v>
      </c>
      <c r="O3544">
        <v>0</v>
      </c>
      <c r="P3544">
        <v>452</v>
      </c>
      <c r="Q3544">
        <v>0</v>
      </c>
      <c r="R3544">
        <v>0</v>
      </c>
      <c r="S3544">
        <v>0</v>
      </c>
      <c r="T3544">
        <v>13</v>
      </c>
      <c r="U3544">
        <v>0</v>
      </c>
      <c r="V3544">
        <v>0</v>
      </c>
      <c r="W3544">
        <v>0</v>
      </c>
      <c r="X3544">
        <v>66.410546212710202</v>
      </c>
      <c r="Y3544">
        <v>0</v>
      </c>
      <c r="Z3544">
        <v>0</v>
      </c>
      <c r="AA3544">
        <v>0</v>
      </c>
      <c r="AB3544">
        <v>8.1662742965813884</v>
      </c>
      <c r="AC3544">
        <v>0</v>
      </c>
      <c r="AD3544">
        <v>0</v>
      </c>
      <c r="AE3544">
        <v>74.576820509291593</v>
      </c>
    </row>
    <row r="3545" spans="1:31" x14ac:dyDescent="0.3">
      <c r="A3545">
        <v>2458714</v>
      </c>
      <c r="B3545">
        <v>1</v>
      </c>
      <c r="C3545" t="s">
        <v>80</v>
      </c>
      <c r="D3545" t="s">
        <v>97</v>
      </c>
      <c r="E3545" t="s">
        <v>147</v>
      </c>
      <c r="F3545" t="s">
        <v>10446</v>
      </c>
      <c r="G3545" t="s">
        <v>161</v>
      </c>
      <c r="H3545" t="s">
        <v>135</v>
      </c>
      <c r="I3545" t="s">
        <v>136</v>
      </c>
      <c r="J3545" t="s">
        <v>137</v>
      </c>
      <c r="K3545" t="s">
        <v>162</v>
      </c>
      <c r="L3545" t="s">
        <v>10447</v>
      </c>
      <c r="M3545" t="s">
        <v>10448</v>
      </c>
      <c r="N3545">
        <v>7.6097222220000003</v>
      </c>
      <c r="O3545">
        <v>6</v>
      </c>
      <c r="P3545">
        <v>2052</v>
      </c>
      <c r="Q3545">
        <v>0</v>
      </c>
      <c r="R3545">
        <v>56</v>
      </c>
      <c r="S3545">
        <v>2</v>
      </c>
      <c r="T3545">
        <v>181</v>
      </c>
      <c r="U3545">
        <v>0</v>
      </c>
      <c r="V3545">
        <v>2</v>
      </c>
      <c r="W3545">
        <v>550.55874657564482</v>
      </c>
      <c r="X3545">
        <v>6340.9983183878412</v>
      </c>
      <c r="Y3545">
        <v>0</v>
      </c>
      <c r="Z3545">
        <v>197.7738708286787</v>
      </c>
      <c r="AA3545">
        <v>467.04370278491348</v>
      </c>
      <c r="AB3545">
        <v>1771.8470193809792</v>
      </c>
      <c r="AC3545">
        <v>0</v>
      </c>
      <c r="AD3545">
        <v>1395.6727955477313</v>
      </c>
      <c r="AE3545">
        <v>10723.894453505789</v>
      </c>
    </row>
    <row r="3546" spans="1:31" x14ac:dyDescent="0.3">
      <c r="A3546">
        <v>2459149</v>
      </c>
      <c r="B3546">
        <v>1</v>
      </c>
      <c r="C3546" t="s">
        <v>81</v>
      </c>
      <c r="D3546" t="s">
        <v>114</v>
      </c>
      <c r="E3546" t="s">
        <v>141</v>
      </c>
      <c r="F3546" t="s">
        <v>10449</v>
      </c>
      <c r="G3546" t="s">
        <v>156</v>
      </c>
      <c r="H3546" t="s">
        <v>144</v>
      </c>
      <c r="I3546" t="s">
        <v>136</v>
      </c>
      <c r="J3546" t="s">
        <v>137</v>
      </c>
      <c r="K3546" t="s">
        <v>138</v>
      </c>
      <c r="L3546" t="s">
        <v>10450</v>
      </c>
      <c r="M3546" t="s">
        <v>10451</v>
      </c>
      <c r="N3546">
        <v>0.92111111099999998</v>
      </c>
      <c r="O3546">
        <v>0</v>
      </c>
      <c r="P3546">
        <v>20</v>
      </c>
      <c r="Q3546">
        <v>0</v>
      </c>
      <c r="R3546">
        <v>0</v>
      </c>
      <c r="S3546">
        <v>0</v>
      </c>
      <c r="T3546">
        <v>1</v>
      </c>
      <c r="U3546">
        <v>0</v>
      </c>
      <c r="V3546">
        <v>0</v>
      </c>
      <c r="W3546">
        <v>0</v>
      </c>
      <c r="X3546">
        <v>2.0480663372382097</v>
      </c>
      <c r="Y3546">
        <v>0</v>
      </c>
      <c r="Z3546">
        <v>0</v>
      </c>
      <c r="AA3546">
        <v>0</v>
      </c>
      <c r="AB3546">
        <v>1.9513742302986234E-2</v>
      </c>
      <c r="AC3546">
        <v>0</v>
      </c>
      <c r="AD3546">
        <v>0</v>
      </c>
      <c r="AE3546">
        <v>2.0675800795411958</v>
      </c>
    </row>
    <row r="3547" spans="1:31" x14ac:dyDescent="0.3">
      <c r="A3547">
        <v>2458794</v>
      </c>
      <c r="B3547">
        <v>1</v>
      </c>
      <c r="C3547" t="s">
        <v>81</v>
      </c>
      <c r="D3547" t="s">
        <v>119</v>
      </c>
      <c r="E3547" t="s">
        <v>132</v>
      </c>
      <c r="F3547" t="s">
        <v>10452</v>
      </c>
      <c r="G3547" t="s">
        <v>161</v>
      </c>
      <c r="H3547" t="s">
        <v>135</v>
      </c>
      <c r="I3547" t="s">
        <v>136</v>
      </c>
      <c r="J3547" t="s">
        <v>137</v>
      </c>
      <c r="K3547" t="s">
        <v>162</v>
      </c>
      <c r="L3547" t="s">
        <v>10453</v>
      </c>
      <c r="M3547" t="s">
        <v>10454</v>
      </c>
      <c r="N3547">
        <v>5.4238888879999996</v>
      </c>
      <c r="O3547">
        <v>0</v>
      </c>
      <c r="P3547">
        <v>0</v>
      </c>
      <c r="Q3547">
        <v>0</v>
      </c>
      <c r="R3547">
        <v>5</v>
      </c>
      <c r="S3547">
        <v>0</v>
      </c>
      <c r="T3547">
        <v>2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7.959341567824711</v>
      </c>
      <c r="AA3547">
        <v>0</v>
      </c>
      <c r="AB3547">
        <v>11.077987008046808</v>
      </c>
      <c r="AC3547">
        <v>0</v>
      </c>
      <c r="AD3547">
        <v>0</v>
      </c>
      <c r="AE3547">
        <v>19.03732857587152</v>
      </c>
    </row>
    <row r="3548" spans="1:31" x14ac:dyDescent="0.3">
      <c r="A3548">
        <v>2458774</v>
      </c>
      <c r="B3548">
        <v>1</v>
      </c>
      <c r="C3548" t="s">
        <v>80</v>
      </c>
      <c r="D3548" t="s">
        <v>84</v>
      </c>
      <c r="E3548" t="s">
        <v>147</v>
      </c>
      <c r="F3548" t="s">
        <v>10455</v>
      </c>
      <c r="G3548" t="s">
        <v>381</v>
      </c>
      <c r="H3548" t="s">
        <v>135</v>
      </c>
      <c r="I3548" t="s">
        <v>660</v>
      </c>
      <c r="J3548" t="s">
        <v>137</v>
      </c>
      <c r="K3548" t="s">
        <v>138</v>
      </c>
      <c r="L3548" t="s">
        <v>10456</v>
      </c>
      <c r="M3548" t="s">
        <v>10457</v>
      </c>
      <c r="N3548">
        <v>1.1388888E-2</v>
      </c>
      <c r="O3548">
        <v>0</v>
      </c>
      <c r="P3548">
        <v>10873</v>
      </c>
      <c r="Q3548">
        <v>0</v>
      </c>
      <c r="R3548">
        <v>0</v>
      </c>
      <c r="S3548">
        <v>3</v>
      </c>
      <c r="T3548">
        <v>722</v>
      </c>
      <c r="U3548">
        <v>0</v>
      </c>
      <c r="V3548">
        <v>0</v>
      </c>
      <c r="W3548">
        <v>0</v>
      </c>
      <c r="X3548">
        <v>49.511810126184002</v>
      </c>
      <c r="Y3548">
        <v>0</v>
      </c>
      <c r="Z3548">
        <v>0</v>
      </c>
      <c r="AA3548">
        <v>2.6022622964544255</v>
      </c>
      <c r="AB3548">
        <v>14.75071214341337</v>
      </c>
      <c r="AC3548">
        <v>0</v>
      </c>
      <c r="AD3548">
        <v>0</v>
      </c>
      <c r="AE3548">
        <v>66.864784566051796</v>
      </c>
    </row>
    <row r="3549" spans="1:31" x14ac:dyDescent="0.3">
      <c r="A3549">
        <v>2458631</v>
      </c>
      <c r="B3549">
        <v>1</v>
      </c>
      <c r="C3549" t="s">
        <v>80</v>
      </c>
      <c r="D3549" t="s">
        <v>105</v>
      </c>
      <c r="E3549" t="s">
        <v>141</v>
      </c>
      <c r="F3549" t="s">
        <v>10458</v>
      </c>
      <c r="G3549" t="s">
        <v>143</v>
      </c>
      <c r="H3549" t="s">
        <v>144</v>
      </c>
      <c r="I3549" t="s">
        <v>136</v>
      </c>
      <c r="J3549" t="s">
        <v>137</v>
      </c>
      <c r="K3549" t="s">
        <v>138</v>
      </c>
      <c r="L3549" t="s">
        <v>10459</v>
      </c>
      <c r="M3549" t="s">
        <v>10460</v>
      </c>
      <c r="N3549">
        <v>1.0744444440000001</v>
      </c>
      <c r="O3549">
        <v>0</v>
      </c>
      <c r="P3549">
        <v>118</v>
      </c>
      <c r="Q3549">
        <v>0</v>
      </c>
      <c r="R3549">
        <v>0</v>
      </c>
      <c r="S3549">
        <v>0</v>
      </c>
      <c r="T3549">
        <v>12</v>
      </c>
      <c r="U3549">
        <v>0</v>
      </c>
      <c r="V3549">
        <v>0</v>
      </c>
      <c r="W3549">
        <v>0</v>
      </c>
      <c r="X3549">
        <v>38.356785478695492</v>
      </c>
      <c r="Y3549">
        <v>0</v>
      </c>
      <c r="Z3549">
        <v>0</v>
      </c>
      <c r="AA3549">
        <v>0</v>
      </c>
      <c r="AB3549">
        <v>10.081902721031673</v>
      </c>
      <c r="AC3549">
        <v>0</v>
      </c>
      <c r="AD3549">
        <v>0</v>
      </c>
      <c r="AE3549">
        <v>48.438688199727167</v>
      </c>
    </row>
    <row r="3550" spans="1:31" x14ac:dyDescent="0.3">
      <c r="A3550">
        <v>2459172</v>
      </c>
      <c r="B3550">
        <v>1</v>
      </c>
      <c r="C3550" t="s">
        <v>80</v>
      </c>
      <c r="D3550" t="s">
        <v>83</v>
      </c>
      <c r="E3550" t="s">
        <v>173</v>
      </c>
      <c r="F3550" t="s">
        <v>10461</v>
      </c>
      <c r="G3550" t="s">
        <v>179</v>
      </c>
      <c r="H3550" t="s">
        <v>144</v>
      </c>
      <c r="I3550" t="s">
        <v>136</v>
      </c>
      <c r="J3550" t="s">
        <v>137</v>
      </c>
      <c r="K3550" t="s">
        <v>138</v>
      </c>
      <c r="L3550" t="s">
        <v>10462</v>
      </c>
      <c r="M3550" t="s">
        <v>10463</v>
      </c>
      <c r="N3550">
        <v>1.661944444</v>
      </c>
      <c r="O3550">
        <v>0</v>
      </c>
      <c r="P3550">
        <v>10</v>
      </c>
      <c r="Q3550">
        <v>0</v>
      </c>
      <c r="R3550">
        <v>0</v>
      </c>
      <c r="S3550">
        <v>0</v>
      </c>
      <c r="T3550">
        <v>2</v>
      </c>
      <c r="U3550">
        <v>0</v>
      </c>
      <c r="V3550">
        <v>0</v>
      </c>
      <c r="W3550">
        <v>0</v>
      </c>
      <c r="X3550">
        <v>4.6131317749486724</v>
      </c>
      <c r="Y3550">
        <v>0</v>
      </c>
      <c r="Z3550">
        <v>0</v>
      </c>
      <c r="AA3550">
        <v>0</v>
      </c>
      <c r="AB3550">
        <v>0.98714812204723523</v>
      </c>
      <c r="AC3550">
        <v>0</v>
      </c>
      <c r="AD3550">
        <v>0</v>
      </c>
      <c r="AE3550">
        <v>5.6002798969959073</v>
      </c>
    </row>
    <row r="3551" spans="1:31" x14ac:dyDescent="0.3">
      <c r="A3551">
        <v>2458651</v>
      </c>
      <c r="B3551">
        <v>1</v>
      </c>
      <c r="C3551" t="s">
        <v>80</v>
      </c>
      <c r="D3551" t="s">
        <v>106</v>
      </c>
      <c r="E3551" t="s">
        <v>173</v>
      </c>
      <c r="F3551" t="s">
        <v>10464</v>
      </c>
      <c r="G3551" t="s">
        <v>461</v>
      </c>
      <c r="H3551" t="s">
        <v>144</v>
      </c>
      <c r="I3551" t="s">
        <v>136</v>
      </c>
      <c r="J3551" t="s">
        <v>137</v>
      </c>
      <c r="K3551" t="s">
        <v>138</v>
      </c>
      <c r="L3551" t="s">
        <v>10465</v>
      </c>
      <c r="M3551" t="s">
        <v>10466</v>
      </c>
      <c r="N3551">
        <v>2.0188888880000002</v>
      </c>
      <c r="O3551">
        <v>0</v>
      </c>
      <c r="P3551">
        <v>10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7.3838714602434381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7.3838714602434381</v>
      </c>
    </row>
    <row r="3552" spans="1:31" x14ac:dyDescent="0.3">
      <c r="A3552">
        <v>2458751</v>
      </c>
      <c r="B3552">
        <v>1</v>
      </c>
      <c r="C3552" t="s">
        <v>80</v>
      </c>
      <c r="D3552" t="s">
        <v>98</v>
      </c>
      <c r="E3552" t="s">
        <v>141</v>
      </c>
      <c r="F3552" t="s">
        <v>10467</v>
      </c>
      <c r="G3552" t="s">
        <v>156</v>
      </c>
      <c r="H3552" t="s">
        <v>144</v>
      </c>
      <c r="I3552" t="s">
        <v>136</v>
      </c>
      <c r="J3552" t="s">
        <v>137</v>
      </c>
      <c r="K3552" t="s">
        <v>138</v>
      </c>
      <c r="L3552" t="s">
        <v>10468</v>
      </c>
      <c r="M3552" t="s">
        <v>10469</v>
      </c>
      <c r="N3552">
        <v>2.7747222219999998</v>
      </c>
      <c r="O3552">
        <v>0</v>
      </c>
      <c r="P3552">
        <v>94</v>
      </c>
      <c r="Q3552">
        <v>0</v>
      </c>
      <c r="R3552">
        <v>4</v>
      </c>
      <c r="S3552">
        <v>0</v>
      </c>
      <c r="T3552">
        <v>10</v>
      </c>
      <c r="U3552">
        <v>0</v>
      </c>
      <c r="V3552">
        <v>0</v>
      </c>
      <c r="W3552">
        <v>0</v>
      </c>
      <c r="X3552">
        <v>98.297846714310239</v>
      </c>
      <c r="Y3552">
        <v>0</v>
      </c>
      <c r="Z3552">
        <v>4.1164257057393137</v>
      </c>
      <c r="AA3552">
        <v>0</v>
      </c>
      <c r="AB3552">
        <v>42.047974695765731</v>
      </c>
      <c r="AC3552">
        <v>0</v>
      </c>
      <c r="AD3552">
        <v>0</v>
      </c>
      <c r="AE3552">
        <v>144.46224711581527</v>
      </c>
    </row>
    <row r="3553" spans="1:31" x14ac:dyDescent="0.3">
      <c r="A3553">
        <v>2458694</v>
      </c>
      <c r="B3553">
        <v>1</v>
      </c>
      <c r="C3553" t="s">
        <v>81</v>
      </c>
      <c r="D3553" t="s">
        <v>128</v>
      </c>
      <c r="E3553" t="s">
        <v>132</v>
      </c>
      <c r="F3553" t="s">
        <v>623</v>
      </c>
      <c r="G3553" t="s">
        <v>149</v>
      </c>
      <c r="H3553" t="s">
        <v>135</v>
      </c>
      <c r="I3553" t="s">
        <v>136</v>
      </c>
      <c r="J3553" t="s">
        <v>137</v>
      </c>
      <c r="K3553" t="s">
        <v>138</v>
      </c>
      <c r="L3553" t="s">
        <v>10470</v>
      </c>
      <c r="M3553" t="s">
        <v>10471</v>
      </c>
      <c r="N3553">
        <v>1.403888888</v>
      </c>
      <c r="O3553">
        <v>0</v>
      </c>
      <c r="P3553">
        <v>0</v>
      </c>
      <c r="Q3553">
        <v>1</v>
      </c>
      <c r="R3553">
        <v>0</v>
      </c>
      <c r="S3553">
        <v>86</v>
      </c>
      <c r="T3553">
        <v>1</v>
      </c>
      <c r="U3553">
        <v>69</v>
      </c>
      <c r="V3553">
        <v>4</v>
      </c>
      <c r="W3553">
        <v>0</v>
      </c>
      <c r="X3553">
        <v>0</v>
      </c>
      <c r="Y3553">
        <v>1.4424690495624475</v>
      </c>
      <c r="Z3553">
        <v>0</v>
      </c>
      <c r="AA3553">
        <v>1539.6487505739137</v>
      </c>
      <c r="AB3553">
        <v>11.298471047972555</v>
      </c>
      <c r="AC3553">
        <v>23753.438507093742</v>
      </c>
      <c r="AD3553">
        <v>660.67354227548037</v>
      </c>
      <c r="AE3553">
        <v>25966.501740040669</v>
      </c>
    </row>
    <row r="3554" spans="1:31" x14ac:dyDescent="0.3">
      <c r="A3554">
        <v>2458943</v>
      </c>
      <c r="B3554">
        <v>1</v>
      </c>
      <c r="C3554" t="s">
        <v>81</v>
      </c>
      <c r="D3554" t="s">
        <v>117</v>
      </c>
      <c r="E3554" t="s">
        <v>141</v>
      </c>
      <c r="F3554" t="s">
        <v>10472</v>
      </c>
      <c r="G3554" t="s">
        <v>366</v>
      </c>
      <c r="H3554" t="s">
        <v>144</v>
      </c>
      <c r="I3554" t="s">
        <v>136</v>
      </c>
      <c r="J3554" t="s">
        <v>137</v>
      </c>
      <c r="K3554" t="s">
        <v>138</v>
      </c>
      <c r="L3554" t="s">
        <v>10473</v>
      </c>
      <c r="M3554" t="s">
        <v>10474</v>
      </c>
      <c r="N3554">
        <v>3.1944444440000002</v>
      </c>
      <c r="O3554">
        <v>0</v>
      </c>
      <c r="P3554">
        <v>2</v>
      </c>
      <c r="Q3554">
        <v>0</v>
      </c>
      <c r="R3554">
        <v>6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0.52985484568067198</v>
      </c>
      <c r="Y3554">
        <v>0</v>
      </c>
      <c r="Z3554">
        <v>1.858729127942288</v>
      </c>
      <c r="AA3554">
        <v>0</v>
      </c>
      <c r="AB3554">
        <v>0</v>
      </c>
      <c r="AC3554">
        <v>0</v>
      </c>
      <c r="AD3554">
        <v>0</v>
      </c>
      <c r="AE3554">
        <v>2.3885839736229597</v>
      </c>
    </row>
    <row r="3555" spans="1:31" x14ac:dyDescent="0.3">
      <c r="A3555">
        <v>2458588</v>
      </c>
      <c r="B3555">
        <v>1</v>
      </c>
      <c r="C3555" t="s">
        <v>80</v>
      </c>
      <c r="D3555" t="s">
        <v>82</v>
      </c>
      <c r="E3555" t="s">
        <v>159</v>
      </c>
      <c r="F3555" t="s">
        <v>10475</v>
      </c>
      <c r="G3555" t="s">
        <v>725</v>
      </c>
      <c r="H3555" t="s">
        <v>144</v>
      </c>
      <c r="I3555" t="s">
        <v>136</v>
      </c>
      <c r="J3555" t="s">
        <v>137</v>
      </c>
      <c r="K3555" t="s">
        <v>138</v>
      </c>
      <c r="L3555" t="s">
        <v>10476</v>
      </c>
      <c r="M3555" t="s">
        <v>10477</v>
      </c>
      <c r="N3555">
        <v>0.69444444400000005</v>
      </c>
      <c r="O3555">
        <v>0</v>
      </c>
      <c r="P3555">
        <v>220</v>
      </c>
      <c r="Q3555">
        <v>0</v>
      </c>
      <c r="R3555">
        <v>0</v>
      </c>
      <c r="S3555">
        <v>0</v>
      </c>
      <c r="T3555">
        <v>33</v>
      </c>
      <c r="U3555">
        <v>0</v>
      </c>
      <c r="V3555">
        <v>0</v>
      </c>
      <c r="W3555">
        <v>0</v>
      </c>
      <c r="X3555">
        <v>58.616089867221504</v>
      </c>
      <c r="Y3555">
        <v>0</v>
      </c>
      <c r="Z3555">
        <v>0</v>
      </c>
      <c r="AA3555">
        <v>0</v>
      </c>
      <c r="AB3555">
        <v>18.583487920837641</v>
      </c>
      <c r="AC3555">
        <v>0</v>
      </c>
      <c r="AD3555">
        <v>0</v>
      </c>
      <c r="AE3555">
        <v>77.199577788059145</v>
      </c>
    </row>
    <row r="3556" spans="1:31" x14ac:dyDescent="0.3">
      <c r="A3556">
        <v>2458731</v>
      </c>
      <c r="B3556">
        <v>1</v>
      </c>
      <c r="C3556" t="s">
        <v>80</v>
      </c>
      <c r="D3556" t="s">
        <v>93</v>
      </c>
      <c r="E3556" t="s">
        <v>159</v>
      </c>
      <c r="F3556" t="s">
        <v>10478</v>
      </c>
      <c r="G3556" t="s">
        <v>143</v>
      </c>
      <c r="H3556" t="s">
        <v>144</v>
      </c>
      <c r="I3556" t="s">
        <v>136</v>
      </c>
      <c r="J3556" t="s">
        <v>137</v>
      </c>
      <c r="K3556" t="s">
        <v>138</v>
      </c>
      <c r="L3556" t="s">
        <v>10479</v>
      </c>
      <c r="M3556" t="s">
        <v>10480</v>
      </c>
      <c r="N3556">
        <v>0.37888888799999998</v>
      </c>
      <c r="O3556">
        <v>0</v>
      </c>
      <c r="P3556">
        <v>333</v>
      </c>
      <c r="Q3556">
        <v>0</v>
      </c>
      <c r="R3556">
        <v>0</v>
      </c>
      <c r="S3556">
        <v>0</v>
      </c>
      <c r="T3556">
        <v>45</v>
      </c>
      <c r="U3556">
        <v>0</v>
      </c>
      <c r="V3556">
        <v>0</v>
      </c>
      <c r="W3556">
        <v>0</v>
      </c>
      <c r="X3556">
        <v>32.506096949484117</v>
      </c>
      <c r="Y3556">
        <v>0</v>
      </c>
      <c r="Z3556">
        <v>0</v>
      </c>
      <c r="AA3556">
        <v>0</v>
      </c>
      <c r="AB3556">
        <v>17.449210078950912</v>
      </c>
      <c r="AC3556">
        <v>0</v>
      </c>
      <c r="AD3556">
        <v>0</v>
      </c>
      <c r="AE3556">
        <v>49.95530702843503</v>
      </c>
    </row>
    <row r="3557" spans="1:31" x14ac:dyDescent="0.3">
      <c r="A3557">
        <v>2459129</v>
      </c>
      <c r="B3557">
        <v>1</v>
      </c>
      <c r="C3557" t="s">
        <v>80</v>
      </c>
      <c r="D3557" t="s">
        <v>83</v>
      </c>
      <c r="E3557" t="s">
        <v>147</v>
      </c>
      <c r="F3557" t="s">
        <v>10481</v>
      </c>
      <c r="G3557" t="s">
        <v>226</v>
      </c>
      <c r="H3557" t="s">
        <v>135</v>
      </c>
      <c r="I3557" t="s">
        <v>136</v>
      </c>
      <c r="J3557" t="s">
        <v>137</v>
      </c>
      <c r="K3557" t="s">
        <v>162</v>
      </c>
      <c r="L3557" t="s">
        <v>10482</v>
      </c>
      <c r="M3557" t="s">
        <v>10483</v>
      </c>
      <c r="N3557">
        <v>0.43527777699999998</v>
      </c>
      <c r="O3557">
        <v>0</v>
      </c>
      <c r="P3557">
        <v>580</v>
      </c>
      <c r="Q3557">
        <v>0</v>
      </c>
      <c r="R3557">
        <v>0</v>
      </c>
      <c r="S3557">
        <v>0</v>
      </c>
      <c r="T3557">
        <v>86</v>
      </c>
      <c r="U3557">
        <v>0</v>
      </c>
      <c r="V3557">
        <v>0</v>
      </c>
      <c r="W3557">
        <v>0</v>
      </c>
      <c r="X3557">
        <v>78.422761881969294</v>
      </c>
      <c r="Y3557">
        <v>0</v>
      </c>
      <c r="Z3557">
        <v>0</v>
      </c>
      <c r="AA3557">
        <v>0</v>
      </c>
      <c r="AB3557">
        <v>116.13835660636201</v>
      </c>
      <c r="AC3557">
        <v>0</v>
      </c>
      <c r="AD3557">
        <v>0</v>
      </c>
      <c r="AE3557">
        <v>194.56111848833132</v>
      </c>
    </row>
    <row r="3558" spans="1:31" x14ac:dyDescent="0.3">
      <c r="A3558">
        <v>2458837</v>
      </c>
      <c r="B3558">
        <v>1</v>
      </c>
      <c r="C3558" t="s">
        <v>80</v>
      </c>
      <c r="D3558" t="s">
        <v>92</v>
      </c>
      <c r="E3558" t="s">
        <v>182</v>
      </c>
      <c r="F3558" t="s">
        <v>10484</v>
      </c>
      <c r="G3558" t="s">
        <v>410</v>
      </c>
      <c r="H3558" t="s">
        <v>144</v>
      </c>
      <c r="I3558" t="s">
        <v>136</v>
      </c>
      <c r="J3558" t="s">
        <v>137</v>
      </c>
      <c r="K3558" t="s">
        <v>138</v>
      </c>
      <c r="L3558" t="s">
        <v>10485</v>
      </c>
      <c r="M3558" t="s">
        <v>10486</v>
      </c>
      <c r="N3558">
        <v>3.801666666</v>
      </c>
      <c r="O3558">
        <v>0</v>
      </c>
      <c r="P3558">
        <v>11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15.825754644254062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15.825754644254062</v>
      </c>
    </row>
    <row r="3559" spans="1:31" x14ac:dyDescent="0.3">
      <c r="A3559">
        <v>2458594</v>
      </c>
      <c r="B3559">
        <v>1</v>
      </c>
      <c r="C3559" t="s">
        <v>80</v>
      </c>
      <c r="D3559" t="s">
        <v>106</v>
      </c>
      <c r="E3559" t="s">
        <v>141</v>
      </c>
      <c r="F3559" t="s">
        <v>10487</v>
      </c>
      <c r="G3559" t="s">
        <v>156</v>
      </c>
      <c r="H3559" t="s">
        <v>144</v>
      </c>
      <c r="I3559" t="s">
        <v>136</v>
      </c>
      <c r="J3559" t="s">
        <v>137</v>
      </c>
      <c r="K3559" t="s">
        <v>138</v>
      </c>
      <c r="L3559" t="s">
        <v>10488</v>
      </c>
      <c r="M3559" t="s">
        <v>10489</v>
      </c>
      <c r="N3559">
        <v>2.3594444440000002</v>
      </c>
      <c r="O3559">
        <v>0</v>
      </c>
      <c r="P3559">
        <v>217</v>
      </c>
      <c r="Q3559">
        <v>0</v>
      </c>
      <c r="R3559">
        <v>0</v>
      </c>
      <c r="S3559">
        <v>0</v>
      </c>
      <c r="T3559">
        <v>14</v>
      </c>
      <c r="U3559">
        <v>0</v>
      </c>
      <c r="V3559">
        <v>0</v>
      </c>
      <c r="W3559">
        <v>0</v>
      </c>
      <c r="X3559">
        <v>105.78112934797642</v>
      </c>
      <c r="Y3559">
        <v>0</v>
      </c>
      <c r="Z3559">
        <v>0</v>
      </c>
      <c r="AA3559">
        <v>0</v>
      </c>
      <c r="AB3559">
        <v>16.370852767836659</v>
      </c>
      <c r="AC3559">
        <v>0</v>
      </c>
      <c r="AD3559">
        <v>0</v>
      </c>
      <c r="AE3559">
        <v>122.15198211581307</v>
      </c>
    </row>
    <row r="3560" spans="1:31" x14ac:dyDescent="0.3">
      <c r="A3560">
        <v>2458571</v>
      </c>
      <c r="B3560">
        <v>1</v>
      </c>
      <c r="C3560" t="s">
        <v>80</v>
      </c>
      <c r="D3560" t="s">
        <v>82</v>
      </c>
      <c r="E3560" t="s">
        <v>169</v>
      </c>
      <c r="F3560" t="s">
        <v>10490</v>
      </c>
      <c r="G3560" t="s">
        <v>381</v>
      </c>
      <c r="H3560" t="s">
        <v>135</v>
      </c>
      <c r="I3560" t="s">
        <v>136</v>
      </c>
      <c r="J3560" t="s">
        <v>137</v>
      </c>
      <c r="K3560" t="s">
        <v>162</v>
      </c>
      <c r="L3560" t="s">
        <v>10491</v>
      </c>
      <c r="M3560" t="s">
        <v>10492</v>
      </c>
      <c r="N3560">
        <v>0.112777777</v>
      </c>
      <c r="O3560">
        <v>0</v>
      </c>
      <c r="P3560">
        <v>3819</v>
      </c>
      <c r="Q3560">
        <v>0</v>
      </c>
      <c r="R3560">
        <v>0</v>
      </c>
      <c r="S3560">
        <v>0</v>
      </c>
      <c r="T3560">
        <v>2199</v>
      </c>
      <c r="U3560">
        <v>0</v>
      </c>
      <c r="V3560">
        <v>2</v>
      </c>
      <c r="W3560">
        <v>0</v>
      </c>
      <c r="X3560">
        <v>102.96586709209919</v>
      </c>
      <c r="Y3560">
        <v>0</v>
      </c>
      <c r="Z3560">
        <v>0</v>
      </c>
      <c r="AA3560">
        <v>0</v>
      </c>
      <c r="AB3560">
        <v>101.57600539426505</v>
      </c>
      <c r="AC3560">
        <v>0</v>
      </c>
      <c r="AD3560">
        <v>1.1287742283391951</v>
      </c>
      <c r="AE3560">
        <v>205.67064671470342</v>
      </c>
    </row>
    <row r="3561" spans="1:31" x14ac:dyDescent="0.3">
      <c r="A3561">
        <v>2458972</v>
      </c>
      <c r="B3561">
        <v>1</v>
      </c>
      <c r="C3561" t="s">
        <v>81</v>
      </c>
      <c r="D3561" t="s">
        <v>123</v>
      </c>
      <c r="E3561" t="s">
        <v>147</v>
      </c>
      <c r="F3561" t="s">
        <v>10493</v>
      </c>
      <c r="G3561" t="s">
        <v>381</v>
      </c>
      <c r="H3561" t="s">
        <v>135</v>
      </c>
      <c r="I3561" t="s">
        <v>136</v>
      </c>
      <c r="J3561" t="s">
        <v>137</v>
      </c>
      <c r="K3561" t="s">
        <v>162</v>
      </c>
      <c r="L3561" t="s">
        <v>10494</v>
      </c>
      <c r="M3561" t="s">
        <v>10495</v>
      </c>
      <c r="N3561">
        <v>0.196111111</v>
      </c>
      <c r="O3561">
        <v>0</v>
      </c>
      <c r="P3561">
        <v>0</v>
      </c>
      <c r="Q3561">
        <v>0</v>
      </c>
      <c r="R3561">
        <v>6</v>
      </c>
      <c r="S3561">
        <v>0</v>
      </c>
      <c r="T3561">
        <v>5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0.21568604026534771</v>
      </c>
      <c r="AA3561">
        <v>0</v>
      </c>
      <c r="AB3561">
        <v>0.95825320996046104</v>
      </c>
      <c r="AC3561">
        <v>0</v>
      </c>
      <c r="AD3561">
        <v>0</v>
      </c>
      <c r="AE3561">
        <v>1.1739392502258088</v>
      </c>
    </row>
    <row r="3562" spans="1:31" x14ac:dyDescent="0.3">
      <c r="A3562">
        <v>2458657</v>
      </c>
      <c r="B3562">
        <v>1</v>
      </c>
      <c r="C3562" t="s">
        <v>80</v>
      </c>
      <c r="D3562" t="s">
        <v>102</v>
      </c>
      <c r="E3562" t="s">
        <v>141</v>
      </c>
      <c r="F3562" t="s">
        <v>10496</v>
      </c>
      <c r="G3562" t="s">
        <v>226</v>
      </c>
      <c r="H3562" t="s">
        <v>144</v>
      </c>
      <c r="I3562" t="s">
        <v>136</v>
      </c>
      <c r="J3562" t="s">
        <v>137</v>
      </c>
      <c r="K3562" t="s">
        <v>162</v>
      </c>
      <c r="L3562" t="s">
        <v>10497</v>
      </c>
      <c r="M3562" t="s">
        <v>10498</v>
      </c>
      <c r="N3562">
        <v>8.8502777770000005</v>
      </c>
      <c r="O3562">
        <v>0</v>
      </c>
      <c r="P3562">
        <v>14</v>
      </c>
      <c r="Q3562">
        <v>0</v>
      </c>
      <c r="R3562">
        <v>4</v>
      </c>
      <c r="S3562">
        <v>0</v>
      </c>
      <c r="T3562">
        <v>2</v>
      </c>
      <c r="U3562">
        <v>0</v>
      </c>
      <c r="V3562">
        <v>0</v>
      </c>
      <c r="W3562">
        <v>0</v>
      </c>
      <c r="X3562">
        <v>17.023058495680093</v>
      </c>
      <c r="Y3562">
        <v>0</v>
      </c>
      <c r="Z3562">
        <v>26.339008312223928</v>
      </c>
      <c r="AA3562">
        <v>0</v>
      </c>
      <c r="AB3562">
        <v>4.9407780634367535</v>
      </c>
      <c r="AC3562">
        <v>0</v>
      </c>
      <c r="AD3562">
        <v>0</v>
      </c>
      <c r="AE3562">
        <v>48.302844871340774</v>
      </c>
    </row>
    <row r="3563" spans="1:31" x14ac:dyDescent="0.3">
      <c r="A3563">
        <v>2458889</v>
      </c>
      <c r="B3563">
        <v>1</v>
      </c>
      <c r="C3563" t="s">
        <v>81</v>
      </c>
      <c r="D3563" t="s">
        <v>123</v>
      </c>
      <c r="E3563" t="s">
        <v>147</v>
      </c>
      <c r="F3563" t="s">
        <v>10499</v>
      </c>
      <c r="G3563" t="s">
        <v>226</v>
      </c>
      <c r="H3563" t="s">
        <v>135</v>
      </c>
      <c r="I3563" t="s">
        <v>136</v>
      </c>
      <c r="J3563" t="s">
        <v>137</v>
      </c>
      <c r="K3563" t="s">
        <v>162</v>
      </c>
      <c r="L3563" t="s">
        <v>10500</v>
      </c>
      <c r="M3563" t="s">
        <v>10501</v>
      </c>
      <c r="N3563">
        <v>0.64277777700000005</v>
      </c>
      <c r="O3563">
        <v>0</v>
      </c>
      <c r="P3563">
        <v>17</v>
      </c>
      <c r="Q3563">
        <v>0</v>
      </c>
      <c r="R3563">
        <v>1</v>
      </c>
      <c r="S3563">
        <v>0</v>
      </c>
      <c r="T3563">
        <v>21</v>
      </c>
      <c r="U3563">
        <v>0</v>
      </c>
      <c r="V3563">
        <v>0</v>
      </c>
      <c r="W3563">
        <v>0</v>
      </c>
      <c r="X3563">
        <v>2.0923955450868656</v>
      </c>
      <c r="Y3563">
        <v>0</v>
      </c>
      <c r="Z3563">
        <v>2.6564507139510188E-3</v>
      </c>
      <c r="AA3563">
        <v>0</v>
      </c>
      <c r="AB3563">
        <v>32.570481096912928</v>
      </c>
      <c r="AC3563">
        <v>0</v>
      </c>
      <c r="AD3563">
        <v>0</v>
      </c>
      <c r="AE3563">
        <v>34.665533092713744</v>
      </c>
    </row>
    <row r="3564" spans="1:31" x14ac:dyDescent="0.3">
      <c r="A3564">
        <v>2458703</v>
      </c>
      <c r="B3564">
        <v>1</v>
      </c>
      <c r="C3564" t="s">
        <v>80</v>
      </c>
      <c r="D3564" t="s">
        <v>93</v>
      </c>
      <c r="E3564" t="s">
        <v>132</v>
      </c>
      <c r="F3564" t="s">
        <v>9498</v>
      </c>
      <c r="G3564" t="s">
        <v>226</v>
      </c>
      <c r="H3564" t="s">
        <v>135</v>
      </c>
      <c r="I3564" t="s">
        <v>136</v>
      </c>
      <c r="J3564" t="s">
        <v>137</v>
      </c>
      <c r="K3564" t="s">
        <v>162</v>
      </c>
      <c r="L3564" t="s">
        <v>10502</v>
      </c>
      <c r="M3564" t="s">
        <v>10503</v>
      </c>
      <c r="N3564">
        <v>2.0583333330000002</v>
      </c>
      <c r="O3564">
        <v>0</v>
      </c>
      <c r="P3564">
        <v>186</v>
      </c>
      <c r="Q3564">
        <v>4</v>
      </c>
      <c r="R3564">
        <v>80</v>
      </c>
      <c r="S3564">
        <v>1</v>
      </c>
      <c r="T3564">
        <v>24</v>
      </c>
      <c r="U3564">
        <v>0</v>
      </c>
      <c r="V3564">
        <v>0</v>
      </c>
      <c r="W3564">
        <v>0</v>
      </c>
      <c r="X3564">
        <v>36.709849580042011</v>
      </c>
      <c r="Y3564">
        <v>2.1958948509617158</v>
      </c>
      <c r="Z3564">
        <v>21.879478536623214</v>
      </c>
      <c r="AA3564">
        <v>4.2445888525671496</v>
      </c>
      <c r="AB3564">
        <v>25.081823349570453</v>
      </c>
      <c r="AC3564">
        <v>0</v>
      </c>
      <c r="AD3564">
        <v>0</v>
      </c>
      <c r="AE3564">
        <v>90.11163516976454</v>
      </c>
    </row>
    <row r="3565" spans="1:31" x14ac:dyDescent="0.3">
      <c r="A3565">
        <v>2458697</v>
      </c>
      <c r="B3565">
        <v>1</v>
      </c>
      <c r="C3565" t="s">
        <v>80</v>
      </c>
      <c r="D3565" t="s">
        <v>94</v>
      </c>
      <c r="E3565" t="s">
        <v>284</v>
      </c>
      <c r="F3565" t="s">
        <v>8339</v>
      </c>
      <c r="G3565" t="s">
        <v>226</v>
      </c>
      <c r="H3565" t="s">
        <v>135</v>
      </c>
      <c r="I3565" t="s">
        <v>136</v>
      </c>
      <c r="J3565" t="s">
        <v>137</v>
      </c>
      <c r="K3565" t="s">
        <v>162</v>
      </c>
      <c r="L3565" t="s">
        <v>10504</v>
      </c>
      <c r="M3565" t="s">
        <v>10505</v>
      </c>
      <c r="N3565">
        <v>7.0888888879999996</v>
      </c>
      <c r="O3565">
        <v>6</v>
      </c>
      <c r="P3565">
        <v>487</v>
      </c>
      <c r="Q3565">
        <v>59</v>
      </c>
      <c r="R3565">
        <v>413</v>
      </c>
      <c r="S3565">
        <v>11</v>
      </c>
      <c r="T3565">
        <v>118</v>
      </c>
      <c r="U3565">
        <v>2</v>
      </c>
      <c r="V3565">
        <v>0</v>
      </c>
      <c r="W3565">
        <v>6.6680602051332833</v>
      </c>
      <c r="X3565">
        <v>843.7859494313185</v>
      </c>
      <c r="Y3565">
        <v>130.27934199497594</v>
      </c>
      <c r="Z3565">
        <v>914.7142940004494</v>
      </c>
      <c r="AA3565">
        <v>268.47803380236041</v>
      </c>
      <c r="AB3565">
        <v>829.53136225985099</v>
      </c>
      <c r="AC3565">
        <v>1032.8339658900684</v>
      </c>
      <c r="AD3565">
        <v>0</v>
      </c>
      <c r="AE3565">
        <v>4026.2910075841564</v>
      </c>
    </row>
    <row r="3566" spans="1:31" x14ac:dyDescent="0.3">
      <c r="A3566">
        <v>2458577</v>
      </c>
      <c r="B3566">
        <v>1</v>
      </c>
      <c r="C3566" t="s">
        <v>80</v>
      </c>
      <c r="D3566" t="s">
        <v>95</v>
      </c>
      <c r="E3566" t="s">
        <v>141</v>
      </c>
      <c r="F3566" t="s">
        <v>10506</v>
      </c>
      <c r="G3566" t="s">
        <v>143</v>
      </c>
      <c r="H3566" t="s">
        <v>144</v>
      </c>
      <c r="I3566" t="s">
        <v>136</v>
      </c>
      <c r="J3566" t="s">
        <v>137</v>
      </c>
      <c r="K3566" t="s">
        <v>138</v>
      </c>
      <c r="L3566" t="s">
        <v>10507</v>
      </c>
      <c r="M3566" t="s">
        <v>10508</v>
      </c>
      <c r="N3566">
        <v>0.93361111100000005</v>
      </c>
      <c r="O3566">
        <v>0</v>
      </c>
      <c r="P3566">
        <v>9</v>
      </c>
      <c r="Q3566">
        <v>0</v>
      </c>
      <c r="R3566">
        <v>0</v>
      </c>
      <c r="S3566">
        <v>0</v>
      </c>
      <c r="T3566">
        <v>1</v>
      </c>
      <c r="U3566">
        <v>0</v>
      </c>
      <c r="V3566">
        <v>0</v>
      </c>
      <c r="W3566">
        <v>0</v>
      </c>
      <c r="X3566">
        <v>0.47928093171059954</v>
      </c>
      <c r="Y3566">
        <v>0</v>
      </c>
      <c r="Z3566">
        <v>0</v>
      </c>
      <c r="AA3566">
        <v>0</v>
      </c>
      <c r="AB3566">
        <v>4.1530802163364357E-3</v>
      </c>
      <c r="AC3566">
        <v>0</v>
      </c>
      <c r="AD3566">
        <v>0</v>
      </c>
      <c r="AE3566">
        <v>0.48343401192693597</v>
      </c>
    </row>
    <row r="3567" spans="1:31" x14ac:dyDescent="0.3">
      <c r="A3567">
        <v>2458932</v>
      </c>
      <c r="B3567">
        <v>1</v>
      </c>
      <c r="C3567" t="s">
        <v>81</v>
      </c>
      <c r="D3567" t="s">
        <v>123</v>
      </c>
      <c r="E3567" t="s">
        <v>159</v>
      </c>
      <c r="F3567" t="s">
        <v>10509</v>
      </c>
      <c r="G3567" t="s">
        <v>226</v>
      </c>
      <c r="H3567" t="s">
        <v>144</v>
      </c>
      <c r="I3567" t="s">
        <v>136</v>
      </c>
      <c r="J3567" t="s">
        <v>137</v>
      </c>
      <c r="K3567" t="s">
        <v>162</v>
      </c>
      <c r="L3567" t="s">
        <v>10510</v>
      </c>
      <c r="M3567" t="s">
        <v>10511</v>
      </c>
      <c r="N3567">
        <v>1.333611111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69</v>
      </c>
      <c r="U3567">
        <v>0</v>
      </c>
      <c r="V3567">
        <v>4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161.15900207777011</v>
      </c>
      <c r="AC3567">
        <v>0</v>
      </c>
      <c r="AD3567">
        <v>369.30369318760245</v>
      </c>
      <c r="AE3567">
        <v>530.46269526537253</v>
      </c>
    </row>
    <row r="3568" spans="1:31" x14ac:dyDescent="0.3">
      <c r="A3568">
        <v>2458634</v>
      </c>
      <c r="B3568">
        <v>1</v>
      </c>
      <c r="C3568" t="s">
        <v>80</v>
      </c>
      <c r="D3568" t="s">
        <v>100</v>
      </c>
      <c r="E3568" t="s">
        <v>169</v>
      </c>
      <c r="F3568" t="s">
        <v>8523</v>
      </c>
      <c r="G3568" t="s">
        <v>161</v>
      </c>
      <c r="H3568" t="s">
        <v>135</v>
      </c>
      <c r="I3568" t="s">
        <v>136</v>
      </c>
      <c r="J3568" t="s">
        <v>137</v>
      </c>
      <c r="K3568" t="s">
        <v>162</v>
      </c>
      <c r="L3568" t="s">
        <v>10512</v>
      </c>
      <c r="M3568" t="s">
        <v>10513</v>
      </c>
      <c r="N3568">
        <v>9.1911111109999997</v>
      </c>
      <c r="O3568">
        <v>0</v>
      </c>
      <c r="P3568">
        <v>906</v>
      </c>
      <c r="Q3568">
        <v>3</v>
      </c>
      <c r="R3568">
        <v>72</v>
      </c>
      <c r="S3568">
        <v>2</v>
      </c>
      <c r="T3568">
        <v>99</v>
      </c>
      <c r="U3568">
        <v>0</v>
      </c>
      <c r="V3568">
        <v>0</v>
      </c>
      <c r="W3568">
        <v>0</v>
      </c>
      <c r="X3568">
        <v>2645.6448417224142</v>
      </c>
      <c r="Y3568">
        <v>2.6647469350485147</v>
      </c>
      <c r="Z3568">
        <v>366.61901446244963</v>
      </c>
      <c r="AA3568">
        <v>51.423244075005996</v>
      </c>
      <c r="AB3568">
        <v>564.30591709393411</v>
      </c>
      <c r="AC3568">
        <v>0</v>
      </c>
      <c r="AD3568">
        <v>0</v>
      </c>
      <c r="AE3568">
        <v>3630.6577642888528</v>
      </c>
    </row>
    <row r="3569" spans="1:31" x14ac:dyDescent="0.3">
      <c r="A3569">
        <v>2459092</v>
      </c>
      <c r="B3569">
        <v>1</v>
      </c>
      <c r="C3569" t="s">
        <v>80</v>
      </c>
      <c r="D3569" t="s">
        <v>86</v>
      </c>
      <c r="E3569" t="s">
        <v>159</v>
      </c>
      <c r="F3569" t="s">
        <v>10514</v>
      </c>
      <c r="G3569" t="s">
        <v>143</v>
      </c>
      <c r="H3569" t="s">
        <v>144</v>
      </c>
      <c r="I3569" t="s">
        <v>136</v>
      </c>
      <c r="J3569" t="s">
        <v>137</v>
      </c>
      <c r="K3569" t="s">
        <v>138</v>
      </c>
      <c r="L3569" t="s">
        <v>10515</v>
      </c>
      <c r="M3569" t="s">
        <v>10516</v>
      </c>
      <c r="N3569">
        <v>0.59</v>
      </c>
      <c r="O3569">
        <v>0</v>
      </c>
      <c r="P3569">
        <v>367</v>
      </c>
      <c r="Q3569">
        <v>0</v>
      </c>
      <c r="R3569">
        <v>0</v>
      </c>
      <c r="S3569">
        <v>0</v>
      </c>
      <c r="T3569">
        <v>75</v>
      </c>
      <c r="U3569">
        <v>0</v>
      </c>
      <c r="V3569">
        <v>1</v>
      </c>
      <c r="W3569">
        <v>0</v>
      </c>
      <c r="X3569">
        <v>68.413240974869495</v>
      </c>
      <c r="Y3569">
        <v>0</v>
      </c>
      <c r="Z3569">
        <v>0</v>
      </c>
      <c r="AA3569">
        <v>0</v>
      </c>
      <c r="AB3569">
        <v>34.57792671066791</v>
      </c>
      <c r="AC3569">
        <v>0</v>
      </c>
      <c r="AD3569">
        <v>9.5101888175263589</v>
      </c>
      <c r="AE3569">
        <v>112.50135650306376</v>
      </c>
    </row>
    <row r="3570" spans="1:31" x14ac:dyDescent="0.3">
      <c r="A3570">
        <v>2459138</v>
      </c>
      <c r="B3570">
        <v>1</v>
      </c>
      <c r="C3570" t="s">
        <v>81</v>
      </c>
      <c r="D3570" t="s">
        <v>117</v>
      </c>
      <c r="E3570" t="s">
        <v>169</v>
      </c>
      <c r="F3570" t="s">
        <v>10517</v>
      </c>
      <c r="G3570" t="s">
        <v>149</v>
      </c>
      <c r="H3570" t="s">
        <v>135</v>
      </c>
      <c r="I3570" t="s">
        <v>660</v>
      </c>
      <c r="J3570" t="s">
        <v>137</v>
      </c>
      <c r="K3570" t="s">
        <v>138</v>
      </c>
      <c r="L3570" t="s">
        <v>10518</v>
      </c>
      <c r="M3570" t="s">
        <v>10519</v>
      </c>
      <c r="N3570">
        <v>2.5277777000000001E-2</v>
      </c>
      <c r="O3570">
        <v>0</v>
      </c>
      <c r="P3570">
        <v>439</v>
      </c>
      <c r="Q3570">
        <v>37</v>
      </c>
      <c r="R3570">
        <v>45</v>
      </c>
      <c r="S3570">
        <v>6</v>
      </c>
      <c r="T3570">
        <v>33</v>
      </c>
      <c r="U3570">
        <v>1</v>
      </c>
      <c r="V3570">
        <v>0</v>
      </c>
      <c r="W3570">
        <v>0</v>
      </c>
      <c r="X3570">
        <v>1.5116054877906469</v>
      </c>
      <c r="Y3570">
        <v>0.81869251810150356</v>
      </c>
      <c r="Z3570">
        <v>0.16155952958560668</v>
      </c>
      <c r="AA3570">
        <v>2.6469157259525922</v>
      </c>
      <c r="AB3570">
        <v>0.71236946361260067</v>
      </c>
      <c r="AC3570">
        <v>0</v>
      </c>
      <c r="AD3570">
        <v>0</v>
      </c>
      <c r="AE3570">
        <v>5.8511427250429495</v>
      </c>
    </row>
    <row r="3571" spans="1:31" x14ac:dyDescent="0.3">
      <c r="A3571">
        <v>2458806</v>
      </c>
      <c r="B3571">
        <v>1</v>
      </c>
      <c r="C3571" t="s">
        <v>80</v>
      </c>
      <c r="D3571" t="s">
        <v>93</v>
      </c>
      <c r="E3571" t="s">
        <v>141</v>
      </c>
      <c r="F3571" t="s">
        <v>10520</v>
      </c>
      <c r="G3571" t="s">
        <v>156</v>
      </c>
      <c r="H3571" t="s">
        <v>144</v>
      </c>
      <c r="I3571" t="s">
        <v>136</v>
      </c>
      <c r="J3571" t="s">
        <v>137</v>
      </c>
      <c r="K3571" t="s">
        <v>138</v>
      </c>
      <c r="L3571" t="s">
        <v>10521</v>
      </c>
      <c r="M3571" t="s">
        <v>10522</v>
      </c>
      <c r="N3571">
        <v>1.7175</v>
      </c>
      <c r="O3571">
        <v>0</v>
      </c>
      <c r="P3571">
        <v>0</v>
      </c>
      <c r="Q3571">
        <v>0</v>
      </c>
      <c r="R3571">
        <v>3</v>
      </c>
      <c r="S3571">
        <v>0</v>
      </c>
      <c r="T3571">
        <v>1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0.99267870800119395</v>
      </c>
      <c r="AA3571">
        <v>0</v>
      </c>
      <c r="AB3571">
        <v>0.19275759216409377</v>
      </c>
      <c r="AC3571">
        <v>0</v>
      </c>
      <c r="AD3571">
        <v>0</v>
      </c>
      <c r="AE3571">
        <v>1.1854363001652877</v>
      </c>
    </row>
    <row r="3572" spans="1:31" x14ac:dyDescent="0.3">
      <c r="A3572">
        <v>2458766</v>
      </c>
      <c r="B3572">
        <v>1</v>
      </c>
      <c r="C3572" t="s">
        <v>80</v>
      </c>
      <c r="D3572" t="s">
        <v>88</v>
      </c>
      <c r="E3572" t="s">
        <v>173</v>
      </c>
      <c r="F3572" t="s">
        <v>10523</v>
      </c>
      <c r="G3572" t="s">
        <v>175</v>
      </c>
      <c r="H3572" t="s">
        <v>144</v>
      </c>
      <c r="I3572" t="s">
        <v>136</v>
      </c>
      <c r="J3572" t="s">
        <v>137</v>
      </c>
      <c r="K3572" t="s">
        <v>138</v>
      </c>
      <c r="L3572" t="s">
        <v>10524</v>
      </c>
      <c r="M3572" t="s">
        <v>10525</v>
      </c>
      <c r="N3572">
        <v>2.1924999999999999</v>
      </c>
      <c r="O3572">
        <v>0</v>
      </c>
      <c r="P3572">
        <v>1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0.65213572941029496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0.65213572941029496</v>
      </c>
    </row>
    <row r="3573" spans="1:31" x14ac:dyDescent="0.3">
      <c r="A3573">
        <v>2458574</v>
      </c>
      <c r="B3573">
        <v>1</v>
      </c>
      <c r="C3573" t="s">
        <v>80</v>
      </c>
      <c r="D3573" t="s">
        <v>82</v>
      </c>
      <c r="E3573" t="s">
        <v>147</v>
      </c>
      <c r="F3573" t="s">
        <v>10526</v>
      </c>
      <c r="G3573" t="s">
        <v>381</v>
      </c>
      <c r="H3573" t="s">
        <v>135</v>
      </c>
      <c r="I3573" t="s">
        <v>660</v>
      </c>
      <c r="J3573" t="s">
        <v>137</v>
      </c>
      <c r="K3573" t="s">
        <v>162</v>
      </c>
      <c r="L3573" t="s">
        <v>10527</v>
      </c>
      <c r="M3573" t="s">
        <v>10528</v>
      </c>
      <c r="N3573">
        <v>1.6666666E-2</v>
      </c>
      <c r="O3573">
        <v>1</v>
      </c>
      <c r="P3573">
        <v>7381</v>
      </c>
      <c r="Q3573">
        <v>0</v>
      </c>
      <c r="R3573">
        <v>97</v>
      </c>
      <c r="S3573">
        <v>1</v>
      </c>
      <c r="T3573">
        <v>1100</v>
      </c>
      <c r="U3573">
        <v>1</v>
      </c>
      <c r="V3573">
        <v>2</v>
      </c>
      <c r="W3573">
        <v>0.3336930086668754</v>
      </c>
      <c r="X3573">
        <v>31.413464252284918</v>
      </c>
      <c r="Y3573">
        <v>0</v>
      </c>
      <c r="Z3573">
        <v>0.69920852448203108</v>
      </c>
      <c r="AA3573">
        <v>1.8254791174399997E-2</v>
      </c>
      <c r="AB3573">
        <v>10.985207977489567</v>
      </c>
      <c r="AC3573">
        <v>3.8182207485761115</v>
      </c>
      <c r="AD3573">
        <v>0.1384225801041912</v>
      </c>
      <c r="AE3573">
        <v>47.406471882778085</v>
      </c>
    </row>
    <row r="3574" spans="1:31" x14ac:dyDescent="0.3">
      <c r="A3574">
        <v>2458660</v>
      </c>
      <c r="B3574">
        <v>1</v>
      </c>
      <c r="C3574" t="s">
        <v>80</v>
      </c>
      <c r="D3574" t="s">
        <v>110</v>
      </c>
      <c r="E3574" t="s">
        <v>141</v>
      </c>
      <c r="F3574" t="s">
        <v>10529</v>
      </c>
      <c r="G3574" t="s">
        <v>226</v>
      </c>
      <c r="H3574" t="s">
        <v>144</v>
      </c>
      <c r="I3574" t="s">
        <v>136</v>
      </c>
      <c r="J3574" t="s">
        <v>137</v>
      </c>
      <c r="K3574" t="s">
        <v>162</v>
      </c>
      <c r="L3574" t="s">
        <v>10530</v>
      </c>
      <c r="M3574" t="s">
        <v>10531</v>
      </c>
      <c r="N3574">
        <v>0.74333333300000004</v>
      </c>
      <c r="O3574">
        <v>0</v>
      </c>
      <c r="P3574">
        <v>98</v>
      </c>
      <c r="Q3574">
        <v>0</v>
      </c>
      <c r="R3574">
        <v>0</v>
      </c>
      <c r="S3574">
        <v>0</v>
      </c>
      <c r="T3574">
        <v>4</v>
      </c>
      <c r="U3574">
        <v>0</v>
      </c>
      <c r="V3574">
        <v>0</v>
      </c>
      <c r="W3574">
        <v>0</v>
      </c>
      <c r="X3574">
        <v>39.267737371736239</v>
      </c>
      <c r="Y3574">
        <v>0</v>
      </c>
      <c r="Z3574">
        <v>0</v>
      </c>
      <c r="AA3574">
        <v>0</v>
      </c>
      <c r="AB3574">
        <v>1.6969924171571096</v>
      </c>
      <c r="AC3574">
        <v>0</v>
      </c>
      <c r="AD3574">
        <v>0</v>
      </c>
      <c r="AE3574">
        <v>40.964729788893351</v>
      </c>
    </row>
    <row r="3575" spans="1:31" x14ac:dyDescent="0.3">
      <c r="A3575">
        <v>2458700</v>
      </c>
      <c r="B3575">
        <v>1</v>
      </c>
      <c r="C3575" t="s">
        <v>80</v>
      </c>
      <c r="D3575" t="s">
        <v>99</v>
      </c>
      <c r="E3575" t="s">
        <v>159</v>
      </c>
      <c r="F3575" t="s">
        <v>5627</v>
      </c>
      <c r="G3575" t="s">
        <v>161</v>
      </c>
      <c r="H3575" t="s">
        <v>144</v>
      </c>
      <c r="I3575" t="s">
        <v>136</v>
      </c>
      <c r="J3575" t="s">
        <v>137</v>
      </c>
      <c r="K3575" t="s">
        <v>162</v>
      </c>
      <c r="L3575" t="s">
        <v>10532</v>
      </c>
      <c r="M3575" t="s">
        <v>10533</v>
      </c>
      <c r="N3575">
        <v>8.2966666660000001</v>
      </c>
      <c r="O3575">
        <v>0</v>
      </c>
      <c r="P3575">
        <v>208</v>
      </c>
      <c r="Q3575">
        <v>0</v>
      </c>
      <c r="R3575">
        <v>3</v>
      </c>
      <c r="S3575">
        <v>0</v>
      </c>
      <c r="T3575">
        <v>41</v>
      </c>
      <c r="U3575">
        <v>0</v>
      </c>
      <c r="V3575">
        <v>0</v>
      </c>
      <c r="W3575">
        <v>0</v>
      </c>
      <c r="X3575">
        <v>426.78799898167574</v>
      </c>
      <c r="Y3575">
        <v>0</v>
      </c>
      <c r="Z3575">
        <v>5.0879715256094418</v>
      </c>
      <c r="AA3575">
        <v>0</v>
      </c>
      <c r="AB3575">
        <v>266.10056539291497</v>
      </c>
      <c r="AC3575">
        <v>0</v>
      </c>
      <c r="AD3575">
        <v>0</v>
      </c>
      <c r="AE3575">
        <v>697.97653590020013</v>
      </c>
    </row>
    <row r="3576" spans="1:31" x14ac:dyDescent="0.3">
      <c r="A3576">
        <v>2459198</v>
      </c>
      <c r="B3576">
        <v>1</v>
      </c>
      <c r="C3576" t="s">
        <v>80</v>
      </c>
      <c r="D3576" t="s">
        <v>101</v>
      </c>
      <c r="E3576" t="s">
        <v>141</v>
      </c>
      <c r="F3576" t="s">
        <v>8438</v>
      </c>
      <c r="G3576" t="s">
        <v>143</v>
      </c>
      <c r="H3576" t="s">
        <v>144</v>
      </c>
      <c r="I3576" t="s">
        <v>136</v>
      </c>
      <c r="J3576" t="s">
        <v>137</v>
      </c>
      <c r="K3576" t="s">
        <v>138</v>
      </c>
      <c r="L3576" t="s">
        <v>10534</v>
      </c>
      <c r="M3576" t="s">
        <v>10535</v>
      </c>
      <c r="N3576">
        <v>0.580555555</v>
      </c>
      <c r="O3576">
        <v>0</v>
      </c>
      <c r="P3576">
        <v>148</v>
      </c>
      <c r="Q3576">
        <v>0</v>
      </c>
      <c r="R3576">
        <v>1</v>
      </c>
      <c r="S3576">
        <v>0</v>
      </c>
      <c r="T3576">
        <v>6</v>
      </c>
      <c r="U3576">
        <v>0</v>
      </c>
      <c r="V3576">
        <v>0</v>
      </c>
      <c r="W3576">
        <v>0</v>
      </c>
      <c r="X3576">
        <v>32.646029156454695</v>
      </c>
      <c r="Y3576">
        <v>0</v>
      </c>
      <c r="Z3576">
        <v>0.13594025392148709</v>
      </c>
      <c r="AA3576">
        <v>0</v>
      </c>
      <c r="AB3576">
        <v>1.6884645830576144</v>
      </c>
      <c r="AC3576">
        <v>0</v>
      </c>
      <c r="AD3576">
        <v>0</v>
      </c>
      <c r="AE3576">
        <v>34.470433993433801</v>
      </c>
    </row>
    <row r="3577" spans="1:31" x14ac:dyDescent="0.3">
      <c r="A3577">
        <v>2459055</v>
      </c>
      <c r="B3577">
        <v>1</v>
      </c>
      <c r="C3577" t="s">
        <v>80</v>
      </c>
      <c r="D3577" t="s">
        <v>92</v>
      </c>
      <c r="E3577" t="s">
        <v>173</v>
      </c>
      <c r="F3577" t="s">
        <v>10536</v>
      </c>
      <c r="G3577" t="s">
        <v>219</v>
      </c>
      <c r="H3577" t="s">
        <v>144</v>
      </c>
      <c r="I3577" t="s">
        <v>136</v>
      </c>
      <c r="J3577" t="s">
        <v>3</v>
      </c>
      <c r="K3577" t="s">
        <v>138</v>
      </c>
      <c r="L3577" t="s">
        <v>10537</v>
      </c>
      <c r="M3577" t="s">
        <v>10538</v>
      </c>
      <c r="N3577">
        <v>0.97277777700000001</v>
      </c>
      <c r="O3577">
        <v>0</v>
      </c>
      <c r="P3577">
        <v>1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2.9621848526762147E-2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2.9621848526762147E-2</v>
      </c>
    </row>
    <row r="3578" spans="1:31" x14ac:dyDescent="0.3">
      <c r="A3578">
        <v>2459221</v>
      </c>
      <c r="B3578">
        <v>1</v>
      </c>
      <c r="C3578" t="s">
        <v>80</v>
      </c>
      <c r="D3578" t="s">
        <v>104</v>
      </c>
      <c r="E3578" t="s">
        <v>169</v>
      </c>
      <c r="F3578" t="s">
        <v>6504</v>
      </c>
      <c r="G3578" t="s">
        <v>149</v>
      </c>
      <c r="H3578" t="s">
        <v>135</v>
      </c>
      <c r="I3578" t="s">
        <v>136</v>
      </c>
      <c r="J3578" t="s">
        <v>137</v>
      </c>
      <c r="K3578" t="s">
        <v>138</v>
      </c>
      <c r="L3578" t="s">
        <v>10539</v>
      </c>
      <c r="M3578" t="s">
        <v>10540</v>
      </c>
      <c r="N3578">
        <v>0.30277777700000003</v>
      </c>
      <c r="O3578">
        <v>3</v>
      </c>
      <c r="P3578">
        <v>14</v>
      </c>
      <c r="Q3578">
        <v>17</v>
      </c>
      <c r="R3578">
        <v>32</v>
      </c>
      <c r="S3578">
        <v>4</v>
      </c>
      <c r="T3578">
        <v>7</v>
      </c>
      <c r="U3578">
        <v>1</v>
      </c>
      <c r="V3578">
        <v>0</v>
      </c>
      <c r="W3578">
        <v>0.45494421909308069</v>
      </c>
      <c r="X3578">
        <v>0.56768281731003645</v>
      </c>
      <c r="Y3578">
        <v>5.1096182383893085</v>
      </c>
      <c r="Z3578">
        <v>1.241547612954117</v>
      </c>
      <c r="AA3578">
        <v>1.2067616966739629</v>
      </c>
      <c r="AB3578">
        <v>0.76704989517239697</v>
      </c>
      <c r="AC3578">
        <v>18.829867748787752</v>
      </c>
      <c r="AD3578">
        <v>0</v>
      </c>
      <c r="AE3578">
        <v>28.177472228380655</v>
      </c>
    </row>
    <row r="3579" spans="1:31" x14ac:dyDescent="0.3">
      <c r="A3579">
        <v>2459078</v>
      </c>
      <c r="B3579">
        <v>1</v>
      </c>
      <c r="C3579" t="s">
        <v>81</v>
      </c>
      <c r="D3579" t="s">
        <v>117</v>
      </c>
      <c r="E3579" t="s">
        <v>173</v>
      </c>
      <c r="F3579" t="s">
        <v>10541</v>
      </c>
      <c r="G3579" t="s">
        <v>175</v>
      </c>
      <c r="H3579" t="s">
        <v>144</v>
      </c>
      <c r="I3579" t="s">
        <v>136</v>
      </c>
      <c r="J3579" t="s">
        <v>137</v>
      </c>
      <c r="K3579" t="s">
        <v>138</v>
      </c>
      <c r="L3579" t="s">
        <v>10542</v>
      </c>
      <c r="M3579" t="s">
        <v>10543</v>
      </c>
      <c r="N3579">
        <v>2.4544444439999999</v>
      </c>
      <c r="O3579">
        <v>0</v>
      </c>
      <c r="P3579">
        <v>0</v>
      </c>
      <c r="Q3579">
        <v>0</v>
      </c>
      <c r="R3579">
        <v>1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0.16709947141075451</v>
      </c>
      <c r="AA3579">
        <v>0</v>
      </c>
      <c r="AB3579">
        <v>0</v>
      </c>
      <c r="AC3579">
        <v>0</v>
      </c>
      <c r="AD3579">
        <v>0</v>
      </c>
      <c r="AE3579">
        <v>0.16709947141075451</v>
      </c>
    </row>
    <row r="3580" spans="1:31" x14ac:dyDescent="0.3">
      <c r="A3580">
        <v>2458680</v>
      </c>
      <c r="B3580">
        <v>1</v>
      </c>
      <c r="C3580" t="s">
        <v>80</v>
      </c>
      <c r="D3580" t="s">
        <v>96</v>
      </c>
      <c r="E3580" t="s">
        <v>159</v>
      </c>
      <c r="F3580" t="s">
        <v>10544</v>
      </c>
      <c r="G3580" t="s">
        <v>143</v>
      </c>
      <c r="H3580" t="s">
        <v>144</v>
      </c>
      <c r="I3580" t="s">
        <v>136</v>
      </c>
      <c r="J3580" t="s">
        <v>137</v>
      </c>
      <c r="K3580" t="s">
        <v>138</v>
      </c>
      <c r="L3580" t="s">
        <v>10545</v>
      </c>
      <c r="M3580" t="s">
        <v>10546</v>
      </c>
      <c r="N3580">
        <v>0.91555555499999997</v>
      </c>
      <c r="O3580">
        <v>0</v>
      </c>
      <c r="P3580">
        <v>164</v>
      </c>
      <c r="Q3580">
        <v>0</v>
      </c>
      <c r="R3580">
        <v>0</v>
      </c>
      <c r="S3580">
        <v>0</v>
      </c>
      <c r="T3580">
        <v>13</v>
      </c>
      <c r="U3580">
        <v>0</v>
      </c>
      <c r="V3580">
        <v>0</v>
      </c>
      <c r="W3580">
        <v>0</v>
      </c>
      <c r="X3580">
        <v>45.589854515668961</v>
      </c>
      <c r="Y3580">
        <v>0</v>
      </c>
      <c r="Z3580">
        <v>0</v>
      </c>
      <c r="AA3580">
        <v>0</v>
      </c>
      <c r="AB3580">
        <v>20.159808620800934</v>
      </c>
      <c r="AC3580">
        <v>0</v>
      </c>
      <c r="AD3580">
        <v>0</v>
      </c>
      <c r="AE3580">
        <v>65.749663136469891</v>
      </c>
    </row>
    <row r="3581" spans="1:31" x14ac:dyDescent="0.3">
      <c r="A3581">
        <v>2458992</v>
      </c>
      <c r="B3581">
        <v>1</v>
      </c>
      <c r="C3581" t="s">
        <v>80</v>
      </c>
      <c r="D3581" t="s">
        <v>110</v>
      </c>
      <c r="E3581" t="s">
        <v>147</v>
      </c>
      <c r="F3581" t="s">
        <v>10547</v>
      </c>
      <c r="G3581" t="s">
        <v>226</v>
      </c>
      <c r="H3581" t="s">
        <v>135</v>
      </c>
      <c r="I3581" t="s">
        <v>136</v>
      </c>
      <c r="J3581" t="s">
        <v>137</v>
      </c>
      <c r="K3581" t="s">
        <v>162</v>
      </c>
      <c r="L3581" t="s">
        <v>10548</v>
      </c>
      <c r="M3581" t="s">
        <v>10549</v>
      </c>
      <c r="N3581">
        <v>1.7511111109999999</v>
      </c>
      <c r="O3581">
        <v>0</v>
      </c>
      <c r="P3581">
        <v>19308</v>
      </c>
      <c r="Q3581">
        <v>0</v>
      </c>
      <c r="R3581">
        <v>1</v>
      </c>
      <c r="S3581">
        <v>1</v>
      </c>
      <c r="T3581">
        <v>1371</v>
      </c>
      <c r="U3581">
        <v>0</v>
      </c>
      <c r="V3581">
        <v>3</v>
      </c>
      <c r="W3581">
        <v>0</v>
      </c>
      <c r="X3581">
        <v>14220.549801549232</v>
      </c>
      <c r="Y3581">
        <v>0</v>
      </c>
      <c r="Z3581">
        <v>3.1174173352379642</v>
      </c>
      <c r="AA3581">
        <v>2987.6179927907356</v>
      </c>
      <c r="AB3581">
        <v>3481.3767808290222</v>
      </c>
      <c r="AC3581">
        <v>0</v>
      </c>
      <c r="AD3581">
        <v>54.222113054410912</v>
      </c>
      <c r="AE3581">
        <v>20746.884105558634</v>
      </c>
    </row>
    <row r="3582" spans="1:31" x14ac:dyDescent="0.3">
      <c r="A3582">
        <v>2458929</v>
      </c>
      <c r="B3582">
        <v>1</v>
      </c>
      <c r="C3582" t="s">
        <v>80</v>
      </c>
      <c r="D3582" t="s">
        <v>92</v>
      </c>
      <c r="E3582" t="s">
        <v>173</v>
      </c>
      <c r="F3582" t="s">
        <v>10550</v>
      </c>
      <c r="G3582" t="s">
        <v>175</v>
      </c>
      <c r="H3582" t="s">
        <v>144</v>
      </c>
      <c r="I3582" t="s">
        <v>136</v>
      </c>
      <c r="J3582" t="s">
        <v>137</v>
      </c>
      <c r="K3582" t="s">
        <v>138</v>
      </c>
      <c r="L3582" t="s">
        <v>10551</v>
      </c>
      <c r="M3582" t="s">
        <v>10552</v>
      </c>
      <c r="N3582">
        <v>3.6888888880000001</v>
      </c>
      <c r="O3582">
        <v>0</v>
      </c>
      <c r="P3582">
        <v>1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1.0771000061922624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1.0771000061922624</v>
      </c>
    </row>
    <row r="3583" spans="1:31" x14ac:dyDescent="0.3">
      <c r="A3583">
        <v>2458786</v>
      </c>
      <c r="B3583">
        <v>1</v>
      </c>
      <c r="C3583" t="s">
        <v>80</v>
      </c>
      <c r="D3583" t="s">
        <v>99</v>
      </c>
      <c r="E3583" t="s">
        <v>169</v>
      </c>
      <c r="F3583" t="s">
        <v>10553</v>
      </c>
      <c r="G3583" t="s">
        <v>226</v>
      </c>
      <c r="H3583" t="s">
        <v>135</v>
      </c>
      <c r="I3583" t="s">
        <v>136</v>
      </c>
      <c r="J3583" t="s">
        <v>137</v>
      </c>
      <c r="K3583" t="s">
        <v>162</v>
      </c>
      <c r="L3583" t="s">
        <v>10554</v>
      </c>
      <c r="M3583" t="s">
        <v>10555</v>
      </c>
      <c r="N3583">
        <v>1.328333333</v>
      </c>
      <c r="O3583">
        <v>5</v>
      </c>
      <c r="P3583">
        <v>1099</v>
      </c>
      <c r="Q3583">
        <v>0</v>
      </c>
      <c r="R3583">
        <v>22</v>
      </c>
      <c r="S3583">
        <v>3</v>
      </c>
      <c r="T3583">
        <v>137</v>
      </c>
      <c r="U3583">
        <v>0</v>
      </c>
      <c r="V3583">
        <v>2</v>
      </c>
      <c r="W3583">
        <v>58.154556804605271</v>
      </c>
      <c r="X3583">
        <v>433.39188391145319</v>
      </c>
      <c r="Y3583">
        <v>0</v>
      </c>
      <c r="Z3583">
        <v>7.9245155166940311</v>
      </c>
      <c r="AA3583">
        <v>201.56177478162024</v>
      </c>
      <c r="AB3583">
        <v>206.45134071696691</v>
      </c>
      <c r="AC3583">
        <v>0</v>
      </c>
      <c r="AD3583">
        <v>2.2739889651707057</v>
      </c>
      <c r="AE3583">
        <v>909.75806069651037</v>
      </c>
    </row>
    <row r="3584" spans="1:31" x14ac:dyDescent="0.3">
      <c r="A3584">
        <v>2458637</v>
      </c>
      <c r="B3584">
        <v>1</v>
      </c>
      <c r="C3584" t="s">
        <v>80</v>
      </c>
      <c r="D3584" t="s">
        <v>93</v>
      </c>
      <c r="E3584" t="s">
        <v>147</v>
      </c>
      <c r="F3584" t="s">
        <v>10556</v>
      </c>
      <c r="G3584" t="s">
        <v>161</v>
      </c>
      <c r="H3584" t="s">
        <v>135</v>
      </c>
      <c r="I3584" t="s">
        <v>136</v>
      </c>
      <c r="J3584" t="s">
        <v>137</v>
      </c>
      <c r="K3584" t="s">
        <v>162</v>
      </c>
      <c r="L3584" t="s">
        <v>10557</v>
      </c>
      <c r="M3584" t="s">
        <v>10558</v>
      </c>
      <c r="N3584">
        <v>9.6427777769999992</v>
      </c>
      <c r="O3584">
        <v>0</v>
      </c>
      <c r="P3584">
        <v>670</v>
      </c>
      <c r="Q3584">
        <v>5</v>
      </c>
      <c r="R3584">
        <v>42</v>
      </c>
      <c r="S3584">
        <v>5</v>
      </c>
      <c r="T3584">
        <v>129</v>
      </c>
      <c r="U3584">
        <v>0</v>
      </c>
      <c r="V3584">
        <v>0</v>
      </c>
      <c r="W3584">
        <v>0</v>
      </c>
      <c r="X3584">
        <v>1296.5747487685758</v>
      </c>
      <c r="Y3584">
        <v>192.62212715713733</v>
      </c>
      <c r="Z3584">
        <v>301.57200802008146</v>
      </c>
      <c r="AA3584">
        <v>358.31330787683328</v>
      </c>
      <c r="AB3584">
        <v>873.63967087022036</v>
      </c>
      <c r="AC3584">
        <v>0</v>
      </c>
      <c r="AD3584">
        <v>0</v>
      </c>
      <c r="AE3584">
        <v>3022.7218626928484</v>
      </c>
    </row>
    <row r="3585" spans="1:31" x14ac:dyDescent="0.3">
      <c r="A3585">
        <v>2459210</v>
      </c>
      <c r="B3585">
        <v>1</v>
      </c>
      <c r="C3585" t="s">
        <v>80</v>
      </c>
      <c r="D3585" t="s">
        <v>98</v>
      </c>
      <c r="E3585" t="s">
        <v>159</v>
      </c>
      <c r="F3585" t="s">
        <v>10559</v>
      </c>
      <c r="G3585" t="s">
        <v>143</v>
      </c>
      <c r="H3585" t="s">
        <v>144</v>
      </c>
      <c r="I3585" t="s">
        <v>136</v>
      </c>
      <c r="J3585" t="s">
        <v>137</v>
      </c>
      <c r="K3585" t="s">
        <v>138</v>
      </c>
      <c r="L3585" t="s">
        <v>10560</v>
      </c>
      <c r="M3585" t="s">
        <v>10561</v>
      </c>
      <c r="N3585">
        <v>0.42083333299999998</v>
      </c>
      <c r="O3585">
        <v>0</v>
      </c>
      <c r="P3585">
        <v>195</v>
      </c>
      <c r="Q3585">
        <v>0</v>
      </c>
      <c r="R3585">
        <v>0</v>
      </c>
      <c r="S3585">
        <v>0</v>
      </c>
      <c r="T3585">
        <v>3</v>
      </c>
      <c r="U3585">
        <v>0</v>
      </c>
      <c r="V3585">
        <v>0</v>
      </c>
      <c r="W3585">
        <v>0</v>
      </c>
      <c r="X3585">
        <v>19.000338708271634</v>
      </c>
      <c r="Y3585">
        <v>0</v>
      </c>
      <c r="Z3585">
        <v>0</v>
      </c>
      <c r="AA3585">
        <v>0</v>
      </c>
      <c r="AB3585">
        <v>1.1211281850916719</v>
      </c>
      <c r="AC3585">
        <v>0</v>
      </c>
      <c r="AD3585">
        <v>0</v>
      </c>
      <c r="AE3585">
        <v>20.121466893363305</v>
      </c>
    </row>
    <row r="3586" spans="1:31" x14ac:dyDescent="0.3">
      <c r="A3586">
        <v>2459164</v>
      </c>
      <c r="B3586">
        <v>1</v>
      </c>
      <c r="C3586" t="s">
        <v>80</v>
      </c>
      <c r="D3586" t="s">
        <v>107</v>
      </c>
      <c r="E3586" t="s">
        <v>141</v>
      </c>
      <c r="F3586" t="s">
        <v>10562</v>
      </c>
      <c r="G3586" t="s">
        <v>156</v>
      </c>
      <c r="H3586" t="s">
        <v>144</v>
      </c>
      <c r="I3586" t="s">
        <v>136</v>
      </c>
      <c r="J3586" t="s">
        <v>137</v>
      </c>
      <c r="K3586" t="s">
        <v>138</v>
      </c>
      <c r="L3586" t="s">
        <v>10563</v>
      </c>
      <c r="M3586" t="s">
        <v>10564</v>
      </c>
      <c r="N3586">
        <v>1.673333333</v>
      </c>
      <c r="O3586">
        <v>0</v>
      </c>
      <c r="P3586">
        <v>26</v>
      </c>
      <c r="Q3586">
        <v>0</v>
      </c>
      <c r="R3586">
        <v>0</v>
      </c>
      <c r="S3586">
        <v>0</v>
      </c>
      <c r="T3586">
        <v>1</v>
      </c>
      <c r="U3586">
        <v>0</v>
      </c>
      <c r="V3586">
        <v>0</v>
      </c>
      <c r="W3586">
        <v>0</v>
      </c>
      <c r="X3586">
        <v>4.9738258429687834</v>
      </c>
      <c r="Y3586">
        <v>0</v>
      </c>
      <c r="Z3586">
        <v>0</v>
      </c>
      <c r="AA3586">
        <v>0</v>
      </c>
      <c r="AB3586">
        <v>2.5669242304805002</v>
      </c>
      <c r="AC3586">
        <v>0</v>
      </c>
      <c r="AD3586">
        <v>0</v>
      </c>
      <c r="AE3586">
        <v>7.5407500734492832</v>
      </c>
    </row>
    <row r="3587" spans="1:31" x14ac:dyDescent="0.3">
      <c r="A3587">
        <v>2459187</v>
      </c>
      <c r="B3587">
        <v>1</v>
      </c>
      <c r="C3587" t="s">
        <v>81</v>
      </c>
      <c r="D3587" t="s">
        <v>120</v>
      </c>
      <c r="E3587" t="s">
        <v>159</v>
      </c>
      <c r="F3587" t="s">
        <v>10565</v>
      </c>
      <c r="G3587" t="s">
        <v>1536</v>
      </c>
      <c r="H3587" t="s">
        <v>144</v>
      </c>
      <c r="I3587" t="s">
        <v>136</v>
      </c>
      <c r="J3587" t="s">
        <v>137</v>
      </c>
      <c r="K3587" t="s">
        <v>138</v>
      </c>
      <c r="L3587" t="s">
        <v>10566</v>
      </c>
      <c r="M3587" t="s">
        <v>10567</v>
      </c>
      <c r="N3587">
        <v>1.5777777770000001</v>
      </c>
      <c r="O3587">
        <v>0</v>
      </c>
      <c r="P3587">
        <v>134</v>
      </c>
      <c r="Q3587">
        <v>0</v>
      </c>
      <c r="R3587">
        <v>1</v>
      </c>
      <c r="S3587">
        <v>0</v>
      </c>
      <c r="T3587">
        <v>3</v>
      </c>
      <c r="U3587">
        <v>0</v>
      </c>
      <c r="V3587">
        <v>0</v>
      </c>
      <c r="W3587">
        <v>0</v>
      </c>
      <c r="X3587">
        <v>51.176974235783206</v>
      </c>
      <c r="Y3587">
        <v>0</v>
      </c>
      <c r="Z3587">
        <v>0.24316319388672336</v>
      </c>
      <c r="AA3587">
        <v>0</v>
      </c>
      <c r="AB3587">
        <v>10.900005463752146</v>
      </c>
      <c r="AC3587">
        <v>0</v>
      </c>
      <c r="AD3587">
        <v>0</v>
      </c>
      <c r="AE3587">
        <v>62.320142893422073</v>
      </c>
    </row>
    <row r="3588" spans="1:31" x14ac:dyDescent="0.3">
      <c r="A3588">
        <v>2459041</v>
      </c>
      <c r="B3588">
        <v>1</v>
      </c>
      <c r="C3588" t="s">
        <v>80</v>
      </c>
      <c r="D3588" t="s">
        <v>103</v>
      </c>
      <c r="E3588" t="s">
        <v>132</v>
      </c>
      <c r="F3588" t="s">
        <v>10568</v>
      </c>
      <c r="G3588" t="s">
        <v>149</v>
      </c>
      <c r="H3588" t="s">
        <v>135</v>
      </c>
      <c r="I3588" t="s">
        <v>136</v>
      </c>
      <c r="J3588" t="s">
        <v>137</v>
      </c>
      <c r="K3588" t="s">
        <v>138</v>
      </c>
      <c r="L3588" t="s">
        <v>10569</v>
      </c>
      <c r="M3588" t="s">
        <v>10570</v>
      </c>
      <c r="N3588">
        <v>1.111111111</v>
      </c>
      <c r="O3588">
        <v>0</v>
      </c>
      <c r="P3588">
        <v>0</v>
      </c>
      <c r="Q3588">
        <v>0</v>
      </c>
      <c r="R3588">
        <v>0</v>
      </c>
      <c r="S3588">
        <v>2</v>
      </c>
      <c r="T3588">
        <v>0</v>
      </c>
      <c r="U3588">
        <v>2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48.885930166885181</v>
      </c>
      <c r="AB3588">
        <v>0</v>
      </c>
      <c r="AC3588">
        <v>91.93949813678519</v>
      </c>
      <c r="AD3588">
        <v>0</v>
      </c>
      <c r="AE3588">
        <v>140.82542830367038</v>
      </c>
    </row>
    <row r="3589" spans="1:31" x14ac:dyDescent="0.3">
      <c r="A3589">
        <v>2459141</v>
      </c>
      <c r="B3589">
        <v>1</v>
      </c>
      <c r="C3589" t="s">
        <v>81</v>
      </c>
      <c r="D3589" t="s">
        <v>113</v>
      </c>
      <c r="E3589" t="s">
        <v>159</v>
      </c>
      <c r="F3589" t="s">
        <v>10571</v>
      </c>
      <c r="G3589" t="s">
        <v>143</v>
      </c>
      <c r="H3589" t="s">
        <v>144</v>
      </c>
      <c r="I3589" t="s">
        <v>136</v>
      </c>
      <c r="J3589" t="s">
        <v>137</v>
      </c>
      <c r="K3589" t="s">
        <v>138</v>
      </c>
      <c r="L3589" t="s">
        <v>10572</v>
      </c>
      <c r="M3589" t="s">
        <v>10573</v>
      </c>
      <c r="N3589">
        <v>0.62166666599999998</v>
      </c>
      <c r="O3589">
        <v>0</v>
      </c>
      <c r="P3589">
        <v>24</v>
      </c>
      <c r="Q3589">
        <v>0</v>
      </c>
      <c r="R3589">
        <v>19</v>
      </c>
      <c r="S3589">
        <v>0</v>
      </c>
      <c r="T3589">
        <v>10</v>
      </c>
      <c r="U3589">
        <v>0</v>
      </c>
      <c r="V3589">
        <v>1</v>
      </c>
      <c r="W3589">
        <v>0</v>
      </c>
      <c r="X3589">
        <v>1.7398432406693627</v>
      </c>
      <c r="Y3589">
        <v>0</v>
      </c>
      <c r="Z3589">
        <v>0.66292085679383495</v>
      </c>
      <c r="AA3589">
        <v>0</v>
      </c>
      <c r="AB3589">
        <v>16.578254620462371</v>
      </c>
      <c r="AC3589">
        <v>0</v>
      </c>
      <c r="AD3589">
        <v>0</v>
      </c>
      <c r="AE3589">
        <v>18.981018717925568</v>
      </c>
    </row>
    <row r="3590" spans="1:31" x14ac:dyDescent="0.3">
      <c r="A3590">
        <v>2458872</v>
      </c>
      <c r="B3590">
        <v>1</v>
      </c>
      <c r="C3590" t="s">
        <v>80</v>
      </c>
      <c r="D3590" t="s">
        <v>103</v>
      </c>
      <c r="E3590" t="s">
        <v>147</v>
      </c>
      <c r="F3590" t="s">
        <v>10574</v>
      </c>
      <c r="G3590" t="s">
        <v>149</v>
      </c>
      <c r="H3590" t="s">
        <v>135</v>
      </c>
      <c r="I3590" t="s">
        <v>136</v>
      </c>
      <c r="J3590" t="s">
        <v>137</v>
      </c>
      <c r="K3590" t="s">
        <v>138</v>
      </c>
      <c r="L3590" t="s">
        <v>10575</v>
      </c>
      <c r="M3590" t="s">
        <v>10576</v>
      </c>
      <c r="N3590">
        <v>0.22638888800000001</v>
      </c>
      <c r="O3590">
        <v>0</v>
      </c>
      <c r="P3590">
        <v>13732</v>
      </c>
      <c r="Q3590">
        <v>0</v>
      </c>
      <c r="R3590">
        <v>53</v>
      </c>
      <c r="S3590">
        <v>5</v>
      </c>
      <c r="T3590">
        <v>878</v>
      </c>
      <c r="U3590">
        <v>0</v>
      </c>
      <c r="V3590">
        <v>1</v>
      </c>
      <c r="W3590">
        <v>0</v>
      </c>
      <c r="X3590">
        <v>901.62140523977678</v>
      </c>
      <c r="Y3590">
        <v>0</v>
      </c>
      <c r="Z3590">
        <v>11.453466301615743</v>
      </c>
      <c r="AA3590">
        <v>28.419303202809065</v>
      </c>
      <c r="AB3590">
        <v>462.71157686203799</v>
      </c>
      <c r="AC3590">
        <v>0</v>
      </c>
      <c r="AD3590">
        <v>4.9527051519366108</v>
      </c>
      <c r="AE3590">
        <v>1409.1584567581763</v>
      </c>
    </row>
    <row r="3591" spans="1:31" x14ac:dyDescent="0.3">
      <c r="A3591">
        <v>2458563</v>
      </c>
      <c r="B3591">
        <v>1</v>
      </c>
      <c r="C3591" t="s">
        <v>80</v>
      </c>
      <c r="D3591" t="s">
        <v>106</v>
      </c>
      <c r="E3591" t="s">
        <v>141</v>
      </c>
      <c r="F3591" t="s">
        <v>10487</v>
      </c>
      <c r="G3591" t="s">
        <v>156</v>
      </c>
      <c r="H3591" t="s">
        <v>144</v>
      </c>
      <c r="I3591" t="s">
        <v>136</v>
      </c>
      <c r="J3591" t="s">
        <v>137</v>
      </c>
      <c r="K3591" t="s">
        <v>138</v>
      </c>
      <c r="L3591" t="s">
        <v>10577</v>
      </c>
      <c r="M3591" t="s">
        <v>10578</v>
      </c>
      <c r="N3591">
        <v>0.98972222200000004</v>
      </c>
      <c r="O3591">
        <v>0</v>
      </c>
      <c r="P3591">
        <v>217</v>
      </c>
      <c r="Q3591">
        <v>0</v>
      </c>
      <c r="R3591">
        <v>0</v>
      </c>
      <c r="S3591">
        <v>0</v>
      </c>
      <c r="T3591">
        <v>14</v>
      </c>
      <c r="U3591">
        <v>0</v>
      </c>
      <c r="V3591">
        <v>0</v>
      </c>
      <c r="W3591">
        <v>0</v>
      </c>
      <c r="X3591">
        <v>41.231201510277671</v>
      </c>
      <c r="Y3591">
        <v>0</v>
      </c>
      <c r="Z3591">
        <v>0</v>
      </c>
      <c r="AA3591">
        <v>0</v>
      </c>
      <c r="AB3591">
        <v>5.4443362851959982</v>
      </c>
      <c r="AC3591">
        <v>0</v>
      </c>
      <c r="AD3591">
        <v>0</v>
      </c>
      <c r="AE3591">
        <v>46.675537795473673</v>
      </c>
    </row>
    <row r="3592" spans="1:31" x14ac:dyDescent="0.3">
      <c r="A3592">
        <v>2458709</v>
      </c>
      <c r="B3592">
        <v>1</v>
      </c>
      <c r="C3592" t="s">
        <v>80</v>
      </c>
      <c r="D3592" t="s">
        <v>94</v>
      </c>
      <c r="E3592" t="s">
        <v>173</v>
      </c>
      <c r="F3592" t="s">
        <v>10579</v>
      </c>
      <c r="G3592" t="s">
        <v>175</v>
      </c>
      <c r="H3592" t="s">
        <v>144</v>
      </c>
      <c r="I3592" t="s">
        <v>136</v>
      </c>
      <c r="J3592" t="s">
        <v>137</v>
      </c>
      <c r="K3592" t="s">
        <v>138</v>
      </c>
      <c r="L3592" t="s">
        <v>10580</v>
      </c>
      <c r="M3592" t="s">
        <v>10581</v>
      </c>
      <c r="N3592">
        <v>2.5383333330000002</v>
      </c>
      <c r="O3592">
        <v>0</v>
      </c>
      <c r="P3592">
        <v>1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0.38548555249919725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0.38548555249919725</v>
      </c>
    </row>
    <row r="3593" spans="1:31" x14ac:dyDescent="0.3">
      <c r="A3593">
        <v>2458809</v>
      </c>
      <c r="B3593">
        <v>1</v>
      </c>
      <c r="C3593" t="s">
        <v>80</v>
      </c>
      <c r="D3593" t="s">
        <v>89</v>
      </c>
      <c r="E3593" t="s">
        <v>182</v>
      </c>
      <c r="F3593" t="s">
        <v>10582</v>
      </c>
      <c r="G3593" t="s">
        <v>410</v>
      </c>
      <c r="H3593" t="s">
        <v>144</v>
      </c>
      <c r="I3593" t="s">
        <v>136</v>
      </c>
      <c r="J3593" t="s">
        <v>137</v>
      </c>
      <c r="K3593" t="s">
        <v>138</v>
      </c>
      <c r="L3593" t="s">
        <v>10583</v>
      </c>
      <c r="M3593" t="s">
        <v>10584</v>
      </c>
      <c r="N3593">
        <v>3.2541666660000002</v>
      </c>
      <c r="O3593">
        <v>0</v>
      </c>
      <c r="P3593">
        <v>22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20.676859571453321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20.676859571453321</v>
      </c>
    </row>
    <row r="3594" spans="1:31" x14ac:dyDescent="0.3">
      <c r="A3594">
        <v>2458961</v>
      </c>
      <c r="B3594">
        <v>1</v>
      </c>
      <c r="C3594" t="s">
        <v>80</v>
      </c>
      <c r="D3594" t="s">
        <v>84</v>
      </c>
      <c r="E3594" t="s">
        <v>173</v>
      </c>
      <c r="F3594" t="s">
        <v>10585</v>
      </c>
      <c r="G3594" t="s">
        <v>219</v>
      </c>
      <c r="H3594" t="s">
        <v>144</v>
      </c>
      <c r="I3594" t="s">
        <v>136</v>
      </c>
      <c r="J3594" t="s">
        <v>3</v>
      </c>
      <c r="K3594" t="s">
        <v>138</v>
      </c>
      <c r="L3594" t="s">
        <v>10586</v>
      </c>
      <c r="M3594" t="s">
        <v>10587</v>
      </c>
      <c r="N3594">
        <v>9.6444444439999995</v>
      </c>
      <c r="O3594">
        <v>0</v>
      </c>
      <c r="P3594">
        <v>10</v>
      </c>
      <c r="Q3594">
        <v>0</v>
      </c>
      <c r="R3594">
        <v>0</v>
      </c>
      <c r="S3594">
        <v>0</v>
      </c>
      <c r="T3594">
        <v>2</v>
      </c>
      <c r="U3594">
        <v>0</v>
      </c>
      <c r="V3594">
        <v>0</v>
      </c>
      <c r="W3594">
        <v>0</v>
      </c>
      <c r="X3594">
        <v>21.683977222589061</v>
      </c>
      <c r="Y3594">
        <v>0</v>
      </c>
      <c r="Z3594">
        <v>0</v>
      </c>
      <c r="AA3594">
        <v>0</v>
      </c>
      <c r="AB3594">
        <v>4.4514286358689361</v>
      </c>
      <c r="AC3594">
        <v>0</v>
      </c>
      <c r="AD3594">
        <v>0</v>
      </c>
      <c r="AE3594">
        <v>26.135405858457997</v>
      </c>
    </row>
    <row r="3595" spans="1:31" x14ac:dyDescent="0.3">
      <c r="A3595">
        <v>2458583</v>
      </c>
      <c r="B3595">
        <v>1</v>
      </c>
      <c r="C3595" t="s">
        <v>80</v>
      </c>
      <c r="D3595" t="s">
        <v>90</v>
      </c>
      <c r="E3595" t="s">
        <v>284</v>
      </c>
      <c r="F3595" t="s">
        <v>10588</v>
      </c>
      <c r="G3595" t="s">
        <v>381</v>
      </c>
      <c r="H3595" t="s">
        <v>331</v>
      </c>
      <c r="I3595" t="s">
        <v>136</v>
      </c>
      <c r="J3595" t="s">
        <v>137</v>
      </c>
      <c r="K3595" t="s">
        <v>162</v>
      </c>
      <c r="L3595" t="s">
        <v>10589</v>
      </c>
      <c r="M3595" t="s">
        <v>10323</v>
      </c>
      <c r="N3595">
        <v>7.0555555000000006E-2</v>
      </c>
      <c r="O3595">
        <v>1</v>
      </c>
      <c r="P3595">
        <v>2282</v>
      </c>
      <c r="Q3595">
        <v>0</v>
      </c>
      <c r="R3595">
        <v>0</v>
      </c>
      <c r="S3595">
        <v>2</v>
      </c>
      <c r="T3595">
        <v>160</v>
      </c>
      <c r="U3595">
        <v>0</v>
      </c>
      <c r="V3595">
        <v>0</v>
      </c>
      <c r="W3595">
        <v>1.3450179965232543</v>
      </c>
      <c r="X3595">
        <v>40.358037196417243</v>
      </c>
      <c r="Y3595">
        <v>0</v>
      </c>
      <c r="Z3595">
        <v>0</v>
      </c>
      <c r="AA3595">
        <v>8.2728044468116142</v>
      </c>
      <c r="AB3595">
        <v>8.6556046128717732</v>
      </c>
      <c r="AC3595">
        <v>0</v>
      </c>
      <c r="AD3595">
        <v>0</v>
      </c>
      <c r="AE3595">
        <v>58.631464252623886</v>
      </c>
    </row>
    <row r="3596" spans="1:31" x14ac:dyDescent="0.3">
      <c r="A3596">
        <v>2458560</v>
      </c>
      <c r="B3596">
        <v>1</v>
      </c>
      <c r="C3596" t="s">
        <v>80</v>
      </c>
      <c r="D3596" t="s">
        <v>101</v>
      </c>
      <c r="E3596" t="s">
        <v>141</v>
      </c>
      <c r="F3596" t="s">
        <v>10590</v>
      </c>
      <c r="G3596" t="s">
        <v>143</v>
      </c>
      <c r="H3596" t="s">
        <v>144</v>
      </c>
      <c r="I3596" t="s">
        <v>136</v>
      </c>
      <c r="J3596" t="s">
        <v>137</v>
      </c>
      <c r="K3596" t="s">
        <v>138</v>
      </c>
      <c r="L3596" t="s">
        <v>10591</v>
      </c>
      <c r="M3596" t="s">
        <v>10592</v>
      </c>
      <c r="N3596">
        <v>1.1358333329999999</v>
      </c>
      <c r="O3596">
        <v>0</v>
      </c>
      <c r="P3596">
        <v>107</v>
      </c>
      <c r="Q3596">
        <v>0</v>
      </c>
      <c r="R3596">
        <v>0</v>
      </c>
      <c r="S3596">
        <v>0</v>
      </c>
      <c r="T3596">
        <v>4</v>
      </c>
      <c r="U3596">
        <v>0</v>
      </c>
      <c r="V3596">
        <v>0</v>
      </c>
      <c r="W3596">
        <v>0</v>
      </c>
      <c r="X3596">
        <v>41.22582726523958</v>
      </c>
      <c r="Y3596">
        <v>0</v>
      </c>
      <c r="Z3596">
        <v>0</v>
      </c>
      <c r="AA3596">
        <v>0</v>
      </c>
      <c r="AB3596">
        <v>2.0266077105429461</v>
      </c>
      <c r="AC3596">
        <v>0</v>
      </c>
      <c r="AD3596">
        <v>0</v>
      </c>
      <c r="AE3596">
        <v>43.252434975782528</v>
      </c>
    </row>
    <row r="3597" spans="1:31" x14ac:dyDescent="0.3">
      <c r="A3597">
        <v>2459224</v>
      </c>
      <c r="B3597">
        <v>1</v>
      </c>
      <c r="C3597" t="s">
        <v>81</v>
      </c>
      <c r="D3597" t="s">
        <v>128</v>
      </c>
      <c r="E3597" t="s">
        <v>173</v>
      </c>
      <c r="F3597" t="s">
        <v>10593</v>
      </c>
      <c r="G3597" t="s">
        <v>175</v>
      </c>
      <c r="H3597" t="s">
        <v>144</v>
      </c>
      <c r="I3597" t="s">
        <v>136</v>
      </c>
      <c r="J3597" t="s">
        <v>137</v>
      </c>
      <c r="K3597" t="s">
        <v>138</v>
      </c>
      <c r="L3597" t="s">
        <v>10594</v>
      </c>
      <c r="M3597" t="s">
        <v>10595</v>
      </c>
      <c r="N3597">
        <v>1.0738888879999999</v>
      </c>
      <c r="O3597">
        <v>0</v>
      </c>
      <c r="P3597">
        <v>1</v>
      </c>
      <c r="Q3597">
        <v>0</v>
      </c>
      <c r="R3597">
        <v>0</v>
      </c>
      <c r="S3597">
        <v>0</v>
      </c>
      <c r="T3597">
        <v>1</v>
      </c>
      <c r="U3597">
        <v>0</v>
      </c>
      <c r="V3597">
        <v>0</v>
      </c>
      <c r="W3597">
        <v>0</v>
      </c>
      <c r="X3597">
        <v>0.2824254097547706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0.2824254097547706</v>
      </c>
    </row>
    <row r="3598" spans="1:31" x14ac:dyDescent="0.3">
      <c r="A3598">
        <v>2458769</v>
      </c>
      <c r="B3598">
        <v>1</v>
      </c>
      <c r="C3598" t="s">
        <v>80</v>
      </c>
      <c r="D3598" t="s">
        <v>93</v>
      </c>
      <c r="E3598" t="s">
        <v>182</v>
      </c>
      <c r="F3598" t="s">
        <v>10596</v>
      </c>
      <c r="G3598" t="s">
        <v>143</v>
      </c>
      <c r="H3598" t="s">
        <v>144</v>
      </c>
      <c r="I3598" t="s">
        <v>136</v>
      </c>
      <c r="J3598" t="s">
        <v>137</v>
      </c>
      <c r="K3598" t="s">
        <v>138</v>
      </c>
      <c r="L3598" t="s">
        <v>10597</v>
      </c>
      <c r="M3598" t="s">
        <v>10598</v>
      </c>
      <c r="N3598">
        <v>0.36222222199999998</v>
      </c>
      <c r="O3598">
        <v>0</v>
      </c>
      <c r="P3598">
        <v>35</v>
      </c>
      <c r="Q3598">
        <v>0</v>
      </c>
      <c r="R3598">
        <v>0</v>
      </c>
      <c r="S3598">
        <v>0</v>
      </c>
      <c r="T3598">
        <v>2</v>
      </c>
      <c r="U3598">
        <v>0</v>
      </c>
      <c r="V3598">
        <v>0</v>
      </c>
      <c r="W3598">
        <v>0</v>
      </c>
      <c r="X3598">
        <v>2.7889629265232716</v>
      </c>
      <c r="Y3598">
        <v>0</v>
      </c>
      <c r="Z3598">
        <v>0</v>
      </c>
      <c r="AA3598">
        <v>0</v>
      </c>
      <c r="AB3598">
        <v>0.46461051600356873</v>
      </c>
      <c r="AC3598">
        <v>0</v>
      </c>
      <c r="AD3598">
        <v>0</v>
      </c>
      <c r="AE3598">
        <v>3.2535734425268403</v>
      </c>
    </row>
    <row r="3599" spans="1:31" x14ac:dyDescent="0.3">
      <c r="A3599">
        <v>2459124</v>
      </c>
      <c r="B3599">
        <v>1</v>
      </c>
      <c r="C3599" t="s">
        <v>80</v>
      </c>
      <c r="D3599" t="s">
        <v>88</v>
      </c>
      <c r="E3599" t="s">
        <v>132</v>
      </c>
      <c r="F3599" t="s">
        <v>10599</v>
      </c>
      <c r="G3599" t="s">
        <v>149</v>
      </c>
      <c r="H3599" t="s">
        <v>135</v>
      </c>
      <c r="I3599" t="s">
        <v>660</v>
      </c>
      <c r="J3599" t="s">
        <v>137</v>
      </c>
      <c r="K3599" t="s">
        <v>138</v>
      </c>
      <c r="L3599" t="s">
        <v>10600</v>
      </c>
      <c r="M3599" t="s">
        <v>10601</v>
      </c>
      <c r="N3599">
        <v>1.4999999999999999E-2</v>
      </c>
      <c r="O3599">
        <v>0</v>
      </c>
      <c r="P3599">
        <v>0</v>
      </c>
      <c r="Q3599">
        <v>0</v>
      </c>
      <c r="R3599">
        <v>0</v>
      </c>
      <c r="S3599">
        <v>3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0.66854519981410254</v>
      </c>
      <c r="AB3599">
        <v>0</v>
      </c>
      <c r="AC3599">
        <v>0</v>
      </c>
      <c r="AD3599">
        <v>0</v>
      </c>
      <c r="AE3599">
        <v>0.66854519981410254</v>
      </c>
    </row>
    <row r="3600" spans="1:31" x14ac:dyDescent="0.3">
      <c r="A3600">
        <v>2458603</v>
      </c>
      <c r="B3600">
        <v>1</v>
      </c>
      <c r="C3600" t="s">
        <v>80</v>
      </c>
      <c r="D3600" t="s">
        <v>101</v>
      </c>
      <c r="E3600" t="s">
        <v>147</v>
      </c>
      <c r="F3600" t="s">
        <v>10602</v>
      </c>
      <c r="G3600" t="s">
        <v>134</v>
      </c>
      <c r="H3600" t="s">
        <v>135</v>
      </c>
      <c r="I3600" t="s">
        <v>136</v>
      </c>
      <c r="J3600" t="s">
        <v>137</v>
      </c>
      <c r="K3600" t="s">
        <v>138</v>
      </c>
      <c r="L3600" t="s">
        <v>10603</v>
      </c>
      <c r="M3600" t="s">
        <v>10604</v>
      </c>
      <c r="N3600">
        <v>1.5958333330000001</v>
      </c>
      <c r="O3600">
        <v>3</v>
      </c>
      <c r="P3600">
        <v>101</v>
      </c>
      <c r="Q3600">
        <v>5</v>
      </c>
      <c r="R3600">
        <v>30</v>
      </c>
      <c r="S3600">
        <v>3</v>
      </c>
      <c r="T3600">
        <v>27</v>
      </c>
      <c r="U3600">
        <v>0</v>
      </c>
      <c r="V3600">
        <v>0</v>
      </c>
      <c r="W3600">
        <v>2.3372406069294147</v>
      </c>
      <c r="X3600">
        <v>36.18300269713901</v>
      </c>
      <c r="Y3600">
        <v>206.18076665573938</v>
      </c>
      <c r="Z3600">
        <v>6.9687270628638789</v>
      </c>
      <c r="AA3600">
        <v>8.739032159109934</v>
      </c>
      <c r="AB3600">
        <v>48.262817266464111</v>
      </c>
      <c r="AC3600">
        <v>0</v>
      </c>
      <c r="AD3600">
        <v>0</v>
      </c>
      <c r="AE3600">
        <v>308.67158644824576</v>
      </c>
    </row>
    <row r="3601" spans="1:31" x14ac:dyDescent="0.3">
      <c r="A3601">
        <v>2458726</v>
      </c>
      <c r="B3601">
        <v>1</v>
      </c>
      <c r="C3601" t="s">
        <v>81</v>
      </c>
      <c r="D3601" t="s">
        <v>115</v>
      </c>
      <c r="E3601" t="s">
        <v>147</v>
      </c>
      <c r="F3601" t="s">
        <v>10605</v>
      </c>
      <c r="G3601" t="s">
        <v>226</v>
      </c>
      <c r="H3601" t="s">
        <v>135</v>
      </c>
      <c r="I3601" t="s">
        <v>136</v>
      </c>
      <c r="J3601" t="s">
        <v>137</v>
      </c>
      <c r="K3601" t="s">
        <v>162</v>
      </c>
      <c r="L3601" t="s">
        <v>10606</v>
      </c>
      <c r="M3601" t="s">
        <v>10607</v>
      </c>
      <c r="N3601">
        <v>1.025833333</v>
      </c>
      <c r="O3601">
        <v>0</v>
      </c>
      <c r="P3601">
        <v>194</v>
      </c>
      <c r="Q3601">
        <v>4</v>
      </c>
      <c r="R3601">
        <v>24</v>
      </c>
      <c r="S3601">
        <v>3</v>
      </c>
      <c r="T3601">
        <v>12</v>
      </c>
      <c r="U3601">
        <v>0</v>
      </c>
      <c r="V3601">
        <v>0</v>
      </c>
      <c r="W3601">
        <v>0</v>
      </c>
      <c r="X3601">
        <v>14.244169700237956</v>
      </c>
      <c r="Y3601">
        <v>2.2735149531591055</v>
      </c>
      <c r="Z3601">
        <v>3.9705847396325944</v>
      </c>
      <c r="AA3601">
        <v>8.9401742396609674</v>
      </c>
      <c r="AB3601">
        <v>16.349147367130133</v>
      </c>
      <c r="AC3601">
        <v>0</v>
      </c>
      <c r="AD3601">
        <v>0</v>
      </c>
      <c r="AE3601">
        <v>45.77759099982076</v>
      </c>
    </row>
    <row r="3602" spans="1:31" x14ac:dyDescent="0.3">
      <c r="A3602">
        <v>2458789</v>
      </c>
      <c r="B3602">
        <v>1</v>
      </c>
      <c r="C3602" t="s">
        <v>80</v>
      </c>
      <c r="D3602" t="s">
        <v>83</v>
      </c>
      <c r="E3602" t="s">
        <v>147</v>
      </c>
      <c r="F3602" t="s">
        <v>10608</v>
      </c>
      <c r="G3602" t="s">
        <v>226</v>
      </c>
      <c r="H3602" t="s">
        <v>135</v>
      </c>
      <c r="I3602" t="s">
        <v>136</v>
      </c>
      <c r="J3602" t="s">
        <v>137</v>
      </c>
      <c r="K3602" t="s">
        <v>162</v>
      </c>
      <c r="L3602" t="s">
        <v>10609</v>
      </c>
      <c r="M3602" t="s">
        <v>10610</v>
      </c>
      <c r="N3602">
        <v>0.87</v>
      </c>
      <c r="O3602">
        <v>0</v>
      </c>
      <c r="P3602">
        <v>111</v>
      </c>
      <c r="Q3602">
        <v>0</v>
      </c>
      <c r="R3602">
        <v>0</v>
      </c>
      <c r="S3602">
        <v>5</v>
      </c>
      <c r="T3602">
        <v>3</v>
      </c>
      <c r="U3602">
        <v>1</v>
      </c>
      <c r="V3602">
        <v>0</v>
      </c>
      <c r="W3602">
        <v>0</v>
      </c>
      <c r="X3602">
        <v>29.523670232940983</v>
      </c>
      <c r="Y3602">
        <v>0</v>
      </c>
      <c r="Z3602">
        <v>0</v>
      </c>
      <c r="AA3602">
        <v>295.34977556239664</v>
      </c>
      <c r="AB3602">
        <v>15.60054952832979</v>
      </c>
      <c r="AC3602">
        <v>139.65368215390259</v>
      </c>
      <c r="AD3602">
        <v>0</v>
      </c>
      <c r="AE3602">
        <v>480.12767747756999</v>
      </c>
    </row>
    <row r="3603" spans="1:31" x14ac:dyDescent="0.3">
      <c r="A3603">
        <v>2458895</v>
      </c>
      <c r="B3603">
        <v>1</v>
      </c>
      <c r="C3603" t="s">
        <v>80</v>
      </c>
      <c r="D3603" t="s">
        <v>86</v>
      </c>
      <c r="E3603" t="s">
        <v>141</v>
      </c>
      <c r="F3603" t="s">
        <v>10611</v>
      </c>
      <c r="G3603" t="s">
        <v>156</v>
      </c>
      <c r="H3603" t="s">
        <v>144</v>
      </c>
      <c r="I3603" t="s">
        <v>136</v>
      </c>
      <c r="J3603" t="s">
        <v>137</v>
      </c>
      <c r="K3603" t="s">
        <v>138</v>
      </c>
      <c r="L3603" t="s">
        <v>10612</v>
      </c>
      <c r="M3603" t="s">
        <v>10613</v>
      </c>
      <c r="N3603">
        <v>3.2288888880000002</v>
      </c>
      <c r="O3603">
        <v>0</v>
      </c>
      <c r="P3603">
        <v>77</v>
      </c>
      <c r="Q3603">
        <v>0</v>
      </c>
      <c r="R3603">
        <v>0</v>
      </c>
      <c r="S3603">
        <v>0</v>
      </c>
      <c r="T3603">
        <v>11</v>
      </c>
      <c r="U3603">
        <v>0</v>
      </c>
      <c r="V3603">
        <v>0</v>
      </c>
      <c r="W3603">
        <v>0</v>
      </c>
      <c r="X3603">
        <v>89.34949030961711</v>
      </c>
      <c r="Y3603">
        <v>0</v>
      </c>
      <c r="Z3603">
        <v>0</v>
      </c>
      <c r="AA3603">
        <v>0</v>
      </c>
      <c r="AB3603">
        <v>12.329680358622531</v>
      </c>
      <c r="AC3603">
        <v>0</v>
      </c>
      <c r="AD3603">
        <v>0</v>
      </c>
      <c r="AE3603">
        <v>101.67917066823964</v>
      </c>
    </row>
    <row r="3604" spans="1:31" x14ac:dyDescent="0.3">
      <c r="A3604">
        <v>2458683</v>
      </c>
      <c r="B3604">
        <v>1</v>
      </c>
      <c r="C3604" t="s">
        <v>80</v>
      </c>
      <c r="D3604" t="s">
        <v>105</v>
      </c>
      <c r="E3604" t="s">
        <v>169</v>
      </c>
      <c r="F3604" t="s">
        <v>1767</v>
      </c>
      <c r="G3604" t="s">
        <v>161</v>
      </c>
      <c r="H3604" t="s">
        <v>135</v>
      </c>
      <c r="I3604" t="s">
        <v>136</v>
      </c>
      <c r="J3604" t="s">
        <v>137</v>
      </c>
      <c r="K3604" t="s">
        <v>162</v>
      </c>
      <c r="L3604" t="s">
        <v>10614</v>
      </c>
      <c r="M3604" t="s">
        <v>10615</v>
      </c>
      <c r="N3604">
        <v>9.8991666659999993</v>
      </c>
      <c r="O3604">
        <v>0</v>
      </c>
      <c r="P3604">
        <v>1094</v>
      </c>
      <c r="Q3604">
        <v>0</v>
      </c>
      <c r="R3604">
        <v>18</v>
      </c>
      <c r="S3604">
        <v>3</v>
      </c>
      <c r="T3604">
        <v>92</v>
      </c>
      <c r="U3604">
        <v>1</v>
      </c>
      <c r="V3604">
        <v>0</v>
      </c>
      <c r="W3604">
        <v>0</v>
      </c>
      <c r="X3604">
        <v>4255.0285311147099</v>
      </c>
      <c r="Y3604">
        <v>0</v>
      </c>
      <c r="Z3604">
        <v>35.277454372673731</v>
      </c>
      <c r="AA3604">
        <v>594.76320929720396</v>
      </c>
      <c r="AB3604">
        <v>1355.5803495549756</v>
      </c>
      <c r="AC3604">
        <v>1310.3287676213854</v>
      </c>
      <c r="AD3604">
        <v>0</v>
      </c>
      <c r="AE3604">
        <v>7550.9783119609492</v>
      </c>
    </row>
    <row r="3605" spans="1:31" x14ac:dyDescent="0.3">
      <c r="A3605">
        <v>2458732</v>
      </c>
      <c r="B3605">
        <v>1</v>
      </c>
      <c r="C3605" t="s">
        <v>80</v>
      </c>
      <c r="D3605" t="s">
        <v>96</v>
      </c>
      <c r="E3605" t="s">
        <v>284</v>
      </c>
      <c r="F3605" t="s">
        <v>10616</v>
      </c>
      <c r="G3605" t="s">
        <v>166</v>
      </c>
      <c r="H3605" t="s">
        <v>135</v>
      </c>
      <c r="I3605" t="s">
        <v>136</v>
      </c>
      <c r="J3605" t="s">
        <v>137</v>
      </c>
      <c r="K3605" t="s">
        <v>138</v>
      </c>
      <c r="L3605" t="s">
        <v>10617</v>
      </c>
      <c r="M3605" t="s">
        <v>10618</v>
      </c>
      <c r="N3605">
        <v>3.166811944</v>
      </c>
      <c r="O3605">
        <v>0</v>
      </c>
      <c r="P3605">
        <v>0</v>
      </c>
      <c r="Q3605">
        <v>3</v>
      </c>
      <c r="R3605">
        <v>0</v>
      </c>
      <c r="S3605">
        <v>11</v>
      </c>
      <c r="T3605">
        <v>0</v>
      </c>
      <c r="U3605">
        <v>2</v>
      </c>
      <c r="V3605">
        <v>0</v>
      </c>
      <c r="W3605">
        <v>0</v>
      </c>
      <c r="X3605">
        <v>0</v>
      </c>
      <c r="Y3605">
        <v>66.451587297933841</v>
      </c>
      <c r="Z3605">
        <v>0</v>
      </c>
      <c r="AA3605">
        <v>400.53146124796802</v>
      </c>
      <c r="AB3605">
        <v>0</v>
      </c>
      <c r="AC3605">
        <v>1394.4704151887152</v>
      </c>
      <c r="AD3605">
        <v>0</v>
      </c>
      <c r="AE3605">
        <v>1861.4534637346169</v>
      </c>
    </row>
    <row r="3606" spans="1:31" x14ac:dyDescent="0.3">
      <c r="A3606">
        <v>2459230</v>
      </c>
      <c r="B3606">
        <v>1</v>
      </c>
      <c r="C3606" t="s">
        <v>80</v>
      </c>
      <c r="D3606" t="s">
        <v>82</v>
      </c>
      <c r="E3606" t="s">
        <v>141</v>
      </c>
      <c r="F3606" t="s">
        <v>10619</v>
      </c>
      <c r="G3606" t="s">
        <v>156</v>
      </c>
      <c r="H3606" t="s">
        <v>144</v>
      </c>
      <c r="I3606" t="s">
        <v>136</v>
      </c>
      <c r="J3606" t="s">
        <v>137</v>
      </c>
      <c r="K3606" t="s">
        <v>138</v>
      </c>
      <c r="L3606" t="s">
        <v>10620</v>
      </c>
      <c r="M3606" t="s">
        <v>10621</v>
      </c>
      <c r="N3606">
        <v>0.80611111099999999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1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41.56083285562655</v>
      </c>
      <c r="AC3606">
        <v>0</v>
      </c>
      <c r="AD3606">
        <v>0</v>
      </c>
      <c r="AE3606">
        <v>41.56083285562655</v>
      </c>
    </row>
    <row r="3607" spans="1:31" x14ac:dyDescent="0.3">
      <c r="A3607">
        <v>2458975</v>
      </c>
      <c r="B3607">
        <v>1</v>
      </c>
      <c r="C3607" t="s">
        <v>80</v>
      </c>
      <c r="D3607" t="s">
        <v>83</v>
      </c>
      <c r="E3607" t="s">
        <v>147</v>
      </c>
      <c r="F3607" t="s">
        <v>10622</v>
      </c>
      <c r="G3607" t="s">
        <v>226</v>
      </c>
      <c r="H3607" t="s">
        <v>135</v>
      </c>
      <c r="I3607" t="s">
        <v>136</v>
      </c>
      <c r="J3607" t="s">
        <v>137</v>
      </c>
      <c r="K3607" t="s">
        <v>162</v>
      </c>
      <c r="L3607" t="s">
        <v>10548</v>
      </c>
      <c r="M3607" t="s">
        <v>10623</v>
      </c>
      <c r="N3607">
        <v>1.5066666660000001</v>
      </c>
      <c r="O3607">
        <v>0</v>
      </c>
      <c r="P3607">
        <v>1110</v>
      </c>
      <c r="Q3607">
        <v>0</v>
      </c>
      <c r="R3607">
        <v>0</v>
      </c>
      <c r="S3607">
        <v>0</v>
      </c>
      <c r="T3607">
        <v>61</v>
      </c>
      <c r="U3607">
        <v>0</v>
      </c>
      <c r="V3607">
        <v>0</v>
      </c>
      <c r="W3607">
        <v>0</v>
      </c>
      <c r="X3607">
        <v>474.27536337462897</v>
      </c>
      <c r="Y3607">
        <v>0</v>
      </c>
      <c r="Z3607">
        <v>0</v>
      </c>
      <c r="AA3607">
        <v>0</v>
      </c>
      <c r="AB3607">
        <v>140.58170744277547</v>
      </c>
      <c r="AC3607">
        <v>0</v>
      </c>
      <c r="AD3607">
        <v>0</v>
      </c>
      <c r="AE3607">
        <v>614.85707081740441</v>
      </c>
    </row>
    <row r="3608" spans="1:31" x14ac:dyDescent="0.3">
      <c r="A3608">
        <v>2458706</v>
      </c>
      <c r="B3608">
        <v>1</v>
      </c>
      <c r="C3608" t="s">
        <v>81</v>
      </c>
      <c r="D3608" t="s">
        <v>124</v>
      </c>
      <c r="E3608" t="s">
        <v>147</v>
      </c>
      <c r="F3608" t="s">
        <v>10624</v>
      </c>
      <c r="G3608" t="s">
        <v>226</v>
      </c>
      <c r="H3608" t="s">
        <v>135</v>
      </c>
      <c r="I3608" t="s">
        <v>136</v>
      </c>
      <c r="J3608" t="s">
        <v>137</v>
      </c>
      <c r="K3608" t="s">
        <v>162</v>
      </c>
      <c r="L3608" t="s">
        <v>10625</v>
      </c>
      <c r="M3608" t="s">
        <v>10626</v>
      </c>
      <c r="N3608">
        <v>0.41333333300000002</v>
      </c>
      <c r="O3608">
        <v>0</v>
      </c>
      <c r="P3608">
        <v>457</v>
      </c>
      <c r="Q3608">
        <v>0</v>
      </c>
      <c r="R3608">
        <v>0</v>
      </c>
      <c r="S3608">
        <v>0</v>
      </c>
      <c r="T3608">
        <v>46</v>
      </c>
      <c r="U3608">
        <v>0</v>
      </c>
      <c r="V3608">
        <v>0</v>
      </c>
      <c r="W3608">
        <v>0</v>
      </c>
      <c r="X3608">
        <v>46.150789535723504</v>
      </c>
      <c r="Y3608">
        <v>0</v>
      </c>
      <c r="Z3608">
        <v>0</v>
      </c>
      <c r="AA3608">
        <v>0</v>
      </c>
      <c r="AB3608">
        <v>22.975565373807498</v>
      </c>
      <c r="AC3608">
        <v>0</v>
      </c>
      <c r="AD3608">
        <v>0</v>
      </c>
      <c r="AE3608">
        <v>69.126354909531003</v>
      </c>
    </row>
    <row r="3609" spans="1:31" x14ac:dyDescent="0.3">
      <c r="A3609">
        <v>2459207</v>
      </c>
      <c r="B3609">
        <v>1</v>
      </c>
      <c r="C3609" t="s">
        <v>81</v>
      </c>
      <c r="D3609" t="s">
        <v>120</v>
      </c>
      <c r="E3609" t="s">
        <v>147</v>
      </c>
      <c r="F3609" t="s">
        <v>10627</v>
      </c>
      <c r="G3609" t="s">
        <v>353</v>
      </c>
      <c r="H3609" t="s">
        <v>135</v>
      </c>
      <c r="I3609" t="s">
        <v>136</v>
      </c>
      <c r="J3609" t="s">
        <v>137</v>
      </c>
      <c r="K3609" t="s">
        <v>138</v>
      </c>
      <c r="L3609" t="s">
        <v>10628</v>
      </c>
      <c r="M3609" t="s">
        <v>10629</v>
      </c>
      <c r="N3609">
        <v>1.3444444440000001</v>
      </c>
      <c r="O3609">
        <v>0</v>
      </c>
      <c r="P3609">
        <v>509</v>
      </c>
      <c r="Q3609">
        <v>25</v>
      </c>
      <c r="R3609">
        <v>38</v>
      </c>
      <c r="S3609">
        <v>4</v>
      </c>
      <c r="T3609">
        <v>31</v>
      </c>
      <c r="U3609">
        <v>0</v>
      </c>
      <c r="V3609">
        <v>0</v>
      </c>
      <c r="W3609">
        <v>0</v>
      </c>
      <c r="X3609">
        <v>187.58012661080065</v>
      </c>
      <c r="Y3609">
        <v>10.920598493135033</v>
      </c>
      <c r="Z3609">
        <v>7.3153561711054733</v>
      </c>
      <c r="AA3609">
        <v>13.206972716969235</v>
      </c>
      <c r="AB3609">
        <v>27.998299078513018</v>
      </c>
      <c r="AC3609">
        <v>0</v>
      </c>
      <c r="AD3609">
        <v>0</v>
      </c>
      <c r="AE3609">
        <v>247.02135307052339</v>
      </c>
    </row>
    <row r="3610" spans="1:31" x14ac:dyDescent="0.3">
      <c r="A3610">
        <v>2458666</v>
      </c>
      <c r="B3610">
        <v>1</v>
      </c>
      <c r="C3610" t="s">
        <v>81</v>
      </c>
      <c r="D3610" t="s">
        <v>124</v>
      </c>
      <c r="E3610" t="s">
        <v>147</v>
      </c>
      <c r="F3610" t="s">
        <v>10630</v>
      </c>
      <c r="G3610" t="s">
        <v>381</v>
      </c>
      <c r="H3610" t="s">
        <v>135</v>
      </c>
      <c r="I3610" t="s">
        <v>136</v>
      </c>
      <c r="J3610" t="s">
        <v>137</v>
      </c>
      <c r="K3610" t="s">
        <v>162</v>
      </c>
      <c r="L3610" t="s">
        <v>10631</v>
      </c>
      <c r="M3610" t="s">
        <v>10632</v>
      </c>
      <c r="N3610">
        <v>0.29222222199999998</v>
      </c>
      <c r="O3610">
        <v>0</v>
      </c>
      <c r="P3610">
        <v>201</v>
      </c>
      <c r="Q3610">
        <v>0</v>
      </c>
      <c r="R3610">
        <v>2</v>
      </c>
      <c r="S3610">
        <v>0</v>
      </c>
      <c r="T3610">
        <v>14</v>
      </c>
      <c r="U3610">
        <v>0</v>
      </c>
      <c r="V3610">
        <v>0</v>
      </c>
      <c r="W3610">
        <v>0</v>
      </c>
      <c r="X3610">
        <v>13.159915705473496</v>
      </c>
      <c r="Y3610">
        <v>0</v>
      </c>
      <c r="Z3610">
        <v>0.53524216924117096</v>
      </c>
      <c r="AA3610">
        <v>0</v>
      </c>
      <c r="AB3610">
        <v>15.145917034839496</v>
      </c>
      <c r="AC3610">
        <v>0</v>
      </c>
      <c r="AD3610">
        <v>0</v>
      </c>
      <c r="AE3610">
        <v>28.841074909554163</v>
      </c>
    </row>
    <row r="3611" spans="1:31" x14ac:dyDescent="0.3">
      <c r="A3611">
        <v>2459127</v>
      </c>
      <c r="B3611">
        <v>1</v>
      </c>
      <c r="C3611" t="s">
        <v>80</v>
      </c>
      <c r="D3611" t="s">
        <v>82</v>
      </c>
      <c r="E3611" t="s">
        <v>173</v>
      </c>
      <c r="F3611" t="s">
        <v>10633</v>
      </c>
      <c r="G3611" t="s">
        <v>175</v>
      </c>
      <c r="H3611" t="s">
        <v>144</v>
      </c>
      <c r="I3611" t="s">
        <v>136</v>
      </c>
      <c r="J3611" t="s">
        <v>137</v>
      </c>
      <c r="K3611" t="s">
        <v>138</v>
      </c>
      <c r="L3611" t="s">
        <v>10634</v>
      </c>
      <c r="M3611" t="s">
        <v>10635</v>
      </c>
      <c r="N3611">
        <v>1.8280555549999999</v>
      </c>
      <c r="O3611">
        <v>0</v>
      </c>
      <c r="P3611">
        <v>1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5.9871076167016531E-5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5.9871076167016531E-5</v>
      </c>
    </row>
    <row r="3612" spans="1:31" x14ac:dyDescent="0.3">
      <c r="A3612">
        <v>2458606</v>
      </c>
      <c r="B3612">
        <v>1</v>
      </c>
      <c r="C3612" t="s">
        <v>80</v>
      </c>
      <c r="D3612" t="s">
        <v>92</v>
      </c>
      <c r="E3612" t="s">
        <v>173</v>
      </c>
      <c r="F3612" t="s">
        <v>10636</v>
      </c>
      <c r="G3612" t="s">
        <v>461</v>
      </c>
      <c r="H3612" t="s">
        <v>144</v>
      </c>
      <c r="I3612" t="s">
        <v>136</v>
      </c>
      <c r="J3612" t="s">
        <v>137</v>
      </c>
      <c r="K3612" t="s">
        <v>138</v>
      </c>
      <c r="L3612" t="s">
        <v>10637</v>
      </c>
      <c r="M3612" t="s">
        <v>10638</v>
      </c>
      <c r="N3612">
        <v>1.078888888</v>
      </c>
      <c r="O3612">
        <v>0</v>
      </c>
      <c r="P3612">
        <v>12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2.6038425406024484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2.6038425406024484</v>
      </c>
    </row>
    <row r="3613" spans="1:31" x14ac:dyDescent="0.3">
      <c r="A3613">
        <v>2459147</v>
      </c>
      <c r="B3613">
        <v>1</v>
      </c>
      <c r="C3613" t="s">
        <v>80</v>
      </c>
      <c r="D3613" t="s">
        <v>93</v>
      </c>
      <c r="E3613" t="s">
        <v>173</v>
      </c>
      <c r="F3613" t="s">
        <v>10639</v>
      </c>
      <c r="G3613" t="s">
        <v>179</v>
      </c>
      <c r="H3613" t="s">
        <v>144</v>
      </c>
      <c r="I3613" t="s">
        <v>136</v>
      </c>
      <c r="J3613" t="s">
        <v>137</v>
      </c>
      <c r="K3613" t="s">
        <v>138</v>
      </c>
      <c r="L3613" t="s">
        <v>10640</v>
      </c>
      <c r="M3613" t="s">
        <v>10641</v>
      </c>
      <c r="N3613">
        <v>1.8180555549999999</v>
      </c>
      <c r="O3613">
        <v>0</v>
      </c>
      <c r="P3613">
        <v>3</v>
      </c>
      <c r="Q3613">
        <v>0</v>
      </c>
      <c r="R3613">
        <v>0</v>
      </c>
      <c r="S3613">
        <v>0</v>
      </c>
      <c r="T3613">
        <v>2</v>
      </c>
      <c r="U3613">
        <v>0</v>
      </c>
      <c r="V3613">
        <v>0</v>
      </c>
      <c r="W3613">
        <v>0</v>
      </c>
      <c r="X3613">
        <v>1.8076825128964393</v>
      </c>
      <c r="Y3613">
        <v>0</v>
      </c>
      <c r="Z3613">
        <v>0</v>
      </c>
      <c r="AA3613">
        <v>0</v>
      </c>
      <c r="AB3613">
        <v>1.8683404706596043</v>
      </c>
      <c r="AC3613">
        <v>0</v>
      </c>
      <c r="AD3613">
        <v>0</v>
      </c>
      <c r="AE3613">
        <v>3.6760229835560434</v>
      </c>
    </row>
    <row r="3614" spans="1:31" x14ac:dyDescent="0.3">
      <c r="A3614">
        <v>2458580</v>
      </c>
      <c r="B3614">
        <v>1</v>
      </c>
      <c r="C3614" t="s">
        <v>80</v>
      </c>
      <c r="D3614" t="s">
        <v>90</v>
      </c>
      <c r="E3614" t="s">
        <v>284</v>
      </c>
      <c r="F3614" t="s">
        <v>10642</v>
      </c>
      <c r="G3614" t="s">
        <v>381</v>
      </c>
      <c r="H3614" t="s">
        <v>331</v>
      </c>
      <c r="I3614" t="s">
        <v>136</v>
      </c>
      <c r="J3614" t="s">
        <v>137</v>
      </c>
      <c r="K3614" t="s">
        <v>162</v>
      </c>
      <c r="L3614" t="s">
        <v>10643</v>
      </c>
      <c r="M3614" t="s">
        <v>10644</v>
      </c>
      <c r="N3614">
        <v>9.1944444E-2</v>
      </c>
      <c r="O3614">
        <v>0</v>
      </c>
      <c r="P3614">
        <v>1589</v>
      </c>
      <c r="Q3614">
        <v>0</v>
      </c>
      <c r="R3614">
        <v>0</v>
      </c>
      <c r="S3614">
        <v>0</v>
      </c>
      <c r="T3614">
        <v>337</v>
      </c>
      <c r="U3614">
        <v>0</v>
      </c>
      <c r="V3614">
        <v>0</v>
      </c>
      <c r="W3614">
        <v>0</v>
      </c>
      <c r="X3614">
        <v>42.055823903825051</v>
      </c>
      <c r="Y3614">
        <v>0</v>
      </c>
      <c r="Z3614">
        <v>0</v>
      </c>
      <c r="AA3614">
        <v>0</v>
      </c>
      <c r="AB3614">
        <v>27.165059379731858</v>
      </c>
      <c r="AC3614">
        <v>0</v>
      </c>
      <c r="AD3614">
        <v>0</v>
      </c>
      <c r="AE3614">
        <v>69.220883283556901</v>
      </c>
    </row>
    <row r="3615" spans="1:31" x14ac:dyDescent="0.3">
      <c r="A3615">
        <v>2459227</v>
      </c>
      <c r="B3615">
        <v>1</v>
      </c>
      <c r="C3615" t="s">
        <v>80</v>
      </c>
      <c r="D3615" t="s">
        <v>111</v>
      </c>
      <c r="E3615" t="s">
        <v>173</v>
      </c>
      <c r="F3615" t="s">
        <v>10645</v>
      </c>
      <c r="G3615" t="s">
        <v>461</v>
      </c>
      <c r="H3615" t="s">
        <v>144</v>
      </c>
      <c r="I3615" t="s">
        <v>136</v>
      </c>
      <c r="J3615" t="s">
        <v>137</v>
      </c>
      <c r="K3615" t="s">
        <v>138</v>
      </c>
      <c r="L3615" t="s">
        <v>10646</v>
      </c>
      <c r="M3615" t="s">
        <v>10647</v>
      </c>
      <c r="N3615">
        <v>3.309722222</v>
      </c>
      <c r="O3615">
        <v>0</v>
      </c>
      <c r="P3615">
        <v>16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17.337942093551451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17.337942093551451</v>
      </c>
    </row>
    <row r="3616" spans="1:31" x14ac:dyDescent="0.3">
      <c r="A3616">
        <v>2458729</v>
      </c>
      <c r="B3616">
        <v>1</v>
      </c>
      <c r="C3616" t="s">
        <v>81</v>
      </c>
      <c r="D3616" t="s">
        <v>118</v>
      </c>
      <c r="E3616" t="s">
        <v>173</v>
      </c>
      <c r="F3616" t="s">
        <v>10648</v>
      </c>
      <c r="G3616" t="s">
        <v>179</v>
      </c>
      <c r="H3616" t="s">
        <v>144</v>
      </c>
      <c r="I3616" t="s">
        <v>136</v>
      </c>
      <c r="J3616" t="s">
        <v>137</v>
      </c>
      <c r="K3616" t="s">
        <v>138</v>
      </c>
      <c r="L3616" t="s">
        <v>10649</v>
      </c>
      <c r="M3616" t="s">
        <v>10650</v>
      </c>
      <c r="N3616">
        <v>3.6686111110000001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1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5.7345153348916167</v>
      </c>
      <c r="AC3616">
        <v>0</v>
      </c>
      <c r="AD3616">
        <v>0</v>
      </c>
      <c r="AE3616">
        <v>5.7345153348916167</v>
      </c>
    </row>
    <row r="3617" spans="1:31" x14ac:dyDescent="0.3">
      <c r="A3617">
        <v>2458586</v>
      </c>
      <c r="B3617">
        <v>1</v>
      </c>
      <c r="C3617" t="s">
        <v>80</v>
      </c>
      <c r="D3617" t="s">
        <v>82</v>
      </c>
      <c r="E3617" t="s">
        <v>147</v>
      </c>
      <c r="F3617" t="s">
        <v>10651</v>
      </c>
      <c r="G3617" t="s">
        <v>381</v>
      </c>
      <c r="H3617" t="s">
        <v>135</v>
      </c>
      <c r="I3617" t="s">
        <v>136</v>
      </c>
      <c r="J3617" t="s">
        <v>137</v>
      </c>
      <c r="K3617" t="s">
        <v>162</v>
      </c>
      <c r="L3617" t="s">
        <v>10652</v>
      </c>
      <c r="M3617" t="s">
        <v>10653</v>
      </c>
      <c r="N3617">
        <v>6.4166665999999997E-2</v>
      </c>
      <c r="O3617">
        <v>0</v>
      </c>
      <c r="P3617">
        <v>4</v>
      </c>
      <c r="Q3617">
        <v>0</v>
      </c>
      <c r="R3617">
        <v>0</v>
      </c>
      <c r="S3617">
        <v>0</v>
      </c>
      <c r="T3617">
        <v>533</v>
      </c>
      <c r="U3617">
        <v>0</v>
      </c>
      <c r="V3617">
        <v>0</v>
      </c>
      <c r="W3617">
        <v>0</v>
      </c>
      <c r="X3617">
        <v>6.3137300802422622E-2</v>
      </c>
      <c r="Y3617">
        <v>0</v>
      </c>
      <c r="Z3617">
        <v>0</v>
      </c>
      <c r="AA3617">
        <v>0</v>
      </c>
      <c r="AB3617">
        <v>15.056109373415712</v>
      </c>
      <c r="AC3617">
        <v>0</v>
      </c>
      <c r="AD3617">
        <v>0</v>
      </c>
      <c r="AE3617">
        <v>15.119246674218134</v>
      </c>
    </row>
    <row r="3618" spans="1:31" x14ac:dyDescent="0.3">
      <c r="A3618">
        <v>2458978</v>
      </c>
      <c r="B3618">
        <v>1</v>
      </c>
      <c r="C3618" t="s">
        <v>80</v>
      </c>
      <c r="D3618" t="s">
        <v>88</v>
      </c>
      <c r="E3618" t="s">
        <v>284</v>
      </c>
      <c r="F3618" t="s">
        <v>9762</v>
      </c>
      <c r="G3618" t="s">
        <v>149</v>
      </c>
      <c r="H3618" t="s">
        <v>135</v>
      </c>
      <c r="I3618" t="s">
        <v>136</v>
      </c>
      <c r="J3618" t="s">
        <v>137</v>
      </c>
      <c r="K3618" t="s">
        <v>138</v>
      </c>
      <c r="L3618" t="s">
        <v>10654</v>
      </c>
      <c r="M3618" t="s">
        <v>10655</v>
      </c>
      <c r="N3618">
        <v>1.7936111109999999</v>
      </c>
      <c r="O3618">
        <v>2</v>
      </c>
      <c r="P3618">
        <v>1303</v>
      </c>
      <c r="Q3618">
        <v>0</v>
      </c>
      <c r="R3618">
        <v>0</v>
      </c>
      <c r="S3618">
        <v>22</v>
      </c>
      <c r="T3618">
        <v>236</v>
      </c>
      <c r="U3618">
        <v>10</v>
      </c>
      <c r="V3618">
        <v>2</v>
      </c>
      <c r="W3618">
        <v>199.19639726384943</v>
      </c>
      <c r="X3618">
        <v>1636.0360099970521</v>
      </c>
      <c r="Y3618">
        <v>0</v>
      </c>
      <c r="Z3618">
        <v>0</v>
      </c>
      <c r="AA3618">
        <v>1186.8568853954282</v>
      </c>
      <c r="AB3618">
        <v>863.91241282882822</v>
      </c>
      <c r="AC3618">
        <v>1803.0710637832315</v>
      </c>
      <c r="AD3618">
        <v>193.30601248645087</v>
      </c>
      <c r="AE3618">
        <v>5882.37878175484</v>
      </c>
    </row>
    <row r="3619" spans="1:31" x14ac:dyDescent="0.3">
      <c r="A3619">
        <v>2458792</v>
      </c>
      <c r="B3619">
        <v>1</v>
      </c>
      <c r="C3619" t="s">
        <v>80</v>
      </c>
      <c r="D3619" t="s">
        <v>83</v>
      </c>
      <c r="E3619" t="s">
        <v>141</v>
      </c>
      <c r="F3619" t="s">
        <v>10656</v>
      </c>
      <c r="G3619" t="s">
        <v>226</v>
      </c>
      <c r="H3619" t="s">
        <v>144</v>
      </c>
      <c r="I3619" t="s">
        <v>136</v>
      </c>
      <c r="J3619" t="s">
        <v>137</v>
      </c>
      <c r="K3619" t="s">
        <v>162</v>
      </c>
      <c r="L3619" t="s">
        <v>10657</v>
      </c>
      <c r="M3619" t="s">
        <v>10658</v>
      </c>
      <c r="N3619">
        <v>2.5608333330000002</v>
      </c>
      <c r="O3619">
        <v>0</v>
      </c>
      <c r="P3619">
        <v>187</v>
      </c>
      <c r="Q3619">
        <v>0</v>
      </c>
      <c r="R3619">
        <v>0</v>
      </c>
      <c r="S3619">
        <v>0</v>
      </c>
      <c r="T3619">
        <v>26</v>
      </c>
      <c r="U3619">
        <v>0</v>
      </c>
      <c r="V3619">
        <v>0</v>
      </c>
      <c r="W3619">
        <v>0</v>
      </c>
      <c r="X3619">
        <v>121.18613942461663</v>
      </c>
      <c r="Y3619">
        <v>0</v>
      </c>
      <c r="Z3619">
        <v>0</v>
      </c>
      <c r="AA3619">
        <v>0</v>
      </c>
      <c r="AB3619">
        <v>60.833447298968039</v>
      </c>
      <c r="AC3619">
        <v>0</v>
      </c>
      <c r="AD3619">
        <v>0</v>
      </c>
      <c r="AE3619">
        <v>182.01958672358467</v>
      </c>
    </row>
    <row r="3620" spans="1:31" x14ac:dyDescent="0.3">
      <c r="A3620">
        <v>2458643</v>
      </c>
      <c r="B3620">
        <v>1</v>
      </c>
      <c r="C3620" t="s">
        <v>80</v>
      </c>
      <c r="D3620" t="s">
        <v>100</v>
      </c>
      <c r="E3620" t="s">
        <v>141</v>
      </c>
      <c r="F3620" t="s">
        <v>10659</v>
      </c>
      <c r="G3620" t="s">
        <v>599</v>
      </c>
      <c r="H3620" t="s">
        <v>144</v>
      </c>
      <c r="I3620" t="s">
        <v>136</v>
      </c>
      <c r="J3620" t="s">
        <v>137</v>
      </c>
      <c r="K3620" t="s">
        <v>138</v>
      </c>
      <c r="L3620" t="s">
        <v>10660</v>
      </c>
      <c r="M3620" t="s">
        <v>10661</v>
      </c>
      <c r="N3620">
        <v>0.67194444399999997</v>
      </c>
      <c r="O3620">
        <v>0</v>
      </c>
      <c r="P3620">
        <v>25</v>
      </c>
      <c r="Q3620">
        <v>0</v>
      </c>
      <c r="R3620">
        <v>21</v>
      </c>
      <c r="S3620">
        <v>0</v>
      </c>
      <c r="T3620">
        <v>4</v>
      </c>
      <c r="U3620">
        <v>0</v>
      </c>
      <c r="V3620">
        <v>0</v>
      </c>
      <c r="W3620">
        <v>0</v>
      </c>
      <c r="X3620">
        <v>3.3012430555748664</v>
      </c>
      <c r="Y3620">
        <v>0</v>
      </c>
      <c r="Z3620">
        <v>3.3282419078873224</v>
      </c>
      <c r="AA3620">
        <v>0</v>
      </c>
      <c r="AB3620">
        <v>0.37379382539186545</v>
      </c>
      <c r="AC3620">
        <v>0</v>
      </c>
      <c r="AD3620">
        <v>0</v>
      </c>
      <c r="AE3620">
        <v>7.003278788854054</v>
      </c>
    </row>
    <row r="3621" spans="1:31" x14ac:dyDescent="0.3">
      <c r="A3621">
        <v>2458686</v>
      </c>
      <c r="B3621">
        <v>1</v>
      </c>
      <c r="C3621" t="s">
        <v>80</v>
      </c>
      <c r="D3621" t="s">
        <v>92</v>
      </c>
      <c r="E3621" t="s">
        <v>141</v>
      </c>
      <c r="F3621" t="s">
        <v>10662</v>
      </c>
      <c r="G3621" t="s">
        <v>246</v>
      </c>
      <c r="H3621" t="s">
        <v>144</v>
      </c>
      <c r="I3621" t="s">
        <v>136</v>
      </c>
      <c r="J3621" t="s">
        <v>137</v>
      </c>
      <c r="K3621" t="s">
        <v>138</v>
      </c>
      <c r="L3621" t="s">
        <v>10663</v>
      </c>
      <c r="M3621" t="s">
        <v>10664</v>
      </c>
      <c r="N3621">
        <v>1.176666666</v>
      </c>
      <c r="O3621">
        <v>0</v>
      </c>
      <c r="P3621">
        <v>24</v>
      </c>
      <c r="Q3621">
        <v>0</v>
      </c>
      <c r="R3621">
        <v>15</v>
      </c>
      <c r="S3621">
        <v>0</v>
      </c>
      <c r="T3621">
        <v>1</v>
      </c>
      <c r="U3621">
        <v>0</v>
      </c>
      <c r="V3621">
        <v>1</v>
      </c>
      <c r="W3621">
        <v>0</v>
      </c>
      <c r="X3621">
        <v>12.373007110168643</v>
      </c>
      <c r="Y3621">
        <v>0</v>
      </c>
      <c r="Z3621">
        <v>2.4990757044711214</v>
      </c>
      <c r="AA3621">
        <v>0</v>
      </c>
      <c r="AB3621">
        <v>15.631750349619702</v>
      </c>
      <c r="AC3621">
        <v>0</v>
      </c>
      <c r="AD3621">
        <v>26.717401447933035</v>
      </c>
      <c r="AE3621">
        <v>57.221234612192504</v>
      </c>
    </row>
    <row r="3622" spans="1:31" x14ac:dyDescent="0.3">
      <c r="A3622">
        <v>2459249</v>
      </c>
      <c r="B3622">
        <v>1</v>
      </c>
      <c r="C3622" t="s">
        <v>80</v>
      </c>
      <c r="D3622" t="s">
        <v>82</v>
      </c>
      <c r="E3622" t="s">
        <v>141</v>
      </c>
      <c r="F3622" t="s">
        <v>10665</v>
      </c>
      <c r="G3622" t="s">
        <v>263</v>
      </c>
      <c r="H3622" t="s">
        <v>144</v>
      </c>
      <c r="I3622" t="s">
        <v>136</v>
      </c>
      <c r="J3622" t="s">
        <v>3</v>
      </c>
      <c r="K3622" t="s">
        <v>138</v>
      </c>
      <c r="L3622" t="s">
        <v>10666</v>
      </c>
      <c r="M3622" t="s">
        <v>10667</v>
      </c>
      <c r="N3622">
        <v>2.6033333330000001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41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58.37701420012332</v>
      </c>
      <c r="AC3622">
        <v>0</v>
      </c>
      <c r="AD3622">
        <v>0</v>
      </c>
      <c r="AE3622">
        <v>58.37701420012332</v>
      </c>
    </row>
    <row r="3623" spans="1:31" x14ac:dyDescent="0.3">
      <c r="A3623">
        <v>2459252</v>
      </c>
      <c r="B3623">
        <v>1</v>
      </c>
      <c r="C3623" t="s">
        <v>80</v>
      </c>
      <c r="D3623" t="s">
        <v>83</v>
      </c>
      <c r="E3623" t="s">
        <v>141</v>
      </c>
      <c r="F3623" t="s">
        <v>10668</v>
      </c>
      <c r="G3623" t="s">
        <v>200</v>
      </c>
      <c r="H3623" t="s">
        <v>144</v>
      </c>
      <c r="I3623" t="s">
        <v>136</v>
      </c>
      <c r="J3623" t="s">
        <v>137</v>
      </c>
      <c r="K3623" t="s">
        <v>138</v>
      </c>
      <c r="L3623" t="s">
        <v>10669</v>
      </c>
      <c r="M3623" t="s">
        <v>10670</v>
      </c>
      <c r="N3623">
        <v>1.821111111</v>
      </c>
      <c r="O3623">
        <v>0</v>
      </c>
      <c r="P3623">
        <v>180</v>
      </c>
      <c r="Q3623">
        <v>0</v>
      </c>
      <c r="R3623">
        <v>0</v>
      </c>
      <c r="S3623">
        <v>0</v>
      </c>
      <c r="T3623">
        <v>11</v>
      </c>
      <c r="U3623">
        <v>0</v>
      </c>
      <c r="V3623">
        <v>0</v>
      </c>
      <c r="W3623">
        <v>0</v>
      </c>
      <c r="X3623">
        <v>80.885111523357423</v>
      </c>
      <c r="Y3623">
        <v>0</v>
      </c>
      <c r="Z3623">
        <v>0</v>
      </c>
      <c r="AA3623">
        <v>0</v>
      </c>
      <c r="AB3623">
        <v>6.2604608603700633</v>
      </c>
      <c r="AC3623">
        <v>0</v>
      </c>
      <c r="AD3623">
        <v>0</v>
      </c>
      <c r="AE3623">
        <v>87.145572383727483</v>
      </c>
    </row>
    <row r="3624" spans="1:31" x14ac:dyDescent="0.3">
      <c r="A3624">
        <v>2459253</v>
      </c>
      <c r="B3624">
        <v>1</v>
      </c>
      <c r="C3624" t="s">
        <v>80</v>
      </c>
      <c r="D3624" t="s">
        <v>82</v>
      </c>
      <c r="E3624" t="s">
        <v>159</v>
      </c>
      <c r="F3624" t="s">
        <v>6127</v>
      </c>
      <c r="G3624" t="s">
        <v>143</v>
      </c>
      <c r="H3624" t="s">
        <v>144</v>
      </c>
      <c r="I3624" t="s">
        <v>136</v>
      </c>
      <c r="J3624" t="s">
        <v>137</v>
      </c>
      <c r="K3624" t="s">
        <v>138</v>
      </c>
      <c r="L3624" t="s">
        <v>10671</v>
      </c>
      <c r="M3624" t="s">
        <v>10672</v>
      </c>
      <c r="N3624">
        <v>1.7705555550000001</v>
      </c>
      <c r="O3624">
        <v>0</v>
      </c>
      <c r="P3624">
        <v>5</v>
      </c>
      <c r="Q3624">
        <v>0</v>
      </c>
      <c r="R3624">
        <v>0</v>
      </c>
      <c r="S3624">
        <v>0</v>
      </c>
      <c r="T3624">
        <v>229</v>
      </c>
      <c r="U3624">
        <v>0</v>
      </c>
      <c r="V3624">
        <v>0</v>
      </c>
      <c r="W3624">
        <v>0</v>
      </c>
      <c r="X3624">
        <v>3.0883279347621615</v>
      </c>
      <c r="Y3624">
        <v>0</v>
      </c>
      <c r="Z3624">
        <v>0</v>
      </c>
      <c r="AA3624">
        <v>0</v>
      </c>
      <c r="AB3624">
        <v>208.71630907714712</v>
      </c>
      <c r="AC3624">
        <v>0</v>
      </c>
      <c r="AD3624">
        <v>0</v>
      </c>
      <c r="AE3624">
        <v>211.80463701190928</v>
      </c>
    </row>
    <row r="3625" spans="1:31" x14ac:dyDescent="0.3">
      <c r="A3625">
        <v>2459254</v>
      </c>
      <c r="B3625">
        <v>1</v>
      </c>
      <c r="C3625" t="s">
        <v>80</v>
      </c>
      <c r="D3625" t="s">
        <v>94</v>
      </c>
      <c r="E3625" t="s">
        <v>159</v>
      </c>
      <c r="F3625" t="s">
        <v>2095</v>
      </c>
      <c r="G3625" t="s">
        <v>310</v>
      </c>
      <c r="H3625" t="s">
        <v>144</v>
      </c>
      <c r="I3625" t="s">
        <v>136</v>
      </c>
      <c r="J3625" t="s">
        <v>137</v>
      </c>
      <c r="K3625" t="s">
        <v>138</v>
      </c>
      <c r="L3625" t="s">
        <v>10673</v>
      </c>
      <c r="M3625" t="s">
        <v>10674</v>
      </c>
      <c r="N3625">
        <v>1.3958333329999999</v>
      </c>
      <c r="O3625">
        <v>0</v>
      </c>
      <c r="P3625">
        <v>23</v>
      </c>
      <c r="Q3625">
        <v>0</v>
      </c>
      <c r="R3625">
        <v>53</v>
      </c>
      <c r="S3625">
        <v>0</v>
      </c>
      <c r="T3625">
        <v>9</v>
      </c>
      <c r="U3625">
        <v>0</v>
      </c>
      <c r="V3625">
        <v>0</v>
      </c>
      <c r="W3625">
        <v>0</v>
      </c>
      <c r="X3625">
        <v>5.9930679568888499</v>
      </c>
      <c r="Y3625">
        <v>0</v>
      </c>
      <c r="Z3625">
        <v>11.504159389914392</v>
      </c>
      <c r="AA3625">
        <v>0</v>
      </c>
      <c r="AB3625">
        <v>7.598562803936951</v>
      </c>
      <c r="AC3625">
        <v>0</v>
      </c>
      <c r="AD3625">
        <v>0</v>
      </c>
      <c r="AE3625">
        <v>25.095790150740193</v>
      </c>
    </row>
    <row r="3626" spans="1:31" x14ac:dyDescent="0.3">
      <c r="A3626">
        <v>2459256</v>
      </c>
      <c r="B3626">
        <v>1</v>
      </c>
      <c r="C3626" t="s">
        <v>80</v>
      </c>
      <c r="D3626" t="s">
        <v>97</v>
      </c>
      <c r="E3626" t="s">
        <v>173</v>
      </c>
      <c r="F3626" t="s">
        <v>10675</v>
      </c>
      <c r="G3626" t="s">
        <v>461</v>
      </c>
      <c r="H3626" t="s">
        <v>144</v>
      </c>
      <c r="I3626" t="s">
        <v>136</v>
      </c>
      <c r="J3626" t="s">
        <v>137</v>
      </c>
      <c r="K3626" t="s">
        <v>138</v>
      </c>
      <c r="L3626" t="s">
        <v>10676</v>
      </c>
      <c r="M3626" t="s">
        <v>10677</v>
      </c>
      <c r="N3626">
        <v>0.66694444399999997</v>
      </c>
      <c r="O3626">
        <v>0</v>
      </c>
      <c r="P3626">
        <v>1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0.58736687917920727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0.58736687917920727</v>
      </c>
    </row>
    <row r="3627" spans="1:31" x14ac:dyDescent="0.3">
      <c r="A3627">
        <v>2459262</v>
      </c>
      <c r="B3627">
        <v>1</v>
      </c>
      <c r="C3627" t="s">
        <v>81</v>
      </c>
      <c r="D3627" t="s">
        <v>113</v>
      </c>
      <c r="E3627" t="s">
        <v>147</v>
      </c>
      <c r="F3627" t="s">
        <v>10678</v>
      </c>
      <c r="G3627" t="s">
        <v>134</v>
      </c>
      <c r="H3627" t="s">
        <v>135</v>
      </c>
      <c r="I3627" t="s">
        <v>136</v>
      </c>
      <c r="J3627" t="s">
        <v>137</v>
      </c>
      <c r="K3627" t="s">
        <v>138</v>
      </c>
      <c r="L3627" t="s">
        <v>10679</v>
      </c>
      <c r="M3627" t="s">
        <v>10680</v>
      </c>
      <c r="N3627">
        <v>1.6455555550000001</v>
      </c>
      <c r="O3627">
        <v>0</v>
      </c>
      <c r="P3627">
        <v>555</v>
      </c>
      <c r="Q3627">
        <v>2</v>
      </c>
      <c r="R3627">
        <v>123</v>
      </c>
      <c r="S3627">
        <v>3</v>
      </c>
      <c r="T3627">
        <v>37</v>
      </c>
      <c r="U3627">
        <v>0</v>
      </c>
      <c r="V3627">
        <v>0</v>
      </c>
      <c r="W3627">
        <v>0</v>
      </c>
      <c r="X3627">
        <v>113.36085999830333</v>
      </c>
      <c r="Y3627">
        <v>0.36452748135583968</v>
      </c>
      <c r="Z3627">
        <v>26.82753365189475</v>
      </c>
      <c r="AA3627">
        <v>3.8254075814166466</v>
      </c>
      <c r="AB3627">
        <v>113.82336042755344</v>
      </c>
      <c r="AC3627">
        <v>0</v>
      </c>
      <c r="AD3627">
        <v>0</v>
      </c>
      <c r="AE3627">
        <v>258.20168914052397</v>
      </c>
    </row>
    <row r="3628" spans="1:31" x14ac:dyDescent="0.3">
      <c r="A3628">
        <v>2459266</v>
      </c>
      <c r="B3628">
        <v>1</v>
      </c>
      <c r="C3628" t="s">
        <v>81</v>
      </c>
      <c r="D3628" t="s">
        <v>113</v>
      </c>
      <c r="E3628" t="s">
        <v>132</v>
      </c>
      <c r="F3628" t="s">
        <v>10681</v>
      </c>
      <c r="G3628" t="s">
        <v>381</v>
      </c>
      <c r="H3628" t="s">
        <v>135</v>
      </c>
      <c r="I3628" t="s">
        <v>136</v>
      </c>
      <c r="J3628" t="s">
        <v>137</v>
      </c>
      <c r="K3628" t="s">
        <v>138</v>
      </c>
      <c r="L3628" t="s">
        <v>10682</v>
      </c>
      <c r="M3628" t="s">
        <v>10683</v>
      </c>
      <c r="N3628">
        <v>1.0391666660000001</v>
      </c>
      <c r="O3628">
        <v>1</v>
      </c>
      <c r="P3628">
        <v>1023</v>
      </c>
      <c r="Q3628">
        <v>14</v>
      </c>
      <c r="R3628">
        <v>293</v>
      </c>
      <c r="S3628">
        <v>9</v>
      </c>
      <c r="T3628">
        <v>95</v>
      </c>
      <c r="U3628">
        <v>0</v>
      </c>
      <c r="V3628">
        <v>0</v>
      </c>
      <c r="W3628">
        <v>0.51772356400116837</v>
      </c>
      <c r="X3628">
        <v>200.6175533582674</v>
      </c>
      <c r="Y3628">
        <v>4.6312706271414186</v>
      </c>
      <c r="Z3628">
        <v>78.972138420116934</v>
      </c>
      <c r="AA3628">
        <v>37.742445148092621</v>
      </c>
      <c r="AB3628">
        <v>38.667049846214368</v>
      </c>
      <c r="AC3628">
        <v>0</v>
      </c>
      <c r="AD3628">
        <v>0</v>
      </c>
      <c r="AE3628">
        <v>361.14818096383385</v>
      </c>
    </row>
    <row r="3629" spans="1:31" x14ac:dyDescent="0.3">
      <c r="A3629">
        <v>2459272</v>
      </c>
      <c r="B3629">
        <v>1</v>
      </c>
      <c r="C3629" t="s">
        <v>80</v>
      </c>
      <c r="D3629" t="s">
        <v>97</v>
      </c>
      <c r="E3629" t="s">
        <v>141</v>
      </c>
      <c r="F3629" t="s">
        <v>10684</v>
      </c>
      <c r="G3629" t="s">
        <v>143</v>
      </c>
      <c r="H3629" t="s">
        <v>144</v>
      </c>
      <c r="I3629" t="s">
        <v>136</v>
      </c>
      <c r="J3629" t="s">
        <v>137</v>
      </c>
      <c r="K3629" t="s">
        <v>138</v>
      </c>
      <c r="L3629" t="s">
        <v>10685</v>
      </c>
      <c r="M3629" t="s">
        <v>10686</v>
      </c>
      <c r="N3629">
        <v>0.28055555500000001</v>
      </c>
      <c r="O3629">
        <v>0</v>
      </c>
      <c r="P3629">
        <v>221</v>
      </c>
      <c r="Q3629">
        <v>0</v>
      </c>
      <c r="R3629">
        <v>0</v>
      </c>
      <c r="S3629">
        <v>0</v>
      </c>
      <c r="T3629">
        <v>5</v>
      </c>
      <c r="U3629">
        <v>0</v>
      </c>
      <c r="V3629">
        <v>0</v>
      </c>
      <c r="W3629">
        <v>0</v>
      </c>
      <c r="X3629">
        <v>16.787715939087974</v>
      </c>
      <c r="Y3629">
        <v>0</v>
      </c>
      <c r="Z3629">
        <v>0</v>
      </c>
      <c r="AA3629">
        <v>0</v>
      </c>
      <c r="AB3629">
        <v>0.46811444205898017</v>
      </c>
      <c r="AC3629">
        <v>0</v>
      </c>
      <c r="AD3629">
        <v>0</v>
      </c>
      <c r="AE3629">
        <v>17.255830381146954</v>
      </c>
    </row>
    <row r="3630" spans="1:31" x14ac:dyDescent="0.3">
      <c r="A3630">
        <v>2459273</v>
      </c>
      <c r="B3630">
        <v>1</v>
      </c>
      <c r="C3630" t="s">
        <v>80</v>
      </c>
      <c r="D3630" t="s">
        <v>89</v>
      </c>
      <c r="E3630" t="s">
        <v>147</v>
      </c>
      <c r="F3630" t="s">
        <v>10687</v>
      </c>
      <c r="G3630" t="s">
        <v>134</v>
      </c>
      <c r="H3630" t="s">
        <v>135</v>
      </c>
      <c r="I3630" t="s">
        <v>136</v>
      </c>
      <c r="J3630" t="s">
        <v>137</v>
      </c>
      <c r="K3630" t="s">
        <v>138</v>
      </c>
      <c r="L3630" t="s">
        <v>10688</v>
      </c>
      <c r="M3630" t="s">
        <v>10689</v>
      </c>
      <c r="N3630">
        <v>2.9775</v>
      </c>
      <c r="O3630">
        <v>0</v>
      </c>
      <c r="P3630">
        <v>24</v>
      </c>
      <c r="Q3630">
        <v>0</v>
      </c>
      <c r="R3630">
        <v>31</v>
      </c>
      <c r="S3630">
        <v>0</v>
      </c>
      <c r="T3630">
        <v>2</v>
      </c>
      <c r="U3630">
        <v>0</v>
      </c>
      <c r="V3630">
        <v>0</v>
      </c>
      <c r="W3630">
        <v>0</v>
      </c>
      <c r="X3630">
        <v>33.693707021171441</v>
      </c>
      <c r="Y3630">
        <v>0</v>
      </c>
      <c r="Z3630">
        <v>24.339997733481756</v>
      </c>
      <c r="AA3630">
        <v>0</v>
      </c>
      <c r="AB3630">
        <v>4.5466722021285451</v>
      </c>
      <c r="AC3630">
        <v>0</v>
      </c>
      <c r="AD3630">
        <v>0</v>
      </c>
      <c r="AE3630">
        <v>62.580376956781748</v>
      </c>
    </row>
    <row r="3631" spans="1:31" x14ac:dyDescent="0.3">
      <c r="A3631">
        <v>2459274</v>
      </c>
      <c r="B3631">
        <v>1</v>
      </c>
      <c r="C3631" t="s">
        <v>80</v>
      </c>
      <c r="D3631" t="s">
        <v>101</v>
      </c>
      <c r="E3631" t="s">
        <v>173</v>
      </c>
      <c r="F3631" t="s">
        <v>10690</v>
      </c>
      <c r="G3631" t="s">
        <v>179</v>
      </c>
      <c r="H3631" t="s">
        <v>144</v>
      </c>
      <c r="I3631" t="s">
        <v>136</v>
      </c>
      <c r="J3631" t="s">
        <v>137</v>
      </c>
      <c r="K3631" t="s">
        <v>138</v>
      </c>
      <c r="L3631" t="s">
        <v>10691</v>
      </c>
      <c r="M3631" t="s">
        <v>10692</v>
      </c>
      <c r="N3631">
        <v>1.484722222</v>
      </c>
      <c r="O3631">
        <v>0</v>
      </c>
      <c r="P3631">
        <v>1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0.60892280422662592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0.60892280422662592</v>
      </c>
    </row>
    <row r="3632" spans="1:31" x14ac:dyDescent="0.3">
      <c r="A3632">
        <v>2459280</v>
      </c>
      <c r="B3632">
        <v>1</v>
      </c>
      <c r="C3632" t="s">
        <v>80</v>
      </c>
      <c r="D3632" t="s">
        <v>111</v>
      </c>
      <c r="E3632" t="s">
        <v>173</v>
      </c>
      <c r="F3632" t="s">
        <v>10645</v>
      </c>
      <c r="G3632" t="s">
        <v>461</v>
      </c>
      <c r="H3632" t="s">
        <v>144</v>
      </c>
      <c r="I3632" t="s">
        <v>136</v>
      </c>
      <c r="J3632" t="s">
        <v>137</v>
      </c>
      <c r="K3632" t="s">
        <v>138</v>
      </c>
      <c r="L3632" t="s">
        <v>10693</v>
      </c>
      <c r="M3632" t="s">
        <v>10694</v>
      </c>
      <c r="N3632">
        <v>7.4016666659999997</v>
      </c>
      <c r="O3632">
        <v>0</v>
      </c>
      <c r="P3632">
        <v>16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43.715034206034979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43.715034206034979</v>
      </c>
    </row>
    <row r="3633" spans="1:31" x14ac:dyDescent="0.3">
      <c r="A3633">
        <v>2459282</v>
      </c>
      <c r="B3633">
        <v>1</v>
      </c>
      <c r="C3633" t="s">
        <v>80</v>
      </c>
      <c r="D3633" t="s">
        <v>90</v>
      </c>
      <c r="E3633" t="s">
        <v>182</v>
      </c>
      <c r="F3633" t="s">
        <v>10695</v>
      </c>
      <c r="G3633" t="s">
        <v>410</v>
      </c>
      <c r="H3633" t="s">
        <v>144</v>
      </c>
      <c r="I3633" t="s">
        <v>136</v>
      </c>
      <c r="J3633" t="s">
        <v>137</v>
      </c>
      <c r="K3633" t="s">
        <v>138</v>
      </c>
      <c r="L3633" t="s">
        <v>10696</v>
      </c>
      <c r="M3633" t="s">
        <v>10697</v>
      </c>
      <c r="N3633">
        <v>8.0327777769999997</v>
      </c>
      <c r="O3633">
        <v>0</v>
      </c>
      <c r="P3633">
        <v>107</v>
      </c>
      <c r="Q3633">
        <v>0</v>
      </c>
      <c r="R3633">
        <v>0</v>
      </c>
      <c r="S3633">
        <v>0</v>
      </c>
      <c r="T3633">
        <v>3</v>
      </c>
      <c r="U3633">
        <v>0</v>
      </c>
      <c r="V3633">
        <v>0</v>
      </c>
      <c r="W3633">
        <v>0</v>
      </c>
      <c r="X3633">
        <v>246.11232352665959</v>
      </c>
      <c r="Y3633">
        <v>0</v>
      </c>
      <c r="Z3633">
        <v>0</v>
      </c>
      <c r="AA3633">
        <v>0</v>
      </c>
      <c r="AB3633">
        <v>1.4317196682373765</v>
      </c>
      <c r="AC3633">
        <v>0</v>
      </c>
      <c r="AD3633">
        <v>0</v>
      </c>
      <c r="AE3633">
        <v>247.54404319489697</v>
      </c>
    </row>
    <row r="3634" spans="1:31" x14ac:dyDescent="0.3">
      <c r="A3634">
        <v>2459285</v>
      </c>
      <c r="B3634">
        <v>1</v>
      </c>
      <c r="C3634" t="s">
        <v>80</v>
      </c>
      <c r="D3634" t="s">
        <v>82</v>
      </c>
      <c r="E3634" t="s">
        <v>141</v>
      </c>
      <c r="F3634" t="s">
        <v>10698</v>
      </c>
      <c r="G3634" t="s">
        <v>156</v>
      </c>
      <c r="H3634" t="s">
        <v>144</v>
      </c>
      <c r="I3634" t="s">
        <v>136</v>
      </c>
      <c r="J3634" t="s">
        <v>137</v>
      </c>
      <c r="K3634" t="s">
        <v>138</v>
      </c>
      <c r="L3634" t="s">
        <v>10699</v>
      </c>
      <c r="M3634" t="s">
        <v>10700</v>
      </c>
      <c r="N3634">
        <v>1.1672222219999999</v>
      </c>
      <c r="O3634">
        <v>0</v>
      </c>
      <c r="P3634">
        <v>221</v>
      </c>
      <c r="Q3634">
        <v>0</v>
      </c>
      <c r="R3634">
        <v>0</v>
      </c>
      <c r="S3634">
        <v>0</v>
      </c>
      <c r="T3634">
        <v>32</v>
      </c>
      <c r="U3634">
        <v>0</v>
      </c>
      <c r="V3634">
        <v>0</v>
      </c>
      <c r="W3634">
        <v>0</v>
      </c>
      <c r="X3634">
        <v>103.27735532122271</v>
      </c>
      <c r="Y3634">
        <v>0</v>
      </c>
      <c r="Z3634">
        <v>0</v>
      </c>
      <c r="AA3634">
        <v>0</v>
      </c>
      <c r="AB3634">
        <v>19.845721757652655</v>
      </c>
      <c r="AC3634">
        <v>0</v>
      </c>
      <c r="AD3634">
        <v>0</v>
      </c>
      <c r="AE3634">
        <v>123.12307707887537</v>
      </c>
    </row>
    <row r="3635" spans="1:31" x14ac:dyDescent="0.3">
      <c r="A3635">
        <v>2459287</v>
      </c>
      <c r="B3635">
        <v>1</v>
      </c>
      <c r="C3635" t="s">
        <v>80</v>
      </c>
      <c r="D3635" t="s">
        <v>110</v>
      </c>
      <c r="E3635" t="s">
        <v>173</v>
      </c>
      <c r="F3635" t="s">
        <v>10701</v>
      </c>
      <c r="G3635" t="s">
        <v>461</v>
      </c>
      <c r="H3635" t="s">
        <v>144</v>
      </c>
      <c r="I3635" t="s">
        <v>136</v>
      </c>
      <c r="J3635" t="s">
        <v>137</v>
      </c>
      <c r="K3635" t="s">
        <v>138</v>
      </c>
      <c r="L3635" t="s">
        <v>10702</v>
      </c>
      <c r="M3635" t="s">
        <v>10703</v>
      </c>
      <c r="N3635">
        <v>6.1522222219999998</v>
      </c>
      <c r="O3635">
        <v>0</v>
      </c>
      <c r="P3635">
        <v>4</v>
      </c>
      <c r="Q3635">
        <v>0</v>
      </c>
      <c r="R3635">
        <v>0</v>
      </c>
      <c r="S3635">
        <v>0</v>
      </c>
      <c r="T3635">
        <v>2</v>
      </c>
      <c r="U3635">
        <v>0</v>
      </c>
      <c r="V3635">
        <v>0</v>
      </c>
      <c r="W3635">
        <v>0</v>
      </c>
      <c r="X3635">
        <v>10.381987683713369</v>
      </c>
      <c r="Y3635">
        <v>0</v>
      </c>
      <c r="Z3635">
        <v>0</v>
      </c>
      <c r="AA3635">
        <v>0</v>
      </c>
      <c r="AB3635">
        <v>9.9370507520945867E-2</v>
      </c>
      <c r="AC3635">
        <v>0</v>
      </c>
      <c r="AD3635">
        <v>0</v>
      </c>
      <c r="AE3635">
        <v>10.481358191234316</v>
      </c>
    </row>
    <row r="3636" spans="1:31" x14ac:dyDescent="0.3">
      <c r="A3636">
        <v>2459288</v>
      </c>
      <c r="B3636">
        <v>1</v>
      </c>
      <c r="C3636" t="s">
        <v>81</v>
      </c>
      <c r="D3636" t="s">
        <v>121</v>
      </c>
      <c r="E3636" t="s">
        <v>141</v>
      </c>
      <c r="F3636" t="s">
        <v>10704</v>
      </c>
      <c r="G3636" t="s">
        <v>156</v>
      </c>
      <c r="H3636" t="s">
        <v>144</v>
      </c>
      <c r="I3636" t="s">
        <v>136</v>
      </c>
      <c r="J3636" t="s">
        <v>137</v>
      </c>
      <c r="K3636" t="s">
        <v>138</v>
      </c>
      <c r="L3636" t="s">
        <v>10705</v>
      </c>
      <c r="M3636" t="s">
        <v>10706</v>
      </c>
      <c r="N3636">
        <v>1.7441666659999999</v>
      </c>
      <c r="O3636">
        <v>0</v>
      </c>
      <c r="P3636">
        <v>22</v>
      </c>
      <c r="Q3636">
        <v>0</v>
      </c>
      <c r="R3636">
        <v>1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4.5175189797491022</v>
      </c>
      <c r="Y3636">
        <v>0</v>
      </c>
      <c r="Z3636">
        <v>1.9090459163865502E-3</v>
      </c>
      <c r="AA3636">
        <v>0</v>
      </c>
      <c r="AB3636">
        <v>0</v>
      </c>
      <c r="AC3636">
        <v>0</v>
      </c>
      <c r="AD3636">
        <v>0</v>
      </c>
      <c r="AE3636">
        <v>4.5194280256654888</v>
      </c>
    </row>
    <row r="3637" spans="1:31" x14ac:dyDescent="0.3">
      <c r="A3637">
        <v>2459289</v>
      </c>
      <c r="B3637">
        <v>1</v>
      </c>
      <c r="C3637" t="s">
        <v>80</v>
      </c>
      <c r="D3637" t="s">
        <v>104</v>
      </c>
      <c r="E3637" t="s">
        <v>141</v>
      </c>
      <c r="F3637" t="s">
        <v>10707</v>
      </c>
      <c r="G3637" t="s">
        <v>200</v>
      </c>
      <c r="H3637" t="s">
        <v>144</v>
      </c>
      <c r="I3637" t="s">
        <v>136</v>
      </c>
      <c r="J3637" t="s">
        <v>137</v>
      </c>
      <c r="K3637" t="s">
        <v>138</v>
      </c>
      <c r="L3637" t="s">
        <v>10708</v>
      </c>
      <c r="M3637" t="s">
        <v>10709</v>
      </c>
      <c r="N3637">
        <v>3.8672222220000001</v>
      </c>
      <c r="O3637">
        <v>0</v>
      </c>
      <c r="P3637">
        <v>287</v>
      </c>
      <c r="Q3637">
        <v>0</v>
      </c>
      <c r="R3637">
        <v>0</v>
      </c>
      <c r="S3637">
        <v>0</v>
      </c>
      <c r="T3637">
        <v>17</v>
      </c>
      <c r="U3637">
        <v>0</v>
      </c>
      <c r="V3637">
        <v>0</v>
      </c>
      <c r="W3637">
        <v>0</v>
      </c>
      <c r="X3637">
        <v>320.19920575146398</v>
      </c>
      <c r="Y3637">
        <v>0</v>
      </c>
      <c r="Z3637">
        <v>0</v>
      </c>
      <c r="AA3637">
        <v>0</v>
      </c>
      <c r="AB3637">
        <v>68.622889939935106</v>
      </c>
      <c r="AC3637">
        <v>0</v>
      </c>
      <c r="AD3637">
        <v>0</v>
      </c>
      <c r="AE3637">
        <v>388.82209569139911</v>
      </c>
    </row>
    <row r="3638" spans="1:31" x14ac:dyDescent="0.3">
      <c r="A3638">
        <v>2459290</v>
      </c>
      <c r="B3638">
        <v>1</v>
      </c>
      <c r="C3638" t="s">
        <v>80</v>
      </c>
      <c r="D3638" t="s">
        <v>89</v>
      </c>
      <c r="E3638" t="s">
        <v>147</v>
      </c>
      <c r="F3638" t="s">
        <v>10710</v>
      </c>
      <c r="G3638" t="s">
        <v>143</v>
      </c>
      <c r="H3638" t="s">
        <v>135</v>
      </c>
      <c r="I3638" t="s">
        <v>136</v>
      </c>
      <c r="J3638" t="s">
        <v>137</v>
      </c>
      <c r="K3638" t="s">
        <v>138</v>
      </c>
      <c r="L3638" t="s">
        <v>10711</v>
      </c>
      <c r="M3638" t="s">
        <v>10712</v>
      </c>
      <c r="N3638">
        <v>0.72250000000000003</v>
      </c>
      <c r="O3638">
        <v>0</v>
      </c>
      <c r="P3638">
        <v>34</v>
      </c>
      <c r="Q3638">
        <v>0</v>
      </c>
      <c r="R3638">
        <v>37</v>
      </c>
      <c r="S3638">
        <v>4</v>
      </c>
      <c r="T3638">
        <v>3</v>
      </c>
      <c r="U3638">
        <v>0</v>
      </c>
      <c r="V3638">
        <v>0</v>
      </c>
      <c r="W3638">
        <v>0</v>
      </c>
      <c r="X3638">
        <v>15.745134714894782</v>
      </c>
      <c r="Y3638">
        <v>0</v>
      </c>
      <c r="Z3638">
        <v>8.0641319724898715</v>
      </c>
      <c r="AA3638">
        <v>83.054343494820898</v>
      </c>
      <c r="AB3638">
        <v>5.5935626630027659</v>
      </c>
      <c r="AC3638">
        <v>0</v>
      </c>
      <c r="AD3638">
        <v>0</v>
      </c>
      <c r="AE3638">
        <v>112.45717284520832</v>
      </c>
    </row>
    <row r="3639" spans="1:31" x14ac:dyDescent="0.3">
      <c r="A3639">
        <v>2459294</v>
      </c>
      <c r="B3639">
        <v>1</v>
      </c>
      <c r="C3639" t="s">
        <v>80</v>
      </c>
      <c r="D3639" t="s">
        <v>82</v>
      </c>
      <c r="E3639" t="s">
        <v>173</v>
      </c>
      <c r="F3639" t="s">
        <v>10713</v>
      </c>
      <c r="G3639" t="s">
        <v>219</v>
      </c>
      <c r="H3639" t="s">
        <v>144</v>
      </c>
      <c r="I3639" t="s">
        <v>136</v>
      </c>
      <c r="J3639" t="s">
        <v>3</v>
      </c>
      <c r="K3639" t="s">
        <v>138</v>
      </c>
      <c r="L3639" t="s">
        <v>10714</v>
      </c>
      <c r="M3639" t="s">
        <v>10715</v>
      </c>
      <c r="N3639">
        <v>3.1913888880000001</v>
      </c>
      <c r="O3639">
        <v>0</v>
      </c>
      <c r="P3639">
        <v>4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13.416402999513785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13.416402999513785</v>
      </c>
    </row>
    <row r="3640" spans="1:31" x14ac:dyDescent="0.3">
      <c r="A3640">
        <v>2459298</v>
      </c>
      <c r="B3640">
        <v>1</v>
      </c>
      <c r="C3640" t="s">
        <v>80</v>
      </c>
      <c r="D3640" t="s">
        <v>104</v>
      </c>
      <c r="E3640" t="s">
        <v>141</v>
      </c>
      <c r="F3640" t="s">
        <v>10716</v>
      </c>
      <c r="G3640" t="s">
        <v>200</v>
      </c>
      <c r="H3640" t="s">
        <v>144</v>
      </c>
      <c r="I3640" t="s">
        <v>136</v>
      </c>
      <c r="J3640" t="s">
        <v>137</v>
      </c>
      <c r="K3640" t="s">
        <v>138</v>
      </c>
      <c r="L3640" t="s">
        <v>10717</v>
      </c>
      <c r="M3640" t="s">
        <v>10718</v>
      </c>
      <c r="N3640">
        <v>4.2938888879999997</v>
      </c>
      <c r="O3640">
        <v>0</v>
      </c>
      <c r="P3640">
        <v>0</v>
      </c>
      <c r="Q3640">
        <v>0</v>
      </c>
      <c r="R3640">
        <v>4</v>
      </c>
      <c r="S3640">
        <v>0</v>
      </c>
      <c r="T3640">
        <v>1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3.117692983503821</v>
      </c>
      <c r="AA3640">
        <v>0</v>
      </c>
      <c r="AB3640">
        <v>10.100177425396996</v>
      </c>
      <c r="AC3640">
        <v>0</v>
      </c>
      <c r="AD3640">
        <v>0</v>
      </c>
      <c r="AE3640">
        <v>13.217870408900817</v>
      </c>
    </row>
    <row r="3641" spans="1:31" x14ac:dyDescent="0.3">
      <c r="A3641">
        <v>2459300</v>
      </c>
      <c r="B3641">
        <v>1</v>
      </c>
      <c r="C3641" t="s">
        <v>80</v>
      </c>
      <c r="D3641" t="s">
        <v>85</v>
      </c>
      <c r="E3641" t="s">
        <v>173</v>
      </c>
      <c r="F3641" t="s">
        <v>10719</v>
      </c>
      <c r="G3641" t="s">
        <v>461</v>
      </c>
      <c r="H3641" t="s">
        <v>144</v>
      </c>
      <c r="I3641" t="s">
        <v>136</v>
      </c>
      <c r="J3641" t="s">
        <v>137</v>
      </c>
      <c r="K3641" t="s">
        <v>138</v>
      </c>
      <c r="L3641" t="s">
        <v>10720</v>
      </c>
      <c r="M3641" t="s">
        <v>10721</v>
      </c>
      <c r="N3641">
        <v>7.4894444440000001</v>
      </c>
      <c r="O3641">
        <v>0</v>
      </c>
      <c r="P3641">
        <v>6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7.9203433997429569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7.9203433997429569</v>
      </c>
    </row>
    <row r="3642" spans="1:31" x14ac:dyDescent="0.3">
      <c r="A3642">
        <v>2459304</v>
      </c>
      <c r="B3642">
        <v>1</v>
      </c>
      <c r="C3642" t="s">
        <v>80</v>
      </c>
      <c r="D3642" t="s">
        <v>82</v>
      </c>
      <c r="E3642" t="s">
        <v>173</v>
      </c>
      <c r="F3642" t="s">
        <v>10722</v>
      </c>
      <c r="G3642" t="s">
        <v>179</v>
      </c>
      <c r="H3642" t="s">
        <v>144</v>
      </c>
      <c r="I3642" t="s">
        <v>136</v>
      </c>
      <c r="J3642" t="s">
        <v>137</v>
      </c>
      <c r="K3642" t="s">
        <v>138</v>
      </c>
      <c r="L3642" t="s">
        <v>10723</v>
      </c>
      <c r="M3642" t="s">
        <v>10724</v>
      </c>
      <c r="N3642">
        <v>1.7241666659999999</v>
      </c>
      <c r="O3642">
        <v>0</v>
      </c>
      <c r="P3642">
        <v>1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</row>
    <row r="3643" spans="1:31" x14ac:dyDescent="0.3">
      <c r="A3643">
        <v>2459307</v>
      </c>
      <c r="B3643">
        <v>1</v>
      </c>
      <c r="C3643" t="s">
        <v>81</v>
      </c>
      <c r="D3643" t="s">
        <v>127</v>
      </c>
      <c r="E3643" t="s">
        <v>147</v>
      </c>
      <c r="F3643" t="s">
        <v>10725</v>
      </c>
      <c r="G3643" t="s">
        <v>226</v>
      </c>
      <c r="H3643" t="s">
        <v>135</v>
      </c>
      <c r="I3643" t="s">
        <v>136</v>
      </c>
      <c r="J3643" t="s">
        <v>137</v>
      </c>
      <c r="K3643" t="s">
        <v>162</v>
      </c>
      <c r="L3643" t="s">
        <v>10726</v>
      </c>
      <c r="M3643" t="s">
        <v>10727</v>
      </c>
      <c r="N3643">
        <v>1.48</v>
      </c>
      <c r="O3643">
        <v>0</v>
      </c>
      <c r="P3643">
        <v>1767</v>
      </c>
      <c r="Q3643">
        <v>0</v>
      </c>
      <c r="R3643">
        <v>4</v>
      </c>
      <c r="S3643">
        <v>0</v>
      </c>
      <c r="T3643">
        <v>90</v>
      </c>
      <c r="U3643">
        <v>0</v>
      </c>
      <c r="V3643">
        <v>0</v>
      </c>
      <c r="W3643">
        <v>0</v>
      </c>
      <c r="X3643">
        <v>728.673589003541</v>
      </c>
      <c r="Y3643">
        <v>0</v>
      </c>
      <c r="Z3643">
        <v>0.8997370349033289</v>
      </c>
      <c r="AA3643">
        <v>0</v>
      </c>
      <c r="AB3643">
        <v>119.48826403333995</v>
      </c>
      <c r="AC3643">
        <v>0</v>
      </c>
      <c r="AD3643">
        <v>0</v>
      </c>
      <c r="AE3643">
        <v>849.06159007178428</v>
      </c>
    </row>
    <row r="3644" spans="1:31" x14ac:dyDescent="0.3">
      <c r="A3644">
        <v>2459308</v>
      </c>
      <c r="B3644">
        <v>1</v>
      </c>
      <c r="C3644" t="s">
        <v>80</v>
      </c>
      <c r="D3644" t="s">
        <v>96</v>
      </c>
      <c r="E3644" t="s">
        <v>173</v>
      </c>
      <c r="F3644" t="s">
        <v>10728</v>
      </c>
      <c r="G3644" t="s">
        <v>219</v>
      </c>
      <c r="H3644" t="s">
        <v>144</v>
      </c>
      <c r="I3644" t="s">
        <v>136</v>
      </c>
      <c r="J3644" t="s">
        <v>3</v>
      </c>
      <c r="K3644" t="s">
        <v>138</v>
      </c>
      <c r="L3644" t="s">
        <v>10729</v>
      </c>
      <c r="M3644" t="s">
        <v>10730</v>
      </c>
      <c r="N3644">
        <v>4.465833333</v>
      </c>
      <c r="O3644">
        <v>0</v>
      </c>
      <c r="P3644">
        <v>1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12.523428051967821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12.523428051967821</v>
      </c>
    </row>
    <row r="3645" spans="1:31" x14ac:dyDescent="0.3">
      <c r="A3645">
        <v>2459310</v>
      </c>
      <c r="B3645">
        <v>1</v>
      </c>
      <c r="C3645" t="s">
        <v>80</v>
      </c>
      <c r="D3645" t="s">
        <v>86</v>
      </c>
      <c r="E3645" t="s">
        <v>147</v>
      </c>
      <c r="F3645" t="s">
        <v>10731</v>
      </c>
      <c r="G3645" t="s">
        <v>226</v>
      </c>
      <c r="H3645" t="s">
        <v>135</v>
      </c>
      <c r="I3645" t="s">
        <v>136</v>
      </c>
      <c r="J3645" t="s">
        <v>137</v>
      </c>
      <c r="K3645" t="s">
        <v>162</v>
      </c>
      <c r="L3645" t="s">
        <v>10732</v>
      </c>
      <c r="M3645" t="s">
        <v>10733</v>
      </c>
      <c r="N3645">
        <v>1.7180555550000001</v>
      </c>
      <c r="O3645">
        <v>0</v>
      </c>
      <c r="P3645">
        <v>163</v>
      </c>
      <c r="Q3645">
        <v>0</v>
      </c>
      <c r="R3645">
        <v>8</v>
      </c>
      <c r="S3645">
        <v>2</v>
      </c>
      <c r="T3645">
        <v>25</v>
      </c>
      <c r="U3645">
        <v>0</v>
      </c>
      <c r="V3645">
        <v>0</v>
      </c>
      <c r="W3645">
        <v>0</v>
      </c>
      <c r="X3645">
        <v>448.20465857097429</v>
      </c>
      <c r="Y3645">
        <v>0</v>
      </c>
      <c r="Z3645">
        <v>3.3083764495631649</v>
      </c>
      <c r="AA3645">
        <v>1502.487634202613</v>
      </c>
      <c r="AB3645">
        <v>145.05831633327875</v>
      </c>
      <c r="AC3645">
        <v>0</v>
      </c>
      <c r="AD3645">
        <v>0</v>
      </c>
      <c r="AE3645">
        <v>2099.0589855564294</v>
      </c>
    </row>
    <row r="3646" spans="1:31" x14ac:dyDescent="0.3">
      <c r="A3646">
        <v>2459311</v>
      </c>
      <c r="B3646">
        <v>1</v>
      </c>
      <c r="C3646" t="s">
        <v>80</v>
      </c>
      <c r="D3646" t="s">
        <v>93</v>
      </c>
      <c r="E3646" t="s">
        <v>141</v>
      </c>
      <c r="F3646" t="s">
        <v>1842</v>
      </c>
      <c r="G3646" t="s">
        <v>226</v>
      </c>
      <c r="H3646" t="s">
        <v>144</v>
      </c>
      <c r="I3646" t="s">
        <v>136</v>
      </c>
      <c r="J3646" t="s">
        <v>137</v>
      </c>
      <c r="K3646" t="s">
        <v>162</v>
      </c>
      <c r="L3646" t="s">
        <v>10734</v>
      </c>
      <c r="M3646" t="s">
        <v>10735</v>
      </c>
      <c r="N3646">
        <v>8.8227777770000007</v>
      </c>
      <c r="O3646">
        <v>0</v>
      </c>
      <c r="P3646">
        <v>4</v>
      </c>
      <c r="Q3646">
        <v>0</v>
      </c>
      <c r="R3646">
        <v>7</v>
      </c>
      <c r="S3646">
        <v>0</v>
      </c>
      <c r="T3646">
        <v>2</v>
      </c>
      <c r="U3646">
        <v>0</v>
      </c>
      <c r="V3646">
        <v>0</v>
      </c>
      <c r="W3646">
        <v>0</v>
      </c>
      <c r="X3646">
        <v>13.86206373451353</v>
      </c>
      <c r="Y3646">
        <v>0</v>
      </c>
      <c r="Z3646">
        <v>24.982403970144379</v>
      </c>
      <c r="AA3646">
        <v>0</v>
      </c>
      <c r="AB3646">
        <v>0.57049607563214233</v>
      </c>
      <c r="AC3646">
        <v>0</v>
      </c>
      <c r="AD3646">
        <v>0</v>
      </c>
      <c r="AE3646">
        <v>39.414963780290051</v>
      </c>
    </row>
    <row r="3647" spans="1:31" x14ac:dyDescent="0.3">
      <c r="A3647">
        <v>2459313</v>
      </c>
      <c r="B3647">
        <v>1</v>
      </c>
      <c r="C3647" t="s">
        <v>80</v>
      </c>
      <c r="D3647" t="s">
        <v>93</v>
      </c>
      <c r="E3647" t="s">
        <v>141</v>
      </c>
      <c r="F3647" t="s">
        <v>10736</v>
      </c>
      <c r="G3647" t="s">
        <v>161</v>
      </c>
      <c r="H3647" t="s">
        <v>144</v>
      </c>
      <c r="I3647" t="s">
        <v>136</v>
      </c>
      <c r="J3647" t="s">
        <v>137</v>
      </c>
      <c r="K3647" t="s">
        <v>162</v>
      </c>
      <c r="L3647" t="s">
        <v>10737</v>
      </c>
      <c r="M3647" t="s">
        <v>10738</v>
      </c>
      <c r="N3647">
        <v>9.4391666660000002</v>
      </c>
      <c r="O3647">
        <v>0</v>
      </c>
      <c r="P3647">
        <v>20</v>
      </c>
      <c r="Q3647">
        <v>0</v>
      </c>
      <c r="R3647">
        <v>2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112.76815974201183</v>
      </c>
      <c r="Y3647">
        <v>0</v>
      </c>
      <c r="Z3647">
        <v>1.214130828748256</v>
      </c>
      <c r="AA3647">
        <v>0</v>
      </c>
      <c r="AB3647">
        <v>0</v>
      </c>
      <c r="AC3647">
        <v>0</v>
      </c>
      <c r="AD3647">
        <v>0</v>
      </c>
      <c r="AE3647">
        <v>113.98229057076009</v>
      </c>
    </row>
    <row r="3648" spans="1:31" x14ac:dyDescent="0.3">
      <c r="A3648">
        <v>2459314</v>
      </c>
      <c r="B3648">
        <v>1</v>
      </c>
      <c r="C3648" t="s">
        <v>80</v>
      </c>
      <c r="D3648" t="s">
        <v>102</v>
      </c>
      <c r="E3648" t="s">
        <v>159</v>
      </c>
      <c r="F3648" t="s">
        <v>5219</v>
      </c>
      <c r="G3648" t="s">
        <v>226</v>
      </c>
      <c r="H3648" t="s">
        <v>144</v>
      </c>
      <c r="I3648" t="s">
        <v>136</v>
      </c>
      <c r="J3648" t="s">
        <v>137</v>
      </c>
      <c r="K3648" t="s">
        <v>162</v>
      </c>
      <c r="L3648" t="s">
        <v>10739</v>
      </c>
      <c r="M3648" t="s">
        <v>10740</v>
      </c>
      <c r="N3648">
        <v>8.1127777769999998</v>
      </c>
      <c r="O3648">
        <v>0</v>
      </c>
      <c r="P3648">
        <v>48</v>
      </c>
      <c r="Q3648">
        <v>0</v>
      </c>
      <c r="R3648">
        <v>11</v>
      </c>
      <c r="S3648">
        <v>0</v>
      </c>
      <c r="T3648">
        <v>4</v>
      </c>
      <c r="U3648">
        <v>0</v>
      </c>
      <c r="V3648">
        <v>0</v>
      </c>
      <c r="W3648">
        <v>0</v>
      </c>
      <c r="X3648">
        <v>50.632649704103763</v>
      </c>
      <c r="Y3648">
        <v>0</v>
      </c>
      <c r="Z3648">
        <v>28.651761590264389</v>
      </c>
      <c r="AA3648">
        <v>0</v>
      </c>
      <c r="AB3648">
        <v>5.2166942101643876</v>
      </c>
      <c r="AC3648">
        <v>0</v>
      </c>
      <c r="AD3648">
        <v>0</v>
      </c>
      <c r="AE3648">
        <v>84.501105504532546</v>
      </c>
    </row>
    <row r="3649" spans="1:31" x14ac:dyDescent="0.3">
      <c r="A3649">
        <v>2459315</v>
      </c>
      <c r="B3649">
        <v>1</v>
      </c>
      <c r="C3649" t="s">
        <v>80</v>
      </c>
      <c r="D3649" t="s">
        <v>85</v>
      </c>
      <c r="E3649" t="s">
        <v>159</v>
      </c>
      <c r="F3649" t="s">
        <v>10741</v>
      </c>
      <c r="G3649" t="s">
        <v>226</v>
      </c>
      <c r="H3649" t="s">
        <v>144</v>
      </c>
      <c r="I3649" t="s">
        <v>136</v>
      </c>
      <c r="J3649" t="s">
        <v>137</v>
      </c>
      <c r="K3649" t="s">
        <v>162</v>
      </c>
      <c r="L3649" t="s">
        <v>10742</v>
      </c>
      <c r="M3649" t="s">
        <v>10743</v>
      </c>
      <c r="N3649">
        <v>0.60888888799999996</v>
      </c>
      <c r="O3649">
        <v>0</v>
      </c>
      <c r="P3649">
        <v>376</v>
      </c>
      <c r="Q3649">
        <v>0</v>
      </c>
      <c r="R3649">
        <v>0</v>
      </c>
      <c r="S3649">
        <v>0</v>
      </c>
      <c r="T3649">
        <v>27</v>
      </c>
      <c r="U3649">
        <v>0</v>
      </c>
      <c r="V3649">
        <v>0</v>
      </c>
      <c r="W3649">
        <v>0</v>
      </c>
      <c r="X3649">
        <v>58.291680655115378</v>
      </c>
      <c r="Y3649">
        <v>0</v>
      </c>
      <c r="Z3649">
        <v>0</v>
      </c>
      <c r="AA3649">
        <v>0</v>
      </c>
      <c r="AB3649">
        <v>54.338681348541598</v>
      </c>
      <c r="AC3649">
        <v>0</v>
      </c>
      <c r="AD3649">
        <v>0</v>
      </c>
      <c r="AE3649">
        <v>112.63036200365698</v>
      </c>
    </row>
    <row r="3650" spans="1:31" x14ac:dyDescent="0.3">
      <c r="A3650">
        <v>2459316</v>
      </c>
      <c r="B3650">
        <v>1</v>
      </c>
      <c r="C3650" t="s">
        <v>80</v>
      </c>
      <c r="D3650" t="s">
        <v>92</v>
      </c>
      <c r="E3650" t="s">
        <v>141</v>
      </c>
      <c r="F3650" t="s">
        <v>10744</v>
      </c>
      <c r="G3650" t="s">
        <v>366</v>
      </c>
      <c r="H3650" t="s">
        <v>144</v>
      </c>
      <c r="I3650" t="s">
        <v>136</v>
      </c>
      <c r="J3650" t="s">
        <v>137</v>
      </c>
      <c r="K3650" t="s">
        <v>138</v>
      </c>
      <c r="L3650" t="s">
        <v>10745</v>
      </c>
      <c r="M3650" t="s">
        <v>10746</v>
      </c>
      <c r="N3650">
        <v>1.1105555549999999</v>
      </c>
      <c r="O3650">
        <v>0</v>
      </c>
      <c r="P3650">
        <v>9</v>
      </c>
      <c r="Q3650">
        <v>0</v>
      </c>
      <c r="R3650">
        <v>5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3.4200567396168138</v>
      </c>
      <c r="Y3650">
        <v>0</v>
      </c>
      <c r="Z3650">
        <v>1.5697716155651071</v>
      </c>
      <c r="AA3650">
        <v>0</v>
      </c>
      <c r="AB3650">
        <v>0</v>
      </c>
      <c r="AC3650">
        <v>0</v>
      </c>
      <c r="AD3650">
        <v>0</v>
      </c>
      <c r="AE3650">
        <v>4.9898283551819205</v>
      </c>
    </row>
    <row r="3651" spans="1:31" x14ac:dyDescent="0.3">
      <c r="A3651">
        <v>2459320</v>
      </c>
      <c r="B3651">
        <v>1</v>
      </c>
      <c r="C3651" t="s">
        <v>80</v>
      </c>
      <c r="D3651" t="s">
        <v>96</v>
      </c>
      <c r="E3651" t="s">
        <v>147</v>
      </c>
      <c r="F3651" t="s">
        <v>10747</v>
      </c>
      <c r="G3651" t="s">
        <v>226</v>
      </c>
      <c r="H3651" t="s">
        <v>135</v>
      </c>
      <c r="I3651" t="s">
        <v>136</v>
      </c>
      <c r="J3651" t="s">
        <v>137</v>
      </c>
      <c r="K3651" t="s">
        <v>162</v>
      </c>
      <c r="L3651" t="s">
        <v>10748</v>
      </c>
      <c r="M3651" t="s">
        <v>10749</v>
      </c>
      <c r="N3651">
        <v>5.1655555550000001</v>
      </c>
      <c r="O3651">
        <v>0</v>
      </c>
      <c r="P3651">
        <v>323</v>
      </c>
      <c r="Q3651">
        <v>0</v>
      </c>
      <c r="R3651">
        <v>0</v>
      </c>
      <c r="S3651">
        <v>0</v>
      </c>
      <c r="T3651">
        <v>9</v>
      </c>
      <c r="U3651">
        <v>0</v>
      </c>
      <c r="V3651">
        <v>0</v>
      </c>
      <c r="W3651">
        <v>0</v>
      </c>
      <c r="X3651">
        <v>201.119078187295</v>
      </c>
      <c r="Y3651">
        <v>0</v>
      </c>
      <c r="Z3651">
        <v>0</v>
      </c>
      <c r="AA3651">
        <v>0</v>
      </c>
      <c r="AB3651">
        <v>65.187966018389247</v>
      </c>
      <c r="AC3651">
        <v>0</v>
      </c>
      <c r="AD3651">
        <v>0</v>
      </c>
      <c r="AE3651">
        <v>266.30704420568424</v>
      </c>
    </row>
    <row r="3652" spans="1:31" x14ac:dyDescent="0.3">
      <c r="A3652">
        <v>2459321</v>
      </c>
      <c r="B3652">
        <v>1</v>
      </c>
      <c r="C3652" t="s">
        <v>80</v>
      </c>
      <c r="D3652" t="s">
        <v>100</v>
      </c>
      <c r="E3652" t="s">
        <v>169</v>
      </c>
      <c r="F3652" t="s">
        <v>10750</v>
      </c>
      <c r="G3652" t="s">
        <v>161</v>
      </c>
      <c r="H3652" t="s">
        <v>135</v>
      </c>
      <c r="I3652" t="s">
        <v>136</v>
      </c>
      <c r="J3652" t="s">
        <v>137</v>
      </c>
      <c r="K3652" t="s">
        <v>162</v>
      </c>
      <c r="L3652" t="s">
        <v>10751</v>
      </c>
      <c r="M3652" t="s">
        <v>10752</v>
      </c>
      <c r="N3652">
        <v>9.136666666</v>
      </c>
      <c r="O3652">
        <v>4</v>
      </c>
      <c r="P3652">
        <v>1662</v>
      </c>
      <c r="Q3652">
        <v>4</v>
      </c>
      <c r="R3652">
        <v>105</v>
      </c>
      <c r="S3652">
        <v>9</v>
      </c>
      <c r="T3652">
        <v>74</v>
      </c>
      <c r="U3652">
        <v>0</v>
      </c>
      <c r="V3652">
        <v>0</v>
      </c>
      <c r="W3652">
        <v>452.39491695459338</v>
      </c>
      <c r="X3652">
        <v>2672.5609926879083</v>
      </c>
      <c r="Y3652">
        <v>50.290508410839649</v>
      </c>
      <c r="Z3652">
        <v>235.32570428279533</v>
      </c>
      <c r="AA3652">
        <v>1665.2650822020466</v>
      </c>
      <c r="AB3652">
        <v>566.38713352702086</v>
      </c>
      <c r="AC3652">
        <v>0</v>
      </c>
      <c r="AD3652">
        <v>0</v>
      </c>
      <c r="AE3652">
        <v>5642.2243380652044</v>
      </c>
    </row>
    <row r="3653" spans="1:31" x14ac:dyDescent="0.3">
      <c r="A3653">
        <v>2459324</v>
      </c>
      <c r="B3653">
        <v>1</v>
      </c>
      <c r="C3653" t="s">
        <v>80</v>
      </c>
      <c r="D3653" t="s">
        <v>90</v>
      </c>
      <c r="E3653" t="s">
        <v>147</v>
      </c>
      <c r="F3653" t="s">
        <v>10753</v>
      </c>
      <c r="G3653" t="s">
        <v>381</v>
      </c>
      <c r="H3653" t="s">
        <v>135</v>
      </c>
      <c r="I3653" t="s">
        <v>136</v>
      </c>
      <c r="J3653" t="s">
        <v>137</v>
      </c>
      <c r="K3653" t="s">
        <v>162</v>
      </c>
      <c r="L3653" t="s">
        <v>10754</v>
      </c>
      <c r="M3653" t="s">
        <v>10755</v>
      </c>
      <c r="N3653">
        <v>0.30722222199999999</v>
      </c>
      <c r="O3653">
        <v>0</v>
      </c>
      <c r="P3653">
        <v>297</v>
      </c>
      <c r="Q3653">
        <v>0</v>
      </c>
      <c r="R3653">
        <v>0</v>
      </c>
      <c r="S3653">
        <v>0</v>
      </c>
      <c r="T3653">
        <v>58</v>
      </c>
      <c r="U3653">
        <v>0</v>
      </c>
      <c r="V3653">
        <v>0</v>
      </c>
      <c r="W3653">
        <v>0</v>
      </c>
      <c r="X3653">
        <v>31.921894839212307</v>
      </c>
      <c r="Y3653">
        <v>0</v>
      </c>
      <c r="Z3653">
        <v>0</v>
      </c>
      <c r="AA3653">
        <v>0</v>
      </c>
      <c r="AB3653">
        <v>30.500382995667049</v>
      </c>
      <c r="AC3653">
        <v>0</v>
      </c>
      <c r="AD3653">
        <v>0</v>
      </c>
      <c r="AE3653">
        <v>62.422277834879353</v>
      </c>
    </row>
    <row r="3654" spans="1:31" x14ac:dyDescent="0.3">
      <c r="A3654">
        <v>2459326</v>
      </c>
      <c r="B3654">
        <v>1</v>
      </c>
      <c r="C3654" t="s">
        <v>81</v>
      </c>
      <c r="D3654" t="s">
        <v>119</v>
      </c>
      <c r="E3654" t="s">
        <v>169</v>
      </c>
      <c r="F3654" t="s">
        <v>10756</v>
      </c>
      <c r="G3654" t="s">
        <v>161</v>
      </c>
      <c r="H3654" t="s">
        <v>135</v>
      </c>
      <c r="I3654" t="s">
        <v>136</v>
      </c>
      <c r="J3654" t="s">
        <v>137</v>
      </c>
      <c r="K3654" t="s">
        <v>162</v>
      </c>
      <c r="L3654" t="s">
        <v>10757</v>
      </c>
      <c r="M3654" t="s">
        <v>10758</v>
      </c>
      <c r="N3654">
        <v>7.3250000000000002</v>
      </c>
      <c r="O3654">
        <v>0</v>
      </c>
      <c r="P3654">
        <v>2625</v>
      </c>
      <c r="Q3654">
        <v>142</v>
      </c>
      <c r="R3654">
        <v>332</v>
      </c>
      <c r="S3654">
        <v>10</v>
      </c>
      <c r="T3654">
        <v>197</v>
      </c>
      <c r="U3654">
        <v>0</v>
      </c>
      <c r="V3654">
        <v>0</v>
      </c>
      <c r="W3654">
        <v>0</v>
      </c>
      <c r="X3654">
        <v>3751.4238845873533</v>
      </c>
      <c r="Y3654">
        <v>641.9832779094354</v>
      </c>
      <c r="Z3654">
        <v>931.46140417764627</v>
      </c>
      <c r="AA3654">
        <v>265.45235244827217</v>
      </c>
      <c r="AB3654">
        <v>949.47121034599297</v>
      </c>
      <c r="AC3654">
        <v>0</v>
      </c>
      <c r="AD3654">
        <v>0</v>
      </c>
      <c r="AE3654">
        <v>6539.7921294687003</v>
      </c>
    </row>
    <row r="3655" spans="1:31" x14ac:dyDescent="0.3">
      <c r="A3655">
        <v>2459329</v>
      </c>
      <c r="B3655">
        <v>1</v>
      </c>
      <c r="C3655" t="s">
        <v>80</v>
      </c>
      <c r="D3655" t="s">
        <v>100</v>
      </c>
      <c r="E3655" t="s">
        <v>169</v>
      </c>
      <c r="F3655" t="s">
        <v>10759</v>
      </c>
      <c r="G3655" t="s">
        <v>161</v>
      </c>
      <c r="H3655" t="s">
        <v>135</v>
      </c>
      <c r="I3655" t="s">
        <v>136</v>
      </c>
      <c r="J3655" t="s">
        <v>137</v>
      </c>
      <c r="K3655" t="s">
        <v>162</v>
      </c>
      <c r="L3655" t="s">
        <v>10760</v>
      </c>
      <c r="M3655" t="s">
        <v>10761</v>
      </c>
      <c r="N3655">
        <v>8.4166666659999994</v>
      </c>
      <c r="O3655">
        <v>0</v>
      </c>
      <c r="P3655">
        <v>906</v>
      </c>
      <c r="Q3655">
        <v>3</v>
      </c>
      <c r="R3655">
        <v>72</v>
      </c>
      <c r="S3655">
        <v>2</v>
      </c>
      <c r="T3655">
        <v>99</v>
      </c>
      <c r="U3655">
        <v>0</v>
      </c>
      <c r="V3655">
        <v>0</v>
      </c>
      <c r="W3655">
        <v>0</v>
      </c>
      <c r="X3655">
        <v>2382.6561695107316</v>
      </c>
      <c r="Y3655">
        <v>2.4212621759138124</v>
      </c>
      <c r="Z3655">
        <v>338.4887430725633</v>
      </c>
      <c r="AA3655">
        <v>47.876367723479149</v>
      </c>
      <c r="AB3655">
        <v>524.7415810534718</v>
      </c>
      <c r="AC3655">
        <v>0</v>
      </c>
      <c r="AD3655">
        <v>0</v>
      </c>
      <c r="AE3655">
        <v>3296.1841235361599</v>
      </c>
    </row>
    <row r="3656" spans="1:31" x14ac:dyDescent="0.3">
      <c r="A3656">
        <v>2459331</v>
      </c>
      <c r="B3656">
        <v>1</v>
      </c>
      <c r="C3656" t="s">
        <v>80</v>
      </c>
      <c r="D3656" t="s">
        <v>99</v>
      </c>
      <c r="E3656" t="s">
        <v>141</v>
      </c>
      <c r="F3656" t="s">
        <v>10762</v>
      </c>
      <c r="G3656" t="s">
        <v>156</v>
      </c>
      <c r="H3656" t="s">
        <v>144</v>
      </c>
      <c r="I3656" t="s">
        <v>136</v>
      </c>
      <c r="J3656" t="s">
        <v>137</v>
      </c>
      <c r="K3656" t="s">
        <v>138</v>
      </c>
      <c r="L3656" t="s">
        <v>10763</v>
      </c>
      <c r="M3656" t="s">
        <v>10764</v>
      </c>
      <c r="N3656">
        <v>1.2469444439999999</v>
      </c>
      <c r="O3656">
        <v>0</v>
      </c>
      <c r="P3656">
        <v>14</v>
      </c>
      <c r="Q3656">
        <v>0</v>
      </c>
      <c r="R3656">
        <v>0</v>
      </c>
      <c r="S3656">
        <v>0</v>
      </c>
      <c r="T3656">
        <v>2</v>
      </c>
      <c r="U3656">
        <v>0</v>
      </c>
      <c r="V3656">
        <v>0</v>
      </c>
      <c r="W3656">
        <v>0</v>
      </c>
      <c r="X3656">
        <v>12.5419284455055</v>
      </c>
      <c r="Y3656">
        <v>0</v>
      </c>
      <c r="Z3656">
        <v>0</v>
      </c>
      <c r="AA3656">
        <v>0</v>
      </c>
      <c r="AB3656">
        <v>3.5738585483937335</v>
      </c>
      <c r="AC3656">
        <v>0</v>
      </c>
      <c r="AD3656">
        <v>0</v>
      </c>
      <c r="AE3656">
        <v>16.115786993899235</v>
      </c>
    </row>
    <row r="3657" spans="1:31" x14ac:dyDescent="0.3">
      <c r="A3657">
        <v>2459334</v>
      </c>
      <c r="B3657">
        <v>1</v>
      </c>
      <c r="C3657" t="s">
        <v>80</v>
      </c>
      <c r="D3657" t="s">
        <v>99</v>
      </c>
      <c r="E3657" t="s">
        <v>141</v>
      </c>
      <c r="F3657" t="s">
        <v>10765</v>
      </c>
      <c r="G3657" t="s">
        <v>161</v>
      </c>
      <c r="H3657" t="s">
        <v>144</v>
      </c>
      <c r="I3657" t="s">
        <v>136</v>
      </c>
      <c r="J3657" t="s">
        <v>137</v>
      </c>
      <c r="K3657" t="s">
        <v>162</v>
      </c>
      <c r="L3657" t="s">
        <v>10766</v>
      </c>
      <c r="M3657" t="s">
        <v>10767</v>
      </c>
      <c r="N3657">
        <v>1.2030555549999999</v>
      </c>
      <c r="O3657">
        <v>0</v>
      </c>
      <c r="P3657">
        <v>12</v>
      </c>
      <c r="Q3657">
        <v>0</v>
      </c>
      <c r="R3657">
        <v>0</v>
      </c>
      <c r="S3657">
        <v>0</v>
      </c>
      <c r="T3657">
        <v>8</v>
      </c>
      <c r="U3657">
        <v>0</v>
      </c>
      <c r="V3657">
        <v>0</v>
      </c>
      <c r="W3657">
        <v>0</v>
      </c>
      <c r="X3657">
        <v>6.7238669058479514</v>
      </c>
      <c r="Y3657">
        <v>0</v>
      </c>
      <c r="Z3657">
        <v>0</v>
      </c>
      <c r="AA3657">
        <v>0</v>
      </c>
      <c r="AB3657">
        <v>22.135969734225942</v>
      </c>
      <c r="AC3657">
        <v>0</v>
      </c>
      <c r="AD3657">
        <v>0</v>
      </c>
      <c r="AE3657">
        <v>28.859836640073894</v>
      </c>
    </row>
    <row r="3658" spans="1:31" x14ac:dyDescent="0.3">
      <c r="A3658">
        <v>2459335</v>
      </c>
      <c r="B3658">
        <v>1</v>
      </c>
      <c r="C3658" t="s">
        <v>80</v>
      </c>
      <c r="D3658" t="s">
        <v>83</v>
      </c>
      <c r="E3658" t="s">
        <v>173</v>
      </c>
      <c r="F3658" t="s">
        <v>10768</v>
      </c>
      <c r="G3658" t="s">
        <v>179</v>
      </c>
      <c r="H3658" t="s">
        <v>144</v>
      </c>
      <c r="I3658" t="s">
        <v>136</v>
      </c>
      <c r="J3658" t="s">
        <v>137</v>
      </c>
      <c r="K3658" t="s">
        <v>138</v>
      </c>
      <c r="L3658" t="s">
        <v>10769</v>
      </c>
      <c r="M3658" t="s">
        <v>10770</v>
      </c>
      <c r="N3658">
        <v>1.064444444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15</v>
      </c>
      <c r="U3658">
        <v>0</v>
      </c>
      <c r="V3658">
        <v>1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20.936183612729078</v>
      </c>
      <c r="AC3658">
        <v>0</v>
      </c>
      <c r="AD3658">
        <v>54.786495698987267</v>
      </c>
      <c r="AE3658">
        <v>75.722679311716348</v>
      </c>
    </row>
    <row r="3659" spans="1:31" x14ac:dyDescent="0.3">
      <c r="A3659">
        <v>2459339</v>
      </c>
      <c r="B3659">
        <v>1</v>
      </c>
      <c r="C3659" t="s">
        <v>80</v>
      </c>
      <c r="D3659" t="s">
        <v>102</v>
      </c>
      <c r="E3659" t="s">
        <v>159</v>
      </c>
      <c r="F3659" t="s">
        <v>10771</v>
      </c>
      <c r="G3659" t="s">
        <v>226</v>
      </c>
      <c r="H3659" t="s">
        <v>144</v>
      </c>
      <c r="I3659" t="s">
        <v>136</v>
      </c>
      <c r="J3659" t="s">
        <v>137</v>
      </c>
      <c r="K3659" t="s">
        <v>162</v>
      </c>
      <c r="L3659" t="s">
        <v>10772</v>
      </c>
      <c r="M3659" t="s">
        <v>10773</v>
      </c>
      <c r="N3659">
        <v>7.8150000000000004</v>
      </c>
      <c r="O3659">
        <v>0</v>
      </c>
      <c r="P3659">
        <v>28</v>
      </c>
      <c r="Q3659">
        <v>0</v>
      </c>
      <c r="R3659">
        <v>2</v>
      </c>
      <c r="S3659">
        <v>0</v>
      </c>
      <c r="T3659">
        <v>5</v>
      </c>
      <c r="U3659">
        <v>0</v>
      </c>
      <c r="V3659">
        <v>0</v>
      </c>
      <c r="W3659">
        <v>0</v>
      </c>
      <c r="X3659">
        <v>16.889542930720147</v>
      </c>
      <c r="Y3659">
        <v>0</v>
      </c>
      <c r="Z3659">
        <v>9.0864122642273149</v>
      </c>
      <c r="AA3659">
        <v>0</v>
      </c>
      <c r="AB3659">
        <v>50.883841444921138</v>
      </c>
      <c r="AC3659">
        <v>0</v>
      </c>
      <c r="AD3659">
        <v>0</v>
      </c>
      <c r="AE3659">
        <v>76.859796639868591</v>
      </c>
    </row>
    <row r="3660" spans="1:31" x14ac:dyDescent="0.3">
      <c r="A3660">
        <v>2459343</v>
      </c>
      <c r="B3660">
        <v>1</v>
      </c>
      <c r="C3660" t="s">
        <v>80</v>
      </c>
      <c r="D3660" t="s">
        <v>100</v>
      </c>
      <c r="E3660" t="s">
        <v>173</v>
      </c>
      <c r="F3660" t="s">
        <v>10774</v>
      </c>
      <c r="G3660" t="s">
        <v>175</v>
      </c>
      <c r="H3660" t="s">
        <v>144</v>
      </c>
      <c r="I3660" t="s">
        <v>136</v>
      </c>
      <c r="J3660" t="s">
        <v>137</v>
      </c>
      <c r="K3660" t="s">
        <v>138</v>
      </c>
      <c r="L3660" t="s">
        <v>10775</v>
      </c>
      <c r="M3660" t="s">
        <v>10776</v>
      </c>
      <c r="N3660">
        <v>0.880833333</v>
      </c>
      <c r="O3660">
        <v>0</v>
      </c>
      <c r="P3660">
        <v>1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0.19399957511997482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0.19399957511997482</v>
      </c>
    </row>
    <row r="3661" spans="1:31" x14ac:dyDescent="0.3">
      <c r="A3661">
        <v>2459344</v>
      </c>
      <c r="B3661">
        <v>1</v>
      </c>
      <c r="C3661" t="s">
        <v>80</v>
      </c>
      <c r="D3661" t="s">
        <v>82</v>
      </c>
      <c r="E3661" t="s">
        <v>141</v>
      </c>
      <c r="F3661" t="s">
        <v>4099</v>
      </c>
      <c r="G3661" t="s">
        <v>1552</v>
      </c>
      <c r="H3661" t="s">
        <v>144</v>
      </c>
      <c r="I3661" t="s">
        <v>136</v>
      </c>
      <c r="J3661" t="s">
        <v>137</v>
      </c>
      <c r="K3661" t="s">
        <v>138</v>
      </c>
      <c r="L3661" t="s">
        <v>10777</v>
      </c>
      <c r="M3661" t="s">
        <v>10778</v>
      </c>
      <c r="N3661">
        <v>3.1044444439999999</v>
      </c>
      <c r="O3661">
        <v>0</v>
      </c>
      <c r="P3661">
        <v>75</v>
      </c>
      <c r="Q3661">
        <v>0</v>
      </c>
      <c r="R3661">
        <v>0</v>
      </c>
      <c r="S3661">
        <v>0</v>
      </c>
      <c r="T3661">
        <v>3</v>
      </c>
      <c r="U3661">
        <v>0</v>
      </c>
      <c r="V3661">
        <v>0</v>
      </c>
      <c r="W3661">
        <v>0</v>
      </c>
      <c r="X3661">
        <v>44.889129643159713</v>
      </c>
      <c r="Y3661">
        <v>0</v>
      </c>
      <c r="Z3661">
        <v>0</v>
      </c>
      <c r="AA3661">
        <v>0</v>
      </c>
      <c r="AB3661">
        <v>7.2339643100456641</v>
      </c>
      <c r="AC3661">
        <v>0</v>
      </c>
      <c r="AD3661">
        <v>0</v>
      </c>
      <c r="AE3661">
        <v>52.123093953205377</v>
      </c>
    </row>
    <row r="3662" spans="1:31" x14ac:dyDescent="0.3">
      <c r="A3662">
        <v>2459345</v>
      </c>
      <c r="B3662">
        <v>1</v>
      </c>
      <c r="C3662" t="s">
        <v>80</v>
      </c>
      <c r="D3662" t="s">
        <v>96</v>
      </c>
      <c r="E3662" t="s">
        <v>141</v>
      </c>
      <c r="F3662" t="s">
        <v>10779</v>
      </c>
      <c r="G3662" t="s">
        <v>366</v>
      </c>
      <c r="H3662" t="s">
        <v>144</v>
      </c>
      <c r="I3662" t="s">
        <v>136</v>
      </c>
      <c r="J3662" t="s">
        <v>137</v>
      </c>
      <c r="K3662" t="s">
        <v>138</v>
      </c>
      <c r="L3662" t="s">
        <v>10780</v>
      </c>
      <c r="M3662" t="s">
        <v>10781</v>
      </c>
      <c r="N3662">
        <v>0.78416666599999996</v>
      </c>
      <c r="O3662">
        <v>0</v>
      </c>
      <c r="P3662">
        <v>79</v>
      </c>
      <c r="Q3662">
        <v>0</v>
      </c>
      <c r="R3662">
        <v>0</v>
      </c>
      <c r="S3662">
        <v>0</v>
      </c>
      <c r="T3662">
        <v>8</v>
      </c>
      <c r="U3662">
        <v>0</v>
      </c>
      <c r="V3662">
        <v>0</v>
      </c>
      <c r="W3662">
        <v>0</v>
      </c>
      <c r="X3662">
        <v>33.686971274016564</v>
      </c>
      <c r="Y3662">
        <v>0</v>
      </c>
      <c r="Z3662">
        <v>0</v>
      </c>
      <c r="AA3662">
        <v>0</v>
      </c>
      <c r="AB3662">
        <v>11.110517458856453</v>
      </c>
      <c r="AC3662">
        <v>0</v>
      </c>
      <c r="AD3662">
        <v>0</v>
      </c>
      <c r="AE3662">
        <v>44.79748873287302</v>
      </c>
    </row>
    <row r="3663" spans="1:31" x14ac:dyDescent="0.3">
      <c r="A3663">
        <v>2459346</v>
      </c>
      <c r="B3663">
        <v>1</v>
      </c>
      <c r="C3663" t="s">
        <v>81</v>
      </c>
      <c r="D3663" t="s">
        <v>127</v>
      </c>
      <c r="E3663" t="s">
        <v>147</v>
      </c>
      <c r="F3663" t="s">
        <v>10782</v>
      </c>
      <c r="G3663" t="s">
        <v>226</v>
      </c>
      <c r="H3663" t="s">
        <v>135</v>
      </c>
      <c r="I3663" t="s">
        <v>136</v>
      </c>
      <c r="J3663" t="s">
        <v>137</v>
      </c>
      <c r="K3663" t="s">
        <v>162</v>
      </c>
      <c r="L3663" t="s">
        <v>10783</v>
      </c>
      <c r="M3663" t="s">
        <v>10784</v>
      </c>
      <c r="N3663">
        <v>1.82</v>
      </c>
      <c r="O3663">
        <v>0</v>
      </c>
      <c r="P3663">
        <v>1552</v>
      </c>
      <c r="Q3663">
        <v>0</v>
      </c>
      <c r="R3663">
        <v>0</v>
      </c>
      <c r="S3663">
        <v>0</v>
      </c>
      <c r="T3663">
        <v>151</v>
      </c>
      <c r="U3663">
        <v>0</v>
      </c>
      <c r="V3663">
        <v>0</v>
      </c>
      <c r="W3663">
        <v>0</v>
      </c>
      <c r="X3663">
        <v>657.84416395546418</v>
      </c>
      <c r="Y3663">
        <v>0</v>
      </c>
      <c r="Z3663">
        <v>0</v>
      </c>
      <c r="AA3663">
        <v>0</v>
      </c>
      <c r="AB3663">
        <v>400.8813199052093</v>
      </c>
      <c r="AC3663">
        <v>0</v>
      </c>
      <c r="AD3663">
        <v>0</v>
      </c>
      <c r="AE3663">
        <v>1058.7254838606734</v>
      </c>
    </row>
    <row r="3664" spans="1:31" x14ac:dyDescent="0.3">
      <c r="A3664">
        <v>2459347</v>
      </c>
      <c r="B3664">
        <v>1</v>
      </c>
      <c r="C3664" t="s">
        <v>81</v>
      </c>
      <c r="D3664" t="s">
        <v>122</v>
      </c>
      <c r="E3664" t="s">
        <v>147</v>
      </c>
      <c r="F3664" t="s">
        <v>10785</v>
      </c>
      <c r="G3664" t="s">
        <v>226</v>
      </c>
      <c r="H3664" t="s">
        <v>135</v>
      </c>
      <c r="I3664" t="s">
        <v>136</v>
      </c>
      <c r="J3664" t="s">
        <v>137</v>
      </c>
      <c r="K3664" t="s">
        <v>162</v>
      </c>
      <c r="L3664" t="s">
        <v>10786</v>
      </c>
      <c r="M3664" t="s">
        <v>10787</v>
      </c>
      <c r="N3664">
        <v>0.37138888799999997</v>
      </c>
      <c r="O3664">
        <v>0</v>
      </c>
      <c r="P3664">
        <v>532</v>
      </c>
      <c r="Q3664">
        <v>0</v>
      </c>
      <c r="R3664">
        <v>0</v>
      </c>
      <c r="S3664">
        <v>0</v>
      </c>
      <c r="T3664">
        <v>74</v>
      </c>
      <c r="U3664">
        <v>0</v>
      </c>
      <c r="V3664">
        <v>0</v>
      </c>
      <c r="W3664">
        <v>0</v>
      </c>
      <c r="X3664">
        <v>45.546393626127994</v>
      </c>
      <c r="Y3664">
        <v>0</v>
      </c>
      <c r="Z3664">
        <v>0</v>
      </c>
      <c r="AA3664">
        <v>0</v>
      </c>
      <c r="AB3664">
        <v>31.892304118221478</v>
      </c>
      <c r="AC3664">
        <v>0</v>
      </c>
      <c r="AD3664">
        <v>0</v>
      </c>
      <c r="AE3664">
        <v>77.438697744349469</v>
      </c>
    </row>
    <row r="3665" spans="1:31" x14ac:dyDescent="0.3">
      <c r="A3665">
        <v>2459348</v>
      </c>
      <c r="B3665">
        <v>1</v>
      </c>
      <c r="C3665" t="s">
        <v>80</v>
      </c>
      <c r="D3665" t="s">
        <v>97</v>
      </c>
      <c r="E3665" t="s">
        <v>147</v>
      </c>
      <c r="F3665" t="s">
        <v>10788</v>
      </c>
      <c r="G3665" t="s">
        <v>161</v>
      </c>
      <c r="H3665" t="s">
        <v>135</v>
      </c>
      <c r="I3665" t="s">
        <v>136</v>
      </c>
      <c r="J3665" t="s">
        <v>137</v>
      </c>
      <c r="K3665" t="s">
        <v>162</v>
      </c>
      <c r="L3665" t="s">
        <v>10789</v>
      </c>
      <c r="M3665" t="s">
        <v>10790</v>
      </c>
      <c r="N3665">
        <v>7.1302777769999999</v>
      </c>
      <c r="O3665">
        <v>0</v>
      </c>
      <c r="P3665">
        <v>331</v>
      </c>
      <c r="Q3665">
        <v>0</v>
      </c>
      <c r="R3665">
        <v>0</v>
      </c>
      <c r="S3665">
        <v>0</v>
      </c>
      <c r="T3665">
        <v>12</v>
      </c>
      <c r="U3665">
        <v>0</v>
      </c>
      <c r="V3665">
        <v>0</v>
      </c>
      <c r="W3665">
        <v>0</v>
      </c>
      <c r="X3665">
        <v>675.10927328865478</v>
      </c>
      <c r="Y3665">
        <v>0</v>
      </c>
      <c r="Z3665">
        <v>0</v>
      </c>
      <c r="AA3665">
        <v>0</v>
      </c>
      <c r="AB3665">
        <v>32.491836934050397</v>
      </c>
      <c r="AC3665">
        <v>0</v>
      </c>
      <c r="AD3665">
        <v>0</v>
      </c>
      <c r="AE3665">
        <v>707.60111022270519</v>
      </c>
    </row>
    <row r="3666" spans="1:31" x14ac:dyDescent="0.3">
      <c r="A3666">
        <v>2459349</v>
      </c>
      <c r="B3666">
        <v>1</v>
      </c>
      <c r="C3666" t="s">
        <v>80</v>
      </c>
      <c r="D3666" t="s">
        <v>97</v>
      </c>
      <c r="E3666" t="s">
        <v>284</v>
      </c>
      <c r="F3666" t="s">
        <v>10791</v>
      </c>
      <c r="G3666" t="s">
        <v>149</v>
      </c>
      <c r="H3666" t="s">
        <v>135</v>
      </c>
      <c r="I3666" t="s">
        <v>136</v>
      </c>
      <c r="J3666" t="s">
        <v>137</v>
      </c>
      <c r="K3666" t="s">
        <v>138</v>
      </c>
      <c r="L3666" t="s">
        <v>10792</v>
      </c>
      <c r="M3666" t="s">
        <v>10793</v>
      </c>
      <c r="N3666">
        <v>1.380833333</v>
      </c>
      <c r="O3666">
        <v>46</v>
      </c>
      <c r="P3666">
        <v>253</v>
      </c>
      <c r="Q3666">
        <v>0</v>
      </c>
      <c r="R3666">
        <v>50</v>
      </c>
      <c r="S3666">
        <v>8</v>
      </c>
      <c r="T3666">
        <v>38</v>
      </c>
      <c r="U3666">
        <v>0</v>
      </c>
      <c r="V3666">
        <v>0</v>
      </c>
      <c r="W3666">
        <v>589.98615207970829</v>
      </c>
      <c r="X3666">
        <v>1001.1981120457402</v>
      </c>
      <c r="Y3666">
        <v>0</v>
      </c>
      <c r="Z3666">
        <v>35.973792020970322</v>
      </c>
      <c r="AA3666">
        <v>229.86532141973325</v>
      </c>
      <c r="AB3666">
        <v>149.75627746767412</v>
      </c>
      <c r="AC3666">
        <v>0</v>
      </c>
      <c r="AD3666">
        <v>0</v>
      </c>
      <c r="AE3666">
        <v>2006.779655033826</v>
      </c>
    </row>
    <row r="3667" spans="1:31" x14ac:dyDescent="0.3">
      <c r="A3667">
        <v>2459350</v>
      </c>
      <c r="B3667">
        <v>1</v>
      </c>
      <c r="C3667" t="s">
        <v>80</v>
      </c>
      <c r="D3667" t="s">
        <v>98</v>
      </c>
      <c r="E3667" t="s">
        <v>159</v>
      </c>
      <c r="F3667" t="s">
        <v>10794</v>
      </c>
      <c r="G3667" t="s">
        <v>725</v>
      </c>
      <c r="H3667" t="s">
        <v>144</v>
      </c>
      <c r="I3667" t="s">
        <v>136</v>
      </c>
      <c r="J3667" t="s">
        <v>137</v>
      </c>
      <c r="K3667" t="s">
        <v>138</v>
      </c>
      <c r="L3667" t="s">
        <v>10795</v>
      </c>
      <c r="M3667" t="s">
        <v>10796</v>
      </c>
      <c r="N3667">
        <v>4.5780555549999997</v>
      </c>
      <c r="O3667">
        <v>0</v>
      </c>
      <c r="P3667">
        <v>37</v>
      </c>
      <c r="Q3667">
        <v>0</v>
      </c>
      <c r="R3667">
        <v>16</v>
      </c>
      <c r="S3667">
        <v>0</v>
      </c>
      <c r="T3667">
        <v>23</v>
      </c>
      <c r="U3667">
        <v>0</v>
      </c>
      <c r="V3667">
        <v>0</v>
      </c>
      <c r="W3667">
        <v>0</v>
      </c>
      <c r="X3667">
        <v>69.665976293082039</v>
      </c>
      <c r="Y3667">
        <v>0</v>
      </c>
      <c r="Z3667">
        <v>10.881091019485268</v>
      </c>
      <c r="AA3667">
        <v>0</v>
      </c>
      <c r="AB3667">
        <v>137.05238435588646</v>
      </c>
      <c r="AC3667">
        <v>0</v>
      </c>
      <c r="AD3667">
        <v>0</v>
      </c>
      <c r="AE3667">
        <v>217.59945166845375</v>
      </c>
    </row>
    <row r="3668" spans="1:31" x14ac:dyDescent="0.3">
      <c r="A3668">
        <v>2459351</v>
      </c>
      <c r="B3668">
        <v>1</v>
      </c>
      <c r="C3668" t="s">
        <v>80</v>
      </c>
      <c r="D3668" t="s">
        <v>85</v>
      </c>
      <c r="E3668" t="s">
        <v>141</v>
      </c>
      <c r="F3668" t="s">
        <v>10797</v>
      </c>
      <c r="G3668" t="s">
        <v>226</v>
      </c>
      <c r="H3668" t="s">
        <v>144</v>
      </c>
      <c r="I3668" t="s">
        <v>136</v>
      </c>
      <c r="J3668" t="s">
        <v>137</v>
      </c>
      <c r="K3668" t="s">
        <v>162</v>
      </c>
      <c r="L3668" t="s">
        <v>10798</v>
      </c>
      <c r="M3668" t="s">
        <v>10799</v>
      </c>
      <c r="N3668">
        <v>1.344166666</v>
      </c>
      <c r="O3668">
        <v>0</v>
      </c>
      <c r="P3668">
        <v>178</v>
      </c>
      <c r="Q3668">
        <v>0</v>
      </c>
      <c r="R3668">
        <v>0</v>
      </c>
      <c r="S3668">
        <v>0</v>
      </c>
      <c r="T3668">
        <v>5</v>
      </c>
      <c r="U3668">
        <v>0</v>
      </c>
      <c r="V3668">
        <v>0</v>
      </c>
      <c r="W3668">
        <v>0</v>
      </c>
      <c r="X3668">
        <v>66.721130397821824</v>
      </c>
      <c r="Y3668">
        <v>0</v>
      </c>
      <c r="Z3668">
        <v>0</v>
      </c>
      <c r="AA3668">
        <v>0</v>
      </c>
      <c r="AB3668">
        <v>9.3273960176270698</v>
      </c>
      <c r="AC3668">
        <v>0</v>
      </c>
      <c r="AD3668">
        <v>0</v>
      </c>
      <c r="AE3668">
        <v>76.04852641544889</v>
      </c>
    </row>
    <row r="3669" spans="1:31" x14ac:dyDescent="0.3">
      <c r="A3669">
        <v>2459352</v>
      </c>
      <c r="B3669">
        <v>1</v>
      </c>
      <c r="C3669" t="s">
        <v>80</v>
      </c>
      <c r="D3669" t="s">
        <v>83</v>
      </c>
      <c r="E3669" t="s">
        <v>173</v>
      </c>
      <c r="F3669" t="s">
        <v>10800</v>
      </c>
      <c r="G3669" t="s">
        <v>219</v>
      </c>
      <c r="H3669" t="s">
        <v>144</v>
      </c>
      <c r="I3669" t="s">
        <v>136</v>
      </c>
      <c r="J3669" t="s">
        <v>3</v>
      </c>
      <c r="K3669" t="s">
        <v>138</v>
      </c>
      <c r="L3669" t="s">
        <v>10801</v>
      </c>
      <c r="M3669" t="s">
        <v>10749</v>
      </c>
      <c r="N3669">
        <v>4.5061111110000001</v>
      </c>
      <c r="O3669">
        <v>0</v>
      </c>
      <c r="P3669">
        <v>6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6.6157432618248011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6.6157432618248011</v>
      </c>
    </row>
    <row r="3670" spans="1:31" x14ac:dyDescent="0.3">
      <c r="A3670">
        <v>2459355</v>
      </c>
      <c r="B3670">
        <v>1</v>
      </c>
      <c r="C3670" t="s">
        <v>80</v>
      </c>
      <c r="D3670" t="s">
        <v>102</v>
      </c>
      <c r="E3670" t="s">
        <v>169</v>
      </c>
      <c r="F3670" t="s">
        <v>10802</v>
      </c>
      <c r="G3670" t="s">
        <v>226</v>
      </c>
      <c r="H3670" t="s">
        <v>135</v>
      </c>
      <c r="I3670" t="s">
        <v>136</v>
      </c>
      <c r="J3670" t="s">
        <v>137</v>
      </c>
      <c r="K3670" t="s">
        <v>162</v>
      </c>
      <c r="L3670" t="s">
        <v>10803</v>
      </c>
      <c r="M3670" t="s">
        <v>10804</v>
      </c>
      <c r="N3670">
        <v>1.1247222219999999</v>
      </c>
      <c r="O3670">
        <v>1</v>
      </c>
      <c r="P3670">
        <v>1710</v>
      </c>
      <c r="Q3670">
        <v>10</v>
      </c>
      <c r="R3670">
        <v>527</v>
      </c>
      <c r="S3670">
        <v>16</v>
      </c>
      <c r="T3670">
        <v>291</v>
      </c>
      <c r="U3670">
        <v>8</v>
      </c>
      <c r="V3670">
        <v>1</v>
      </c>
      <c r="W3670">
        <v>0.11369735606172846</v>
      </c>
      <c r="X3670">
        <v>323.55362137140804</v>
      </c>
      <c r="Y3670">
        <v>17.320069623743365</v>
      </c>
      <c r="Z3670">
        <v>196.43397493285539</v>
      </c>
      <c r="AA3670">
        <v>218.67207175056456</v>
      </c>
      <c r="AB3670">
        <v>482.08298089090204</v>
      </c>
      <c r="AC3670">
        <v>1848.2006338017306</v>
      </c>
      <c r="AD3670">
        <v>80.338067278956714</v>
      </c>
      <c r="AE3670">
        <v>3166.7151170062225</v>
      </c>
    </row>
    <row r="3671" spans="1:31" x14ac:dyDescent="0.3">
      <c r="A3671">
        <v>2459357</v>
      </c>
      <c r="B3671">
        <v>1</v>
      </c>
      <c r="C3671" t="s">
        <v>80</v>
      </c>
      <c r="D3671" t="s">
        <v>91</v>
      </c>
      <c r="E3671" t="s">
        <v>159</v>
      </c>
      <c r="F3671" t="s">
        <v>10805</v>
      </c>
      <c r="G3671" t="s">
        <v>226</v>
      </c>
      <c r="H3671" t="s">
        <v>144</v>
      </c>
      <c r="I3671" t="s">
        <v>136</v>
      </c>
      <c r="J3671" t="s">
        <v>137</v>
      </c>
      <c r="K3671" t="s">
        <v>162</v>
      </c>
      <c r="L3671" t="s">
        <v>10806</v>
      </c>
      <c r="M3671" t="s">
        <v>10807</v>
      </c>
      <c r="N3671">
        <v>2.7641666659999999</v>
      </c>
      <c r="O3671">
        <v>0</v>
      </c>
      <c r="P3671">
        <v>276</v>
      </c>
      <c r="Q3671">
        <v>0</v>
      </c>
      <c r="R3671">
        <v>3</v>
      </c>
      <c r="S3671">
        <v>0</v>
      </c>
      <c r="T3671">
        <v>32</v>
      </c>
      <c r="U3671">
        <v>0</v>
      </c>
      <c r="V3671">
        <v>0</v>
      </c>
      <c r="W3671">
        <v>0</v>
      </c>
      <c r="X3671">
        <v>191.54722577828946</v>
      </c>
      <c r="Y3671">
        <v>0</v>
      </c>
      <c r="Z3671">
        <v>0.14919681287821995</v>
      </c>
      <c r="AA3671">
        <v>0</v>
      </c>
      <c r="AB3671">
        <v>80.362600727716625</v>
      </c>
      <c r="AC3671">
        <v>0</v>
      </c>
      <c r="AD3671">
        <v>0</v>
      </c>
      <c r="AE3671">
        <v>272.05902331888433</v>
      </c>
    </row>
    <row r="3672" spans="1:31" x14ac:dyDescent="0.3">
      <c r="A3672">
        <v>2459358</v>
      </c>
      <c r="B3672">
        <v>1</v>
      </c>
      <c r="C3672" t="s">
        <v>81</v>
      </c>
      <c r="D3672" t="s">
        <v>122</v>
      </c>
      <c r="E3672" t="s">
        <v>147</v>
      </c>
      <c r="F3672" t="s">
        <v>10808</v>
      </c>
      <c r="G3672" t="s">
        <v>381</v>
      </c>
      <c r="H3672" t="s">
        <v>135</v>
      </c>
      <c r="I3672" t="s">
        <v>136</v>
      </c>
      <c r="J3672" t="s">
        <v>137</v>
      </c>
      <c r="K3672" t="s">
        <v>162</v>
      </c>
      <c r="L3672" t="s">
        <v>10809</v>
      </c>
      <c r="M3672" t="s">
        <v>10810</v>
      </c>
      <c r="N3672">
        <v>0.26055555499999999</v>
      </c>
      <c r="O3672">
        <v>0</v>
      </c>
      <c r="P3672">
        <v>465</v>
      </c>
      <c r="Q3672">
        <v>0</v>
      </c>
      <c r="R3672">
        <v>1</v>
      </c>
      <c r="S3672">
        <v>0</v>
      </c>
      <c r="T3672">
        <v>7</v>
      </c>
      <c r="U3672">
        <v>0</v>
      </c>
      <c r="V3672">
        <v>0</v>
      </c>
      <c r="W3672">
        <v>0</v>
      </c>
      <c r="X3672">
        <v>33.050840828117842</v>
      </c>
      <c r="Y3672">
        <v>0</v>
      </c>
      <c r="Z3672">
        <v>0.26805588232273858</v>
      </c>
      <c r="AA3672">
        <v>0</v>
      </c>
      <c r="AB3672">
        <v>3.2758779719932525</v>
      </c>
      <c r="AC3672">
        <v>0</v>
      </c>
      <c r="AD3672">
        <v>0</v>
      </c>
      <c r="AE3672">
        <v>36.594774682433837</v>
      </c>
    </row>
    <row r="3673" spans="1:31" x14ac:dyDescent="0.3">
      <c r="A3673">
        <v>2459359</v>
      </c>
      <c r="B3673">
        <v>1</v>
      </c>
      <c r="C3673" t="s">
        <v>80</v>
      </c>
      <c r="D3673" t="s">
        <v>94</v>
      </c>
      <c r="E3673" t="s">
        <v>141</v>
      </c>
      <c r="F3673" t="s">
        <v>10811</v>
      </c>
      <c r="G3673" t="s">
        <v>156</v>
      </c>
      <c r="H3673" t="s">
        <v>144</v>
      </c>
      <c r="I3673" t="s">
        <v>136</v>
      </c>
      <c r="J3673" t="s">
        <v>137</v>
      </c>
      <c r="K3673" t="s">
        <v>138</v>
      </c>
      <c r="L3673" t="s">
        <v>10812</v>
      </c>
      <c r="M3673" t="s">
        <v>10813</v>
      </c>
      <c r="N3673">
        <v>1.870833333</v>
      </c>
      <c r="O3673">
        <v>0</v>
      </c>
      <c r="P3673">
        <v>4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0.22004509126818206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0.22004509126818206</v>
      </c>
    </row>
    <row r="3674" spans="1:31" x14ac:dyDescent="0.3">
      <c r="A3674">
        <v>2459362</v>
      </c>
      <c r="B3674">
        <v>1</v>
      </c>
      <c r="C3674" t="s">
        <v>80</v>
      </c>
      <c r="D3674" t="s">
        <v>93</v>
      </c>
      <c r="E3674" t="s">
        <v>141</v>
      </c>
      <c r="F3674" t="s">
        <v>10814</v>
      </c>
      <c r="G3674" t="s">
        <v>2554</v>
      </c>
      <c r="H3674" t="s">
        <v>144</v>
      </c>
      <c r="I3674" t="s">
        <v>136</v>
      </c>
      <c r="J3674" t="s">
        <v>137</v>
      </c>
      <c r="K3674" t="s">
        <v>138</v>
      </c>
      <c r="L3674" t="s">
        <v>10815</v>
      </c>
      <c r="M3674" t="s">
        <v>10816</v>
      </c>
      <c r="N3674">
        <v>2.4516666659999999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16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16.946606757160012</v>
      </c>
      <c r="AC3674">
        <v>0</v>
      </c>
      <c r="AD3674">
        <v>0</v>
      </c>
      <c r="AE3674">
        <v>16.946606757160012</v>
      </c>
    </row>
    <row r="3675" spans="1:31" x14ac:dyDescent="0.3">
      <c r="A3675">
        <v>2459369</v>
      </c>
      <c r="B3675">
        <v>1</v>
      </c>
      <c r="C3675" t="s">
        <v>80</v>
      </c>
      <c r="D3675" t="s">
        <v>101</v>
      </c>
      <c r="E3675" t="s">
        <v>141</v>
      </c>
      <c r="F3675" t="s">
        <v>10817</v>
      </c>
      <c r="G3675" t="s">
        <v>143</v>
      </c>
      <c r="H3675" t="s">
        <v>144</v>
      </c>
      <c r="I3675" t="s">
        <v>136</v>
      </c>
      <c r="J3675" t="s">
        <v>137</v>
      </c>
      <c r="K3675" t="s">
        <v>138</v>
      </c>
      <c r="L3675" t="s">
        <v>10818</v>
      </c>
      <c r="M3675" t="s">
        <v>10819</v>
      </c>
      <c r="N3675">
        <v>2.755833333</v>
      </c>
      <c r="O3675">
        <v>0</v>
      </c>
      <c r="P3675">
        <v>28</v>
      </c>
      <c r="Q3675">
        <v>0</v>
      </c>
      <c r="R3675">
        <v>0</v>
      </c>
      <c r="S3675">
        <v>0</v>
      </c>
      <c r="T3675">
        <v>15</v>
      </c>
      <c r="U3675">
        <v>0</v>
      </c>
      <c r="V3675">
        <v>0</v>
      </c>
      <c r="W3675">
        <v>0</v>
      </c>
      <c r="X3675">
        <v>24.531617240900463</v>
      </c>
      <c r="Y3675">
        <v>0</v>
      </c>
      <c r="Z3675">
        <v>0</v>
      </c>
      <c r="AA3675">
        <v>0</v>
      </c>
      <c r="AB3675">
        <v>59.007821571840203</v>
      </c>
      <c r="AC3675">
        <v>0</v>
      </c>
      <c r="AD3675">
        <v>0</v>
      </c>
      <c r="AE3675">
        <v>83.53943881274067</v>
      </c>
    </row>
    <row r="3676" spans="1:31" x14ac:dyDescent="0.3">
      <c r="A3676">
        <v>2459370</v>
      </c>
      <c r="B3676">
        <v>1</v>
      </c>
      <c r="C3676" t="s">
        <v>80</v>
      </c>
      <c r="D3676" t="s">
        <v>92</v>
      </c>
      <c r="E3676" t="s">
        <v>173</v>
      </c>
      <c r="F3676" t="s">
        <v>10820</v>
      </c>
      <c r="G3676" t="s">
        <v>175</v>
      </c>
      <c r="H3676" t="s">
        <v>144</v>
      </c>
      <c r="I3676" t="s">
        <v>136</v>
      </c>
      <c r="J3676" t="s">
        <v>137</v>
      </c>
      <c r="K3676" t="s">
        <v>138</v>
      </c>
      <c r="L3676" t="s">
        <v>10821</v>
      </c>
      <c r="M3676" t="s">
        <v>10822</v>
      </c>
      <c r="N3676">
        <v>0.51888888799999999</v>
      </c>
      <c r="O3676">
        <v>0</v>
      </c>
      <c r="P3676">
        <v>1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5.6345964010490836E-2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5.6345964010490836E-2</v>
      </c>
    </row>
    <row r="3677" spans="1:31" x14ac:dyDescent="0.3">
      <c r="A3677">
        <v>2459375</v>
      </c>
      <c r="B3677">
        <v>1</v>
      </c>
      <c r="C3677" t="s">
        <v>80</v>
      </c>
      <c r="D3677" t="s">
        <v>106</v>
      </c>
      <c r="E3677" t="s">
        <v>141</v>
      </c>
      <c r="F3677" t="s">
        <v>10487</v>
      </c>
      <c r="G3677" t="s">
        <v>156</v>
      </c>
      <c r="H3677" t="s">
        <v>144</v>
      </c>
      <c r="I3677" t="s">
        <v>136</v>
      </c>
      <c r="J3677" t="s">
        <v>137</v>
      </c>
      <c r="K3677" t="s">
        <v>138</v>
      </c>
      <c r="L3677" t="s">
        <v>10823</v>
      </c>
      <c r="M3677" t="s">
        <v>10824</v>
      </c>
      <c r="N3677">
        <v>2.3777777769999999</v>
      </c>
      <c r="O3677">
        <v>0</v>
      </c>
      <c r="P3677">
        <v>217</v>
      </c>
      <c r="Q3677">
        <v>0</v>
      </c>
      <c r="R3677">
        <v>0</v>
      </c>
      <c r="S3677">
        <v>0</v>
      </c>
      <c r="T3677">
        <v>14</v>
      </c>
      <c r="U3677">
        <v>0</v>
      </c>
      <c r="V3677">
        <v>0</v>
      </c>
      <c r="W3677">
        <v>0</v>
      </c>
      <c r="X3677">
        <v>118.777496049569</v>
      </c>
      <c r="Y3677">
        <v>0</v>
      </c>
      <c r="Z3677">
        <v>0</v>
      </c>
      <c r="AA3677">
        <v>0</v>
      </c>
      <c r="AB3677">
        <v>31.84510028006736</v>
      </c>
      <c r="AC3677">
        <v>0</v>
      </c>
      <c r="AD3677">
        <v>0</v>
      </c>
      <c r="AE3677">
        <v>150.62259632963637</v>
      </c>
    </row>
    <row r="3678" spans="1:31" x14ac:dyDescent="0.3">
      <c r="A3678">
        <v>2459380</v>
      </c>
      <c r="B3678">
        <v>1</v>
      </c>
      <c r="C3678" t="s">
        <v>80</v>
      </c>
      <c r="D3678" t="s">
        <v>100</v>
      </c>
      <c r="E3678" t="s">
        <v>132</v>
      </c>
      <c r="F3678" t="s">
        <v>10825</v>
      </c>
      <c r="G3678" t="s">
        <v>149</v>
      </c>
      <c r="H3678" t="s">
        <v>135</v>
      </c>
      <c r="I3678" t="s">
        <v>136</v>
      </c>
      <c r="J3678" t="s">
        <v>137</v>
      </c>
      <c r="K3678" t="s">
        <v>138</v>
      </c>
      <c r="L3678" t="s">
        <v>10826</v>
      </c>
      <c r="M3678" t="s">
        <v>10827</v>
      </c>
      <c r="N3678">
        <v>0.77861111100000002</v>
      </c>
      <c r="O3678">
        <v>0</v>
      </c>
      <c r="P3678">
        <v>3</v>
      </c>
      <c r="Q3678">
        <v>58</v>
      </c>
      <c r="R3678">
        <v>72</v>
      </c>
      <c r="S3678">
        <v>3</v>
      </c>
      <c r="T3678">
        <v>5</v>
      </c>
      <c r="U3678">
        <v>0</v>
      </c>
      <c r="V3678">
        <v>0</v>
      </c>
      <c r="W3678">
        <v>0</v>
      </c>
      <c r="X3678">
        <v>2.1613572457968928</v>
      </c>
      <c r="Y3678">
        <v>29.108114953467613</v>
      </c>
      <c r="Z3678">
        <v>103.34200672521978</v>
      </c>
      <c r="AA3678">
        <v>63.439085792324072</v>
      </c>
      <c r="AB3678">
        <v>0.52890015103989185</v>
      </c>
      <c r="AC3678">
        <v>0</v>
      </c>
      <c r="AD3678">
        <v>0</v>
      </c>
      <c r="AE3678">
        <v>198.57946486784826</v>
      </c>
    </row>
    <row r="3679" spans="1:31" x14ac:dyDescent="0.3">
      <c r="A3679">
        <v>2459382</v>
      </c>
      <c r="B3679">
        <v>1</v>
      </c>
      <c r="C3679" t="s">
        <v>80</v>
      </c>
      <c r="D3679" t="s">
        <v>97</v>
      </c>
      <c r="E3679" t="s">
        <v>147</v>
      </c>
      <c r="F3679" t="s">
        <v>3279</v>
      </c>
      <c r="G3679" t="s">
        <v>166</v>
      </c>
      <c r="H3679" t="s">
        <v>135</v>
      </c>
      <c r="I3679" t="s">
        <v>136</v>
      </c>
      <c r="J3679" t="s">
        <v>137</v>
      </c>
      <c r="K3679" t="s">
        <v>138</v>
      </c>
      <c r="L3679" t="s">
        <v>10828</v>
      </c>
      <c r="M3679" t="s">
        <v>10829</v>
      </c>
      <c r="N3679">
        <v>1.5638888879999999</v>
      </c>
      <c r="O3679">
        <v>0</v>
      </c>
      <c r="P3679">
        <v>589</v>
      </c>
      <c r="Q3679">
        <v>0</v>
      </c>
      <c r="R3679">
        <v>5</v>
      </c>
      <c r="S3679">
        <v>0</v>
      </c>
      <c r="T3679">
        <v>59</v>
      </c>
      <c r="U3679">
        <v>0</v>
      </c>
      <c r="V3679">
        <v>0</v>
      </c>
      <c r="W3679">
        <v>0</v>
      </c>
      <c r="X3679">
        <v>359.79787105075638</v>
      </c>
      <c r="Y3679">
        <v>0</v>
      </c>
      <c r="Z3679">
        <v>1.4934273074217095</v>
      </c>
      <c r="AA3679">
        <v>0</v>
      </c>
      <c r="AB3679">
        <v>161.55950130454738</v>
      </c>
      <c r="AC3679">
        <v>0</v>
      </c>
      <c r="AD3679">
        <v>0</v>
      </c>
      <c r="AE3679">
        <v>522.85079966272542</v>
      </c>
    </row>
    <row r="3680" spans="1:31" x14ac:dyDescent="0.3">
      <c r="A3680">
        <v>2459383</v>
      </c>
      <c r="B3680">
        <v>1</v>
      </c>
      <c r="C3680" t="s">
        <v>81</v>
      </c>
      <c r="D3680" t="s">
        <v>112</v>
      </c>
      <c r="E3680" t="s">
        <v>169</v>
      </c>
      <c r="F3680" t="s">
        <v>10830</v>
      </c>
      <c r="G3680" t="s">
        <v>149</v>
      </c>
      <c r="H3680" t="s">
        <v>135</v>
      </c>
      <c r="I3680" t="s">
        <v>136</v>
      </c>
      <c r="J3680" t="s">
        <v>137</v>
      </c>
      <c r="K3680" t="s">
        <v>138</v>
      </c>
      <c r="L3680" t="s">
        <v>10831</v>
      </c>
      <c r="M3680" t="s">
        <v>10832</v>
      </c>
      <c r="N3680">
        <v>9.3888888000000004E-2</v>
      </c>
      <c r="O3680">
        <v>1</v>
      </c>
      <c r="P3680">
        <v>844</v>
      </c>
      <c r="Q3680">
        <v>101</v>
      </c>
      <c r="R3680">
        <v>153</v>
      </c>
      <c r="S3680">
        <v>12</v>
      </c>
      <c r="T3680">
        <v>102</v>
      </c>
      <c r="U3680">
        <v>0</v>
      </c>
      <c r="V3680">
        <v>1</v>
      </c>
      <c r="W3680">
        <v>0</v>
      </c>
      <c r="X3680">
        <v>19.494305570854944</v>
      </c>
      <c r="Y3680">
        <v>5.3615287648323999</v>
      </c>
      <c r="Z3680">
        <v>10.758557791601243</v>
      </c>
      <c r="AA3680">
        <v>4.5355105100084296</v>
      </c>
      <c r="AB3680">
        <v>9.1500773725272193</v>
      </c>
      <c r="AC3680">
        <v>0</v>
      </c>
      <c r="AD3680">
        <v>18.121203224431515</v>
      </c>
      <c r="AE3680">
        <v>67.42118323425575</v>
      </c>
    </row>
    <row r="3681" spans="1:31" x14ac:dyDescent="0.3">
      <c r="A3681">
        <v>2459385</v>
      </c>
      <c r="B3681">
        <v>1</v>
      </c>
      <c r="C3681" t="s">
        <v>80</v>
      </c>
      <c r="D3681" t="s">
        <v>96</v>
      </c>
      <c r="E3681" t="s">
        <v>141</v>
      </c>
      <c r="F3681" t="s">
        <v>10833</v>
      </c>
      <c r="G3681" t="s">
        <v>156</v>
      </c>
      <c r="H3681" t="s">
        <v>144</v>
      </c>
      <c r="I3681" t="s">
        <v>136</v>
      </c>
      <c r="J3681" t="s">
        <v>137</v>
      </c>
      <c r="K3681" t="s">
        <v>138</v>
      </c>
      <c r="L3681" t="s">
        <v>10834</v>
      </c>
      <c r="M3681" t="s">
        <v>10835</v>
      </c>
      <c r="N3681">
        <v>6.835555555</v>
      </c>
      <c r="O3681">
        <v>0</v>
      </c>
      <c r="P3681">
        <v>52</v>
      </c>
      <c r="Q3681">
        <v>0</v>
      </c>
      <c r="R3681">
        <v>0</v>
      </c>
      <c r="S3681">
        <v>0</v>
      </c>
      <c r="T3681">
        <v>7</v>
      </c>
      <c r="U3681">
        <v>0</v>
      </c>
      <c r="V3681">
        <v>0</v>
      </c>
      <c r="W3681">
        <v>0</v>
      </c>
      <c r="X3681">
        <v>200.85996654126589</v>
      </c>
      <c r="Y3681">
        <v>0</v>
      </c>
      <c r="Z3681">
        <v>0</v>
      </c>
      <c r="AA3681">
        <v>0</v>
      </c>
      <c r="AB3681">
        <v>139.99423298420629</v>
      </c>
      <c r="AC3681">
        <v>0</v>
      </c>
      <c r="AD3681">
        <v>0</v>
      </c>
      <c r="AE3681">
        <v>340.85419952547215</v>
      </c>
    </row>
    <row r="3682" spans="1:31" x14ac:dyDescent="0.3">
      <c r="A3682">
        <v>2459387</v>
      </c>
      <c r="B3682">
        <v>1</v>
      </c>
      <c r="C3682" t="s">
        <v>81</v>
      </c>
      <c r="D3682" t="s">
        <v>122</v>
      </c>
      <c r="E3682" t="s">
        <v>159</v>
      </c>
      <c r="F3682" t="s">
        <v>10836</v>
      </c>
      <c r="G3682" t="s">
        <v>226</v>
      </c>
      <c r="H3682" t="s">
        <v>144</v>
      </c>
      <c r="I3682" t="s">
        <v>136</v>
      </c>
      <c r="J3682" t="s">
        <v>137</v>
      </c>
      <c r="K3682" t="s">
        <v>162</v>
      </c>
      <c r="L3682" t="s">
        <v>10837</v>
      </c>
      <c r="M3682" t="s">
        <v>10838</v>
      </c>
      <c r="N3682">
        <v>0.34416666600000001</v>
      </c>
      <c r="O3682">
        <v>0</v>
      </c>
      <c r="P3682">
        <v>219</v>
      </c>
      <c r="Q3682">
        <v>0</v>
      </c>
      <c r="R3682">
        <v>0</v>
      </c>
      <c r="S3682">
        <v>0</v>
      </c>
      <c r="T3682">
        <v>7</v>
      </c>
      <c r="U3682">
        <v>0</v>
      </c>
      <c r="V3682">
        <v>0</v>
      </c>
      <c r="W3682">
        <v>0</v>
      </c>
      <c r="X3682">
        <v>20.569065555631663</v>
      </c>
      <c r="Y3682">
        <v>0</v>
      </c>
      <c r="Z3682">
        <v>0</v>
      </c>
      <c r="AA3682">
        <v>0</v>
      </c>
      <c r="AB3682">
        <v>7.6859377738492807</v>
      </c>
      <c r="AC3682">
        <v>0</v>
      </c>
      <c r="AD3682">
        <v>0</v>
      </c>
      <c r="AE3682">
        <v>28.255003329480942</v>
      </c>
    </row>
    <row r="3683" spans="1:31" x14ac:dyDescent="0.3">
      <c r="A3683">
        <v>2459390</v>
      </c>
      <c r="B3683">
        <v>1</v>
      </c>
      <c r="C3683" t="s">
        <v>81</v>
      </c>
      <c r="D3683" t="s">
        <v>124</v>
      </c>
      <c r="E3683" t="s">
        <v>141</v>
      </c>
      <c r="F3683" t="s">
        <v>10265</v>
      </c>
      <c r="G3683" t="s">
        <v>161</v>
      </c>
      <c r="H3683" t="s">
        <v>144</v>
      </c>
      <c r="I3683" t="s">
        <v>136</v>
      </c>
      <c r="J3683" t="s">
        <v>137</v>
      </c>
      <c r="K3683" t="s">
        <v>162</v>
      </c>
      <c r="L3683" t="s">
        <v>10839</v>
      </c>
      <c r="M3683" t="s">
        <v>10840</v>
      </c>
      <c r="N3683">
        <v>2.3516666659999999</v>
      </c>
      <c r="O3683">
        <v>0</v>
      </c>
      <c r="P3683">
        <v>117</v>
      </c>
      <c r="Q3683">
        <v>0</v>
      </c>
      <c r="R3683">
        <v>2</v>
      </c>
      <c r="S3683">
        <v>0</v>
      </c>
      <c r="T3683">
        <v>3</v>
      </c>
      <c r="U3683">
        <v>0</v>
      </c>
      <c r="V3683">
        <v>0</v>
      </c>
      <c r="W3683">
        <v>0</v>
      </c>
      <c r="X3683">
        <v>54.234778395469512</v>
      </c>
      <c r="Y3683">
        <v>0</v>
      </c>
      <c r="Z3683">
        <v>0.18432471518745724</v>
      </c>
      <c r="AA3683">
        <v>0</v>
      </c>
      <c r="AB3683">
        <v>10.185002158523146</v>
      </c>
      <c r="AC3683">
        <v>0</v>
      </c>
      <c r="AD3683">
        <v>0</v>
      </c>
      <c r="AE3683">
        <v>64.60410526918011</v>
      </c>
    </row>
    <row r="3684" spans="1:31" x14ac:dyDescent="0.3">
      <c r="A3684">
        <v>2459393</v>
      </c>
      <c r="B3684">
        <v>1</v>
      </c>
      <c r="C3684" t="s">
        <v>80</v>
      </c>
      <c r="D3684" t="s">
        <v>92</v>
      </c>
      <c r="E3684" t="s">
        <v>173</v>
      </c>
      <c r="F3684" t="s">
        <v>10841</v>
      </c>
      <c r="G3684" t="s">
        <v>461</v>
      </c>
      <c r="H3684" t="s">
        <v>144</v>
      </c>
      <c r="I3684" t="s">
        <v>136</v>
      </c>
      <c r="J3684" t="s">
        <v>137</v>
      </c>
      <c r="K3684" t="s">
        <v>138</v>
      </c>
      <c r="L3684" t="s">
        <v>10842</v>
      </c>
      <c r="M3684" t="s">
        <v>10843</v>
      </c>
      <c r="N3684">
        <v>0.49444444399999998</v>
      </c>
      <c r="O3684">
        <v>0</v>
      </c>
      <c r="P3684">
        <v>1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4.6166837752525128E-2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4.6166837752525128E-2</v>
      </c>
    </row>
    <row r="3685" spans="1:31" x14ac:dyDescent="0.3">
      <c r="A3685">
        <v>2459397</v>
      </c>
      <c r="B3685">
        <v>1</v>
      </c>
      <c r="C3685" t="s">
        <v>80</v>
      </c>
      <c r="D3685" t="s">
        <v>84</v>
      </c>
      <c r="E3685" t="s">
        <v>159</v>
      </c>
      <c r="F3685" t="s">
        <v>10844</v>
      </c>
      <c r="G3685" t="s">
        <v>143</v>
      </c>
      <c r="H3685" t="s">
        <v>144</v>
      </c>
      <c r="I3685" t="s">
        <v>136</v>
      </c>
      <c r="J3685" t="s">
        <v>137</v>
      </c>
      <c r="K3685" t="s">
        <v>138</v>
      </c>
      <c r="L3685" t="s">
        <v>10845</v>
      </c>
      <c r="M3685" t="s">
        <v>10846</v>
      </c>
      <c r="N3685">
        <v>0.68333333299999999</v>
      </c>
      <c r="O3685">
        <v>0</v>
      </c>
      <c r="P3685">
        <v>1087</v>
      </c>
      <c r="Q3685">
        <v>0</v>
      </c>
      <c r="R3685">
        <v>0</v>
      </c>
      <c r="S3685">
        <v>0</v>
      </c>
      <c r="T3685">
        <v>79</v>
      </c>
      <c r="U3685">
        <v>0</v>
      </c>
      <c r="V3685">
        <v>0</v>
      </c>
      <c r="W3685">
        <v>0</v>
      </c>
      <c r="X3685">
        <v>233.35025054916807</v>
      </c>
      <c r="Y3685">
        <v>0</v>
      </c>
      <c r="Z3685">
        <v>0</v>
      </c>
      <c r="AA3685">
        <v>0</v>
      </c>
      <c r="AB3685">
        <v>52.1933717647455</v>
      </c>
      <c r="AC3685">
        <v>0</v>
      </c>
      <c r="AD3685">
        <v>0</v>
      </c>
      <c r="AE3685">
        <v>285.54362231391354</v>
      </c>
    </row>
    <row r="3686" spans="1:31" x14ac:dyDescent="0.3">
      <c r="A3686">
        <v>2459401</v>
      </c>
      <c r="B3686">
        <v>1</v>
      </c>
      <c r="C3686" t="s">
        <v>80</v>
      </c>
      <c r="D3686" t="s">
        <v>99</v>
      </c>
      <c r="E3686" t="s">
        <v>141</v>
      </c>
      <c r="F3686" t="s">
        <v>10847</v>
      </c>
      <c r="G3686" t="s">
        <v>161</v>
      </c>
      <c r="H3686" t="s">
        <v>144</v>
      </c>
      <c r="I3686" t="s">
        <v>136</v>
      </c>
      <c r="J3686" t="s">
        <v>137</v>
      </c>
      <c r="K3686" t="s">
        <v>162</v>
      </c>
      <c r="L3686" t="s">
        <v>10848</v>
      </c>
      <c r="M3686" t="s">
        <v>10849</v>
      </c>
      <c r="N3686">
        <v>1.0636111109999999</v>
      </c>
      <c r="O3686">
        <v>0</v>
      </c>
      <c r="P3686">
        <v>67</v>
      </c>
      <c r="Q3686">
        <v>0</v>
      </c>
      <c r="R3686">
        <v>0</v>
      </c>
      <c r="S3686">
        <v>0</v>
      </c>
      <c r="T3686">
        <v>6</v>
      </c>
      <c r="U3686">
        <v>0</v>
      </c>
      <c r="V3686">
        <v>0</v>
      </c>
      <c r="W3686">
        <v>0</v>
      </c>
      <c r="X3686">
        <v>12.583083334754583</v>
      </c>
      <c r="Y3686">
        <v>0</v>
      </c>
      <c r="Z3686">
        <v>0</v>
      </c>
      <c r="AA3686">
        <v>0</v>
      </c>
      <c r="AB3686">
        <v>10.541851497787915</v>
      </c>
      <c r="AC3686">
        <v>0</v>
      </c>
      <c r="AD3686">
        <v>0</v>
      </c>
      <c r="AE3686">
        <v>23.1249348325425</v>
      </c>
    </row>
    <row r="3687" spans="1:31" x14ac:dyDescent="0.3">
      <c r="A3687">
        <v>2459402</v>
      </c>
      <c r="B3687">
        <v>1</v>
      </c>
      <c r="C3687" t="s">
        <v>80</v>
      </c>
      <c r="D3687" t="s">
        <v>97</v>
      </c>
      <c r="E3687" t="s">
        <v>173</v>
      </c>
      <c r="F3687" t="s">
        <v>10850</v>
      </c>
      <c r="G3687" t="s">
        <v>219</v>
      </c>
      <c r="H3687" t="s">
        <v>144</v>
      </c>
      <c r="I3687" t="s">
        <v>136</v>
      </c>
      <c r="J3687" t="s">
        <v>3</v>
      </c>
      <c r="K3687" t="s">
        <v>138</v>
      </c>
      <c r="L3687" t="s">
        <v>10851</v>
      </c>
      <c r="M3687" t="s">
        <v>10852</v>
      </c>
      <c r="N3687">
        <v>9.4913888879999995</v>
      </c>
      <c r="O3687">
        <v>0</v>
      </c>
      <c r="P3687">
        <v>1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3.2207084817758744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3.2207084817758744</v>
      </c>
    </row>
    <row r="3688" spans="1:31" x14ac:dyDescent="0.3">
      <c r="A3688">
        <v>2459405</v>
      </c>
      <c r="B3688">
        <v>1</v>
      </c>
      <c r="C3688" t="s">
        <v>80</v>
      </c>
      <c r="D3688" t="s">
        <v>92</v>
      </c>
      <c r="E3688" t="s">
        <v>141</v>
      </c>
      <c r="F3688" t="s">
        <v>10853</v>
      </c>
      <c r="G3688" t="s">
        <v>200</v>
      </c>
      <c r="H3688" t="s">
        <v>144</v>
      </c>
      <c r="I3688" t="s">
        <v>136</v>
      </c>
      <c r="J3688" t="s">
        <v>137</v>
      </c>
      <c r="K3688" t="s">
        <v>138</v>
      </c>
      <c r="L3688" t="s">
        <v>10854</v>
      </c>
      <c r="M3688" t="s">
        <v>10855</v>
      </c>
      <c r="N3688">
        <v>2.5188888880000002</v>
      </c>
      <c r="O3688">
        <v>0</v>
      </c>
      <c r="P3688">
        <v>30</v>
      </c>
      <c r="Q3688">
        <v>0</v>
      </c>
      <c r="R3688">
        <v>12</v>
      </c>
      <c r="S3688">
        <v>0</v>
      </c>
      <c r="T3688">
        <v>3</v>
      </c>
      <c r="U3688">
        <v>0</v>
      </c>
      <c r="V3688">
        <v>0</v>
      </c>
      <c r="W3688">
        <v>0</v>
      </c>
      <c r="X3688">
        <v>15.760589452030757</v>
      </c>
      <c r="Y3688">
        <v>0</v>
      </c>
      <c r="Z3688">
        <v>0.82850213570332976</v>
      </c>
      <c r="AA3688">
        <v>0</v>
      </c>
      <c r="AB3688">
        <v>10.813809225483013</v>
      </c>
      <c r="AC3688">
        <v>0</v>
      </c>
      <c r="AD3688">
        <v>0</v>
      </c>
      <c r="AE3688">
        <v>27.402900813217101</v>
      </c>
    </row>
    <row r="3689" spans="1:31" x14ac:dyDescent="0.3">
      <c r="A3689">
        <v>2459406</v>
      </c>
      <c r="B3689">
        <v>1</v>
      </c>
      <c r="C3689" t="s">
        <v>80</v>
      </c>
      <c r="D3689" t="s">
        <v>82</v>
      </c>
      <c r="E3689" t="s">
        <v>159</v>
      </c>
      <c r="F3689" t="s">
        <v>512</v>
      </c>
      <c r="G3689" t="s">
        <v>143</v>
      </c>
      <c r="H3689" t="s">
        <v>144</v>
      </c>
      <c r="I3689" t="s">
        <v>136</v>
      </c>
      <c r="J3689" t="s">
        <v>137</v>
      </c>
      <c r="K3689" t="s">
        <v>138</v>
      </c>
      <c r="L3689" t="s">
        <v>10856</v>
      </c>
      <c r="M3689" t="s">
        <v>10857</v>
      </c>
      <c r="N3689">
        <v>1.787222222</v>
      </c>
      <c r="O3689">
        <v>0</v>
      </c>
      <c r="P3689">
        <v>180</v>
      </c>
      <c r="Q3689">
        <v>0</v>
      </c>
      <c r="R3689">
        <v>0</v>
      </c>
      <c r="S3689">
        <v>0</v>
      </c>
      <c r="T3689">
        <v>13</v>
      </c>
      <c r="U3689">
        <v>0</v>
      </c>
      <c r="V3689">
        <v>0</v>
      </c>
      <c r="W3689">
        <v>0</v>
      </c>
      <c r="X3689">
        <v>69.678845544531896</v>
      </c>
      <c r="Y3689">
        <v>0</v>
      </c>
      <c r="Z3689">
        <v>0</v>
      </c>
      <c r="AA3689">
        <v>0</v>
      </c>
      <c r="AB3689">
        <v>8.9817665213919184</v>
      </c>
      <c r="AC3689">
        <v>0</v>
      </c>
      <c r="AD3689">
        <v>0</v>
      </c>
      <c r="AE3689">
        <v>78.660612065923814</v>
      </c>
    </row>
    <row r="3690" spans="1:31" x14ac:dyDescent="0.3">
      <c r="A3690">
        <v>2459410</v>
      </c>
      <c r="B3690">
        <v>1</v>
      </c>
      <c r="C3690" t="s">
        <v>80</v>
      </c>
      <c r="D3690" t="s">
        <v>86</v>
      </c>
      <c r="E3690" t="s">
        <v>147</v>
      </c>
      <c r="F3690" t="s">
        <v>10858</v>
      </c>
      <c r="G3690" t="s">
        <v>226</v>
      </c>
      <c r="H3690" t="s">
        <v>135</v>
      </c>
      <c r="I3690" t="s">
        <v>136</v>
      </c>
      <c r="J3690" t="s">
        <v>137</v>
      </c>
      <c r="K3690" t="s">
        <v>162</v>
      </c>
      <c r="L3690" t="s">
        <v>10859</v>
      </c>
      <c r="M3690" t="s">
        <v>10860</v>
      </c>
      <c r="N3690">
        <v>0.60972222200000004</v>
      </c>
      <c r="O3690">
        <v>0</v>
      </c>
      <c r="P3690">
        <v>2026</v>
      </c>
      <c r="Q3690">
        <v>0</v>
      </c>
      <c r="R3690">
        <v>7</v>
      </c>
      <c r="S3690">
        <v>1</v>
      </c>
      <c r="T3690">
        <v>150</v>
      </c>
      <c r="U3690">
        <v>0</v>
      </c>
      <c r="V3690">
        <v>0</v>
      </c>
      <c r="W3690">
        <v>0</v>
      </c>
      <c r="X3690">
        <v>404.08443200451654</v>
      </c>
      <c r="Y3690">
        <v>0</v>
      </c>
      <c r="Z3690">
        <v>0.99298960289941451</v>
      </c>
      <c r="AA3690">
        <v>48.368746055450579</v>
      </c>
      <c r="AB3690">
        <v>146.44697591116068</v>
      </c>
      <c r="AC3690">
        <v>0</v>
      </c>
      <c r="AD3690">
        <v>0</v>
      </c>
      <c r="AE3690">
        <v>599.89314357402714</v>
      </c>
    </row>
    <row r="3691" spans="1:31" x14ac:dyDescent="0.3">
      <c r="A3691">
        <v>2459417</v>
      </c>
      <c r="B3691">
        <v>1</v>
      </c>
      <c r="C3691" t="s">
        <v>80</v>
      </c>
      <c r="D3691" t="s">
        <v>85</v>
      </c>
      <c r="E3691" t="s">
        <v>141</v>
      </c>
      <c r="F3691" t="s">
        <v>7053</v>
      </c>
      <c r="G3691" t="s">
        <v>226</v>
      </c>
      <c r="H3691" t="s">
        <v>144</v>
      </c>
      <c r="I3691" t="s">
        <v>136</v>
      </c>
      <c r="J3691" t="s">
        <v>137</v>
      </c>
      <c r="K3691" t="s">
        <v>162</v>
      </c>
      <c r="L3691" t="s">
        <v>10861</v>
      </c>
      <c r="M3691" t="s">
        <v>10862</v>
      </c>
      <c r="N3691">
        <v>1.1716666659999999</v>
      </c>
      <c r="O3691">
        <v>0</v>
      </c>
      <c r="P3691">
        <v>139</v>
      </c>
      <c r="Q3691">
        <v>0</v>
      </c>
      <c r="R3691">
        <v>0</v>
      </c>
      <c r="S3691">
        <v>0</v>
      </c>
      <c r="T3691">
        <v>25</v>
      </c>
      <c r="U3691">
        <v>0</v>
      </c>
      <c r="V3691">
        <v>1</v>
      </c>
      <c r="W3691">
        <v>0</v>
      </c>
      <c r="X3691">
        <v>50.836267854929702</v>
      </c>
      <c r="Y3691">
        <v>0</v>
      </c>
      <c r="Z3691">
        <v>0</v>
      </c>
      <c r="AA3691">
        <v>0</v>
      </c>
      <c r="AB3691">
        <v>33.970766289628045</v>
      </c>
      <c r="AC3691">
        <v>0</v>
      </c>
      <c r="AD3691">
        <v>198.60996337440179</v>
      </c>
      <c r="AE3691">
        <v>283.41699751895953</v>
      </c>
    </row>
    <row r="3692" spans="1:31" x14ac:dyDescent="0.3">
      <c r="A3692">
        <v>2459422</v>
      </c>
      <c r="B3692">
        <v>1</v>
      </c>
      <c r="C3692" t="s">
        <v>80</v>
      </c>
      <c r="D3692" t="s">
        <v>100</v>
      </c>
      <c r="E3692" t="s">
        <v>147</v>
      </c>
      <c r="F3692" t="s">
        <v>10863</v>
      </c>
      <c r="G3692" t="s">
        <v>226</v>
      </c>
      <c r="H3692" t="s">
        <v>135</v>
      </c>
      <c r="I3692" t="s">
        <v>136</v>
      </c>
      <c r="J3692" t="s">
        <v>137</v>
      </c>
      <c r="K3692" t="s">
        <v>162</v>
      </c>
      <c r="L3692" t="s">
        <v>10864</v>
      </c>
      <c r="M3692" t="s">
        <v>10865</v>
      </c>
      <c r="N3692">
        <v>4.9788888880000002</v>
      </c>
      <c r="O3692">
        <v>2</v>
      </c>
      <c r="P3692">
        <v>6473</v>
      </c>
      <c r="Q3692">
        <v>2</v>
      </c>
      <c r="R3692">
        <v>38</v>
      </c>
      <c r="S3692">
        <v>7</v>
      </c>
      <c r="T3692">
        <v>470</v>
      </c>
      <c r="U3692">
        <v>0</v>
      </c>
      <c r="V3692">
        <v>0</v>
      </c>
      <c r="W3692">
        <v>4.4776874458490443</v>
      </c>
      <c r="X3692">
        <v>7383.529817503595</v>
      </c>
      <c r="Y3692">
        <v>2.8270583034603636</v>
      </c>
      <c r="Z3692">
        <v>40.085823639821342</v>
      </c>
      <c r="AA3692">
        <v>625.02909248497429</v>
      </c>
      <c r="AB3692">
        <v>2991.3488098773232</v>
      </c>
      <c r="AC3692">
        <v>0</v>
      </c>
      <c r="AD3692">
        <v>0</v>
      </c>
      <c r="AE3692">
        <v>11047.298289255024</v>
      </c>
    </row>
    <row r="3693" spans="1:31" x14ac:dyDescent="0.3">
      <c r="A3693">
        <v>2459425</v>
      </c>
      <c r="B3693">
        <v>1</v>
      </c>
      <c r="C3693" t="s">
        <v>80</v>
      </c>
      <c r="D3693" t="s">
        <v>98</v>
      </c>
      <c r="E3693" t="s">
        <v>132</v>
      </c>
      <c r="F3693" t="s">
        <v>10866</v>
      </c>
      <c r="G3693" t="s">
        <v>149</v>
      </c>
      <c r="H3693" t="s">
        <v>135</v>
      </c>
      <c r="I3693" t="s">
        <v>136</v>
      </c>
      <c r="J3693" t="s">
        <v>137</v>
      </c>
      <c r="K3693" t="s">
        <v>138</v>
      </c>
      <c r="L3693" t="s">
        <v>10867</v>
      </c>
      <c r="M3693" t="s">
        <v>10868</v>
      </c>
      <c r="N3693">
        <v>7.8333333000000005E-2</v>
      </c>
      <c r="O3693">
        <v>0</v>
      </c>
      <c r="P3693">
        <v>21</v>
      </c>
      <c r="Q3693">
        <v>11</v>
      </c>
      <c r="R3693">
        <v>125</v>
      </c>
      <c r="S3693">
        <v>4</v>
      </c>
      <c r="T3693">
        <v>34</v>
      </c>
      <c r="U3693">
        <v>2</v>
      </c>
      <c r="V3693">
        <v>0</v>
      </c>
      <c r="W3693">
        <v>0</v>
      </c>
      <c r="X3693">
        <v>0.92138699455354867</v>
      </c>
      <c r="Y3693">
        <v>1.174351300941159</v>
      </c>
      <c r="Z3693">
        <v>6.4136960682530351</v>
      </c>
      <c r="AA3693">
        <v>8.4319426480297892</v>
      </c>
      <c r="AB3693">
        <v>6.2430554193072556</v>
      </c>
      <c r="AC3693">
        <v>3.9889254850365843</v>
      </c>
      <c r="AD3693">
        <v>0</v>
      </c>
      <c r="AE3693">
        <v>27.173357916121372</v>
      </c>
    </row>
    <row r="3694" spans="1:31" x14ac:dyDescent="0.3">
      <c r="A3694">
        <v>2459426</v>
      </c>
      <c r="B3694">
        <v>1</v>
      </c>
      <c r="C3694" t="s">
        <v>80</v>
      </c>
      <c r="D3694" t="s">
        <v>111</v>
      </c>
      <c r="E3694" t="s">
        <v>159</v>
      </c>
      <c r="F3694" t="s">
        <v>10869</v>
      </c>
      <c r="G3694" t="s">
        <v>143</v>
      </c>
      <c r="H3694" t="s">
        <v>144</v>
      </c>
      <c r="I3694" t="s">
        <v>136</v>
      </c>
      <c r="J3694" t="s">
        <v>137</v>
      </c>
      <c r="K3694" t="s">
        <v>138</v>
      </c>
      <c r="L3694" t="s">
        <v>10870</v>
      </c>
      <c r="M3694" t="s">
        <v>10871</v>
      </c>
      <c r="N3694">
        <v>0.21416666600000001</v>
      </c>
      <c r="O3694">
        <v>0</v>
      </c>
      <c r="P3694">
        <v>565</v>
      </c>
      <c r="Q3694">
        <v>0</v>
      </c>
      <c r="R3694">
        <v>0</v>
      </c>
      <c r="S3694">
        <v>0</v>
      </c>
      <c r="T3694">
        <v>50</v>
      </c>
      <c r="U3694">
        <v>0</v>
      </c>
      <c r="V3694">
        <v>2</v>
      </c>
      <c r="W3694">
        <v>0</v>
      </c>
      <c r="X3694">
        <v>40.992516174663329</v>
      </c>
      <c r="Y3694">
        <v>0</v>
      </c>
      <c r="Z3694">
        <v>0</v>
      </c>
      <c r="AA3694">
        <v>0</v>
      </c>
      <c r="AB3694">
        <v>11.335322003415142</v>
      </c>
      <c r="AC3694">
        <v>0</v>
      </c>
      <c r="AD3694">
        <v>53.056517769185717</v>
      </c>
      <c r="AE3694">
        <v>105.3843559472642</v>
      </c>
    </row>
    <row r="3695" spans="1:31" x14ac:dyDescent="0.3">
      <c r="A3695">
        <v>2459428</v>
      </c>
      <c r="B3695">
        <v>1</v>
      </c>
      <c r="C3695" t="s">
        <v>81</v>
      </c>
      <c r="D3695" t="s">
        <v>123</v>
      </c>
      <c r="E3695" t="s">
        <v>173</v>
      </c>
      <c r="F3695" t="s">
        <v>10872</v>
      </c>
      <c r="G3695" t="s">
        <v>461</v>
      </c>
      <c r="H3695" t="s">
        <v>144</v>
      </c>
      <c r="I3695" t="s">
        <v>136</v>
      </c>
      <c r="J3695" t="s">
        <v>137</v>
      </c>
      <c r="K3695" t="s">
        <v>138</v>
      </c>
      <c r="L3695" t="s">
        <v>10873</v>
      </c>
      <c r="M3695" t="s">
        <v>10874</v>
      </c>
      <c r="N3695">
        <v>1.516388888</v>
      </c>
      <c r="O3695">
        <v>0</v>
      </c>
      <c r="P3695">
        <v>9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2.9384364744961124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2.9384364744961124</v>
      </c>
    </row>
    <row r="3696" spans="1:31" x14ac:dyDescent="0.3">
      <c r="A3696">
        <v>2459431</v>
      </c>
      <c r="B3696">
        <v>1</v>
      </c>
      <c r="C3696" t="s">
        <v>80</v>
      </c>
      <c r="D3696" t="s">
        <v>96</v>
      </c>
      <c r="E3696" t="s">
        <v>141</v>
      </c>
      <c r="F3696" t="s">
        <v>10875</v>
      </c>
      <c r="G3696" t="s">
        <v>143</v>
      </c>
      <c r="H3696" t="s">
        <v>144</v>
      </c>
      <c r="I3696" t="s">
        <v>136</v>
      </c>
      <c r="J3696" t="s">
        <v>137</v>
      </c>
      <c r="K3696" t="s">
        <v>138</v>
      </c>
      <c r="L3696" t="s">
        <v>10876</v>
      </c>
      <c r="M3696" t="s">
        <v>10877</v>
      </c>
      <c r="N3696">
        <v>1.6372222219999999</v>
      </c>
      <c r="O3696">
        <v>0</v>
      </c>
      <c r="P3696">
        <v>110</v>
      </c>
      <c r="Q3696">
        <v>0</v>
      </c>
      <c r="R3696">
        <v>0</v>
      </c>
      <c r="S3696">
        <v>0</v>
      </c>
      <c r="T3696">
        <v>6</v>
      </c>
      <c r="U3696">
        <v>0</v>
      </c>
      <c r="V3696">
        <v>0</v>
      </c>
      <c r="W3696">
        <v>0</v>
      </c>
      <c r="X3696">
        <v>52.045869083826283</v>
      </c>
      <c r="Y3696">
        <v>0</v>
      </c>
      <c r="Z3696">
        <v>0</v>
      </c>
      <c r="AA3696">
        <v>0</v>
      </c>
      <c r="AB3696">
        <v>16.616384202629956</v>
      </c>
      <c r="AC3696">
        <v>0</v>
      </c>
      <c r="AD3696">
        <v>0</v>
      </c>
      <c r="AE3696">
        <v>68.662253286456234</v>
      </c>
    </row>
    <row r="3697" spans="1:31" x14ac:dyDescent="0.3">
      <c r="A3697">
        <v>2459436</v>
      </c>
      <c r="B3697">
        <v>1</v>
      </c>
      <c r="C3697" t="s">
        <v>80</v>
      </c>
      <c r="D3697" t="s">
        <v>96</v>
      </c>
      <c r="E3697" t="s">
        <v>141</v>
      </c>
      <c r="F3697" t="s">
        <v>10878</v>
      </c>
      <c r="G3697" t="s">
        <v>143</v>
      </c>
      <c r="H3697" t="s">
        <v>144</v>
      </c>
      <c r="I3697" t="s">
        <v>136</v>
      </c>
      <c r="J3697" t="s">
        <v>137</v>
      </c>
      <c r="K3697" t="s">
        <v>138</v>
      </c>
      <c r="L3697" t="s">
        <v>10879</v>
      </c>
      <c r="M3697" t="s">
        <v>10880</v>
      </c>
      <c r="N3697">
        <v>0.325833333</v>
      </c>
      <c r="O3697">
        <v>0</v>
      </c>
      <c r="P3697">
        <v>169</v>
      </c>
      <c r="Q3697">
        <v>0</v>
      </c>
      <c r="R3697">
        <v>0</v>
      </c>
      <c r="S3697">
        <v>0</v>
      </c>
      <c r="T3697">
        <v>5</v>
      </c>
      <c r="U3697">
        <v>0</v>
      </c>
      <c r="V3697">
        <v>0</v>
      </c>
      <c r="W3697">
        <v>0</v>
      </c>
      <c r="X3697">
        <v>29.027692887678903</v>
      </c>
      <c r="Y3697">
        <v>0</v>
      </c>
      <c r="Z3697">
        <v>0</v>
      </c>
      <c r="AA3697">
        <v>0</v>
      </c>
      <c r="AB3697">
        <v>0.56790470108763613</v>
      </c>
      <c r="AC3697">
        <v>0</v>
      </c>
      <c r="AD3697">
        <v>0</v>
      </c>
      <c r="AE3697">
        <v>29.595597588766537</v>
      </c>
    </row>
    <row r="3698" spans="1:31" x14ac:dyDescent="0.3">
      <c r="A3698">
        <v>2459440</v>
      </c>
      <c r="B3698">
        <v>1</v>
      </c>
      <c r="C3698" t="s">
        <v>80</v>
      </c>
      <c r="D3698" t="s">
        <v>88</v>
      </c>
      <c r="E3698" t="s">
        <v>173</v>
      </c>
      <c r="F3698" t="s">
        <v>10881</v>
      </c>
      <c r="G3698" t="s">
        <v>461</v>
      </c>
      <c r="H3698" t="s">
        <v>144</v>
      </c>
      <c r="I3698" t="s">
        <v>136</v>
      </c>
      <c r="J3698" t="s">
        <v>137</v>
      </c>
      <c r="K3698" t="s">
        <v>138</v>
      </c>
      <c r="L3698" t="s">
        <v>10882</v>
      </c>
      <c r="M3698" t="s">
        <v>10883</v>
      </c>
      <c r="N3698">
        <v>1.564166666</v>
      </c>
      <c r="O3698">
        <v>0</v>
      </c>
      <c r="P3698">
        <v>3</v>
      </c>
      <c r="Q3698">
        <v>0</v>
      </c>
      <c r="R3698">
        <v>1</v>
      </c>
      <c r="S3698">
        <v>0</v>
      </c>
      <c r="T3698">
        <v>1</v>
      </c>
      <c r="U3698">
        <v>0</v>
      </c>
      <c r="V3698">
        <v>0</v>
      </c>
      <c r="W3698">
        <v>0</v>
      </c>
      <c r="X3698">
        <v>1.1121861891559137</v>
      </c>
      <c r="Y3698">
        <v>0</v>
      </c>
      <c r="Z3698">
        <v>0</v>
      </c>
      <c r="AA3698">
        <v>0</v>
      </c>
      <c r="AB3698">
        <v>0.23641546835708804</v>
      </c>
      <c r="AC3698">
        <v>0</v>
      </c>
      <c r="AD3698">
        <v>0</v>
      </c>
      <c r="AE3698">
        <v>1.3486016575130018</v>
      </c>
    </row>
    <row r="3699" spans="1:31" x14ac:dyDescent="0.3">
      <c r="A3699">
        <v>2459445</v>
      </c>
      <c r="B3699">
        <v>1</v>
      </c>
      <c r="C3699" t="s">
        <v>80</v>
      </c>
      <c r="D3699" t="s">
        <v>90</v>
      </c>
      <c r="E3699" t="s">
        <v>173</v>
      </c>
      <c r="F3699" t="s">
        <v>10884</v>
      </c>
      <c r="G3699" t="s">
        <v>175</v>
      </c>
      <c r="H3699" t="s">
        <v>144</v>
      </c>
      <c r="I3699" t="s">
        <v>136</v>
      </c>
      <c r="J3699" t="s">
        <v>137</v>
      </c>
      <c r="K3699" t="s">
        <v>138</v>
      </c>
      <c r="L3699" t="s">
        <v>10885</v>
      </c>
      <c r="M3699" t="s">
        <v>10886</v>
      </c>
      <c r="N3699">
        <v>1.640833333</v>
      </c>
      <c r="O3699">
        <v>0</v>
      </c>
      <c r="P3699">
        <v>1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1.8112238041078805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1.8112238041078805</v>
      </c>
    </row>
    <row r="3700" spans="1:31" x14ac:dyDescent="0.3">
      <c r="A3700">
        <v>2459451</v>
      </c>
      <c r="B3700">
        <v>1</v>
      </c>
      <c r="C3700" t="s">
        <v>80</v>
      </c>
      <c r="D3700" t="s">
        <v>92</v>
      </c>
      <c r="E3700" t="s">
        <v>173</v>
      </c>
      <c r="F3700" t="s">
        <v>10887</v>
      </c>
      <c r="G3700" t="s">
        <v>175</v>
      </c>
      <c r="H3700" t="s">
        <v>144</v>
      </c>
      <c r="I3700" t="s">
        <v>136</v>
      </c>
      <c r="J3700" t="s">
        <v>137</v>
      </c>
      <c r="K3700" t="s">
        <v>138</v>
      </c>
      <c r="L3700" t="s">
        <v>10888</v>
      </c>
      <c r="M3700" t="s">
        <v>10889</v>
      </c>
      <c r="N3700">
        <v>1.683333333</v>
      </c>
      <c r="O3700">
        <v>0</v>
      </c>
      <c r="P3700">
        <v>1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7.9977605131105675E-2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7.9977605131105675E-2</v>
      </c>
    </row>
    <row r="3701" spans="1:31" x14ac:dyDescent="0.3">
      <c r="A3701">
        <v>2459457</v>
      </c>
      <c r="B3701">
        <v>1</v>
      </c>
      <c r="C3701" t="s">
        <v>80</v>
      </c>
      <c r="D3701" t="s">
        <v>111</v>
      </c>
      <c r="E3701" t="s">
        <v>147</v>
      </c>
      <c r="F3701" t="s">
        <v>10890</v>
      </c>
      <c r="G3701" t="s">
        <v>226</v>
      </c>
      <c r="H3701" t="s">
        <v>135</v>
      </c>
      <c r="I3701" t="s">
        <v>136</v>
      </c>
      <c r="J3701" t="s">
        <v>137</v>
      </c>
      <c r="K3701" t="s">
        <v>162</v>
      </c>
      <c r="L3701" t="s">
        <v>10891</v>
      </c>
      <c r="M3701" t="s">
        <v>10892</v>
      </c>
      <c r="N3701">
        <v>0.80583333300000004</v>
      </c>
      <c r="O3701">
        <v>0</v>
      </c>
      <c r="P3701">
        <v>2280</v>
      </c>
      <c r="Q3701">
        <v>0</v>
      </c>
      <c r="R3701">
        <v>0</v>
      </c>
      <c r="S3701">
        <v>1</v>
      </c>
      <c r="T3701">
        <v>140</v>
      </c>
      <c r="U3701">
        <v>0</v>
      </c>
      <c r="V3701">
        <v>0</v>
      </c>
      <c r="W3701">
        <v>0</v>
      </c>
      <c r="X3701">
        <v>619.4558879917148</v>
      </c>
      <c r="Y3701">
        <v>0</v>
      </c>
      <c r="Z3701">
        <v>0</v>
      </c>
      <c r="AA3701">
        <v>37.603032471244731</v>
      </c>
      <c r="AB3701">
        <v>88.316341843583842</v>
      </c>
      <c r="AC3701">
        <v>0</v>
      </c>
      <c r="AD3701">
        <v>0</v>
      </c>
      <c r="AE3701">
        <v>745.37526230654339</v>
      </c>
    </row>
    <row r="3702" spans="1:31" x14ac:dyDescent="0.3">
      <c r="A3702">
        <v>2459458</v>
      </c>
      <c r="B3702">
        <v>1</v>
      </c>
      <c r="C3702" t="s">
        <v>80</v>
      </c>
      <c r="D3702" t="s">
        <v>86</v>
      </c>
      <c r="E3702" t="s">
        <v>284</v>
      </c>
      <c r="F3702" t="s">
        <v>10893</v>
      </c>
      <c r="G3702" t="s">
        <v>226</v>
      </c>
      <c r="H3702" t="s">
        <v>135</v>
      </c>
      <c r="I3702" t="s">
        <v>136</v>
      </c>
      <c r="J3702" t="s">
        <v>137</v>
      </c>
      <c r="K3702" t="s">
        <v>162</v>
      </c>
      <c r="L3702" t="s">
        <v>10894</v>
      </c>
      <c r="M3702" t="s">
        <v>10895</v>
      </c>
      <c r="N3702">
        <v>1.121388888</v>
      </c>
      <c r="O3702">
        <v>0</v>
      </c>
      <c r="P3702">
        <v>295</v>
      </c>
      <c r="Q3702">
        <v>0</v>
      </c>
      <c r="R3702">
        <v>0</v>
      </c>
      <c r="S3702">
        <v>2</v>
      </c>
      <c r="T3702">
        <v>53</v>
      </c>
      <c r="U3702">
        <v>0</v>
      </c>
      <c r="V3702">
        <v>0</v>
      </c>
      <c r="W3702">
        <v>0</v>
      </c>
      <c r="X3702">
        <v>88.81542129569219</v>
      </c>
      <c r="Y3702">
        <v>0</v>
      </c>
      <c r="Z3702">
        <v>0</v>
      </c>
      <c r="AA3702">
        <v>1895.3610796836372</v>
      </c>
      <c r="AB3702">
        <v>50.111275364335008</v>
      </c>
      <c r="AC3702">
        <v>0</v>
      </c>
      <c r="AD3702">
        <v>0</v>
      </c>
      <c r="AE3702">
        <v>2034.2877763436643</v>
      </c>
    </row>
    <row r="3703" spans="1:31" x14ac:dyDescent="0.3">
      <c r="A3703">
        <v>2459463</v>
      </c>
      <c r="B3703">
        <v>1</v>
      </c>
      <c r="C3703" t="s">
        <v>81</v>
      </c>
      <c r="D3703" t="s">
        <v>112</v>
      </c>
      <c r="E3703" t="s">
        <v>141</v>
      </c>
      <c r="F3703" t="s">
        <v>10896</v>
      </c>
      <c r="G3703" t="s">
        <v>156</v>
      </c>
      <c r="H3703" t="s">
        <v>144</v>
      </c>
      <c r="I3703" t="s">
        <v>136</v>
      </c>
      <c r="J3703" t="s">
        <v>137</v>
      </c>
      <c r="K3703" t="s">
        <v>138</v>
      </c>
      <c r="L3703" t="s">
        <v>10897</v>
      </c>
      <c r="M3703" t="s">
        <v>10898</v>
      </c>
      <c r="N3703">
        <v>2.5247222219999998</v>
      </c>
      <c r="O3703">
        <v>0</v>
      </c>
      <c r="P3703">
        <v>42</v>
      </c>
      <c r="Q3703">
        <v>0</v>
      </c>
      <c r="R3703">
        <v>5</v>
      </c>
      <c r="S3703">
        <v>0</v>
      </c>
      <c r="T3703">
        <v>5</v>
      </c>
      <c r="U3703">
        <v>0</v>
      </c>
      <c r="V3703">
        <v>0</v>
      </c>
      <c r="W3703">
        <v>0</v>
      </c>
      <c r="X3703">
        <v>15.864177243591126</v>
      </c>
      <c r="Y3703">
        <v>0</v>
      </c>
      <c r="Z3703">
        <v>0.76472324787044565</v>
      </c>
      <c r="AA3703">
        <v>0</v>
      </c>
      <c r="AB3703">
        <v>15.713779813715792</v>
      </c>
      <c r="AC3703">
        <v>0</v>
      </c>
      <c r="AD3703">
        <v>0</v>
      </c>
      <c r="AE3703">
        <v>32.342680305177367</v>
      </c>
    </row>
    <row r="3704" spans="1:31" x14ac:dyDescent="0.3">
      <c r="A3704">
        <v>2459465</v>
      </c>
      <c r="B3704">
        <v>1</v>
      </c>
      <c r="C3704" t="s">
        <v>80</v>
      </c>
      <c r="D3704" t="s">
        <v>84</v>
      </c>
      <c r="E3704" t="s">
        <v>173</v>
      </c>
      <c r="F3704" t="s">
        <v>10899</v>
      </c>
      <c r="G3704" t="s">
        <v>175</v>
      </c>
      <c r="H3704" t="s">
        <v>144</v>
      </c>
      <c r="I3704" t="s">
        <v>136</v>
      </c>
      <c r="J3704" t="s">
        <v>137</v>
      </c>
      <c r="K3704" t="s">
        <v>138</v>
      </c>
      <c r="L3704" t="s">
        <v>10900</v>
      </c>
      <c r="M3704" t="s">
        <v>10901</v>
      </c>
      <c r="N3704">
        <v>1.3049999999999999</v>
      </c>
      <c r="O3704">
        <v>0</v>
      </c>
      <c r="P3704">
        <v>8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3.4789718137094057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3.4789718137094057</v>
      </c>
    </row>
    <row r="3705" spans="1:31" x14ac:dyDescent="0.3">
      <c r="A3705">
        <v>2459466</v>
      </c>
      <c r="B3705">
        <v>1</v>
      </c>
      <c r="C3705" t="s">
        <v>80</v>
      </c>
      <c r="D3705" t="s">
        <v>83</v>
      </c>
      <c r="E3705" t="s">
        <v>182</v>
      </c>
      <c r="F3705" t="s">
        <v>10902</v>
      </c>
      <c r="G3705" t="s">
        <v>410</v>
      </c>
      <c r="H3705" t="s">
        <v>144</v>
      </c>
      <c r="I3705" t="s">
        <v>136</v>
      </c>
      <c r="J3705" t="s">
        <v>137</v>
      </c>
      <c r="K3705" t="s">
        <v>138</v>
      </c>
      <c r="L3705" t="s">
        <v>10903</v>
      </c>
      <c r="M3705" t="s">
        <v>10904</v>
      </c>
      <c r="N3705">
        <v>5.9686111110000004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1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0.8474576237503616</v>
      </c>
      <c r="AC3705">
        <v>0</v>
      </c>
      <c r="AD3705">
        <v>0</v>
      </c>
      <c r="AE3705">
        <v>0.8474576237503616</v>
      </c>
    </row>
    <row r="3706" spans="1:31" x14ac:dyDescent="0.3">
      <c r="A3706">
        <v>2459467</v>
      </c>
      <c r="B3706">
        <v>1</v>
      </c>
      <c r="C3706" t="s">
        <v>80</v>
      </c>
      <c r="D3706" t="s">
        <v>95</v>
      </c>
      <c r="E3706" t="s">
        <v>173</v>
      </c>
      <c r="F3706" t="s">
        <v>10905</v>
      </c>
      <c r="G3706" t="s">
        <v>179</v>
      </c>
      <c r="H3706" t="s">
        <v>144</v>
      </c>
      <c r="I3706" t="s">
        <v>136</v>
      </c>
      <c r="J3706" t="s">
        <v>137</v>
      </c>
      <c r="K3706" t="s">
        <v>138</v>
      </c>
      <c r="L3706" t="s">
        <v>10906</v>
      </c>
      <c r="M3706" t="s">
        <v>10907</v>
      </c>
      <c r="N3706">
        <v>1.4994444440000001</v>
      </c>
      <c r="O3706">
        <v>0</v>
      </c>
      <c r="P3706">
        <v>1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0.23695574333080813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0.23695574333080813</v>
      </c>
    </row>
    <row r="3707" spans="1:31" x14ac:dyDescent="0.3">
      <c r="A3707">
        <v>2459475</v>
      </c>
      <c r="B3707">
        <v>1</v>
      </c>
      <c r="C3707" t="s">
        <v>80</v>
      </c>
      <c r="D3707" t="s">
        <v>83</v>
      </c>
      <c r="E3707" t="s">
        <v>141</v>
      </c>
      <c r="F3707" t="s">
        <v>10908</v>
      </c>
      <c r="G3707" t="s">
        <v>156</v>
      </c>
      <c r="H3707" t="s">
        <v>144</v>
      </c>
      <c r="I3707" t="s">
        <v>136</v>
      </c>
      <c r="J3707" t="s">
        <v>137</v>
      </c>
      <c r="K3707" t="s">
        <v>138</v>
      </c>
      <c r="L3707" t="s">
        <v>10909</v>
      </c>
      <c r="M3707" t="s">
        <v>10910</v>
      </c>
      <c r="N3707">
        <v>0.99666666599999998</v>
      </c>
      <c r="O3707">
        <v>0</v>
      </c>
      <c r="P3707">
        <v>133</v>
      </c>
      <c r="Q3707">
        <v>0</v>
      </c>
      <c r="R3707">
        <v>0</v>
      </c>
      <c r="S3707">
        <v>0</v>
      </c>
      <c r="T3707">
        <v>13</v>
      </c>
      <c r="U3707">
        <v>0</v>
      </c>
      <c r="V3707">
        <v>0</v>
      </c>
      <c r="W3707">
        <v>0</v>
      </c>
      <c r="X3707">
        <v>43.377244199554546</v>
      </c>
      <c r="Y3707">
        <v>0</v>
      </c>
      <c r="Z3707">
        <v>0</v>
      </c>
      <c r="AA3707">
        <v>0</v>
      </c>
      <c r="AB3707">
        <v>10.201347740224085</v>
      </c>
      <c r="AC3707">
        <v>0</v>
      </c>
      <c r="AD3707">
        <v>0</v>
      </c>
      <c r="AE3707">
        <v>53.578591939778633</v>
      </c>
    </row>
    <row r="3708" spans="1:31" x14ac:dyDescent="0.3">
      <c r="A3708">
        <v>2459479</v>
      </c>
      <c r="B3708">
        <v>1</v>
      </c>
      <c r="C3708" t="s">
        <v>81</v>
      </c>
      <c r="D3708" t="s">
        <v>122</v>
      </c>
      <c r="E3708" t="s">
        <v>147</v>
      </c>
      <c r="F3708" t="s">
        <v>10911</v>
      </c>
      <c r="G3708" t="s">
        <v>226</v>
      </c>
      <c r="H3708" t="s">
        <v>135</v>
      </c>
      <c r="I3708" t="s">
        <v>136</v>
      </c>
      <c r="J3708" t="s">
        <v>137</v>
      </c>
      <c r="K3708" t="s">
        <v>162</v>
      </c>
      <c r="L3708" t="s">
        <v>10912</v>
      </c>
      <c r="M3708" t="s">
        <v>10913</v>
      </c>
      <c r="N3708">
        <v>0.40472222200000002</v>
      </c>
      <c r="O3708">
        <v>0</v>
      </c>
      <c r="P3708">
        <v>258</v>
      </c>
      <c r="Q3708">
        <v>0</v>
      </c>
      <c r="R3708">
        <v>0</v>
      </c>
      <c r="S3708">
        <v>0</v>
      </c>
      <c r="T3708">
        <v>17</v>
      </c>
      <c r="U3708">
        <v>0</v>
      </c>
      <c r="V3708">
        <v>0</v>
      </c>
      <c r="W3708">
        <v>0</v>
      </c>
      <c r="X3708">
        <v>33.931056142670698</v>
      </c>
      <c r="Y3708">
        <v>0</v>
      </c>
      <c r="Z3708">
        <v>0</v>
      </c>
      <c r="AA3708">
        <v>0</v>
      </c>
      <c r="AB3708">
        <v>15.482729141796861</v>
      </c>
      <c r="AC3708">
        <v>0</v>
      </c>
      <c r="AD3708">
        <v>0</v>
      </c>
      <c r="AE3708">
        <v>49.413785284467558</v>
      </c>
    </row>
    <row r="3709" spans="1:31" x14ac:dyDescent="0.3">
      <c r="A3709">
        <v>2459480</v>
      </c>
      <c r="B3709">
        <v>1</v>
      </c>
      <c r="C3709" t="s">
        <v>81</v>
      </c>
      <c r="D3709" t="s">
        <v>119</v>
      </c>
      <c r="E3709" t="s">
        <v>147</v>
      </c>
      <c r="F3709" t="s">
        <v>10914</v>
      </c>
      <c r="G3709" t="s">
        <v>134</v>
      </c>
      <c r="H3709" t="s">
        <v>135</v>
      </c>
      <c r="I3709" t="s">
        <v>136</v>
      </c>
      <c r="J3709" t="s">
        <v>137</v>
      </c>
      <c r="K3709" t="s">
        <v>138</v>
      </c>
      <c r="L3709" t="s">
        <v>10915</v>
      </c>
      <c r="M3709" t="s">
        <v>10916</v>
      </c>
      <c r="N3709">
        <v>2.3477777770000001</v>
      </c>
      <c r="O3709">
        <v>0</v>
      </c>
      <c r="P3709">
        <v>1</v>
      </c>
      <c r="Q3709">
        <v>0</v>
      </c>
      <c r="R3709">
        <v>9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0.27413674943056277</v>
      </c>
      <c r="Y3709">
        <v>0</v>
      </c>
      <c r="Z3709">
        <v>3.1122988576419472</v>
      </c>
      <c r="AA3709">
        <v>0</v>
      </c>
      <c r="AB3709">
        <v>0</v>
      </c>
      <c r="AC3709">
        <v>0</v>
      </c>
      <c r="AD3709">
        <v>0</v>
      </c>
      <c r="AE3709">
        <v>3.3864356070725101</v>
      </c>
    </row>
    <row r="3710" spans="1:31" x14ac:dyDescent="0.3">
      <c r="A3710">
        <v>2459482</v>
      </c>
      <c r="B3710">
        <v>1</v>
      </c>
      <c r="C3710" t="s">
        <v>80</v>
      </c>
      <c r="D3710" t="s">
        <v>97</v>
      </c>
      <c r="E3710" t="s">
        <v>173</v>
      </c>
      <c r="F3710" t="s">
        <v>10917</v>
      </c>
      <c r="G3710" t="s">
        <v>461</v>
      </c>
      <c r="H3710" t="s">
        <v>144</v>
      </c>
      <c r="I3710" t="s">
        <v>136</v>
      </c>
      <c r="J3710" t="s">
        <v>137</v>
      </c>
      <c r="K3710" t="s">
        <v>138</v>
      </c>
      <c r="L3710" t="s">
        <v>10918</v>
      </c>
      <c r="M3710" t="s">
        <v>10919</v>
      </c>
      <c r="N3710">
        <v>1.818888888</v>
      </c>
      <c r="O3710">
        <v>0</v>
      </c>
      <c r="P3710">
        <v>0</v>
      </c>
      <c r="Q3710">
        <v>0</v>
      </c>
      <c r="R3710">
        <v>1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</row>
    <row r="3711" spans="1:31" x14ac:dyDescent="0.3">
      <c r="A3711">
        <v>2459483</v>
      </c>
      <c r="B3711">
        <v>1</v>
      </c>
      <c r="C3711" t="s">
        <v>80</v>
      </c>
      <c r="D3711" t="s">
        <v>85</v>
      </c>
      <c r="E3711" t="s">
        <v>159</v>
      </c>
      <c r="F3711" t="s">
        <v>10920</v>
      </c>
      <c r="G3711" t="s">
        <v>226</v>
      </c>
      <c r="H3711" t="s">
        <v>144</v>
      </c>
      <c r="I3711" t="s">
        <v>136</v>
      </c>
      <c r="J3711" t="s">
        <v>137</v>
      </c>
      <c r="K3711" t="s">
        <v>162</v>
      </c>
      <c r="L3711" t="s">
        <v>10921</v>
      </c>
      <c r="M3711" t="s">
        <v>10922</v>
      </c>
      <c r="N3711">
        <v>2.3141666660000002</v>
      </c>
      <c r="O3711">
        <v>0</v>
      </c>
      <c r="P3711">
        <v>350</v>
      </c>
      <c r="Q3711">
        <v>0</v>
      </c>
      <c r="R3711">
        <v>0</v>
      </c>
      <c r="S3711">
        <v>0</v>
      </c>
      <c r="T3711">
        <v>1</v>
      </c>
      <c r="U3711">
        <v>0</v>
      </c>
      <c r="V3711">
        <v>0</v>
      </c>
      <c r="W3711">
        <v>0</v>
      </c>
      <c r="X3711">
        <v>280.7719320873735</v>
      </c>
      <c r="Y3711">
        <v>0</v>
      </c>
      <c r="Z3711">
        <v>0</v>
      </c>
      <c r="AA3711">
        <v>0</v>
      </c>
      <c r="AB3711">
        <v>9.9572354757669164</v>
      </c>
      <c r="AC3711">
        <v>0</v>
      </c>
      <c r="AD3711">
        <v>0</v>
      </c>
      <c r="AE3711">
        <v>290.72916756314044</v>
      </c>
    </row>
    <row r="3712" spans="1:31" x14ac:dyDescent="0.3">
      <c r="A3712">
        <v>2459485</v>
      </c>
      <c r="B3712">
        <v>1</v>
      </c>
      <c r="C3712" t="s">
        <v>80</v>
      </c>
      <c r="D3712" t="s">
        <v>90</v>
      </c>
      <c r="E3712" t="s">
        <v>173</v>
      </c>
      <c r="F3712" t="s">
        <v>10923</v>
      </c>
      <c r="G3712" t="s">
        <v>175</v>
      </c>
      <c r="H3712" t="s">
        <v>144</v>
      </c>
      <c r="I3712" t="s">
        <v>136</v>
      </c>
      <c r="J3712" t="s">
        <v>137</v>
      </c>
      <c r="K3712" t="s">
        <v>138</v>
      </c>
      <c r="L3712" t="s">
        <v>10924</v>
      </c>
      <c r="M3712" t="s">
        <v>10925</v>
      </c>
      <c r="N3712">
        <v>5.5608333329999997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1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10.598183564511721</v>
      </c>
      <c r="AC3712">
        <v>0</v>
      </c>
      <c r="AD3712">
        <v>0</v>
      </c>
      <c r="AE3712">
        <v>10.598183564511721</v>
      </c>
    </row>
    <row r="3713" spans="1:31" x14ac:dyDescent="0.3">
      <c r="A3713">
        <v>2459486</v>
      </c>
      <c r="B3713">
        <v>1</v>
      </c>
      <c r="C3713" t="s">
        <v>80</v>
      </c>
      <c r="D3713" t="s">
        <v>98</v>
      </c>
      <c r="E3713" t="s">
        <v>147</v>
      </c>
      <c r="F3713" t="s">
        <v>10926</v>
      </c>
      <c r="G3713" t="s">
        <v>134</v>
      </c>
      <c r="H3713" t="s">
        <v>135</v>
      </c>
      <c r="I3713" t="s">
        <v>136</v>
      </c>
      <c r="J3713" t="s">
        <v>137</v>
      </c>
      <c r="K3713" t="s">
        <v>138</v>
      </c>
      <c r="L3713" t="s">
        <v>10927</v>
      </c>
      <c r="M3713" t="s">
        <v>10928</v>
      </c>
      <c r="N3713">
        <v>1.859722222</v>
      </c>
      <c r="O3713">
        <v>0</v>
      </c>
      <c r="P3713">
        <v>16</v>
      </c>
      <c r="Q3713">
        <v>0</v>
      </c>
      <c r="R3713">
        <v>3</v>
      </c>
      <c r="S3713">
        <v>1</v>
      </c>
      <c r="T3713">
        <v>4</v>
      </c>
      <c r="U3713">
        <v>0</v>
      </c>
      <c r="V3713">
        <v>0</v>
      </c>
      <c r="W3713">
        <v>0</v>
      </c>
      <c r="X3713">
        <v>18.915355362177877</v>
      </c>
      <c r="Y3713">
        <v>0</v>
      </c>
      <c r="Z3713">
        <v>2.3341554874432329</v>
      </c>
      <c r="AA3713">
        <v>128.18772012174406</v>
      </c>
      <c r="AB3713">
        <v>2.9082175584430141</v>
      </c>
      <c r="AC3713">
        <v>0</v>
      </c>
      <c r="AD3713">
        <v>0</v>
      </c>
      <c r="AE3713">
        <v>152.34544852980821</v>
      </c>
    </row>
    <row r="3714" spans="1:31" x14ac:dyDescent="0.3">
      <c r="A3714">
        <v>2459500</v>
      </c>
      <c r="B3714">
        <v>1</v>
      </c>
      <c r="C3714" t="s">
        <v>80</v>
      </c>
      <c r="D3714" t="s">
        <v>93</v>
      </c>
      <c r="E3714" t="s">
        <v>182</v>
      </c>
      <c r="F3714" t="s">
        <v>10929</v>
      </c>
      <c r="G3714" t="s">
        <v>219</v>
      </c>
      <c r="H3714" t="s">
        <v>144</v>
      </c>
      <c r="I3714" t="s">
        <v>136</v>
      </c>
      <c r="J3714" t="s">
        <v>3</v>
      </c>
      <c r="K3714" t="s">
        <v>138</v>
      </c>
      <c r="L3714" t="s">
        <v>10930</v>
      </c>
      <c r="M3714" t="s">
        <v>10931</v>
      </c>
      <c r="N3714">
        <v>0.91472222199999997</v>
      </c>
      <c r="O3714">
        <v>0</v>
      </c>
      <c r="P3714">
        <v>20</v>
      </c>
      <c r="Q3714">
        <v>0</v>
      </c>
      <c r="R3714">
        <v>0</v>
      </c>
      <c r="S3714">
        <v>0</v>
      </c>
      <c r="T3714">
        <v>5</v>
      </c>
      <c r="U3714">
        <v>0</v>
      </c>
      <c r="V3714">
        <v>0</v>
      </c>
      <c r="W3714">
        <v>0</v>
      </c>
      <c r="X3714">
        <v>4.373639461385106</v>
      </c>
      <c r="Y3714">
        <v>0</v>
      </c>
      <c r="Z3714">
        <v>0</v>
      </c>
      <c r="AA3714">
        <v>0</v>
      </c>
      <c r="AB3714">
        <v>4.5604691134798667</v>
      </c>
      <c r="AC3714">
        <v>0</v>
      </c>
      <c r="AD3714">
        <v>0</v>
      </c>
      <c r="AE3714">
        <v>8.9341085748649718</v>
      </c>
    </row>
    <row r="3715" spans="1:31" x14ac:dyDescent="0.3">
      <c r="A3715">
        <v>2459501</v>
      </c>
      <c r="B3715">
        <v>1</v>
      </c>
      <c r="C3715" t="s">
        <v>80</v>
      </c>
      <c r="D3715" t="s">
        <v>98</v>
      </c>
      <c r="E3715" t="s">
        <v>173</v>
      </c>
      <c r="F3715" t="s">
        <v>10932</v>
      </c>
      <c r="G3715" t="s">
        <v>175</v>
      </c>
      <c r="H3715" t="s">
        <v>144</v>
      </c>
      <c r="I3715" t="s">
        <v>136</v>
      </c>
      <c r="J3715" t="s">
        <v>137</v>
      </c>
      <c r="K3715" t="s">
        <v>138</v>
      </c>
      <c r="L3715" t="s">
        <v>10933</v>
      </c>
      <c r="M3715" t="s">
        <v>10934</v>
      </c>
      <c r="N3715">
        <v>4.3425000000000002</v>
      </c>
      <c r="O3715">
        <v>0</v>
      </c>
      <c r="P3715">
        <v>1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1.2671227163804775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1.2671227163804775</v>
      </c>
    </row>
    <row r="3716" spans="1:31" x14ac:dyDescent="0.3">
      <c r="A3716">
        <v>2459502</v>
      </c>
      <c r="B3716">
        <v>1</v>
      </c>
      <c r="C3716" t="s">
        <v>81</v>
      </c>
      <c r="D3716" t="s">
        <v>122</v>
      </c>
      <c r="E3716" t="s">
        <v>147</v>
      </c>
      <c r="F3716" t="s">
        <v>10935</v>
      </c>
      <c r="G3716" t="s">
        <v>381</v>
      </c>
      <c r="H3716" t="s">
        <v>135</v>
      </c>
      <c r="I3716" t="s">
        <v>136</v>
      </c>
      <c r="J3716" t="s">
        <v>137</v>
      </c>
      <c r="K3716" t="s">
        <v>162</v>
      </c>
      <c r="L3716" t="s">
        <v>10936</v>
      </c>
      <c r="M3716" t="s">
        <v>10937</v>
      </c>
      <c r="N3716">
        <v>0.27555555500000001</v>
      </c>
      <c r="O3716">
        <v>0</v>
      </c>
      <c r="P3716">
        <v>111</v>
      </c>
      <c r="Q3716">
        <v>0</v>
      </c>
      <c r="R3716">
        <v>0</v>
      </c>
      <c r="S3716">
        <v>0</v>
      </c>
      <c r="T3716">
        <v>5</v>
      </c>
      <c r="U3716">
        <v>0</v>
      </c>
      <c r="V3716">
        <v>0</v>
      </c>
      <c r="W3716">
        <v>0</v>
      </c>
      <c r="X3716">
        <v>8.2769886480062382</v>
      </c>
      <c r="Y3716">
        <v>0</v>
      </c>
      <c r="Z3716">
        <v>0</v>
      </c>
      <c r="AA3716">
        <v>0</v>
      </c>
      <c r="AB3716">
        <v>1.2739252457846255</v>
      </c>
      <c r="AC3716">
        <v>0</v>
      </c>
      <c r="AD3716">
        <v>0</v>
      </c>
      <c r="AE3716">
        <v>9.5509138937908631</v>
      </c>
    </row>
    <row r="3717" spans="1:31" x14ac:dyDescent="0.3">
      <c r="A3717">
        <v>2459505</v>
      </c>
      <c r="B3717">
        <v>1</v>
      </c>
      <c r="C3717" t="s">
        <v>80</v>
      </c>
      <c r="D3717" t="s">
        <v>97</v>
      </c>
      <c r="E3717" t="s">
        <v>141</v>
      </c>
      <c r="F3717" t="s">
        <v>10938</v>
      </c>
      <c r="G3717" t="s">
        <v>143</v>
      </c>
      <c r="H3717" t="s">
        <v>144</v>
      </c>
      <c r="I3717" t="s">
        <v>136</v>
      </c>
      <c r="J3717" t="s">
        <v>137</v>
      </c>
      <c r="K3717" t="s">
        <v>138</v>
      </c>
      <c r="L3717" t="s">
        <v>10939</v>
      </c>
      <c r="M3717" t="s">
        <v>10940</v>
      </c>
      <c r="N3717">
        <v>1.280277777</v>
      </c>
      <c r="O3717">
        <v>0</v>
      </c>
      <c r="P3717">
        <v>2</v>
      </c>
      <c r="Q3717">
        <v>0</v>
      </c>
      <c r="R3717">
        <v>1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2.691027100696604</v>
      </c>
      <c r="Y3717">
        <v>0</v>
      </c>
      <c r="Z3717">
        <v>2.5445077311872961E-2</v>
      </c>
      <c r="AA3717">
        <v>0</v>
      </c>
      <c r="AB3717">
        <v>0</v>
      </c>
      <c r="AC3717">
        <v>0</v>
      </c>
      <c r="AD3717">
        <v>0</v>
      </c>
      <c r="AE3717">
        <v>2.7164721780084768</v>
      </c>
    </row>
    <row r="3718" spans="1:31" x14ac:dyDescent="0.3">
      <c r="A3718">
        <v>2459506</v>
      </c>
      <c r="B3718">
        <v>1</v>
      </c>
      <c r="C3718" t="s">
        <v>80</v>
      </c>
      <c r="D3718" t="s">
        <v>95</v>
      </c>
      <c r="E3718" t="s">
        <v>182</v>
      </c>
      <c r="F3718" t="s">
        <v>10941</v>
      </c>
      <c r="G3718" t="s">
        <v>143</v>
      </c>
      <c r="H3718" t="s">
        <v>144</v>
      </c>
      <c r="I3718" t="s">
        <v>136</v>
      </c>
      <c r="J3718" t="s">
        <v>137</v>
      </c>
      <c r="K3718" t="s">
        <v>138</v>
      </c>
      <c r="L3718" t="s">
        <v>10942</v>
      </c>
      <c r="M3718" t="s">
        <v>10943</v>
      </c>
      <c r="N3718">
        <v>0.468888888</v>
      </c>
      <c r="O3718">
        <v>0</v>
      </c>
      <c r="P3718">
        <v>27</v>
      </c>
      <c r="Q3718">
        <v>0</v>
      </c>
      <c r="R3718">
        <v>0</v>
      </c>
      <c r="S3718">
        <v>0</v>
      </c>
      <c r="T3718">
        <v>1</v>
      </c>
      <c r="U3718">
        <v>0</v>
      </c>
      <c r="V3718">
        <v>0</v>
      </c>
      <c r="W3718">
        <v>0</v>
      </c>
      <c r="X3718">
        <v>2.0095893118926043</v>
      </c>
      <c r="Y3718">
        <v>0</v>
      </c>
      <c r="Z3718">
        <v>0</v>
      </c>
      <c r="AA3718">
        <v>0</v>
      </c>
      <c r="AB3718">
        <v>2.6391422640187807</v>
      </c>
      <c r="AC3718">
        <v>0</v>
      </c>
      <c r="AD3718">
        <v>0</v>
      </c>
      <c r="AE3718">
        <v>4.648731575911385</v>
      </c>
    </row>
    <row r="3719" spans="1:31" x14ac:dyDescent="0.3">
      <c r="A3719">
        <v>2459507</v>
      </c>
      <c r="B3719">
        <v>1</v>
      </c>
      <c r="C3719" t="s">
        <v>81</v>
      </c>
      <c r="D3719" t="s">
        <v>124</v>
      </c>
      <c r="E3719" t="s">
        <v>141</v>
      </c>
      <c r="F3719" t="s">
        <v>10944</v>
      </c>
      <c r="G3719" t="s">
        <v>156</v>
      </c>
      <c r="H3719" t="s">
        <v>144</v>
      </c>
      <c r="I3719" t="s">
        <v>136</v>
      </c>
      <c r="J3719" t="s">
        <v>137</v>
      </c>
      <c r="K3719" t="s">
        <v>138</v>
      </c>
      <c r="L3719" t="s">
        <v>10945</v>
      </c>
      <c r="M3719" t="s">
        <v>10946</v>
      </c>
      <c r="N3719">
        <v>2.0652777769999999</v>
      </c>
      <c r="O3719">
        <v>0</v>
      </c>
      <c r="P3719">
        <v>21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5.5072865533113617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5.5072865533113617</v>
      </c>
    </row>
    <row r="3720" spans="1:31" x14ac:dyDescent="0.3">
      <c r="A3720">
        <v>2459508</v>
      </c>
      <c r="B3720">
        <v>1</v>
      </c>
      <c r="C3720" t="s">
        <v>80</v>
      </c>
      <c r="D3720" t="s">
        <v>111</v>
      </c>
      <c r="E3720" t="s">
        <v>173</v>
      </c>
      <c r="F3720" t="s">
        <v>10947</v>
      </c>
      <c r="G3720" t="s">
        <v>175</v>
      </c>
      <c r="H3720" t="s">
        <v>144</v>
      </c>
      <c r="I3720" t="s">
        <v>136</v>
      </c>
      <c r="J3720" t="s">
        <v>137</v>
      </c>
      <c r="K3720" t="s">
        <v>138</v>
      </c>
      <c r="L3720" t="s">
        <v>10948</v>
      </c>
      <c r="M3720" t="s">
        <v>10949</v>
      </c>
      <c r="N3720">
        <v>1.075555555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1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2.2263029784133215</v>
      </c>
      <c r="AC3720">
        <v>0</v>
      </c>
      <c r="AD3720">
        <v>0</v>
      </c>
      <c r="AE3720">
        <v>2.2263029784133215</v>
      </c>
    </row>
    <row r="3721" spans="1:31" x14ac:dyDescent="0.3">
      <c r="A3721">
        <v>2459510</v>
      </c>
      <c r="B3721">
        <v>1</v>
      </c>
      <c r="C3721" t="s">
        <v>80</v>
      </c>
      <c r="D3721" t="s">
        <v>82</v>
      </c>
      <c r="E3721" t="s">
        <v>173</v>
      </c>
      <c r="F3721" t="s">
        <v>10950</v>
      </c>
      <c r="G3721" t="s">
        <v>175</v>
      </c>
      <c r="H3721" t="s">
        <v>144</v>
      </c>
      <c r="I3721" t="s">
        <v>136</v>
      </c>
      <c r="J3721" t="s">
        <v>137</v>
      </c>
      <c r="K3721" t="s">
        <v>138</v>
      </c>
      <c r="L3721" t="s">
        <v>10951</v>
      </c>
      <c r="M3721" t="s">
        <v>10952</v>
      </c>
      <c r="N3721">
        <v>1.8294444439999999</v>
      </c>
      <c r="O3721">
        <v>0</v>
      </c>
      <c r="P3721">
        <v>2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0.48407418236709232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0.48407418236709232</v>
      </c>
    </row>
    <row r="3722" spans="1:31" x14ac:dyDescent="0.3">
      <c r="A3722">
        <v>2459511</v>
      </c>
      <c r="B3722">
        <v>1</v>
      </c>
      <c r="C3722" t="s">
        <v>80</v>
      </c>
      <c r="D3722" t="s">
        <v>107</v>
      </c>
      <c r="E3722" t="s">
        <v>141</v>
      </c>
      <c r="F3722" t="s">
        <v>10953</v>
      </c>
      <c r="G3722" t="s">
        <v>143</v>
      </c>
      <c r="H3722" t="s">
        <v>144</v>
      </c>
      <c r="I3722" t="s">
        <v>136</v>
      </c>
      <c r="J3722" t="s">
        <v>137</v>
      </c>
      <c r="K3722" t="s">
        <v>138</v>
      </c>
      <c r="L3722" t="s">
        <v>10954</v>
      </c>
      <c r="M3722" t="s">
        <v>10955</v>
      </c>
      <c r="N3722">
        <v>0.696111111</v>
      </c>
      <c r="O3722">
        <v>0</v>
      </c>
      <c r="P3722">
        <v>43</v>
      </c>
      <c r="Q3722">
        <v>0</v>
      </c>
      <c r="R3722">
        <v>1</v>
      </c>
      <c r="S3722">
        <v>0</v>
      </c>
      <c r="T3722">
        <v>15</v>
      </c>
      <c r="U3722">
        <v>0</v>
      </c>
      <c r="V3722">
        <v>1</v>
      </c>
      <c r="W3722">
        <v>0</v>
      </c>
      <c r="X3722">
        <v>10.567039012440951</v>
      </c>
      <c r="Y3722">
        <v>0</v>
      </c>
      <c r="Z3722">
        <v>3.7976559343901449E-2</v>
      </c>
      <c r="AA3722">
        <v>0</v>
      </c>
      <c r="AB3722">
        <v>10.152643240943888</v>
      </c>
      <c r="AC3722">
        <v>0</v>
      </c>
      <c r="AD3722">
        <v>20.80693148849706</v>
      </c>
      <c r="AE3722">
        <v>41.564590301225806</v>
      </c>
    </row>
    <row r="3723" spans="1:31" x14ac:dyDescent="0.3">
      <c r="A3723">
        <v>2459515</v>
      </c>
      <c r="B3723">
        <v>1</v>
      </c>
      <c r="C3723" t="s">
        <v>80</v>
      </c>
      <c r="D3723" t="s">
        <v>84</v>
      </c>
      <c r="E3723" t="s">
        <v>173</v>
      </c>
      <c r="F3723" t="s">
        <v>10956</v>
      </c>
      <c r="G3723" t="s">
        <v>219</v>
      </c>
      <c r="H3723" t="s">
        <v>144</v>
      </c>
      <c r="I3723" t="s">
        <v>136</v>
      </c>
      <c r="J3723" t="s">
        <v>3</v>
      </c>
      <c r="K3723" t="s">
        <v>138</v>
      </c>
      <c r="L3723" t="s">
        <v>10957</v>
      </c>
      <c r="M3723" t="s">
        <v>10958</v>
      </c>
      <c r="N3723">
        <v>2.7194444440000001</v>
      </c>
      <c r="O3723">
        <v>0</v>
      </c>
      <c r="P3723">
        <v>4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3.4349930167742908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3.4349930167742908</v>
      </c>
    </row>
    <row r="3724" spans="1:31" x14ac:dyDescent="0.3">
      <c r="A3724">
        <v>2459518</v>
      </c>
      <c r="B3724">
        <v>1</v>
      </c>
      <c r="C3724" t="s">
        <v>81</v>
      </c>
      <c r="D3724" t="s">
        <v>122</v>
      </c>
      <c r="E3724" t="s">
        <v>132</v>
      </c>
      <c r="F3724" t="s">
        <v>10959</v>
      </c>
      <c r="G3724" t="s">
        <v>381</v>
      </c>
      <c r="H3724" t="s">
        <v>135</v>
      </c>
      <c r="I3724" t="s">
        <v>136</v>
      </c>
      <c r="J3724" t="s">
        <v>137</v>
      </c>
      <c r="K3724" t="s">
        <v>162</v>
      </c>
      <c r="L3724" t="s">
        <v>10960</v>
      </c>
      <c r="M3724" t="s">
        <v>10961</v>
      </c>
      <c r="N3724">
        <v>0.27194444400000001</v>
      </c>
      <c r="O3724">
        <v>0</v>
      </c>
      <c r="P3724">
        <v>10</v>
      </c>
      <c r="Q3724">
        <v>0</v>
      </c>
      <c r="R3724">
        <v>1</v>
      </c>
      <c r="S3724">
        <v>0</v>
      </c>
      <c r="T3724">
        <v>4</v>
      </c>
      <c r="U3724">
        <v>0</v>
      </c>
      <c r="V3724">
        <v>0</v>
      </c>
      <c r="W3724">
        <v>0</v>
      </c>
      <c r="X3724">
        <v>0.51637812985218012</v>
      </c>
      <c r="Y3724">
        <v>0</v>
      </c>
      <c r="Z3724">
        <v>3.0326552700709957E-4</v>
      </c>
      <c r="AA3724">
        <v>0</v>
      </c>
      <c r="AB3724">
        <v>3.9515228027145452E-2</v>
      </c>
      <c r="AC3724">
        <v>0</v>
      </c>
      <c r="AD3724">
        <v>0</v>
      </c>
      <c r="AE3724">
        <v>0.55619662340633269</v>
      </c>
    </row>
    <row r="3725" spans="1:31" x14ac:dyDescent="0.3">
      <c r="A3725">
        <v>2459521</v>
      </c>
      <c r="B3725">
        <v>1</v>
      </c>
      <c r="C3725" t="s">
        <v>80</v>
      </c>
      <c r="D3725" t="s">
        <v>106</v>
      </c>
      <c r="E3725" t="s">
        <v>132</v>
      </c>
      <c r="F3725" t="s">
        <v>6949</v>
      </c>
      <c r="G3725" t="s">
        <v>149</v>
      </c>
      <c r="H3725" t="s">
        <v>135</v>
      </c>
      <c r="I3725" t="s">
        <v>136</v>
      </c>
      <c r="J3725" t="s">
        <v>137</v>
      </c>
      <c r="K3725" t="s">
        <v>138</v>
      </c>
      <c r="L3725" t="s">
        <v>10962</v>
      </c>
      <c r="M3725" t="s">
        <v>10963</v>
      </c>
      <c r="N3725">
        <v>1.552777777</v>
      </c>
      <c r="O3725">
        <v>0</v>
      </c>
      <c r="P3725">
        <v>0</v>
      </c>
      <c r="Q3725">
        <v>0</v>
      </c>
      <c r="R3725">
        <v>67</v>
      </c>
      <c r="S3725">
        <v>0</v>
      </c>
      <c r="T3725">
        <v>19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59.635993248837664</v>
      </c>
      <c r="AA3725">
        <v>0</v>
      </c>
      <c r="AB3725">
        <v>15.081418455410283</v>
      </c>
      <c r="AC3725">
        <v>0</v>
      </c>
      <c r="AD3725">
        <v>0</v>
      </c>
      <c r="AE3725">
        <v>74.717411704247951</v>
      </c>
    </row>
    <row r="3726" spans="1:31" x14ac:dyDescent="0.3">
      <c r="A3726">
        <v>2459523</v>
      </c>
      <c r="B3726">
        <v>1</v>
      </c>
      <c r="C3726" t="s">
        <v>80</v>
      </c>
      <c r="D3726" t="s">
        <v>97</v>
      </c>
      <c r="E3726" t="s">
        <v>141</v>
      </c>
      <c r="F3726" t="s">
        <v>10964</v>
      </c>
      <c r="G3726" t="s">
        <v>143</v>
      </c>
      <c r="H3726" t="s">
        <v>144</v>
      </c>
      <c r="I3726" t="s">
        <v>136</v>
      </c>
      <c r="J3726" t="s">
        <v>137</v>
      </c>
      <c r="K3726" t="s">
        <v>138</v>
      </c>
      <c r="L3726" t="s">
        <v>10965</v>
      </c>
      <c r="M3726" t="s">
        <v>10966</v>
      </c>
      <c r="N3726">
        <v>0.79583333300000003</v>
      </c>
      <c r="O3726">
        <v>0</v>
      </c>
      <c r="P3726">
        <v>30</v>
      </c>
      <c r="Q3726">
        <v>0</v>
      </c>
      <c r="R3726">
        <v>0</v>
      </c>
      <c r="S3726">
        <v>0</v>
      </c>
      <c r="T3726">
        <v>6</v>
      </c>
      <c r="U3726">
        <v>0</v>
      </c>
      <c r="V3726">
        <v>0</v>
      </c>
      <c r="W3726">
        <v>0</v>
      </c>
      <c r="X3726">
        <v>7.1757314320686545</v>
      </c>
      <c r="Y3726">
        <v>0</v>
      </c>
      <c r="Z3726">
        <v>0</v>
      </c>
      <c r="AA3726">
        <v>0</v>
      </c>
      <c r="AB3726">
        <v>0.37856231709129351</v>
      </c>
      <c r="AC3726">
        <v>0</v>
      </c>
      <c r="AD3726">
        <v>0</v>
      </c>
      <c r="AE3726">
        <v>7.5542937491599478</v>
      </c>
    </row>
    <row r="3727" spans="1:31" x14ac:dyDescent="0.3">
      <c r="A3727">
        <v>2459526</v>
      </c>
      <c r="B3727">
        <v>1</v>
      </c>
      <c r="C3727" t="s">
        <v>80</v>
      </c>
      <c r="D3727" t="s">
        <v>83</v>
      </c>
      <c r="E3727" t="s">
        <v>173</v>
      </c>
      <c r="F3727" t="s">
        <v>10967</v>
      </c>
      <c r="G3727" t="s">
        <v>179</v>
      </c>
      <c r="H3727" t="s">
        <v>144</v>
      </c>
      <c r="I3727" t="s">
        <v>136</v>
      </c>
      <c r="J3727" t="s">
        <v>137</v>
      </c>
      <c r="K3727" t="s">
        <v>138</v>
      </c>
      <c r="L3727" t="s">
        <v>10968</v>
      </c>
      <c r="M3727" t="s">
        <v>10969</v>
      </c>
      <c r="N3727">
        <v>3.2513888880000001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2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0.73131630951483861</v>
      </c>
      <c r="AC3727">
        <v>0</v>
      </c>
      <c r="AD3727">
        <v>0</v>
      </c>
      <c r="AE3727">
        <v>0.73131630951483861</v>
      </c>
    </row>
    <row r="3728" spans="1:31" x14ac:dyDescent="0.3">
      <c r="A3728">
        <v>2459527</v>
      </c>
      <c r="B3728">
        <v>1</v>
      </c>
      <c r="C3728" t="s">
        <v>81</v>
      </c>
      <c r="D3728" t="s">
        <v>127</v>
      </c>
      <c r="E3728" t="s">
        <v>159</v>
      </c>
      <c r="F3728" t="s">
        <v>10970</v>
      </c>
      <c r="G3728" t="s">
        <v>725</v>
      </c>
      <c r="H3728" t="s">
        <v>144</v>
      </c>
      <c r="I3728" t="s">
        <v>136</v>
      </c>
      <c r="J3728" t="s">
        <v>137</v>
      </c>
      <c r="K3728" t="s">
        <v>138</v>
      </c>
      <c r="L3728" t="s">
        <v>10971</v>
      </c>
      <c r="M3728" t="s">
        <v>10972</v>
      </c>
      <c r="N3728">
        <v>5.2011111110000003</v>
      </c>
      <c r="O3728">
        <v>0</v>
      </c>
      <c r="P3728">
        <v>0</v>
      </c>
      <c r="Q3728">
        <v>3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4.2637626896098144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4.2637626896098144</v>
      </c>
    </row>
    <row r="3729" spans="1:31" x14ac:dyDescent="0.3">
      <c r="A3729">
        <v>2459529</v>
      </c>
      <c r="B3729">
        <v>1</v>
      </c>
      <c r="C3729" t="s">
        <v>80</v>
      </c>
      <c r="D3729" t="s">
        <v>98</v>
      </c>
      <c r="E3729" t="s">
        <v>132</v>
      </c>
      <c r="F3729" t="s">
        <v>10973</v>
      </c>
      <c r="G3729" t="s">
        <v>149</v>
      </c>
      <c r="H3729" t="s">
        <v>135</v>
      </c>
      <c r="I3729" t="s">
        <v>136</v>
      </c>
      <c r="J3729" t="s">
        <v>137</v>
      </c>
      <c r="K3729" t="s">
        <v>138</v>
      </c>
      <c r="L3729" t="s">
        <v>10974</v>
      </c>
      <c r="M3729" t="s">
        <v>10975</v>
      </c>
      <c r="N3729">
        <v>0.88</v>
      </c>
      <c r="O3729">
        <v>1</v>
      </c>
      <c r="P3729">
        <v>0</v>
      </c>
      <c r="Q3729">
        <v>12</v>
      </c>
      <c r="R3729">
        <v>60</v>
      </c>
      <c r="S3729">
        <v>7</v>
      </c>
      <c r="T3729">
        <v>17</v>
      </c>
      <c r="U3729">
        <v>0</v>
      </c>
      <c r="V3729">
        <v>0</v>
      </c>
      <c r="W3729">
        <v>0.40119172285034321</v>
      </c>
      <c r="X3729">
        <v>0</v>
      </c>
      <c r="Y3729">
        <v>1.5328475271822148</v>
      </c>
      <c r="Z3729">
        <v>36.61736392544644</v>
      </c>
      <c r="AA3729">
        <v>3.2712752870829567</v>
      </c>
      <c r="AB3729">
        <v>22.983511175206758</v>
      </c>
      <c r="AC3729">
        <v>0</v>
      </c>
      <c r="AD3729">
        <v>0</v>
      </c>
      <c r="AE3729">
        <v>64.806189637768711</v>
      </c>
    </row>
    <row r="3730" spans="1:31" x14ac:dyDescent="0.3">
      <c r="A3730">
        <v>2459532</v>
      </c>
      <c r="B3730">
        <v>1</v>
      </c>
      <c r="C3730" t="s">
        <v>81</v>
      </c>
      <c r="D3730" t="s">
        <v>112</v>
      </c>
      <c r="E3730" t="s">
        <v>173</v>
      </c>
      <c r="F3730" t="s">
        <v>10976</v>
      </c>
      <c r="G3730" t="s">
        <v>461</v>
      </c>
      <c r="H3730" t="s">
        <v>144</v>
      </c>
      <c r="I3730" t="s">
        <v>136</v>
      </c>
      <c r="J3730" t="s">
        <v>137</v>
      </c>
      <c r="K3730" t="s">
        <v>138</v>
      </c>
      <c r="L3730" t="s">
        <v>10977</v>
      </c>
      <c r="M3730" t="s">
        <v>10978</v>
      </c>
      <c r="N3730">
        <v>0.78861111100000003</v>
      </c>
      <c r="O3730">
        <v>0</v>
      </c>
      <c r="P3730">
        <v>9</v>
      </c>
      <c r="Q3730">
        <v>0</v>
      </c>
      <c r="R3730">
        <v>0</v>
      </c>
      <c r="S3730">
        <v>0</v>
      </c>
      <c r="T3730">
        <v>2</v>
      </c>
      <c r="U3730">
        <v>0</v>
      </c>
      <c r="V3730">
        <v>0</v>
      </c>
      <c r="W3730">
        <v>0</v>
      </c>
      <c r="X3730">
        <v>1.4742064054909225</v>
      </c>
      <c r="Y3730">
        <v>0</v>
      </c>
      <c r="Z3730">
        <v>0</v>
      </c>
      <c r="AA3730">
        <v>0</v>
      </c>
      <c r="AB3730">
        <v>6.4531572964023765</v>
      </c>
      <c r="AC3730">
        <v>0</v>
      </c>
      <c r="AD3730">
        <v>0</v>
      </c>
      <c r="AE3730">
        <v>7.9273637018932988</v>
      </c>
    </row>
    <row r="3731" spans="1:31" x14ac:dyDescent="0.3">
      <c r="A3731">
        <v>2459533</v>
      </c>
      <c r="B3731">
        <v>1</v>
      </c>
      <c r="C3731" t="s">
        <v>80</v>
      </c>
      <c r="D3731" t="s">
        <v>91</v>
      </c>
      <c r="E3731" t="s">
        <v>173</v>
      </c>
      <c r="F3731" t="s">
        <v>10979</v>
      </c>
      <c r="G3731" t="s">
        <v>143</v>
      </c>
      <c r="H3731" t="s">
        <v>144</v>
      </c>
      <c r="I3731" t="s">
        <v>136</v>
      </c>
      <c r="J3731" t="s">
        <v>137</v>
      </c>
      <c r="K3731" t="s">
        <v>138</v>
      </c>
      <c r="L3731" t="s">
        <v>10980</v>
      </c>
      <c r="M3731" t="s">
        <v>10981</v>
      </c>
      <c r="N3731">
        <v>0.22444444399999999</v>
      </c>
      <c r="O3731">
        <v>0</v>
      </c>
      <c r="P3731">
        <v>6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0.19736607872269302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0.19736607872269302</v>
      </c>
    </row>
    <row r="3732" spans="1:31" x14ac:dyDescent="0.3">
      <c r="A3732">
        <v>2459541</v>
      </c>
      <c r="B3732">
        <v>1</v>
      </c>
      <c r="C3732" t="s">
        <v>80</v>
      </c>
      <c r="D3732" t="s">
        <v>86</v>
      </c>
      <c r="E3732" t="s">
        <v>173</v>
      </c>
      <c r="F3732" t="s">
        <v>10982</v>
      </c>
      <c r="G3732" t="s">
        <v>461</v>
      </c>
      <c r="H3732" t="s">
        <v>144</v>
      </c>
      <c r="I3732" t="s">
        <v>136</v>
      </c>
      <c r="J3732" t="s">
        <v>137</v>
      </c>
      <c r="K3732" t="s">
        <v>138</v>
      </c>
      <c r="L3732" t="s">
        <v>10983</v>
      </c>
      <c r="M3732" t="s">
        <v>10984</v>
      </c>
      <c r="N3732">
        <v>3.7458333330000002</v>
      </c>
      <c r="O3732">
        <v>0</v>
      </c>
      <c r="P3732">
        <v>1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8.7261762359146662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8.7261762359146662</v>
      </c>
    </row>
    <row r="3733" spans="1:31" x14ac:dyDescent="0.3">
      <c r="A3733">
        <v>2459542</v>
      </c>
      <c r="B3733">
        <v>1</v>
      </c>
      <c r="C3733" t="s">
        <v>80</v>
      </c>
      <c r="D3733" t="s">
        <v>103</v>
      </c>
      <c r="E3733" t="s">
        <v>173</v>
      </c>
      <c r="F3733" t="s">
        <v>10985</v>
      </c>
      <c r="G3733" t="s">
        <v>175</v>
      </c>
      <c r="H3733" t="s">
        <v>144</v>
      </c>
      <c r="I3733" t="s">
        <v>136</v>
      </c>
      <c r="J3733" t="s">
        <v>137</v>
      </c>
      <c r="K3733" t="s">
        <v>138</v>
      </c>
      <c r="L3733" t="s">
        <v>10986</v>
      </c>
      <c r="M3733" t="s">
        <v>10940</v>
      </c>
      <c r="N3733">
        <v>0.47805555500000002</v>
      </c>
      <c r="O3733">
        <v>0</v>
      </c>
      <c r="P3733">
        <v>1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0.13548643022043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0.13548643022043</v>
      </c>
    </row>
    <row r="3734" spans="1:31" x14ac:dyDescent="0.3">
      <c r="A3734">
        <v>2459547</v>
      </c>
      <c r="B3734">
        <v>1</v>
      </c>
      <c r="C3734" t="s">
        <v>81</v>
      </c>
      <c r="D3734" t="s">
        <v>115</v>
      </c>
      <c r="E3734" t="s">
        <v>159</v>
      </c>
      <c r="F3734" t="s">
        <v>10987</v>
      </c>
      <c r="G3734" t="s">
        <v>143</v>
      </c>
      <c r="H3734" t="s">
        <v>144</v>
      </c>
      <c r="I3734" t="s">
        <v>136</v>
      </c>
      <c r="J3734" t="s">
        <v>137</v>
      </c>
      <c r="K3734" t="s">
        <v>138</v>
      </c>
      <c r="L3734" t="s">
        <v>10988</v>
      </c>
      <c r="M3734" t="s">
        <v>10989</v>
      </c>
      <c r="N3734">
        <v>1.3416666660000001</v>
      </c>
      <c r="O3734">
        <v>0</v>
      </c>
      <c r="P3734">
        <v>22</v>
      </c>
      <c r="Q3734">
        <v>0</v>
      </c>
      <c r="R3734">
        <v>1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1.6282403974516173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1.6282403974516173</v>
      </c>
    </row>
    <row r="3735" spans="1:31" x14ac:dyDescent="0.3">
      <c r="A3735">
        <v>2459548</v>
      </c>
      <c r="B3735">
        <v>1</v>
      </c>
      <c r="C3735" t="s">
        <v>80</v>
      </c>
      <c r="D3735" t="s">
        <v>109</v>
      </c>
      <c r="E3735" t="s">
        <v>173</v>
      </c>
      <c r="F3735" t="s">
        <v>10990</v>
      </c>
      <c r="G3735" t="s">
        <v>175</v>
      </c>
      <c r="H3735" t="s">
        <v>144</v>
      </c>
      <c r="I3735" t="s">
        <v>136</v>
      </c>
      <c r="J3735" t="s">
        <v>137</v>
      </c>
      <c r="K3735" t="s">
        <v>138</v>
      </c>
      <c r="L3735" t="s">
        <v>10991</v>
      </c>
      <c r="M3735" t="s">
        <v>10992</v>
      </c>
      <c r="N3735">
        <v>1.009166666</v>
      </c>
      <c r="O3735">
        <v>0</v>
      </c>
      <c r="P3735">
        <v>2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0.33674636665018381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0.33674636665018381</v>
      </c>
    </row>
    <row r="3736" spans="1:31" x14ac:dyDescent="0.3">
      <c r="A3736">
        <v>2459549</v>
      </c>
      <c r="B3736">
        <v>1</v>
      </c>
      <c r="C3736" t="s">
        <v>80</v>
      </c>
      <c r="D3736" t="s">
        <v>96</v>
      </c>
      <c r="E3736" t="s">
        <v>147</v>
      </c>
      <c r="F3736" t="s">
        <v>10993</v>
      </c>
      <c r="G3736" t="s">
        <v>134</v>
      </c>
      <c r="H3736" t="s">
        <v>135</v>
      </c>
      <c r="I3736" t="s">
        <v>136</v>
      </c>
      <c r="J3736" t="s">
        <v>137</v>
      </c>
      <c r="K3736" t="s">
        <v>138</v>
      </c>
      <c r="L3736" t="s">
        <v>10994</v>
      </c>
      <c r="M3736" t="s">
        <v>10995</v>
      </c>
      <c r="N3736">
        <v>4.1522222219999998</v>
      </c>
      <c r="O3736">
        <v>0</v>
      </c>
      <c r="P3736">
        <v>355</v>
      </c>
      <c r="Q3736">
        <v>0</v>
      </c>
      <c r="R3736">
        <v>0</v>
      </c>
      <c r="S3736">
        <v>1</v>
      </c>
      <c r="T3736">
        <v>27</v>
      </c>
      <c r="U3736">
        <v>0</v>
      </c>
      <c r="V3736">
        <v>0</v>
      </c>
      <c r="W3736">
        <v>0</v>
      </c>
      <c r="X3736">
        <v>584.66818167235635</v>
      </c>
      <c r="Y3736">
        <v>0</v>
      </c>
      <c r="Z3736">
        <v>0</v>
      </c>
      <c r="AA3736">
        <v>182.17353141210918</v>
      </c>
      <c r="AB3736">
        <v>139.81622942967331</v>
      </c>
      <c r="AC3736">
        <v>0</v>
      </c>
      <c r="AD3736">
        <v>0</v>
      </c>
      <c r="AE3736">
        <v>906.65794251413877</v>
      </c>
    </row>
    <row r="3737" spans="1:31" x14ac:dyDescent="0.3">
      <c r="A3737">
        <v>2459550</v>
      </c>
      <c r="B3737">
        <v>1</v>
      </c>
      <c r="C3737" t="s">
        <v>80</v>
      </c>
      <c r="D3737" t="s">
        <v>105</v>
      </c>
      <c r="E3737" t="s">
        <v>141</v>
      </c>
      <c r="F3737" t="s">
        <v>10996</v>
      </c>
      <c r="G3737" t="s">
        <v>143</v>
      </c>
      <c r="H3737" t="s">
        <v>144</v>
      </c>
      <c r="I3737" t="s">
        <v>136</v>
      </c>
      <c r="J3737" t="s">
        <v>137</v>
      </c>
      <c r="K3737" t="s">
        <v>138</v>
      </c>
      <c r="L3737" t="s">
        <v>10997</v>
      </c>
      <c r="M3737" t="s">
        <v>10998</v>
      </c>
      <c r="N3737">
        <v>0.38166666599999999</v>
      </c>
      <c r="O3737">
        <v>0</v>
      </c>
      <c r="P3737">
        <v>5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0.63309592260476721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0.63309592260476721</v>
      </c>
    </row>
    <row r="3738" spans="1:31" x14ac:dyDescent="0.3">
      <c r="A3738">
        <v>2459551</v>
      </c>
      <c r="B3738">
        <v>1</v>
      </c>
      <c r="C3738" t="s">
        <v>81</v>
      </c>
      <c r="D3738" t="s">
        <v>113</v>
      </c>
      <c r="E3738" t="s">
        <v>147</v>
      </c>
      <c r="F3738" t="s">
        <v>10999</v>
      </c>
      <c r="G3738" t="s">
        <v>226</v>
      </c>
      <c r="H3738" t="s">
        <v>135</v>
      </c>
      <c r="I3738" t="s">
        <v>136</v>
      </c>
      <c r="J3738" t="s">
        <v>137</v>
      </c>
      <c r="K3738" t="s">
        <v>162</v>
      </c>
      <c r="L3738" t="s">
        <v>11000</v>
      </c>
      <c r="M3738" t="s">
        <v>11001</v>
      </c>
      <c r="N3738">
        <v>1.9241666660000001</v>
      </c>
      <c r="O3738">
        <v>0</v>
      </c>
      <c r="P3738">
        <v>20</v>
      </c>
      <c r="Q3738">
        <v>0</v>
      </c>
      <c r="R3738">
        <v>0</v>
      </c>
      <c r="S3738">
        <v>0</v>
      </c>
      <c r="T3738">
        <v>21</v>
      </c>
      <c r="U3738">
        <v>0</v>
      </c>
      <c r="V3738">
        <v>1</v>
      </c>
      <c r="W3738">
        <v>0</v>
      </c>
      <c r="X3738">
        <v>13.069376808584158</v>
      </c>
      <c r="Y3738">
        <v>0</v>
      </c>
      <c r="Z3738">
        <v>0</v>
      </c>
      <c r="AA3738">
        <v>0</v>
      </c>
      <c r="AB3738">
        <v>80.988186796265879</v>
      </c>
      <c r="AC3738">
        <v>0</v>
      </c>
      <c r="AD3738">
        <v>0</v>
      </c>
      <c r="AE3738">
        <v>94.057563604850031</v>
      </c>
    </row>
    <row r="3739" spans="1:31" x14ac:dyDescent="0.3">
      <c r="A3739">
        <v>2459552</v>
      </c>
      <c r="B3739">
        <v>1</v>
      </c>
      <c r="C3739" t="s">
        <v>80</v>
      </c>
      <c r="D3739" t="s">
        <v>92</v>
      </c>
      <c r="E3739" t="s">
        <v>173</v>
      </c>
      <c r="F3739" t="s">
        <v>11002</v>
      </c>
      <c r="G3739" t="s">
        <v>175</v>
      </c>
      <c r="H3739" t="s">
        <v>144</v>
      </c>
      <c r="I3739" t="s">
        <v>136</v>
      </c>
      <c r="J3739" t="s">
        <v>137</v>
      </c>
      <c r="K3739" t="s">
        <v>138</v>
      </c>
      <c r="L3739" t="s">
        <v>11003</v>
      </c>
      <c r="M3739" t="s">
        <v>11004</v>
      </c>
      <c r="N3739">
        <v>3.2738888880000001</v>
      </c>
      <c r="O3739">
        <v>0</v>
      </c>
      <c r="P3739">
        <v>0</v>
      </c>
      <c r="Q3739">
        <v>0</v>
      </c>
      <c r="R3739">
        <v>1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</row>
    <row r="3740" spans="1:31" x14ac:dyDescent="0.3">
      <c r="A3740">
        <v>2459553</v>
      </c>
      <c r="B3740">
        <v>1</v>
      </c>
      <c r="C3740" t="s">
        <v>80</v>
      </c>
      <c r="D3740" t="s">
        <v>82</v>
      </c>
      <c r="E3740" t="s">
        <v>173</v>
      </c>
      <c r="F3740" t="s">
        <v>11005</v>
      </c>
      <c r="G3740" t="s">
        <v>175</v>
      </c>
      <c r="H3740" t="s">
        <v>144</v>
      </c>
      <c r="I3740" t="s">
        <v>136</v>
      </c>
      <c r="J3740" t="s">
        <v>137</v>
      </c>
      <c r="K3740" t="s">
        <v>138</v>
      </c>
      <c r="L3740" t="s">
        <v>11006</v>
      </c>
      <c r="M3740" t="s">
        <v>11007</v>
      </c>
      <c r="N3740">
        <v>1.3916666660000001</v>
      </c>
      <c r="O3740">
        <v>0</v>
      </c>
      <c r="P3740">
        <v>1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0.39864779474051498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0.39864779474051498</v>
      </c>
    </row>
    <row r="3741" spans="1:31" x14ac:dyDescent="0.3">
      <c r="A3741">
        <v>2459555</v>
      </c>
      <c r="B3741">
        <v>1</v>
      </c>
      <c r="C3741" t="s">
        <v>80</v>
      </c>
      <c r="D3741" t="s">
        <v>97</v>
      </c>
      <c r="E3741" t="s">
        <v>173</v>
      </c>
      <c r="F3741" t="s">
        <v>11008</v>
      </c>
      <c r="G3741" t="s">
        <v>175</v>
      </c>
      <c r="H3741" t="s">
        <v>144</v>
      </c>
      <c r="I3741" t="s">
        <v>136</v>
      </c>
      <c r="J3741" t="s">
        <v>137</v>
      </c>
      <c r="K3741" t="s">
        <v>138</v>
      </c>
      <c r="L3741" t="s">
        <v>11009</v>
      </c>
      <c r="M3741" t="s">
        <v>11010</v>
      </c>
      <c r="N3741">
        <v>1.295833333</v>
      </c>
      <c r="O3741">
        <v>0</v>
      </c>
      <c r="P3741">
        <v>1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</row>
    <row r="3742" spans="1:31" x14ac:dyDescent="0.3">
      <c r="A3742">
        <v>2459556</v>
      </c>
      <c r="B3742">
        <v>1</v>
      </c>
      <c r="C3742" t="s">
        <v>81</v>
      </c>
      <c r="D3742" t="s">
        <v>116</v>
      </c>
      <c r="E3742" t="s">
        <v>132</v>
      </c>
      <c r="F3742" t="s">
        <v>11011</v>
      </c>
      <c r="G3742" t="s">
        <v>226</v>
      </c>
      <c r="H3742" t="s">
        <v>135</v>
      </c>
      <c r="I3742" t="s">
        <v>136</v>
      </c>
      <c r="J3742" t="s">
        <v>137</v>
      </c>
      <c r="K3742" t="s">
        <v>162</v>
      </c>
      <c r="L3742" t="s">
        <v>11012</v>
      </c>
      <c r="M3742" t="s">
        <v>11013</v>
      </c>
      <c r="N3742">
        <v>0.84111111100000002</v>
      </c>
      <c r="O3742">
        <v>0</v>
      </c>
      <c r="P3742">
        <v>1496</v>
      </c>
      <c r="Q3742">
        <v>5</v>
      </c>
      <c r="R3742">
        <v>112</v>
      </c>
      <c r="S3742">
        <v>2</v>
      </c>
      <c r="T3742">
        <v>196</v>
      </c>
      <c r="U3742">
        <v>1</v>
      </c>
      <c r="V3742">
        <v>0</v>
      </c>
      <c r="W3742">
        <v>0</v>
      </c>
      <c r="X3742">
        <v>228.40429923506406</v>
      </c>
      <c r="Y3742">
        <v>4.6396223299660768</v>
      </c>
      <c r="Z3742">
        <v>8.1023846817772345</v>
      </c>
      <c r="AA3742">
        <v>5.1201794580569313</v>
      </c>
      <c r="AB3742">
        <v>76.029575779813825</v>
      </c>
      <c r="AC3742">
        <v>146.28552177185239</v>
      </c>
      <c r="AD3742">
        <v>0</v>
      </c>
      <c r="AE3742">
        <v>468.58158325653051</v>
      </c>
    </row>
    <row r="3743" spans="1:31" x14ac:dyDescent="0.3">
      <c r="A3743">
        <v>2459557</v>
      </c>
      <c r="B3743">
        <v>1</v>
      </c>
      <c r="C3743" t="s">
        <v>81</v>
      </c>
      <c r="D3743" t="s">
        <v>116</v>
      </c>
      <c r="E3743" t="s">
        <v>169</v>
      </c>
      <c r="F3743" t="s">
        <v>11014</v>
      </c>
      <c r="G3743" t="s">
        <v>149</v>
      </c>
      <c r="H3743" t="s">
        <v>135</v>
      </c>
      <c r="I3743" t="s">
        <v>136</v>
      </c>
      <c r="J3743" t="s">
        <v>137</v>
      </c>
      <c r="K3743" t="s">
        <v>138</v>
      </c>
      <c r="L3743" t="s">
        <v>11015</v>
      </c>
      <c r="M3743" t="s">
        <v>11016</v>
      </c>
      <c r="N3743">
        <v>8.2777776999999997E-2</v>
      </c>
      <c r="O3743">
        <v>9</v>
      </c>
      <c r="P3743">
        <v>2996</v>
      </c>
      <c r="Q3743">
        <v>255</v>
      </c>
      <c r="R3743">
        <v>235</v>
      </c>
      <c r="S3743">
        <v>11</v>
      </c>
      <c r="T3743">
        <v>415</v>
      </c>
      <c r="U3743">
        <v>1</v>
      </c>
      <c r="V3743">
        <v>0</v>
      </c>
      <c r="W3743">
        <v>3.5214896216433977E-2</v>
      </c>
      <c r="X3743">
        <v>42.138757195804885</v>
      </c>
      <c r="Y3743">
        <v>4.6985227026496768</v>
      </c>
      <c r="Z3743">
        <v>1.6161936758528703</v>
      </c>
      <c r="AA3743">
        <v>14.000927618310275</v>
      </c>
      <c r="AB3743">
        <v>17.972900115216312</v>
      </c>
      <c r="AC3743">
        <v>14.538345080369957</v>
      </c>
      <c r="AD3743">
        <v>0</v>
      </c>
      <c r="AE3743">
        <v>95.000861284420409</v>
      </c>
    </row>
    <row r="3744" spans="1:31" x14ac:dyDescent="0.3">
      <c r="A3744">
        <v>2459558</v>
      </c>
      <c r="B3744">
        <v>1</v>
      </c>
      <c r="C3744" t="s">
        <v>80</v>
      </c>
      <c r="D3744" t="s">
        <v>103</v>
      </c>
      <c r="E3744" t="s">
        <v>141</v>
      </c>
      <c r="F3744" t="s">
        <v>11017</v>
      </c>
      <c r="G3744" t="s">
        <v>200</v>
      </c>
      <c r="H3744" t="s">
        <v>144</v>
      </c>
      <c r="I3744" t="s">
        <v>136</v>
      </c>
      <c r="J3744" t="s">
        <v>137</v>
      </c>
      <c r="K3744" t="s">
        <v>138</v>
      </c>
      <c r="L3744" t="s">
        <v>11018</v>
      </c>
      <c r="M3744" t="s">
        <v>11019</v>
      </c>
      <c r="N3744">
        <v>0.85805555499999997</v>
      </c>
      <c r="O3744">
        <v>0</v>
      </c>
      <c r="P3744">
        <v>140</v>
      </c>
      <c r="Q3744">
        <v>0</v>
      </c>
      <c r="R3744">
        <v>1</v>
      </c>
      <c r="S3744">
        <v>0</v>
      </c>
      <c r="T3744">
        <v>25</v>
      </c>
      <c r="U3744">
        <v>0</v>
      </c>
      <c r="V3744">
        <v>0</v>
      </c>
      <c r="W3744">
        <v>0</v>
      </c>
      <c r="X3744">
        <v>35.507603522147527</v>
      </c>
      <c r="Y3744">
        <v>0</v>
      </c>
      <c r="Z3744">
        <v>7.4936958820575389E-3</v>
      </c>
      <c r="AA3744">
        <v>0</v>
      </c>
      <c r="AB3744">
        <v>19.116390281472587</v>
      </c>
      <c r="AC3744">
        <v>0</v>
      </c>
      <c r="AD3744">
        <v>0</v>
      </c>
      <c r="AE3744">
        <v>54.631487499502171</v>
      </c>
    </row>
    <row r="3745" spans="1:31" x14ac:dyDescent="0.3">
      <c r="A3745">
        <v>2459565</v>
      </c>
      <c r="B3745">
        <v>1</v>
      </c>
      <c r="C3745" t="s">
        <v>81</v>
      </c>
      <c r="D3745" t="s">
        <v>112</v>
      </c>
      <c r="E3745" t="s">
        <v>173</v>
      </c>
      <c r="F3745" t="s">
        <v>11020</v>
      </c>
      <c r="G3745" t="s">
        <v>175</v>
      </c>
      <c r="H3745" t="s">
        <v>144</v>
      </c>
      <c r="I3745" t="s">
        <v>136</v>
      </c>
      <c r="J3745" t="s">
        <v>137</v>
      </c>
      <c r="K3745" t="s">
        <v>138</v>
      </c>
      <c r="L3745" t="s">
        <v>11021</v>
      </c>
      <c r="M3745" t="s">
        <v>11022</v>
      </c>
      <c r="N3745">
        <v>1.970277777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1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</row>
    <row r="3746" spans="1:31" x14ac:dyDescent="0.3">
      <c r="A3746">
        <v>2459567</v>
      </c>
      <c r="B3746">
        <v>1</v>
      </c>
      <c r="C3746" t="s">
        <v>81</v>
      </c>
      <c r="D3746" t="s">
        <v>113</v>
      </c>
      <c r="E3746" t="s">
        <v>141</v>
      </c>
      <c r="F3746" t="s">
        <v>11023</v>
      </c>
      <c r="G3746" t="s">
        <v>219</v>
      </c>
      <c r="H3746" t="s">
        <v>144</v>
      </c>
      <c r="I3746" t="s">
        <v>136</v>
      </c>
      <c r="J3746" t="s">
        <v>3</v>
      </c>
      <c r="K3746" t="s">
        <v>138</v>
      </c>
      <c r="L3746" t="s">
        <v>11024</v>
      </c>
      <c r="M3746" t="s">
        <v>11025</v>
      </c>
      <c r="N3746">
        <v>4.2363888879999996</v>
      </c>
      <c r="O3746">
        <v>0</v>
      </c>
      <c r="P3746">
        <v>45</v>
      </c>
      <c r="Q3746">
        <v>0</v>
      </c>
      <c r="R3746">
        <v>1</v>
      </c>
      <c r="S3746">
        <v>0</v>
      </c>
      <c r="T3746">
        <v>1</v>
      </c>
      <c r="U3746">
        <v>0</v>
      </c>
      <c r="V3746">
        <v>0</v>
      </c>
      <c r="W3746">
        <v>0</v>
      </c>
      <c r="X3746">
        <v>21.510498989939872</v>
      </c>
      <c r="Y3746">
        <v>0</v>
      </c>
      <c r="Z3746">
        <v>0.12567964458209085</v>
      </c>
      <c r="AA3746">
        <v>0</v>
      </c>
      <c r="AB3746">
        <v>9.3734470549615437E-2</v>
      </c>
      <c r="AC3746">
        <v>0</v>
      </c>
      <c r="AD3746">
        <v>0</v>
      </c>
      <c r="AE3746">
        <v>21.729913105071581</v>
      </c>
    </row>
    <row r="3747" spans="1:31" x14ac:dyDescent="0.3">
      <c r="A3747">
        <v>2459569</v>
      </c>
      <c r="B3747">
        <v>1</v>
      </c>
      <c r="C3747" t="s">
        <v>80</v>
      </c>
      <c r="D3747" t="s">
        <v>111</v>
      </c>
      <c r="E3747" t="s">
        <v>147</v>
      </c>
      <c r="F3747" t="s">
        <v>11026</v>
      </c>
      <c r="G3747" t="s">
        <v>381</v>
      </c>
      <c r="H3747" t="s">
        <v>135</v>
      </c>
      <c r="I3747" t="s">
        <v>136</v>
      </c>
      <c r="J3747" t="s">
        <v>137</v>
      </c>
      <c r="K3747" t="s">
        <v>162</v>
      </c>
      <c r="L3747" t="s">
        <v>11027</v>
      </c>
      <c r="M3747" t="s">
        <v>11028</v>
      </c>
      <c r="N3747">
        <v>0.31777777699999998</v>
      </c>
      <c r="O3747">
        <v>0</v>
      </c>
      <c r="P3747">
        <v>0</v>
      </c>
      <c r="Q3747">
        <v>0</v>
      </c>
      <c r="R3747">
        <v>0</v>
      </c>
      <c r="S3747">
        <v>2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1235.0661653153611</v>
      </c>
      <c r="AB3747">
        <v>0</v>
      </c>
      <c r="AC3747">
        <v>0</v>
      </c>
      <c r="AD3747">
        <v>0</v>
      </c>
      <c r="AE3747">
        <v>1235.0661653153611</v>
      </c>
    </row>
    <row r="3748" spans="1:31" x14ac:dyDescent="0.3">
      <c r="A3748">
        <v>2459579</v>
      </c>
      <c r="B3748">
        <v>1</v>
      </c>
      <c r="C3748" t="s">
        <v>80</v>
      </c>
      <c r="D3748" t="s">
        <v>94</v>
      </c>
      <c r="E3748" t="s">
        <v>141</v>
      </c>
      <c r="F3748" t="s">
        <v>11029</v>
      </c>
      <c r="G3748" t="s">
        <v>156</v>
      </c>
      <c r="H3748" t="s">
        <v>144</v>
      </c>
      <c r="I3748" t="s">
        <v>136</v>
      </c>
      <c r="J3748" t="s">
        <v>137</v>
      </c>
      <c r="K3748" t="s">
        <v>138</v>
      </c>
      <c r="L3748" t="s">
        <v>11030</v>
      </c>
      <c r="M3748" t="s">
        <v>11031</v>
      </c>
      <c r="N3748">
        <v>2.625555555</v>
      </c>
      <c r="O3748">
        <v>0</v>
      </c>
      <c r="P3748">
        <v>21</v>
      </c>
      <c r="Q3748">
        <v>0</v>
      </c>
      <c r="R3748">
        <v>1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6.969986685236564</v>
      </c>
      <c r="Y3748">
        <v>0</v>
      </c>
      <c r="Z3748">
        <v>3.4401446982716155E-3</v>
      </c>
      <c r="AA3748">
        <v>0</v>
      </c>
      <c r="AB3748">
        <v>0</v>
      </c>
      <c r="AC3748">
        <v>0</v>
      </c>
      <c r="AD3748">
        <v>0</v>
      </c>
      <c r="AE3748">
        <v>6.9734268299348354</v>
      </c>
    </row>
    <row r="3749" spans="1:31" x14ac:dyDescent="0.3">
      <c r="A3749">
        <v>2459581</v>
      </c>
      <c r="B3749">
        <v>1</v>
      </c>
      <c r="C3749" t="s">
        <v>80</v>
      </c>
      <c r="D3749" t="s">
        <v>82</v>
      </c>
      <c r="E3749" t="s">
        <v>173</v>
      </c>
      <c r="F3749" t="s">
        <v>11032</v>
      </c>
      <c r="G3749" t="s">
        <v>179</v>
      </c>
      <c r="H3749" t="s">
        <v>144</v>
      </c>
      <c r="I3749" t="s">
        <v>136</v>
      </c>
      <c r="J3749" t="s">
        <v>137</v>
      </c>
      <c r="K3749" t="s">
        <v>138</v>
      </c>
      <c r="L3749" t="s">
        <v>11033</v>
      </c>
      <c r="M3749" t="s">
        <v>11034</v>
      </c>
      <c r="N3749">
        <v>3.8686111109999999</v>
      </c>
      <c r="O3749">
        <v>0</v>
      </c>
      <c r="P3749">
        <v>10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14.035437616827412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14.035437616827412</v>
      </c>
    </row>
    <row r="3750" spans="1:31" x14ac:dyDescent="0.3">
      <c r="A3750">
        <v>2459588</v>
      </c>
      <c r="B3750">
        <v>1</v>
      </c>
      <c r="C3750" t="s">
        <v>80</v>
      </c>
      <c r="D3750" t="s">
        <v>100</v>
      </c>
      <c r="E3750" t="s">
        <v>173</v>
      </c>
      <c r="F3750" t="s">
        <v>11035</v>
      </c>
      <c r="G3750" t="s">
        <v>175</v>
      </c>
      <c r="H3750" t="s">
        <v>144</v>
      </c>
      <c r="I3750" t="s">
        <v>136</v>
      </c>
      <c r="J3750" t="s">
        <v>137</v>
      </c>
      <c r="K3750" t="s">
        <v>138</v>
      </c>
      <c r="L3750" t="s">
        <v>11036</v>
      </c>
      <c r="M3750" t="s">
        <v>11037</v>
      </c>
      <c r="N3750">
        <v>0.74722222199999999</v>
      </c>
      <c r="O3750">
        <v>0</v>
      </c>
      <c r="P3750">
        <v>1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9.3717384428049388E-2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9.3717384428049388E-2</v>
      </c>
    </row>
    <row r="3751" spans="1:31" x14ac:dyDescent="0.3">
      <c r="A3751">
        <v>2459590</v>
      </c>
      <c r="B3751">
        <v>1</v>
      </c>
      <c r="C3751" t="s">
        <v>80</v>
      </c>
      <c r="D3751" t="s">
        <v>105</v>
      </c>
      <c r="E3751" t="s">
        <v>141</v>
      </c>
      <c r="F3751" t="s">
        <v>11038</v>
      </c>
      <c r="G3751" t="s">
        <v>156</v>
      </c>
      <c r="H3751" t="s">
        <v>144</v>
      </c>
      <c r="I3751" t="s">
        <v>136</v>
      </c>
      <c r="J3751" t="s">
        <v>137</v>
      </c>
      <c r="K3751" t="s">
        <v>138</v>
      </c>
      <c r="L3751" t="s">
        <v>11039</v>
      </c>
      <c r="M3751" t="s">
        <v>11040</v>
      </c>
      <c r="N3751">
        <v>1.9855555549999999</v>
      </c>
      <c r="O3751">
        <v>0</v>
      </c>
      <c r="P3751">
        <v>58</v>
      </c>
      <c r="Q3751">
        <v>0</v>
      </c>
      <c r="R3751">
        <v>6</v>
      </c>
      <c r="S3751">
        <v>0</v>
      </c>
      <c r="T3751">
        <v>5</v>
      </c>
      <c r="U3751">
        <v>0</v>
      </c>
      <c r="V3751">
        <v>0</v>
      </c>
      <c r="W3751">
        <v>0</v>
      </c>
      <c r="X3751">
        <v>34.449753846995556</v>
      </c>
      <c r="Y3751">
        <v>0</v>
      </c>
      <c r="Z3751">
        <v>3.1222811506351502</v>
      </c>
      <c r="AA3751">
        <v>0</v>
      </c>
      <c r="AB3751">
        <v>2.6309691101591599</v>
      </c>
      <c r="AC3751">
        <v>0</v>
      </c>
      <c r="AD3751">
        <v>0</v>
      </c>
      <c r="AE3751">
        <v>40.203004107789866</v>
      </c>
    </row>
    <row r="3752" spans="1:31" x14ac:dyDescent="0.3">
      <c r="A3752">
        <v>2459592</v>
      </c>
      <c r="B3752">
        <v>1</v>
      </c>
      <c r="C3752" t="s">
        <v>81</v>
      </c>
      <c r="D3752" t="s">
        <v>116</v>
      </c>
      <c r="E3752" t="s">
        <v>132</v>
      </c>
      <c r="F3752" t="s">
        <v>11041</v>
      </c>
      <c r="G3752" t="s">
        <v>381</v>
      </c>
      <c r="H3752" t="s">
        <v>135</v>
      </c>
      <c r="I3752" t="s">
        <v>136</v>
      </c>
      <c r="J3752" t="s">
        <v>137</v>
      </c>
      <c r="K3752" t="s">
        <v>162</v>
      </c>
      <c r="L3752" t="s">
        <v>11042</v>
      </c>
      <c r="M3752" t="s">
        <v>11043</v>
      </c>
      <c r="N3752">
        <v>0.19666666599999999</v>
      </c>
      <c r="O3752">
        <v>0</v>
      </c>
      <c r="P3752">
        <v>1</v>
      </c>
      <c r="Q3752">
        <v>0</v>
      </c>
      <c r="R3752">
        <v>1</v>
      </c>
      <c r="S3752">
        <v>0</v>
      </c>
      <c r="T3752">
        <v>1</v>
      </c>
      <c r="U3752">
        <v>0</v>
      </c>
      <c r="V3752">
        <v>0</v>
      </c>
      <c r="W3752">
        <v>0</v>
      </c>
      <c r="X3752">
        <v>1.3468804675786666E-5</v>
      </c>
      <c r="Y3752">
        <v>0</v>
      </c>
      <c r="Z3752">
        <v>5.1488460263363935E-2</v>
      </c>
      <c r="AA3752">
        <v>0</v>
      </c>
      <c r="AB3752">
        <v>0.18053385398829697</v>
      </c>
      <c r="AC3752">
        <v>0</v>
      </c>
      <c r="AD3752">
        <v>0</v>
      </c>
      <c r="AE3752">
        <v>0.23203578305633668</v>
      </c>
    </row>
    <row r="3753" spans="1:31" x14ac:dyDescent="0.3">
      <c r="A3753">
        <v>2459602</v>
      </c>
      <c r="B3753">
        <v>1</v>
      </c>
      <c r="C3753" t="s">
        <v>80</v>
      </c>
      <c r="D3753" t="s">
        <v>102</v>
      </c>
      <c r="E3753" t="s">
        <v>169</v>
      </c>
      <c r="F3753" t="s">
        <v>11044</v>
      </c>
      <c r="G3753" t="s">
        <v>226</v>
      </c>
      <c r="H3753" t="s">
        <v>135</v>
      </c>
      <c r="I3753" t="s">
        <v>136</v>
      </c>
      <c r="J3753" t="s">
        <v>137</v>
      </c>
      <c r="K3753" t="s">
        <v>162</v>
      </c>
      <c r="L3753" t="s">
        <v>11045</v>
      </c>
      <c r="M3753" t="s">
        <v>11046</v>
      </c>
      <c r="N3753">
        <v>0.37055555499999998</v>
      </c>
      <c r="O3753">
        <v>1</v>
      </c>
      <c r="P3753">
        <v>1709</v>
      </c>
      <c r="Q3753">
        <v>10</v>
      </c>
      <c r="R3753">
        <v>527</v>
      </c>
      <c r="S3753">
        <v>16</v>
      </c>
      <c r="T3753">
        <v>291</v>
      </c>
      <c r="U3753">
        <v>8</v>
      </c>
      <c r="V3753">
        <v>1</v>
      </c>
      <c r="W3753">
        <v>3.7388603736134486E-2</v>
      </c>
      <c r="X3753">
        <v>105.29889265988726</v>
      </c>
      <c r="Y3753">
        <v>5.2001870705008821</v>
      </c>
      <c r="Z3753">
        <v>56.29912062587902</v>
      </c>
      <c r="AA3753">
        <v>56.573946745682377</v>
      </c>
      <c r="AB3753">
        <v>133.01233695077502</v>
      </c>
      <c r="AC3753">
        <v>484.27319554455505</v>
      </c>
      <c r="AD3753">
        <v>22.3977706936166</v>
      </c>
      <c r="AE3753">
        <v>863.09283889463234</v>
      </c>
    </row>
    <row r="3754" spans="1:31" x14ac:dyDescent="0.3">
      <c r="A3754">
        <v>2459605</v>
      </c>
      <c r="B3754">
        <v>1</v>
      </c>
      <c r="C3754" t="s">
        <v>81</v>
      </c>
      <c r="D3754" t="s">
        <v>122</v>
      </c>
      <c r="E3754" t="s">
        <v>173</v>
      </c>
      <c r="F3754" t="s">
        <v>11047</v>
      </c>
      <c r="G3754" t="s">
        <v>175</v>
      </c>
      <c r="H3754" t="s">
        <v>144</v>
      </c>
      <c r="I3754" t="s">
        <v>136</v>
      </c>
      <c r="J3754" t="s">
        <v>137</v>
      </c>
      <c r="K3754" t="s">
        <v>138</v>
      </c>
      <c r="L3754" t="s">
        <v>11048</v>
      </c>
      <c r="M3754" t="s">
        <v>11049</v>
      </c>
      <c r="N3754">
        <v>1.439166666</v>
      </c>
      <c r="O3754">
        <v>0</v>
      </c>
      <c r="P3754">
        <v>2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2.4568906453668466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2.4568906453668466</v>
      </c>
    </row>
    <row r="3755" spans="1:31" x14ac:dyDescent="0.3">
      <c r="A3755">
        <v>2459606</v>
      </c>
      <c r="B3755">
        <v>1</v>
      </c>
      <c r="C3755" t="s">
        <v>81</v>
      </c>
      <c r="D3755" t="s">
        <v>118</v>
      </c>
      <c r="E3755" t="s">
        <v>141</v>
      </c>
      <c r="F3755" t="s">
        <v>11050</v>
      </c>
      <c r="G3755" t="s">
        <v>219</v>
      </c>
      <c r="H3755" t="s">
        <v>144</v>
      </c>
      <c r="I3755" t="s">
        <v>136</v>
      </c>
      <c r="J3755" t="s">
        <v>3</v>
      </c>
      <c r="K3755" t="s">
        <v>138</v>
      </c>
      <c r="L3755" t="s">
        <v>11051</v>
      </c>
      <c r="M3755" t="s">
        <v>11052</v>
      </c>
      <c r="N3755">
        <v>5.2008333330000003</v>
      </c>
      <c r="O3755">
        <v>0</v>
      </c>
      <c r="P3755">
        <v>11</v>
      </c>
      <c r="Q3755">
        <v>0</v>
      </c>
      <c r="R3755">
        <v>2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6.8313233681129537</v>
      </c>
      <c r="Y3755">
        <v>0</v>
      </c>
      <c r="Z3755">
        <v>1.0218636734304971</v>
      </c>
      <c r="AA3755">
        <v>0</v>
      </c>
      <c r="AB3755">
        <v>0</v>
      </c>
      <c r="AC3755">
        <v>0</v>
      </c>
      <c r="AD3755">
        <v>0</v>
      </c>
      <c r="AE3755">
        <v>7.8531870415434506</v>
      </c>
    </row>
    <row r="3756" spans="1:31" x14ac:dyDescent="0.3">
      <c r="A3756">
        <v>2459607</v>
      </c>
      <c r="B3756">
        <v>1</v>
      </c>
      <c r="C3756" t="s">
        <v>80</v>
      </c>
      <c r="D3756" t="s">
        <v>83</v>
      </c>
      <c r="E3756" t="s">
        <v>173</v>
      </c>
      <c r="F3756" t="s">
        <v>11053</v>
      </c>
      <c r="G3756" t="s">
        <v>219</v>
      </c>
      <c r="H3756" t="s">
        <v>144</v>
      </c>
      <c r="I3756" t="s">
        <v>136</v>
      </c>
      <c r="J3756" t="s">
        <v>3</v>
      </c>
      <c r="K3756" t="s">
        <v>138</v>
      </c>
      <c r="L3756" t="s">
        <v>11054</v>
      </c>
      <c r="M3756" t="s">
        <v>11055</v>
      </c>
      <c r="N3756">
        <v>3.2152777769999998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8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9.4933741319830194</v>
      </c>
      <c r="AC3756">
        <v>0</v>
      </c>
      <c r="AD3756">
        <v>0</v>
      </c>
      <c r="AE3756">
        <v>9.4933741319830194</v>
      </c>
    </row>
    <row r="3757" spans="1:31" x14ac:dyDescent="0.3">
      <c r="A3757">
        <v>2459610</v>
      </c>
      <c r="B3757">
        <v>1</v>
      </c>
      <c r="C3757" t="s">
        <v>80</v>
      </c>
      <c r="D3757" t="s">
        <v>90</v>
      </c>
      <c r="E3757" t="s">
        <v>173</v>
      </c>
      <c r="F3757" t="s">
        <v>11056</v>
      </c>
      <c r="G3757" t="s">
        <v>179</v>
      </c>
      <c r="H3757" t="s">
        <v>144</v>
      </c>
      <c r="I3757" t="s">
        <v>136</v>
      </c>
      <c r="J3757" t="s">
        <v>137</v>
      </c>
      <c r="K3757" t="s">
        <v>138</v>
      </c>
      <c r="L3757" t="s">
        <v>11057</v>
      </c>
      <c r="M3757" t="s">
        <v>11058</v>
      </c>
      <c r="N3757">
        <v>1.5208333329999999</v>
      </c>
      <c r="O3757">
        <v>0</v>
      </c>
      <c r="P3757">
        <v>4</v>
      </c>
      <c r="Q3757">
        <v>0</v>
      </c>
      <c r="R3757">
        <v>0</v>
      </c>
      <c r="S3757">
        <v>0</v>
      </c>
      <c r="T3757">
        <v>1</v>
      </c>
      <c r="U3757">
        <v>0</v>
      </c>
      <c r="V3757">
        <v>0</v>
      </c>
      <c r="W3757">
        <v>0</v>
      </c>
      <c r="X3757">
        <v>1.1780806412585347</v>
      </c>
      <c r="Y3757">
        <v>0</v>
      </c>
      <c r="Z3757">
        <v>0</v>
      </c>
      <c r="AA3757">
        <v>0</v>
      </c>
      <c r="AB3757">
        <v>2.6534525136152967</v>
      </c>
      <c r="AC3757">
        <v>0</v>
      </c>
      <c r="AD3757">
        <v>0</v>
      </c>
      <c r="AE3757">
        <v>3.8315331548738314</v>
      </c>
    </row>
    <row r="3758" spans="1:31" x14ac:dyDescent="0.3">
      <c r="A3758">
        <v>2459612</v>
      </c>
      <c r="B3758">
        <v>1</v>
      </c>
      <c r="C3758" t="s">
        <v>80</v>
      </c>
      <c r="D3758" t="s">
        <v>105</v>
      </c>
      <c r="E3758" t="s">
        <v>141</v>
      </c>
      <c r="F3758" t="s">
        <v>11059</v>
      </c>
      <c r="G3758" t="s">
        <v>156</v>
      </c>
      <c r="H3758" t="s">
        <v>144</v>
      </c>
      <c r="I3758" t="s">
        <v>136</v>
      </c>
      <c r="J3758" t="s">
        <v>137</v>
      </c>
      <c r="K3758" t="s">
        <v>138</v>
      </c>
      <c r="L3758" t="s">
        <v>11060</v>
      </c>
      <c r="M3758" t="s">
        <v>11061</v>
      </c>
      <c r="N3758">
        <v>2.7180555549999998</v>
      </c>
      <c r="O3758">
        <v>0</v>
      </c>
      <c r="P3758">
        <v>6</v>
      </c>
      <c r="Q3758">
        <v>0</v>
      </c>
      <c r="R3758">
        <v>0</v>
      </c>
      <c r="S3758">
        <v>0</v>
      </c>
      <c r="T3758">
        <v>6</v>
      </c>
      <c r="U3758">
        <v>0</v>
      </c>
      <c r="V3758">
        <v>0</v>
      </c>
      <c r="W3758">
        <v>0</v>
      </c>
      <c r="X3758">
        <v>16.395864519681719</v>
      </c>
      <c r="Y3758">
        <v>0</v>
      </c>
      <c r="Z3758">
        <v>0</v>
      </c>
      <c r="AA3758">
        <v>0</v>
      </c>
      <c r="AB3758">
        <v>96.069946308420043</v>
      </c>
      <c r="AC3758">
        <v>0</v>
      </c>
      <c r="AD3758">
        <v>0</v>
      </c>
      <c r="AE3758">
        <v>112.46581082810177</v>
      </c>
    </row>
    <row r="3759" spans="1:31" x14ac:dyDescent="0.3">
      <c r="A3759">
        <v>2459613</v>
      </c>
      <c r="B3759">
        <v>1</v>
      </c>
      <c r="C3759" t="s">
        <v>80</v>
      </c>
      <c r="D3759" t="s">
        <v>97</v>
      </c>
      <c r="E3759" t="s">
        <v>173</v>
      </c>
      <c r="F3759" t="s">
        <v>11062</v>
      </c>
      <c r="G3759" t="s">
        <v>461</v>
      </c>
      <c r="H3759" t="s">
        <v>144</v>
      </c>
      <c r="I3759" t="s">
        <v>136</v>
      </c>
      <c r="J3759" t="s">
        <v>137</v>
      </c>
      <c r="K3759" t="s">
        <v>138</v>
      </c>
      <c r="L3759" t="s">
        <v>11063</v>
      </c>
      <c r="M3759" t="s">
        <v>11064</v>
      </c>
      <c r="N3759">
        <v>1.4724999999999999</v>
      </c>
      <c r="O3759">
        <v>0</v>
      </c>
      <c r="P3759">
        <v>1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0.24584947100757218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0.24584947100757218</v>
      </c>
    </row>
    <row r="3760" spans="1:31" x14ac:dyDescent="0.3">
      <c r="A3760">
        <v>2459618</v>
      </c>
      <c r="B3760">
        <v>1</v>
      </c>
      <c r="C3760" t="s">
        <v>80</v>
      </c>
      <c r="D3760" t="s">
        <v>83</v>
      </c>
      <c r="E3760" t="s">
        <v>284</v>
      </c>
      <c r="F3760" t="s">
        <v>11065</v>
      </c>
      <c r="G3760" t="s">
        <v>219</v>
      </c>
      <c r="H3760" t="s">
        <v>135</v>
      </c>
      <c r="I3760" t="s">
        <v>136</v>
      </c>
      <c r="J3760" t="s">
        <v>3</v>
      </c>
      <c r="K3760" t="s">
        <v>138</v>
      </c>
      <c r="L3760" t="s">
        <v>11066</v>
      </c>
      <c r="M3760" t="s">
        <v>11067</v>
      </c>
      <c r="N3760">
        <v>0.72777777700000001</v>
      </c>
      <c r="O3760">
        <v>0</v>
      </c>
      <c r="P3760">
        <v>5412</v>
      </c>
      <c r="Q3760">
        <v>0</v>
      </c>
      <c r="R3760">
        <v>0</v>
      </c>
      <c r="S3760">
        <v>1</v>
      </c>
      <c r="T3760">
        <v>646</v>
      </c>
      <c r="U3760">
        <v>0</v>
      </c>
      <c r="V3760">
        <v>1</v>
      </c>
      <c r="W3760">
        <v>0</v>
      </c>
      <c r="X3760">
        <v>1513.6757234407326</v>
      </c>
      <c r="Y3760">
        <v>0</v>
      </c>
      <c r="Z3760">
        <v>0</v>
      </c>
      <c r="AA3760">
        <v>26.02706453611831</v>
      </c>
      <c r="AB3760">
        <v>598.92227061234496</v>
      </c>
      <c r="AC3760">
        <v>0</v>
      </c>
      <c r="AD3760">
        <v>11.054149626412467</v>
      </c>
      <c r="AE3760">
        <v>2149.679208215608</v>
      </c>
    </row>
    <row r="3761" spans="1:31" x14ac:dyDescent="0.3">
      <c r="A3761">
        <v>2459621</v>
      </c>
      <c r="B3761">
        <v>1</v>
      </c>
      <c r="C3761" t="s">
        <v>80</v>
      </c>
      <c r="D3761" t="s">
        <v>99</v>
      </c>
      <c r="E3761" t="s">
        <v>173</v>
      </c>
      <c r="F3761" t="s">
        <v>11068</v>
      </c>
      <c r="G3761" t="s">
        <v>175</v>
      </c>
      <c r="H3761" t="s">
        <v>144</v>
      </c>
      <c r="I3761" t="s">
        <v>136</v>
      </c>
      <c r="J3761" t="s">
        <v>137</v>
      </c>
      <c r="K3761" t="s">
        <v>138</v>
      </c>
      <c r="L3761" t="s">
        <v>11069</v>
      </c>
      <c r="M3761" t="s">
        <v>11070</v>
      </c>
      <c r="N3761">
        <v>2.2597222220000002</v>
      </c>
      <c r="O3761">
        <v>0</v>
      </c>
      <c r="P3761">
        <v>7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3.090658436644881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3.090658436644881</v>
      </c>
    </row>
    <row r="3762" spans="1:31" x14ac:dyDescent="0.3">
      <c r="A3762">
        <v>2459622</v>
      </c>
      <c r="B3762">
        <v>1</v>
      </c>
      <c r="C3762" t="s">
        <v>80</v>
      </c>
      <c r="D3762" t="s">
        <v>101</v>
      </c>
      <c r="E3762" t="s">
        <v>173</v>
      </c>
      <c r="F3762" t="s">
        <v>11071</v>
      </c>
      <c r="G3762" t="s">
        <v>461</v>
      </c>
      <c r="H3762" t="s">
        <v>144</v>
      </c>
      <c r="I3762" t="s">
        <v>136</v>
      </c>
      <c r="J3762" t="s">
        <v>137</v>
      </c>
      <c r="K3762" t="s">
        <v>138</v>
      </c>
      <c r="L3762" t="s">
        <v>11072</v>
      </c>
      <c r="M3762" t="s">
        <v>11073</v>
      </c>
      <c r="N3762">
        <v>3.4297222220000001</v>
      </c>
      <c r="O3762">
        <v>0</v>
      </c>
      <c r="P3762">
        <v>1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1.100197431057075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1.100197431057075</v>
      </c>
    </row>
    <row r="3763" spans="1:31" x14ac:dyDescent="0.3">
      <c r="A3763">
        <v>2459623</v>
      </c>
      <c r="B3763">
        <v>1</v>
      </c>
      <c r="C3763" t="s">
        <v>80</v>
      </c>
      <c r="D3763" t="s">
        <v>83</v>
      </c>
      <c r="E3763" t="s">
        <v>173</v>
      </c>
      <c r="F3763" t="s">
        <v>11074</v>
      </c>
      <c r="G3763" t="s">
        <v>179</v>
      </c>
      <c r="H3763" t="s">
        <v>144</v>
      </c>
      <c r="I3763" t="s">
        <v>136</v>
      </c>
      <c r="J3763" t="s">
        <v>137</v>
      </c>
      <c r="K3763" t="s">
        <v>138</v>
      </c>
      <c r="L3763" t="s">
        <v>11075</v>
      </c>
      <c r="M3763" t="s">
        <v>11076</v>
      </c>
      <c r="N3763">
        <v>0.97027777699999995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1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2.803520528270936E-2</v>
      </c>
      <c r="AC3763">
        <v>0</v>
      </c>
      <c r="AD3763">
        <v>0</v>
      </c>
      <c r="AE3763">
        <v>2.803520528270936E-2</v>
      </c>
    </row>
    <row r="3764" spans="1:31" x14ac:dyDescent="0.3">
      <c r="A3764">
        <v>2459625</v>
      </c>
      <c r="B3764">
        <v>1</v>
      </c>
      <c r="C3764" t="s">
        <v>80</v>
      </c>
      <c r="D3764" t="s">
        <v>96</v>
      </c>
      <c r="E3764" t="s">
        <v>173</v>
      </c>
      <c r="F3764" t="s">
        <v>11077</v>
      </c>
      <c r="G3764" t="s">
        <v>461</v>
      </c>
      <c r="H3764" t="s">
        <v>144</v>
      </c>
      <c r="I3764" t="s">
        <v>136</v>
      </c>
      <c r="J3764" t="s">
        <v>137</v>
      </c>
      <c r="K3764" t="s">
        <v>138</v>
      </c>
      <c r="L3764" t="s">
        <v>11078</v>
      </c>
      <c r="M3764" t="s">
        <v>11079</v>
      </c>
      <c r="N3764">
        <v>4.3019444440000001</v>
      </c>
      <c r="O3764">
        <v>0</v>
      </c>
      <c r="P3764">
        <v>2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2.7230201908510447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2.7230201908510447</v>
      </c>
    </row>
    <row r="3765" spans="1:31" x14ac:dyDescent="0.3">
      <c r="A3765">
        <v>2459626</v>
      </c>
      <c r="B3765">
        <v>1</v>
      </c>
      <c r="C3765" t="s">
        <v>81</v>
      </c>
      <c r="D3765" t="s">
        <v>120</v>
      </c>
      <c r="E3765" t="s">
        <v>132</v>
      </c>
      <c r="F3765" t="s">
        <v>11080</v>
      </c>
      <c r="G3765" t="s">
        <v>149</v>
      </c>
      <c r="H3765" t="s">
        <v>135</v>
      </c>
      <c r="I3765" t="s">
        <v>136</v>
      </c>
      <c r="J3765" t="s">
        <v>137</v>
      </c>
      <c r="K3765" t="s">
        <v>138</v>
      </c>
      <c r="L3765" t="s">
        <v>11081</v>
      </c>
      <c r="M3765" t="s">
        <v>11082</v>
      </c>
      <c r="N3765">
        <v>0.85250000000000004</v>
      </c>
      <c r="O3765">
        <v>0</v>
      </c>
      <c r="P3765">
        <v>90</v>
      </c>
      <c r="Q3765">
        <v>45</v>
      </c>
      <c r="R3765">
        <v>1</v>
      </c>
      <c r="S3765">
        <v>14</v>
      </c>
      <c r="T3765">
        <v>3</v>
      </c>
      <c r="U3765">
        <v>0</v>
      </c>
      <c r="V3765">
        <v>0</v>
      </c>
      <c r="W3765">
        <v>0</v>
      </c>
      <c r="X3765">
        <v>27.608158093116309</v>
      </c>
      <c r="Y3765">
        <v>29.227272841439174</v>
      </c>
      <c r="Z3765">
        <v>1.022980409250596E-2</v>
      </c>
      <c r="AA3765">
        <v>36.22575207531618</v>
      </c>
      <c r="AB3765">
        <v>0.331538158277427</v>
      </c>
      <c r="AC3765">
        <v>0</v>
      </c>
      <c r="AD3765">
        <v>0</v>
      </c>
      <c r="AE3765">
        <v>93.402950972241598</v>
      </c>
    </row>
    <row r="3766" spans="1:31" x14ac:dyDescent="0.3">
      <c r="A3766">
        <v>2459630</v>
      </c>
      <c r="B3766">
        <v>1</v>
      </c>
      <c r="C3766" t="s">
        <v>80</v>
      </c>
      <c r="D3766" t="s">
        <v>85</v>
      </c>
      <c r="E3766" t="s">
        <v>173</v>
      </c>
      <c r="F3766" t="s">
        <v>10719</v>
      </c>
      <c r="G3766" t="s">
        <v>461</v>
      </c>
      <c r="H3766" t="s">
        <v>144</v>
      </c>
      <c r="I3766" t="s">
        <v>136</v>
      </c>
      <c r="J3766" t="s">
        <v>137</v>
      </c>
      <c r="K3766" t="s">
        <v>138</v>
      </c>
      <c r="L3766" t="s">
        <v>11083</v>
      </c>
      <c r="M3766" t="s">
        <v>11084</v>
      </c>
      <c r="N3766">
        <v>1.3747222219999999</v>
      </c>
      <c r="O3766">
        <v>0</v>
      </c>
      <c r="P3766">
        <v>6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1.6231816772469188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1.6231816772469188</v>
      </c>
    </row>
    <row r="3767" spans="1:31" x14ac:dyDescent="0.3">
      <c r="A3767">
        <v>2459632</v>
      </c>
      <c r="B3767">
        <v>1</v>
      </c>
      <c r="C3767" t="s">
        <v>80</v>
      </c>
      <c r="D3767" t="s">
        <v>95</v>
      </c>
      <c r="E3767" t="s">
        <v>182</v>
      </c>
      <c r="F3767" t="s">
        <v>11085</v>
      </c>
      <c r="G3767" t="s">
        <v>143</v>
      </c>
      <c r="H3767" t="s">
        <v>144</v>
      </c>
      <c r="I3767" t="s">
        <v>136</v>
      </c>
      <c r="J3767" t="s">
        <v>137</v>
      </c>
      <c r="K3767" t="s">
        <v>138</v>
      </c>
      <c r="L3767" t="s">
        <v>11086</v>
      </c>
      <c r="M3767" t="s">
        <v>11087</v>
      </c>
      <c r="N3767">
        <v>0.88500000000000001</v>
      </c>
      <c r="O3767">
        <v>0</v>
      </c>
      <c r="P3767">
        <v>20</v>
      </c>
      <c r="Q3767">
        <v>0</v>
      </c>
      <c r="R3767">
        <v>0</v>
      </c>
      <c r="S3767">
        <v>0</v>
      </c>
      <c r="T3767">
        <v>1</v>
      </c>
      <c r="U3767">
        <v>0</v>
      </c>
      <c r="V3767">
        <v>0</v>
      </c>
      <c r="W3767">
        <v>0</v>
      </c>
      <c r="X3767">
        <v>5.0469074947304922</v>
      </c>
      <c r="Y3767">
        <v>0</v>
      </c>
      <c r="Z3767">
        <v>0</v>
      </c>
      <c r="AA3767">
        <v>0</v>
      </c>
      <c r="AB3767">
        <v>1.4761034904396533</v>
      </c>
      <c r="AC3767">
        <v>0</v>
      </c>
      <c r="AD3767">
        <v>0</v>
      </c>
      <c r="AE3767">
        <v>6.5230109851701457</v>
      </c>
    </row>
    <row r="3768" spans="1:31" x14ac:dyDescent="0.3">
      <c r="A3768">
        <v>2459633</v>
      </c>
      <c r="B3768">
        <v>1</v>
      </c>
      <c r="C3768" t="s">
        <v>80</v>
      </c>
      <c r="D3768" t="s">
        <v>107</v>
      </c>
      <c r="E3768" t="s">
        <v>141</v>
      </c>
      <c r="F3768" t="s">
        <v>11088</v>
      </c>
      <c r="G3768" t="s">
        <v>200</v>
      </c>
      <c r="H3768" t="s">
        <v>144</v>
      </c>
      <c r="I3768" t="s">
        <v>136</v>
      </c>
      <c r="J3768" t="s">
        <v>137</v>
      </c>
      <c r="K3768" t="s">
        <v>138</v>
      </c>
      <c r="L3768" t="s">
        <v>11089</v>
      </c>
      <c r="M3768" t="s">
        <v>11090</v>
      </c>
      <c r="N3768">
        <v>1.518333333</v>
      </c>
      <c r="O3768">
        <v>0</v>
      </c>
      <c r="P3768">
        <v>23</v>
      </c>
      <c r="Q3768">
        <v>0</v>
      </c>
      <c r="R3768">
        <v>1</v>
      </c>
      <c r="S3768">
        <v>0</v>
      </c>
      <c r="T3768">
        <v>13</v>
      </c>
      <c r="U3768">
        <v>0</v>
      </c>
      <c r="V3768">
        <v>0</v>
      </c>
      <c r="W3768">
        <v>0</v>
      </c>
      <c r="X3768">
        <v>7.7174007274523602</v>
      </c>
      <c r="Y3768">
        <v>0</v>
      </c>
      <c r="Z3768">
        <v>0.76643633867170569</v>
      </c>
      <c r="AA3768">
        <v>0</v>
      </c>
      <c r="AB3768">
        <v>5.6448486120720203</v>
      </c>
      <c r="AC3768">
        <v>0</v>
      </c>
      <c r="AD3768">
        <v>0</v>
      </c>
      <c r="AE3768">
        <v>14.128685678196085</v>
      </c>
    </row>
    <row r="3769" spans="1:31" x14ac:dyDescent="0.3">
      <c r="A3769">
        <v>2459636</v>
      </c>
      <c r="B3769">
        <v>1</v>
      </c>
      <c r="C3769" t="s">
        <v>81</v>
      </c>
      <c r="D3769" t="s">
        <v>128</v>
      </c>
      <c r="E3769" t="s">
        <v>173</v>
      </c>
      <c r="F3769" t="s">
        <v>11091</v>
      </c>
      <c r="G3769" t="s">
        <v>179</v>
      </c>
      <c r="H3769" t="s">
        <v>144</v>
      </c>
      <c r="I3769" t="s">
        <v>136</v>
      </c>
      <c r="J3769" t="s">
        <v>137</v>
      </c>
      <c r="K3769" t="s">
        <v>138</v>
      </c>
      <c r="L3769" t="s">
        <v>11092</v>
      </c>
      <c r="M3769" t="s">
        <v>11093</v>
      </c>
      <c r="N3769">
        <v>1.060277777</v>
      </c>
      <c r="O3769">
        <v>0</v>
      </c>
      <c r="P3769">
        <v>1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0.17125516476546662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0.17125516476546662</v>
      </c>
    </row>
    <row r="3770" spans="1:31" x14ac:dyDescent="0.3">
      <c r="A3770">
        <v>2459638</v>
      </c>
      <c r="B3770">
        <v>1</v>
      </c>
      <c r="C3770" t="s">
        <v>81</v>
      </c>
      <c r="D3770" t="s">
        <v>118</v>
      </c>
      <c r="E3770" t="s">
        <v>141</v>
      </c>
      <c r="F3770" t="s">
        <v>11094</v>
      </c>
      <c r="G3770" t="s">
        <v>956</v>
      </c>
      <c r="H3770" t="s">
        <v>144</v>
      </c>
      <c r="I3770" t="s">
        <v>136</v>
      </c>
      <c r="J3770" t="s">
        <v>137</v>
      </c>
      <c r="K3770" t="s">
        <v>138</v>
      </c>
      <c r="L3770" t="s">
        <v>11095</v>
      </c>
      <c r="M3770" t="s">
        <v>11096</v>
      </c>
      <c r="N3770">
        <v>1.3252777769999999</v>
      </c>
      <c r="O3770">
        <v>0</v>
      </c>
      <c r="P3770">
        <v>17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14.734949156612918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14.734949156612918</v>
      </c>
    </row>
    <row r="3771" spans="1:31" x14ac:dyDescent="0.3">
      <c r="A3771">
        <v>2459643</v>
      </c>
      <c r="B3771">
        <v>1</v>
      </c>
      <c r="C3771" t="s">
        <v>80</v>
      </c>
      <c r="D3771" t="s">
        <v>90</v>
      </c>
      <c r="E3771" t="s">
        <v>182</v>
      </c>
      <c r="F3771" t="s">
        <v>10695</v>
      </c>
      <c r="G3771" t="s">
        <v>410</v>
      </c>
      <c r="H3771" t="s">
        <v>144</v>
      </c>
      <c r="I3771" t="s">
        <v>136</v>
      </c>
      <c r="J3771" t="s">
        <v>137</v>
      </c>
      <c r="K3771" t="s">
        <v>138</v>
      </c>
      <c r="L3771" t="s">
        <v>11097</v>
      </c>
      <c r="M3771" t="s">
        <v>11098</v>
      </c>
      <c r="N3771">
        <v>0.73277777700000002</v>
      </c>
      <c r="O3771">
        <v>0</v>
      </c>
      <c r="P3771">
        <v>107</v>
      </c>
      <c r="Q3771">
        <v>0</v>
      </c>
      <c r="R3771">
        <v>0</v>
      </c>
      <c r="S3771">
        <v>0</v>
      </c>
      <c r="T3771">
        <v>3</v>
      </c>
      <c r="U3771">
        <v>0</v>
      </c>
      <c r="V3771">
        <v>0</v>
      </c>
      <c r="W3771">
        <v>0</v>
      </c>
      <c r="X3771">
        <v>25.808619175965465</v>
      </c>
      <c r="Y3771">
        <v>0</v>
      </c>
      <c r="Z3771">
        <v>0</v>
      </c>
      <c r="AA3771">
        <v>0</v>
      </c>
      <c r="AB3771">
        <v>0.10341147154910689</v>
      </c>
      <c r="AC3771">
        <v>0</v>
      </c>
      <c r="AD3771">
        <v>0</v>
      </c>
      <c r="AE3771">
        <v>25.912030647514573</v>
      </c>
    </row>
    <row r="3772" spans="1:31" x14ac:dyDescent="0.3">
      <c r="A3772">
        <v>2459647</v>
      </c>
      <c r="B3772">
        <v>1</v>
      </c>
      <c r="C3772" t="s">
        <v>81</v>
      </c>
      <c r="D3772" t="s">
        <v>114</v>
      </c>
      <c r="E3772" t="s">
        <v>159</v>
      </c>
      <c r="F3772" t="s">
        <v>11099</v>
      </c>
      <c r="G3772" t="s">
        <v>725</v>
      </c>
      <c r="H3772" t="s">
        <v>144</v>
      </c>
      <c r="I3772" t="s">
        <v>136</v>
      </c>
      <c r="J3772" t="s">
        <v>137</v>
      </c>
      <c r="K3772" t="s">
        <v>138</v>
      </c>
      <c r="L3772" t="s">
        <v>11100</v>
      </c>
      <c r="M3772" t="s">
        <v>11101</v>
      </c>
      <c r="N3772">
        <v>0.73194444400000003</v>
      </c>
      <c r="O3772">
        <v>0</v>
      </c>
      <c r="P3772">
        <v>132</v>
      </c>
      <c r="Q3772">
        <v>0</v>
      </c>
      <c r="R3772">
        <v>0</v>
      </c>
      <c r="S3772">
        <v>0</v>
      </c>
      <c r="T3772">
        <v>11</v>
      </c>
      <c r="U3772">
        <v>0</v>
      </c>
      <c r="V3772">
        <v>0</v>
      </c>
      <c r="W3772">
        <v>0</v>
      </c>
      <c r="X3772">
        <v>12.194940187106825</v>
      </c>
      <c r="Y3772">
        <v>0</v>
      </c>
      <c r="Z3772">
        <v>0</v>
      </c>
      <c r="AA3772">
        <v>0</v>
      </c>
      <c r="AB3772">
        <v>1.306642056420658</v>
      </c>
      <c r="AC3772">
        <v>0</v>
      </c>
      <c r="AD3772">
        <v>0</v>
      </c>
      <c r="AE3772">
        <v>13.501582243527483</v>
      </c>
    </row>
    <row r="3773" spans="1:31" x14ac:dyDescent="0.3">
      <c r="A3773">
        <v>2459649</v>
      </c>
      <c r="B3773">
        <v>1</v>
      </c>
      <c r="C3773" t="s">
        <v>81</v>
      </c>
      <c r="D3773" t="s">
        <v>127</v>
      </c>
      <c r="E3773" t="s">
        <v>132</v>
      </c>
      <c r="F3773" t="s">
        <v>422</v>
      </c>
      <c r="G3773" t="s">
        <v>149</v>
      </c>
      <c r="H3773" t="s">
        <v>135</v>
      </c>
      <c r="I3773" t="s">
        <v>136</v>
      </c>
      <c r="J3773" t="s">
        <v>137</v>
      </c>
      <c r="K3773" t="s">
        <v>138</v>
      </c>
      <c r="L3773" t="s">
        <v>11102</v>
      </c>
      <c r="M3773" t="s">
        <v>11103</v>
      </c>
      <c r="N3773">
        <v>0.33138888799999999</v>
      </c>
      <c r="O3773">
        <v>4</v>
      </c>
      <c r="P3773">
        <v>81</v>
      </c>
      <c r="Q3773">
        <v>100</v>
      </c>
      <c r="R3773">
        <v>96</v>
      </c>
      <c r="S3773">
        <v>2</v>
      </c>
      <c r="T3773">
        <v>8</v>
      </c>
      <c r="U3773">
        <v>0</v>
      </c>
      <c r="V3773">
        <v>0</v>
      </c>
      <c r="W3773">
        <v>0.29998413102283306</v>
      </c>
      <c r="X3773">
        <v>5.4878243239792344</v>
      </c>
      <c r="Y3773">
        <v>11.988279756361564</v>
      </c>
      <c r="Z3773">
        <v>13.393016764563267</v>
      </c>
      <c r="AA3773">
        <v>0.51654543853639534</v>
      </c>
      <c r="AB3773">
        <v>1.510312517384381</v>
      </c>
      <c r="AC3773">
        <v>0</v>
      </c>
      <c r="AD3773">
        <v>0</v>
      </c>
      <c r="AE3773">
        <v>33.195962931847674</v>
      </c>
    </row>
    <row r="3774" spans="1:31" x14ac:dyDescent="0.3">
      <c r="A3774">
        <v>2459654</v>
      </c>
      <c r="B3774">
        <v>1</v>
      </c>
      <c r="C3774" t="s">
        <v>80</v>
      </c>
      <c r="D3774" t="s">
        <v>96</v>
      </c>
      <c r="E3774" t="s">
        <v>169</v>
      </c>
      <c r="F3774" t="s">
        <v>9212</v>
      </c>
      <c r="G3774" t="s">
        <v>143</v>
      </c>
      <c r="H3774" t="s">
        <v>135</v>
      </c>
      <c r="I3774" t="s">
        <v>136</v>
      </c>
      <c r="J3774" t="s">
        <v>137</v>
      </c>
      <c r="K3774" t="s">
        <v>138</v>
      </c>
      <c r="L3774" t="s">
        <v>11104</v>
      </c>
      <c r="M3774" t="s">
        <v>11105</v>
      </c>
      <c r="N3774">
        <v>0.76722222200000001</v>
      </c>
      <c r="O3774">
        <v>3</v>
      </c>
      <c r="P3774">
        <v>1641</v>
      </c>
      <c r="Q3774">
        <v>0</v>
      </c>
      <c r="R3774">
        <v>1</v>
      </c>
      <c r="S3774">
        <v>4</v>
      </c>
      <c r="T3774">
        <v>95</v>
      </c>
      <c r="U3774">
        <v>0</v>
      </c>
      <c r="V3774">
        <v>0</v>
      </c>
      <c r="W3774">
        <v>47.694415578564424</v>
      </c>
      <c r="X3774">
        <v>329.63101760884012</v>
      </c>
      <c r="Y3774">
        <v>0</v>
      </c>
      <c r="Z3774">
        <v>0.24269655701129686</v>
      </c>
      <c r="AA3774">
        <v>37.891668794347815</v>
      </c>
      <c r="AB3774">
        <v>56.009939897098199</v>
      </c>
      <c r="AC3774">
        <v>0</v>
      </c>
      <c r="AD3774">
        <v>0</v>
      </c>
      <c r="AE3774">
        <v>471.46973843586187</v>
      </c>
    </row>
    <row r="3775" spans="1:31" x14ac:dyDescent="0.3">
      <c r="A3775">
        <v>2459655</v>
      </c>
      <c r="B3775">
        <v>1</v>
      </c>
      <c r="C3775" t="s">
        <v>81</v>
      </c>
      <c r="D3775" t="s">
        <v>119</v>
      </c>
      <c r="E3775" t="s">
        <v>147</v>
      </c>
      <c r="F3775" t="s">
        <v>11106</v>
      </c>
      <c r="G3775" t="s">
        <v>134</v>
      </c>
      <c r="H3775" t="s">
        <v>135</v>
      </c>
      <c r="I3775" t="s">
        <v>136</v>
      </c>
      <c r="J3775" t="s">
        <v>137</v>
      </c>
      <c r="K3775" t="s">
        <v>138</v>
      </c>
      <c r="L3775" t="s">
        <v>11107</v>
      </c>
      <c r="M3775" t="s">
        <v>11108</v>
      </c>
      <c r="N3775">
        <v>1.2480555550000001</v>
      </c>
      <c r="O3775">
        <v>0</v>
      </c>
      <c r="P3775">
        <v>23</v>
      </c>
      <c r="Q3775">
        <v>0</v>
      </c>
      <c r="R3775">
        <v>6</v>
      </c>
      <c r="S3775">
        <v>0</v>
      </c>
      <c r="T3775">
        <v>1</v>
      </c>
      <c r="U3775">
        <v>0</v>
      </c>
      <c r="V3775">
        <v>0</v>
      </c>
      <c r="W3775">
        <v>0</v>
      </c>
      <c r="X3775">
        <v>5.1806182054700738</v>
      </c>
      <c r="Y3775">
        <v>0</v>
      </c>
      <c r="Z3775">
        <v>4.6413942922459555</v>
      </c>
      <c r="AA3775">
        <v>0</v>
      </c>
      <c r="AB3775">
        <v>1.9538419054281797</v>
      </c>
      <c r="AC3775">
        <v>0</v>
      </c>
      <c r="AD3775">
        <v>0</v>
      </c>
      <c r="AE3775">
        <v>11.775854403144209</v>
      </c>
    </row>
    <row r="3776" spans="1:31" x14ac:dyDescent="0.3">
      <c r="A3776">
        <v>2459657</v>
      </c>
      <c r="B3776">
        <v>1</v>
      </c>
      <c r="C3776" t="s">
        <v>81</v>
      </c>
      <c r="D3776" t="s">
        <v>122</v>
      </c>
      <c r="E3776" t="s">
        <v>141</v>
      </c>
      <c r="F3776" t="s">
        <v>11109</v>
      </c>
      <c r="G3776" t="s">
        <v>156</v>
      </c>
      <c r="H3776" t="s">
        <v>144</v>
      </c>
      <c r="I3776" t="s">
        <v>136</v>
      </c>
      <c r="J3776" t="s">
        <v>137</v>
      </c>
      <c r="K3776" t="s">
        <v>138</v>
      </c>
      <c r="L3776" t="s">
        <v>11110</v>
      </c>
      <c r="M3776" t="s">
        <v>11111</v>
      </c>
      <c r="N3776">
        <v>0.89416666600000005</v>
      </c>
      <c r="O3776">
        <v>0</v>
      </c>
      <c r="P3776">
        <v>13</v>
      </c>
      <c r="Q3776">
        <v>0</v>
      </c>
      <c r="R3776">
        <v>0</v>
      </c>
      <c r="S3776">
        <v>0</v>
      </c>
      <c r="T3776">
        <v>16</v>
      </c>
      <c r="U3776">
        <v>0</v>
      </c>
      <c r="V3776">
        <v>0</v>
      </c>
      <c r="W3776">
        <v>0</v>
      </c>
      <c r="X3776">
        <v>2.1754271744161469</v>
      </c>
      <c r="Y3776">
        <v>0</v>
      </c>
      <c r="Z3776">
        <v>0</v>
      </c>
      <c r="AA3776">
        <v>0</v>
      </c>
      <c r="AB3776">
        <v>5.5655686613798538</v>
      </c>
      <c r="AC3776">
        <v>0</v>
      </c>
      <c r="AD3776">
        <v>0</v>
      </c>
      <c r="AE3776">
        <v>7.7409958357960011</v>
      </c>
    </row>
    <row r="3777" spans="1:31" x14ac:dyDescent="0.3">
      <c r="A3777">
        <v>2459659</v>
      </c>
      <c r="B3777">
        <v>1</v>
      </c>
      <c r="C3777" t="s">
        <v>80</v>
      </c>
      <c r="D3777" t="s">
        <v>82</v>
      </c>
      <c r="E3777" t="s">
        <v>141</v>
      </c>
      <c r="F3777" t="s">
        <v>1722</v>
      </c>
      <c r="G3777" t="s">
        <v>156</v>
      </c>
      <c r="H3777" t="s">
        <v>144</v>
      </c>
      <c r="I3777" t="s">
        <v>136</v>
      </c>
      <c r="J3777" t="s">
        <v>137</v>
      </c>
      <c r="K3777" t="s">
        <v>138</v>
      </c>
      <c r="L3777" t="s">
        <v>11112</v>
      </c>
      <c r="M3777" t="s">
        <v>11113</v>
      </c>
      <c r="N3777">
        <v>2.8219444440000001</v>
      </c>
      <c r="O3777">
        <v>0</v>
      </c>
      <c r="P3777">
        <v>42</v>
      </c>
      <c r="Q3777">
        <v>0</v>
      </c>
      <c r="R3777">
        <v>0</v>
      </c>
      <c r="S3777">
        <v>0</v>
      </c>
      <c r="T3777">
        <v>4</v>
      </c>
      <c r="U3777">
        <v>0</v>
      </c>
      <c r="V3777">
        <v>0</v>
      </c>
      <c r="W3777">
        <v>0</v>
      </c>
      <c r="X3777">
        <v>118.66270235290413</v>
      </c>
      <c r="Y3777">
        <v>0</v>
      </c>
      <c r="Z3777">
        <v>0</v>
      </c>
      <c r="AA3777">
        <v>0</v>
      </c>
      <c r="AB3777">
        <v>2.2620352887378337</v>
      </c>
      <c r="AC3777">
        <v>0</v>
      </c>
      <c r="AD3777">
        <v>0</v>
      </c>
      <c r="AE3777">
        <v>120.92473764164197</v>
      </c>
    </row>
    <row r="3778" spans="1:31" x14ac:dyDescent="0.3">
      <c r="A3778">
        <v>2459661</v>
      </c>
      <c r="B3778">
        <v>1</v>
      </c>
      <c r="C3778" t="s">
        <v>81</v>
      </c>
      <c r="D3778" t="s">
        <v>112</v>
      </c>
      <c r="E3778" t="s">
        <v>132</v>
      </c>
      <c r="F3778" t="s">
        <v>11114</v>
      </c>
      <c r="G3778" t="s">
        <v>149</v>
      </c>
      <c r="H3778" t="s">
        <v>135</v>
      </c>
      <c r="I3778" t="s">
        <v>136</v>
      </c>
      <c r="J3778" t="s">
        <v>137</v>
      </c>
      <c r="K3778" t="s">
        <v>138</v>
      </c>
      <c r="L3778" t="s">
        <v>11115</v>
      </c>
      <c r="M3778" t="s">
        <v>11116</v>
      </c>
      <c r="N3778">
        <v>0.341388888</v>
      </c>
      <c r="O3778">
        <v>0</v>
      </c>
      <c r="P3778">
        <v>466</v>
      </c>
      <c r="Q3778">
        <v>0</v>
      </c>
      <c r="R3778">
        <v>61</v>
      </c>
      <c r="S3778">
        <v>1</v>
      </c>
      <c r="T3778">
        <v>64</v>
      </c>
      <c r="U3778">
        <v>1</v>
      </c>
      <c r="V3778">
        <v>1</v>
      </c>
      <c r="W3778">
        <v>0</v>
      </c>
      <c r="X3778">
        <v>32.096403503084929</v>
      </c>
      <c r="Y3778">
        <v>0</v>
      </c>
      <c r="Z3778">
        <v>1.443045304671126</v>
      </c>
      <c r="AA3778">
        <v>0.5060885350644434</v>
      </c>
      <c r="AB3778">
        <v>18.81519089153986</v>
      </c>
      <c r="AC3778">
        <v>29.36025030982054</v>
      </c>
      <c r="AD3778">
        <v>2.852360146556526</v>
      </c>
      <c r="AE3778">
        <v>85.073338690737415</v>
      </c>
    </row>
    <row r="3779" spans="1:31" x14ac:dyDescent="0.3">
      <c r="A3779">
        <v>2459662</v>
      </c>
      <c r="B3779">
        <v>1</v>
      </c>
      <c r="C3779" t="s">
        <v>80</v>
      </c>
      <c r="D3779" t="s">
        <v>107</v>
      </c>
      <c r="E3779" t="s">
        <v>141</v>
      </c>
      <c r="F3779" t="s">
        <v>11117</v>
      </c>
      <c r="G3779" t="s">
        <v>156</v>
      </c>
      <c r="H3779" t="s">
        <v>144</v>
      </c>
      <c r="I3779" t="s">
        <v>136</v>
      </c>
      <c r="J3779" t="s">
        <v>137</v>
      </c>
      <c r="K3779" t="s">
        <v>138</v>
      </c>
      <c r="L3779" t="s">
        <v>11118</v>
      </c>
      <c r="M3779" t="s">
        <v>11119</v>
      </c>
      <c r="N3779">
        <v>1.0538888879999999</v>
      </c>
      <c r="O3779">
        <v>0</v>
      </c>
      <c r="P3779">
        <v>19</v>
      </c>
      <c r="Q3779">
        <v>0</v>
      </c>
      <c r="R3779">
        <v>0</v>
      </c>
      <c r="S3779">
        <v>0</v>
      </c>
      <c r="T3779">
        <v>2</v>
      </c>
      <c r="U3779">
        <v>0</v>
      </c>
      <c r="V3779">
        <v>0</v>
      </c>
      <c r="W3779">
        <v>0</v>
      </c>
      <c r="X3779">
        <v>4.3651467430353872</v>
      </c>
      <c r="Y3779">
        <v>0</v>
      </c>
      <c r="Z3779">
        <v>0</v>
      </c>
      <c r="AA3779">
        <v>0</v>
      </c>
      <c r="AB3779">
        <v>0.34100446994679801</v>
      </c>
      <c r="AC3779">
        <v>0</v>
      </c>
      <c r="AD3779">
        <v>0</v>
      </c>
      <c r="AE3779">
        <v>4.706151212982185</v>
      </c>
    </row>
    <row r="3780" spans="1:31" x14ac:dyDescent="0.3">
      <c r="A3780">
        <v>2459663</v>
      </c>
      <c r="B3780">
        <v>1</v>
      </c>
      <c r="C3780" t="s">
        <v>80</v>
      </c>
      <c r="D3780" t="s">
        <v>101</v>
      </c>
      <c r="E3780" t="s">
        <v>141</v>
      </c>
      <c r="F3780" t="s">
        <v>11120</v>
      </c>
      <c r="G3780" t="s">
        <v>143</v>
      </c>
      <c r="H3780" t="s">
        <v>144</v>
      </c>
      <c r="I3780" t="s">
        <v>136</v>
      </c>
      <c r="J3780" t="s">
        <v>137</v>
      </c>
      <c r="K3780" t="s">
        <v>138</v>
      </c>
      <c r="L3780" t="s">
        <v>11121</v>
      </c>
      <c r="M3780" t="s">
        <v>11122</v>
      </c>
      <c r="N3780">
        <v>2.0094444440000001</v>
      </c>
      <c r="O3780">
        <v>0</v>
      </c>
      <c r="P3780">
        <v>66</v>
      </c>
      <c r="Q3780">
        <v>0</v>
      </c>
      <c r="R3780">
        <v>0</v>
      </c>
      <c r="S3780">
        <v>0</v>
      </c>
      <c r="T3780">
        <v>7</v>
      </c>
      <c r="U3780">
        <v>0</v>
      </c>
      <c r="V3780">
        <v>0</v>
      </c>
      <c r="W3780">
        <v>0</v>
      </c>
      <c r="X3780">
        <v>21.871920732880554</v>
      </c>
      <c r="Y3780">
        <v>0</v>
      </c>
      <c r="Z3780">
        <v>0</v>
      </c>
      <c r="AA3780">
        <v>0</v>
      </c>
      <c r="AB3780">
        <v>11.206104281089003</v>
      </c>
      <c r="AC3780">
        <v>0</v>
      </c>
      <c r="AD3780">
        <v>0</v>
      </c>
      <c r="AE3780">
        <v>33.078025013969558</v>
      </c>
    </row>
    <row r="3781" spans="1:31" x14ac:dyDescent="0.3">
      <c r="A3781">
        <v>2459668</v>
      </c>
      <c r="B3781">
        <v>1</v>
      </c>
      <c r="C3781" t="s">
        <v>80</v>
      </c>
      <c r="D3781" t="s">
        <v>107</v>
      </c>
      <c r="E3781" t="s">
        <v>141</v>
      </c>
      <c r="F3781" t="s">
        <v>11123</v>
      </c>
      <c r="G3781" t="s">
        <v>143</v>
      </c>
      <c r="H3781" t="s">
        <v>144</v>
      </c>
      <c r="I3781" t="s">
        <v>136</v>
      </c>
      <c r="J3781" t="s">
        <v>137</v>
      </c>
      <c r="K3781" t="s">
        <v>138</v>
      </c>
      <c r="L3781" t="s">
        <v>11124</v>
      </c>
      <c r="M3781" t="s">
        <v>11125</v>
      </c>
      <c r="N3781">
        <v>0.96583333299999996</v>
      </c>
      <c r="O3781">
        <v>0</v>
      </c>
      <c r="P3781">
        <v>74</v>
      </c>
      <c r="Q3781">
        <v>0</v>
      </c>
      <c r="R3781">
        <v>0</v>
      </c>
      <c r="S3781">
        <v>0</v>
      </c>
      <c r="T3781">
        <v>19</v>
      </c>
      <c r="U3781">
        <v>0</v>
      </c>
      <c r="V3781">
        <v>0</v>
      </c>
      <c r="W3781">
        <v>0</v>
      </c>
      <c r="X3781">
        <v>13.070759058662965</v>
      </c>
      <c r="Y3781">
        <v>0</v>
      </c>
      <c r="Z3781">
        <v>0</v>
      </c>
      <c r="AA3781">
        <v>0</v>
      </c>
      <c r="AB3781">
        <v>13.757041107013702</v>
      </c>
      <c r="AC3781">
        <v>0</v>
      </c>
      <c r="AD3781">
        <v>0</v>
      </c>
      <c r="AE3781">
        <v>26.827800165676667</v>
      </c>
    </row>
    <row r="3782" spans="1:31" x14ac:dyDescent="0.3">
      <c r="A3782">
        <v>2459669</v>
      </c>
      <c r="B3782">
        <v>1</v>
      </c>
      <c r="C3782" t="s">
        <v>80</v>
      </c>
      <c r="D3782" t="s">
        <v>99</v>
      </c>
      <c r="E3782" t="s">
        <v>141</v>
      </c>
      <c r="F3782" t="s">
        <v>11126</v>
      </c>
      <c r="G3782" t="s">
        <v>143</v>
      </c>
      <c r="H3782" t="s">
        <v>144</v>
      </c>
      <c r="I3782" t="s">
        <v>136</v>
      </c>
      <c r="J3782" t="s">
        <v>137</v>
      </c>
      <c r="K3782" t="s">
        <v>138</v>
      </c>
      <c r="L3782" t="s">
        <v>11127</v>
      </c>
      <c r="M3782" t="s">
        <v>11128</v>
      </c>
      <c r="N3782">
        <v>0.58555555500000001</v>
      </c>
      <c r="O3782">
        <v>0</v>
      </c>
      <c r="P3782">
        <v>8</v>
      </c>
      <c r="Q3782">
        <v>0</v>
      </c>
      <c r="R3782">
        <v>0</v>
      </c>
      <c r="S3782">
        <v>0</v>
      </c>
      <c r="T3782">
        <v>1</v>
      </c>
      <c r="U3782">
        <v>0</v>
      </c>
      <c r="V3782">
        <v>0</v>
      </c>
      <c r="W3782">
        <v>0</v>
      </c>
      <c r="X3782">
        <v>1.3119933838920319</v>
      </c>
      <c r="Y3782">
        <v>0</v>
      </c>
      <c r="Z3782">
        <v>0</v>
      </c>
      <c r="AA3782">
        <v>0</v>
      </c>
      <c r="AB3782">
        <v>1.2091029136365176E-2</v>
      </c>
      <c r="AC3782">
        <v>0</v>
      </c>
      <c r="AD3782">
        <v>0</v>
      </c>
      <c r="AE3782">
        <v>1.3240844130283971</v>
      </c>
    </row>
    <row r="3783" spans="1:31" x14ac:dyDescent="0.3">
      <c r="A3783">
        <v>2459670</v>
      </c>
      <c r="B3783">
        <v>1</v>
      </c>
      <c r="C3783" t="s">
        <v>80</v>
      </c>
      <c r="D3783" t="s">
        <v>86</v>
      </c>
      <c r="E3783" t="s">
        <v>159</v>
      </c>
      <c r="F3783" t="s">
        <v>11129</v>
      </c>
      <c r="G3783" t="s">
        <v>310</v>
      </c>
      <c r="H3783" t="s">
        <v>144</v>
      </c>
      <c r="I3783" t="s">
        <v>136</v>
      </c>
      <c r="J3783" t="s">
        <v>137</v>
      </c>
      <c r="K3783" t="s">
        <v>138</v>
      </c>
      <c r="L3783" t="s">
        <v>11130</v>
      </c>
      <c r="M3783" t="s">
        <v>11131</v>
      </c>
      <c r="N3783">
        <v>1.2011111109999999</v>
      </c>
      <c r="O3783">
        <v>0</v>
      </c>
      <c r="P3783">
        <v>172</v>
      </c>
      <c r="Q3783">
        <v>0</v>
      </c>
      <c r="R3783">
        <v>0</v>
      </c>
      <c r="S3783">
        <v>0</v>
      </c>
      <c r="T3783">
        <v>2</v>
      </c>
      <c r="U3783">
        <v>0</v>
      </c>
      <c r="V3783">
        <v>0</v>
      </c>
      <c r="W3783">
        <v>0</v>
      </c>
      <c r="X3783">
        <v>78.33527075281971</v>
      </c>
      <c r="Y3783">
        <v>0</v>
      </c>
      <c r="Z3783">
        <v>0</v>
      </c>
      <c r="AA3783">
        <v>0</v>
      </c>
      <c r="AB3783">
        <v>22.064681529916317</v>
      </c>
      <c r="AC3783">
        <v>0</v>
      </c>
      <c r="AD3783">
        <v>0</v>
      </c>
      <c r="AE3783">
        <v>100.39995228273602</v>
      </c>
    </row>
    <row r="3784" spans="1:31" x14ac:dyDescent="0.3">
      <c r="A3784">
        <v>2459673</v>
      </c>
      <c r="B3784">
        <v>1</v>
      </c>
      <c r="C3784" t="s">
        <v>80</v>
      </c>
      <c r="D3784" t="s">
        <v>97</v>
      </c>
      <c r="E3784" t="s">
        <v>173</v>
      </c>
      <c r="F3784" t="s">
        <v>11132</v>
      </c>
      <c r="G3784" t="s">
        <v>179</v>
      </c>
      <c r="H3784" t="s">
        <v>144</v>
      </c>
      <c r="I3784" t="s">
        <v>136</v>
      </c>
      <c r="J3784" t="s">
        <v>137</v>
      </c>
      <c r="K3784" t="s">
        <v>138</v>
      </c>
      <c r="L3784" t="s">
        <v>11133</v>
      </c>
      <c r="M3784" t="s">
        <v>11134</v>
      </c>
      <c r="N3784">
        <v>1.5536111109999999</v>
      </c>
      <c r="O3784">
        <v>0</v>
      </c>
      <c r="P3784">
        <v>1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0.20824166791278817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0.20824166791278817</v>
      </c>
    </row>
    <row r="3785" spans="1:31" x14ac:dyDescent="0.3">
      <c r="A3785">
        <v>2459677</v>
      </c>
      <c r="B3785">
        <v>1</v>
      </c>
      <c r="C3785" t="s">
        <v>80</v>
      </c>
      <c r="D3785" t="s">
        <v>94</v>
      </c>
      <c r="E3785" t="s">
        <v>141</v>
      </c>
      <c r="F3785" t="s">
        <v>11135</v>
      </c>
      <c r="G3785" t="s">
        <v>143</v>
      </c>
      <c r="H3785" t="s">
        <v>144</v>
      </c>
      <c r="I3785" t="s">
        <v>136</v>
      </c>
      <c r="J3785" t="s">
        <v>137</v>
      </c>
      <c r="K3785" t="s">
        <v>138</v>
      </c>
      <c r="L3785" t="s">
        <v>11136</v>
      </c>
      <c r="M3785" t="s">
        <v>11137</v>
      </c>
      <c r="N3785">
        <v>0.42111111099999998</v>
      </c>
      <c r="O3785">
        <v>0</v>
      </c>
      <c r="P3785">
        <v>83</v>
      </c>
      <c r="Q3785">
        <v>0</v>
      </c>
      <c r="R3785">
        <v>6</v>
      </c>
      <c r="S3785">
        <v>0</v>
      </c>
      <c r="T3785">
        <v>9</v>
      </c>
      <c r="U3785">
        <v>0</v>
      </c>
      <c r="V3785">
        <v>0</v>
      </c>
      <c r="W3785">
        <v>0</v>
      </c>
      <c r="X3785">
        <v>5.4347684765445639</v>
      </c>
      <c r="Y3785">
        <v>0</v>
      </c>
      <c r="Z3785">
        <v>0.22044184755430429</v>
      </c>
      <c r="AA3785">
        <v>0</v>
      </c>
      <c r="AB3785">
        <v>2.436947107639722</v>
      </c>
      <c r="AC3785">
        <v>0</v>
      </c>
      <c r="AD3785">
        <v>0</v>
      </c>
      <c r="AE3785">
        <v>8.09215743173859</v>
      </c>
    </row>
    <row r="3786" spans="1:31" x14ac:dyDescent="0.3">
      <c r="A3786">
        <v>2459679</v>
      </c>
      <c r="B3786">
        <v>1</v>
      </c>
      <c r="C3786" t="s">
        <v>81</v>
      </c>
      <c r="D3786" t="s">
        <v>122</v>
      </c>
      <c r="E3786" t="s">
        <v>141</v>
      </c>
      <c r="F3786" t="s">
        <v>11138</v>
      </c>
      <c r="G3786" t="s">
        <v>156</v>
      </c>
      <c r="H3786" t="s">
        <v>144</v>
      </c>
      <c r="I3786" t="s">
        <v>136</v>
      </c>
      <c r="J3786" t="s">
        <v>137</v>
      </c>
      <c r="K3786" t="s">
        <v>138</v>
      </c>
      <c r="L3786" t="s">
        <v>11139</v>
      </c>
      <c r="M3786" t="s">
        <v>11140</v>
      </c>
      <c r="N3786">
        <v>0.63555555500000005</v>
      </c>
      <c r="O3786">
        <v>0</v>
      </c>
      <c r="P3786">
        <v>209</v>
      </c>
      <c r="Q3786">
        <v>0</v>
      </c>
      <c r="R3786">
        <v>0</v>
      </c>
      <c r="S3786">
        <v>0</v>
      </c>
      <c r="T3786">
        <v>7</v>
      </c>
      <c r="U3786">
        <v>0</v>
      </c>
      <c r="V3786">
        <v>0</v>
      </c>
      <c r="W3786">
        <v>0</v>
      </c>
      <c r="X3786">
        <v>35.252028552545262</v>
      </c>
      <c r="Y3786">
        <v>0</v>
      </c>
      <c r="Z3786">
        <v>0</v>
      </c>
      <c r="AA3786">
        <v>0</v>
      </c>
      <c r="AB3786">
        <v>5.7561600204297916</v>
      </c>
      <c r="AC3786">
        <v>0</v>
      </c>
      <c r="AD3786">
        <v>0</v>
      </c>
      <c r="AE3786">
        <v>41.008188572975051</v>
      </c>
    </row>
    <row r="3787" spans="1:31" x14ac:dyDescent="0.3">
      <c r="A3787">
        <v>2459687</v>
      </c>
      <c r="B3787">
        <v>1</v>
      </c>
      <c r="C3787" t="s">
        <v>80</v>
      </c>
      <c r="D3787" t="s">
        <v>88</v>
      </c>
      <c r="E3787" t="s">
        <v>173</v>
      </c>
      <c r="F3787" t="s">
        <v>11141</v>
      </c>
      <c r="G3787" t="s">
        <v>175</v>
      </c>
      <c r="H3787" t="s">
        <v>144</v>
      </c>
      <c r="I3787" t="s">
        <v>136</v>
      </c>
      <c r="J3787" t="s">
        <v>137</v>
      </c>
      <c r="K3787" t="s">
        <v>138</v>
      </c>
      <c r="L3787" t="s">
        <v>11142</v>
      </c>
      <c r="M3787" t="s">
        <v>11143</v>
      </c>
      <c r="N3787">
        <v>1.724444444</v>
      </c>
      <c r="O3787">
        <v>0</v>
      </c>
      <c r="P3787">
        <v>5</v>
      </c>
      <c r="Q3787">
        <v>0</v>
      </c>
      <c r="R3787">
        <v>0</v>
      </c>
      <c r="S3787">
        <v>0</v>
      </c>
      <c r="T3787">
        <v>2</v>
      </c>
      <c r="U3787">
        <v>0</v>
      </c>
      <c r="V3787">
        <v>0</v>
      </c>
      <c r="W3787">
        <v>0</v>
      </c>
      <c r="X3787">
        <v>2.3946414343451767</v>
      </c>
      <c r="Y3787">
        <v>0</v>
      </c>
      <c r="Z3787">
        <v>0</v>
      </c>
      <c r="AA3787">
        <v>0</v>
      </c>
      <c r="AB3787">
        <v>0.54356636645569534</v>
      </c>
      <c r="AC3787">
        <v>0</v>
      </c>
      <c r="AD3787">
        <v>0</v>
      </c>
      <c r="AE3787">
        <v>2.9382078008008721</v>
      </c>
    </row>
    <row r="3788" spans="1:31" x14ac:dyDescent="0.3">
      <c r="A3788">
        <v>2459688</v>
      </c>
      <c r="B3788">
        <v>1</v>
      </c>
      <c r="C3788" t="s">
        <v>80</v>
      </c>
      <c r="D3788" t="s">
        <v>83</v>
      </c>
      <c r="E3788" t="s">
        <v>159</v>
      </c>
      <c r="F3788" t="s">
        <v>11144</v>
      </c>
      <c r="G3788" t="s">
        <v>143</v>
      </c>
      <c r="H3788" t="s">
        <v>144</v>
      </c>
      <c r="I3788" t="s">
        <v>136</v>
      </c>
      <c r="J3788" t="s">
        <v>137</v>
      </c>
      <c r="K3788" t="s">
        <v>138</v>
      </c>
      <c r="L3788" t="s">
        <v>11145</v>
      </c>
      <c r="M3788" t="s">
        <v>11146</v>
      </c>
      <c r="N3788">
        <v>0.22305555499999999</v>
      </c>
      <c r="O3788">
        <v>0</v>
      </c>
      <c r="P3788">
        <v>1</v>
      </c>
      <c r="Q3788">
        <v>0</v>
      </c>
      <c r="R3788">
        <v>0</v>
      </c>
      <c r="S3788">
        <v>0</v>
      </c>
      <c r="T3788">
        <v>56</v>
      </c>
      <c r="U3788">
        <v>0</v>
      </c>
      <c r="V3788">
        <v>0</v>
      </c>
      <c r="W3788">
        <v>0</v>
      </c>
      <c r="X3788">
        <v>0.13101180259658873</v>
      </c>
      <c r="Y3788">
        <v>0</v>
      </c>
      <c r="Z3788">
        <v>0</v>
      </c>
      <c r="AA3788">
        <v>0</v>
      </c>
      <c r="AB3788">
        <v>5.4470287672832702</v>
      </c>
      <c r="AC3788">
        <v>0</v>
      </c>
      <c r="AD3788">
        <v>0</v>
      </c>
      <c r="AE3788">
        <v>5.5780405698798585</v>
      </c>
    </row>
    <row r="3789" spans="1:31" x14ac:dyDescent="0.3">
      <c r="A3789">
        <v>2459690</v>
      </c>
      <c r="B3789">
        <v>1</v>
      </c>
      <c r="C3789" t="s">
        <v>80</v>
      </c>
      <c r="D3789" t="s">
        <v>82</v>
      </c>
      <c r="E3789" t="s">
        <v>141</v>
      </c>
      <c r="F3789" t="s">
        <v>11147</v>
      </c>
      <c r="G3789" t="s">
        <v>156</v>
      </c>
      <c r="H3789" t="s">
        <v>144</v>
      </c>
      <c r="I3789" t="s">
        <v>136</v>
      </c>
      <c r="J3789" t="s">
        <v>137</v>
      </c>
      <c r="K3789" t="s">
        <v>138</v>
      </c>
      <c r="L3789" t="s">
        <v>11148</v>
      </c>
      <c r="M3789" t="s">
        <v>11149</v>
      </c>
      <c r="N3789">
        <v>1.9969444439999999</v>
      </c>
      <c r="O3789">
        <v>0</v>
      </c>
      <c r="P3789">
        <v>135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100.28118244438949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100.28118244438949</v>
      </c>
    </row>
    <row r="3790" spans="1:31" x14ac:dyDescent="0.3">
      <c r="A3790">
        <v>2459691</v>
      </c>
      <c r="B3790">
        <v>1</v>
      </c>
      <c r="C3790" t="s">
        <v>80</v>
      </c>
      <c r="D3790" t="s">
        <v>82</v>
      </c>
      <c r="E3790" t="s">
        <v>141</v>
      </c>
      <c r="F3790" t="s">
        <v>11150</v>
      </c>
      <c r="G3790" t="s">
        <v>156</v>
      </c>
      <c r="H3790" t="s">
        <v>144</v>
      </c>
      <c r="I3790" t="s">
        <v>136</v>
      </c>
      <c r="J3790" t="s">
        <v>137</v>
      </c>
      <c r="K3790" t="s">
        <v>138</v>
      </c>
      <c r="L3790" t="s">
        <v>11151</v>
      </c>
      <c r="M3790" t="s">
        <v>11152</v>
      </c>
      <c r="N3790">
        <v>3.0391666659999999</v>
      </c>
      <c r="O3790">
        <v>0</v>
      </c>
      <c r="P3790">
        <v>75</v>
      </c>
      <c r="Q3790">
        <v>0</v>
      </c>
      <c r="R3790">
        <v>0</v>
      </c>
      <c r="S3790">
        <v>0</v>
      </c>
      <c r="T3790">
        <v>23</v>
      </c>
      <c r="U3790">
        <v>0</v>
      </c>
      <c r="V3790">
        <v>0</v>
      </c>
      <c r="W3790">
        <v>0</v>
      </c>
      <c r="X3790">
        <v>67.072523319063066</v>
      </c>
      <c r="Y3790">
        <v>0</v>
      </c>
      <c r="Z3790">
        <v>0</v>
      </c>
      <c r="AA3790">
        <v>0</v>
      </c>
      <c r="AB3790">
        <v>48.725860220886716</v>
      </c>
      <c r="AC3790">
        <v>0</v>
      </c>
      <c r="AD3790">
        <v>0</v>
      </c>
      <c r="AE3790">
        <v>115.79838353994978</v>
      </c>
    </row>
    <row r="3791" spans="1:31" x14ac:dyDescent="0.3">
      <c r="A3791">
        <v>2459692</v>
      </c>
      <c r="B3791">
        <v>1</v>
      </c>
      <c r="C3791" t="s">
        <v>80</v>
      </c>
      <c r="D3791" t="s">
        <v>92</v>
      </c>
      <c r="E3791" t="s">
        <v>182</v>
      </c>
      <c r="F3791" t="s">
        <v>11153</v>
      </c>
      <c r="G3791" t="s">
        <v>143</v>
      </c>
      <c r="H3791" t="s">
        <v>144</v>
      </c>
      <c r="I3791" t="s">
        <v>136</v>
      </c>
      <c r="J3791" t="s">
        <v>137</v>
      </c>
      <c r="K3791" t="s">
        <v>138</v>
      </c>
      <c r="L3791" t="s">
        <v>11154</v>
      </c>
      <c r="M3791" t="s">
        <v>11155</v>
      </c>
      <c r="N3791">
        <v>0.92777777699999997</v>
      </c>
      <c r="O3791">
        <v>0</v>
      </c>
      <c r="P3791">
        <v>31</v>
      </c>
      <c r="Q3791">
        <v>0</v>
      </c>
      <c r="R3791">
        <v>0</v>
      </c>
      <c r="S3791">
        <v>0</v>
      </c>
      <c r="T3791">
        <v>3</v>
      </c>
      <c r="U3791">
        <v>0</v>
      </c>
      <c r="V3791">
        <v>0</v>
      </c>
      <c r="W3791">
        <v>0</v>
      </c>
      <c r="X3791">
        <v>3.7902207139285369</v>
      </c>
      <c r="Y3791">
        <v>0</v>
      </c>
      <c r="Z3791">
        <v>0</v>
      </c>
      <c r="AA3791">
        <v>0</v>
      </c>
      <c r="AB3791">
        <v>0.32158708890675441</v>
      </c>
      <c r="AC3791">
        <v>0</v>
      </c>
      <c r="AD3791">
        <v>0</v>
      </c>
      <c r="AE3791">
        <v>4.1118078028352913</v>
      </c>
    </row>
    <row r="3792" spans="1:31" x14ac:dyDescent="0.3">
      <c r="A3792">
        <v>2459693</v>
      </c>
      <c r="B3792">
        <v>1</v>
      </c>
      <c r="C3792" t="s">
        <v>81</v>
      </c>
      <c r="D3792" t="s">
        <v>121</v>
      </c>
      <c r="E3792" t="s">
        <v>182</v>
      </c>
      <c r="F3792" t="s">
        <v>11156</v>
      </c>
      <c r="G3792" t="s">
        <v>259</v>
      </c>
      <c r="H3792" t="s">
        <v>144</v>
      </c>
      <c r="I3792" t="s">
        <v>136</v>
      </c>
      <c r="J3792" t="s">
        <v>137</v>
      </c>
      <c r="K3792" t="s">
        <v>138</v>
      </c>
      <c r="L3792" t="s">
        <v>11157</v>
      </c>
      <c r="M3792" t="s">
        <v>11158</v>
      </c>
      <c r="N3792">
        <v>2.412222222</v>
      </c>
      <c r="O3792">
        <v>0</v>
      </c>
      <c r="P3792">
        <v>25</v>
      </c>
      <c r="Q3792">
        <v>0</v>
      </c>
      <c r="R3792">
        <v>1</v>
      </c>
      <c r="S3792">
        <v>0</v>
      </c>
      <c r="T3792">
        <v>7</v>
      </c>
      <c r="U3792">
        <v>0</v>
      </c>
      <c r="V3792">
        <v>0</v>
      </c>
      <c r="W3792">
        <v>0</v>
      </c>
      <c r="X3792">
        <v>17.824308252348189</v>
      </c>
      <c r="Y3792">
        <v>0</v>
      </c>
      <c r="Z3792">
        <v>0</v>
      </c>
      <c r="AA3792">
        <v>0</v>
      </c>
      <c r="AB3792">
        <v>8.1762216311642906</v>
      </c>
      <c r="AC3792">
        <v>0</v>
      </c>
      <c r="AD3792">
        <v>0</v>
      </c>
      <c r="AE3792">
        <v>26.000529883512478</v>
      </c>
    </row>
    <row r="3793" spans="1:31" x14ac:dyDescent="0.3">
      <c r="A3793">
        <v>2459695</v>
      </c>
      <c r="B3793">
        <v>1</v>
      </c>
      <c r="C3793" t="s">
        <v>80</v>
      </c>
      <c r="D3793" t="s">
        <v>82</v>
      </c>
      <c r="E3793" t="s">
        <v>141</v>
      </c>
      <c r="F3793" t="s">
        <v>11159</v>
      </c>
      <c r="G3793" t="s">
        <v>156</v>
      </c>
      <c r="H3793" t="s">
        <v>144</v>
      </c>
      <c r="I3793" t="s">
        <v>136</v>
      </c>
      <c r="J3793" t="s">
        <v>137</v>
      </c>
      <c r="K3793" t="s">
        <v>138</v>
      </c>
      <c r="L3793" t="s">
        <v>11160</v>
      </c>
      <c r="M3793" t="s">
        <v>11161</v>
      </c>
      <c r="N3793">
        <v>0.69</v>
      </c>
      <c r="O3793">
        <v>0</v>
      </c>
      <c r="P3793">
        <v>111</v>
      </c>
      <c r="Q3793">
        <v>0</v>
      </c>
      <c r="R3793">
        <v>0</v>
      </c>
      <c r="S3793">
        <v>0</v>
      </c>
      <c r="T3793">
        <v>2</v>
      </c>
      <c r="U3793">
        <v>0</v>
      </c>
      <c r="V3793">
        <v>0</v>
      </c>
      <c r="W3793">
        <v>0</v>
      </c>
      <c r="X3793">
        <v>26.284835612940331</v>
      </c>
      <c r="Y3793">
        <v>0</v>
      </c>
      <c r="Z3793">
        <v>0</v>
      </c>
      <c r="AA3793">
        <v>0</v>
      </c>
      <c r="AB3793">
        <v>0.22923522547538178</v>
      </c>
      <c r="AC3793">
        <v>0</v>
      </c>
      <c r="AD3793">
        <v>0</v>
      </c>
      <c r="AE3793">
        <v>26.514070838415712</v>
      </c>
    </row>
    <row r="3794" spans="1:31" x14ac:dyDescent="0.3">
      <c r="A3794">
        <v>2459697</v>
      </c>
      <c r="B3794">
        <v>1</v>
      </c>
      <c r="C3794" t="s">
        <v>80</v>
      </c>
      <c r="D3794" t="s">
        <v>101</v>
      </c>
      <c r="E3794" t="s">
        <v>141</v>
      </c>
      <c r="F3794" t="s">
        <v>11162</v>
      </c>
      <c r="G3794" t="s">
        <v>143</v>
      </c>
      <c r="H3794" t="s">
        <v>144</v>
      </c>
      <c r="I3794" t="s">
        <v>136</v>
      </c>
      <c r="J3794" t="s">
        <v>137</v>
      </c>
      <c r="K3794" t="s">
        <v>138</v>
      </c>
      <c r="L3794" t="s">
        <v>11163</v>
      </c>
      <c r="M3794" t="s">
        <v>11164</v>
      </c>
      <c r="N3794">
        <v>0.81416666599999998</v>
      </c>
      <c r="O3794">
        <v>0</v>
      </c>
      <c r="P3794">
        <v>52</v>
      </c>
      <c r="Q3794">
        <v>0</v>
      </c>
      <c r="R3794">
        <v>0</v>
      </c>
      <c r="S3794">
        <v>0</v>
      </c>
      <c r="T3794">
        <v>9</v>
      </c>
      <c r="U3794">
        <v>0</v>
      </c>
      <c r="V3794">
        <v>0</v>
      </c>
      <c r="W3794">
        <v>0</v>
      </c>
      <c r="X3794">
        <v>6.5190235689177127</v>
      </c>
      <c r="Y3794">
        <v>0</v>
      </c>
      <c r="Z3794">
        <v>0</v>
      </c>
      <c r="AA3794">
        <v>0</v>
      </c>
      <c r="AB3794">
        <v>8.0338316939849737</v>
      </c>
      <c r="AC3794">
        <v>0</v>
      </c>
      <c r="AD3794">
        <v>0</v>
      </c>
      <c r="AE3794">
        <v>14.552855262902685</v>
      </c>
    </row>
    <row r="3795" spans="1:31" x14ac:dyDescent="0.3">
      <c r="A3795">
        <v>2459703</v>
      </c>
      <c r="B3795">
        <v>1</v>
      </c>
      <c r="C3795" t="s">
        <v>80</v>
      </c>
      <c r="D3795" t="s">
        <v>83</v>
      </c>
      <c r="E3795" t="s">
        <v>141</v>
      </c>
      <c r="F3795" t="s">
        <v>11165</v>
      </c>
      <c r="G3795" t="s">
        <v>156</v>
      </c>
      <c r="H3795" t="s">
        <v>144</v>
      </c>
      <c r="I3795" t="s">
        <v>136</v>
      </c>
      <c r="J3795" t="s">
        <v>137</v>
      </c>
      <c r="K3795" t="s">
        <v>138</v>
      </c>
      <c r="L3795" t="s">
        <v>11166</v>
      </c>
      <c r="M3795" t="s">
        <v>11167</v>
      </c>
      <c r="N3795">
        <v>1.2397222219999999</v>
      </c>
      <c r="O3795">
        <v>0</v>
      </c>
      <c r="P3795">
        <v>167</v>
      </c>
      <c r="Q3795">
        <v>0</v>
      </c>
      <c r="R3795">
        <v>0</v>
      </c>
      <c r="S3795">
        <v>0</v>
      </c>
      <c r="T3795">
        <v>1</v>
      </c>
      <c r="U3795">
        <v>0</v>
      </c>
      <c r="V3795">
        <v>0</v>
      </c>
      <c r="W3795">
        <v>0</v>
      </c>
      <c r="X3795">
        <v>66.99142727361081</v>
      </c>
      <c r="Y3795">
        <v>0</v>
      </c>
      <c r="Z3795">
        <v>0</v>
      </c>
      <c r="AA3795">
        <v>0</v>
      </c>
      <c r="AB3795">
        <v>1.6794137003065526</v>
      </c>
      <c r="AC3795">
        <v>0</v>
      </c>
      <c r="AD3795">
        <v>0</v>
      </c>
      <c r="AE3795">
        <v>68.670840973917365</v>
      </c>
    </row>
    <row r="3796" spans="1:31" x14ac:dyDescent="0.3">
      <c r="A3796">
        <v>2459707</v>
      </c>
      <c r="B3796">
        <v>1</v>
      </c>
      <c r="C3796" t="s">
        <v>80</v>
      </c>
      <c r="D3796" t="s">
        <v>101</v>
      </c>
      <c r="E3796" t="s">
        <v>173</v>
      </c>
      <c r="F3796" t="s">
        <v>10690</v>
      </c>
      <c r="G3796" t="s">
        <v>461</v>
      </c>
      <c r="H3796" t="s">
        <v>144</v>
      </c>
      <c r="I3796" t="s">
        <v>136</v>
      </c>
      <c r="J3796" t="s">
        <v>137</v>
      </c>
      <c r="K3796" t="s">
        <v>138</v>
      </c>
      <c r="L3796" t="s">
        <v>11168</v>
      </c>
      <c r="M3796" t="s">
        <v>11169</v>
      </c>
      <c r="N3796">
        <v>1.0208333329999999</v>
      </c>
      <c r="O3796">
        <v>0</v>
      </c>
      <c r="P3796">
        <v>1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0.45579152390543393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0.45579152390543393</v>
      </c>
    </row>
    <row r="3797" spans="1:31" x14ac:dyDescent="0.3">
      <c r="A3797">
        <v>2459709</v>
      </c>
      <c r="B3797">
        <v>1</v>
      </c>
      <c r="C3797" t="s">
        <v>80</v>
      </c>
      <c r="D3797" t="s">
        <v>99</v>
      </c>
      <c r="E3797" t="s">
        <v>141</v>
      </c>
      <c r="F3797" t="s">
        <v>11170</v>
      </c>
      <c r="G3797" t="s">
        <v>200</v>
      </c>
      <c r="H3797" t="s">
        <v>144</v>
      </c>
      <c r="I3797" t="s">
        <v>136</v>
      </c>
      <c r="J3797" t="s">
        <v>137</v>
      </c>
      <c r="K3797" t="s">
        <v>138</v>
      </c>
      <c r="L3797" t="s">
        <v>11171</v>
      </c>
      <c r="M3797" t="s">
        <v>11172</v>
      </c>
      <c r="N3797">
        <v>2.0530555549999998</v>
      </c>
      <c r="O3797">
        <v>0</v>
      </c>
      <c r="P3797">
        <v>42</v>
      </c>
      <c r="Q3797">
        <v>0</v>
      </c>
      <c r="R3797">
        <v>0</v>
      </c>
      <c r="S3797">
        <v>0</v>
      </c>
      <c r="T3797">
        <v>3</v>
      </c>
      <c r="U3797">
        <v>0</v>
      </c>
      <c r="V3797">
        <v>0</v>
      </c>
      <c r="W3797">
        <v>0</v>
      </c>
      <c r="X3797">
        <v>15.268056213261916</v>
      </c>
      <c r="Y3797">
        <v>0</v>
      </c>
      <c r="Z3797">
        <v>0</v>
      </c>
      <c r="AA3797">
        <v>0</v>
      </c>
      <c r="AB3797">
        <v>3.3781254058499552</v>
      </c>
      <c r="AC3797">
        <v>0</v>
      </c>
      <c r="AD3797">
        <v>0</v>
      </c>
      <c r="AE3797">
        <v>18.646181619111871</v>
      </c>
    </row>
    <row r="3798" spans="1:31" x14ac:dyDescent="0.3">
      <c r="A3798">
        <v>2459710</v>
      </c>
      <c r="B3798">
        <v>1</v>
      </c>
      <c r="C3798" t="s">
        <v>80</v>
      </c>
      <c r="D3798" t="s">
        <v>82</v>
      </c>
      <c r="E3798" t="s">
        <v>159</v>
      </c>
      <c r="F3798" t="s">
        <v>11173</v>
      </c>
      <c r="G3798" t="s">
        <v>143</v>
      </c>
      <c r="H3798" t="s">
        <v>144</v>
      </c>
      <c r="I3798" t="s">
        <v>136</v>
      </c>
      <c r="J3798" t="s">
        <v>137</v>
      </c>
      <c r="K3798" t="s">
        <v>138</v>
      </c>
      <c r="L3798" t="s">
        <v>11174</v>
      </c>
      <c r="M3798" t="s">
        <v>11175</v>
      </c>
      <c r="N3798">
        <v>0.174166666</v>
      </c>
      <c r="O3798">
        <v>0</v>
      </c>
      <c r="P3798">
        <v>270</v>
      </c>
      <c r="Q3798">
        <v>0</v>
      </c>
      <c r="R3798">
        <v>0</v>
      </c>
      <c r="S3798">
        <v>0</v>
      </c>
      <c r="T3798">
        <v>6</v>
      </c>
      <c r="U3798">
        <v>0</v>
      </c>
      <c r="V3798">
        <v>0</v>
      </c>
      <c r="W3798">
        <v>0</v>
      </c>
      <c r="X3798">
        <v>19.208323702496255</v>
      </c>
      <c r="Y3798">
        <v>0</v>
      </c>
      <c r="Z3798">
        <v>0</v>
      </c>
      <c r="AA3798">
        <v>0</v>
      </c>
      <c r="AB3798">
        <v>0.61292292518500069</v>
      </c>
      <c r="AC3798">
        <v>0</v>
      </c>
      <c r="AD3798">
        <v>0</v>
      </c>
      <c r="AE3798">
        <v>19.821246627681255</v>
      </c>
    </row>
    <row r="3799" spans="1:31" x14ac:dyDescent="0.3">
      <c r="A3799">
        <v>2459711</v>
      </c>
      <c r="B3799">
        <v>1</v>
      </c>
      <c r="C3799" t="s">
        <v>80</v>
      </c>
      <c r="D3799" t="s">
        <v>82</v>
      </c>
      <c r="E3799" t="s">
        <v>141</v>
      </c>
      <c r="F3799" t="s">
        <v>11150</v>
      </c>
      <c r="G3799" t="s">
        <v>956</v>
      </c>
      <c r="H3799" t="s">
        <v>144</v>
      </c>
      <c r="I3799" t="s">
        <v>136</v>
      </c>
      <c r="J3799" t="s">
        <v>137</v>
      </c>
      <c r="K3799" t="s">
        <v>138</v>
      </c>
      <c r="L3799" t="s">
        <v>11176</v>
      </c>
      <c r="M3799" t="s">
        <v>11177</v>
      </c>
      <c r="N3799">
        <v>2.628333333</v>
      </c>
      <c r="O3799">
        <v>0</v>
      </c>
      <c r="P3799">
        <v>75</v>
      </c>
      <c r="Q3799">
        <v>0</v>
      </c>
      <c r="R3799">
        <v>0</v>
      </c>
      <c r="S3799">
        <v>0</v>
      </c>
      <c r="T3799">
        <v>23</v>
      </c>
      <c r="U3799">
        <v>0</v>
      </c>
      <c r="V3799">
        <v>0</v>
      </c>
      <c r="W3799">
        <v>0</v>
      </c>
      <c r="X3799">
        <v>49.3328978529495</v>
      </c>
      <c r="Y3799">
        <v>0</v>
      </c>
      <c r="Z3799">
        <v>0</v>
      </c>
      <c r="AA3799">
        <v>0</v>
      </c>
      <c r="AB3799">
        <v>30.088474311032481</v>
      </c>
      <c r="AC3799">
        <v>0</v>
      </c>
      <c r="AD3799">
        <v>0</v>
      </c>
      <c r="AE3799">
        <v>79.421372163981985</v>
      </c>
    </row>
    <row r="3800" spans="1:31" x14ac:dyDescent="0.3">
      <c r="A3800">
        <v>2459712</v>
      </c>
      <c r="B3800">
        <v>1</v>
      </c>
      <c r="C3800" t="s">
        <v>80</v>
      </c>
      <c r="D3800" t="s">
        <v>96</v>
      </c>
      <c r="E3800" t="s">
        <v>173</v>
      </c>
      <c r="F3800" t="s">
        <v>11178</v>
      </c>
      <c r="G3800" t="s">
        <v>179</v>
      </c>
      <c r="H3800" t="s">
        <v>144</v>
      </c>
      <c r="I3800" t="s">
        <v>136</v>
      </c>
      <c r="J3800" t="s">
        <v>137</v>
      </c>
      <c r="K3800" t="s">
        <v>138</v>
      </c>
      <c r="L3800" t="s">
        <v>11176</v>
      </c>
      <c r="M3800" t="s">
        <v>11179</v>
      </c>
      <c r="N3800">
        <v>1.0294444439999999</v>
      </c>
      <c r="O3800">
        <v>0</v>
      </c>
      <c r="P3800">
        <v>1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2.9887790356288044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2.9887790356288044</v>
      </c>
    </row>
    <row r="3801" spans="1:31" x14ac:dyDescent="0.3">
      <c r="A3801">
        <v>2459716</v>
      </c>
      <c r="B3801">
        <v>1</v>
      </c>
      <c r="C3801" t="s">
        <v>80</v>
      </c>
      <c r="D3801" t="s">
        <v>82</v>
      </c>
      <c r="E3801" t="s">
        <v>141</v>
      </c>
      <c r="F3801" t="s">
        <v>1722</v>
      </c>
      <c r="G3801" t="s">
        <v>156</v>
      </c>
      <c r="H3801" t="s">
        <v>144</v>
      </c>
      <c r="I3801" t="s">
        <v>136</v>
      </c>
      <c r="J3801" t="s">
        <v>137</v>
      </c>
      <c r="K3801" t="s">
        <v>138</v>
      </c>
      <c r="L3801" t="s">
        <v>11180</v>
      </c>
      <c r="M3801" t="s">
        <v>11181</v>
      </c>
      <c r="N3801">
        <v>1.2111111109999999</v>
      </c>
      <c r="O3801">
        <v>0</v>
      </c>
      <c r="P3801">
        <v>42</v>
      </c>
      <c r="Q3801">
        <v>0</v>
      </c>
      <c r="R3801">
        <v>0</v>
      </c>
      <c r="S3801">
        <v>0</v>
      </c>
      <c r="T3801">
        <v>4</v>
      </c>
      <c r="U3801">
        <v>0</v>
      </c>
      <c r="V3801">
        <v>0</v>
      </c>
      <c r="W3801">
        <v>0</v>
      </c>
      <c r="X3801">
        <v>43.312054003834618</v>
      </c>
      <c r="Y3801">
        <v>0</v>
      </c>
      <c r="Z3801">
        <v>0</v>
      </c>
      <c r="AA3801">
        <v>0</v>
      </c>
      <c r="AB3801">
        <v>0.66907713353795484</v>
      </c>
      <c r="AC3801">
        <v>0</v>
      </c>
      <c r="AD3801">
        <v>0</v>
      </c>
      <c r="AE3801">
        <v>43.981131137372572</v>
      </c>
    </row>
    <row r="3802" spans="1:31" x14ac:dyDescent="0.3">
      <c r="A3802">
        <v>2459717</v>
      </c>
      <c r="B3802">
        <v>1</v>
      </c>
      <c r="C3802" t="s">
        <v>80</v>
      </c>
      <c r="D3802" t="s">
        <v>82</v>
      </c>
      <c r="E3802" t="s">
        <v>173</v>
      </c>
      <c r="F3802" t="s">
        <v>11182</v>
      </c>
      <c r="G3802" t="s">
        <v>179</v>
      </c>
      <c r="H3802" t="s">
        <v>144</v>
      </c>
      <c r="I3802" t="s">
        <v>136</v>
      </c>
      <c r="J3802" t="s">
        <v>137</v>
      </c>
      <c r="K3802" t="s">
        <v>138</v>
      </c>
      <c r="L3802" t="s">
        <v>11183</v>
      </c>
      <c r="M3802" t="s">
        <v>11184</v>
      </c>
      <c r="N3802">
        <v>3.0625</v>
      </c>
      <c r="O3802">
        <v>0</v>
      </c>
      <c r="P3802">
        <v>10</v>
      </c>
      <c r="Q3802">
        <v>0</v>
      </c>
      <c r="R3802">
        <v>0</v>
      </c>
      <c r="S3802">
        <v>0</v>
      </c>
      <c r="T3802">
        <v>1</v>
      </c>
      <c r="U3802">
        <v>0</v>
      </c>
      <c r="V3802">
        <v>0</v>
      </c>
      <c r="W3802">
        <v>0</v>
      </c>
      <c r="X3802">
        <v>8.5829681565316882</v>
      </c>
      <c r="Y3802">
        <v>0</v>
      </c>
      <c r="Z3802">
        <v>0</v>
      </c>
      <c r="AA3802">
        <v>0</v>
      </c>
      <c r="AB3802">
        <v>0.47422681276193157</v>
      </c>
      <c r="AC3802">
        <v>0</v>
      </c>
      <c r="AD3802">
        <v>0</v>
      </c>
      <c r="AE3802">
        <v>9.0571949692936204</v>
      </c>
    </row>
    <row r="3803" spans="1:31" x14ac:dyDescent="0.3">
      <c r="A3803">
        <v>2459718</v>
      </c>
      <c r="B3803">
        <v>1</v>
      </c>
      <c r="C3803" t="s">
        <v>80</v>
      </c>
      <c r="D3803" t="s">
        <v>82</v>
      </c>
      <c r="E3803" t="s">
        <v>182</v>
      </c>
      <c r="F3803" t="s">
        <v>11185</v>
      </c>
      <c r="G3803" t="s">
        <v>259</v>
      </c>
      <c r="H3803" t="s">
        <v>144</v>
      </c>
      <c r="I3803" t="s">
        <v>136</v>
      </c>
      <c r="J3803" t="s">
        <v>137</v>
      </c>
      <c r="K3803" t="s">
        <v>138</v>
      </c>
      <c r="L3803" t="s">
        <v>11186</v>
      </c>
      <c r="M3803" t="s">
        <v>11187</v>
      </c>
      <c r="N3803">
        <v>0.63027777699999998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63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25.49967726353778</v>
      </c>
      <c r="AC3803">
        <v>0</v>
      </c>
      <c r="AD3803">
        <v>0</v>
      </c>
      <c r="AE3803">
        <v>25.49967726353778</v>
      </c>
    </row>
    <row r="3804" spans="1:31" x14ac:dyDescent="0.3">
      <c r="A3804">
        <v>2459720</v>
      </c>
      <c r="B3804">
        <v>1</v>
      </c>
      <c r="C3804" t="s">
        <v>80</v>
      </c>
      <c r="D3804" t="s">
        <v>97</v>
      </c>
      <c r="E3804" t="s">
        <v>141</v>
      </c>
      <c r="F3804" t="s">
        <v>6859</v>
      </c>
      <c r="G3804" t="s">
        <v>200</v>
      </c>
      <c r="H3804" t="s">
        <v>144</v>
      </c>
      <c r="I3804" t="s">
        <v>136</v>
      </c>
      <c r="J3804" t="s">
        <v>137</v>
      </c>
      <c r="K3804" t="s">
        <v>138</v>
      </c>
      <c r="L3804" t="s">
        <v>11188</v>
      </c>
      <c r="M3804" t="s">
        <v>11189</v>
      </c>
      <c r="N3804">
        <v>4.0538888880000004</v>
      </c>
      <c r="O3804">
        <v>0</v>
      </c>
      <c r="P3804">
        <v>2</v>
      </c>
      <c r="Q3804">
        <v>0</v>
      </c>
      <c r="R3804">
        <v>3</v>
      </c>
      <c r="S3804">
        <v>0</v>
      </c>
      <c r="T3804">
        <v>1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0.6408632902678898</v>
      </c>
      <c r="AA3804">
        <v>0</v>
      </c>
      <c r="AB3804">
        <v>46.260777064814711</v>
      </c>
      <c r="AC3804">
        <v>0</v>
      </c>
      <c r="AD3804">
        <v>0</v>
      </c>
      <c r="AE3804">
        <v>46.901640355082598</v>
      </c>
    </row>
    <row r="3805" spans="1:31" x14ac:dyDescent="0.3">
      <c r="A3805">
        <v>2459780</v>
      </c>
      <c r="B3805">
        <v>1</v>
      </c>
      <c r="C3805" t="s">
        <v>80</v>
      </c>
      <c r="D3805" t="s">
        <v>93</v>
      </c>
      <c r="E3805" t="s">
        <v>141</v>
      </c>
      <c r="F3805" t="s">
        <v>3665</v>
      </c>
      <c r="G3805" t="s">
        <v>226</v>
      </c>
      <c r="H3805" t="s">
        <v>144</v>
      </c>
      <c r="I3805" t="s">
        <v>136</v>
      </c>
      <c r="J3805" t="s">
        <v>137</v>
      </c>
      <c r="K3805" t="s">
        <v>162</v>
      </c>
      <c r="L3805" t="s">
        <v>11190</v>
      </c>
      <c r="M3805" t="s">
        <v>11191</v>
      </c>
      <c r="N3805">
        <v>7.1055555549999996</v>
      </c>
      <c r="O3805">
        <v>0</v>
      </c>
      <c r="P3805">
        <v>4</v>
      </c>
      <c r="Q3805">
        <v>0</v>
      </c>
      <c r="R3805">
        <v>7</v>
      </c>
      <c r="S3805">
        <v>0</v>
      </c>
      <c r="T3805">
        <v>2</v>
      </c>
      <c r="U3805">
        <v>0</v>
      </c>
      <c r="V3805">
        <v>0</v>
      </c>
      <c r="W3805">
        <v>0</v>
      </c>
      <c r="X3805">
        <v>11.289809991551634</v>
      </c>
      <c r="Y3805">
        <v>0</v>
      </c>
      <c r="Z3805">
        <v>19.625165735720849</v>
      </c>
      <c r="AA3805">
        <v>0</v>
      </c>
      <c r="AB3805">
        <v>0.48013878272239835</v>
      </c>
      <c r="AC3805">
        <v>0</v>
      </c>
      <c r="AD3805">
        <v>0</v>
      </c>
      <c r="AE3805">
        <v>31.395114509994883</v>
      </c>
    </row>
    <row r="3806" spans="1:31" x14ac:dyDescent="0.3">
      <c r="A3806">
        <v>2460298</v>
      </c>
      <c r="B3806">
        <v>1</v>
      </c>
      <c r="C3806" t="s">
        <v>80</v>
      </c>
      <c r="D3806" t="s">
        <v>106</v>
      </c>
      <c r="E3806" t="s">
        <v>141</v>
      </c>
      <c r="F3806" t="s">
        <v>11192</v>
      </c>
      <c r="G3806" t="s">
        <v>200</v>
      </c>
      <c r="H3806" t="s">
        <v>144</v>
      </c>
      <c r="I3806" t="s">
        <v>136</v>
      </c>
      <c r="J3806" t="s">
        <v>137</v>
      </c>
      <c r="K3806" t="s">
        <v>138</v>
      </c>
      <c r="L3806" t="s">
        <v>11193</v>
      </c>
      <c r="M3806" t="s">
        <v>11194</v>
      </c>
      <c r="N3806">
        <v>2.5261111110000001</v>
      </c>
      <c r="O3806">
        <v>0</v>
      </c>
      <c r="P3806">
        <v>133</v>
      </c>
      <c r="Q3806">
        <v>0</v>
      </c>
      <c r="R3806">
        <v>0</v>
      </c>
      <c r="S3806">
        <v>0</v>
      </c>
      <c r="T3806">
        <v>6</v>
      </c>
      <c r="U3806">
        <v>0</v>
      </c>
      <c r="V3806">
        <v>0</v>
      </c>
      <c r="W3806">
        <v>0</v>
      </c>
      <c r="X3806">
        <v>71.171043846355104</v>
      </c>
      <c r="Y3806">
        <v>0</v>
      </c>
      <c r="Z3806">
        <v>0</v>
      </c>
      <c r="AA3806">
        <v>0</v>
      </c>
      <c r="AB3806">
        <v>23.016160776083009</v>
      </c>
      <c r="AC3806">
        <v>0</v>
      </c>
      <c r="AD3806">
        <v>0</v>
      </c>
      <c r="AE3806">
        <v>94.187204622438117</v>
      </c>
    </row>
    <row r="3807" spans="1:31" x14ac:dyDescent="0.3">
      <c r="A3807">
        <v>2460275</v>
      </c>
      <c r="B3807">
        <v>1</v>
      </c>
      <c r="C3807" t="s">
        <v>80</v>
      </c>
      <c r="D3807" t="s">
        <v>89</v>
      </c>
      <c r="E3807" t="s">
        <v>147</v>
      </c>
      <c r="F3807" t="s">
        <v>11195</v>
      </c>
      <c r="G3807" t="s">
        <v>149</v>
      </c>
      <c r="H3807" t="s">
        <v>135</v>
      </c>
      <c r="I3807" t="s">
        <v>136</v>
      </c>
      <c r="J3807" t="s">
        <v>137</v>
      </c>
      <c r="K3807" t="s">
        <v>138</v>
      </c>
      <c r="L3807" t="s">
        <v>11196</v>
      </c>
      <c r="M3807" t="s">
        <v>11197</v>
      </c>
      <c r="N3807">
        <v>0.49833333299999999</v>
      </c>
      <c r="O3807">
        <v>5</v>
      </c>
      <c r="P3807">
        <v>1062</v>
      </c>
      <c r="Q3807">
        <v>2</v>
      </c>
      <c r="R3807">
        <v>24</v>
      </c>
      <c r="S3807">
        <v>11</v>
      </c>
      <c r="T3807">
        <v>99</v>
      </c>
      <c r="U3807">
        <v>5</v>
      </c>
      <c r="V3807">
        <v>0</v>
      </c>
      <c r="W3807">
        <v>103.43348900049538</v>
      </c>
      <c r="X3807">
        <v>396.09720993485138</v>
      </c>
      <c r="Y3807">
        <v>4.5365932528429624</v>
      </c>
      <c r="Z3807">
        <v>2.9403027201449197</v>
      </c>
      <c r="AA3807">
        <v>130.46646842668417</v>
      </c>
      <c r="AB3807">
        <v>85.686629787785378</v>
      </c>
      <c r="AC3807">
        <v>74.477010887217645</v>
      </c>
      <c r="AD3807">
        <v>0</v>
      </c>
      <c r="AE3807">
        <v>797.63770401002182</v>
      </c>
    </row>
    <row r="3808" spans="1:31" x14ac:dyDescent="0.3">
      <c r="A3808">
        <v>2460129</v>
      </c>
      <c r="B3808">
        <v>1</v>
      </c>
      <c r="C3808" t="s">
        <v>80</v>
      </c>
      <c r="D3808" t="s">
        <v>100</v>
      </c>
      <c r="E3808" t="s">
        <v>169</v>
      </c>
      <c r="F3808" t="s">
        <v>10750</v>
      </c>
      <c r="G3808" t="s">
        <v>149</v>
      </c>
      <c r="H3808" t="s">
        <v>135</v>
      </c>
      <c r="I3808" t="s">
        <v>136</v>
      </c>
      <c r="J3808" t="s">
        <v>137</v>
      </c>
      <c r="K3808" t="s">
        <v>138</v>
      </c>
      <c r="L3808" t="s">
        <v>11198</v>
      </c>
      <c r="M3808" t="s">
        <v>11199</v>
      </c>
      <c r="N3808">
        <v>1.078333333</v>
      </c>
      <c r="O3808">
        <v>4</v>
      </c>
      <c r="P3808">
        <v>1662</v>
      </c>
      <c r="Q3808">
        <v>4</v>
      </c>
      <c r="R3808">
        <v>105</v>
      </c>
      <c r="S3808">
        <v>9</v>
      </c>
      <c r="T3808">
        <v>74</v>
      </c>
      <c r="U3808">
        <v>0</v>
      </c>
      <c r="V3808">
        <v>0</v>
      </c>
      <c r="W3808">
        <v>53.559217659076758</v>
      </c>
      <c r="X3808">
        <v>318.84804826423243</v>
      </c>
      <c r="Y3808">
        <v>5.6068217659122777</v>
      </c>
      <c r="Z3808">
        <v>25.933973175520929</v>
      </c>
      <c r="AA3808">
        <v>174.47802127925138</v>
      </c>
      <c r="AB3808">
        <v>60.844683550021848</v>
      </c>
      <c r="AC3808">
        <v>0</v>
      </c>
      <c r="AD3808">
        <v>0</v>
      </c>
      <c r="AE3808">
        <v>639.27076569401561</v>
      </c>
    </row>
    <row r="3809" spans="1:31" x14ac:dyDescent="0.3">
      <c r="A3809">
        <v>2460252</v>
      </c>
      <c r="B3809">
        <v>1</v>
      </c>
      <c r="C3809" t="s">
        <v>81</v>
      </c>
      <c r="D3809" t="s">
        <v>123</v>
      </c>
      <c r="E3809" t="s">
        <v>141</v>
      </c>
      <c r="F3809" t="s">
        <v>11200</v>
      </c>
      <c r="G3809" t="s">
        <v>156</v>
      </c>
      <c r="H3809" t="s">
        <v>144</v>
      </c>
      <c r="I3809" t="s">
        <v>136</v>
      </c>
      <c r="J3809" t="s">
        <v>137</v>
      </c>
      <c r="K3809" t="s">
        <v>138</v>
      </c>
      <c r="L3809" t="s">
        <v>11201</v>
      </c>
      <c r="M3809" t="s">
        <v>11202</v>
      </c>
      <c r="N3809">
        <v>2.1077777769999999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19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37.682896593737176</v>
      </c>
      <c r="AC3809">
        <v>0</v>
      </c>
      <c r="AD3809">
        <v>0</v>
      </c>
      <c r="AE3809">
        <v>37.682896593737176</v>
      </c>
    </row>
    <row r="3810" spans="1:31" x14ac:dyDescent="0.3">
      <c r="A3810">
        <v>2460152</v>
      </c>
      <c r="B3810">
        <v>1</v>
      </c>
      <c r="C3810" t="s">
        <v>80</v>
      </c>
      <c r="D3810" t="s">
        <v>99</v>
      </c>
      <c r="E3810" t="s">
        <v>173</v>
      </c>
      <c r="F3810" t="s">
        <v>11203</v>
      </c>
      <c r="G3810" t="s">
        <v>461</v>
      </c>
      <c r="H3810" t="s">
        <v>144</v>
      </c>
      <c r="I3810" t="s">
        <v>136</v>
      </c>
      <c r="J3810" t="s">
        <v>137</v>
      </c>
      <c r="K3810" t="s">
        <v>138</v>
      </c>
      <c r="L3810" t="s">
        <v>11204</v>
      </c>
      <c r="M3810" t="s">
        <v>11205</v>
      </c>
      <c r="N3810">
        <v>4.6222222220000004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1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7.2404128045988552</v>
      </c>
      <c r="AC3810">
        <v>0</v>
      </c>
      <c r="AD3810">
        <v>0</v>
      </c>
      <c r="AE3810">
        <v>7.2404128045988552</v>
      </c>
    </row>
    <row r="3811" spans="1:31" x14ac:dyDescent="0.3">
      <c r="A3811">
        <v>2459903</v>
      </c>
      <c r="B3811">
        <v>1</v>
      </c>
      <c r="C3811" t="s">
        <v>80</v>
      </c>
      <c r="D3811" t="s">
        <v>96</v>
      </c>
      <c r="E3811" t="s">
        <v>173</v>
      </c>
      <c r="F3811" t="s">
        <v>11206</v>
      </c>
      <c r="G3811" t="s">
        <v>179</v>
      </c>
      <c r="H3811" t="s">
        <v>144</v>
      </c>
      <c r="I3811" t="s">
        <v>136</v>
      </c>
      <c r="J3811" t="s">
        <v>137</v>
      </c>
      <c r="K3811" t="s">
        <v>138</v>
      </c>
      <c r="L3811" t="s">
        <v>11207</v>
      </c>
      <c r="M3811" t="s">
        <v>11208</v>
      </c>
      <c r="N3811">
        <v>6.8463888879999999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1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</row>
    <row r="3812" spans="1:31" x14ac:dyDescent="0.3">
      <c r="A3812">
        <v>2460189</v>
      </c>
      <c r="B3812">
        <v>1</v>
      </c>
      <c r="C3812" t="s">
        <v>80</v>
      </c>
      <c r="D3812" t="s">
        <v>82</v>
      </c>
      <c r="E3812" t="s">
        <v>159</v>
      </c>
      <c r="F3812" t="s">
        <v>11209</v>
      </c>
      <c r="G3812" t="s">
        <v>143</v>
      </c>
      <c r="H3812" t="s">
        <v>144</v>
      </c>
      <c r="I3812" t="s">
        <v>136</v>
      </c>
      <c r="J3812" t="s">
        <v>137</v>
      </c>
      <c r="K3812" t="s">
        <v>138</v>
      </c>
      <c r="L3812" t="s">
        <v>11210</v>
      </c>
      <c r="M3812" t="s">
        <v>11211</v>
      </c>
      <c r="N3812">
        <v>1.45</v>
      </c>
      <c r="O3812">
        <v>0</v>
      </c>
      <c r="P3812">
        <v>183</v>
      </c>
      <c r="Q3812">
        <v>0</v>
      </c>
      <c r="R3812">
        <v>0</v>
      </c>
      <c r="S3812">
        <v>0</v>
      </c>
      <c r="T3812">
        <v>7</v>
      </c>
      <c r="U3812">
        <v>0</v>
      </c>
      <c r="V3812">
        <v>0</v>
      </c>
      <c r="W3812">
        <v>0</v>
      </c>
      <c r="X3812">
        <v>79.761482010957806</v>
      </c>
      <c r="Y3812">
        <v>0</v>
      </c>
      <c r="Z3812">
        <v>0</v>
      </c>
      <c r="AA3812">
        <v>0</v>
      </c>
      <c r="AB3812">
        <v>5.8901799178009773</v>
      </c>
      <c r="AC3812">
        <v>0</v>
      </c>
      <c r="AD3812">
        <v>0</v>
      </c>
      <c r="AE3812">
        <v>85.651661928758784</v>
      </c>
    </row>
    <row r="3813" spans="1:31" x14ac:dyDescent="0.3">
      <c r="A3813">
        <v>2459797</v>
      </c>
      <c r="B3813">
        <v>1</v>
      </c>
      <c r="C3813" t="s">
        <v>81</v>
      </c>
      <c r="D3813" t="s">
        <v>117</v>
      </c>
      <c r="E3813" t="s">
        <v>132</v>
      </c>
      <c r="F3813" t="s">
        <v>11212</v>
      </c>
      <c r="G3813" t="s">
        <v>149</v>
      </c>
      <c r="H3813" t="s">
        <v>135</v>
      </c>
      <c r="I3813" t="s">
        <v>660</v>
      </c>
      <c r="J3813" t="s">
        <v>137</v>
      </c>
      <c r="K3813" t="s">
        <v>138</v>
      </c>
      <c r="L3813" t="s">
        <v>11213</v>
      </c>
      <c r="M3813" t="s">
        <v>11214</v>
      </c>
      <c r="N3813">
        <v>8.3333330000000001E-3</v>
      </c>
      <c r="O3813">
        <v>0</v>
      </c>
      <c r="P3813">
        <v>1052</v>
      </c>
      <c r="Q3813">
        <v>9</v>
      </c>
      <c r="R3813">
        <v>54</v>
      </c>
      <c r="S3813">
        <v>6</v>
      </c>
      <c r="T3813">
        <v>127</v>
      </c>
      <c r="U3813">
        <v>2</v>
      </c>
      <c r="V3813">
        <v>0</v>
      </c>
      <c r="W3813">
        <v>0</v>
      </c>
      <c r="X3813">
        <v>1.2064988668915284</v>
      </c>
      <c r="Y3813">
        <v>0.56883613839070235</v>
      </c>
      <c r="Z3813">
        <v>0.10585418480592645</v>
      </c>
      <c r="AA3813">
        <v>0.24871237260267698</v>
      </c>
      <c r="AB3813">
        <v>1.0883436015401726</v>
      </c>
      <c r="AC3813">
        <v>2.2670072111908688</v>
      </c>
      <c r="AD3813">
        <v>0</v>
      </c>
      <c r="AE3813">
        <v>5.4852523754218758</v>
      </c>
    </row>
    <row r="3814" spans="1:31" x14ac:dyDescent="0.3">
      <c r="A3814">
        <v>2459840</v>
      </c>
      <c r="B3814">
        <v>1</v>
      </c>
      <c r="C3814" t="s">
        <v>81</v>
      </c>
      <c r="D3814" t="s">
        <v>112</v>
      </c>
      <c r="E3814" t="s">
        <v>147</v>
      </c>
      <c r="F3814" t="s">
        <v>11215</v>
      </c>
      <c r="G3814" t="s">
        <v>381</v>
      </c>
      <c r="H3814" t="s">
        <v>135</v>
      </c>
      <c r="I3814" t="s">
        <v>136</v>
      </c>
      <c r="J3814" t="s">
        <v>137</v>
      </c>
      <c r="K3814" t="s">
        <v>162</v>
      </c>
      <c r="L3814" t="s">
        <v>11216</v>
      </c>
      <c r="M3814" t="s">
        <v>11217</v>
      </c>
      <c r="N3814">
        <v>0.245</v>
      </c>
      <c r="O3814">
        <v>0</v>
      </c>
      <c r="P3814">
        <v>155</v>
      </c>
      <c r="Q3814">
        <v>0</v>
      </c>
      <c r="R3814">
        <v>5</v>
      </c>
      <c r="S3814">
        <v>0</v>
      </c>
      <c r="T3814">
        <v>34</v>
      </c>
      <c r="U3814">
        <v>0</v>
      </c>
      <c r="V3814">
        <v>0</v>
      </c>
      <c r="W3814">
        <v>0</v>
      </c>
      <c r="X3814">
        <v>7.6286512920163156</v>
      </c>
      <c r="Y3814">
        <v>0</v>
      </c>
      <c r="Z3814">
        <v>0.57982473285478275</v>
      </c>
      <c r="AA3814">
        <v>0</v>
      </c>
      <c r="AB3814">
        <v>4.620091502862369</v>
      </c>
      <c r="AC3814">
        <v>0</v>
      </c>
      <c r="AD3814">
        <v>0</v>
      </c>
      <c r="AE3814">
        <v>12.828567527733467</v>
      </c>
    </row>
    <row r="3815" spans="1:31" x14ac:dyDescent="0.3">
      <c r="A3815">
        <v>2460049</v>
      </c>
      <c r="B3815">
        <v>1</v>
      </c>
      <c r="C3815" t="s">
        <v>81</v>
      </c>
      <c r="D3815" t="s">
        <v>122</v>
      </c>
      <c r="E3815" t="s">
        <v>141</v>
      </c>
      <c r="F3815" t="s">
        <v>11218</v>
      </c>
      <c r="G3815" t="s">
        <v>156</v>
      </c>
      <c r="H3815" t="s">
        <v>144</v>
      </c>
      <c r="I3815" t="s">
        <v>136</v>
      </c>
      <c r="J3815" t="s">
        <v>137</v>
      </c>
      <c r="K3815" t="s">
        <v>138</v>
      </c>
      <c r="L3815" t="s">
        <v>11219</v>
      </c>
      <c r="M3815" t="s">
        <v>11220</v>
      </c>
      <c r="N3815">
        <v>0.45361111100000001</v>
      </c>
      <c r="O3815">
        <v>0</v>
      </c>
      <c r="P3815">
        <v>179</v>
      </c>
      <c r="Q3815">
        <v>0</v>
      </c>
      <c r="R3815">
        <v>0</v>
      </c>
      <c r="S3815">
        <v>0</v>
      </c>
      <c r="T3815">
        <v>8</v>
      </c>
      <c r="U3815">
        <v>0</v>
      </c>
      <c r="V3815">
        <v>0</v>
      </c>
      <c r="W3815">
        <v>0</v>
      </c>
      <c r="X3815">
        <v>17.546048858508204</v>
      </c>
      <c r="Y3815">
        <v>0</v>
      </c>
      <c r="Z3815">
        <v>0</v>
      </c>
      <c r="AA3815">
        <v>0</v>
      </c>
      <c r="AB3815">
        <v>3.005631552231864</v>
      </c>
      <c r="AC3815">
        <v>0</v>
      </c>
      <c r="AD3815">
        <v>0</v>
      </c>
      <c r="AE3815">
        <v>20.551680410740069</v>
      </c>
    </row>
    <row r="3816" spans="1:31" x14ac:dyDescent="0.3">
      <c r="A3816">
        <v>2459983</v>
      </c>
      <c r="B3816">
        <v>1</v>
      </c>
      <c r="C3816" t="s">
        <v>80</v>
      </c>
      <c r="D3816" t="s">
        <v>107</v>
      </c>
      <c r="E3816" t="s">
        <v>173</v>
      </c>
      <c r="F3816" t="s">
        <v>11221</v>
      </c>
      <c r="G3816" t="s">
        <v>175</v>
      </c>
      <c r="H3816" t="s">
        <v>144</v>
      </c>
      <c r="I3816" t="s">
        <v>136</v>
      </c>
      <c r="J3816" t="s">
        <v>137</v>
      </c>
      <c r="K3816" t="s">
        <v>138</v>
      </c>
      <c r="L3816" t="s">
        <v>11222</v>
      </c>
      <c r="M3816" t="s">
        <v>11223</v>
      </c>
      <c r="N3816">
        <v>1.793055555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1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7.633051929158155E-2</v>
      </c>
      <c r="AC3816">
        <v>0</v>
      </c>
      <c r="AD3816">
        <v>0</v>
      </c>
      <c r="AE3816">
        <v>7.633051929158155E-2</v>
      </c>
    </row>
    <row r="3817" spans="1:31" x14ac:dyDescent="0.3">
      <c r="A3817">
        <v>2459857</v>
      </c>
      <c r="B3817">
        <v>1</v>
      </c>
      <c r="C3817" t="s">
        <v>80</v>
      </c>
      <c r="D3817" t="s">
        <v>83</v>
      </c>
      <c r="E3817" t="s">
        <v>159</v>
      </c>
      <c r="F3817" t="s">
        <v>11224</v>
      </c>
      <c r="G3817" t="s">
        <v>226</v>
      </c>
      <c r="H3817" t="s">
        <v>144</v>
      </c>
      <c r="I3817" t="s">
        <v>136</v>
      </c>
      <c r="J3817" t="s">
        <v>137</v>
      </c>
      <c r="K3817" t="s">
        <v>162</v>
      </c>
      <c r="L3817" t="s">
        <v>11225</v>
      </c>
      <c r="M3817" t="s">
        <v>11226</v>
      </c>
      <c r="N3817">
        <v>1.6397222220000001</v>
      </c>
      <c r="O3817">
        <v>0</v>
      </c>
      <c r="P3817">
        <v>378</v>
      </c>
      <c r="Q3817">
        <v>0</v>
      </c>
      <c r="R3817">
        <v>0</v>
      </c>
      <c r="S3817">
        <v>0</v>
      </c>
      <c r="T3817">
        <v>32</v>
      </c>
      <c r="U3817">
        <v>0</v>
      </c>
      <c r="V3817">
        <v>0</v>
      </c>
      <c r="W3817">
        <v>0</v>
      </c>
      <c r="X3817">
        <v>184.40917674738145</v>
      </c>
      <c r="Y3817">
        <v>0</v>
      </c>
      <c r="Z3817">
        <v>0</v>
      </c>
      <c r="AA3817">
        <v>0</v>
      </c>
      <c r="AB3817">
        <v>66.477707185866095</v>
      </c>
      <c r="AC3817">
        <v>0</v>
      </c>
      <c r="AD3817">
        <v>0</v>
      </c>
      <c r="AE3817">
        <v>250.88688393324753</v>
      </c>
    </row>
    <row r="3818" spans="1:31" x14ac:dyDescent="0.3">
      <c r="A3818">
        <v>2460046</v>
      </c>
      <c r="B3818">
        <v>1</v>
      </c>
      <c r="C3818" t="s">
        <v>80</v>
      </c>
      <c r="D3818" t="s">
        <v>89</v>
      </c>
      <c r="E3818" t="s">
        <v>173</v>
      </c>
      <c r="F3818" t="s">
        <v>11227</v>
      </c>
      <c r="G3818" t="s">
        <v>219</v>
      </c>
      <c r="H3818" t="s">
        <v>144</v>
      </c>
      <c r="I3818" t="s">
        <v>136</v>
      </c>
      <c r="J3818" t="s">
        <v>3</v>
      </c>
      <c r="K3818" t="s">
        <v>138</v>
      </c>
      <c r="L3818" t="s">
        <v>11228</v>
      </c>
      <c r="M3818" t="s">
        <v>11229</v>
      </c>
      <c r="N3818">
        <v>3.5705555549999999</v>
      </c>
      <c r="O3818">
        <v>0</v>
      </c>
      <c r="P3818">
        <v>7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7.5113449566457025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7.5113449566457025</v>
      </c>
    </row>
    <row r="3819" spans="1:31" x14ac:dyDescent="0.3">
      <c r="A3819">
        <v>2459940</v>
      </c>
      <c r="B3819">
        <v>1</v>
      </c>
      <c r="C3819" t="s">
        <v>81</v>
      </c>
      <c r="D3819" t="s">
        <v>112</v>
      </c>
      <c r="E3819" t="s">
        <v>147</v>
      </c>
      <c r="F3819" t="s">
        <v>11230</v>
      </c>
      <c r="G3819" t="s">
        <v>381</v>
      </c>
      <c r="H3819" t="s">
        <v>135</v>
      </c>
      <c r="I3819" t="s">
        <v>136</v>
      </c>
      <c r="J3819" t="s">
        <v>137</v>
      </c>
      <c r="K3819" t="s">
        <v>162</v>
      </c>
      <c r="L3819" t="s">
        <v>11231</v>
      </c>
      <c r="M3819" t="s">
        <v>11232</v>
      </c>
      <c r="N3819">
        <v>0.235555555</v>
      </c>
      <c r="O3819">
        <v>0</v>
      </c>
      <c r="P3819">
        <v>0</v>
      </c>
      <c r="Q3819">
        <v>0</v>
      </c>
      <c r="R3819">
        <v>10</v>
      </c>
      <c r="S3819">
        <v>0</v>
      </c>
      <c r="T3819">
        <v>2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0.36847010970571625</v>
      </c>
      <c r="AA3819">
        <v>0</v>
      </c>
      <c r="AB3819">
        <v>1.0293143366621067</v>
      </c>
      <c r="AC3819">
        <v>0</v>
      </c>
      <c r="AD3819">
        <v>0</v>
      </c>
      <c r="AE3819">
        <v>1.3977844463678228</v>
      </c>
    </row>
    <row r="3820" spans="1:31" x14ac:dyDescent="0.3">
      <c r="A3820">
        <v>2460295</v>
      </c>
      <c r="B3820">
        <v>1</v>
      </c>
      <c r="C3820" t="s">
        <v>80</v>
      </c>
      <c r="D3820" t="s">
        <v>85</v>
      </c>
      <c r="E3820" t="s">
        <v>173</v>
      </c>
      <c r="F3820" t="s">
        <v>11233</v>
      </c>
      <c r="G3820" t="s">
        <v>179</v>
      </c>
      <c r="H3820" t="s">
        <v>144</v>
      </c>
      <c r="I3820" t="s">
        <v>136</v>
      </c>
      <c r="J3820" t="s">
        <v>137</v>
      </c>
      <c r="K3820" t="s">
        <v>138</v>
      </c>
      <c r="L3820" t="s">
        <v>11234</v>
      </c>
      <c r="M3820" t="s">
        <v>11235</v>
      </c>
      <c r="N3820">
        <v>6.0333333329999999</v>
      </c>
      <c r="O3820">
        <v>0</v>
      </c>
      <c r="P3820">
        <v>26</v>
      </c>
      <c r="Q3820">
        <v>0</v>
      </c>
      <c r="R3820">
        <v>0</v>
      </c>
      <c r="S3820">
        <v>0</v>
      </c>
      <c r="T3820">
        <v>3</v>
      </c>
      <c r="U3820">
        <v>0</v>
      </c>
      <c r="V3820">
        <v>0</v>
      </c>
      <c r="W3820">
        <v>0</v>
      </c>
      <c r="X3820">
        <v>32.733227805827887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32.733227805827887</v>
      </c>
    </row>
    <row r="3821" spans="1:31" x14ac:dyDescent="0.3">
      <c r="A3821">
        <v>2459900</v>
      </c>
      <c r="B3821">
        <v>1</v>
      </c>
      <c r="C3821" t="s">
        <v>81</v>
      </c>
      <c r="D3821" t="s">
        <v>123</v>
      </c>
      <c r="E3821" t="s">
        <v>147</v>
      </c>
      <c r="F3821" t="s">
        <v>11236</v>
      </c>
      <c r="G3821" t="s">
        <v>161</v>
      </c>
      <c r="H3821" t="s">
        <v>135</v>
      </c>
      <c r="I3821" t="s">
        <v>136</v>
      </c>
      <c r="J3821" t="s">
        <v>137</v>
      </c>
      <c r="K3821" t="s">
        <v>162</v>
      </c>
      <c r="L3821" t="s">
        <v>11237</v>
      </c>
      <c r="M3821" t="s">
        <v>11238</v>
      </c>
      <c r="N3821">
        <v>6.5241666660000002</v>
      </c>
      <c r="O3821">
        <v>0</v>
      </c>
      <c r="P3821">
        <v>2416</v>
      </c>
      <c r="Q3821">
        <v>0</v>
      </c>
      <c r="R3821">
        <v>0</v>
      </c>
      <c r="S3821">
        <v>1</v>
      </c>
      <c r="T3821">
        <v>86</v>
      </c>
      <c r="U3821">
        <v>0</v>
      </c>
      <c r="V3821">
        <v>0</v>
      </c>
      <c r="W3821">
        <v>0</v>
      </c>
      <c r="X3821">
        <v>4246.4901967908218</v>
      </c>
      <c r="Y3821">
        <v>0</v>
      </c>
      <c r="Z3821">
        <v>0</v>
      </c>
      <c r="AA3821">
        <v>12.189922932817998</v>
      </c>
      <c r="AB3821">
        <v>505.46546236287412</v>
      </c>
      <c r="AC3821">
        <v>0</v>
      </c>
      <c r="AD3821">
        <v>0</v>
      </c>
      <c r="AE3821">
        <v>4764.145582086514</v>
      </c>
    </row>
    <row r="3822" spans="1:31" x14ac:dyDescent="0.3">
      <c r="A3822">
        <v>2459794</v>
      </c>
      <c r="B3822">
        <v>1</v>
      </c>
      <c r="C3822" t="s">
        <v>80</v>
      </c>
      <c r="D3822" t="s">
        <v>108</v>
      </c>
      <c r="E3822" t="s">
        <v>159</v>
      </c>
      <c r="F3822" t="s">
        <v>11239</v>
      </c>
      <c r="G3822" t="s">
        <v>226</v>
      </c>
      <c r="H3822" t="s">
        <v>144</v>
      </c>
      <c r="I3822" t="s">
        <v>136</v>
      </c>
      <c r="J3822" t="s">
        <v>137</v>
      </c>
      <c r="K3822" t="s">
        <v>162</v>
      </c>
      <c r="L3822" t="s">
        <v>11240</v>
      </c>
      <c r="M3822" t="s">
        <v>11241</v>
      </c>
      <c r="N3822">
        <v>8.7863888879999994</v>
      </c>
      <c r="O3822">
        <v>0</v>
      </c>
      <c r="P3822">
        <v>39</v>
      </c>
      <c r="Q3822">
        <v>0</v>
      </c>
      <c r="R3822">
        <v>10</v>
      </c>
      <c r="S3822">
        <v>0</v>
      </c>
      <c r="T3822">
        <v>1</v>
      </c>
      <c r="U3822">
        <v>0</v>
      </c>
      <c r="V3822">
        <v>0</v>
      </c>
      <c r="W3822">
        <v>0</v>
      </c>
      <c r="X3822">
        <v>28.652507702943222</v>
      </c>
      <c r="Y3822">
        <v>0</v>
      </c>
      <c r="Z3822">
        <v>6.4639494745331678</v>
      </c>
      <c r="AA3822">
        <v>0</v>
      </c>
      <c r="AB3822">
        <v>0.32427787755668958</v>
      </c>
      <c r="AC3822">
        <v>0</v>
      </c>
      <c r="AD3822">
        <v>0</v>
      </c>
      <c r="AE3822">
        <v>35.44073505503308</v>
      </c>
    </row>
    <row r="3823" spans="1:31" x14ac:dyDescent="0.3">
      <c r="A3823">
        <v>2459800</v>
      </c>
      <c r="B3823">
        <v>1</v>
      </c>
      <c r="C3823" t="s">
        <v>80</v>
      </c>
      <c r="D3823" t="s">
        <v>83</v>
      </c>
      <c r="E3823" t="s">
        <v>141</v>
      </c>
      <c r="F3823" t="s">
        <v>11242</v>
      </c>
      <c r="G3823" t="s">
        <v>156</v>
      </c>
      <c r="H3823" t="s">
        <v>144</v>
      </c>
      <c r="I3823" t="s">
        <v>136</v>
      </c>
      <c r="J3823" t="s">
        <v>137</v>
      </c>
      <c r="K3823" t="s">
        <v>138</v>
      </c>
      <c r="L3823" t="s">
        <v>11243</v>
      </c>
      <c r="M3823" t="s">
        <v>11244</v>
      </c>
      <c r="N3823">
        <v>1.519722222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7</v>
      </c>
      <c r="U3823">
        <v>0</v>
      </c>
      <c r="V3823">
        <v>1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16.888691434853328</v>
      </c>
      <c r="AC3823">
        <v>0</v>
      </c>
      <c r="AD3823">
        <v>0</v>
      </c>
      <c r="AE3823">
        <v>16.888691434853328</v>
      </c>
    </row>
    <row r="3824" spans="1:31" x14ac:dyDescent="0.3">
      <c r="A3824">
        <v>2460192</v>
      </c>
      <c r="B3824">
        <v>1</v>
      </c>
      <c r="C3824" t="s">
        <v>80</v>
      </c>
      <c r="D3824" t="s">
        <v>99</v>
      </c>
      <c r="E3824" t="s">
        <v>141</v>
      </c>
      <c r="F3824" t="s">
        <v>11245</v>
      </c>
      <c r="G3824" t="s">
        <v>143</v>
      </c>
      <c r="H3824" t="s">
        <v>144</v>
      </c>
      <c r="I3824" t="s">
        <v>136</v>
      </c>
      <c r="J3824" t="s">
        <v>137</v>
      </c>
      <c r="K3824" t="s">
        <v>138</v>
      </c>
      <c r="L3824" t="s">
        <v>11246</v>
      </c>
      <c r="M3824" t="s">
        <v>11247</v>
      </c>
      <c r="N3824">
        <v>0.56999999999999995</v>
      </c>
      <c r="O3824">
        <v>0</v>
      </c>
      <c r="P3824">
        <v>100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30.262482867293702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30.262482867293702</v>
      </c>
    </row>
    <row r="3825" spans="1:31" x14ac:dyDescent="0.3">
      <c r="A3825">
        <v>2460003</v>
      </c>
      <c r="B3825">
        <v>1</v>
      </c>
      <c r="C3825" t="s">
        <v>80</v>
      </c>
      <c r="D3825" t="s">
        <v>110</v>
      </c>
      <c r="E3825" t="s">
        <v>173</v>
      </c>
      <c r="F3825" t="s">
        <v>11248</v>
      </c>
      <c r="G3825" t="s">
        <v>179</v>
      </c>
      <c r="H3825" t="s">
        <v>144</v>
      </c>
      <c r="I3825" t="s">
        <v>136</v>
      </c>
      <c r="J3825" t="s">
        <v>137</v>
      </c>
      <c r="K3825" t="s">
        <v>138</v>
      </c>
      <c r="L3825" t="s">
        <v>11249</v>
      </c>
      <c r="M3825" t="s">
        <v>11250</v>
      </c>
      <c r="N3825">
        <v>1.696666666</v>
      </c>
      <c r="O3825">
        <v>0</v>
      </c>
      <c r="P3825">
        <v>13</v>
      </c>
      <c r="Q3825">
        <v>0</v>
      </c>
      <c r="R3825">
        <v>0</v>
      </c>
      <c r="S3825">
        <v>0</v>
      </c>
      <c r="T3825">
        <v>2</v>
      </c>
      <c r="U3825">
        <v>0</v>
      </c>
      <c r="V3825">
        <v>0</v>
      </c>
      <c r="W3825">
        <v>0</v>
      </c>
      <c r="X3825">
        <v>6.186269907755821</v>
      </c>
      <c r="Y3825">
        <v>0</v>
      </c>
      <c r="Z3825">
        <v>0</v>
      </c>
      <c r="AA3825">
        <v>0</v>
      </c>
      <c r="AB3825">
        <v>3.5564289410566272</v>
      </c>
      <c r="AC3825">
        <v>0</v>
      </c>
      <c r="AD3825">
        <v>0</v>
      </c>
      <c r="AE3825">
        <v>9.7426988488124486</v>
      </c>
    </row>
    <row r="3826" spans="1:31" x14ac:dyDescent="0.3">
      <c r="A3826">
        <v>2460195</v>
      </c>
      <c r="B3826">
        <v>1</v>
      </c>
      <c r="C3826" t="s">
        <v>81</v>
      </c>
      <c r="D3826" t="s">
        <v>121</v>
      </c>
      <c r="E3826" t="s">
        <v>141</v>
      </c>
      <c r="F3826" t="s">
        <v>11251</v>
      </c>
      <c r="G3826" t="s">
        <v>143</v>
      </c>
      <c r="H3826" t="s">
        <v>144</v>
      </c>
      <c r="I3826" t="s">
        <v>136</v>
      </c>
      <c r="J3826" t="s">
        <v>137</v>
      </c>
      <c r="K3826" t="s">
        <v>138</v>
      </c>
      <c r="L3826" t="s">
        <v>11252</v>
      </c>
      <c r="M3826" t="s">
        <v>11253</v>
      </c>
      <c r="N3826">
        <v>0.79749999999999999</v>
      </c>
      <c r="O3826">
        <v>0</v>
      </c>
      <c r="P3826">
        <v>6</v>
      </c>
      <c r="Q3826">
        <v>0</v>
      </c>
      <c r="R3826">
        <v>6</v>
      </c>
      <c r="S3826">
        <v>0</v>
      </c>
      <c r="T3826">
        <v>5</v>
      </c>
      <c r="U3826">
        <v>0</v>
      </c>
      <c r="V3826">
        <v>0</v>
      </c>
      <c r="W3826">
        <v>0</v>
      </c>
      <c r="X3826">
        <v>1.0229192560419329</v>
      </c>
      <c r="Y3826">
        <v>0</v>
      </c>
      <c r="Z3826">
        <v>0.54755226692988079</v>
      </c>
      <c r="AA3826">
        <v>0</v>
      </c>
      <c r="AB3826">
        <v>0.4335642726128035</v>
      </c>
      <c r="AC3826">
        <v>0</v>
      </c>
      <c r="AD3826">
        <v>0</v>
      </c>
      <c r="AE3826">
        <v>2.0040357955846173</v>
      </c>
    </row>
    <row r="3827" spans="1:31" x14ac:dyDescent="0.3">
      <c r="A3827">
        <v>2460029</v>
      </c>
      <c r="B3827">
        <v>1</v>
      </c>
      <c r="C3827" t="s">
        <v>80</v>
      </c>
      <c r="D3827" t="s">
        <v>93</v>
      </c>
      <c r="E3827" t="s">
        <v>159</v>
      </c>
      <c r="F3827" t="s">
        <v>11254</v>
      </c>
      <c r="G3827" t="s">
        <v>143</v>
      </c>
      <c r="H3827" t="s">
        <v>144</v>
      </c>
      <c r="I3827" t="s">
        <v>136</v>
      </c>
      <c r="J3827" t="s">
        <v>137</v>
      </c>
      <c r="K3827" t="s">
        <v>138</v>
      </c>
      <c r="L3827" t="s">
        <v>11255</v>
      </c>
      <c r="M3827" t="s">
        <v>11256</v>
      </c>
      <c r="N3827">
        <v>0.46611111100000002</v>
      </c>
      <c r="O3827">
        <v>0</v>
      </c>
      <c r="P3827">
        <v>192</v>
      </c>
      <c r="Q3827">
        <v>0</v>
      </c>
      <c r="R3827">
        <v>3</v>
      </c>
      <c r="S3827">
        <v>0</v>
      </c>
      <c r="T3827">
        <v>67</v>
      </c>
      <c r="U3827">
        <v>0</v>
      </c>
      <c r="V3827">
        <v>0</v>
      </c>
      <c r="W3827">
        <v>0</v>
      </c>
      <c r="X3827">
        <v>26.464496196202351</v>
      </c>
      <c r="Y3827">
        <v>0</v>
      </c>
      <c r="Z3827">
        <v>0.85780099189825287</v>
      </c>
      <c r="AA3827">
        <v>0</v>
      </c>
      <c r="AB3827">
        <v>40.964805968159098</v>
      </c>
      <c r="AC3827">
        <v>0</v>
      </c>
      <c r="AD3827">
        <v>0</v>
      </c>
      <c r="AE3827">
        <v>68.287103156259704</v>
      </c>
    </row>
    <row r="3828" spans="1:31" x14ac:dyDescent="0.3">
      <c r="A3828">
        <v>2459880</v>
      </c>
      <c r="B3828">
        <v>1</v>
      </c>
      <c r="C3828" t="s">
        <v>81</v>
      </c>
      <c r="D3828" t="s">
        <v>112</v>
      </c>
      <c r="E3828" t="s">
        <v>169</v>
      </c>
      <c r="F3828" t="s">
        <v>11257</v>
      </c>
      <c r="G3828" t="s">
        <v>149</v>
      </c>
      <c r="H3828" t="s">
        <v>135</v>
      </c>
      <c r="I3828" t="s">
        <v>136</v>
      </c>
      <c r="J3828" t="s">
        <v>137</v>
      </c>
      <c r="K3828" t="s">
        <v>138</v>
      </c>
      <c r="L3828" t="s">
        <v>11258</v>
      </c>
      <c r="M3828" t="s">
        <v>11259</v>
      </c>
      <c r="N3828">
        <v>0.104722222</v>
      </c>
      <c r="O3828">
        <v>3</v>
      </c>
      <c r="P3828">
        <v>5042</v>
      </c>
      <c r="Q3828">
        <v>680</v>
      </c>
      <c r="R3828">
        <v>767</v>
      </c>
      <c r="S3828">
        <v>95</v>
      </c>
      <c r="T3828">
        <v>907</v>
      </c>
      <c r="U3828">
        <v>11</v>
      </c>
      <c r="V3828">
        <v>6</v>
      </c>
      <c r="W3828">
        <v>6.5815616581368641E-2</v>
      </c>
      <c r="X3828">
        <v>97.605098543503473</v>
      </c>
      <c r="Y3828">
        <v>15.862646272540067</v>
      </c>
      <c r="Z3828">
        <v>10.373755843376955</v>
      </c>
      <c r="AA3828">
        <v>67.876040947912401</v>
      </c>
      <c r="AB3828">
        <v>60.729583982241614</v>
      </c>
      <c r="AC3828">
        <v>96.710088401851678</v>
      </c>
      <c r="AD3828">
        <v>13.190598748071892</v>
      </c>
      <c r="AE3828">
        <v>362.41362835607947</v>
      </c>
    </row>
    <row r="3829" spans="1:31" x14ac:dyDescent="0.3">
      <c r="A3829">
        <v>2460009</v>
      </c>
      <c r="B3829">
        <v>1</v>
      </c>
      <c r="C3829" t="s">
        <v>81</v>
      </c>
      <c r="D3829" t="s">
        <v>128</v>
      </c>
      <c r="E3829" t="s">
        <v>173</v>
      </c>
      <c r="F3829" t="s">
        <v>11260</v>
      </c>
      <c r="G3829" t="s">
        <v>461</v>
      </c>
      <c r="H3829" t="s">
        <v>144</v>
      </c>
      <c r="I3829" t="s">
        <v>136</v>
      </c>
      <c r="J3829" t="s">
        <v>137</v>
      </c>
      <c r="K3829" t="s">
        <v>138</v>
      </c>
      <c r="L3829" t="s">
        <v>11261</v>
      </c>
      <c r="M3829" t="s">
        <v>11262</v>
      </c>
      <c r="N3829">
        <v>0.85194444400000002</v>
      </c>
      <c r="O3829">
        <v>0</v>
      </c>
      <c r="P3829">
        <v>7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1.6842851543178337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1.6842851543178337</v>
      </c>
    </row>
    <row r="3830" spans="1:31" x14ac:dyDescent="0.3">
      <c r="A3830">
        <v>2459966</v>
      </c>
      <c r="B3830">
        <v>1</v>
      </c>
      <c r="C3830" t="s">
        <v>80</v>
      </c>
      <c r="D3830" t="s">
        <v>101</v>
      </c>
      <c r="E3830" t="s">
        <v>132</v>
      </c>
      <c r="F3830" t="s">
        <v>1582</v>
      </c>
      <c r="G3830" t="s">
        <v>226</v>
      </c>
      <c r="H3830" t="s">
        <v>135</v>
      </c>
      <c r="I3830" t="s">
        <v>136</v>
      </c>
      <c r="J3830" t="s">
        <v>137</v>
      </c>
      <c r="K3830" t="s">
        <v>162</v>
      </c>
      <c r="L3830" t="s">
        <v>11263</v>
      </c>
      <c r="M3830" t="s">
        <v>11264</v>
      </c>
      <c r="N3830">
        <v>2.6291666660000002</v>
      </c>
      <c r="O3830">
        <v>7</v>
      </c>
      <c r="P3830">
        <v>235</v>
      </c>
      <c r="Q3830">
        <v>4</v>
      </c>
      <c r="R3830">
        <v>62</v>
      </c>
      <c r="S3830">
        <v>26</v>
      </c>
      <c r="T3830">
        <v>54</v>
      </c>
      <c r="U3830">
        <v>1</v>
      </c>
      <c r="V3830">
        <v>1</v>
      </c>
      <c r="W3830">
        <v>6.392665713772268</v>
      </c>
      <c r="X3830">
        <v>249.04690390168562</v>
      </c>
      <c r="Y3830">
        <v>21.742217484605845</v>
      </c>
      <c r="Z3830">
        <v>42.322130047034307</v>
      </c>
      <c r="AA3830">
        <v>468.10547564196855</v>
      </c>
      <c r="AB3830">
        <v>324.70855851640232</v>
      </c>
      <c r="AC3830">
        <v>53.718436687728115</v>
      </c>
      <c r="AD3830">
        <v>0</v>
      </c>
      <c r="AE3830">
        <v>1166.036387993197</v>
      </c>
    </row>
    <row r="3831" spans="1:31" x14ac:dyDescent="0.3">
      <c r="A3831">
        <v>2460215</v>
      </c>
      <c r="B3831">
        <v>1</v>
      </c>
      <c r="C3831" t="s">
        <v>81</v>
      </c>
      <c r="D3831" t="s">
        <v>123</v>
      </c>
      <c r="E3831" t="s">
        <v>141</v>
      </c>
      <c r="F3831" t="s">
        <v>11265</v>
      </c>
      <c r="G3831" t="s">
        <v>143</v>
      </c>
      <c r="H3831" t="s">
        <v>144</v>
      </c>
      <c r="I3831" t="s">
        <v>136</v>
      </c>
      <c r="J3831" t="s">
        <v>137</v>
      </c>
      <c r="K3831" t="s">
        <v>138</v>
      </c>
      <c r="L3831" t="s">
        <v>11266</v>
      </c>
      <c r="M3831" t="s">
        <v>11267</v>
      </c>
      <c r="N3831">
        <v>0.47583333300000002</v>
      </c>
      <c r="O3831">
        <v>0</v>
      </c>
      <c r="P3831">
        <v>26</v>
      </c>
      <c r="Q3831">
        <v>0</v>
      </c>
      <c r="R3831">
        <v>0</v>
      </c>
      <c r="S3831">
        <v>0</v>
      </c>
      <c r="T3831">
        <v>1</v>
      </c>
      <c r="U3831">
        <v>0</v>
      </c>
      <c r="V3831">
        <v>0</v>
      </c>
      <c r="W3831">
        <v>0</v>
      </c>
      <c r="X3831">
        <v>3.0248030919961315</v>
      </c>
      <c r="Y3831">
        <v>0</v>
      </c>
      <c r="Z3831">
        <v>0</v>
      </c>
      <c r="AA3831">
        <v>0</v>
      </c>
      <c r="AB3831">
        <v>6.4829393062539778E-2</v>
      </c>
      <c r="AC3831">
        <v>0</v>
      </c>
      <c r="AD3831">
        <v>0</v>
      </c>
      <c r="AE3831">
        <v>3.0896324850586714</v>
      </c>
    </row>
    <row r="3832" spans="1:31" x14ac:dyDescent="0.3">
      <c r="A3832">
        <v>2460158</v>
      </c>
      <c r="B3832">
        <v>1</v>
      </c>
      <c r="C3832" t="s">
        <v>81</v>
      </c>
      <c r="D3832" t="s">
        <v>112</v>
      </c>
      <c r="E3832" t="s">
        <v>147</v>
      </c>
      <c r="F3832" t="s">
        <v>11268</v>
      </c>
      <c r="G3832" t="s">
        <v>226</v>
      </c>
      <c r="H3832" t="s">
        <v>135</v>
      </c>
      <c r="I3832" t="s">
        <v>136</v>
      </c>
      <c r="J3832" t="s">
        <v>137</v>
      </c>
      <c r="K3832" t="s">
        <v>162</v>
      </c>
      <c r="L3832" t="s">
        <v>11269</v>
      </c>
      <c r="M3832" t="s">
        <v>11270</v>
      </c>
      <c r="N3832">
        <v>0.54694444399999997</v>
      </c>
      <c r="O3832">
        <v>0</v>
      </c>
      <c r="P3832">
        <v>149</v>
      </c>
      <c r="Q3832">
        <v>0</v>
      </c>
      <c r="R3832">
        <v>0</v>
      </c>
      <c r="S3832">
        <v>0</v>
      </c>
      <c r="T3832">
        <v>196</v>
      </c>
      <c r="U3832">
        <v>0</v>
      </c>
      <c r="V3832">
        <v>1</v>
      </c>
      <c r="W3832">
        <v>0</v>
      </c>
      <c r="X3832">
        <v>16.696428984529934</v>
      </c>
      <c r="Y3832">
        <v>0</v>
      </c>
      <c r="Z3832">
        <v>0</v>
      </c>
      <c r="AA3832">
        <v>0</v>
      </c>
      <c r="AB3832">
        <v>80.53268331457484</v>
      </c>
      <c r="AC3832">
        <v>0</v>
      </c>
      <c r="AD3832">
        <v>8.7478965862553721</v>
      </c>
      <c r="AE3832">
        <v>105.97700888536014</v>
      </c>
    </row>
    <row r="3833" spans="1:31" x14ac:dyDescent="0.3">
      <c r="A3833">
        <v>2460181</v>
      </c>
      <c r="B3833">
        <v>1</v>
      </c>
      <c r="C3833" t="s">
        <v>80</v>
      </c>
      <c r="D3833" t="s">
        <v>94</v>
      </c>
      <c r="E3833" t="s">
        <v>159</v>
      </c>
      <c r="F3833" t="s">
        <v>11271</v>
      </c>
      <c r="G3833" t="s">
        <v>143</v>
      </c>
      <c r="H3833" t="s">
        <v>144</v>
      </c>
      <c r="I3833" t="s">
        <v>136</v>
      </c>
      <c r="J3833" t="s">
        <v>137</v>
      </c>
      <c r="K3833" t="s">
        <v>138</v>
      </c>
      <c r="L3833" t="s">
        <v>11272</v>
      </c>
      <c r="M3833" t="s">
        <v>11273</v>
      </c>
      <c r="N3833">
        <v>0.47805555500000002</v>
      </c>
      <c r="O3833">
        <v>0</v>
      </c>
      <c r="P3833">
        <v>238</v>
      </c>
      <c r="Q3833">
        <v>0</v>
      </c>
      <c r="R3833">
        <v>10</v>
      </c>
      <c r="S3833">
        <v>0</v>
      </c>
      <c r="T3833">
        <v>21</v>
      </c>
      <c r="U3833">
        <v>0</v>
      </c>
      <c r="V3833">
        <v>0</v>
      </c>
      <c r="W3833">
        <v>0</v>
      </c>
      <c r="X3833">
        <v>21.227512964297901</v>
      </c>
      <c r="Y3833">
        <v>0</v>
      </c>
      <c r="Z3833">
        <v>0.6383608756176482</v>
      </c>
      <c r="AA3833">
        <v>0</v>
      </c>
      <c r="AB3833">
        <v>3.6163797976212919</v>
      </c>
      <c r="AC3833">
        <v>0</v>
      </c>
      <c r="AD3833">
        <v>0</v>
      </c>
      <c r="AE3833">
        <v>25.482253637536843</v>
      </c>
    </row>
    <row r="3834" spans="1:31" x14ac:dyDescent="0.3">
      <c r="A3834">
        <v>2459803</v>
      </c>
      <c r="B3834">
        <v>1</v>
      </c>
      <c r="C3834" t="s">
        <v>81</v>
      </c>
      <c r="D3834" t="s">
        <v>122</v>
      </c>
      <c r="E3834" t="s">
        <v>132</v>
      </c>
      <c r="F3834" t="s">
        <v>11274</v>
      </c>
      <c r="G3834" t="s">
        <v>226</v>
      </c>
      <c r="H3834" t="s">
        <v>135</v>
      </c>
      <c r="I3834" t="s">
        <v>136</v>
      </c>
      <c r="J3834" t="s">
        <v>137</v>
      </c>
      <c r="K3834" t="s">
        <v>162</v>
      </c>
      <c r="L3834" t="s">
        <v>11275</v>
      </c>
      <c r="M3834" t="s">
        <v>11276</v>
      </c>
      <c r="N3834">
        <v>1.951944444</v>
      </c>
      <c r="O3834">
        <v>0</v>
      </c>
      <c r="P3834">
        <v>927</v>
      </c>
      <c r="Q3834">
        <v>0</v>
      </c>
      <c r="R3834">
        <v>8</v>
      </c>
      <c r="S3834">
        <v>2</v>
      </c>
      <c r="T3834">
        <v>115</v>
      </c>
      <c r="U3834">
        <v>0</v>
      </c>
      <c r="V3834">
        <v>1</v>
      </c>
      <c r="W3834">
        <v>0</v>
      </c>
      <c r="X3834">
        <v>362.24761317698375</v>
      </c>
      <c r="Y3834">
        <v>0</v>
      </c>
      <c r="Z3834">
        <v>5.9323977073654834</v>
      </c>
      <c r="AA3834">
        <v>25.428039567162699</v>
      </c>
      <c r="AB3834">
        <v>214.4044292078101</v>
      </c>
      <c r="AC3834">
        <v>0</v>
      </c>
      <c r="AD3834">
        <v>375.30345430537051</v>
      </c>
      <c r="AE3834">
        <v>983.31593396469248</v>
      </c>
    </row>
    <row r="3835" spans="1:31" x14ac:dyDescent="0.3">
      <c r="A3835">
        <v>2460304</v>
      </c>
      <c r="B3835">
        <v>1</v>
      </c>
      <c r="C3835" t="s">
        <v>81</v>
      </c>
      <c r="D3835" t="s">
        <v>122</v>
      </c>
      <c r="E3835" t="s">
        <v>141</v>
      </c>
      <c r="F3835" t="s">
        <v>11277</v>
      </c>
      <c r="G3835" t="s">
        <v>156</v>
      </c>
      <c r="H3835" t="s">
        <v>144</v>
      </c>
      <c r="I3835" t="s">
        <v>136</v>
      </c>
      <c r="J3835" t="s">
        <v>137</v>
      </c>
      <c r="K3835" t="s">
        <v>138</v>
      </c>
      <c r="L3835" t="s">
        <v>11278</v>
      </c>
      <c r="M3835" t="s">
        <v>11279</v>
      </c>
      <c r="N3835">
        <v>2.6930555549999999</v>
      </c>
      <c r="O3835">
        <v>0</v>
      </c>
      <c r="P3835">
        <v>61</v>
      </c>
      <c r="Q3835">
        <v>0</v>
      </c>
      <c r="R3835">
        <v>0</v>
      </c>
      <c r="S3835">
        <v>0</v>
      </c>
      <c r="T3835">
        <v>1</v>
      </c>
      <c r="U3835">
        <v>0</v>
      </c>
      <c r="V3835">
        <v>0</v>
      </c>
      <c r="W3835">
        <v>0</v>
      </c>
      <c r="X3835">
        <v>34.114909311177229</v>
      </c>
      <c r="Y3835">
        <v>0</v>
      </c>
      <c r="Z3835">
        <v>0</v>
      </c>
      <c r="AA3835">
        <v>0</v>
      </c>
      <c r="AB3835">
        <v>1.7720227658042893</v>
      </c>
      <c r="AC3835">
        <v>0</v>
      </c>
      <c r="AD3835">
        <v>0</v>
      </c>
      <c r="AE3835">
        <v>35.886932076981516</v>
      </c>
    </row>
    <row r="3836" spans="1:31" x14ac:dyDescent="0.3">
      <c r="A3836">
        <v>2459843</v>
      </c>
      <c r="B3836">
        <v>1</v>
      </c>
      <c r="C3836" t="s">
        <v>80</v>
      </c>
      <c r="D3836" t="s">
        <v>97</v>
      </c>
      <c r="E3836" t="s">
        <v>141</v>
      </c>
      <c r="F3836" t="s">
        <v>11280</v>
      </c>
      <c r="G3836" t="s">
        <v>161</v>
      </c>
      <c r="H3836" t="s">
        <v>144</v>
      </c>
      <c r="I3836" t="s">
        <v>136</v>
      </c>
      <c r="J3836" t="s">
        <v>137</v>
      </c>
      <c r="K3836" t="s">
        <v>162</v>
      </c>
      <c r="L3836" t="s">
        <v>11281</v>
      </c>
      <c r="M3836" t="s">
        <v>11282</v>
      </c>
      <c r="N3836">
        <v>7.6922222219999998</v>
      </c>
      <c r="O3836">
        <v>0</v>
      </c>
      <c r="P3836">
        <v>69</v>
      </c>
      <c r="Q3836">
        <v>0</v>
      </c>
      <c r="R3836">
        <v>2</v>
      </c>
      <c r="S3836">
        <v>0</v>
      </c>
      <c r="T3836">
        <v>20</v>
      </c>
      <c r="U3836">
        <v>0</v>
      </c>
      <c r="V3836">
        <v>0</v>
      </c>
      <c r="W3836">
        <v>0</v>
      </c>
      <c r="X3836">
        <v>265.18583988748736</v>
      </c>
      <c r="Y3836">
        <v>0</v>
      </c>
      <c r="Z3836">
        <v>6.6732249310412994</v>
      </c>
      <c r="AA3836">
        <v>0</v>
      </c>
      <c r="AB3836">
        <v>138.85437409809157</v>
      </c>
      <c r="AC3836">
        <v>0</v>
      </c>
      <c r="AD3836">
        <v>0</v>
      </c>
      <c r="AE3836">
        <v>410.71343891662025</v>
      </c>
    </row>
    <row r="3837" spans="1:31" x14ac:dyDescent="0.3">
      <c r="A3837">
        <v>2460198</v>
      </c>
      <c r="B3837">
        <v>1</v>
      </c>
      <c r="C3837" t="s">
        <v>80</v>
      </c>
      <c r="D3837" t="s">
        <v>86</v>
      </c>
      <c r="E3837" t="s">
        <v>141</v>
      </c>
      <c r="F3837" t="s">
        <v>11283</v>
      </c>
      <c r="G3837" t="s">
        <v>143</v>
      </c>
      <c r="H3837" t="s">
        <v>144</v>
      </c>
      <c r="I3837" t="s">
        <v>136</v>
      </c>
      <c r="J3837" t="s">
        <v>137</v>
      </c>
      <c r="K3837" t="s">
        <v>138</v>
      </c>
      <c r="L3837" t="s">
        <v>11284</v>
      </c>
      <c r="M3837" t="s">
        <v>11285</v>
      </c>
      <c r="N3837">
        <v>1.730555555</v>
      </c>
      <c r="O3837">
        <v>0</v>
      </c>
      <c r="P3837">
        <v>15</v>
      </c>
      <c r="Q3837">
        <v>0</v>
      </c>
      <c r="R3837">
        <v>7</v>
      </c>
      <c r="S3837">
        <v>0</v>
      </c>
      <c r="T3837">
        <v>1</v>
      </c>
      <c r="U3837">
        <v>0</v>
      </c>
      <c r="V3837">
        <v>0</v>
      </c>
      <c r="W3837">
        <v>0</v>
      </c>
      <c r="X3837">
        <v>86.824020237266168</v>
      </c>
      <c r="Y3837">
        <v>0</v>
      </c>
      <c r="Z3837">
        <v>10.759720735053092</v>
      </c>
      <c r="AA3837">
        <v>0</v>
      </c>
      <c r="AB3837">
        <v>2.1487783100453717</v>
      </c>
      <c r="AC3837">
        <v>0</v>
      </c>
      <c r="AD3837">
        <v>0</v>
      </c>
      <c r="AE3837">
        <v>99.732519282364635</v>
      </c>
    </row>
    <row r="3838" spans="1:31" x14ac:dyDescent="0.3">
      <c r="A3838">
        <v>2459949</v>
      </c>
      <c r="B3838">
        <v>1</v>
      </c>
      <c r="C3838" t="s">
        <v>80</v>
      </c>
      <c r="D3838" t="s">
        <v>83</v>
      </c>
      <c r="E3838" t="s">
        <v>132</v>
      </c>
      <c r="F3838" t="s">
        <v>11286</v>
      </c>
      <c r="G3838" t="s">
        <v>149</v>
      </c>
      <c r="H3838" t="s">
        <v>135</v>
      </c>
      <c r="I3838" t="s">
        <v>136</v>
      </c>
      <c r="J3838" t="s">
        <v>137</v>
      </c>
      <c r="K3838" t="s">
        <v>138</v>
      </c>
      <c r="L3838" t="s">
        <v>11287</v>
      </c>
      <c r="M3838" t="s">
        <v>11288</v>
      </c>
      <c r="N3838">
        <v>0.443611111</v>
      </c>
      <c r="O3838">
        <v>0</v>
      </c>
      <c r="P3838">
        <v>544</v>
      </c>
      <c r="Q3838">
        <v>0</v>
      </c>
      <c r="R3838">
        <v>0</v>
      </c>
      <c r="S3838">
        <v>5</v>
      </c>
      <c r="T3838">
        <v>44</v>
      </c>
      <c r="U3838">
        <v>2</v>
      </c>
      <c r="V3838">
        <v>0</v>
      </c>
      <c r="W3838">
        <v>0</v>
      </c>
      <c r="X3838">
        <v>102.67484745138431</v>
      </c>
      <c r="Y3838">
        <v>0</v>
      </c>
      <c r="Z3838">
        <v>0</v>
      </c>
      <c r="AA3838">
        <v>47.810332773808156</v>
      </c>
      <c r="AB3838">
        <v>14.589333161937018</v>
      </c>
      <c r="AC3838">
        <v>20.731146112920346</v>
      </c>
      <c r="AD3838">
        <v>0</v>
      </c>
      <c r="AE3838">
        <v>185.80565950004984</v>
      </c>
    </row>
    <row r="3839" spans="1:31" x14ac:dyDescent="0.3">
      <c r="A3839">
        <v>2459889</v>
      </c>
      <c r="B3839">
        <v>1</v>
      </c>
      <c r="C3839" t="s">
        <v>80</v>
      </c>
      <c r="D3839" t="s">
        <v>83</v>
      </c>
      <c r="E3839" t="s">
        <v>141</v>
      </c>
      <c r="F3839" t="s">
        <v>2387</v>
      </c>
      <c r="G3839" t="s">
        <v>219</v>
      </c>
      <c r="H3839" t="s">
        <v>144</v>
      </c>
      <c r="I3839" t="s">
        <v>136</v>
      </c>
      <c r="J3839" t="s">
        <v>3</v>
      </c>
      <c r="K3839" t="s">
        <v>138</v>
      </c>
      <c r="L3839" t="s">
        <v>11289</v>
      </c>
      <c r="M3839" t="s">
        <v>11290</v>
      </c>
      <c r="N3839">
        <v>10.657500000000001</v>
      </c>
      <c r="O3839">
        <v>0</v>
      </c>
      <c r="P3839">
        <v>149</v>
      </c>
      <c r="Q3839">
        <v>0</v>
      </c>
      <c r="R3839">
        <v>0</v>
      </c>
      <c r="S3839">
        <v>0</v>
      </c>
      <c r="T3839">
        <v>14</v>
      </c>
      <c r="U3839">
        <v>0</v>
      </c>
      <c r="V3839">
        <v>0</v>
      </c>
      <c r="W3839">
        <v>0</v>
      </c>
      <c r="X3839">
        <v>618.10489997605737</v>
      </c>
      <c r="Y3839">
        <v>0</v>
      </c>
      <c r="Z3839">
        <v>0</v>
      </c>
      <c r="AA3839">
        <v>0</v>
      </c>
      <c r="AB3839">
        <v>44.104119863651192</v>
      </c>
      <c r="AC3839">
        <v>0</v>
      </c>
      <c r="AD3839">
        <v>0</v>
      </c>
      <c r="AE3839">
        <v>662.20901983970862</v>
      </c>
    </row>
    <row r="3840" spans="1:31" x14ac:dyDescent="0.3">
      <c r="A3840">
        <v>2459995</v>
      </c>
      <c r="B3840">
        <v>1</v>
      </c>
      <c r="C3840" t="s">
        <v>80</v>
      </c>
      <c r="D3840" t="s">
        <v>93</v>
      </c>
      <c r="E3840" t="s">
        <v>141</v>
      </c>
      <c r="F3840" t="s">
        <v>11291</v>
      </c>
      <c r="G3840" t="s">
        <v>200</v>
      </c>
      <c r="H3840" t="s">
        <v>144</v>
      </c>
      <c r="I3840" t="s">
        <v>136</v>
      </c>
      <c r="J3840" t="s">
        <v>137</v>
      </c>
      <c r="K3840" t="s">
        <v>138</v>
      </c>
      <c r="L3840" t="s">
        <v>11292</v>
      </c>
      <c r="M3840" t="s">
        <v>11293</v>
      </c>
      <c r="N3840">
        <v>2.3574999999999999</v>
      </c>
      <c r="O3840">
        <v>0</v>
      </c>
      <c r="P3840">
        <v>2</v>
      </c>
      <c r="Q3840">
        <v>0</v>
      </c>
      <c r="R3840">
        <v>1</v>
      </c>
      <c r="S3840">
        <v>0</v>
      </c>
      <c r="T3840">
        <v>5</v>
      </c>
      <c r="U3840">
        <v>0</v>
      </c>
      <c r="V3840">
        <v>0</v>
      </c>
      <c r="W3840">
        <v>0</v>
      </c>
      <c r="X3840">
        <v>1.0125214827604601</v>
      </c>
      <c r="Y3840">
        <v>0</v>
      </c>
      <c r="Z3840">
        <v>1.9385181145007315</v>
      </c>
      <c r="AA3840">
        <v>0</v>
      </c>
      <c r="AB3840">
        <v>0.85342282397179059</v>
      </c>
      <c r="AC3840">
        <v>0</v>
      </c>
      <c r="AD3840">
        <v>0</v>
      </c>
      <c r="AE3840">
        <v>3.8044624212329818</v>
      </c>
    </row>
    <row r="3841" spans="1:31" x14ac:dyDescent="0.3">
      <c r="A3841">
        <v>2460075</v>
      </c>
      <c r="B3841">
        <v>1</v>
      </c>
      <c r="C3841" t="s">
        <v>81</v>
      </c>
      <c r="D3841" t="s">
        <v>113</v>
      </c>
      <c r="E3841" t="s">
        <v>147</v>
      </c>
      <c r="F3841" t="s">
        <v>11294</v>
      </c>
      <c r="G3841" t="s">
        <v>226</v>
      </c>
      <c r="H3841" t="s">
        <v>135</v>
      </c>
      <c r="I3841" t="s">
        <v>136</v>
      </c>
      <c r="J3841" t="s">
        <v>137</v>
      </c>
      <c r="K3841" t="s">
        <v>162</v>
      </c>
      <c r="L3841" t="s">
        <v>11295</v>
      </c>
      <c r="M3841" t="s">
        <v>11296</v>
      </c>
      <c r="N3841">
        <v>2.5805555550000001</v>
      </c>
      <c r="O3841">
        <v>0</v>
      </c>
      <c r="P3841">
        <v>2</v>
      </c>
      <c r="Q3841">
        <v>0</v>
      </c>
      <c r="R3841">
        <v>6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0.30788718306471125</v>
      </c>
      <c r="Y3841">
        <v>0</v>
      </c>
      <c r="Z3841">
        <v>2.6711763855327972</v>
      </c>
      <c r="AA3841">
        <v>0</v>
      </c>
      <c r="AB3841">
        <v>0</v>
      </c>
      <c r="AC3841">
        <v>0</v>
      </c>
      <c r="AD3841">
        <v>0</v>
      </c>
      <c r="AE3841">
        <v>2.9790635685975086</v>
      </c>
    </row>
    <row r="3842" spans="1:31" x14ac:dyDescent="0.3">
      <c r="A3842">
        <v>2459906</v>
      </c>
      <c r="B3842">
        <v>1</v>
      </c>
      <c r="C3842" t="s">
        <v>80</v>
      </c>
      <c r="D3842" t="s">
        <v>96</v>
      </c>
      <c r="E3842" t="s">
        <v>141</v>
      </c>
      <c r="F3842" t="s">
        <v>11297</v>
      </c>
      <c r="G3842" t="s">
        <v>143</v>
      </c>
      <c r="H3842" t="s">
        <v>144</v>
      </c>
      <c r="I3842" t="s">
        <v>136</v>
      </c>
      <c r="J3842" t="s">
        <v>137</v>
      </c>
      <c r="K3842" t="s">
        <v>138</v>
      </c>
      <c r="L3842" t="s">
        <v>11298</v>
      </c>
      <c r="M3842" t="s">
        <v>11299</v>
      </c>
      <c r="N3842">
        <v>1.7427777769999999</v>
      </c>
      <c r="O3842">
        <v>0</v>
      </c>
      <c r="P3842">
        <v>1</v>
      </c>
      <c r="Q3842">
        <v>0</v>
      </c>
      <c r="R3842">
        <v>1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1.7577527344430215</v>
      </c>
      <c r="Y3842">
        <v>0</v>
      </c>
      <c r="Z3842">
        <v>0.91714924759589445</v>
      </c>
      <c r="AA3842">
        <v>0</v>
      </c>
      <c r="AB3842">
        <v>0</v>
      </c>
      <c r="AC3842">
        <v>0</v>
      </c>
      <c r="AD3842">
        <v>0</v>
      </c>
      <c r="AE3842">
        <v>2.6749019820389162</v>
      </c>
    </row>
    <row r="3843" spans="1:31" x14ac:dyDescent="0.3">
      <c r="A3843">
        <v>2459912</v>
      </c>
      <c r="B3843">
        <v>1</v>
      </c>
      <c r="C3843" t="s">
        <v>80</v>
      </c>
      <c r="D3843" t="s">
        <v>97</v>
      </c>
      <c r="E3843" t="s">
        <v>173</v>
      </c>
      <c r="F3843" t="s">
        <v>11300</v>
      </c>
      <c r="G3843" t="s">
        <v>175</v>
      </c>
      <c r="H3843" t="s">
        <v>144</v>
      </c>
      <c r="I3843" t="s">
        <v>136</v>
      </c>
      <c r="J3843" t="s">
        <v>137</v>
      </c>
      <c r="K3843" t="s">
        <v>138</v>
      </c>
      <c r="L3843" t="s">
        <v>11301</v>
      </c>
      <c r="M3843" t="s">
        <v>11302</v>
      </c>
      <c r="N3843">
        <v>0.80611111099999999</v>
      </c>
      <c r="O3843">
        <v>0</v>
      </c>
      <c r="P3843">
        <v>2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0.62410043070250287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0.62410043070250287</v>
      </c>
    </row>
    <row r="3844" spans="1:31" x14ac:dyDescent="0.3">
      <c r="A3844">
        <v>2460032</v>
      </c>
      <c r="B3844">
        <v>1</v>
      </c>
      <c r="C3844" t="s">
        <v>80</v>
      </c>
      <c r="D3844" t="s">
        <v>105</v>
      </c>
      <c r="E3844" t="s">
        <v>159</v>
      </c>
      <c r="F3844" t="s">
        <v>11303</v>
      </c>
      <c r="G3844" t="s">
        <v>226</v>
      </c>
      <c r="H3844" t="s">
        <v>144</v>
      </c>
      <c r="I3844" t="s">
        <v>136</v>
      </c>
      <c r="J3844" t="s">
        <v>137</v>
      </c>
      <c r="K3844" t="s">
        <v>162</v>
      </c>
      <c r="L3844" t="s">
        <v>11304</v>
      </c>
      <c r="M3844" t="s">
        <v>11305</v>
      </c>
      <c r="N3844">
        <v>1.561388888</v>
      </c>
      <c r="O3844">
        <v>0</v>
      </c>
      <c r="P3844">
        <v>241</v>
      </c>
      <c r="Q3844">
        <v>0</v>
      </c>
      <c r="R3844">
        <v>0</v>
      </c>
      <c r="S3844">
        <v>0</v>
      </c>
      <c r="T3844">
        <v>7</v>
      </c>
      <c r="U3844">
        <v>0</v>
      </c>
      <c r="V3844">
        <v>0</v>
      </c>
      <c r="W3844">
        <v>0</v>
      </c>
      <c r="X3844">
        <v>112.3729059550588</v>
      </c>
      <c r="Y3844">
        <v>0</v>
      </c>
      <c r="Z3844">
        <v>0</v>
      </c>
      <c r="AA3844">
        <v>0</v>
      </c>
      <c r="AB3844">
        <v>15.976866314945431</v>
      </c>
      <c r="AC3844">
        <v>0</v>
      </c>
      <c r="AD3844">
        <v>0</v>
      </c>
      <c r="AE3844">
        <v>128.34977227000422</v>
      </c>
    </row>
    <row r="3845" spans="1:31" x14ac:dyDescent="0.3">
      <c r="A3845">
        <v>2460161</v>
      </c>
      <c r="B3845">
        <v>1</v>
      </c>
      <c r="C3845" t="s">
        <v>80</v>
      </c>
      <c r="D3845" t="s">
        <v>92</v>
      </c>
      <c r="E3845" t="s">
        <v>173</v>
      </c>
      <c r="F3845" t="s">
        <v>11306</v>
      </c>
      <c r="G3845" t="s">
        <v>179</v>
      </c>
      <c r="H3845" t="s">
        <v>144</v>
      </c>
      <c r="I3845" t="s">
        <v>136</v>
      </c>
      <c r="J3845" t="s">
        <v>137</v>
      </c>
      <c r="K3845" t="s">
        <v>138</v>
      </c>
      <c r="L3845" t="s">
        <v>11307</v>
      </c>
      <c r="M3845" t="s">
        <v>11308</v>
      </c>
      <c r="N3845">
        <v>3.994722222</v>
      </c>
      <c r="O3845">
        <v>0</v>
      </c>
      <c r="P3845">
        <v>3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3.8359014751994081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3.8359014751994081</v>
      </c>
    </row>
    <row r="3846" spans="1:31" x14ac:dyDescent="0.3">
      <c r="A3846">
        <v>2460261</v>
      </c>
      <c r="B3846">
        <v>1</v>
      </c>
      <c r="C3846" t="s">
        <v>80</v>
      </c>
      <c r="D3846" t="s">
        <v>106</v>
      </c>
      <c r="E3846" t="s">
        <v>159</v>
      </c>
      <c r="F3846" t="s">
        <v>11309</v>
      </c>
      <c r="G3846" t="s">
        <v>725</v>
      </c>
      <c r="H3846" t="s">
        <v>144</v>
      </c>
      <c r="I3846" t="s">
        <v>136</v>
      </c>
      <c r="J3846" t="s">
        <v>137</v>
      </c>
      <c r="K3846" t="s">
        <v>138</v>
      </c>
      <c r="L3846" t="s">
        <v>11310</v>
      </c>
      <c r="M3846" t="s">
        <v>11311</v>
      </c>
      <c r="N3846">
        <v>3.5605555550000001</v>
      </c>
      <c r="O3846">
        <v>0</v>
      </c>
      <c r="P3846">
        <v>14</v>
      </c>
      <c r="Q3846">
        <v>0</v>
      </c>
      <c r="R3846">
        <v>0</v>
      </c>
      <c r="S3846">
        <v>0</v>
      </c>
      <c r="T3846">
        <v>1</v>
      </c>
      <c r="U3846">
        <v>0</v>
      </c>
      <c r="V3846">
        <v>0</v>
      </c>
      <c r="W3846">
        <v>0</v>
      </c>
      <c r="X3846">
        <v>3.8356140370427139</v>
      </c>
      <c r="Y3846">
        <v>0</v>
      </c>
      <c r="Z3846">
        <v>0</v>
      </c>
      <c r="AA3846">
        <v>0</v>
      </c>
      <c r="AB3846">
        <v>19.906339191953819</v>
      </c>
      <c r="AC3846">
        <v>0</v>
      </c>
      <c r="AD3846">
        <v>0</v>
      </c>
      <c r="AE3846">
        <v>23.741953228996532</v>
      </c>
    </row>
    <row r="3847" spans="1:31" x14ac:dyDescent="0.3">
      <c r="A3847">
        <v>2459992</v>
      </c>
      <c r="B3847">
        <v>1</v>
      </c>
      <c r="C3847" t="s">
        <v>80</v>
      </c>
      <c r="D3847" t="s">
        <v>96</v>
      </c>
      <c r="E3847" t="s">
        <v>173</v>
      </c>
      <c r="F3847" t="s">
        <v>11312</v>
      </c>
      <c r="G3847" t="s">
        <v>179</v>
      </c>
      <c r="H3847" t="s">
        <v>144</v>
      </c>
      <c r="I3847" t="s">
        <v>136</v>
      </c>
      <c r="J3847" t="s">
        <v>137</v>
      </c>
      <c r="K3847" t="s">
        <v>138</v>
      </c>
      <c r="L3847" t="s">
        <v>11313</v>
      </c>
      <c r="M3847" t="s">
        <v>11314</v>
      </c>
      <c r="N3847">
        <v>5.7130555550000004</v>
      </c>
      <c r="O3847">
        <v>0</v>
      </c>
      <c r="P3847">
        <v>1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5.7451915442897423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5.7451915442897423</v>
      </c>
    </row>
    <row r="3848" spans="1:31" x14ac:dyDescent="0.3">
      <c r="A3848">
        <v>2459783</v>
      </c>
      <c r="B3848">
        <v>1</v>
      </c>
      <c r="C3848" t="s">
        <v>80</v>
      </c>
      <c r="D3848" t="s">
        <v>83</v>
      </c>
      <c r="E3848" t="s">
        <v>173</v>
      </c>
      <c r="F3848" t="s">
        <v>11315</v>
      </c>
      <c r="G3848" t="s">
        <v>461</v>
      </c>
      <c r="H3848" t="s">
        <v>144</v>
      </c>
      <c r="I3848" t="s">
        <v>136</v>
      </c>
      <c r="J3848" t="s">
        <v>137</v>
      </c>
      <c r="K3848" t="s">
        <v>138</v>
      </c>
      <c r="L3848" t="s">
        <v>11316</v>
      </c>
      <c r="M3848" t="s">
        <v>11317</v>
      </c>
      <c r="N3848">
        <v>4.8105555549999997</v>
      </c>
      <c r="O3848">
        <v>0</v>
      </c>
      <c r="P3848">
        <v>11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15.84568645166871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15.84568645166871</v>
      </c>
    </row>
    <row r="3849" spans="1:31" x14ac:dyDescent="0.3">
      <c r="A3849">
        <v>2460178</v>
      </c>
      <c r="B3849">
        <v>1</v>
      </c>
      <c r="C3849" t="s">
        <v>80</v>
      </c>
      <c r="D3849" t="s">
        <v>108</v>
      </c>
      <c r="E3849" t="s">
        <v>141</v>
      </c>
      <c r="F3849" t="s">
        <v>11318</v>
      </c>
      <c r="G3849" t="s">
        <v>156</v>
      </c>
      <c r="H3849" t="s">
        <v>144</v>
      </c>
      <c r="I3849" t="s">
        <v>136</v>
      </c>
      <c r="J3849" t="s">
        <v>137</v>
      </c>
      <c r="K3849" t="s">
        <v>138</v>
      </c>
      <c r="L3849" t="s">
        <v>11319</v>
      </c>
      <c r="M3849" t="s">
        <v>11320</v>
      </c>
      <c r="N3849">
        <v>3.1524999999999999</v>
      </c>
      <c r="O3849">
        <v>0</v>
      </c>
      <c r="P3849">
        <v>5</v>
      </c>
      <c r="Q3849">
        <v>0</v>
      </c>
      <c r="R3849">
        <v>2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1.8687773774620107</v>
      </c>
      <c r="Y3849">
        <v>0</v>
      </c>
      <c r="Z3849">
        <v>0.20682108610857913</v>
      </c>
      <c r="AA3849">
        <v>0</v>
      </c>
      <c r="AB3849">
        <v>0</v>
      </c>
      <c r="AC3849">
        <v>0</v>
      </c>
      <c r="AD3849">
        <v>0</v>
      </c>
      <c r="AE3849">
        <v>2.0755984635705897</v>
      </c>
    </row>
    <row r="3850" spans="1:31" x14ac:dyDescent="0.3">
      <c r="A3850">
        <v>2460284</v>
      </c>
      <c r="B3850">
        <v>1</v>
      </c>
      <c r="C3850" t="s">
        <v>80</v>
      </c>
      <c r="D3850" t="s">
        <v>106</v>
      </c>
      <c r="E3850" t="s">
        <v>147</v>
      </c>
      <c r="F3850" t="s">
        <v>11321</v>
      </c>
      <c r="G3850" t="s">
        <v>149</v>
      </c>
      <c r="H3850" t="s">
        <v>135</v>
      </c>
      <c r="I3850" t="s">
        <v>136</v>
      </c>
      <c r="J3850" t="s">
        <v>137</v>
      </c>
      <c r="K3850" t="s">
        <v>138</v>
      </c>
      <c r="L3850" t="s">
        <v>11322</v>
      </c>
      <c r="M3850" t="s">
        <v>11323</v>
      </c>
      <c r="N3850">
        <v>0.90722222200000002</v>
      </c>
      <c r="O3850">
        <v>0</v>
      </c>
      <c r="P3850">
        <v>0</v>
      </c>
      <c r="Q3850">
        <v>0</v>
      </c>
      <c r="R3850">
        <v>11</v>
      </c>
      <c r="S3850">
        <v>0</v>
      </c>
      <c r="T3850">
        <v>5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13.362837612715891</v>
      </c>
      <c r="AA3850">
        <v>0</v>
      </c>
      <c r="AB3850">
        <v>3.8714311086550675</v>
      </c>
      <c r="AC3850">
        <v>0</v>
      </c>
      <c r="AD3850">
        <v>0</v>
      </c>
      <c r="AE3850">
        <v>17.23426872137096</v>
      </c>
    </row>
    <row r="3851" spans="1:31" x14ac:dyDescent="0.3">
      <c r="A3851">
        <v>2459846</v>
      </c>
      <c r="B3851">
        <v>1</v>
      </c>
      <c r="C3851" t="s">
        <v>80</v>
      </c>
      <c r="D3851" t="s">
        <v>108</v>
      </c>
      <c r="E3851" t="s">
        <v>141</v>
      </c>
      <c r="F3851" t="s">
        <v>11324</v>
      </c>
      <c r="G3851" t="s">
        <v>246</v>
      </c>
      <c r="H3851" t="s">
        <v>144</v>
      </c>
      <c r="I3851" t="s">
        <v>136</v>
      </c>
      <c r="J3851" t="s">
        <v>137</v>
      </c>
      <c r="K3851" t="s">
        <v>138</v>
      </c>
      <c r="L3851" t="s">
        <v>11325</v>
      </c>
      <c r="M3851" t="s">
        <v>11326</v>
      </c>
      <c r="N3851">
        <v>4.2738888880000001</v>
      </c>
      <c r="O3851">
        <v>0</v>
      </c>
      <c r="P3851">
        <v>33</v>
      </c>
      <c r="Q3851">
        <v>0</v>
      </c>
      <c r="R3851">
        <v>2</v>
      </c>
      <c r="S3851">
        <v>0</v>
      </c>
      <c r="T3851">
        <v>3</v>
      </c>
      <c r="U3851">
        <v>0</v>
      </c>
      <c r="V3851">
        <v>0</v>
      </c>
      <c r="W3851">
        <v>0</v>
      </c>
      <c r="X3851">
        <v>32.690717643698555</v>
      </c>
      <c r="Y3851">
        <v>0</v>
      </c>
      <c r="Z3851">
        <v>1.268266588359575</v>
      </c>
      <c r="AA3851">
        <v>0</v>
      </c>
      <c r="AB3851">
        <v>1.4686518974213965</v>
      </c>
      <c r="AC3851">
        <v>0</v>
      </c>
      <c r="AD3851">
        <v>0</v>
      </c>
      <c r="AE3851">
        <v>35.427636129479524</v>
      </c>
    </row>
    <row r="3852" spans="1:31" x14ac:dyDescent="0.3">
      <c r="A3852">
        <v>2460078</v>
      </c>
      <c r="B3852">
        <v>1</v>
      </c>
      <c r="C3852" t="s">
        <v>80</v>
      </c>
      <c r="D3852" t="s">
        <v>83</v>
      </c>
      <c r="E3852" t="s">
        <v>284</v>
      </c>
      <c r="F3852" t="s">
        <v>11327</v>
      </c>
      <c r="G3852" t="s">
        <v>226</v>
      </c>
      <c r="H3852" t="s">
        <v>135</v>
      </c>
      <c r="I3852" t="s">
        <v>136</v>
      </c>
      <c r="J3852" t="s">
        <v>137</v>
      </c>
      <c r="K3852" t="s">
        <v>162</v>
      </c>
      <c r="L3852" t="s">
        <v>11328</v>
      </c>
      <c r="M3852" t="s">
        <v>11329</v>
      </c>
      <c r="N3852">
        <v>0.52611111099999996</v>
      </c>
      <c r="O3852">
        <v>0</v>
      </c>
      <c r="P3852">
        <v>1</v>
      </c>
      <c r="Q3852">
        <v>0</v>
      </c>
      <c r="R3852">
        <v>0</v>
      </c>
      <c r="S3852">
        <v>3</v>
      </c>
      <c r="T3852">
        <v>426</v>
      </c>
      <c r="U3852">
        <v>1</v>
      </c>
      <c r="V3852">
        <v>43</v>
      </c>
      <c r="W3852">
        <v>0</v>
      </c>
      <c r="X3852">
        <v>0.2120299633242364</v>
      </c>
      <c r="Y3852">
        <v>0</v>
      </c>
      <c r="Z3852">
        <v>0</v>
      </c>
      <c r="AA3852">
        <v>515.50654958326311</v>
      </c>
      <c r="AB3852">
        <v>532.24577671377301</v>
      </c>
      <c r="AC3852">
        <v>33.803837425292834</v>
      </c>
      <c r="AD3852">
        <v>704.90875141915569</v>
      </c>
      <c r="AE3852">
        <v>1786.676945104809</v>
      </c>
    </row>
    <row r="3853" spans="1:31" x14ac:dyDescent="0.3">
      <c r="A3853">
        <v>2459786</v>
      </c>
      <c r="B3853">
        <v>1</v>
      </c>
      <c r="C3853" t="s">
        <v>80</v>
      </c>
      <c r="D3853" t="s">
        <v>99</v>
      </c>
      <c r="E3853" t="s">
        <v>141</v>
      </c>
      <c r="F3853" t="s">
        <v>11330</v>
      </c>
      <c r="G3853" t="s">
        <v>226</v>
      </c>
      <c r="H3853" t="s">
        <v>144</v>
      </c>
      <c r="I3853" t="s">
        <v>136</v>
      </c>
      <c r="J3853" t="s">
        <v>137</v>
      </c>
      <c r="K3853" t="s">
        <v>162</v>
      </c>
      <c r="L3853" t="s">
        <v>11331</v>
      </c>
      <c r="M3853" t="s">
        <v>11332</v>
      </c>
      <c r="N3853">
        <v>0.85583333299999997</v>
      </c>
      <c r="O3853">
        <v>0</v>
      </c>
      <c r="P3853">
        <v>47</v>
      </c>
      <c r="Q3853">
        <v>0</v>
      </c>
      <c r="R3853">
        <v>1</v>
      </c>
      <c r="S3853">
        <v>0</v>
      </c>
      <c r="T3853">
        <v>15</v>
      </c>
      <c r="U3853">
        <v>0</v>
      </c>
      <c r="V3853">
        <v>0</v>
      </c>
      <c r="W3853">
        <v>0</v>
      </c>
      <c r="X3853">
        <v>23.733209268545856</v>
      </c>
      <c r="Y3853">
        <v>0</v>
      </c>
      <c r="Z3853">
        <v>0</v>
      </c>
      <c r="AA3853">
        <v>0</v>
      </c>
      <c r="AB3853">
        <v>24.920823513833138</v>
      </c>
      <c r="AC3853">
        <v>0</v>
      </c>
      <c r="AD3853">
        <v>0</v>
      </c>
      <c r="AE3853">
        <v>48.654032782378991</v>
      </c>
    </row>
    <row r="3854" spans="1:31" x14ac:dyDescent="0.3">
      <c r="A3854">
        <v>2459809</v>
      </c>
      <c r="B3854">
        <v>1</v>
      </c>
      <c r="C3854" t="s">
        <v>80</v>
      </c>
      <c r="D3854" t="s">
        <v>93</v>
      </c>
      <c r="E3854" t="s">
        <v>159</v>
      </c>
      <c r="F3854" t="s">
        <v>4770</v>
      </c>
      <c r="G3854" t="s">
        <v>161</v>
      </c>
      <c r="H3854" t="s">
        <v>144</v>
      </c>
      <c r="I3854" t="s">
        <v>136</v>
      </c>
      <c r="J3854" t="s">
        <v>137</v>
      </c>
      <c r="K3854" t="s">
        <v>162</v>
      </c>
      <c r="L3854" t="s">
        <v>11333</v>
      </c>
      <c r="M3854" t="s">
        <v>11334</v>
      </c>
      <c r="N3854">
        <v>8.0730555549999998</v>
      </c>
      <c r="O3854">
        <v>0</v>
      </c>
      <c r="P3854">
        <v>0</v>
      </c>
      <c r="Q3854">
        <v>0</v>
      </c>
      <c r="R3854">
        <v>14</v>
      </c>
      <c r="S3854">
        <v>0</v>
      </c>
      <c r="T3854">
        <v>1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47.309060756609369</v>
      </c>
      <c r="AA3854">
        <v>0</v>
      </c>
      <c r="AB3854">
        <v>16.842757606664474</v>
      </c>
      <c r="AC3854">
        <v>0</v>
      </c>
      <c r="AD3854">
        <v>0</v>
      </c>
      <c r="AE3854">
        <v>64.151818363273847</v>
      </c>
    </row>
    <row r="3855" spans="1:31" x14ac:dyDescent="0.3">
      <c r="A3855">
        <v>2460087</v>
      </c>
      <c r="B3855">
        <v>1</v>
      </c>
      <c r="C3855" t="s">
        <v>81</v>
      </c>
      <c r="D3855" t="s">
        <v>122</v>
      </c>
      <c r="E3855" t="s">
        <v>182</v>
      </c>
      <c r="F3855" t="s">
        <v>11335</v>
      </c>
      <c r="G3855" t="s">
        <v>219</v>
      </c>
      <c r="H3855" t="s">
        <v>144</v>
      </c>
      <c r="I3855" t="s">
        <v>136</v>
      </c>
      <c r="J3855" t="s">
        <v>3</v>
      </c>
      <c r="K3855" t="s">
        <v>138</v>
      </c>
      <c r="L3855" t="s">
        <v>11336</v>
      </c>
      <c r="M3855" t="s">
        <v>11337</v>
      </c>
      <c r="N3855">
        <v>0.87805555499999999</v>
      </c>
      <c r="O3855">
        <v>0</v>
      </c>
      <c r="P3855">
        <v>178</v>
      </c>
      <c r="Q3855">
        <v>0</v>
      </c>
      <c r="R3855">
        <v>0</v>
      </c>
      <c r="S3855">
        <v>0</v>
      </c>
      <c r="T3855">
        <v>8</v>
      </c>
      <c r="U3855">
        <v>0</v>
      </c>
      <c r="V3855">
        <v>0</v>
      </c>
      <c r="W3855">
        <v>0</v>
      </c>
      <c r="X3855">
        <v>35.430364076574975</v>
      </c>
      <c r="Y3855">
        <v>0</v>
      </c>
      <c r="Z3855">
        <v>0</v>
      </c>
      <c r="AA3855">
        <v>0</v>
      </c>
      <c r="AB3855">
        <v>2.4373233213836429</v>
      </c>
      <c r="AC3855">
        <v>0</v>
      </c>
      <c r="AD3855">
        <v>0</v>
      </c>
      <c r="AE3855">
        <v>37.867687397958619</v>
      </c>
    </row>
    <row r="3856" spans="1:31" x14ac:dyDescent="0.3">
      <c r="A3856">
        <v>2459732</v>
      </c>
      <c r="B3856">
        <v>1</v>
      </c>
      <c r="C3856" t="s">
        <v>80</v>
      </c>
      <c r="D3856" t="s">
        <v>82</v>
      </c>
      <c r="E3856" t="s">
        <v>159</v>
      </c>
      <c r="F3856" t="s">
        <v>11338</v>
      </c>
      <c r="G3856" t="s">
        <v>599</v>
      </c>
      <c r="H3856" t="s">
        <v>144</v>
      </c>
      <c r="I3856" t="s">
        <v>136</v>
      </c>
      <c r="J3856" t="s">
        <v>137</v>
      </c>
      <c r="K3856" t="s">
        <v>138</v>
      </c>
      <c r="L3856" t="s">
        <v>11339</v>
      </c>
      <c r="M3856" t="s">
        <v>11340</v>
      </c>
      <c r="N3856">
        <v>1.693333333</v>
      </c>
      <c r="O3856">
        <v>0</v>
      </c>
      <c r="P3856">
        <v>269</v>
      </c>
      <c r="Q3856">
        <v>0</v>
      </c>
      <c r="R3856">
        <v>0</v>
      </c>
      <c r="S3856">
        <v>0</v>
      </c>
      <c r="T3856">
        <v>46</v>
      </c>
      <c r="U3856">
        <v>0</v>
      </c>
      <c r="V3856">
        <v>0</v>
      </c>
      <c r="W3856">
        <v>0</v>
      </c>
      <c r="X3856">
        <v>154.55327772889126</v>
      </c>
      <c r="Y3856">
        <v>0</v>
      </c>
      <c r="Z3856">
        <v>0</v>
      </c>
      <c r="AA3856">
        <v>0</v>
      </c>
      <c r="AB3856">
        <v>26.837497589070789</v>
      </c>
      <c r="AC3856">
        <v>0</v>
      </c>
      <c r="AD3856">
        <v>0</v>
      </c>
      <c r="AE3856">
        <v>181.39077531796204</v>
      </c>
    </row>
    <row r="3857" spans="1:31" x14ac:dyDescent="0.3">
      <c r="A3857">
        <v>2460250</v>
      </c>
      <c r="B3857">
        <v>1</v>
      </c>
      <c r="C3857" t="s">
        <v>81</v>
      </c>
      <c r="D3857" t="s">
        <v>122</v>
      </c>
      <c r="E3857" t="s">
        <v>141</v>
      </c>
      <c r="F3857" t="s">
        <v>11341</v>
      </c>
      <c r="G3857" t="s">
        <v>156</v>
      </c>
      <c r="H3857" t="s">
        <v>144</v>
      </c>
      <c r="I3857" t="s">
        <v>136</v>
      </c>
      <c r="J3857" t="s">
        <v>137</v>
      </c>
      <c r="K3857" t="s">
        <v>138</v>
      </c>
      <c r="L3857" t="s">
        <v>11342</v>
      </c>
      <c r="M3857" t="s">
        <v>11343</v>
      </c>
      <c r="N3857">
        <v>2.474444444</v>
      </c>
      <c r="O3857">
        <v>0</v>
      </c>
      <c r="P3857">
        <v>138</v>
      </c>
      <c r="Q3857">
        <v>0</v>
      </c>
      <c r="R3857">
        <v>0</v>
      </c>
      <c r="S3857">
        <v>0</v>
      </c>
      <c r="T3857">
        <v>1</v>
      </c>
      <c r="U3857">
        <v>0</v>
      </c>
      <c r="V3857">
        <v>0</v>
      </c>
      <c r="W3857">
        <v>0</v>
      </c>
      <c r="X3857">
        <v>78.528206633805723</v>
      </c>
      <c r="Y3857">
        <v>0</v>
      </c>
      <c r="Z3857">
        <v>0</v>
      </c>
      <c r="AA3857">
        <v>0</v>
      </c>
      <c r="AB3857">
        <v>0.7053240082648764</v>
      </c>
      <c r="AC3857">
        <v>0</v>
      </c>
      <c r="AD3857">
        <v>0</v>
      </c>
      <c r="AE3857">
        <v>79.233530642070605</v>
      </c>
    </row>
    <row r="3858" spans="1:31" x14ac:dyDescent="0.3">
      <c r="A3858">
        <v>2460273</v>
      </c>
      <c r="B3858">
        <v>1</v>
      </c>
      <c r="C3858" t="s">
        <v>80</v>
      </c>
      <c r="D3858" t="s">
        <v>82</v>
      </c>
      <c r="E3858" t="s">
        <v>141</v>
      </c>
      <c r="F3858" t="s">
        <v>11344</v>
      </c>
      <c r="G3858" t="s">
        <v>200</v>
      </c>
      <c r="H3858" t="s">
        <v>144</v>
      </c>
      <c r="I3858" t="s">
        <v>136</v>
      </c>
      <c r="J3858" t="s">
        <v>137</v>
      </c>
      <c r="K3858" t="s">
        <v>138</v>
      </c>
      <c r="L3858" t="s">
        <v>11345</v>
      </c>
      <c r="M3858" t="s">
        <v>11346</v>
      </c>
      <c r="N3858">
        <v>4.7966666660000001</v>
      </c>
      <c r="O3858">
        <v>0</v>
      </c>
      <c r="P3858">
        <v>40</v>
      </c>
      <c r="Q3858">
        <v>0</v>
      </c>
      <c r="R3858">
        <v>0</v>
      </c>
      <c r="S3858">
        <v>0</v>
      </c>
      <c r="T3858">
        <v>8</v>
      </c>
      <c r="U3858">
        <v>0</v>
      </c>
      <c r="V3858">
        <v>0</v>
      </c>
      <c r="W3858">
        <v>0</v>
      </c>
      <c r="X3858">
        <v>48.7811027763073</v>
      </c>
      <c r="Y3858">
        <v>0</v>
      </c>
      <c r="Z3858">
        <v>0</v>
      </c>
      <c r="AA3858">
        <v>0</v>
      </c>
      <c r="AB3858">
        <v>36.747983104015113</v>
      </c>
      <c r="AC3858">
        <v>0</v>
      </c>
      <c r="AD3858">
        <v>0</v>
      </c>
      <c r="AE3858">
        <v>85.529085880322413</v>
      </c>
    </row>
    <row r="3859" spans="1:31" x14ac:dyDescent="0.3">
      <c r="A3859">
        <v>2460227</v>
      </c>
      <c r="B3859">
        <v>1</v>
      </c>
      <c r="C3859" t="s">
        <v>81</v>
      </c>
      <c r="D3859" t="s">
        <v>118</v>
      </c>
      <c r="E3859" t="s">
        <v>141</v>
      </c>
      <c r="F3859" t="s">
        <v>11347</v>
      </c>
      <c r="G3859" t="s">
        <v>200</v>
      </c>
      <c r="H3859" t="s">
        <v>144</v>
      </c>
      <c r="I3859" t="s">
        <v>136</v>
      </c>
      <c r="J3859" t="s">
        <v>137</v>
      </c>
      <c r="K3859" t="s">
        <v>138</v>
      </c>
      <c r="L3859" t="s">
        <v>11348</v>
      </c>
      <c r="M3859" t="s">
        <v>11349</v>
      </c>
      <c r="N3859">
        <v>1.994722222</v>
      </c>
      <c r="O3859">
        <v>0</v>
      </c>
      <c r="P3859">
        <v>3</v>
      </c>
      <c r="Q3859">
        <v>0</v>
      </c>
      <c r="R3859">
        <v>10</v>
      </c>
      <c r="S3859">
        <v>0</v>
      </c>
      <c r="T3859">
        <v>7</v>
      </c>
      <c r="U3859">
        <v>0</v>
      </c>
      <c r="V3859">
        <v>0</v>
      </c>
      <c r="W3859">
        <v>0</v>
      </c>
      <c r="X3859">
        <v>3.8749184902015852</v>
      </c>
      <c r="Y3859">
        <v>0</v>
      </c>
      <c r="Z3859">
        <v>2.1554635957414066</v>
      </c>
      <c r="AA3859">
        <v>0</v>
      </c>
      <c r="AB3859">
        <v>13.676117874636052</v>
      </c>
      <c r="AC3859">
        <v>0</v>
      </c>
      <c r="AD3859">
        <v>0</v>
      </c>
      <c r="AE3859">
        <v>19.706499960579045</v>
      </c>
    </row>
    <row r="3860" spans="1:31" x14ac:dyDescent="0.3">
      <c r="A3860">
        <v>2460081</v>
      </c>
      <c r="B3860">
        <v>1</v>
      </c>
      <c r="C3860" t="s">
        <v>80</v>
      </c>
      <c r="D3860" t="s">
        <v>101</v>
      </c>
      <c r="E3860" t="s">
        <v>141</v>
      </c>
      <c r="F3860" t="s">
        <v>10817</v>
      </c>
      <c r="G3860" t="s">
        <v>143</v>
      </c>
      <c r="H3860" t="s">
        <v>144</v>
      </c>
      <c r="I3860" t="s">
        <v>136</v>
      </c>
      <c r="J3860" t="s">
        <v>137</v>
      </c>
      <c r="K3860" t="s">
        <v>138</v>
      </c>
      <c r="L3860" t="s">
        <v>11350</v>
      </c>
      <c r="M3860" t="s">
        <v>11351</v>
      </c>
      <c r="N3860">
        <v>1.5322222219999999</v>
      </c>
      <c r="O3860">
        <v>0</v>
      </c>
      <c r="P3860">
        <v>28</v>
      </c>
      <c r="Q3860">
        <v>0</v>
      </c>
      <c r="R3860">
        <v>0</v>
      </c>
      <c r="S3860">
        <v>0</v>
      </c>
      <c r="T3860">
        <v>15</v>
      </c>
      <c r="U3860">
        <v>0</v>
      </c>
      <c r="V3860">
        <v>0</v>
      </c>
      <c r="W3860">
        <v>0</v>
      </c>
      <c r="X3860">
        <v>13.8175241665791</v>
      </c>
      <c r="Y3860">
        <v>0</v>
      </c>
      <c r="Z3860">
        <v>0</v>
      </c>
      <c r="AA3860">
        <v>0</v>
      </c>
      <c r="AB3860">
        <v>29.062544488038071</v>
      </c>
      <c r="AC3860">
        <v>0</v>
      </c>
      <c r="AD3860">
        <v>0</v>
      </c>
      <c r="AE3860">
        <v>42.880068654617169</v>
      </c>
    </row>
    <row r="3861" spans="1:31" x14ac:dyDescent="0.3">
      <c r="A3861">
        <v>2460187</v>
      </c>
      <c r="B3861">
        <v>1</v>
      </c>
      <c r="C3861" t="s">
        <v>80</v>
      </c>
      <c r="D3861" t="s">
        <v>100</v>
      </c>
      <c r="E3861" t="s">
        <v>169</v>
      </c>
      <c r="F3861" t="s">
        <v>10750</v>
      </c>
      <c r="G3861" t="s">
        <v>149</v>
      </c>
      <c r="H3861" t="s">
        <v>135</v>
      </c>
      <c r="I3861" t="s">
        <v>136</v>
      </c>
      <c r="J3861" t="s">
        <v>137</v>
      </c>
      <c r="K3861" t="s">
        <v>138</v>
      </c>
      <c r="L3861" t="s">
        <v>11352</v>
      </c>
      <c r="M3861" t="s">
        <v>11353</v>
      </c>
      <c r="N3861">
        <v>2.235833333</v>
      </c>
      <c r="O3861">
        <v>4</v>
      </c>
      <c r="P3861">
        <v>1662</v>
      </c>
      <c r="Q3861">
        <v>4</v>
      </c>
      <c r="R3861">
        <v>105</v>
      </c>
      <c r="S3861">
        <v>9</v>
      </c>
      <c r="T3861">
        <v>74</v>
      </c>
      <c r="U3861">
        <v>0</v>
      </c>
      <c r="V3861">
        <v>0</v>
      </c>
      <c r="W3861">
        <v>139.3217248646753</v>
      </c>
      <c r="X3861">
        <v>732.67987380834427</v>
      </c>
      <c r="Y3861">
        <v>12.09234380626275</v>
      </c>
      <c r="Z3861">
        <v>56.867265600880692</v>
      </c>
      <c r="AA3861">
        <v>315.10629398045376</v>
      </c>
      <c r="AB3861">
        <v>108.50727575098954</v>
      </c>
      <c r="AC3861">
        <v>0</v>
      </c>
      <c r="AD3861">
        <v>0</v>
      </c>
      <c r="AE3861">
        <v>1364.5747778116063</v>
      </c>
    </row>
    <row r="3862" spans="1:31" x14ac:dyDescent="0.3">
      <c r="A3862">
        <v>2460233</v>
      </c>
      <c r="B3862">
        <v>1</v>
      </c>
      <c r="C3862" t="s">
        <v>80</v>
      </c>
      <c r="D3862" t="s">
        <v>96</v>
      </c>
      <c r="E3862" t="s">
        <v>159</v>
      </c>
      <c r="F3862" t="s">
        <v>11354</v>
      </c>
      <c r="G3862" t="s">
        <v>200</v>
      </c>
      <c r="H3862" t="s">
        <v>144</v>
      </c>
      <c r="I3862" t="s">
        <v>136</v>
      </c>
      <c r="J3862" t="s">
        <v>137</v>
      </c>
      <c r="K3862" t="s">
        <v>138</v>
      </c>
      <c r="L3862" t="s">
        <v>11355</v>
      </c>
      <c r="M3862" t="s">
        <v>11356</v>
      </c>
      <c r="N3862">
        <v>0.99333333300000004</v>
      </c>
      <c r="O3862">
        <v>0</v>
      </c>
      <c r="P3862">
        <v>24</v>
      </c>
      <c r="Q3862">
        <v>0</v>
      </c>
      <c r="R3862">
        <v>0</v>
      </c>
      <c r="S3862">
        <v>0</v>
      </c>
      <c r="T3862">
        <v>2</v>
      </c>
      <c r="U3862">
        <v>0</v>
      </c>
      <c r="V3862">
        <v>0</v>
      </c>
      <c r="W3862">
        <v>0</v>
      </c>
      <c r="X3862">
        <v>13.936304362568553</v>
      </c>
      <c r="Y3862">
        <v>0</v>
      </c>
      <c r="Z3862">
        <v>0</v>
      </c>
      <c r="AA3862">
        <v>0</v>
      </c>
      <c r="AB3862">
        <v>1.0400242936146666</v>
      </c>
      <c r="AC3862">
        <v>0</v>
      </c>
      <c r="AD3862">
        <v>0</v>
      </c>
      <c r="AE3862">
        <v>14.97632865618322</v>
      </c>
    </row>
    <row r="3863" spans="1:31" x14ac:dyDescent="0.3">
      <c r="A3863">
        <v>2459789</v>
      </c>
      <c r="B3863">
        <v>1</v>
      </c>
      <c r="C3863" t="s">
        <v>80</v>
      </c>
      <c r="D3863" t="s">
        <v>105</v>
      </c>
      <c r="E3863" t="s">
        <v>159</v>
      </c>
      <c r="F3863" t="s">
        <v>11357</v>
      </c>
      <c r="G3863" t="s">
        <v>226</v>
      </c>
      <c r="H3863" t="s">
        <v>144</v>
      </c>
      <c r="I3863" t="s">
        <v>136</v>
      </c>
      <c r="J3863" t="s">
        <v>137</v>
      </c>
      <c r="K3863" t="s">
        <v>162</v>
      </c>
      <c r="L3863" t="s">
        <v>11358</v>
      </c>
      <c r="M3863" t="s">
        <v>11359</v>
      </c>
      <c r="N3863">
        <v>4.8683333329999998</v>
      </c>
      <c r="O3863">
        <v>0</v>
      </c>
      <c r="P3863">
        <v>351</v>
      </c>
      <c r="Q3863">
        <v>0</v>
      </c>
      <c r="R3863">
        <v>0</v>
      </c>
      <c r="S3863">
        <v>0</v>
      </c>
      <c r="T3863">
        <v>8</v>
      </c>
      <c r="U3863">
        <v>0</v>
      </c>
      <c r="V3863">
        <v>0</v>
      </c>
      <c r="W3863">
        <v>0</v>
      </c>
      <c r="X3863">
        <v>507.89614704524399</v>
      </c>
      <c r="Y3863">
        <v>0</v>
      </c>
      <c r="Z3863">
        <v>0</v>
      </c>
      <c r="AA3863">
        <v>0</v>
      </c>
      <c r="AB3863">
        <v>22.38008072322998</v>
      </c>
      <c r="AC3863">
        <v>0</v>
      </c>
      <c r="AD3863">
        <v>0</v>
      </c>
      <c r="AE3863">
        <v>530.27622776847397</v>
      </c>
    </row>
    <row r="3864" spans="1:31" x14ac:dyDescent="0.3">
      <c r="A3864">
        <v>2459832</v>
      </c>
      <c r="B3864">
        <v>1</v>
      </c>
      <c r="C3864" t="s">
        <v>81</v>
      </c>
      <c r="D3864" t="s">
        <v>118</v>
      </c>
      <c r="E3864" t="s">
        <v>173</v>
      </c>
      <c r="F3864" t="s">
        <v>11360</v>
      </c>
      <c r="G3864" t="s">
        <v>219</v>
      </c>
      <c r="H3864" t="s">
        <v>144</v>
      </c>
      <c r="I3864" t="s">
        <v>136</v>
      </c>
      <c r="J3864" t="s">
        <v>3</v>
      </c>
      <c r="K3864" t="s">
        <v>138</v>
      </c>
      <c r="L3864" t="s">
        <v>11361</v>
      </c>
      <c r="M3864" t="s">
        <v>11362</v>
      </c>
      <c r="N3864">
        <v>1.588055555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1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0.59124923842538291</v>
      </c>
      <c r="AC3864">
        <v>0</v>
      </c>
      <c r="AD3864">
        <v>0</v>
      </c>
      <c r="AE3864">
        <v>0.59124923842538291</v>
      </c>
    </row>
    <row r="3865" spans="1:31" x14ac:dyDescent="0.3">
      <c r="A3865">
        <v>2460210</v>
      </c>
      <c r="B3865">
        <v>1</v>
      </c>
      <c r="C3865" t="s">
        <v>80</v>
      </c>
      <c r="D3865" t="s">
        <v>96</v>
      </c>
      <c r="E3865" t="s">
        <v>173</v>
      </c>
      <c r="F3865" t="s">
        <v>11363</v>
      </c>
      <c r="G3865" t="s">
        <v>219</v>
      </c>
      <c r="H3865" t="s">
        <v>144</v>
      </c>
      <c r="I3865" t="s">
        <v>136</v>
      </c>
      <c r="J3865" t="s">
        <v>3</v>
      </c>
      <c r="K3865" t="s">
        <v>138</v>
      </c>
      <c r="L3865" t="s">
        <v>11364</v>
      </c>
      <c r="M3865" t="s">
        <v>11365</v>
      </c>
      <c r="N3865">
        <v>4.8263888880000003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1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39.61008826558465</v>
      </c>
      <c r="AC3865">
        <v>0</v>
      </c>
      <c r="AD3865">
        <v>0</v>
      </c>
      <c r="AE3865">
        <v>39.61008826558465</v>
      </c>
    </row>
    <row r="3866" spans="1:31" x14ac:dyDescent="0.3">
      <c r="A3866">
        <v>2460024</v>
      </c>
      <c r="B3866">
        <v>1</v>
      </c>
      <c r="C3866" t="s">
        <v>81</v>
      </c>
      <c r="D3866" t="s">
        <v>121</v>
      </c>
      <c r="E3866" t="s">
        <v>141</v>
      </c>
      <c r="F3866" t="s">
        <v>11366</v>
      </c>
      <c r="G3866" t="s">
        <v>156</v>
      </c>
      <c r="H3866" t="s">
        <v>144</v>
      </c>
      <c r="I3866" t="s">
        <v>136</v>
      </c>
      <c r="J3866" t="s">
        <v>137</v>
      </c>
      <c r="K3866" t="s">
        <v>138</v>
      </c>
      <c r="L3866" t="s">
        <v>11367</v>
      </c>
      <c r="M3866" t="s">
        <v>11368</v>
      </c>
      <c r="N3866">
        <v>1.7127777769999999</v>
      </c>
      <c r="O3866">
        <v>0</v>
      </c>
      <c r="P3866">
        <v>2</v>
      </c>
      <c r="Q3866">
        <v>0</v>
      </c>
      <c r="R3866">
        <v>1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0.18162104099955922</v>
      </c>
      <c r="Y3866">
        <v>0</v>
      </c>
      <c r="Z3866">
        <v>8.0946029489351881E-2</v>
      </c>
      <c r="AA3866">
        <v>0</v>
      </c>
      <c r="AB3866">
        <v>0</v>
      </c>
      <c r="AC3866">
        <v>0</v>
      </c>
      <c r="AD3866">
        <v>0</v>
      </c>
      <c r="AE3866">
        <v>0.26256707048891109</v>
      </c>
    </row>
    <row r="3867" spans="1:31" x14ac:dyDescent="0.3">
      <c r="A3867">
        <v>2459918</v>
      </c>
      <c r="B3867">
        <v>1</v>
      </c>
      <c r="C3867" t="s">
        <v>81</v>
      </c>
      <c r="D3867" t="s">
        <v>112</v>
      </c>
      <c r="E3867" t="s">
        <v>147</v>
      </c>
      <c r="F3867" t="s">
        <v>11369</v>
      </c>
      <c r="G3867" t="s">
        <v>381</v>
      </c>
      <c r="H3867" t="s">
        <v>135</v>
      </c>
      <c r="I3867" t="s">
        <v>136</v>
      </c>
      <c r="J3867" t="s">
        <v>137</v>
      </c>
      <c r="K3867" t="s">
        <v>162</v>
      </c>
      <c r="L3867" t="s">
        <v>11370</v>
      </c>
      <c r="M3867" t="s">
        <v>11371</v>
      </c>
      <c r="N3867">
        <v>0.209166666</v>
      </c>
      <c r="O3867">
        <v>0</v>
      </c>
      <c r="P3867">
        <v>129</v>
      </c>
      <c r="Q3867">
        <v>0</v>
      </c>
      <c r="R3867">
        <v>12</v>
      </c>
      <c r="S3867">
        <v>0</v>
      </c>
      <c r="T3867">
        <v>11</v>
      </c>
      <c r="U3867">
        <v>0</v>
      </c>
      <c r="V3867">
        <v>0</v>
      </c>
      <c r="W3867">
        <v>0</v>
      </c>
      <c r="X3867">
        <v>4.6185436168118992</v>
      </c>
      <c r="Y3867">
        <v>0</v>
      </c>
      <c r="Z3867">
        <v>0.22803615373240566</v>
      </c>
      <c r="AA3867">
        <v>0</v>
      </c>
      <c r="AB3867">
        <v>1.9162091978064986</v>
      </c>
      <c r="AC3867">
        <v>0</v>
      </c>
      <c r="AD3867">
        <v>0</v>
      </c>
      <c r="AE3867">
        <v>6.7627889683508036</v>
      </c>
    </row>
    <row r="3868" spans="1:31" x14ac:dyDescent="0.3">
      <c r="A3868">
        <v>2460310</v>
      </c>
      <c r="B3868">
        <v>1</v>
      </c>
      <c r="C3868" t="s">
        <v>80</v>
      </c>
      <c r="D3868" t="s">
        <v>106</v>
      </c>
      <c r="E3868" t="s">
        <v>141</v>
      </c>
      <c r="F3868" t="s">
        <v>11372</v>
      </c>
      <c r="G3868" t="s">
        <v>1552</v>
      </c>
      <c r="H3868" t="s">
        <v>144</v>
      </c>
      <c r="I3868" t="s">
        <v>136</v>
      </c>
      <c r="J3868" t="s">
        <v>137</v>
      </c>
      <c r="K3868" t="s">
        <v>138</v>
      </c>
      <c r="L3868" t="s">
        <v>11373</v>
      </c>
      <c r="M3868" t="s">
        <v>11374</v>
      </c>
      <c r="N3868">
        <v>3.8747222219999999</v>
      </c>
      <c r="O3868">
        <v>0</v>
      </c>
      <c r="P3868">
        <v>71</v>
      </c>
      <c r="Q3868">
        <v>0</v>
      </c>
      <c r="R3868">
        <v>0</v>
      </c>
      <c r="S3868">
        <v>0</v>
      </c>
      <c r="T3868">
        <v>6</v>
      </c>
      <c r="U3868">
        <v>0</v>
      </c>
      <c r="V3868">
        <v>0</v>
      </c>
      <c r="W3868">
        <v>0</v>
      </c>
      <c r="X3868">
        <v>37.091629742189362</v>
      </c>
      <c r="Y3868">
        <v>0</v>
      </c>
      <c r="Z3868">
        <v>0</v>
      </c>
      <c r="AA3868">
        <v>0</v>
      </c>
      <c r="AB3868">
        <v>4.0185890067157466</v>
      </c>
      <c r="AC3868">
        <v>0</v>
      </c>
      <c r="AD3868">
        <v>0</v>
      </c>
      <c r="AE3868">
        <v>41.110218748905112</v>
      </c>
    </row>
    <row r="3869" spans="1:31" x14ac:dyDescent="0.3">
      <c r="A3869">
        <v>2459775</v>
      </c>
      <c r="B3869">
        <v>1</v>
      </c>
      <c r="C3869" t="s">
        <v>80</v>
      </c>
      <c r="D3869" t="s">
        <v>82</v>
      </c>
      <c r="E3869" t="s">
        <v>173</v>
      </c>
      <c r="F3869" t="s">
        <v>11375</v>
      </c>
      <c r="G3869" t="s">
        <v>179</v>
      </c>
      <c r="H3869" t="s">
        <v>144</v>
      </c>
      <c r="I3869" t="s">
        <v>136</v>
      </c>
      <c r="J3869" t="s">
        <v>137</v>
      </c>
      <c r="K3869" t="s">
        <v>138</v>
      </c>
      <c r="L3869" t="s">
        <v>11376</v>
      </c>
      <c r="M3869" t="s">
        <v>11377</v>
      </c>
      <c r="N3869">
        <v>0.80388888800000002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21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11.637257253939719</v>
      </c>
      <c r="AC3869">
        <v>0</v>
      </c>
      <c r="AD3869">
        <v>0</v>
      </c>
      <c r="AE3869">
        <v>11.637257253939719</v>
      </c>
    </row>
    <row r="3870" spans="1:31" x14ac:dyDescent="0.3">
      <c r="A3870">
        <v>2460253</v>
      </c>
      <c r="B3870">
        <v>1</v>
      </c>
      <c r="C3870" t="s">
        <v>80</v>
      </c>
      <c r="D3870" t="s">
        <v>82</v>
      </c>
      <c r="E3870" t="s">
        <v>173</v>
      </c>
      <c r="F3870" t="s">
        <v>11378</v>
      </c>
      <c r="G3870" t="s">
        <v>461</v>
      </c>
      <c r="H3870" t="s">
        <v>144</v>
      </c>
      <c r="I3870" t="s">
        <v>136</v>
      </c>
      <c r="J3870" t="s">
        <v>137</v>
      </c>
      <c r="K3870" t="s">
        <v>138</v>
      </c>
      <c r="L3870" t="s">
        <v>11379</v>
      </c>
      <c r="M3870" t="s">
        <v>11380</v>
      </c>
      <c r="N3870">
        <v>9.4319444440000009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8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47.675229162649195</v>
      </c>
      <c r="AC3870">
        <v>0</v>
      </c>
      <c r="AD3870">
        <v>0</v>
      </c>
      <c r="AE3870">
        <v>47.675229162649195</v>
      </c>
    </row>
    <row r="3871" spans="1:31" x14ac:dyDescent="0.3">
      <c r="A3871">
        <v>2460230</v>
      </c>
      <c r="B3871">
        <v>1</v>
      </c>
      <c r="C3871" t="s">
        <v>80</v>
      </c>
      <c r="D3871" t="s">
        <v>84</v>
      </c>
      <c r="E3871" t="s">
        <v>173</v>
      </c>
      <c r="F3871" t="s">
        <v>11381</v>
      </c>
      <c r="G3871" t="s">
        <v>179</v>
      </c>
      <c r="H3871" t="s">
        <v>144</v>
      </c>
      <c r="I3871" t="s">
        <v>136</v>
      </c>
      <c r="J3871" t="s">
        <v>137</v>
      </c>
      <c r="K3871" t="s">
        <v>138</v>
      </c>
      <c r="L3871" t="s">
        <v>11382</v>
      </c>
      <c r="M3871" t="s">
        <v>11383</v>
      </c>
      <c r="N3871">
        <v>2.7174999999999998</v>
      </c>
      <c r="O3871">
        <v>0</v>
      </c>
      <c r="P3871">
        <v>3</v>
      </c>
      <c r="Q3871">
        <v>0</v>
      </c>
      <c r="R3871">
        <v>0</v>
      </c>
      <c r="S3871">
        <v>0</v>
      </c>
      <c r="T3871">
        <v>1</v>
      </c>
      <c r="U3871">
        <v>0</v>
      </c>
      <c r="V3871">
        <v>0</v>
      </c>
      <c r="W3871">
        <v>0</v>
      </c>
      <c r="X3871">
        <v>3.6800112256950017</v>
      </c>
      <c r="Y3871">
        <v>0</v>
      </c>
      <c r="Z3871">
        <v>0</v>
      </c>
      <c r="AA3871">
        <v>0</v>
      </c>
      <c r="AB3871">
        <v>0.4921763466780994</v>
      </c>
      <c r="AC3871">
        <v>0</v>
      </c>
      <c r="AD3871">
        <v>0</v>
      </c>
      <c r="AE3871">
        <v>4.172187572373101</v>
      </c>
    </row>
    <row r="3872" spans="1:31" x14ac:dyDescent="0.3">
      <c r="A3872">
        <v>2459898</v>
      </c>
      <c r="B3872">
        <v>1</v>
      </c>
      <c r="C3872" t="s">
        <v>80</v>
      </c>
      <c r="D3872" t="s">
        <v>96</v>
      </c>
      <c r="E3872" t="s">
        <v>173</v>
      </c>
      <c r="F3872" t="s">
        <v>11384</v>
      </c>
      <c r="G3872" t="s">
        <v>179</v>
      </c>
      <c r="H3872" t="s">
        <v>144</v>
      </c>
      <c r="I3872" t="s">
        <v>136</v>
      </c>
      <c r="J3872" t="s">
        <v>137</v>
      </c>
      <c r="K3872" t="s">
        <v>138</v>
      </c>
      <c r="L3872" t="s">
        <v>11385</v>
      </c>
      <c r="M3872" t="s">
        <v>11386</v>
      </c>
      <c r="N3872">
        <v>4.04</v>
      </c>
      <c r="O3872">
        <v>0</v>
      </c>
      <c r="P3872">
        <v>1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7.8029521854146855E-2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7.8029521854146855E-2</v>
      </c>
    </row>
    <row r="3873" spans="1:31" x14ac:dyDescent="0.3">
      <c r="A3873">
        <v>2459875</v>
      </c>
      <c r="B3873">
        <v>1</v>
      </c>
      <c r="C3873" t="s">
        <v>81</v>
      </c>
      <c r="D3873" t="s">
        <v>120</v>
      </c>
      <c r="E3873" t="s">
        <v>159</v>
      </c>
      <c r="F3873" t="s">
        <v>11387</v>
      </c>
      <c r="G3873" t="s">
        <v>226</v>
      </c>
      <c r="H3873" t="s">
        <v>144</v>
      </c>
      <c r="I3873" t="s">
        <v>136</v>
      </c>
      <c r="J3873" t="s">
        <v>137</v>
      </c>
      <c r="K3873" t="s">
        <v>162</v>
      </c>
      <c r="L3873" t="s">
        <v>11388</v>
      </c>
      <c r="M3873" t="s">
        <v>11389</v>
      </c>
      <c r="N3873">
        <v>2.298333333</v>
      </c>
      <c r="O3873">
        <v>0</v>
      </c>
      <c r="P3873">
        <v>212</v>
      </c>
      <c r="Q3873">
        <v>0</v>
      </c>
      <c r="R3873">
        <v>7</v>
      </c>
      <c r="S3873">
        <v>0</v>
      </c>
      <c r="T3873">
        <v>58</v>
      </c>
      <c r="U3873">
        <v>0</v>
      </c>
      <c r="V3873">
        <v>0</v>
      </c>
      <c r="W3873">
        <v>0</v>
      </c>
      <c r="X3873">
        <v>100.62412062612974</v>
      </c>
      <c r="Y3873">
        <v>0</v>
      </c>
      <c r="Z3873">
        <v>1.3775945343980061</v>
      </c>
      <c r="AA3873">
        <v>0</v>
      </c>
      <c r="AB3873">
        <v>106.67931975747238</v>
      </c>
      <c r="AC3873">
        <v>0</v>
      </c>
      <c r="AD3873">
        <v>0</v>
      </c>
      <c r="AE3873">
        <v>208.68103491800014</v>
      </c>
    </row>
    <row r="3874" spans="1:31" x14ac:dyDescent="0.3">
      <c r="A3874">
        <v>2460207</v>
      </c>
      <c r="B3874">
        <v>1</v>
      </c>
      <c r="C3874" t="s">
        <v>80</v>
      </c>
      <c r="D3874" t="s">
        <v>105</v>
      </c>
      <c r="E3874" t="s">
        <v>141</v>
      </c>
      <c r="F3874" t="s">
        <v>11390</v>
      </c>
      <c r="G3874" t="s">
        <v>143</v>
      </c>
      <c r="H3874" t="s">
        <v>144</v>
      </c>
      <c r="I3874" t="s">
        <v>136</v>
      </c>
      <c r="J3874" t="s">
        <v>137</v>
      </c>
      <c r="K3874" t="s">
        <v>138</v>
      </c>
      <c r="L3874" t="s">
        <v>11391</v>
      </c>
      <c r="M3874" t="s">
        <v>11392</v>
      </c>
      <c r="N3874">
        <v>0.93944444400000005</v>
      </c>
      <c r="O3874">
        <v>0</v>
      </c>
      <c r="P3874">
        <v>175</v>
      </c>
      <c r="Q3874">
        <v>0</v>
      </c>
      <c r="R3874">
        <v>0</v>
      </c>
      <c r="S3874">
        <v>0</v>
      </c>
      <c r="T3874">
        <v>9</v>
      </c>
      <c r="U3874">
        <v>0</v>
      </c>
      <c r="V3874">
        <v>0</v>
      </c>
      <c r="W3874">
        <v>0</v>
      </c>
      <c r="X3874">
        <v>54.632465720535421</v>
      </c>
      <c r="Y3874">
        <v>0</v>
      </c>
      <c r="Z3874">
        <v>0</v>
      </c>
      <c r="AA3874">
        <v>0</v>
      </c>
      <c r="AB3874">
        <v>8.4536854328194497</v>
      </c>
      <c r="AC3874">
        <v>0</v>
      </c>
      <c r="AD3874">
        <v>0</v>
      </c>
      <c r="AE3874">
        <v>63.086151153354869</v>
      </c>
    </row>
    <row r="3875" spans="1:31" x14ac:dyDescent="0.3">
      <c r="A3875">
        <v>2460061</v>
      </c>
      <c r="B3875">
        <v>1</v>
      </c>
      <c r="C3875" t="s">
        <v>81</v>
      </c>
      <c r="D3875" t="s">
        <v>128</v>
      </c>
      <c r="E3875" t="s">
        <v>173</v>
      </c>
      <c r="F3875" t="s">
        <v>11393</v>
      </c>
      <c r="G3875" t="s">
        <v>179</v>
      </c>
      <c r="H3875" t="s">
        <v>144</v>
      </c>
      <c r="I3875" t="s">
        <v>136</v>
      </c>
      <c r="J3875" t="s">
        <v>137</v>
      </c>
      <c r="K3875" t="s">
        <v>138</v>
      </c>
      <c r="L3875" t="s">
        <v>11394</v>
      </c>
      <c r="M3875" t="s">
        <v>11395</v>
      </c>
      <c r="N3875">
        <v>4.5536111110000004</v>
      </c>
      <c r="O3875">
        <v>0</v>
      </c>
      <c r="P3875">
        <v>10</v>
      </c>
      <c r="Q3875">
        <v>0</v>
      </c>
      <c r="R3875">
        <v>0</v>
      </c>
      <c r="S3875">
        <v>0</v>
      </c>
      <c r="T3875">
        <v>1</v>
      </c>
      <c r="U3875">
        <v>0</v>
      </c>
      <c r="V3875">
        <v>0</v>
      </c>
      <c r="W3875">
        <v>0</v>
      </c>
      <c r="X3875">
        <v>11.223528961809324</v>
      </c>
      <c r="Y3875">
        <v>0</v>
      </c>
      <c r="Z3875">
        <v>0</v>
      </c>
      <c r="AA3875">
        <v>0</v>
      </c>
      <c r="AB3875">
        <v>10.748603390973926</v>
      </c>
      <c r="AC3875">
        <v>0</v>
      </c>
      <c r="AD3875">
        <v>0</v>
      </c>
      <c r="AE3875">
        <v>21.972132352783248</v>
      </c>
    </row>
    <row r="3876" spans="1:31" x14ac:dyDescent="0.3">
      <c r="A3876">
        <v>2459729</v>
      </c>
      <c r="B3876">
        <v>1</v>
      </c>
      <c r="C3876" t="s">
        <v>81</v>
      </c>
      <c r="D3876" t="s">
        <v>115</v>
      </c>
      <c r="E3876" t="s">
        <v>132</v>
      </c>
      <c r="F3876" t="s">
        <v>11396</v>
      </c>
      <c r="G3876" t="s">
        <v>149</v>
      </c>
      <c r="H3876" t="s">
        <v>135</v>
      </c>
      <c r="I3876" t="s">
        <v>136</v>
      </c>
      <c r="J3876" t="s">
        <v>137</v>
      </c>
      <c r="K3876" t="s">
        <v>138</v>
      </c>
      <c r="L3876" t="s">
        <v>11397</v>
      </c>
      <c r="M3876" t="s">
        <v>11398</v>
      </c>
      <c r="N3876">
        <v>0.29305555500000002</v>
      </c>
      <c r="O3876">
        <v>0</v>
      </c>
      <c r="P3876">
        <v>410</v>
      </c>
      <c r="Q3876">
        <v>2</v>
      </c>
      <c r="R3876">
        <v>19</v>
      </c>
      <c r="S3876">
        <v>1</v>
      </c>
      <c r="T3876">
        <v>25</v>
      </c>
      <c r="U3876">
        <v>0</v>
      </c>
      <c r="V3876">
        <v>0</v>
      </c>
      <c r="W3876">
        <v>0</v>
      </c>
      <c r="X3876">
        <v>8.6951955979676629</v>
      </c>
      <c r="Y3876">
        <v>1.3289145348618769</v>
      </c>
      <c r="Z3876">
        <v>0.30423930120479326</v>
      </c>
      <c r="AA3876">
        <v>1.4373752535158739</v>
      </c>
      <c r="AB3876">
        <v>1.2002987345761473</v>
      </c>
      <c r="AC3876">
        <v>0</v>
      </c>
      <c r="AD3876">
        <v>0</v>
      </c>
      <c r="AE3876">
        <v>12.966023422126355</v>
      </c>
    </row>
    <row r="3877" spans="1:31" x14ac:dyDescent="0.3">
      <c r="A3877">
        <v>2459852</v>
      </c>
      <c r="B3877">
        <v>1</v>
      </c>
      <c r="C3877" t="s">
        <v>80</v>
      </c>
      <c r="D3877" t="s">
        <v>99</v>
      </c>
      <c r="E3877" t="s">
        <v>141</v>
      </c>
      <c r="F3877" t="s">
        <v>11399</v>
      </c>
      <c r="G3877" t="s">
        <v>226</v>
      </c>
      <c r="H3877" t="s">
        <v>144</v>
      </c>
      <c r="I3877" t="s">
        <v>136</v>
      </c>
      <c r="J3877" t="s">
        <v>137</v>
      </c>
      <c r="K3877" t="s">
        <v>162</v>
      </c>
      <c r="L3877" t="s">
        <v>11400</v>
      </c>
      <c r="M3877" t="s">
        <v>11401</v>
      </c>
      <c r="N3877">
        <v>1.3786111109999999</v>
      </c>
      <c r="O3877">
        <v>0</v>
      </c>
      <c r="P3877">
        <v>48</v>
      </c>
      <c r="Q3877">
        <v>0</v>
      </c>
      <c r="R3877">
        <v>3</v>
      </c>
      <c r="S3877">
        <v>0</v>
      </c>
      <c r="T3877">
        <v>3</v>
      </c>
      <c r="U3877">
        <v>0</v>
      </c>
      <c r="V3877">
        <v>0</v>
      </c>
      <c r="W3877">
        <v>0</v>
      </c>
      <c r="X3877">
        <v>24.790945374866382</v>
      </c>
      <c r="Y3877">
        <v>0</v>
      </c>
      <c r="Z3877">
        <v>0.22276816222730231</v>
      </c>
      <c r="AA3877">
        <v>0</v>
      </c>
      <c r="AB3877">
        <v>7.7148937799757553E-2</v>
      </c>
      <c r="AC3877">
        <v>0</v>
      </c>
      <c r="AD3877">
        <v>0</v>
      </c>
      <c r="AE3877">
        <v>25.090862474893445</v>
      </c>
    </row>
    <row r="3878" spans="1:31" x14ac:dyDescent="0.3">
      <c r="A3878">
        <v>2460184</v>
      </c>
      <c r="B3878">
        <v>1</v>
      </c>
      <c r="C3878" t="s">
        <v>80</v>
      </c>
      <c r="D3878" t="s">
        <v>105</v>
      </c>
      <c r="E3878" t="s">
        <v>173</v>
      </c>
      <c r="F3878" t="s">
        <v>11402</v>
      </c>
      <c r="G3878" t="s">
        <v>179</v>
      </c>
      <c r="H3878" t="s">
        <v>144</v>
      </c>
      <c r="I3878" t="s">
        <v>136</v>
      </c>
      <c r="J3878" t="s">
        <v>137</v>
      </c>
      <c r="K3878" t="s">
        <v>138</v>
      </c>
      <c r="L3878" t="s">
        <v>11403</v>
      </c>
      <c r="M3878" t="s">
        <v>11404</v>
      </c>
      <c r="N3878">
        <v>1.568888888</v>
      </c>
      <c r="O3878">
        <v>0</v>
      </c>
      <c r="P3878">
        <v>13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5.3548483355519441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5.3548483355519441</v>
      </c>
    </row>
    <row r="3879" spans="1:31" x14ac:dyDescent="0.3">
      <c r="A3879">
        <v>2459998</v>
      </c>
      <c r="B3879">
        <v>1</v>
      </c>
      <c r="C3879" t="s">
        <v>81</v>
      </c>
      <c r="D3879" t="s">
        <v>118</v>
      </c>
      <c r="E3879" t="s">
        <v>132</v>
      </c>
      <c r="F3879" t="s">
        <v>8410</v>
      </c>
      <c r="G3879" t="s">
        <v>161</v>
      </c>
      <c r="H3879" t="s">
        <v>135</v>
      </c>
      <c r="I3879" t="s">
        <v>136</v>
      </c>
      <c r="J3879" t="s">
        <v>137</v>
      </c>
      <c r="K3879" t="s">
        <v>162</v>
      </c>
      <c r="L3879" t="s">
        <v>11405</v>
      </c>
      <c r="M3879" t="s">
        <v>11406</v>
      </c>
      <c r="N3879">
        <v>2.6855555550000001</v>
      </c>
      <c r="O3879">
        <v>1</v>
      </c>
      <c r="P3879">
        <v>748</v>
      </c>
      <c r="Q3879">
        <v>42</v>
      </c>
      <c r="R3879">
        <v>64</v>
      </c>
      <c r="S3879">
        <v>5</v>
      </c>
      <c r="T3879">
        <v>48</v>
      </c>
      <c r="U3879">
        <v>0</v>
      </c>
      <c r="V3879">
        <v>0</v>
      </c>
      <c r="W3879">
        <v>0.17264872395920455</v>
      </c>
      <c r="X3879">
        <v>249.57131154731812</v>
      </c>
      <c r="Y3879">
        <v>62.017917736305108</v>
      </c>
      <c r="Z3879">
        <v>43.539370088740363</v>
      </c>
      <c r="AA3879">
        <v>21.073783227850853</v>
      </c>
      <c r="AB3879">
        <v>86.357263948198039</v>
      </c>
      <c r="AC3879">
        <v>0</v>
      </c>
      <c r="AD3879">
        <v>0</v>
      </c>
      <c r="AE3879">
        <v>462.73229527237174</v>
      </c>
    </row>
    <row r="3880" spans="1:31" x14ac:dyDescent="0.3">
      <c r="A3880">
        <v>2459938</v>
      </c>
      <c r="B3880">
        <v>1</v>
      </c>
      <c r="C3880" t="s">
        <v>81</v>
      </c>
      <c r="D3880" t="s">
        <v>117</v>
      </c>
      <c r="E3880" t="s">
        <v>141</v>
      </c>
      <c r="F3880" t="s">
        <v>11407</v>
      </c>
      <c r="G3880" t="s">
        <v>156</v>
      </c>
      <c r="H3880" t="s">
        <v>144</v>
      </c>
      <c r="I3880" t="s">
        <v>136</v>
      </c>
      <c r="J3880" t="s">
        <v>137</v>
      </c>
      <c r="K3880" t="s">
        <v>138</v>
      </c>
      <c r="L3880" t="s">
        <v>11408</v>
      </c>
      <c r="M3880" t="s">
        <v>11409</v>
      </c>
      <c r="N3880">
        <v>1.021666666</v>
      </c>
      <c r="O3880">
        <v>0</v>
      </c>
      <c r="P3880">
        <v>18</v>
      </c>
      <c r="Q3880">
        <v>0</v>
      </c>
      <c r="R3880">
        <v>8</v>
      </c>
      <c r="S3880">
        <v>0</v>
      </c>
      <c r="T3880">
        <v>5</v>
      </c>
      <c r="U3880">
        <v>0</v>
      </c>
      <c r="V3880">
        <v>0</v>
      </c>
      <c r="W3880">
        <v>0</v>
      </c>
      <c r="X3880">
        <v>4.4697611549109908</v>
      </c>
      <c r="Y3880">
        <v>0</v>
      </c>
      <c r="Z3880">
        <v>0.98577315495341256</v>
      </c>
      <c r="AA3880">
        <v>0</v>
      </c>
      <c r="AB3880">
        <v>9.1170126039264829</v>
      </c>
      <c r="AC3880">
        <v>0</v>
      </c>
      <c r="AD3880">
        <v>0</v>
      </c>
      <c r="AE3880">
        <v>14.572546913790887</v>
      </c>
    </row>
    <row r="3881" spans="1:31" x14ac:dyDescent="0.3">
      <c r="A3881">
        <v>2460044</v>
      </c>
      <c r="B3881">
        <v>1</v>
      </c>
      <c r="C3881" t="s">
        <v>80</v>
      </c>
      <c r="D3881" t="s">
        <v>94</v>
      </c>
      <c r="E3881" t="s">
        <v>159</v>
      </c>
      <c r="F3881" t="s">
        <v>11410</v>
      </c>
      <c r="G3881" t="s">
        <v>310</v>
      </c>
      <c r="H3881" t="s">
        <v>144</v>
      </c>
      <c r="I3881" t="s">
        <v>136</v>
      </c>
      <c r="J3881" t="s">
        <v>137</v>
      </c>
      <c r="K3881" t="s">
        <v>138</v>
      </c>
      <c r="L3881" t="s">
        <v>11411</v>
      </c>
      <c r="M3881" t="s">
        <v>11412</v>
      </c>
      <c r="N3881">
        <v>0.81888888800000004</v>
      </c>
      <c r="O3881">
        <v>0</v>
      </c>
      <c r="P3881">
        <v>83</v>
      </c>
      <c r="Q3881">
        <v>0</v>
      </c>
      <c r="R3881">
        <v>3</v>
      </c>
      <c r="S3881">
        <v>0</v>
      </c>
      <c r="T3881">
        <v>6</v>
      </c>
      <c r="U3881">
        <v>0</v>
      </c>
      <c r="V3881">
        <v>0</v>
      </c>
      <c r="W3881">
        <v>0</v>
      </c>
      <c r="X3881">
        <v>10.159516702742627</v>
      </c>
      <c r="Y3881">
        <v>0</v>
      </c>
      <c r="Z3881">
        <v>0.5888556493802356</v>
      </c>
      <c r="AA3881">
        <v>0</v>
      </c>
      <c r="AB3881">
        <v>2.945823194113105</v>
      </c>
      <c r="AC3881">
        <v>0</v>
      </c>
      <c r="AD3881">
        <v>0</v>
      </c>
      <c r="AE3881">
        <v>13.694195546235967</v>
      </c>
    </row>
    <row r="3882" spans="1:31" x14ac:dyDescent="0.3">
      <c r="A3882">
        <v>2460001</v>
      </c>
      <c r="B3882">
        <v>1</v>
      </c>
      <c r="C3882" t="s">
        <v>81</v>
      </c>
      <c r="D3882" t="s">
        <v>128</v>
      </c>
      <c r="E3882" t="s">
        <v>159</v>
      </c>
      <c r="F3882" t="s">
        <v>1740</v>
      </c>
      <c r="G3882" t="s">
        <v>725</v>
      </c>
      <c r="H3882" t="s">
        <v>144</v>
      </c>
      <c r="I3882" t="s">
        <v>136</v>
      </c>
      <c r="J3882" t="s">
        <v>137</v>
      </c>
      <c r="K3882" t="s">
        <v>138</v>
      </c>
      <c r="L3882" t="s">
        <v>11413</v>
      </c>
      <c r="M3882" t="s">
        <v>11414</v>
      </c>
      <c r="N3882">
        <v>0.51194444400000005</v>
      </c>
      <c r="O3882">
        <v>0</v>
      </c>
      <c r="P3882">
        <v>87</v>
      </c>
      <c r="Q3882">
        <v>0</v>
      </c>
      <c r="R3882">
        <v>0</v>
      </c>
      <c r="S3882">
        <v>0</v>
      </c>
      <c r="T3882">
        <v>12</v>
      </c>
      <c r="U3882">
        <v>0</v>
      </c>
      <c r="V3882">
        <v>0</v>
      </c>
      <c r="W3882">
        <v>0</v>
      </c>
      <c r="X3882">
        <v>6.1912851338441639</v>
      </c>
      <c r="Y3882">
        <v>0</v>
      </c>
      <c r="Z3882">
        <v>0</v>
      </c>
      <c r="AA3882">
        <v>0</v>
      </c>
      <c r="AB3882">
        <v>0.39056970284705456</v>
      </c>
      <c r="AC3882">
        <v>0</v>
      </c>
      <c r="AD3882">
        <v>0</v>
      </c>
      <c r="AE3882">
        <v>6.5818548366912184</v>
      </c>
    </row>
    <row r="3883" spans="1:31" x14ac:dyDescent="0.3">
      <c r="A3883">
        <v>2459958</v>
      </c>
      <c r="B3883">
        <v>1</v>
      </c>
      <c r="C3883" t="s">
        <v>80</v>
      </c>
      <c r="D3883" t="s">
        <v>105</v>
      </c>
      <c r="E3883" t="s">
        <v>173</v>
      </c>
      <c r="F3883" t="s">
        <v>11415</v>
      </c>
      <c r="G3883" t="s">
        <v>461</v>
      </c>
      <c r="H3883" t="s">
        <v>144</v>
      </c>
      <c r="I3883" t="s">
        <v>136</v>
      </c>
      <c r="J3883" t="s">
        <v>137</v>
      </c>
      <c r="K3883" t="s">
        <v>138</v>
      </c>
      <c r="L3883" t="s">
        <v>11416</v>
      </c>
      <c r="M3883" t="s">
        <v>11417</v>
      </c>
      <c r="N3883">
        <v>2.497777777</v>
      </c>
      <c r="O3883">
        <v>0</v>
      </c>
      <c r="P3883">
        <v>5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2.6624946556864271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2.6624946556864271</v>
      </c>
    </row>
    <row r="3884" spans="1:31" x14ac:dyDescent="0.3">
      <c r="A3884">
        <v>2460164</v>
      </c>
      <c r="B3884">
        <v>1</v>
      </c>
      <c r="C3884" t="s">
        <v>80</v>
      </c>
      <c r="D3884" t="s">
        <v>104</v>
      </c>
      <c r="E3884" t="s">
        <v>173</v>
      </c>
      <c r="F3884" t="s">
        <v>11418</v>
      </c>
      <c r="G3884" t="s">
        <v>219</v>
      </c>
      <c r="H3884" t="s">
        <v>144</v>
      </c>
      <c r="I3884" t="s">
        <v>136</v>
      </c>
      <c r="J3884" t="s">
        <v>3</v>
      </c>
      <c r="K3884" t="s">
        <v>138</v>
      </c>
      <c r="L3884" t="s">
        <v>11419</v>
      </c>
      <c r="M3884" t="s">
        <v>11420</v>
      </c>
      <c r="N3884">
        <v>2.7222222220000001</v>
      </c>
      <c r="O3884">
        <v>0</v>
      </c>
      <c r="P3884">
        <v>1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0.33835383738622044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0.33835383738622044</v>
      </c>
    </row>
    <row r="3885" spans="1:31" x14ac:dyDescent="0.3">
      <c r="A3885">
        <v>2460270</v>
      </c>
      <c r="B3885">
        <v>1</v>
      </c>
      <c r="C3885" t="s">
        <v>80</v>
      </c>
      <c r="D3885" t="s">
        <v>96</v>
      </c>
      <c r="E3885" t="s">
        <v>173</v>
      </c>
      <c r="F3885" t="s">
        <v>11421</v>
      </c>
      <c r="G3885" t="s">
        <v>175</v>
      </c>
      <c r="H3885" t="s">
        <v>144</v>
      </c>
      <c r="I3885" t="s">
        <v>136</v>
      </c>
      <c r="J3885" t="s">
        <v>137</v>
      </c>
      <c r="K3885" t="s">
        <v>138</v>
      </c>
      <c r="L3885" t="s">
        <v>11422</v>
      </c>
      <c r="M3885" t="s">
        <v>11423</v>
      </c>
      <c r="N3885">
        <v>1.823611111</v>
      </c>
      <c r="O3885">
        <v>0</v>
      </c>
      <c r="P3885">
        <v>1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1.3387399336035464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1.3387399336035464</v>
      </c>
    </row>
    <row r="3886" spans="1:31" x14ac:dyDescent="0.3">
      <c r="A3886">
        <v>2460313</v>
      </c>
      <c r="B3886">
        <v>1</v>
      </c>
      <c r="C3886" t="s">
        <v>80</v>
      </c>
      <c r="D3886" t="s">
        <v>108</v>
      </c>
      <c r="E3886" t="s">
        <v>159</v>
      </c>
      <c r="F3886" t="s">
        <v>11424</v>
      </c>
      <c r="G3886" t="s">
        <v>6050</v>
      </c>
      <c r="H3886" t="s">
        <v>144</v>
      </c>
      <c r="I3886" t="s">
        <v>136</v>
      </c>
      <c r="J3886" t="s">
        <v>137</v>
      </c>
      <c r="K3886" t="s">
        <v>138</v>
      </c>
      <c r="L3886" t="s">
        <v>11425</v>
      </c>
      <c r="M3886" t="s">
        <v>11426</v>
      </c>
      <c r="N3886">
        <v>2.8416666660000001</v>
      </c>
      <c r="O3886">
        <v>0</v>
      </c>
      <c r="P3886">
        <v>32</v>
      </c>
      <c r="Q3886">
        <v>0</v>
      </c>
      <c r="R3886">
        <v>0</v>
      </c>
      <c r="S3886">
        <v>0</v>
      </c>
      <c r="T3886">
        <v>3</v>
      </c>
      <c r="U3886">
        <v>0</v>
      </c>
      <c r="V3886">
        <v>0</v>
      </c>
      <c r="W3886">
        <v>0</v>
      </c>
      <c r="X3886">
        <v>9.74534744809886</v>
      </c>
      <c r="Y3886">
        <v>0</v>
      </c>
      <c r="Z3886">
        <v>0</v>
      </c>
      <c r="AA3886">
        <v>0</v>
      </c>
      <c r="AB3886">
        <v>0.3558057543379971</v>
      </c>
      <c r="AC3886">
        <v>0</v>
      </c>
      <c r="AD3886">
        <v>0</v>
      </c>
      <c r="AE3886">
        <v>10.101153202436857</v>
      </c>
    </row>
    <row r="3887" spans="1:31" x14ac:dyDescent="0.3">
      <c r="A3887">
        <v>2460133</v>
      </c>
      <c r="B3887">
        <v>1</v>
      </c>
      <c r="C3887" t="s">
        <v>80</v>
      </c>
      <c r="D3887" t="s">
        <v>99</v>
      </c>
      <c r="E3887" t="s">
        <v>173</v>
      </c>
      <c r="F3887" t="s">
        <v>11427</v>
      </c>
      <c r="G3887" t="s">
        <v>175</v>
      </c>
      <c r="H3887" t="s">
        <v>144</v>
      </c>
      <c r="I3887" t="s">
        <v>136</v>
      </c>
      <c r="J3887" t="s">
        <v>137</v>
      </c>
      <c r="K3887" t="s">
        <v>138</v>
      </c>
      <c r="L3887" t="s">
        <v>11428</v>
      </c>
      <c r="M3887" t="s">
        <v>11429</v>
      </c>
      <c r="N3887">
        <v>2.2347222219999998</v>
      </c>
      <c r="O3887">
        <v>0</v>
      </c>
      <c r="P3887">
        <v>4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3.950042132069564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3.950042132069564</v>
      </c>
    </row>
    <row r="3888" spans="1:31" x14ac:dyDescent="0.3">
      <c r="A3888">
        <v>2459778</v>
      </c>
      <c r="B3888">
        <v>1</v>
      </c>
      <c r="C3888" t="s">
        <v>80</v>
      </c>
      <c r="D3888" t="s">
        <v>102</v>
      </c>
      <c r="E3888" t="s">
        <v>141</v>
      </c>
      <c r="F3888" t="s">
        <v>4212</v>
      </c>
      <c r="G3888" t="s">
        <v>226</v>
      </c>
      <c r="H3888" t="s">
        <v>144</v>
      </c>
      <c r="I3888" t="s">
        <v>136</v>
      </c>
      <c r="J3888" t="s">
        <v>137</v>
      </c>
      <c r="K3888" t="s">
        <v>162</v>
      </c>
      <c r="L3888" t="s">
        <v>11430</v>
      </c>
      <c r="M3888" t="s">
        <v>11431</v>
      </c>
      <c r="N3888">
        <v>6.5561111109999999</v>
      </c>
      <c r="O3888">
        <v>0</v>
      </c>
      <c r="P3888">
        <v>14</v>
      </c>
      <c r="Q3888">
        <v>0</v>
      </c>
      <c r="R3888">
        <v>4</v>
      </c>
      <c r="S3888">
        <v>0</v>
      </c>
      <c r="T3888">
        <v>2</v>
      </c>
      <c r="U3888">
        <v>0</v>
      </c>
      <c r="V3888">
        <v>0</v>
      </c>
      <c r="W3888">
        <v>0</v>
      </c>
      <c r="X3888">
        <v>12.659738563553789</v>
      </c>
      <c r="Y3888">
        <v>0</v>
      </c>
      <c r="Z3888">
        <v>19.556057881053498</v>
      </c>
      <c r="AA3888">
        <v>0</v>
      </c>
      <c r="AB3888">
        <v>3.8340939186864373</v>
      </c>
      <c r="AC3888">
        <v>0</v>
      </c>
      <c r="AD3888">
        <v>0</v>
      </c>
      <c r="AE3888">
        <v>36.04989036329372</v>
      </c>
    </row>
    <row r="3889" spans="1:31" x14ac:dyDescent="0.3">
      <c r="A3889">
        <v>2460279</v>
      </c>
      <c r="B3889">
        <v>1</v>
      </c>
      <c r="C3889" t="s">
        <v>80</v>
      </c>
      <c r="D3889" t="s">
        <v>106</v>
      </c>
      <c r="E3889" t="s">
        <v>159</v>
      </c>
      <c r="F3889" t="s">
        <v>11432</v>
      </c>
      <c r="G3889" t="s">
        <v>725</v>
      </c>
      <c r="H3889" t="s">
        <v>144</v>
      </c>
      <c r="I3889" t="s">
        <v>136</v>
      </c>
      <c r="J3889" t="s">
        <v>137</v>
      </c>
      <c r="K3889" t="s">
        <v>138</v>
      </c>
      <c r="L3889" t="s">
        <v>11433</v>
      </c>
      <c r="M3889" t="s">
        <v>11434</v>
      </c>
      <c r="N3889">
        <v>1.223055555</v>
      </c>
      <c r="O3889">
        <v>0</v>
      </c>
      <c r="P3889">
        <v>89</v>
      </c>
      <c r="Q3889">
        <v>0</v>
      </c>
      <c r="R3889">
        <v>0</v>
      </c>
      <c r="S3889">
        <v>0</v>
      </c>
      <c r="T3889">
        <v>11</v>
      </c>
      <c r="U3889">
        <v>0</v>
      </c>
      <c r="V3889">
        <v>0</v>
      </c>
      <c r="W3889">
        <v>0</v>
      </c>
      <c r="X3889">
        <v>20.700889636332363</v>
      </c>
      <c r="Y3889">
        <v>0</v>
      </c>
      <c r="Z3889">
        <v>0</v>
      </c>
      <c r="AA3889">
        <v>0</v>
      </c>
      <c r="AB3889">
        <v>4.4938459984779229</v>
      </c>
      <c r="AC3889">
        <v>0</v>
      </c>
      <c r="AD3889">
        <v>0</v>
      </c>
      <c r="AE3889">
        <v>25.194735634810286</v>
      </c>
    </row>
    <row r="3890" spans="1:31" x14ac:dyDescent="0.3">
      <c r="A3890">
        <v>2459738</v>
      </c>
      <c r="B3890">
        <v>1</v>
      </c>
      <c r="C3890" t="s">
        <v>80</v>
      </c>
      <c r="D3890" t="s">
        <v>82</v>
      </c>
      <c r="E3890" t="s">
        <v>159</v>
      </c>
      <c r="F3890" t="s">
        <v>11209</v>
      </c>
      <c r="G3890" t="s">
        <v>143</v>
      </c>
      <c r="H3890" t="s">
        <v>144</v>
      </c>
      <c r="I3890" t="s">
        <v>136</v>
      </c>
      <c r="J3890" t="s">
        <v>137</v>
      </c>
      <c r="K3890" t="s">
        <v>138</v>
      </c>
      <c r="L3890" t="s">
        <v>11435</v>
      </c>
      <c r="M3890" t="s">
        <v>11436</v>
      </c>
      <c r="N3890">
        <v>0.60805555499999997</v>
      </c>
      <c r="O3890">
        <v>0</v>
      </c>
      <c r="P3890">
        <v>183</v>
      </c>
      <c r="Q3890">
        <v>0</v>
      </c>
      <c r="R3890">
        <v>0</v>
      </c>
      <c r="S3890">
        <v>0</v>
      </c>
      <c r="T3890">
        <v>7</v>
      </c>
      <c r="U3890">
        <v>0</v>
      </c>
      <c r="V3890">
        <v>0</v>
      </c>
      <c r="W3890">
        <v>0</v>
      </c>
      <c r="X3890">
        <v>24.073955903003029</v>
      </c>
      <c r="Y3890">
        <v>0</v>
      </c>
      <c r="Z3890">
        <v>0</v>
      </c>
      <c r="AA3890">
        <v>0</v>
      </c>
      <c r="AB3890">
        <v>1.4115858184432344</v>
      </c>
      <c r="AC3890">
        <v>0</v>
      </c>
      <c r="AD3890">
        <v>0</v>
      </c>
      <c r="AE3890">
        <v>25.485541721446264</v>
      </c>
    </row>
    <row r="3891" spans="1:31" x14ac:dyDescent="0.3">
      <c r="A3891">
        <v>2460047</v>
      </c>
      <c r="B3891">
        <v>1</v>
      </c>
      <c r="C3891" t="s">
        <v>81</v>
      </c>
      <c r="D3891" t="s">
        <v>112</v>
      </c>
      <c r="E3891" t="s">
        <v>147</v>
      </c>
      <c r="F3891" t="s">
        <v>11437</v>
      </c>
      <c r="G3891" t="s">
        <v>381</v>
      </c>
      <c r="H3891" t="s">
        <v>135</v>
      </c>
      <c r="I3891" t="s">
        <v>136</v>
      </c>
      <c r="J3891" t="s">
        <v>137</v>
      </c>
      <c r="K3891" t="s">
        <v>162</v>
      </c>
      <c r="L3891" t="s">
        <v>11438</v>
      </c>
      <c r="M3891" t="s">
        <v>11439</v>
      </c>
      <c r="N3891">
        <v>0.24305555500000001</v>
      </c>
      <c r="O3891">
        <v>0</v>
      </c>
      <c r="P3891">
        <v>136</v>
      </c>
      <c r="Q3891">
        <v>0</v>
      </c>
      <c r="R3891">
        <v>3</v>
      </c>
      <c r="S3891">
        <v>0</v>
      </c>
      <c r="T3891">
        <v>22</v>
      </c>
      <c r="U3891">
        <v>0</v>
      </c>
      <c r="V3891">
        <v>0</v>
      </c>
      <c r="W3891">
        <v>0</v>
      </c>
      <c r="X3891">
        <v>10.232413728133418</v>
      </c>
      <c r="Y3891">
        <v>0</v>
      </c>
      <c r="Z3891">
        <v>1.2073045451187618</v>
      </c>
      <c r="AA3891">
        <v>0</v>
      </c>
      <c r="AB3891">
        <v>2.0964029965824631</v>
      </c>
      <c r="AC3891">
        <v>0</v>
      </c>
      <c r="AD3891">
        <v>0</v>
      </c>
      <c r="AE3891">
        <v>13.536121269834641</v>
      </c>
    </row>
    <row r="3892" spans="1:31" x14ac:dyDescent="0.3">
      <c r="A3892">
        <v>2460296</v>
      </c>
      <c r="B3892">
        <v>1</v>
      </c>
      <c r="C3892" t="s">
        <v>80</v>
      </c>
      <c r="D3892" t="s">
        <v>107</v>
      </c>
      <c r="E3892" t="s">
        <v>141</v>
      </c>
      <c r="F3892" t="s">
        <v>11440</v>
      </c>
      <c r="G3892" t="s">
        <v>143</v>
      </c>
      <c r="H3892" t="s">
        <v>144</v>
      </c>
      <c r="I3892" t="s">
        <v>136</v>
      </c>
      <c r="J3892" t="s">
        <v>137</v>
      </c>
      <c r="K3892" t="s">
        <v>138</v>
      </c>
      <c r="L3892" t="s">
        <v>11441</v>
      </c>
      <c r="M3892" t="s">
        <v>11442</v>
      </c>
      <c r="N3892">
        <v>1.0461111110000001</v>
      </c>
      <c r="O3892">
        <v>0</v>
      </c>
      <c r="P3892">
        <v>89</v>
      </c>
      <c r="Q3892">
        <v>0</v>
      </c>
      <c r="R3892">
        <v>0</v>
      </c>
      <c r="S3892">
        <v>0</v>
      </c>
      <c r="T3892">
        <v>7</v>
      </c>
      <c r="U3892">
        <v>0</v>
      </c>
      <c r="V3892">
        <v>0</v>
      </c>
      <c r="W3892">
        <v>0</v>
      </c>
      <c r="X3892">
        <v>15.167714361115003</v>
      </c>
      <c r="Y3892">
        <v>0</v>
      </c>
      <c r="Z3892">
        <v>0</v>
      </c>
      <c r="AA3892">
        <v>0</v>
      </c>
      <c r="AB3892">
        <v>4.2503025021924126</v>
      </c>
      <c r="AC3892">
        <v>0</v>
      </c>
      <c r="AD3892">
        <v>0</v>
      </c>
      <c r="AE3892">
        <v>19.418016863307415</v>
      </c>
    </row>
    <row r="3893" spans="1:31" x14ac:dyDescent="0.3">
      <c r="A3893">
        <v>2459901</v>
      </c>
      <c r="B3893">
        <v>1</v>
      </c>
      <c r="C3893" t="s">
        <v>80</v>
      </c>
      <c r="D3893" t="s">
        <v>101</v>
      </c>
      <c r="E3893" t="s">
        <v>132</v>
      </c>
      <c r="F3893" t="s">
        <v>11443</v>
      </c>
      <c r="G3893" t="s">
        <v>226</v>
      </c>
      <c r="H3893" t="s">
        <v>135</v>
      </c>
      <c r="I3893" t="s">
        <v>136</v>
      </c>
      <c r="J3893" t="s">
        <v>137</v>
      </c>
      <c r="K3893" t="s">
        <v>162</v>
      </c>
      <c r="L3893" t="s">
        <v>11444</v>
      </c>
      <c r="M3893" t="s">
        <v>11445</v>
      </c>
      <c r="N3893">
        <v>1.1347222219999999</v>
      </c>
      <c r="O3893">
        <v>1</v>
      </c>
      <c r="P3893">
        <v>13</v>
      </c>
      <c r="Q3893">
        <v>1</v>
      </c>
      <c r="R3893">
        <v>0</v>
      </c>
      <c r="S3893">
        <v>2</v>
      </c>
      <c r="T3893">
        <v>0</v>
      </c>
      <c r="U3893">
        <v>0</v>
      </c>
      <c r="V3893">
        <v>0</v>
      </c>
      <c r="W3893">
        <v>2.1278838465718759</v>
      </c>
      <c r="X3893">
        <v>4.4233687556742138</v>
      </c>
      <c r="Y3893">
        <v>0.42008605173099389</v>
      </c>
      <c r="Z3893">
        <v>0</v>
      </c>
      <c r="AA3893">
        <v>73.71053144565866</v>
      </c>
      <c r="AB3893">
        <v>0</v>
      </c>
      <c r="AC3893">
        <v>0</v>
      </c>
      <c r="AD3893">
        <v>0</v>
      </c>
      <c r="AE3893">
        <v>80.681870099635745</v>
      </c>
    </row>
    <row r="3894" spans="1:31" x14ac:dyDescent="0.3">
      <c r="A3894">
        <v>2459838</v>
      </c>
      <c r="B3894">
        <v>1</v>
      </c>
      <c r="C3894" t="s">
        <v>80</v>
      </c>
      <c r="D3894" t="s">
        <v>93</v>
      </c>
      <c r="E3894" t="s">
        <v>159</v>
      </c>
      <c r="F3894" t="s">
        <v>11446</v>
      </c>
      <c r="G3894" t="s">
        <v>226</v>
      </c>
      <c r="H3894" t="s">
        <v>144</v>
      </c>
      <c r="I3894" t="s">
        <v>136</v>
      </c>
      <c r="J3894" t="s">
        <v>137</v>
      </c>
      <c r="K3894" t="s">
        <v>162</v>
      </c>
      <c r="L3894" t="s">
        <v>11447</v>
      </c>
      <c r="M3894" t="s">
        <v>11448</v>
      </c>
      <c r="N3894">
        <v>1.960555555</v>
      </c>
      <c r="O3894">
        <v>0</v>
      </c>
      <c r="P3894">
        <v>205</v>
      </c>
      <c r="Q3894">
        <v>0</v>
      </c>
      <c r="R3894">
        <v>1</v>
      </c>
      <c r="S3894">
        <v>0</v>
      </c>
      <c r="T3894">
        <v>25</v>
      </c>
      <c r="U3894">
        <v>0</v>
      </c>
      <c r="V3894">
        <v>0</v>
      </c>
      <c r="W3894">
        <v>0</v>
      </c>
      <c r="X3894">
        <v>78.967475801286113</v>
      </c>
      <c r="Y3894">
        <v>0</v>
      </c>
      <c r="Z3894">
        <v>7.3307730055073961E-2</v>
      </c>
      <c r="AA3894">
        <v>0</v>
      </c>
      <c r="AB3894">
        <v>47.571333781503114</v>
      </c>
      <c r="AC3894">
        <v>0</v>
      </c>
      <c r="AD3894">
        <v>0</v>
      </c>
      <c r="AE3894">
        <v>126.6121173128443</v>
      </c>
    </row>
    <row r="3895" spans="1:31" x14ac:dyDescent="0.3">
      <c r="A3895">
        <v>2460073</v>
      </c>
      <c r="B3895">
        <v>1</v>
      </c>
      <c r="C3895" t="s">
        <v>80</v>
      </c>
      <c r="D3895" t="s">
        <v>82</v>
      </c>
      <c r="E3895" t="s">
        <v>141</v>
      </c>
      <c r="F3895" t="s">
        <v>11449</v>
      </c>
      <c r="G3895" t="s">
        <v>200</v>
      </c>
      <c r="H3895" t="s">
        <v>144</v>
      </c>
      <c r="I3895" t="s">
        <v>136</v>
      </c>
      <c r="J3895" t="s">
        <v>137</v>
      </c>
      <c r="K3895" t="s">
        <v>138</v>
      </c>
      <c r="L3895" t="s">
        <v>11450</v>
      </c>
      <c r="M3895" t="s">
        <v>11451</v>
      </c>
      <c r="N3895">
        <v>1.57</v>
      </c>
      <c r="O3895">
        <v>0</v>
      </c>
      <c r="P3895">
        <v>79</v>
      </c>
      <c r="Q3895">
        <v>0</v>
      </c>
      <c r="R3895">
        <v>0</v>
      </c>
      <c r="S3895">
        <v>0</v>
      </c>
      <c r="T3895">
        <v>2</v>
      </c>
      <c r="U3895">
        <v>0</v>
      </c>
      <c r="V3895">
        <v>0</v>
      </c>
      <c r="W3895">
        <v>0</v>
      </c>
      <c r="X3895">
        <v>41.486389586241927</v>
      </c>
      <c r="Y3895">
        <v>0</v>
      </c>
      <c r="Z3895">
        <v>0</v>
      </c>
      <c r="AA3895">
        <v>0</v>
      </c>
      <c r="AB3895">
        <v>0.95616336653073164</v>
      </c>
      <c r="AC3895">
        <v>0</v>
      </c>
      <c r="AD3895">
        <v>0</v>
      </c>
      <c r="AE3895">
        <v>42.442552952772658</v>
      </c>
    </row>
    <row r="3896" spans="1:31" x14ac:dyDescent="0.3">
      <c r="A3896">
        <v>2460053</v>
      </c>
      <c r="B3896">
        <v>1</v>
      </c>
      <c r="C3896" t="s">
        <v>80</v>
      </c>
      <c r="D3896" t="s">
        <v>83</v>
      </c>
      <c r="E3896" t="s">
        <v>284</v>
      </c>
      <c r="F3896" t="s">
        <v>11452</v>
      </c>
      <c r="G3896" t="s">
        <v>679</v>
      </c>
      <c r="H3896" t="s">
        <v>135</v>
      </c>
      <c r="I3896" t="s">
        <v>136</v>
      </c>
      <c r="J3896" t="s">
        <v>137</v>
      </c>
      <c r="K3896" t="s">
        <v>138</v>
      </c>
      <c r="L3896" t="s">
        <v>11453</v>
      </c>
      <c r="M3896" t="s">
        <v>11454</v>
      </c>
      <c r="N3896">
        <v>2.2450000000000001</v>
      </c>
      <c r="O3896">
        <v>0</v>
      </c>
      <c r="P3896">
        <v>1474</v>
      </c>
      <c r="Q3896">
        <v>0</v>
      </c>
      <c r="R3896">
        <v>0</v>
      </c>
      <c r="S3896">
        <v>2</v>
      </c>
      <c r="T3896">
        <v>187</v>
      </c>
      <c r="U3896">
        <v>0</v>
      </c>
      <c r="V3896">
        <v>2</v>
      </c>
      <c r="W3896">
        <v>0</v>
      </c>
      <c r="X3896">
        <v>1149.1068247898472</v>
      </c>
      <c r="Y3896">
        <v>0</v>
      </c>
      <c r="Z3896">
        <v>0</v>
      </c>
      <c r="AA3896">
        <v>410.902528216181</v>
      </c>
      <c r="AB3896">
        <v>808.4494737251664</v>
      </c>
      <c r="AC3896">
        <v>0</v>
      </c>
      <c r="AD3896">
        <v>282.23681411151892</v>
      </c>
      <c r="AE3896">
        <v>2650.6956408427136</v>
      </c>
    </row>
    <row r="3897" spans="1:31" x14ac:dyDescent="0.3">
      <c r="A3897">
        <v>2460030</v>
      </c>
      <c r="B3897">
        <v>1</v>
      </c>
      <c r="C3897" t="s">
        <v>80</v>
      </c>
      <c r="D3897" t="s">
        <v>82</v>
      </c>
      <c r="E3897" t="s">
        <v>182</v>
      </c>
      <c r="F3897" t="s">
        <v>11185</v>
      </c>
      <c r="G3897" t="s">
        <v>259</v>
      </c>
      <c r="H3897" t="s">
        <v>144</v>
      </c>
      <c r="I3897" t="s">
        <v>136</v>
      </c>
      <c r="J3897" t="s">
        <v>137</v>
      </c>
      <c r="K3897" t="s">
        <v>138</v>
      </c>
      <c r="L3897" t="s">
        <v>11455</v>
      </c>
      <c r="M3897" t="s">
        <v>11456</v>
      </c>
      <c r="N3897">
        <v>9.6405555550000006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63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754.66705756150213</v>
      </c>
      <c r="AC3897">
        <v>0</v>
      </c>
      <c r="AD3897">
        <v>0</v>
      </c>
      <c r="AE3897">
        <v>754.66705756150213</v>
      </c>
    </row>
    <row r="3898" spans="1:31" x14ac:dyDescent="0.3">
      <c r="A3898">
        <v>2459761</v>
      </c>
      <c r="B3898">
        <v>1</v>
      </c>
      <c r="C3898" t="s">
        <v>80</v>
      </c>
      <c r="D3898" t="s">
        <v>95</v>
      </c>
      <c r="E3898" t="s">
        <v>169</v>
      </c>
      <c r="F3898" t="s">
        <v>11457</v>
      </c>
      <c r="G3898" t="s">
        <v>149</v>
      </c>
      <c r="H3898" t="s">
        <v>135</v>
      </c>
      <c r="I3898" t="s">
        <v>136</v>
      </c>
      <c r="J3898" t="s">
        <v>137</v>
      </c>
      <c r="K3898" t="s">
        <v>138</v>
      </c>
      <c r="L3898" t="s">
        <v>11458</v>
      </c>
      <c r="M3898" t="s">
        <v>11459</v>
      </c>
      <c r="N3898">
        <v>0.268055555</v>
      </c>
      <c r="O3898">
        <v>0</v>
      </c>
      <c r="P3898">
        <v>3277</v>
      </c>
      <c r="Q3898">
        <v>0</v>
      </c>
      <c r="R3898">
        <v>1</v>
      </c>
      <c r="S3898">
        <v>0</v>
      </c>
      <c r="T3898">
        <v>532</v>
      </c>
      <c r="U3898">
        <v>0</v>
      </c>
      <c r="V3898">
        <v>0</v>
      </c>
      <c r="W3898">
        <v>0</v>
      </c>
      <c r="X3898">
        <v>246.61523638038997</v>
      </c>
      <c r="Y3898">
        <v>0</v>
      </c>
      <c r="Z3898">
        <v>0</v>
      </c>
      <c r="AA3898">
        <v>0</v>
      </c>
      <c r="AB3898">
        <v>203.3060667602914</v>
      </c>
      <c r="AC3898">
        <v>0</v>
      </c>
      <c r="AD3898">
        <v>0</v>
      </c>
      <c r="AE3898">
        <v>449.9213031406814</v>
      </c>
    </row>
    <row r="3899" spans="1:31" x14ac:dyDescent="0.3">
      <c r="A3899">
        <v>2459824</v>
      </c>
      <c r="B3899">
        <v>1</v>
      </c>
      <c r="C3899" t="s">
        <v>80</v>
      </c>
      <c r="D3899" t="s">
        <v>102</v>
      </c>
      <c r="E3899" t="s">
        <v>169</v>
      </c>
      <c r="F3899" t="s">
        <v>11460</v>
      </c>
      <c r="G3899" t="s">
        <v>226</v>
      </c>
      <c r="H3899" t="s">
        <v>135</v>
      </c>
      <c r="I3899" t="s">
        <v>136</v>
      </c>
      <c r="J3899" t="s">
        <v>137</v>
      </c>
      <c r="K3899" t="s">
        <v>162</v>
      </c>
      <c r="L3899" t="s">
        <v>11461</v>
      </c>
      <c r="M3899" t="s">
        <v>11462</v>
      </c>
      <c r="N3899">
        <v>7.2055555550000001</v>
      </c>
      <c r="O3899">
        <v>1</v>
      </c>
      <c r="P3899">
        <v>1709</v>
      </c>
      <c r="Q3899">
        <v>10</v>
      </c>
      <c r="R3899">
        <v>527</v>
      </c>
      <c r="S3899">
        <v>16</v>
      </c>
      <c r="T3899">
        <v>291</v>
      </c>
      <c r="U3899">
        <v>8</v>
      </c>
      <c r="V3899">
        <v>1</v>
      </c>
      <c r="W3899">
        <v>0.71326080209973552</v>
      </c>
      <c r="X3899">
        <v>2069.6392494162315</v>
      </c>
      <c r="Y3899">
        <v>102.31299184976358</v>
      </c>
      <c r="Z3899">
        <v>1120.6590305863219</v>
      </c>
      <c r="AA3899">
        <v>1246.9231588009332</v>
      </c>
      <c r="AB3899">
        <v>2868.1645366340431</v>
      </c>
      <c r="AC3899">
        <v>10557.105087432767</v>
      </c>
      <c r="AD3899">
        <v>466.8608354271243</v>
      </c>
      <c r="AE3899">
        <v>18432.378150949284</v>
      </c>
    </row>
    <row r="3900" spans="1:31" x14ac:dyDescent="0.3">
      <c r="A3900">
        <v>2459967</v>
      </c>
      <c r="B3900">
        <v>1</v>
      </c>
      <c r="C3900" t="s">
        <v>80</v>
      </c>
      <c r="D3900" t="s">
        <v>105</v>
      </c>
      <c r="E3900" t="s">
        <v>141</v>
      </c>
      <c r="F3900" t="s">
        <v>11463</v>
      </c>
      <c r="G3900" t="s">
        <v>143</v>
      </c>
      <c r="H3900" t="s">
        <v>144</v>
      </c>
      <c r="I3900" t="s">
        <v>136</v>
      </c>
      <c r="J3900" t="s">
        <v>137</v>
      </c>
      <c r="K3900" t="s">
        <v>138</v>
      </c>
      <c r="L3900" t="s">
        <v>11464</v>
      </c>
      <c r="M3900" t="s">
        <v>11465</v>
      </c>
      <c r="N3900">
        <v>0.96055555500000001</v>
      </c>
      <c r="O3900">
        <v>0</v>
      </c>
      <c r="P3900">
        <v>29</v>
      </c>
      <c r="Q3900">
        <v>0</v>
      </c>
      <c r="R3900">
        <v>0</v>
      </c>
      <c r="S3900">
        <v>0</v>
      </c>
      <c r="T3900">
        <v>4</v>
      </c>
      <c r="U3900">
        <v>0</v>
      </c>
      <c r="V3900">
        <v>0</v>
      </c>
      <c r="W3900">
        <v>0</v>
      </c>
      <c r="X3900">
        <v>14.586014989574185</v>
      </c>
      <c r="Y3900">
        <v>0</v>
      </c>
      <c r="Z3900">
        <v>0</v>
      </c>
      <c r="AA3900">
        <v>0</v>
      </c>
      <c r="AB3900">
        <v>0.36424498847396869</v>
      </c>
      <c r="AC3900">
        <v>0</v>
      </c>
      <c r="AD3900">
        <v>0</v>
      </c>
      <c r="AE3900">
        <v>14.950259978048154</v>
      </c>
    </row>
    <row r="3901" spans="1:31" x14ac:dyDescent="0.3">
      <c r="A3901">
        <v>2460216</v>
      </c>
      <c r="B3901">
        <v>1</v>
      </c>
      <c r="C3901" t="s">
        <v>80</v>
      </c>
      <c r="D3901" t="s">
        <v>107</v>
      </c>
      <c r="E3901" t="s">
        <v>141</v>
      </c>
      <c r="F3901" t="s">
        <v>11466</v>
      </c>
      <c r="G3901" t="s">
        <v>143</v>
      </c>
      <c r="H3901" t="s">
        <v>144</v>
      </c>
      <c r="I3901" t="s">
        <v>136</v>
      </c>
      <c r="J3901" t="s">
        <v>137</v>
      </c>
      <c r="K3901" t="s">
        <v>138</v>
      </c>
      <c r="L3901" t="s">
        <v>11467</v>
      </c>
      <c r="M3901" t="s">
        <v>11468</v>
      </c>
      <c r="N3901">
        <v>0.75249999999999995</v>
      </c>
      <c r="O3901">
        <v>0</v>
      </c>
      <c r="P3901">
        <v>53</v>
      </c>
      <c r="Q3901">
        <v>0</v>
      </c>
      <c r="R3901">
        <v>0</v>
      </c>
      <c r="S3901">
        <v>0</v>
      </c>
      <c r="T3901">
        <v>6</v>
      </c>
      <c r="U3901">
        <v>0</v>
      </c>
      <c r="V3901">
        <v>0</v>
      </c>
      <c r="W3901">
        <v>0</v>
      </c>
      <c r="X3901">
        <v>8.3893346014513313</v>
      </c>
      <c r="Y3901">
        <v>0</v>
      </c>
      <c r="Z3901">
        <v>0</v>
      </c>
      <c r="AA3901">
        <v>0</v>
      </c>
      <c r="AB3901">
        <v>9.0518741767355468</v>
      </c>
      <c r="AC3901">
        <v>0</v>
      </c>
      <c r="AD3901">
        <v>0</v>
      </c>
      <c r="AE3901">
        <v>17.441208778186876</v>
      </c>
    </row>
    <row r="3902" spans="1:31" x14ac:dyDescent="0.3">
      <c r="A3902">
        <v>2459921</v>
      </c>
      <c r="B3902">
        <v>1</v>
      </c>
      <c r="C3902" t="s">
        <v>81</v>
      </c>
      <c r="D3902" t="s">
        <v>115</v>
      </c>
      <c r="E3902" t="s">
        <v>141</v>
      </c>
      <c r="F3902" t="s">
        <v>11469</v>
      </c>
      <c r="G3902" t="s">
        <v>156</v>
      </c>
      <c r="H3902" t="s">
        <v>144</v>
      </c>
      <c r="I3902" t="s">
        <v>136</v>
      </c>
      <c r="J3902" t="s">
        <v>137</v>
      </c>
      <c r="K3902" t="s">
        <v>138</v>
      </c>
      <c r="L3902" t="s">
        <v>11470</v>
      </c>
      <c r="M3902" t="s">
        <v>11471</v>
      </c>
      <c r="N3902">
        <v>3.011111111</v>
      </c>
      <c r="O3902">
        <v>0</v>
      </c>
      <c r="P3902">
        <v>47</v>
      </c>
      <c r="Q3902">
        <v>0</v>
      </c>
      <c r="R3902">
        <v>0</v>
      </c>
      <c r="S3902">
        <v>0</v>
      </c>
      <c r="T3902">
        <v>1</v>
      </c>
      <c r="U3902">
        <v>0</v>
      </c>
      <c r="V3902">
        <v>0</v>
      </c>
      <c r="W3902">
        <v>0</v>
      </c>
      <c r="X3902">
        <v>18.559538634979955</v>
      </c>
      <c r="Y3902">
        <v>0</v>
      </c>
      <c r="Z3902">
        <v>0</v>
      </c>
      <c r="AA3902">
        <v>0</v>
      </c>
      <c r="AB3902">
        <v>0.22488408971917254</v>
      </c>
      <c r="AC3902">
        <v>0</v>
      </c>
      <c r="AD3902">
        <v>0</v>
      </c>
      <c r="AE3902">
        <v>18.784422724699127</v>
      </c>
    </row>
    <row r="3903" spans="1:31" x14ac:dyDescent="0.3">
      <c r="A3903">
        <v>2460345</v>
      </c>
      <c r="B3903">
        <v>1</v>
      </c>
      <c r="C3903" t="s">
        <v>81</v>
      </c>
      <c r="D3903" t="s">
        <v>121</v>
      </c>
      <c r="E3903" t="s">
        <v>132</v>
      </c>
      <c r="F3903" t="s">
        <v>11472</v>
      </c>
      <c r="G3903" t="s">
        <v>149</v>
      </c>
      <c r="H3903" t="s">
        <v>135</v>
      </c>
      <c r="I3903" t="s">
        <v>136</v>
      </c>
      <c r="J3903" t="s">
        <v>137</v>
      </c>
      <c r="K3903" t="s">
        <v>138</v>
      </c>
      <c r="L3903" t="s">
        <v>11473</v>
      </c>
      <c r="M3903" t="s">
        <v>11474</v>
      </c>
      <c r="N3903">
        <v>21.601944444000001</v>
      </c>
      <c r="O3903">
        <v>0</v>
      </c>
      <c r="P3903">
        <v>129</v>
      </c>
      <c r="Q3903">
        <v>1</v>
      </c>
      <c r="R3903">
        <v>3</v>
      </c>
      <c r="S3903">
        <v>3</v>
      </c>
      <c r="T3903">
        <v>3</v>
      </c>
      <c r="U3903">
        <v>0</v>
      </c>
      <c r="V3903">
        <v>0</v>
      </c>
      <c r="W3903">
        <v>0</v>
      </c>
      <c r="X3903">
        <v>235.22897733911748</v>
      </c>
      <c r="Y3903">
        <v>5.1303214579482024</v>
      </c>
      <c r="Z3903">
        <v>0.14711736689390889</v>
      </c>
      <c r="AA3903">
        <v>125.95120922808476</v>
      </c>
      <c r="AB3903">
        <v>101.12842892543961</v>
      </c>
      <c r="AC3903">
        <v>0</v>
      </c>
      <c r="AD3903">
        <v>0</v>
      </c>
      <c r="AE3903">
        <v>467.58605431748401</v>
      </c>
    </row>
    <row r="3904" spans="1:31" x14ac:dyDescent="0.3">
      <c r="A3904">
        <v>2460130</v>
      </c>
      <c r="B3904">
        <v>1</v>
      </c>
      <c r="C3904" t="s">
        <v>80</v>
      </c>
      <c r="D3904" t="s">
        <v>92</v>
      </c>
      <c r="E3904" t="s">
        <v>173</v>
      </c>
      <c r="F3904" t="s">
        <v>11475</v>
      </c>
      <c r="G3904" t="s">
        <v>175</v>
      </c>
      <c r="H3904" t="s">
        <v>144</v>
      </c>
      <c r="I3904" t="s">
        <v>136</v>
      </c>
      <c r="J3904" t="s">
        <v>137</v>
      </c>
      <c r="K3904" t="s">
        <v>138</v>
      </c>
      <c r="L3904" t="s">
        <v>11476</v>
      </c>
      <c r="M3904" t="s">
        <v>11477</v>
      </c>
      <c r="N3904">
        <v>2.14</v>
      </c>
      <c r="O3904">
        <v>0</v>
      </c>
      <c r="P3904">
        <v>1</v>
      </c>
      <c r="Q3904">
        <v>0</v>
      </c>
      <c r="R3904">
        <v>1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0.26663397865347394</v>
      </c>
      <c r="Y3904">
        <v>0</v>
      </c>
      <c r="Z3904">
        <v>0.98634998836053467</v>
      </c>
      <c r="AA3904">
        <v>0</v>
      </c>
      <c r="AB3904">
        <v>0</v>
      </c>
      <c r="AC3904">
        <v>0</v>
      </c>
      <c r="AD3904">
        <v>0</v>
      </c>
      <c r="AE3904">
        <v>1.2529839670140086</v>
      </c>
    </row>
    <row r="3905" spans="1:31" x14ac:dyDescent="0.3">
      <c r="A3905">
        <v>2460299</v>
      </c>
      <c r="B3905">
        <v>1</v>
      </c>
      <c r="C3905" t="s">
        <v>80</v>
      </c>
      <c r="D3905" t="s">
        <v>106</v>
      </c>
      <c r="E3905" t="s">
        <v>141</v>
      </c>
      <c r="F3905" t="s">
        <v>11478</v>
      </c>
      <c r="G3905" t="s">
        <v>156</v>
      </c>
      <c r="H3905" t="s">
        <v>144</v>
      </c>
      <c r="I3905" t="s">
        <v>136</v>
      </c>
      <c r="J3905" t="s">
        <v>137</v>
      </c>
      <c r="K3905" t="s">
        <v>138</v>
      </c>
      <c r="L3905" t="s">
        <v>11479</v>
      </c>
      <c r="M3905" t="s">
        <v>11480</v>
      </c>
      <c r="N3905">
        <v>4.1297222219999998</v>
      </c>
      <c r="O3905">
        <v>0</v>
      </c>
      <c r="P3905">
        <v>5</v>
      </c>
      <c r="Q3905">
        <v>0</v>
      </c>
      <c r="R3905">
        <v>0</v>
      </c>
      <c r="S3905">
        <v>0</v>
      </c>
      <c r="T3905">
        <v>1</v>
      </c>
      <c r="U3905">
        <v>0</v>
      </c>
      <c r="V3905">
        <v>0</v>
      </c>
      <c r="W3905">
        <v>0</v>
      </c>
      <c r="X3905">
        <v>14.772020077478174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14.772020077478174</v>
      </c>
    </row>
    <row r="3906" spans="1:31" x14ac:dyDescent="0.3">
      <c r="A3906">
        <v>2460153</v>
      </c>
      <c r="B3906">
        <v>1</v>
      </c>
      <c r="C3906" t="s">
        <v>81</v>
      </c>
      <c r="D3906" t="s">
        <v>127</v>
      </c>
      <c r="E3906" t="s">
        <v>173</v>
      </c>
      <c r="F3906" t="s">
        <v>11481</v>
      </c>
      <c r="G3906" t="s">
        <v>461</v>
      </c>
      <c r="H3906" t="s">
        <v>144</v>
      </c>
      <c r="I3906" t="s">
        <v>136</v>
      </c>
      <c r="J3906" t="s">
        <v>137</v>
      </c>
      <c r="K3906" t="s">
        <v>138</v>
      </c>
      <c r="L3906" t="s">
        <v>11482</v>
      </c>
      <c r="M3906" t="s">
        <v>11483</v>
      </c>
      <c r="N3906">
        <v>0.71222222199999996</v>
      </c>
      <c r="O3906">
        <v>0</v>
      </c>
      <c r="P3906">
        <v>0</v>
      </c>
      <c r="Q3906">
        <v>0</v>
      </c>
      <c r="R3906">
        <v>0</v>
      </c>
      <c r="S3906">
        <v>0</v>
      </c>
      <c r="T3906">
        <v>1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1.2869239986779133</v>
      </c>
      <c r="AC3906">
        <v>0</v>
      </c>
      <c r="AD3906">
        <v>0</v>
      </c>
      <c r="AE3906">
        <v>1.2869239986779133</v>
      </c>
    </row>
    <row r="3907" spans="1:31" x14ac:dyDescent="0.3">
      <c r="A3907">
        <v>2459904</v>
      </c>
      <c r="B3907">
        <v>1</v>
      </c>
      <c r="C3907" t="s">
        <v>80</v>
      </c>
      <c r="D3907" t="s">
        <v>84</v>
      </c>
      <c r="E3907" t="s">
        <v>159</v>
      </c>
      <c r="F3907" t="s">
        <v>11484</v>
      </c>
      <c r="G3907" t="s">
        <v>226</v>
      </c>
      <c r="H3907" t="s">
        <v>144</v>
      </c>
      <c r="I3907" t="s">
        <v>136</v>
      </c>
      <c r="J3907" t="s">
        <v>137</v>
      </c>
      <c r="K3907" t="s">
        <v>162</v>
      </c>
      <c r="L3907" t="s">
        <v>11485</v>
      </c>
      <c r="M3907" t="s">
        <v>11486</v>
      </c>
      <c r="N3907">
        <v>2.8991666660000002</v>
      </c>
      <c r="O3907">
        <v>0</v>
      </c>
      <c r="P3907">
        <v>453</v>
      </c>
      <c r="Q3907">
        <v>0</v>
      </c>
      <c r="R3907">
        <v>0</v>
      </c>
      <c r="S3907">
        <v>0</v>
      </c>
      <c r="T3907">
        <v>23</v>
      </c>
      <c r="U3907">
        <v>0</v>
      </c>
      <c r="V3907">
        <v>0</v>
      </c>
      <c r="W3907">
        <v>0</v>
      </c>
      <c r="X3907">
        <v>494.19715875953403</v>
      </c>
      <c r="Y3907">
        <v>0</v>
      </c>
      <c r="Z3907">
        <v>0</v>
      </c>
      <c r="AA3907">
        <v>0</v>
      </c>
      <c r="AB3907">
        <v>197.26397034329693</v>
      </c>
      <c r="AC3907">
        <v>0</v>
      </c>
      <c r="AD3907">
        <v>0</v>
      </c>
      <c r="AE3907">
        <v>691.46112910283091</v>
      </c>
    </row>
    <row r="3908" spans="1:31" x14ac:dyDescent="0.3">
      <c r="A3908">
        <v>2460199</v>
      </c>
      <c r="B3908">
        <v>1</v>
      </c>
      <c r="C3908" t="s">
        <v>81</v>
      </c>
      <c r="D3908" t="s">
        <v>122</v>
      </c>
      <c r="E3908" t="s">
        <v>141</v>
      </c>
      <c r="F3908" t="s">
        <v>11487</v>
      </c>
      <c r="G3908" t="s">
        <v>156</v>
      </c>
      <c r="H3908" t="s">
        <v>144</v>
      </c>
      <c r="I3908" t="s">
        <v>136</v>
      </c>
      <c r="J3908" t="s">
        <v>137</v>
      </c>
      <c r="K3908" t="s">
        <v>138</v>
      </c>
      <c r="L3908" t="s">
        <v>11488</v>
      </c>
      <c r="M3908" t="s">
        <v>11489</v>
      </c>
      <c r="N3908">
        <v>0.51944444400000001</v>
      </c>
      <c r="O3908">
        <v>0</v>
      </c>
      <c r="P3908">
        <v>129</v>
      </c>
      <c r="Q3908">
        <v>0</v>
      </c>
      <c r="R3908">
        <v>0</v>
      </c>
      <c r="S3908">
        <v>0</v>
      </c>
      <c r="T3908">
        <v>98</v>
      </c>
      <c r="U3908">
        <v>0</v>
      </c>
      <c r="V3908">
        <v>0</v>
      </c>
      <c r="W3908">
        <v>0</v>
      </c>
      <c r="X3908">
        <v>18.215011664553209</v>
      </c>
      <c r="Y3908">
        <v>0</v>
      </c>
      <c r="Z3908">
        <v>0</v>
      </c>
      <c r="AA3908">
        <v>0</v>
      </c>
      <c r="AB3908">
        <v>18.64416851577603</v>
      </c>
      <c r="AC3908">
        <v>0</v>
      </c>
      <c r="AD3908">
        <v>0</v>
      </c>
      <c r="AE3908">
        <v>36.85918018032924</v>
      </c>
    </row>
    <row r="3909" spans="1:31" x14ac:dyDescent="0.3">
      <c r="A3909">
        <v>2460282</v>
      </c>
      <c r="B3909">
        <v>1</v>
      </c>
      <c r="C3909" t="s">
        <v>80</v>
      </c>
      <c r="D3909" t="s">
        <v>95</v>
      </c>
      <c r="E3909" t="s">
        <v>141</v>
      </c>
      <c r="F3909" t="s">
        <v>11490</v>
      </c>
      <c r="G3909" t="s">
        <v>143</v>
      </c>
      <c r="H3909" t="s">
        <v>144</v>
      </c>
      <c r="I3909" t="s">
        <v>136</v>
      </c>
      <c r="J3909" t="s">
        <v>137</v>
      </c>
      <c r="K3909" t="s">
        <v>138</v>
      </c>
      <c r="L3909" t="s">
        <v>11491</v>
      </c>
      <c r="M3909" t="s">
        <v>11492</v>
      </c>
      <c r="N3909">
        <v>1.0241666659999999</v>
      </c>
      <c r="O3909">
        <v>0</v>
      </c>
      <c r="P3909">
        <v>108</v>
      </c>
      <c r="Q3909">
        <v>0</v>
      </c>
      <c r="R3909">
        <v>0</v>
      </c>
      <c r="S3909">
        <v>0</v>
      </c>
      <c r="T3909">
        <v>16</v>
      </c>
      <c r="U3909">
        <v>0</v>
      </c>
      <c r="V3909">
        <v>0</v>
      </c>
      <c r="W3909">
        <v>0</v>
      </c>
      <c r="X3909">
        <v>38.951184177516758</v>
      </c>
      <c r="Y3909">
        <v>0</v>
      </c>
      <c r="Z3909">
        <v>0</v>
      </c>
      <c r="AA3909">
        <v>0</v>
      </c>
      <c r="AB3909">
        <v>16.686211994260535</v>
      </c>
      <c r="AC3909">
        <v>0</v>
      </c>
      <c r="AD3909">
        <v>0</v>
      </c>
      <c r="AE3909">
        <v>55.637396171777297</v>
      </c>
    </row>
    <row r="3910" spans="1:31" x14ac:dyDescent="0.3">
      <c r="A3910">
        <v>2459944</v>
      </c>
      <c r="B3910">
        <v>1</v>
      </c>
      <c r="C3910" t="s">
        <v>80</v>
      </c>
      <c r="D3910" t="s">
        <v>83</v>
      </c>
      <c r="E3910" t="s">
        <v>159</v>
      </c>
      <c r="F3910" t="s">
        <v>11493</v>
      </c>
      <c r="G3910" t="s">
        <v>226</v>
      </c>
      <c r="H3910" t="s">
        <v>144</v>
      </c>
      <c r="I3910" t="s">
        <v>136</v>
      </c>
      <c r="J3910" t="s">
        <v>137</v>
      </c>
      <c r="K3910" t="s">
        <v>162</v>
      </c>
      <c r="L3910" t="s">
        <v>11494</v>
      </c>
      <c r="M3910" t="s">
        <v>11495</v>
      </c>
      <c r="N3910">
        <v>1.3125</v>
      </c>
      <c r="O3910">
        <v>0</v>
      </c>
      <c r="P3910">
        <v>393</v>
      </c>
      <c r="Q3910">
        <v>0</v>
      </c>
      <c r="R3910">
        <v>0</v>
      </c>
      <c r="S3910">
        <v>0</v>
      </c>
      <c r="T3910">
        <v>51</v>
      </c>
      <c r="U3910">
        <v>0</v>
      </c>
      <c r="V3910">
        <v>0</v>
      </c>
      <c r="W3910">
        <v>0</v>
      </c>
      <c r="X3910">
        <v>128.04942147110327</v>
      </c>
      <c r="Y3910">
        <v>0</v>
      </c>
      <c r="Z3910">
        <v>0</v>
      </c>
      <c r="AA3910">
        <v>0</v>
      </c>
      <c r="AB3910">
        <v>56.556475803745037</v>
      </c>
      <c r="AC3910">
        <v>0</v>
      </c>
      <c r="AD3910">
        <v>0</v>
      </c>
      <c r="AE3910">
        <v>184.6058972748483</v>
      </c>
    </row>
    <row r="3911" spans="1:31" x14ac:dyDescent="0.3">
      <c r="A3911">
        <v>2460176</v>
      </c>
      <c r="B3911">
        <v>1</v>
      </c>
      <c r="C3911" t="s">
        <v>80</v>
      </c>
      <c r="D3911" t="s">
        <v>103</v>
      </c>
      <c r="E3911" t="s">
        <v>284</v>
      </c>
      <c r="F3911" t="s">
        <v>2284</v>
      </c>
      <c r="G3911" t="s">
        <v>149</v>
      </c>
      <c r="H3911" t="s">
        <v>135</v>
      </c>
      <c r="I3911" t="s">
        <v>136</v>
      </c>
      <c r="J3911" t="s">
        <v>137</v>
      </c>
      <c r="K3911" t="s">
        <v>138</v>
      </c>
      <c r="L3911" t="s">
        <v>11496</v>
      </c>
      <c r="M3911" t="s">
        <v>11497</v>
      </c>
      <c r="N3911">
        <v>5.7777777000000002E-2</v>
      </c>
      <c r="O3911">
        <v>0</v>
      </c>
      <c r="P3911">
        <v>9</v>
      </c>
      <c r="Q3911">
        <v>43</v>
      </c>
      <c r="R3911">
        <v>85</v>
      </c>
      <c r="S3911">
        <v>17</v>
      </c>
      <c r="T3911">
        <v>23</v>
      </c>
      <c r="U3911">
        <v>5</v>
      </c>
      <c r="V3911">
        <v>0</v>
      </c>
      <c r="W3911">
        <v>0</v>
      </c>
      <c r="X3911">
        <v>0.10521884986221677</v>
      </c>
      <c r="Y3911">
        <v>0.93735092647830398</v>
      </c>
      <c r="Z3911">
        <v>3.9413985938942893</v>
      </c>
      <c r="AA3911">
        <v>12.193247637674089</v>
      </c>
      <c r="AB3911">
        <v>4.7810393027276934</v>
      </c>
      <c r="AC3911">
        <v>43.293815329359965</v>
      </c>
      <c r="AD3911">
        <v>0</v>
      </c>
      <c r="AE3911">
        <v>65.25207063999656</v>
      </c>
    </row>
    <row r="3912" spans="1:31" x14ac:dyDescent="0.3">
      <c r="A3912">
        <v>2459964</v>
      </c>
      <c r="B3912">
        <v>1</v>
      </c>
      <c r="C3912" t="s">
        <v>81</v>
      </c>
      <c r="D3912" t="s">
        <v>112</v>
      </c>
      <c r="E3912" t="s">
        <v>132</v>
      </c>
      <c r="F3912" t="s">
        <v>11498</v>
      </c>
      <c r="G3912" t="s">
        <v>381</v>
      </c>
      <c r="H3912" t="s">
        <v>135</v>
      </c>
      <c r="I3912" t="s">
        <v>136</v>
      </c>
      <c r="J3912" t="s">
        <v>137</v>
      </c>
      <c r="K3912" t="s">
        <v>162</v>
      </c>
      <c r="L3912" t="s">
        <v>11499</v>
      </c>
      <c r="M3912" t="s">
        <v>11500</v>
      </c>
      <c r="N3912">
        <v>0.212777777</v>
      </c>
      <c r="O3912">
        <v>0</v>
      </c>
      <c r="P3912">
        <v>3</v>
      </c>
      <c r="Q3912">
        <v>6</v>
      </c>
      <c r="R3912">
        <v>9</v>
      </c>
      <c r="S3912">
        <v>11</v>
      </c>
      <c r="T3912">
        <v>2</v>
      </c>
      <c r="U3912">
        <v>5</v>
      </c>
      <c r="V3912">
        <v>0</v>
      </c>
      <c r="W3912">
        <v>0</v>
      </c>
      <c r="X3912">
        <v>4.6304490757018257E-2</v>
      </c>
      <c r="Y3912">
        <v>61.892564539908257</v>
      </c>
      <c r="Z3912">
        <v>0.2747141187814553</v>
      </c>
      <c r="AA3912">
        <v>78.20394759069579</v>
      </c>
      <c r="AB3912">
        <v>0.91597915541285346</v>
      </c>
      <c r="AC3912">
        <v>236.56392884384238</v>
      </c>
      <c r="AD3912">
        <v>0</v>
      </c>
      <c r="AE3912">
        <v>377.89743873939778</v>
      </c>
    </row>
    <row r="3913" spans="1:31" x14ac:dyDescent="0.3">
      <c r="A3913">
        <v>2460113</v>
      </c>
      <c r="B3913">
        <v>1</v>
      </c>
      <c r="C3913" t="s">
        <v>80</v>
      </c>
      <c r="D3913" t="s">
        <v>103</v>
      </c>
      <c r="E3913" t="s">
        <v>173</v>
      </c>
      <c r="F3913" t="s">
        <v>11501</v>
      </c>
      <c r="G3913" t="s">
        <v>175</v>
      </c>
      <c r="H3913" t="s">
        <v>144</v>
      </c>
      <c r="I3913" t="s">
        <v>136</v>
      </c>
      <c r="J3913" t="s">
        <v>137</v>
      </c>
      <c r="K3913" t="s">
        <v>138</v>
      </c>
      <c r="L3913" t="s">
        <v>11502</v>
      </c>
      <c r="M3913" t="s">
        <v>11503</v>
      </c>
      <c r="N3913">
        <v>1.75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1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5.706136215471564</v>
      </c>
      <c r="AC3913">
        <v>0</v>
      </c>
      <c r="AD3913">
        <v>0</v>
      </c>
      <c r="AE3913">
        <v>5.706136215471564</v>
      </c>
    </row>
    <row r="3914" spans="1:31" x14ac:dyDescent="0.3">
      <c r="A3914">
        <v>2459821</v>
      </c>
      <c r="B3914">
        <v>1</v>
      </c>
      <c r="C3914" t="s">
        <v>80</v>
      </c>
      <c r="D3914" t="s">
        <v>96</v>
      </c>
      <c r="E3914" t="s">
        <v>173</v>
      </c>
      <c r="F3914" t="s">
        <v>11504</v>
      </c>
      <c r="G3914" t="s">
        <v>175</v>
      </c>
      <c r="H3914" t="s">
        <v>144</v>
      </c>
      <c r="I3914" t="s">
        <v>136</v>
      </c>
      <c r="J3914" t="s">
        <v>137</v>
      </c>
      <c r="K3914" t="s">
        <v>138</v>
      </c>
      <c r="L3914" t="s">
        <v>11505</v>
      </c>
      <c r="M3914" t="s">
        <v>11506</v>
      </c>
      <c r="N3914">
        <v>3.2580555549999999</v>
      </c>
      <c r="O3914">
        <v>0</v>
      </c>
      <c r="P3914">
        <v>1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0.974076356164715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0.974076356164715</v>
      </c>
    </row>
    <row r="3915" spans="1:31" x14ac:dyDescent="0.3">
      <c r="A3915">
        <v>2459853</v>
      </c>
      <c r="B3915">
        <v>1</v>
      </c>
      <c r="C3915" t="s">
        <v>80</v>
      </c>
      <c r="D3915" t="s">
        <v>107</v>
      </c>
      <c r="E3915" t="s">
        <v>141</v>
      </c>
      <c r="F3915" t="s">
        <v>11507</v>
      </c>
      <c r="G3915" t="s">
        <v>366</v>
      </c>
      <c r="H3915" t="s">
        <v>144</v>
      </c>
      <c r="I3915" t="s">
        <v>136</v>
      </c>
      <c r="J3915" t="s">
        <v>137</v>
      </c>
      <c r="K3915" t="s">
        <v>138</v>
      </c>
      <c r="L3915" t="s">
        <v>11508</v>
      </c>
      <c r="M3915" t="s">
        <v>11509</v>
      </c>
      <c r="N3915">
        <v>3.349722222</v>
      </c>
      <c r="O3915">
        <v>0</v>
      </c>
      <c r="P3915">
        <v>9</v>
      </c>
      <c r="Q3915">
        <v>0</v>
      </c>
      <c r="R3915">
        <v>0</v>
      </c>
      <c r="S3915">
        <v>0</v>
      </c>
      <c r="T3915">
        <v>8</v>
      </c>
      <c r="U3915">
        <v>0</v>
      </c>
      <c r="V3915">
        <v>0</v>
      </c>
      <c r="W3915">
        <v>0</v>
      </c>
      <c r="X3915">
        <v>12.43778025554381</v>
      </c>
      <c r="Y3915">
        <v>0</v>
      </c>
      <c r="Z3915">
        <v>0</v>
      </c>
      <c r="AA3915">
        <v>0</v>
      </c>
      <c r="AB3915">
        <v>59.572461029041989</v>
      </c>
      <c r="AC3915">
        <v>0</v>
      </c>
      <c r="AD3915">
        <v>0</v>
      </c>
      <c r="AE3915">
        <v>72.010241284585803</v>
      </c>
    </row>
    <row r="3916" spans="1:31" x14ac:dyDescent="0.3">
      <c r="A3916">
        <v>2459830</v>
      </c>
      <c r="B3916">
        <v>1</v>
      </c>
      <c r="C3916" t="s">
        <v>81</v>
      </c>
      <c r="D3916" t="s">
        <v>113</v>
      </c>
      <c r="E3916" t="s">
        <v>173</v>
      </c>
      <c r="F3916" t="s">
        <v>11510</v>
      </c>
      <c r="G3916" t="s">
        <v>175</v>
      </c>
      <c r="H3916" t="s">
        <v>144</v>
      </c>
      <c r="I3916" t="s">
        <v>136</v>
      </c>
      <c r="J3916" t="s">
        <v>137</v>
      </c>
      <c r="K3916" t="s">
        <v>138</v>
      </c>
      <c r="L3916" t="s">
        <v>11511</v>
      </c>
      <c r="M3916" t="s">
        <v>11512</v>
      </c>
      <c r="N3916">
        <v>1.2949999999999999</v>
      </c>
      <c r="O3916">
        <v>0</v>
      </c>
      <c r="P3916">
        <v>1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2.3505158631940996E-3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2.3505158631940996E-3</v>
      </c>
    </row>
    <row r="3917" spans="1:31" x14ac:dyDescent="0.3">
      <c r="A3917">
        <v>2459807</v>
      </c>
      <c r="B3917">
        <v>1</v>
      </c>
      <c r="C3917" t="s">
        <v>81</v>
      </c>
      <c r="D3917" t="s">
        <v>112</v>
      </c>
      <c r="E3917" t="s">
        <v>132</v>
      </c>
      <c r="F3917" t="s">
        <v>11513</v>
      </c>
      <c r="G3917" t="s">
        <v>226</v>
      </c>
      <c r="H3917" t="s">
        <v>135</v>
      </c>
      <c r="I3917" t="s">
        <v>136</v>
      </c>
      <c r="J3917" t="s">
        <v>137</v>
      </c>
      <c r="K3917" t="s">
        <v>162</v>
      </c>
      <c r="L3917" t="s">
        <v>11514</v>
      </c>
      <c r="M3917" t="s">
        <v>11515</v>
      </c>
      <c r="N3917">
        <v>0.46083333300000001</v>
      </c>
      <c r="O3917">
        <v>0</v>
      </c>
      <c r="P3917">
        <v>0</v>
      </c>
      <c r="Q3917">
        <v>0</v>
      </c>
      <c r="R3917">
        <v>23</v>
      </c>
      <c r="S3917">
        <v>0</v>
      </c>
      <c r="T3917">
        <v>3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1.6229510694150966</v>
      </c>
      <c r="AA3917">
        <v>0</v>
      </c>
      <c r="AB3917">
        <v>1.4626679383957133</v>
      </c>
      <c r="AC3917">
        <v>0</v>
      </c>
      <c r="AD3917">
        <v>0</v>
      </c>
      <c r="AE3917">
        <v>3.0856190078108101</v>
      </c>
    </row>
    <row r="3918" spans="1:31" x14ac:dyDescent="0.3">
      <c r="A3918">
        <v>2460325</v>
      </c>
      <c r="B3918">
        <v>1</v>
      </c>
      <c r="C3918" t="s">
        <v>80</v>
      </c>
      <c r="D3918" t="s">
        <v>88</v>
      </c>
      <c r="E3918" t="s">
        <v>173</v>
      </c>
      <c r="F3918" t="s">
        <v>11516</v>
      </c>
      <c r="G3918" t="s">
        <v>239</v>
      </c>
      <c r="H3918" t="s">
        <v>144</v>
      </c>
      <c r="I3918" t="s">
        <v>136</v>
      </c>
      <c r="J3918" t="s">
        <v>137</v>
      </c>
      <c r="K3918" t="s">
        <v>138</v>
      </c>
      <c r="L3918" t="s">
        <v>11517</v>
      </c>
      <c r="M3918" t="s">
        <v>11518</v>
      </c>
      <c r="N3918">
        <v>4.9686111110000004</v>
      </c>
      <c r="O3918">
        <v>0</v>
      </c>
      <c r="P3918">
        <v>2</v>
      </c>
      <c r="Q3918">
        <v>0</v>
      </c>
      <c r="R3918">
        <v>0</v>
      </c>
      <c r="S3918">
        <v>0</v>
      </c>
      <c r="T3918">
        <v>1</v>
      </c>
      <c r="U3918">
        <v>0</v>
      </c>
      <c r="V3918">
        <v>0</v>
      </c>
      <c r="W3918">
        <v>0</v>
      </c>
      <c r="X3918">
        <v>8.9396523763658404</v>
      </c>
      <c r="Y3918">
        <v>0</v>
      </c>
      <c r="Z3918">
        <v>0</v>
      </c>
      <c r="AA3918">
        <v>0</v>
      </c>
      <c r="AB3918">
        <v>3.3564191936753982</v>
      </c>
      <c r="AC3918">
        <v>0</v>
      </c>
      <c r="AD3918">
        <v>0</v>
      </c>
      <c r="AE3918">
        <v>12.296071570041239</v>
      </c>
    </row>
    <row r="3919" spans="1:31" x14ac:dyDescent="0.3">
      <c r="A3919">
        <v>2460033</v>
      </c>
      <c r="B3919">
        <v>1</v>
      </c>
      <c r="C3919" t="s">
        <v>81</v>
      </c>
      <c r="D3919" t="s">
        <v>112</v>
      </c>
      <c r="E3919" t="s">
        <v>147</v>
      </c>
      <c r="F3919" t="s">
        <v>11519</v>
      </c>
      <c r="G3919" t="s">
        <v>381</v>
      </c>
      <c r="H3919" t="s">
        <v>135</v>
      </c>
      <c r="I3919" t="s">
        <v>136</v>
      </c>
      <c r="J3919" t="s">
        <v>137</v>
      </c>
      <c r="K3919" t="s">
        <v>162</v>
      </c>
      <c r="L3919" t="s">
        <v>11520</v>
      </c>
      <c r="M3919" t="s">
        <v>11521</v>
      </c>
      <c r="N3919">
        <v>0.15111111099999999</v>
      </c>
      <c r="O3919">
        <v>0</v>
      </c>
      <c r="P3919">
        <v>53</v>
      </c>
      <c r="Q3919">
        <v>0</v>
      </c>
      <c r="R3919">
        <v>1</v>
      </c>
      <c r="S3919">
        <v>0</v>
      </c>
      <c r="T3919">
        <v>1</v>
      </c>
      <c r="U3919">
        <v>0</v>
      </c>
      <c r="V3919">
        <v>0</v>
      </c>
      <c r="W3919">
        <v>0</v>
      </c>
      <c r="X3919">
        <v>1.950803111677454</v>
      </c>
      <c r="Y3919">
        <v>0</v>
      </c>
      <c r="Z3919">
        <v>4.5063976280421303E-2</v>
      </c>
      <c r="AA3919">
        <v>0</v>
      </c>
      <c r="AB3919">
        <v>0.31284811353418662</v>
      </c>
      <c r="AC3919">
        <v>0</v>
      </c>
      <c r="AD3919">
        <v>0</v>
      </c>
      <c r="AE3919">
        <v>2.308715201492062</v>
      </c>
    </row>
    <row r="3920" spans="1:31" x14ac:dyDescent="0.3">
      <c r="A3920">
        <v>2460248</v>
      </c>
      <c r="B3920">
        <v>1</v>
      </c>
      <c r="C3920" t="s">
        <v>80</v>
      </c>
      <c r="D3920" t="s">
        <v>98</v>
      </c>
      <c r="E3920" t="s">
        <v>159</v>
      </c>
      <c r="F3920" t="s">
        <v>11522</v>
      </c>
      <c r="G3920" t="s">
        <v>143</v>
      </c>
      <c r="H3920" t="s">
        <v>144</v>
      </c>
      <c r="I3920" t="s">
        <v>136</v>
      </c>
      <c r="J3920" t="s">
        <v>137</v>
      </c>
      <c r="K3920" t="s">
        <v>138</v>
      </c>
      <c r="L3920" t="s">
        <v>11523</v>
      </c>
      <c r="M3920" t="s">
        <v>11524</v>
      </c>
      <c r="N3920">
        <v>0.390833333</v>
      </c>
      <c r="O3920">
        <v>0</v>
      </c>
      <c r="P3920">
        <v>14</v>
      </c>
      <c r="Q3920">
        <v>0</v>
      </c>
      <c r="R3920">
        <v>21</v>
      </c>
      <c r="S3920">
        <v>0</v>
      </c>
      <c r="T3920">
        <v>6</v>
      </c>
      <c r="U3920">
        <v>0</v>
      </c>
      <c r="V3920">
        <v>0</v>
      </c>
      <c r="W3920">
        <v>0</v>
      </c>
      <c r="X3920">
        <v>2.7231256984302594</v>
      </c>
      <c r="Y3920">
        <v>0</v>
      </c>
      <c r="Z3920">
        <v>2.1289944009169375</v>
      </c>
      <c r="AA3920">
        <v>0</v>
      </c>
      <c r="AB3920">
        <v>2.1936814157855276</v>
      </c>
      <c r="AC3920">
        <v>0</v>
      </c>
      <c r="AD3920">
        <v>0</v>
      </c>
      <c r="AE3920">
        <v>7.045801515132724</v>
      </c>
    </row>
    <row r="3921" spans="1:31" x14ac:dyDescent="0.3">
      <c r="A3921">
        <v>2460331</v>
      </c>
      <c r="B3921">
        <v>1</v>
      </c>
      <c r="C3921" t="s">
        <v>81</v>
      </c>
      <c r="D3921" t="s">
        <v>128</v>
      </c>
      <c r="E3921" t="s">
        <v>141</v>
      </c>
      <c r="F3921" t="s">
        <v>1564</v>
      </c>
      <c r="G3921" t="s">
        <v>156</v>
      </c>
      <c r="H3921" t="s">
        <v>144</v>
      </c>
      <c r="I3921" t="s">
        <v>136</v>
      </c>
      <c r="J3921" t="s">
        <v>137</v>
      </c>
      <c r="K3921" t="s">
        <v>138</v>
      </c>
      <c r="L3921" t="s">
        <v>11525</v>
      </c>
      <c r="M3921" t="s">
        <v>11526</v>
      </c>
      <c r="N3921">
        <v>2.590833333</v>
      </c>
      <c r="O3921">
        <v>0</v>
      </c>
      <c r="P3921">
        <v>13</v>
      </c>
      <c r="Q3921">
        <v>0</v>
      </c>
      <c r="R3921">
        <v>1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2.6637749760141185</v>
      </c>
      <c r="Y3921">
        <v>0</v>
      </c>
      <c r="Z3921">
        <v>0.53595296702457029</v>
      </c>
      <c r="AA3921">
        <v>0</v>
      </c>
      <c r="AB3921">
        <v>0</v>
      </c>
      <c r="AC3921">
        <v>0</v>
      </c>
      <c r="AD3921">
        <v>0</v>
      </c>
      <c r="AE3921">
        <v>3.1997279430386887</v>
      </c>
    </row>
    <row r="3922" spans="1:31" x14ac:dyDescent="0.3">
      <c r="A3922">
        <v>2460185</v>
      </c>
      <c r="B3922">
        <v>1</v>
      </c>
      <c r="C3922" t="s">
        <v>80</v>
      </c>
      <c r="D3922" t="s">
        <v>95</v>
      </c>
      <c r="E3922" t="s">
        <v>141</v>
      </c>
      <c r="F3922" t="s">
        <v>11527</v>
      </c>
      <c r="G3922" t="s">
        <v>143</v>
      </c>
      <c r="H3922" t="s">
        <v>144</v>
      </c>
      <c r="I3922" t="s">
        <v>136</v>
      </c>
      <c r="J3922" t="s">
        <v>137</v>
      </c>
      <c r="K3922" t="s">
        <v>138</v>
      </c>
      <c r="L3922" t="s">
        <v>11528</v>
      </c>
      <c r="M3922" t="s">
        <v>11529</v>
      </c>
      <c r="N3922">
        <v>2.082777777</v>
      </c>
      <c r="O3922">
        <v>0</v>
      </c>
      <c r="P3922">
        <v>3</v>
      </c>
      <c r="Q3922">
        <v>0</v>
      </c>
      <c r="R3922">
        <v>0</v>
      </c>
      <c r="S3922">
        <v>0</v>
      </c>
      <c r="T3922">
        <v>2</v>
      </c>
      <c r="U3922">
        <v>0</v>
      </c>
      <c r="V3922">
        <v>0</v>
      </c>
      <c r="W3922">
        <v>0</v>
      </c>
      <c r="X3922">
        <v>1.3302035322566526</v>
      </c>
      <c r="Y3922">
        <v>0</v>
      </c>
      <c r="Z3922">
        <v>0</v>
      </c>
      <c r="AA3922">
        <v>0</v>
      </c>
      <c r="AB3922">
        <v>4.0347115064502642E-2</v>
      </c>
      <c r="AC3922">
        <v>0</v>
      </c>
      <c r="AD3922">
        <v>0</v>
      </c>
      <c r="AE3922">
        <v>1.3705506473211553</v>
      </c>
    </row>
    <row r="3923" spans="1:31" x14ac:dyDescent="0.3">
      <c r="A3923">
        <v>2459893</v>
      </c>
      <c r="B3923">
        <v>1</v>
      </c>
      <c r="C3923" t="s">
        <v>80</v>
      </c>
      <c r="D3923" t="s">
        <v>104</v>
      </c>
      <c r="E3923" t="s">
        <v>147</v>
      </c>
      <c r="F3923" t="s">
        <v>11530</v>
      </c>
      <c r="G3923" t="s">
        <v>1987</v>
      </c>
      <c r="H3923" t="s">
        <v>135</v>
      </c>
      <c r="I3923" t="s">
        <v>136</v>
      </c>
      <c r="J3923" t="s">
        <v>137</v>
      </c>
      <c r="K3923" t="s">
        <v>138</v>
      </c>
      <c r="L3923" t="s">
        <v>11531</v>
      </c>
      <c r="M3923" t="s">
        <v>11532</v>
      </c>
      <c r="N3923">
        <v>0.91527777700000001</v>
      </c>
      <c r="O3923">
        <v>0</v>
      </c>
      <c r="P3923">
        <v>638</v>
      </c>
      <c r="Q3923">
        <v>0</v>
      </c>
      <c r="R3923">
        <v>10</v>
      </c>
      <c r="S3923">
        <v>1</v>
      </c>
      <c r="T3923">
        <v>76</v>
      </c>
      <c r="U3923">
        <v>0</v>
      </c>
      <c r="V3923">
        <v>0</v>
      </c>
      <c r="W3923">
        <v>0</v>
      </c>
      <c r="X3923">
        <v>194.82205648484037</v>
      </c>
      <c r="Y3923">
        <v>0</v>
      </c>
      <c r="Z3923">
        <v>3.2459853887773997</v>
      </c>
      <c r="AA3923">
        <v>1.8079887512832749</v>
      </c>
      <c r="AB3923">
        <v>69.598102738786778</v>
      </c>
      <c r="AC3923">
        <v>0</v>
      </c>
      <c r="AD3923">
        <v>0</v>
      </c>
      <c r="AE3923">
        <v>269.47413336368783</v>
      </c>
    </row>
    <row r="3924" spans="1:31" x14ac:dyDescent="0.3">
      <c r="A3924">
        <v>2460139</v>
      </c>
      <c r="B3924">
        <v>1</v>
      </c>
      <c r="C3924" t="s">
        <v>80</v>
      </c>
      <c r="D3924" t="s">
        <v>97</v>
      </c>
      <c r="E3924" t="s">
        <v>173</v>
      </c>
      <c r="F3924" t="s">
        <v>11533</v>
      </c>
      <c r="G3924" t="s">
        <v>461</v>
      </c>
      <c r="H3924" t="s">
        <v>144</v>
      </c>
      <c r="I3924" t="s">
        <v>136</v>
      </c>
      <c r="J3924" t="s">
        <v>137</v>
      </c>
      <c r="K3924" t="s">
        <v>138</v>
      </c>
      <c r="L3924" t="s">
        <v>11534</v>
      </c>
      <c r="M3924" t="s">
        <v>11535</v>
      </c>
      <c r="N3924">
        <v>1.1311111110000001</v>
      </c>
      <c r="O3924">
        <v>0</v>
      </c>
      <c r="P3924">
        <v>5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1.4740550354608049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1.4740550354608049</v>
      </c>
    </row>
    <row r="3925" spans="1:31" x14ac:dyDescent="0.3">
      <c r="A3925">
        <v>2460265</v>
      </c>
      <c r="B3925">
        <v>1</v>
      </c>
      <c r="C3925" t="s">
        <v>80</v>
      </c>
      <c r="D3925" t="s">
        <v>82</v>
      </c>
      <c r="E3925" t="s">
        <v>141</v>
      </c>
      <c r="F3925" t="s">
        <v>11536</v>
      </c>
      <c r="G3925" t="s">
        <v>156</v>
      </c>
      <c r="H3925" t="s">
        <v>144</v>
      </c>
      <c r="I3925" t="s">
        <v>136</v>
      </c>
      <c r="J3925" t="s">
        <v>137</v>
      </c>
      <c r="K3925" t="s">
        <v>138</v>
      </c>
      <c r="L3925" t="s">
        <v>11537</v>
      </c>
      <c r="M3925" t="s">
        <v>11538</v>
      </c>
      <c r="N3925">
        <v>1.8774999999999999</v>
      </c>
      <c r="O3925">
        <v>0</v>
      </c>
      <c r="P3925">
        <v>117</v>
      </c>
      <c r="Q3925">
        <v>0</v>
      </c>
      <c r="R3925">
        <v>0</v>
      </c>
      <c r="S3925">
        <v>0</v>
      </c>
      <c r="T3925">
        <v>5</v>
      </c>
      <c r="U3925">
        <v>0</v>
      </c>
      <c r="V3925">
        <v>0</v>
      </c>
      <c r="W3925">
        <v>0</v>
      </c>
      <c r="X3925">
        <v>103.74626676494242</v>
      </c>
      <c r="Y3925">
        <v>0</v>
      </c>
      <c r="Z3925">
        <v>0</v>
      </c>
      <c r="AA3925">
        <v>0</v>
      </c>
      <c r="AB3925">
        <v>7.0813501089480022</v>
      </c>
      <c r="AC3925">
        <v>0</v>
      </c>
      <c r="AD3925">
        <v>0</v>
      </c>
      <c r="AE3925">
        <v>110.82761687389042</v>
      </c>
    </row>
    <row r="3926" spans="1:31" x14ac:dyDescent="0.3">
      <c r="A3926">
        <v>2459930</v>
      </c>
      <c r="B3926">
        <v>1</v>
      </c>
      <c r="C3926" t="s">
        <v>80</v>
      </c>
      <c r="D3926" t="s">
        <v>97</v>
      </c>
      <c r="E3926" t="s">
        <v>141</v>
      </c>
      <c r="F3926" t="s">
        <v>11539</v>
      </c>
      <c r="G3926" t="s">
        <v>143</v>
      </c>
      <c r="H3926" t="s">
        <v>144</v>
      </c>
      <c r="I3926" t="s">
        <v>136</v>
      </c>
      <c r="J3926" t="s">
        <v>137</v>
      </c>
      <c r="K3926" t="s">
        <v>138</v>
      </c>
      <c r="L3926" t="s">
        <v>11540</v>
      </c>
      <c r="M3926" t="s">
        <v>11541</v>
      </c>
      <c r="N3926">
        <v>0.56583333300000005</v>
      </c>
      <c r="O3926">
        <v>0</v>
      </c>
      <c r="P3926">
        <v>30</v>
      </c>
      <c r="Q3926">
        <v>0</v>
      </c>
      <c r="R3926">
        <v>0</v>
      </c>
      <c r="S3926">
        <v>0</v>
      </c>
      <c r="T3926">
        <v>4</v>
      </c>
      <c r="U3926">
        <v>0</v>
      </c>
      <c r="V3926">
        <v>0</v>
      </c>
      <c r="W3926">
        <v>0</v>
      </c>
      <c r="X3926">
        <v>9.3029735361362427</v>
      </c>
      <c r="Y3926">
        <v>0</v>
      </c>
      <c r="Z3926">
        <v>0</v>
      </c>
      <c r="AA3926">
        <v>0</v>
      </c>
      <c r="AB3926">
        <v>3.3284453839177739</v>
      </c>
      <c r="AC3926">
        <v>0</v>
      </c>
      <c r="AD3926">
        <v>0</v>
      </c>
      <c r="AE3926">
        <v>12.631418920054017</v>
      </c>
    </row>
    <row r="3927" spans="1:31" x14ac:dyDescent="0.3">
      <c r="A3927">
        <v>2460102</v>
      </c>
      <c r="B3927">
        <v>1</v>
      </c>
      <c r="C3927" t="s">
        <v>80</v>
      </c>
      <c r="D3927" t="s">
        <v>104</v>
      </c>
      <c r="E3927" t="s">
        <v>173</v>
      </c>
      <c r="F3927" t="s">
        <v>11542</v>
      </c>
      <c r="G3927" t="s">
        <v>175</v>
      </c>
      <c r="H3927" t="s">
        <v>144</v>
      </c>
      <c r="I3927" t="s">
        <v>136</v>
      </c>
      <c r="J3927" t="s">
        <v>137</v>
      </c>
      <c r="K3927" t="s">
        <v>138</v>
      </c>
      <c r="L3927" t="s">
        <v>11543</v>
      </c>
      <c r="M3927" t="s">
        <v>11544</v>
      </c>
      <c r="N3927">
        <v>2.8941666659999998</v>
      </c>
      <c r="O3927">
        <v>0</v>
      </c>
      <c r="P3927">
        <v>1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0.16392490103036314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0.16392490103036314</v>
      </c>
    </row>
    <row r="3928" spans="1:31" x14ac:dyDescent="0.3">
      <c r="A3928">
        <v>2459810</v>
      </c>
      <c r="B3928">
        <v>1</v>
      </c>
      <c r="C3928" t="s">
        <v>80</v>
      </c>
      <c r="D3928" t="s">
        <v>108</v>
      </c>
      <c r="E3928" t="s">
        <v>159</v>
      </c>
      <c r="F3928" t="s">
        <v>11545</v>
      </c>
      <c r="G3928" t="s">
        <v>226</v>
      </c>
      <c r="H3928" t="s">
        <v>144</v>
      </c>
      <c r="I3928" t="s">
        <v>136</v>
      </c>
      <c r="J3928" t="s">
        <v>137</v>
      </c>
      <c r="K3928" t="s">
        <v>162</v>
      </c>
      <c r="L3928" t="s">
        <v>11546</v>
      </c>
      <c r="M3928" t="s">
        <v>11547</v>
      </c>
      <c r="N3928">
        <v>8.7244444439999995</v>
      </c>
      <c r="O3928">
        <v>0</v>
      </c>
      <c r="P3928">
        <v>31</v>
      </c>
      <c r="Q3928">
        <v>0</v>
      </c>
      <c r="R3928">
        <v>10</v>
      </c>
      <c r="S3928">
        <v>0</v>
      </c>
      <c r="T3928">
        <v>3</v>
      </c>
      <c r="U3928">
        <v>0</v>
      </c>
      <c r="V3928">
        <v>0</v>
      </c>
      <c r="W3928">
        <v>0</v>
      </c>
      <c r="X3928">
        <v>18.805455137490362</v>
      </c>
      <c r="Y3928">
        <v>0</v>
      </c>
      <c r="Z3928">
        <v>2.7015606935302858</v>
      </c>
      <c r="AA3928">
        <v>0</v>
      </c>
      <c r="AB3928">
        <v>18.579231186061055</v>
      </c>
      <c r="AC3928">
        <v>0</v>
      </c>
      <c r="AD3928">
        <v>0</v>
      </c>
      <c r="AE3928">
        <v>40.086247017081703</v>
      </c>
    </row>
    <row r="3929" spans="1:31" x14ac:dyDescent="0.3">
      <c r="A3929">
        <v>2459867</v>
      </c>
      <c r="B3929">
        <v>1</v>
      </c>
      <c r="C3929" t="s">
        <v>80</v>
      </c>
      <c r="D3929" t="s">
        <v>99</v>
      </c>
      <c r="E3929" t="s">
        <v>141</v>
      </c>
      <c r="F3929" t="s">
        <v>11548</v>
      </c>
      <c r="G3929" t="s">
        <v>226</v>
      </c>
      <c r="H3929" t="s">
        <v>144</v>
      </c>
      <c r="I3929" t="s">
        <v>136</v>
      </c>
      <c r="J3929" t="s">
        <v>137</v>
      </c>
      <c r="K3929" t="s">
        <v>162</v>
      </c>
      <c r="L3929" t="s">
        <v>11549</v>
      </c>
      <c r="M3929" t="s">
        <v>11550</v>
      </c>
      <c r="N3929">
        <v>1.0925</v>
      </c>
      <c r="O3929">
        <v>0</v>
      </c>
      <c r="P3929">
        <v>32</v>
      </c>
      <c r="Q3929">
        <v>0</v>
      </c>
      <c r="R3929">
        <v>0</v>
      </c>
      <c r="S3929">
        <v>0</v>
      </c>
      <c r="T3929">
        <v>8</v>
      </c>
      <c r="U3929">
        <v>0</v>
      </c>
      <c r="V3929">
        <v>0</v>
      </c>
      <c r="W3929">
        <v>0</v>
      </c>
      <c r="X3929">
        <v>13.231229503940018</v>
      </c>
      <c r="Y3929">
        <v>0</v>
      </c>
      <c r="Z3929">
        <v>0</v>
      </c>
      <c r="AA3929">
        <v>0</v>
      </c>
      <c r="AB3929">
        <v>9.9946224108417816</v>
      </c>
      <c r="AC3929">
        <v>0</v>
      </c>
      <c r="AD3929">
        <v>0</v>
      </c>
      <c r="AE3929">
        <v>23.225851914781799</v>
      </c>
    </row>
    <row r="3930" spans="1:31" x14ac:dyDescent="0.3">
      <c r="A3930">
        <v>2460059</v>
      </c>
      <c r="B3930">
        <v>1</v>
      </c>
      <c r="C3930" t="s">
        <v>80</v>
      </c>
      <c r="D3930" t="s">
        <v>100</v>
      </c>
      <c r="E3930" t="s">
        <v>169</v>
      </c>
      <c r="F3930" t="s">
        <v>10750</v>
      </c>
      <c r="G3930" t="s">
        <v>149</v>
      </c>
      <c r="H3930" t="s">
        <v>135</v>
      </c>
      <c r="I3930" t="s">
        <v>136</v>
      </c>
      <c r="J3930" t="s">
        <v>137</v>
      </c>
      <c r="K3930" t="s">
        <v>138</v>
      </c>
      <c r="L3930" t="s">
        <v>11551</v>
      </c>
      <c r="M3930" t="s">
        <v>11552</v>
      </c>
      <c r="N3930">
        <v>0.512222222</v>
      </c>
      <c r="O3930">
        <v>4</v>
      </c>
      <c r="P3930">
        <v>1662</v>
      </c>
      <c r="Q3930">
        <v>4</v>
      </c>
      <c r="R3930">
        <v>105</v>
      </c>
      <c r="S3930">
        <v>9</v>
      </c>
      <c r="T3930">
        <v>74</v>
      </c>
      <c r="U3930">
        <v>0</v>
      </c>
      <c r="V3930">
        <v>0</v>
      </c>
      <c r="W3930">
        <v>24.067666003613873</v>
      </c>
      <c r="X3930">
        <v>148.42812243850076</v>
      </c>
      <c r="Y3930">
        <v>2.7240440887798631</v>
      </c>
      <c r="Z3930">
        <v>12.04555659388814</v>
      </c>
      <c r="AA3930">
        <v>92.454316671116786</v>
      </c>
      <c r="AB3930">
        <v>31.623322474389237</v>
      </c>
      <c r="AC3930">
        <v>0</v>
      </c>
      <c r="AD3930">
        <v>0</v>
      </c>
      <c r="AE3930">
        <v>311.34302827028864</v>
      </c>
    </row>
    <row r="3931" spans="1:31" x14ac:dyDescent="0.3">
      <c r="A3931">
        <v>2460308</v>
      </c>
      <c r="B3931">
        <v>1</v>
      </c>
      <c r="C3931" t="s">
        <v>80</v>
      </c>
      <c r="D3931" t="s">
        <v>92</v>
      </c>
      <c r="E3931" t="s">
        <v>132</v>
      </c>
      <c r="F3931" t="s">
        <v>11553</v>
      </c>
      <c r="G3931" t="s">
        <v>149</v>
      </c>
      <c r="H3931" t="s">
        <v>135</v>
      </c>
      <c r="I3931" t="s">
        <v>136</v>
      </c>
      <c r="J3931" t="s">
        <v>137</v>
      </c>
      <c r="K3931" t="s">
        <v>138</v>
      </c>
      <c r="L3931" t="s">
        <v>11554</v>
      </c>
      <c r="M3931" t="s">
        <v>11555</v>
      </c>
      <c r="N3931">
        <v>0.693333333</v>
      </c>
      <c r="O3931">
        <v>6</v>
      </c>
      <c r="P3931">
        <v>1575</v>
      </c>
      <c r="Q3931">
        <v>1</v>
      </c>
      <c r="R3931">
        <v>0</v>
      </c>
      <c r="S3931">
        <v>4</v>
      </c>
      <c r="T3931">
        <v>12</v>
      </c>
      <c r="U3931">
        <v>0</v>
      </c>
      <c r="V3931">
        <v>0</v>
      </c>
      <c r="W3931">
        <v>14.848949308422007</v>
      </c>
      <c r="X3931">
        <v>213.65175658537765</v>
      </c>
      <c r="Y3931">
        <v>0.74311911766181382</v>
      </c>
      <c r="Z3931">
        <v>0</v>
      </c>
      <c r="AA3931">
        <v>14.380302334864128</v>
      </c>
      <c r="AB3931">
        <v>6.0713789470333239</v>
      </c>
      <c r="AC3931">
        <v>0</v>
      </c>
      <c r="AD3931">
        <v>0</v>
      </c>
      <c r="AE3931">
        <v>249.6955062933589</v>
      </c>
    </row>
    <row r="3932" spans="1:31" x14ac:dyDescent="0.3">
      <c r="A3932">
        <v>2460159</v>
      </c>
      <c r="B3932">
        <v>1</v>
      </c>
      <c r="C3932" t="s">
        <v>80</v>
      </c>
      <c r="D3932" t="s">
        <v>95</v>
      </c>
      <c r="E3932" t="s">
        <v>141</v>
      </c>
      <c r="F3932" t="s">
        <v>11556</v>
      </c>
      <c r="G3932" t="s">
        <v>143</v>
      </c>
      <c r="H3932" t="s">
        <v>144</v>
      </c>
      <c r="I3932" t="s">
        <v>136</v>
      </c>
      <c r="J3932" t="s">
        <v>137</v>
      </c>
      <c r="K3932" t="s">
        <v>138</v>
      </c>
      <c r="L3932" t="s">
        <v>11557</v>
      </c>
      <c r="M3932" t="s">
        <v>11558</v>
      </c>
      <c r="N3932">
        <v>0.69305555500000005</v>
      </c>
      <c r="O3932">
        <v>0</v>
      </c>
      <c r="P3932">
        <v>16</v>
      </c>
      <c r="Q3932">
        <v>0</v>
      </c>
      <c r="R3932">
        <v>0</v>
      </c>
      <c r="S3932">
        <v>0</v>
      </c>
      <c r="T3932">
        <v>6</v>
      </c>
      <c r="U3932">
        <v>0</v>
      </c>
      <c r="V3932">
        <v>0</v>
      </c>
      <c r="W3932">
        <v>0</v>
      </c>
      <c r="X3932">
        <v>2.4404476526720611</v>
      </c>
      <c r="Y3932">
        <v>0</v>
      </c>
      <c r="Z3932">
        <v>0</v>
      </c>
      <c r="AA3932">
        <v>0</v>
      </c>
      <c r="AB3932">
        <v>4.0566976579908607</v>
      </c>
      <c r="AC3932">
        <v>0</v>
      </c>
      <c r="AD3932">
        <v>0</v>
      </c>
      <c r="AE3932">
        <v>6.4971453106629218</v>
      </c>
    </row>
    <row r="3933" spans="1:31" x14ac:dyDescent="0.3">
      <c r="A3933">
        <v>2460288</v>
      </c>
      <c r="B3933">
        <v>1</v>
      </c>
      <c r="C3933" t="s">
        <v>80</v>
      </c>
      <c r="D3933" t="s">
        <v>93</v>
      </c>
      <c r="E3933" t="s">
        <v>173</v>
      </c>
      <c r="F3933" t="s">
        <v>11559</v>
      </c>
      <c r="G3933" t="s">
        <v>179</v>
      </c>
      <c r="H3933" t="s">
        <v>144</v>
      </c>
      <c r="I3933" t="s">
        <v>136</v>
      </c>
      <c r="J3933" t="s">
        <v>137</v>
      </c>
      <c r="K3933" t="s">
        <v>138</v>
      </c>
      <c r="L3933" t="s">
        <v>11560</v>
      </c>
      <c r="M3933" t="s">
        <v>11561</v>
      </c>
      <c r="N3933">
        <v>1.8161111109999999</v>
      </c>
      <c r="O3933">
        <v>0</v>
      </c>
      <c r="P3933">
        <v>1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0.90156735412322275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0.90156735412322275</v>
      </c>
    </row>
    <row r="3934" spans="1:31" x14ac:dyDescent="0.3">
      <c r="A3934">
        <v>2459933</v>
      </c>
      <c r="B3934">
        <v>1</v>
      </c>
      <c r="C3934" t="s">
        <v>80</v>
      </c>
      <c r="D3934" t="s">
        <v>82</v>
      </c>
      <c r="E3934" t="s">
        <v>169</v>
      </c>
      <c r="F3934" t="s">
        <v>11562</v>
      </c>
      <c r="G3934" t="s">
        <v>149</v>
      </c>
      <c r="H3934" t="s">
        <v>135</v>
      </c>
      <c r="I3934" t="s">
        <v>136</v>
      </c>
      <c r="J3934" t="s">
        <v>137</v>
      </c>
      <c r="K3934" t="s">
        <v>138</v>
      </c>
      <c r="L3934" t="s">
        <v>11563</v>
      </c>
      <c r="M3934" t="s">
        <v>11564</v>
      </c>
      <c r="N3934">
        <v>2.5175000000000001</v>
      </c>
      <c r="O3934">
        <v>0</v>
      </c>
      <c r="P3934">
        <v>709</v>
      </c>
      <c r="Q3934">
        <v>0</v>
      </c>
      <c r="R3934">
        <v>0</v>
      </c>
      <c r="S3934">
        <v>2</v>
      </c>
      <c r="T3934">
        <v>13</v>
      </c>
      <c r="U3934">
        <v>0</v>
      </c>
      <c r="V3934">
        <v>0</v>
      </c>
      <c r="W3934">
        <v>0</v>
      </c>
      <c r="X3934">
        <v>425.16135390641477</v>
      </c>
      <c r="Y3934">
        <v>0</v>
      </c>
      <c r="Z3934">
        <v>0</v>
      </c>
      <c r="AA3934">
        <v>199.13036111447394</v>
      </c>
      <c r="AB3934">
        <v>23.262179661907361</v>
      </c>
      <c r="AC3934">
        <v>0</v>
      </c>
      <c r="AD3934">
        <v>0</v>
      </c>
      <c r="AE3934">
        <v>647.553894682796</v>
      </c>
    </row>
    <row r="3935" spans="1:31" x14ac:dyDescent="0.3">
      <c r="A3935">
        <v>2459790</v>
      </c>
      <c r="B3935">
        <v>1</v>
      </c>
      <c r="C3935" t="s">
        <v>80</v>
      </c>
      <c r="D3935" t="s">
        <v>91</v>
      </c>
      <c r="E3935" t="s">
        <v>159</v>
      </c>
      <c r="F3935" t="s">
        <v>11565</v>
      </c>
      <c r="G3935" t="s">
        <v>161</v>
      </c>
      <c r="H3935" t="s">
        <v>144</v>
      </c>
      <c r="I3935" t="s">
        <v>136</v>
      </c>
      <c r="J3935" t="s">
        <v>137</v>
      </c>
      <c r="K3935" t="s">
        <v>162</v>
      </c>
      <c r="L3935" t="s">
        <v>11566</v>
      </c>
      <c r="M3935" t="s">
        <v>11567</v>
      </c>
      <c r="N3935">
        <v>6.7652777769999997</v>
      </c>
      <c r="O3935">
        <v>0</v>
      </c>
      <c r="P3935">
        <v>164</v>
      </c>
      <c r="Q3935">
        <v>0</v>
      </c>
      <c r="R3935">
        <v>7</v>
      </c>
      <c r="S3935">
        <v>0</v>
      </c>
      <c r="T3935">
        <v>48</v>
      </c>
      <c r="U3935">
        <v>0</v>
      </c>
      <c r="V3935">
        <v>0</v>
      </c>
      <c r="W3935">
        <v>0</v>
      </c>
      <c r="X3935">
        <v>316.38570960146757</v>
      </c>
      <c r="Y3935">
        <v>0</v>
      </c>
      <c r="Z3935">
        <v>8.3692872537953207</v>
      </c>
      <c r="AA3935">
        <v>0</v>
      </c>
      <c r="AB3935">
        <v>264.89225418294671</v>
      </c>
      <c r="AC3935">
        <v>0</v>
      </c>
      <c r="AD3935">
        <v>0</v>
      </c>
      <c r="AE3935">
        <v>589.64725103820956</v>
      </c>
    </row>
    <row r="3936" spans="1:31" x14ac:dyDescent="0.3">
      <c r="A3936">
        <v>2459764</v>
      </c>
      <c r="B3936">
        <v>1</v>
      </c>
      <c r="C3936" t="s">
        <v>80</v>
      </c>
      <c r="D3936" t="s">
        <v>96</v>
      </c>
      <c r="E3936" t="s">
        <v>173</v>
      </c>
      <c r="F3936" t="s">
        <v>11568</v>
      </c>
      <c r="G3936" t="s">
        <v>461</v>
      </c>
      <c r="H3936" t="s">
        <v>144</v>
      </c>
      <c r="I3936" t="s">
        <v>136</v>
      </c>
      <c r="J3936" t="s">
        <v>137</v>
      </c>
      <c r="K3936" t="s">
        <v>138</v>
      </c>
      <c r="L3936" t="s">
        <v>11569</v>
      </c>
      <c r="M3936" t="s">
        <v>11570</v>
      </c>
      <c r="N3936">
        <v>2.403611111</v>
      </c>
      <c r="O3936">
        <v>0</v>
      </c>
      <c r="P3936">
        <v>1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0.10124787106461548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0.10124787106461548</v>
      </c>
    </row>
    <row r="3937" spans="1:31" x14ac:dyDescent="0.3">
      <c r="A3937">
        <v>2460268</v>
      </c>
      <c r="B3937">
        <v>1</v>
      </c>
      <c r="C3937" t="s">
        <v>81</v>
      </c>
      <c r="D3937" t="s">
        <v>115</v>
      </c>
      <c r="E3937" t="s">
        <v>141</v>
      </c>
      <c r="F3937" t="s">
        <v>11571</v>
      </c>
      <c r="G3937" t="s">
        <v>156</v>
      </c>
      <c r="H3937" t="s">
        <v>144</v>
      </c>
      <c r="I3937" t="s">
        <v>136</v>
      </c>
      <c r="J3937" t="s">
        <v>137</v>
      </c>
      <c r="K3937" t="s">
        <v>138</v>
      </c>
      <c r="L3937" t="s">
        <v>11572</v>
      </c>
      <c r="M3937" t="s">
        <v>11573</v>
      </c>
      <c r="N3937">
        <v>1.3774999999999999</v>
      </c>
      <c r="O3937">
        <v>0</v>
      </c>
      <c r="P3937">
        <v>5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1.3093524822884293</v>
      </c>
      <c r="Y3937">
        <v>0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1.3093524822884293</v>
      </c>
    </row>
    <row r="3938" spans="1:31" x14ac:dyDescent="0.3">
      <c r="A3938">
        <v>2459922</v>
      </c>
      <c r="B3938">
        <v>1</v>
      </c>
      <c r="C3938" t="s">
        <v>80</v>
      </c>
      <c r="D3938" t="s">
        <v>82</v>
      </c>
      <c r="E3938" t="s">
        <v>284</v>
      </c>
      <c r="F3938" t="s">
        <v>11574</v>
      </c>
      <c r="G3938" t="s">
        <v>381</v>
      </c>
      <c r="H3938" t="s">
        <v>135</v>
      </c>
      <c r="I3938" t="s">
        <v>136</v>
      </c>
      <c r="J3938" t="s">
        <v>137</v>
      </c>
      <c r="K3938" t="s">
        <v>162</v>
      </c>
      <c r="L3938" t="s">
        <v>11575</v>
      </c>
      <c r="M3938" t="s">
        <v>11576</v>
      </c>
      <c r="N3938">
        <v>6.5936111000000006E-2</v>
      </c>
      <c r="O3938">
        <v>0</v>
      </c>
      <c r="P3938">
        <v>6386</v>
      </c>
      <c r="Q3938">
        <v>0</v>
      </c>
      <c r="R3938">
        <v>0</v>
      </c>
      <c r="S3938">
        <v>1</v>
      </c>
      <c r="T3938">
        <v>508</v>
      </c>
      <c r="U3938">
        <v>0</v>
      </c>
      <c r="V3938">
        <v>0</v>
      </c>
      <c r="W3938">
        <v>0</v>
      </c>
      <c r="X3938">
        <v>134.48620246072807</v>
      </c>
      <c r="Y3938">
        <v>0</v>
      </c>
      <c r="Z3938">
        <v>0</v>
      </c>
      <c r="AA3938">
        <v>10.36292668650278</v>
      </c>
      <c r="AB3938">
        <v>73.237329664500407</v>
      </c>
      <c r="AC3938">
        <v>0</v>
      </c>
      <c r="AD3938">
        <v>0</v>
      </c>
      <c r="AE3938">
        <v>218.08645881173126</v>
      </c>
    </row>
    <row r="3939" spans="1:31" x14ac:dyDescent="0.3">
      <c r="A3939">
        <v>2459730</v>
      </c>
      <c r="B3939">
        <v>1</v>
      </c>
      <c r="C3939" t="s">
        <v>80</v>
      </c>
      <c r="D3939" t="s">
        <v>105</v>
      </c>
      <c r="E3939" t="s">
        <v>182</v>
      </c>
      <c r="F3939" t="s">
        <v>11577</v>
      </c>
      <c r="G3939" t="s">
        <v>259</v>
      </c>
      <c r="H3939" t="s">
        <v>144</v>
      </c>
      <c r="I3939" t="s">
        <v>136</v>
      </c>
      <c r="J3939" t="s">
        <v>137</v>
      </c>
      <c r="K3939" t="s">
        <v>138</v>
      </c>
      <c r="L3939" t="s">
        <v>11578</v>
      </c>
      <c r="M3939" t="s">
        <v>11579</v>
      </c>
      <c r="N3939">
        <v>0.87194444400000004</v>
      </c>
      <c r="O3939">
        <v>0</v>
      </c>
      <c r="P3939">
        <v>9</v>
      </c>
      <c r="Q3939">
        <v>0</v>
      </c>
      <c r="R3939">
        <v>0</v>
      </c>
      <c r="S3939">
        <v>0</v>
      </c>
      <c r="T3939">
        <v>7</v>
      </c>
      <c r="U3939">
        <v>0</v>
      </c>
      <c r="V3939">
        <v>0</v>
      </c>
      <c r="W3939">
        <v>0</v>
      </c>
      <c r="X3939">
        <v>4.125237773762124</v>
      </c>
      <c r="Y3939">
        <v>0</v>
      </c>
      <c r="Z3939">
        <v>0</v>
      </c>
      <c r="AA3939">
        <v>0</v>
      </c>
      <c r="AB3939">
        <v>8.5586392968617453</v>
      </c>
      <c r="AC3939">
        <v>0</v>
      </c>
      <c r="AD3939">
        <v>0</v>
      </c>
      <c r="AE3939">
        <v>12.683877070623868</v>
      </c>
    </row>
    <row r="3940" spans="1:31" x14ac:dyDescent="0.3">
      <c r="A3940">
        <v>2460208</v>
      </c>
      <c r="B3940">
        <v>1</v>
      </c>
      <c r="C3940" t="s">
        <v>80</v>
      </c>
      <c r="D3940" t="s">
        <v>98</v>
      </c>
      <c r="E3940" t="s">
        <v>159</v>
      </c>
      <c r="F3940" t="s">
        <v>11580</v>
      </c>
      <c r="G3940" t="s">
        <v>263</v>
      </c>
      <c r="H3940" t="s">
        <v>144</v>
      </c>
      <c r="I3940" t="s">
        <v>136</v>
      </c>
      <c r="J3940" t="s">
        <v>3</v>
      </c>
      <c r="K3940" t="s">
        <v>138</v>
      </c>
      <c r="L3940" t="s">
        <v>11581</v>
      </c>
      <c r="M3940" t="s">
        <v>11582</v>
      </c>
      <c r="N3940">
        <v>2.99</v>
      </c>
      <c r="O3940">
        <v>0</v>
      </c>
      <c r="P3940">
        <v>0</v>
      </c>
      <c r="Q3940">
        <v>0</v>
      </c>
      <c r="R3940">
        <v>10</v>
      </c>
      <c r="S3940">
        <v>0</v>
      </c>
      <c r="T3940">
        <v>3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20.830332738092526</v>
      </c>
      <c r="AA3940">
        <v>0</v>
      </c>
      <c r="AB3940">
        <v>29.158958751856751</v>
      </c>
      <c r="AC3940">
        <v>0</v>
      </c>
      <c r="AD3940">
        <v>0</v>
      </c>
      <c r="AE3940">
        <v>49.989291489949281</v>
      </c>
    </row>
    <row r="3941" spans="1:31" x14ac:dyDescent="0.3">
      <c r="A3941">
        <v>2459816</v>
      </c>
      <c r="B3941">
        <v>1</v>
      </c>
      <c r="C3941" t="s">
        <v>80</v>
      </c>
      <c r="D3941" t="s">
        <v>84</v>
      </c>
      <c r="E3941" t="s">
        <v>173</v>
      </c>
      <c r="F3941" t="s">
        <v>11583</v>
      </c>
      <c r="G3941" t="s">
        <v>219</v>
      </c>
      <c r="H3941" t="s">
        <v>144</v>
      </c>
      <c r="I3941" t="s">
        <v>136</v>
      </c>
      <c r="J3941" t="s">
        <v>3</v>
      </c>
      <c r="K3941" t="s">
        <v>138</v>
      </c>
      <c r="L3941" t="s">
        <v>11584</v>
      </c>
      <c r="M3941" t="s">
        <v>11585</v>
      </c>
      <c r="N3941">
        <v>8.1261111110000002</v>
      </c>
      <c r="O3941">
        <v>0</v>
      </c>
      <c r="P3941">
        <v>1</v>
      </c>
      <c r="Q3941">
        <v>0</v>
      </c>
      <c r="R3941">
        <v>0</v>
      </c>
      <c r="S3941">
        <v>0</v>
      </c>
      <c r="T3941">
        <v>2</v>
      </c>
      <c r="U3941">
        <v>0</v>
      </c>
      <c r="V3941">
        <v>0</v>
      </c>
      <c r="W3941">
        <v>0</v>
      </c>
      <c r="X3941">
        <v>2.4148974137977053</v>
      </c>
      <c r="Y3941">
        <v>0</v>
      </c>
      <c r="Z3941">
        <v>0</v>
      </c>
      <c r="AA3941">
        <v>0</v>
      </c>
      <c r="AB3941">
        <v>131.27663915556286</v>
      </c>
      <c r="AC3941">
        <v>0</v>
      </c>
      <c r="AD3941">
        <v>0</v>
      </c>
      <c r="AE3941">
        <v>133.69153656936058</v>
      </c>
    </row>
    <row r="3942" spans="1:31" x14ac:dyDescent="0.3">
      <c r="A3942">
        <v>2460145</v>
      </c>
      <c r="B3942">
        <v>1</v>
      </c>
      <c r="C3942" t="s">
        <v>80</v>
      </c>
      <c r="D3942" t="s">
        <v>96</v>
      </c>
      <c r="E3942" t="s">
        <v>182</v>
      </c>
      <c r="F3942" t="s">
        <v>11586</v>
      </c>
      <c r="G3942" t="s">
        <v>219</v>
      </c>
      <c r="H3942" t="s">
        <v>144</v>
      </c>
      <c r="I3942" t="s">
        <v>136</v>
      </c>
      <c r="J3942" t="s">
        <v>3</v>
      </c>
      <c r="K3942" t="s">
        <v>138</v>
      </c>
      <c r="L3942" t="s">
        <v>11587</v>
      </c>
      <c r="M3942" t="s">
        <v>11588</v>
      </c>
      <c r="N3942">
        <v>1.69</v>
      </c>
      <c r="O3942">
        <v>0</v>
      </c>
      <c r="P3942">
        <v>3</v>
      </c>
      <c r="Q3942">
        <v>0</v>
      </c>
      <c r="R3942">
        <v>0</v>
      </c>
      <c r="S3942">
        <v>0</v>
      </c>
      <c r="T3942">
        <v>4</v>
      </c>
      <c r="U3942">
        <v>0</v>
      </c>
      <c r="V3942">
        <v>0</v>
      </c>
      <c r="W3942">
        <v>0</v>
      </c>
      <c r="X3942">
        <v>1.5947505449848562</v>
      </c>
      <c r="Y3942">
        <v>0</v>
      </c>
      <c r="Z3942">
        <v>0</v>
      </c>
      <c r="AA3942">
        <v>0</v>
      </c>
      <c r="AB3942">
        <v>4.9482973655482763</v>
      </c>
      <c r="AC3942">
        <v>0</v>
      </c>
      <c r="AD3942">
        <v>0</v>
      </c>
      <c r="AE3942">
        <v>6.5430479105331329</v>
      </c>
    </row>
    <row r="3943" spans="1:31" x14ac:dyDescent="0.3">
      <c r="A3943">
        <v>2459959</v>
      </c>
      <c r="B3943">
        <v>1</v>
      </c>
      <c r="C3943" t="s">
        <v>80</v>
      </c>
      <c r="D3943" t="s">
        <v>85</v>
      </c>
      <c r="E3943" t="s">
        <v>141</v>
      </c>
      <c r="F3943" t="s">
        <v>10090</v>
      </c>
      <c r="G3943" t="s">
        <v>156</v>
      </c>
      <c r="H3943" t="s">
        <v>144</v>
      </c>
      <c r="I3943" t="s">
        <v>136</v>
      </c>
      <c r="J3943" t="s">
        <v>137</v>
      </c>
      <c r="K3943" t="s">
        <v>138</v>
      </c>
      <c r="L3943" t="s">
        <v>11589</v>
      </c>
      <c r="M3943" t="s">
        <v>11590</v>
      </c>
      <c r="N3943">
        <v>1.5138888880000001</v>
      </c>
      <c r="O3943">
        <v>0</v>
      </c>
      <c r="P3943">
        <v>106</v>
      </c>
      <c r="Q3943">
        <v>0</v>
      </c>
      <c r="R3943">
        <v>0</v>
      </c>
      <c r="S3943">
        <v>0</v>
      </c>
      <c r="T3943">
        <v>13</v>
      </c>
      <c r="U3943">
        <v>0</v>
      </c>
      <c r="V3943">
        <v>0</v>
      </c>
      <c r="W3943">
        <v>0</v>
      </c>
      <c r="X3943">
        <v>43.746149963931913</v>
      </c>
      <c r="Y3943">
        <v>0</v>
      </c>
      <c r="Z3943">
        <v>0</v>
      </c>
      <c r="AA3943">
        <v>0</v>
      </c>
      <c r="AB3943">
        <v>18.97864213453753</v>
      </c>
      <c r="AC3943">
        <v>0</v>
      </c>
      <c r="AD3943">
        <v>0</v>
      </c>
      <c r="AE3943">
        <v>62.724792098469443</v>
      </c>
    </row>
    <row r="3944" spans="1:31" x14ac:dyDescent="0.3">
      <c r="A3944">
        <v>2459773</v>
      </c>
      <c r="B3944">
        <v>1</v>
      </c>
      <c r="C3944" t="s">
        <v>81</v>
      </c>
      <c r="D3944" t="s">
        <v>118</v>
      </c>
      <c r="E3944" t="s">
        <v>147</v>
      </c>
      <c r="F3944" t="s">
        <v>11591</v>
      </c>
      <c r="G3944" t="s">
        <v>149</v>
      </c>
      <c r="H3944" t="s">
        <v>135</v>
      </c>
      <c r="I3944" t="s">
        <v>136</v>
      </c>
      <c r="J3944" t="s">
        <v>137</v>
      </c>
      <c r="K3944" t="s">
        <v>138</v>
      </c>
      <c r="L3944" t="s">
        <v>11592</v>
      </c>
      <c r="M3944" t="s">
        <v>11593</v>
      </c>
      <c r="N3944">
        <v>1.029722222</v>
      </c>
      <c r="O3944">
        <v>0</v>
      </c>
      <c r="P3944">
        <v>241</v>
      </c>
      <c r="Q3944">
        <v>0</v>
      </c>
      <c r="R3944">
        <v>1</v>
      </c>
      <c r="S3944">
        <v>2</v>
      </c>
      <c r="T3944">
        <v>11</v>
      </c>
      <c r="U3944">
        <v>0</v>
      </c>
      <c r="V3944">
        <v>0</v>
      </c>
      <c r="W3944">
        <v>0</v>
      </c>
      <c r="X3944">
        <v>70.867205924775732</v>
      </c>
      <c r="Y3944">
        <v>0</v>
      </c>
      <c r="Z3944">
        <v>1.611457602259974</v>
      </c>
      <c r="AA3944">
        <v>13.252665390739539</v>
      </c>
      <c r="AB3944">
        <v>8.4405443285838508</v>
      </c>
      <c r="AC3944">
        <v>0</v>
      </c>
      <c r="AD3944">
        <v>0</v>
      </c>
      <c r="AE3944">
        <v>94.171873246359098</v>
      </c>
    </row>
    <row r="3945" spans="1:31" x14ac:dyDescent="0.3">
      <c r="A3945">
        <v>2459756</v>
      </c>
      <c r="B3945">
        <v>1</v>
      </c>
      <c r="C3945" t="s">
        <v>81</v>
      </c>
      <c r="D3945" t="s">
        <v>115</v>
      </c>
      <c r="E3945" t="s">
        <v>169</v>
      </c>
      <c r="F3945" t="s">
        <v>11594</v>
      </c>
      <c r="G3945" t="s">
        <v>149</v>
      </c>
      <c r="H3945" t="s">
        <v>135</v>
      </c>
      <c r="I3945" t="s">
        <v>136</v>
      </c>
      <c r="J3945" t="s">
        <v>137</v>
      </c>
      <c r="K3945" t="s">
        <v>138</v>
      </c>
      <c r="L3945" t="s">
        <v>11595</v>
      </c>
      <c r="M3945" t="s">
        <v>11596</v>
      </c>
      <c r="N3945">
        <v>0.19916666599999999</v>
      </c>
      <c r="O3945">
        <v>0</v>
      </c>
      <c r="P3945">
        <v>4415</v>
      </c>
      <c r="Q3945">
        <v>2</v>
      </c>
      <c r="R3945">
        <v>188</v>
      </c>
      <c r="S3945">
        <v>17</v>
      </c>
      <c r="T3945">
        <v>476</v>
      </c>
      <c r="U3945">
        <v>2</v>
      </c>
      <c r="V3945">
        <v>0</v>
      </c>
      <c r="W3945">
        <v>0</v>
      </c>
      <c r="X3945">
        <v>83.716011322936339</v>
      </c>
      <c r="Y3945">
        <v>1.5395333713169761</v>
      </c>
      <c r="Z3945">
        <v>8.5655023408576607</v>
      </c>
      <c r="AA3945">
        <v>4.9541229968701108</v>
      </c>
      <c r="AB3945">
        <v>35.649188195684218</v>
      </c>
      <c r="AC3945">
        <v>20.303250428411999</v>
      </c>
      <c r="AD3945">
        <v>0</v>
      </c>
      <c r="AE3945">
        <v>154.72760865607734</v>
      </c>
    </row>
    <row r="3946" spans="1:31" x14ac:dyDescent="0.3">
      <c r="A3946">
        <v>2460088</v>
      </c>
      <c r="B3946">
        <v>1</v>
      </c>
      <c r="C3946" t="s">
        <v>81</v>
      </c>
      <c r="D3946" t="s">
        <v>112</v>
      </c>
      <c r="E3946" t="s">
        <v>147</v>
      </c>
      <c r="F3946" t="s">
        <v>11597</v>
      </c>
      <c r="G3946" t="s">
        <v>381</v>
      </c>
      <c r="H3946" t="s">
        <v>135</v>
      </c>
      <c r="I3946" t="s">
        <v>136</v>
      </c>
      <c r="J3946" t="s">
        <v>137</v>
      </c>
      <c r="K3946" t="s">
        <v>162</v>
      </c>
      <c r="L3946" t="s">
        <v>11598</v>
      </c>
      <c r="M3946" t="s">
        <v>11599</v>
      </c>
      <c r="N3946">
        <v>0.156111111</v>
      </c>
      <c r="O3946">
        <v>0</v>
      </c>
      <c r="P3946">
        <v>76</v>
      </c>
      <c r="Q3946">
        <v>0</v>
      </c>
      <c r="R3946">
        <v>30</v>
      </c>
      <c r="S3946">
        <v>0</v>
      </c>
      <c r="T3946">
        <v>10</v>
      </c>
      <c r="U3946">
        <v>0</v>
      </c>
      <c r="V3946">
        <v>0</v>
      </c>
      <c r="W3946">
        <v>0</v>
      </c>
      <c r="X3946">
        <v>3.3988059841255902</v>
      </c>
      <c r="Y3946">
        <v>0</v>
      </c>
      <c r="Z3946">
        <v>0.37702048502300428</v>
      </c>
      <c r="AA3946">
        <v>0</v>
      </c>
      <c r="AB3946">
        <v>1.7738625877908341</v>
      </c>
      <c r="AC3946">
        <v>0</v>
      </c>
      <c r="AD3946">
        <v>0</v>
      </c>
      <c r="AE3946">
        <v>5.5496890569394282</v>
      </c>
    </row>
    <row r="3947" spans="1:31" x14ac:dyDescent="0.3">
      <c r="A3947">
        <v>2460274</v>
      </c>
      <c r="B3947">
        <v>1</v>
      </c>
      <c r="C3947" t="s">
        <v>80</v>
      </c>
      <c r="D3947" t="s">
        <v>88</v>
      </c>
      <c r="E3947" t="s">
        <v>173</v>
      </c>
      <c r="F3947" t="s">
        <v>11600</v>
      </c>
      <c r="G3947" t="s">
        <v>175</v>
      </c>
      <c r="H3947" t="s">
        <v>144</v>
      </c>
      <c r="I3947" t="s">
        <v>136</v>
      </c>
      <c r="J3947" t="s">
        <v>137</v>
      </c>
      <c r="K3947" t="s">
        <v>138</v>
      </c>
      <c r="L3947" t="s">
        <v>11601</v>
      </c>
      <c r="M3947" t="s">
        <v>11602</v>
      </c>
      <c r="N3947">
        <v>0.79805555500000003</v>
      </c>
      <c r="O3947">
        <v>0</v>
      </c>
      <c r="P3947">
        <v>2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0.66159007862764563</v>
      </c>
      <c r="Y3947">
        <v>0</v>
      </c>
      <c r="Z3947">
        <v>0</v>
      </c>
      <c r="AA3947">
        <v>0</v>
      </c>
      <c r="AB3947">
        <v>0</v>
      </c>
      <c r="AC3947">
        <v>0</v>
      </c>
      <c r="AD3947">
        <v>0</v>
      </c>
      <c r="AE3947">
        <v>0.66159007862764563</v>
      </c>
    </row>
    <row r="3948" spans="1:31" x14ac:dyDescent="0.3">
      <c r="A3948">
        <v>2460297</v>
      </c>
      <c r="B3948">
        <v>1</v>
      </c>
      <c r="C3948" t="s">
        <v>80</v>
      </c>
      <c r="D3948" t="s">
        <v>90</v>
      </c>
      <c r="E3948" t="s">
        <v>141</v>
      </c>
      <c r="F3948" t="s">
        <v>11603</v>
      </c>
      <c r="G3948" t="s">
        <v>156</v>
      </c>
      <c r="H3948" t="s">
        <v>144</v>
      </c>
      <c r="I3948" t="s">
        <v>136</v>
      </c>
      <c r="J3948" t="s">
        <v>137</v>
      </c>
      <c r="K3948" t="s">
        <v>138</v>
      </c>
      <c r="L3948" t="s">
        <v>11604</v>
      </c>
      <c r="M3948" t="s">
        <v>11605</v>
      </c>
      <c r="N3948">
        <v>2.1638888879999998</v>
      </c>
      <c r="O3948">
        <v>0</v>
      </c>
      <c r="P3948">
        <v>69</v>
      </c>
      <c r="Q3948">
        <v>0</v>
      </c>
      <c r="R3948">
        <v>0</v>
      </c>
      <c r="S3948">
        <v>0</v>
      </c>
      <c r="T3948">
        <v>1</v>
      </c>
      <c r="U3948">
        <v>0</v>
      </c>
      <c r="V3948">
        <v>0</v>
      </c>
      <c r="W3948">
        <v>0</v>
      </c>
      <c r="X3948">
        <v>47.110990389460689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47.110990389460689</v>
      </c>
    </row>
    <row r="3949" spans="1:31" x14ac:dyDescent="0.3">
      <c r="A3949">
        <v>2460228</v>
      </c>
      <c r="B3949">
        <v>1</v>
      </c>
      <c r="C3949" t="s">
        <v>80</v>
      </c>
      <c r="D3949" t="s">
        <v>93</v>
      </c>
      <c r="E3949" t="s">
        <v>159</v>
      </c>
      <c r="F3949" t="s">
        <v>11606</v>
      </c>
      <c r="G3949" t="s">
        <v>143</v>
      </c>
      <c r="H3949" t="s">
        <v>144</v>
      </c>
      <c r="I3949" t="s">
        <v>136</v>
      </c>
      <c r="J3949" t="s">
        <v>137</v>
      </c>
      <c r="K3949" t="s">
        <v>138</v>
      </c>
      <c r="L3949" t="s">
        <v>11607</v>
      </c>
      <c r="M3949" t="s">
        <v>11608</v>
      </c>
      <c r="N3949">
        <v>0.58833333300000001</v>
      </c>
      <c r="O3949">
        <v>0</v>
      </c>
      <c r="P3949">
        <v>26</v>
      </c>
      <c r="Q3949">
        <v>0</v>
      </c>
      <c r="R3949">
        <v>18</v>
      </c>
      <c r="S3949">
        <v>0</v>
      </c>
      <c r="T3949">
        <v>9</v>
      </c>
      <c r="U3949">
        <v>0</v>
      </c>
      <c r="V3949">
        <v>0</v>
      </c>
      <c r="W3949">
        <v>0</v>
      </c>
      <c r="X3949">
        <v>6.4819910280079087</v>
      </c>
      <c r="Y3949">
        <v>0</v>
      </c>
      <c r="Z3949">
        <v>10.002788865156065</v>
      </c>
      <c r="AA3949">
        <v>0</v>
      </c>
      <c r="AB3949">
        <v>2.6260504956357043</v>
      </c>
      <c r="AC3949">
        <v>0</v>
      </c>
      <c r="AD3949">
        <v>0</v>
      </c>
      <c r="AE3949">
        <v>19.110830388799677</v>
      </c>
    </row>
    <row r="3950" spans="1:31" x14ac:dyDescent="0.3">
      <c r="A3950">
        <v>2460188</v>
      </c>
      <c r="B3950">
        <v>1</v>
      </c>
      <c r="C3950" t="s">
        <v>81</v>
      </c>
      <c r="D3950" t="s">
        <v>112</v>
      </c>
      <c r="E3950" t="s">
        <v>169</v>
      </c>
      <c r="F3950" t="s">
        <v>7308</v>
      </c>
      <c r="G3950" t="s">
        <v>149</v>
      </c>
      <c r="H3950" t="s">
        <v>135</v>
      </c>
      <c r="I3950" t="s">
        <v>136</v>
      </c>
      <c r="J3950" t="s">
        <v>137</v>
      </c>
      <c r="K3950" t="s">
        <v>138</v>
      </c>
      <c r="L3950" t="s">
        <v>11609</v>
      </c>
      <c r="M3950" t="s">
        <v>11610</v>
      </c>
      <c r="N3950">
        <v>0.3725</v>
      </c>
      <c r="O3950">
        <v>1</v>
      </c>
      <c r="P3950">
        <v>0</v>
      </c>
      <c r="Q3950">
        <v>92</v>
      </c>
      <c r="R3950">
        <v>23</v>
      </c>
      <c r="S3950">
        <v>5</v>
      </c>
      <c r="T3950">
        <v>0</v>
      </c>
      <c r="U3950">
        <v>1</v>
      </c>
      <c r="V3950">
        <v>0</v>
      </c>
      <c r="W3950">
        <v>0.12157695829613251</v>
      </c>
      <c r="X3950">
        <v>0</v>
      </c>
      <c r="Y3950">
        <v>14.759564006795509</v>
      </c>
      <c r="Z3950">
        <v>1.3492572846545696</v>
      </c>
      <c r="AA3950">
        <v>4.7078468149585557</v>
      </c>
      <c r="AB3950">
        <v>0</v>
      </c>
      <c r="AC3950">
        <v>1.4033292165691011</v>
      </c>
      <c r="AD3950">
        <v>0</v>
      </c>
      <c r="AE3950">
        <v>22.341574281273868</v>
      </c>
    </row>
    <row r="3951" spans="1:31" x14ac:dyDescent="0.3">
      <c r="A3951">
        <v>2460291</v>
      </c>
      <c r="B3951">
        <v>1</v>
      </c>
      <c r="C3951" t="s">
        <v>80</v>
      </c>
      <c r="D3951" t="s">
        <v>100</v>
      </c>
      <c r="E3951" t="s">
        <v>169</v>
      </c>
      <c r="F3951" t="s">
        <v>10750</v>
      </c>
      <c r="G3951" t="s">
        <v>149</v>
      </c>
      <c r="H3951" t="s">
        <v>135</v>
      </c>
      <c r="I3951" t="s">
        <v>136</v>
      </c>
      <c r="J3951" t="s">
        <v>137</v>
      </c>
      <c r="K3951" t="s">
        <v>138</v>
      </c>
      <c r="L3951" t="s">
        <v>11611</v>
      </c>
      <c r="M3951" t="s">
        <v>11612</v>
      </c>
      <c r="N3951">
        <v>2.4736111109999999</v>
      </c>
      <c r="O3951">
        <v>4</v>
      </c>
      <c r="P3951">
        <v>1662</v>
      </c>
      <c r="Q3951">
        <v>4</v>
      </c>
      <c r="R3951">
        <v>105</v>
      </c>
      <c r="S3951">
        <v>9</v>
      </c>
      <c r="T3951">
        <v>74</v>
      </c>
      <c r="U3951">
        <v>0</v>
      </c>
      <c r="V3951">
        <v>0</v>
      </c>
      <c r="W3951">
        <v>121.18538185168184</v>
      </c>
      <c r="X3951">
        <v>665.72129910136312</v>
      </c>
      <c r="Y3951">
        <v>11.395758144132172</v>
      </c>
      <c r="Z3951">
        <v>47.542378340846156</v>
      </c>
      <c r="AA3951">
        <v>284.5427065788154</v>
      </c>
      <c r="AB3951">
        <v>72.903163812670599</v>
      </c>
      <c r="AC3951">
        <v>0</v>
      </c>
      <c r="AD3951">
        <v>0</v>
      </c>
      <c r="AE3951">
        <v>1203.2906878295094</v>
      </c>
    </row>
    <row r="3952" spans="1:31" x14ac:dyDescent="0.3">
      <c r="A3952">
        <v>2459896</v>
      </c>
      <c r="B3952">
        <v>1</v>
      </c>
      <c r="C3952" t="s">
        <v>81</v>
      </c>
      <c r="D3952" t="s">
        <v>112</v>
      </c>
      <c r="E3952" t="s">
        <v>173</v>
      </c>
      <c r="F3952" t="s">
        <v>11613</v>
      </c>
      <c r="G3952" t="s">
        <v>175</v>
      </c>
      <c r="H3952" t="s">
        <v>144</v>
      </c>
      <c r="I3952" t="s">
        <v>136</v>
      </c>
      <c r="J3952" t="s">
        <v>137</v>
      </c>
      <c r="K3952" t="s">
        <v>138</v>
      </c>
      <c r="L3952" t="s">
        <v>11614</v>
      </c>
      <c r="M3952" t="s">
        <v>11615</v>
      </c>
      <c r="N3952">
        <v>3.3458333329999999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1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7.168231939745203</v>
      </c>
      <c r="AC3952">
        <v>0</v>
      </c>
      <c r="AD3952">
        <v>0</v>
      </c>
      <c r="AE3952">
        <v>7.168231939745203</v>
      </c>
    </row>
    <row r="3953" spans="1:31" x14ac:dyDescent="0.3">
      <c r="A3953">
        <v>2459796</v>
      </c>
      <c r="B3953">
        <v>1</v>
      </c>
      <c r="C3953" t="s">
        <v>80</v>
      </c>
      <c r="D3953" t="s">
        <v>96</v>
      </c>
      <c r="E3953" t="s">
        <v>141</v>
      </c>
      <c r="F3953" t="s">
        <v>8924</v>
      </c>
      <c r="G3953" t="s">
        <v>143</v>
      </c>
      <c r="H3953" t="s">
        <v>144</v>
      </c>
      <c r="I3953" t="s">
        <v>136</v>
      </c>
      <c r="J3953" t="s">
        <v>137</v>
      </c>
      <c r="K3953" t="s">
        <v>138</v>
      </c>
      <c r="L3953" t="s">
        <v>11616</v>
      </c>
      <c r="M3953" t="s">
        <v>11617</v>
      </c>
      <c r="N3953">
        <v>2.8925000000000001</v>
      </c>
      <c r="O3953">
        <v>0</v>
      </c>
      <c r="P3953">
        <v>14</v>
      </c>
      <c r="Q3953">
        <v>0</v>
      </c>
      <c r="R3953">
        <v>2</v>
      </c>
      <c r="S3953">
        <v>0</v>
      </c>
      <c r="T3953">
        <v>5</v>
      </c>
      <c r="U3953">
        <v>0</v>
      </c>
      <c r="V3953">
        <v>0</v>
      </c>
      <c r="W3953">
        <v>0</v>
      </c>
      <c r="X3953">
        <v>9.5837313710453937</v>
      </c>
      <c r="Y3953">
        <v>0</v>
      </c>
      <c r="Z3953">
        <v>0.24721599981531492</v>
      </c>
      <c r="AA3953">
        <v>0</v>
      </c>
      <c r="AB3953">
        <v>22.350401462558185</v>
      </c>
      <c r="AC3953">
        <v>0</v>
      </c>
      <c r="AD3953">
        <v>0</v>
      </c>
      <c r="AE3953">
        <v>32.181348833418895</v>
      </c>
    </row>
    <row r="3954" spans="1:31" x14ac:dyDescent="0.3">
      <c r="A3954">
        <v>2460042</v>
      </c>
      <c r="B3954">
        <v>1</v>
      </c>
      <c r="C3954" t="s">
        <v>81</v>
      </c>
      <c r="D3954" t="s">
        <v>118</v>
      </c>
      <c r="E3954" t="s">
        <v>169</v>
      </c>
      <c r="F3954" t="s">
        <v>7874</v>
      </c>
      <c r="G3954" t="s">
        <v>149</v>
      </c>
      <c r="H3954" t="s">
        <v>135</v>
      </c>
      <c r="I3954" t="s">
        <v>136</v>
      </c>
      <c r="J3954" t="s">
        <v>137</v>
      </c>
      <c r="K3954" t="s">
        <v>138</v>
      </c>
      <c r="L3954" t="s">
        <v>11618</v>
      </c>
      <c r="M3954" t="s">
        <v>11619</v>
      </c>
      <c r="N3954">
        <v>0.61694444400000004</v>
      </c>
      <c r="O3954">
        <v>0</v>
      </c>
      <c r="P3954">
        <v>5163</v>
      </c>
      <c r="Q3954">
        <v>1</v>
      </c>
      <c r="R3954">
        <v>76</v>
      </c>
      <c r="S3954">
        <v>60</v>
      </c>
      <c r="T3954">
        <v>267</v>
      </c>
      <c r="U3954">
        <v>1</v>
      </c>
      <c r="V3954">
        <v>2</v>
      </c>
      <c r="W3954">
        <v>0</v>
      </c>
      <c r="X3954">
        <v>862.12355030429069</v>
      </c>
      <c r="Y3954">
        <v>0</v>
      </c>
      <c r="Z3954">
        <v>11.523328952811726</v>
      </c>
      <c r="AA3954">
        <v>1613.8256058462077</v>
      </c>
      <c r="AB3954">
        <v>331.88789367903576</v>
      </c>
      <c r="AC3954">
        <v>38.380240841745092</v>
      </c>
      <c r="AD3954">
        <v>111.85315362912151</v>
      </c>
      <c r="AE3954">
        <v>2969.5937732532125</v>
      </c>
    </row>
    <row r="3955" spans="1:31" x14ac:dyDescent="0.3">
      <c r="A3955">
        <v>2459813</v>
      </c>
      <c r="B3955">
        <v>1</v>
      </c>
      <c r="C3955" t="s">
        <v>80</v>
      </c>
      <c r="D3955" t="s">
        <v>89</v>
      </c>
      <c r="E3955" t="s">
        <v>141</v>
      </c>
      <c r="F3955" t="s">
        <v>11620</v>
      </c>
      <c r="G3955" t="s">
        <v>161</v>
      </c>
      <c r="H3955" t="s">
        <v>144</v>
      </c>
      <c r="I3955" t="s">
        <v>136</v>
      </c>
      <c r="J3955" t="s">
        <v>137</v>
      </c>
      <c r="K3955" t="s">
        <v>162</v>
      </c>
      <c r="L3955" t="s">
        <v>11621</v>
      </c>
      <c r="M3955" t="s">
        <v>11622</v>
      </c>
      <c r="N3955">
        <v>7.2886111109999998</v>
      </c>
      <c r="O3955">
        <v>0</v>
      </c>
      <c r="P3955">
        <v>39</v>
      </c>
      <c r="Q3955">
        <v>0</v>
      </c>
      <c r="R3955">
        <v>0</v>
      </c>
      <c r="S3955">
        <v>0</v>
      </c>
      <c r="T3955">
        <v>2</v>
      </c>
      <c r="U3955">
        <v>0</v>
      </c>
      <c r="V3955">
        <v>0</v>
      </c>
      <c r="W3955">
        <v>0</v>
      </c>
      <c r="X3955">
        <v>68.550831949455855</v>
      </c>
      <c r="Y3955">
        <v>0</v>
      </c>
      <c r="Z3955">
        <v>0</v>
      </c>
      <c r="AA3955">
        <v>0</v>
      </c>
      <c r="AB3955">
        <v>21.747659734090604</v>
      </c>
      <c r="AC3955">
        <v>0</v>
      </c>
      <c r="AD3955">
        <v>0</v>
      </c>
      <c r="AE3955">
        <v>90.298491683546459</v>
      </c>
    </row>
    <row r="3956" spans="1:31" x14ac:dyDescent="0.3">
      <c r="A3956">
        <v>2459839</v>
      </c>
      <c r="B3956">
        <v>1</v>
      </c>
      <c r="C3956" t="s">
        <v>81</v>
      </c>
      <c r="D3956" t="s">
        <v>120</v>
      </c>
      <c r="E3956" t="s">
        <v>147</v>
      </c>
      <c r="F3956" t="s">
        <v>11623</v>
      </c>
      <c r="G3956" t="s">
        <v>226</v>
      </c>
      <c r="H3956" t="s">
        <v>135</v>
      </c>
      <c r="I3956" t="s">
        <v>136</v>
      </c>
      <c r="J3956" t="s">
        <v>137</v>
      </c>
      <c r="K3956" t="s">
        <v>162</v>
      </c>
      <c r="L3956" t="s">
        <v>11624</v>
      </c>
      <c r="M3956" t="s">
        <v>11625</v>
      </c>
      <c r="N3956">
        <v>2.869722222</v>
      </c>
      <c r="O3956">
        <v>0</v>
      </c>
      <c r="P3956">
        <v>179</v>
      </c>
      <c r="Q3956">
        <v>0</v>
      </c>
      <c r="R3956">
        <v>11</v>
      </c>
      <c r="S3956">
        <v>2</v>
      </c>
      <c r="T3956">
        <v>30</v>
      </c>
      <c r="U3956">
        <v>0</v>
      </c>
      <c r="V3956">
        <v>0</v>
      </c>
      <c r="W3956">
        <v>0</v>
      </c>
      <c r="X3956">
        <v>105.83302962603268</v>
      </c>
      <c r="Y3956">
        <v>0</v>
      </c>
      <c r="Z3956">
        <v>5.5386694836916632</v>
      </c>
      <c r="AA3956">
        <v>11.860491868160757</v>
      </c>
      <c r="AB3956">
        <v>76.805421282205671</v>
      </c>
      <c r="AC3956">
        <v>0</v>
      </c>
      <c r="AD3956">
        <v>0</v>
      </c>
      <c r="AE3956">
        <v>200.03761226009078</v>
      </c>
    </row>
    <row r="3957" spans="1:31" x14ac:dyDescent="0.3">
      <c r="A3957">
        <v>2460005</v>
      </c>
      <c r="B3957">
        <v>1</v>
      </c>
      <c r="C3957" t="s">
        <v>81</v>
      </c>
      <c r="D3957" t="s">
        <v>113</v>
      </c>
      <c r="E3957" t="s">
        <v>147</v>
      </c>
      <c r="F3957" t="s">
        <v>11626</v>
      </c>
      <c r="G3957" t="s">
        <v>134</v>
      </c>
      <c r="H3957" t="s">
        <v>135</v>
      </c>
      <c r="I3957" t="s">
        <v>136</v>
      </c>
      <c r="J3957" t="s">
        <v>137</v>
      </c>
      <c r="K3957" t="s">
        <v>138</v>
      </c>
      <c r="L3957" t="s">
        <v>11627</v>
      </c>
      <c r="M3957" t="s">
        <v>11628</v>
      </c>
      <c r="N3957">
        <v>1.1569444440000001</v>
      </c>
      <c r="O3957">
        <v>0</v>
      </c>
      <c r="P3957">
        <v>1</v>
      </c>
      <c r="Q3957">
        <v>0</v>
      </c>
      <c r="R3957">
        <v>0</v>
      </c>
      <c r="S3957">
        <v>0</v>
      </c>
      <c r="T3957">
        <v>6</v>
      </c>
      <c r="U3957">
        <v>0</v>
      </c>
      <c r="V3957">
        <v>0</v>
      </c>
      <c r="W3957">
        <v>0</v>
      </c>
      <c r="X3957">
        <v>9.2453283391363592E-2</v>
      </c>
      <c r="Y3957">
        <v>0</v>
      </c>
      <c r="Z3957">
        <v>0</v>
      </c>
      <c r="AA3957">
        <v>0</v>
      </c>
      <c r="AB3957">
        <v>4.1635515512879282</v>
      </c>
      <c r="AC3957">
        <v>0</v>
      </c>
      <c r="AD3957">
        <v>0</v>
      </c>
      <c r="AE3957">
        <v>4.2560048346792918</v>
      </c>
    </row>
    <row r="3958" spans="1:31" x14ac:dyDescent="0.3">
      <c r="A3958">
        <v>2460168</v>
      </c>
      <c r="B3958">
        <v>1</v>
      </c>
      <c r="C3958" t="s">
        <v>81</v>
      </c>
      <c r="D3958" t="s">
        <v>117</v>
      </c>
      <c r="E3958" t="s">
        <v>173</v>
      </c>
      <c r="F3958" t="s">
        <v>11629</v>
      </c>
      <c r="G3958" t="s">
        <v>175</v>
      </c>
      <c r="H3958" t="s">
        <v>144</v>
      </c>
      <c r="I3958" t="s">
        <v>136</v>
      </c>
      <c r="J3958" t="s">
        <v>137</v>
      </c>
      <c r="K3958" t="s">
        <v>138</v>
      </c>
      <c r="L3958" t="s">
        <v>11630</v>
      </c>
      <c r="M3958" t="s">
        <v>11631</v>
      </c>
      <c r="N3958">
        <v>1.6683333330000001</v>
      </c>
      <c r="O3958">
        <v>0</v>
      </c>
      <c r="P3958">
        <v>0</v>
      </c>
      <c r="Q3958">
        <v>0</v>
      </c>
      <c r="R3958">
        <v>1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3.5179870471433353E-2</v>
      </c>
      <c r="AA3958">
        <v>0</v>
      </c>
      <c r="AB3958">
        <v>0</v>
      </c>
      <c r="AC3958">
        <v>0</v>
      </c>
      <c r="AD3958">
        <v>0</v>
      </c>
      <c r="AE3958">
        <v>3.5179870471433353E-2</v>
      </c>
    </row>
    <row r="3959" spans="1:31" x14ac:dyDescent="0.3">
      <c r="A3959">
        <v>2459819</v>
      </c>
      <c r="B3959">
        <v>1</v>
      </c>
      <c r="C3959" t="s">
        <v>80</v>
      </c>
      <c r="D3959" t="s">
        <v>85</v>
      </c>
      <c r="E3959" t="s">
        <v>147</v>
      </c>
      <c r="F3959" t="s">
        <v>11632</v>
      </c>
      <c r="G3959" t="s">
        <v>226</v>
      </c>
      <c r="H3959" t="s">
        <v>135</v>
      </c>
      <c r="I3959" t="s">
        <v>136</v>
      </c>
      <c r="J3959" t="s">
        <v>137</v>
      </c>
      <c r="K3959" t="s">
        <v>162</v>
      </c>
      <c r="L3959" t="s">
        <v>11633</v>
      </c>
      <c r="M3959" t="s">
        <v>11634</v>
      </c>
      <c r="N3959">
        <v>8.2602777770000007</v>
      </c>
      <c r="O3959">
        <v>0</v>
      </c>
      <c r="P3959">
        <v>2304</v>
      </c>
      <c r="Q3959">
        <v>0</v>
      </c>
      <c r="R3959">
        <v>0</v>
      </c>
      <c r="S3959">
        <v>3</v>
      </c>
      <c r="T3959">
        <v>208</v>
      </c>
      <c r="U3959">
        <v>0</v>
      </c>
      <c r="V3959">
        <v>0</v>
      </c>
      <c r="W3959">
        <v>0</v>
      </c>
      <c r="X3959">
        <v>6335.8477144906365</v>
      </c>
      <c r="Y3959">
        <v>0</v>
      </c>
      <c r="Z3959">
        <v>0</v>
      </c>
      <c r="AA3959">
        <v>10005.019956047565</v>
      </c>
      <c r="AB3959">
        <v>1481.0671589849844</v>
      </c>
      <c r="AC3959">
        <v>0</v>
      </c>
      <c r="AD3959">
        <v>0</v>
      </c>
      <c r="AE3959">
        <v>17821.934829523187</v>
      </c>
    </row>
    <row r="3960" spans="1:31" x14ac:dyDescent="0.3">
      <c r="A3960">
        <v>2460160</v>
      </c>
      <c r="B3960">
        <v>1</v>
      </c>
      <c r="C3960" t="s">
        <v>80</v>
      </c>
      <c r="D3960" t="s">
        <v>83</v>
      </c>
      <c r="E3960" t="s">
        <v>141</v>
      </c>
      <c r="F3960" t="s">
        <v>11165</v>
      </c>
      <c r="G3960" t="s">
        <v>143</v>
      </c>
      <c r="H3960" t="s">
        <v>144</v>
      </c>
      <c r="I3960" t="s">
        <v>136</v>
      </c>
      <c r="J3960" t="s">
        <v>137</v>
      </c>
      <c r="K3960" t="s">
        <v>138</v>
      </c>
      <c r="L3960" t="s">
        <v>11635</v>
      </c>
      <c r="M3960" t="s">
        <v>11636</v>
      </c>
      <c r="N3960">
        <v>5.130833333</v>
      </c>
      <c r="O3960">
        <v>0</v>
      </c>
      <c r="P3960">
        <v>167</v>
      </c>
      <c r="Q3960">
        <v>0</v>
      </c>
      <c r="R3960">
        <v>0</v>
      </c>
      <c r="S3960">
        <v>0</v>
      </c>
      <c r="T3960">
        <v>1</v>
      </c>
      <c r="U3960">
        <v>0</v>
      </c>
      <c r="V3960">
        <v>0</v>
      </c>
      <c r="W3960">
        <v>0</v>
      </c>
      <c r="X3960">
        <v>288.88508815733661</v>
      </c>
      <c r="Y3960">
        <v>0</v>
      </c>
      <c r="Z3960">
        <v>0</v>
      </c>
      <c r="AA3960">
        <v>0</v>
      </c>
      <c r="AB3960">
        <v>12.934067869097779</v>
      </c>
      <c r="AC3960">
        <v>0</v>
      </c>
      <c r="AD3960">
        <v>0</v>
      </c>
      <c r="AE3960">
        <v>301.81915602643437</v>
      </c>
    </row>
    <row r="3961" spans="1:31" x14ac:dyDescent="0.3">
      <c r="A3961">
        <v>2459782</v>
      </c>
      <c r="B3961">
        <v>1</v>
      </c>
      <c r="C3961" t="s">
        <v>80</v>
      </c>
      <c r="D3961" t="s">
        <v>110</v>
      </c>
      <c r="E3961" t="s">
        <v>147</v>
      </c>
      <c r="F3961" t="s">
        <v>11637</v>
      </c>
      <c r="G3961" t="s">
        <v>226</v>
      </c>
      <c r="H3961" t="s">
        <v>135</v>
      </c>
      <c r="I3961" t="s">
        <v>136</v>
      </c>
      <c r="J3961" t="s">
        <v>137</v>
      </c>
      <c r="K3961" t="s">
        <v>162</v>
      </c>
      <c r="L3961" t="s">
        <v>11638</v>
      </c>
      <c r="M3961" t="s">
        <v>11639</v>
      </c>
      <c r="N3961">
        <v>2.1772222220000002</v>
      </c>
      <c r="O3961">
        <v>0</v>
      </c>
      <c r="P3961">
        <v>2000</v>
      </c>
      <c r="Q3961">
        <v>0</v>
      </c>
      <c r="R3961">
        <v>0</v>
      </c>
      <c r="S3961">
        <v>0</v>
      </c>
      <c r="T3961">
        <v>552</v>
      </c>
      <c r="U3961">
        <v>0</v>
      </c>
      <c r="V3961">
        <v>2</v>
      </c>
      <c r="W3961">
        <v>0</v>
      </c>
      <c r="X3961">
        <v>1389.3310593681219</v>
      </c>
      <c r="Y3961">
        <v>0</v>
      </c>
      <c r="Z3961">
        <v>0</v>
      </c>
      <c r="AA3961">
        <v>0</v>
      </c>
      <c r="AB3961">
        <v>2691.3570869279483</v>
      </c>
      <c r="AC3961">
        <v>0</v>
      </c>
      <c r="AD3961">
        <v>608.07559065158921</v>
      </c>
      <c r="AE3961">
        <v>4688.7637369476597</v>
      </c>
    </row>
    <row r="3962" spans="1:31" x14ac:dyDescent="0.3">
      <c r="A3962">
        <v>2460154</v>
      </c>
      <c r="B3962">
        <v>1</v>
      </c>
      <c r="C3962" t="s">
        <v>80</v>
      </c>
      <c r="D3962" t="s">
        <v>100</v>
      </c>
      <c r="E3962" t="s">
        <v>147</v>
      </c>
      <c r="F3962" t="s">
        <v>11640</v>
      </c>
      <c r="G3962" t="s">
        <v>134</v>
      </c>
      <c r="H3962" t="s">
        <v>135</v>
      </c>
      <c r="I3962" t="s">
        <v>136</v>
      </c>
      <c r="J3962" t="s">
        <v>137</v>
      </c>
      <c r="K3962" t="s">
        <v>138</v>
      </c>
      <c r="L3962" t="s">
        <v>11641</v>
      </c>
      <c r="M3962" t="s">
        <v>11642</v>
      </c>
      <c r="N3962">
        <v>1.541111111</v>
      </c>
      <c r="O3962">
        <v>0</v>
      </c>
      <c r="P3962">
        <v>67</v>
      </c>
      <c r="Q3962">
        <v>0</v>
      </c>
      <c r="R3962">
        <v>15</v>
      </c>
      <c r="S3962">
        <v>0</v>
      </c>
      <c r="T3962">
        <v>3</v>
      </c>
      <c r="U3962">
        <v>0</v>
      </c>
      <c r="V3962">
        <v>0</v>
      </c>
      <c r="W3962">
        <v>0</v>
      </c>
      <c r="X3962">
        <v>41.264180597033118</v>
      </c>
      <c r="Y3962">
        <v>0</v>
      </c>
      <c r="Z3962">
        <v>17.204146750607826</v>
      </c>
      <c r="AA3962">
        <v>0</v>
      </c>
      <c r="AB3962">
        <v>2.9620817352267572</v>
      </c>
      <c r="AC3962">
        <v>0</v>
      </c>
      <c r="AD3962">
        <v>0</v>
      </c>
      <c r="AE3962">
        <v>61.430409082867698</v>
      </c>
    </row>
    <row r="3963" spans="1:31" x14ac:dyDescent="0.3">
      <c r="A3963">
        <v>2459759</v>
      </c>
      <c r="B3963">
        <v>1</v>
      </c>
      <c r="C3963" t="s">
        <v>80</v>
      </c>
      <c r="D3963" t="s">
        <v>84</v>
      </c>
      <c r="E3963" t="s">
        <v>141</v>
      </c>
      <c r="F3963" t="s">
        <v>11643</v>
      </c>
      <c r="G3963" t="s">
        <v>156</v>
      </c>
      <c r="H3963" t="s">
        <v>144</v>
      </c>
      <c r="I3963" t="s">
        <v>136</v>
      </c>
      <c r="J3963" t="s">
        <v>137</v>
      </c>
      <c r="K3963" t="s">
        <v>138</v>
      </c>
      <c r="L3963" t="s">
        <v>11644</v>
      </c>
      <c r="M3963" t="s">
        <v>11645</v>
      </c>
      <c r="N3963">
        <v>1.0052777770000001</v>
      </c>
      <c r="O3963">
        <v>0</v>
      </c>
      <c r="P3963">
        <v>91</v>
      </c>
      <c r="Q3963">
        <v>0</v>
      </c>
      <c r="R3963">
        <v>0</v>
      </c>
      <c r="S3963">
        <v>0</v>
      </c>
      <c r="T3963">
        <v>14</v>
      </c>
      <c r="U3963">
        <v>0</v>
      </c>
      <c r="V3963">
        <v>0</v>
      </c>
      <c r="W3963">
        <v>0</v>
      </c>
      <c r="X3963">
        <v>25.174862207253806</v>
      </c>
      <c r="Y3963">
        <v>0</v>
      </c>
      <c r="Z3963">
        <v>0</v>
      </c>
      <c r="AA3963">
        <v>0</v>
      </c>
      <c r="AB3963">
        <v>11.921450684461064</v>
      </c>
      <c r="AC3963">
        <v>0</v>
      </c>
      <c r="AD3963">
        <v>0</v>
      </c>
      <c r="AE3963">
        <v>37.096312891714874</v>
      </c>
    </row>
    <row r="3964" spans="1:31" x14ac:dyDescent="0.3">
      <c r="A3964">
        <v>2460300</v>
      </c>
      <c r="B3964">
        <v>1</v>
      </c>
      <c r="C3964" t="s">
        <v>81</v>
      </c>
      <c r="D3964" t="s">
        <v>118</v>
      </c>
      <c r="E3964" t="s">
        <v>147</v>
      </c>
      <c r="F3964" t="s">
        <v>11646</v>
      </c>
      <c r="G3964" t="s">
        <v>149</v>
      </c>
      <c r="H3964" t="s">
        <v>135</v>
      </c>
      <c r="I3964" t="s">
        <v>136</v>
      </c>
      <c r="J3964" t="s">
        <v>137</v>
      </c>
      <c r="K3964" t="s">
        <v>138</v>
      </c>
      <c r="L3964" t="s">
        <v>11647</v>
      </c>
      <c r="M3964" t="s">
        <v>11648</v>
      </c>
      <c r="N3964">
        <v>5.5891666659999997</v>
      </c>
      <c r="O3964">
        <v>3</v>
      </c>
      <c r="P3964">
        <v>1404</v>
      </c>
      <c r="Q3964">
        <v>187</v>
      </c>
      <c r="R3964">
        <v>170</v>
      </c>
      <c r="S3964">
        <v>29</v>
      </c>
      <c r="T3964">
        <v>115</v>
      </c>
      <c r="U3964">
        <v>0</v>
      </c>
      <c r="V3964">
        <v>0</v>
      </c>
      <c r="W3964">
        <v>1.9606507063737328</v>
      </c>
      <c r="X3964">
        <v>750.95184825260708</v>
      </c>
      <c r="Y3964">
        <v>826.02923710225161</v>
      </c>
      <c r="Z3964">
        <v>154.35534132365714</v>
      </c>
      <c r="AA3964">
        <v>230.35855737284791</v>
      </c>
      <c r="AB3964">
        <v>147.52298398707296</v>
      </c>
      <c r="AC3964">
        <v>0</v>
      </c>
      <c r="AD3964">
        <v>0</v>
      </c>
      <c r="AE3964">
        <v>2111.1786187448101</v>
      </c>
    </row>
    <row r="3965" spans="1:31" x14ac:dyDescent="0.3">
      <c r="A3965">
        <v>2460283</v>
      </c>
      <c r="B3965">
        <v>1</v>
      </c>
      <c r="C3965" t="s">
        <v>80</v>
      </c>
      <c r="D3965" t="s">
        <v>83</v>
      </c>
      <c r="E3965" t="s">
        <v>147</v>
      </c>
      <c r="F3965" t="s">
        <v>11649</v>
      </c>
      <c r="G3965" t="s">
        <v>149</v>
      </c>
      <c r="H3965" t="s">
        <v>135</v>
      </c>
      <c r="I3965" t="s">
        <v>136</v>
      </c>
      <c r="J3965" t="s">
        <v>137</v>
      </c>
      <c r="K3965" t="s">
        <v>138</v>
      </c>
      <c r="L3965" t="s">
        <v>11650</v>
      </c>
      <c r="M3965" t="s">
        <v>11651</v>
      </c>
      <c r="N3965">
        <v>2.039722222</v>
      </c>
      <c r="O3965">
        <v>0</v>
      </c>
      <c r="P3965">
        <v>768</v>
      </c>
      <c r="Q3965">
        <v>0</v>
      </c>
      <c r="R3965">
        <v>0</v>
      </c>
      <c r="S3965">
        <v>0</v>
      </c>
      <c r="T3965">
        <v>34</v>
      </c>
      <c r="U3965">
        <v>0</v>
      </c>
      <c r="V3965">
        <v>0</v>
      </c>
      <c r="W3965">
        <v>0</v>
      </c>
      <c r="X3965">
        <v>621.56471702734211</v>
      </c>
      <c r="Y3965">
        <v>0</v>
      </c>
      <c r="Z3965">
        <v>0</v>
      </c>
      <c r="AA3965">
        <v>0</v>
      </c>
      <c r="AB3965">
        <v>50.688655237979049</v>
      </c>
      <c r="AC3965">
        <v>0</v>
      </c>
      <c r="AD3965">
        <v>0</v>
      </c>
      <c r="AE3965">
        <v>672.2533722653211</v>
      </c>
    </row>
    <row r="3966" spans="1:31" x14ac:dyDescent="0.3">
      <c r="A3966">
        <v>2459951</v>
      </c>
      <c r="B3966">
        <v>1</v>
      </c>
      <c r="C3966" t="s">
        <v>80</v>
      </c>
      <c r="D3966" t="s">
        <v>83</v>
      </c>
      <c r="E3966" t="s">
        <v>147</v>
      </c>
      <c r="F3966" t="s">
        <v>11652</v>
      </c>
      <c r="G3966" t="s">
        <v>226</v>
      </c>
      <c r="H3966" t="s">
        <v>135</v>
      </c>
      <c r="I3966" t="s">
        <v>136</v>
      </c>
      <c r="J3966" t="s">
        <v>137</v>
      </c>
      <c r="K3966" t="s">
        <v>162</v>
      </c>
      <c r="L3966" t="s">
        <v>11653</v>
      </c>
      <c r="M3966" t="s">
        <v>11654</v>
      </c>
      <c r="N3966">
        <v>0.99416666600000003</v>
      </c>
      <c r="O3966">
        <v>0</v>
      </c>
      <c r="P3966">
        <v>0</v>
      </c>
      <c r="Q3966">
        <v>0</v>
      </c>
      <c r="R3966">
        <v>0</v>
      </c>
      <c r="S3966">
        <v>2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103.09531706901387</v>
      </c>
      <c r="AB3966">
        <v>0</v>
      </c>
      <c r="AC3966">
        <v>0</v>
      </c>
      <c r="AD3966">
        <v>0</v>
      </c>
      <c r="AE3966">
        <v>103.09531706901387</v>
      </c>
    </row>
    <row r="3967" spans="1:31" x14ac:dyDescent="0.3">
      <c r="A3967">
        <v>2460237</v>
      </c>
      <c r="B3967">
        <v>1</v>
      </c>
      <c r="C3967" t="s">
        <v>80</v>
      </c>
      <c r="D3967" t="s">
        <v>89</v>
      </c>
      <c r="E3967" t="s">
        <v>141</v>
      </c>
      <c r="F3967" t="s">
        <v>11620</v>
      </c>
      <c r="G3967" t="s">
        <v>143</v>
      </c>
      <c r="H3967" t="s">
        <v>144</v>
      </c>
      <c r="I3967" t="s">
        <v>136</v>
      </c>
      <c r="J3967" t="s">
        <v>137</v>
      </c>
      <c r="K3967" t="s">
        <v>138</v>
      </c>
      <c r="L3967" t="s">
        <v>11655</v>
      </c>
      <c r="M3967" t="s">
        <v>11656</v>
      </c>
      <c r="N3967">
        <v>0.240277777</v>
      </c>
      <c r="O3967">
        <v>0</v>
      </c>
      <c r="P3967">
        <v>39</v>
      </c>
      <c r="Q3967">
        <v>0</v>
      </c>
      <c r="R3967">
        <v>0</v>
      </c>
      <c r="S3967">
        <v>0</v>
      </c>
      <c r="T3967">
        <v>2</v>
      </c>
      <c r="U3967">
        <v>0</v>
      </c>
      <c r="V3967">
        <v>0</v>
      </c>
      <c r="W3967">
        <v>0</v>
      </c>
      <c r="X3967">
        <v>2.5208907923135557</v>
      </c>
      <c r="Y3967">
        <v>0</v>
      </c>
      <c r="Z3967">
        <v>0</v>
      </c>
      <c r="AA3967">
        <v>0</v>
      </c>
      <c r="AB3967">
        <v>0.50244646142514648</v>
      </c>
      <c r="AC3967">
        <v>0</v>
      </c>
      <c r="AD3967">
        <v>0</v>
      </c>
      <c r="AE3967">
        <v>3.0233372537387022</v>
      </c>
    </row>
    <row r="3968" spans="1:31" x14ac:dyDescent="0.3">
      <c r="A3968">
        <v>2459991</v>
      </c>
      <c r="B3968">
        <v>1</v>
      </c>
      <c r="C3968" t="s">
        <v>81</v>
      </c>
      <c r="D3968" t="s">
        <v>125</v>
      </c>
      <c r="E3968" t="s">
        <v>147</v>
      </c>
      <c r="F3968" t="s">
        <v>11657</v>
      </c>
      <c r="G3968" t="s">
        <v>381</v>
      </c>
      <c r="H3968" t="s">
        <v>135</v>
      </c>
      <c r="I3968" t="s">
        <v>136</v>
      </c>
      <c r="J3968" t="s">
        <v>137</v>
      </c>
      <c r="K3968" t="s">
        <v>162</v>
      </c>
      <c r="L3968" t="s">
        <v>11658</v>
      </c>
      <c r="M3968" t="s">
        <v>11659</v>
      </c>
      <c r="N3968">
        <v>0.28583333300000002</v>
      </c>
      <c r="O3968">
        <v>0</v>
      </c>
      <c r="P3968">
        <v>4</v>
      </c>
      <c r="Q3968">
        <v>0</v>
      </c>
      <c r="R3968">
        <v>1</v>
      </c>
      <c r="S3968">
        <v>0</v>
      </c>
      <c r="T3968">
        <v>1</v>
      </c>
      <c r="U3968">
        <v>0</v>
      </c>
      <c r="V3968">
        <v>0</v>
      </c>
      <c r="W3968">
        <v>0</v>
      </c>
      <c r="X3968">
        <v>0.32545011959452175</v>
      </c>
      <c r="Y3968">
        <v>0</v>
      </c>
      <c r="Z3968">
        <v>5.8293909059250075E-2</v>
      </c>
      <c r="AA3968">
        <v>0</v>
      </c>
      <c r="AB3968">
        <v>0.34652259777142452</v>
      </c>
      <c r="AC3968">
        <v>0</v>
      </c>
      <c r="AD3968">
        <v>0</v>
      </c>
      <c r="AE3968">
        <v>0.73026662642519635</v>
      </c>
    </row>
    <row r="3969" spans="1:31" x14ac:dyDescent="0.3">
      <c r="A3969">
        <v>2459845</v>
      </c>
      <c r="B3969">
        <v>1</v>
      </c>
      <c r="C3969" t="s">
        <v>81</v>
      </c>
      <c r="D3969" t="s">
        <v>116</v>
      </c>
      <c r="E3969" t="s">
        <v>141</v>
      </c>
      <c r="F3969" t="s">
        <v>340</v>
      </c>
      <c r="G3969" t="s">
        <v>226</v>
      </c>
      <c r="H3969" t="s">
        <v>144</v>
      </c>
      <c r="I3969" t="s">
        <v>136</v>
      </c>
      <c r="J3969" t="s">
        <v>137</v>
      </c>
      <c r="K3969" t="s">
        <v>162</v>
      </c>
      <c r="L3969" t="s">
        <v>11660</v>
      </c>
      <c r="M3969" t="s">
        <v>11661</v>
      </c>
      <c r="N3969">
        <v>1.3305555549999999</v>
      </c>
      <c r="O3969">
        <v>0</v>
      </c>
      <c r="P3969">
        <v>205</v>
      </c>
      <c r="Q3969">
        <v>0</v>
      </c>
      <c r="R3969">
        <v>3</v>
      </c>
      <c r="S3969">
        <v>0</v>
      </c>
      <c r="T3969">
        <v>10</v>
      </c>
      <c r="U3969">
        <v>0</v>
      </c>
      <c r="V3969">
        <v>0</v>
      </c>
      <c r="W3969">
        <v>0</v>
      </c>
      <c r="X3969">
        <v>76.680951186294848</v>
      </c>
      <c r="Y3969">
        <v>0</v>
      </c>
      <c r="Z3969">
        <v>0.28201179216569311</v>
      </c>
      <c r="AA3969">
        <v>0</v>
      </c>
      <c r="AB3969">
        <v>5.9462337791310524</v>
      </c>
      <c r="AC3969">
        <v>0</v>
      </c>
      <c r="AD3969">
        <v>0</v>
      </c>
      <c r="AE3969">
        <v>82.909196757591587</v>
      </c>
    </row>
    <row r="3970" spans="1:31" x14ac:dyDescent="0.3">
      <c r="A3970">
        <v>2459885</v>
      </c>
      <c r="B3970">
        <v>1</v>
      </c>
      <c r="C3970" t="s">
        <v>80</v>
      </c>
      <c r="D3970" t="s">
        <v>98</v>
      </c>
      <c r="E3970" t="s">
        <v>169</v>
      </c>
      <c r="F3970" t="s">
        <v>11662</v>
      </c>
      <c r="G3970" t="s">
        <v>381</v>
      </c>
      <c r="H3970" t="s">
        <v>135</v>
      </c>
      <c r="I3970" t="s">
        <v>136</v>
      </c>
      <c r="J3970" t="s">
        <v>137</v>
      </c>
      <c r="K3970" t="s">
        <v>138</v>
      </c>
      <c r="L3970" t="s">
        <v>11663</v>
      </c>
      <c r="M3970" t="s">
        <v>11664</v>
      </c>
      <c r="N3970">
        <v>9.9722221999999999E-2</v>
      </c>
      <c r="O3970">
        <v>0</v>
      </c>
      <c r="P3970">
        <v>217</v>
      </c>
      <c r="Q3970">
        <v>35</v>
      </c>
      <c r="R3970">
        <v>36</v>
      </c>
      <c r="S3970">
        <v>7</v>
      </c>
      <c r="T3970">
        <v>52</v>
      </c>
      <c r="U3970">
        <v>0</v>
      </c>
      <c r="V3970">
        <v>0</v>
      </c>
      <c r="W3970">
        <v>0</v>
      </c>
      <c r="X3970">
        <v>9.3966201654092369</v>
      </c>
      <c r="Y3970">
        <v>1.8065005304691846</v>
      </c>
      <c r="Z3970">
        <v>3.0004824994237089</v>
      </c>
      <c r="AA3970">
        <v>1.1378141571503859</v>
      </c>
      <c r="AB3970">
        <v>7.7280011972235068</v>
      </c>
      <c r="AC3970">
        <v>0</v>
      </c>
      <c r="AD3970">
        <v>0</v>
      </c>
      <c r="AE3970">
        <v>23.069418549676023</v>
      </c>
    </row>
    <row r="3971" spans="1:31" x14ac:dyDescent="0.3">
      <c r="A3971">
        <v>2460008</v>
      </c>
      <c r="B3971">
        <v>1</v>
      </c>
      <c r="C3971" t="s">
        <v>80</v>
      </c>
      <c r="D3971" t="s">
        <v>83</v>
      </c>
      <c r="E3971" t="s">
        <v>147</v>
      </c>
      <c r="F3971" t="s">
        <v>11665</v>
      </c>
      <c r="G3971" t="s">
        <v>381</v>
      </c>
      <c r="H3971" t="s">
        <v>135</v>
      </c>
      <c r="I3971" t="s">
        <v>136</v>
      </c>
      <c r="J3971" t="s">
        <v>137</v>
      </c>
      <c r="K3971" t="s">
        <v>162</v>
      </c>
      <c r="L3971" t="s">
        <v>11666</v>
      </c>
      <c r="M3971" t="s">
        <v>11667</v>
      </c>
      <c r="N3971">
        <v>0.238055555</v>
      </c>
      <c r="O3971">
        <v>0</v>
      </c>
      <c r="P3971">
        <v>0</v>
      </c>
      <c r="Q3971">
        <v>0</v>
      </c>
      <c r="R3971">
        <v>0</v>
      </c>
      <c r="S3971">
        <v>1</v>
      </c>
      <c r="T3971">
        <v>4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160.66217819361444</v>
      </c>
      <c r="AB3971">
        <v>5.9375735241363685</v>
      </c>
      <c r="AC3971">
        <v>0</v>
      </c>
      <c r="AD3971">
        <v>0</v>
      </c>
      <c r="AE3971">
        <v>166.59975171775079</v>
      </c>
    </row>
    <row r="3972" spans="1:31" x14ac:dyDescent="0.3">
      <c r="A3972">
        <v>2459908</v>
      </c>
      <c r="B3972">
        <v>1</v>
      </c>
      <c r="C3972" t="s">
        <v>81</v>
      </c>
      <c r="D3972" t="s">
        <v>126</v>
      </c>
      <c r="E3972" t="s">
        <v>132</v>
      </c>
      <c r="F3972" t="s">
        <v>5864</v>
      </c>
      <c r="G3972" t="s">
        <v>226</v>
      </c>
      <c r="H3972" t="s">
        <v>135</v>
      </c>
      <c r="I3972" t="s">
        <v>136</v>
      </c>
      <c r="J3972" t="s">
        <v>137</v>
      </c>
      <c r="K3972" t="s">
        <v>162</v>
      </c>
      <c r="L3972" t="s">
        <v>11668</v>
      </c>
      <c r="M3972" t="s">
        <v>11669</v>
      </c>
      <c r="N3972">
        <v>1.3208333329999999</v>
      </c>
      <c r="O3972">
        <v>2</v>
      </c>
      <c r="P3972">
        <v>297</v>
      </c>
      <c r="Q3972">
        <v>36</v>
      </c>
      <c r="R3972">
        <v>128</v>
      </c>
      <c r="S3972">
        <v>11</v>
      </c>
      <c r="T3972">
        <v>24</v>
      </c>
      <c r="U3972">
        <v>0</v>
      </c>
      <c r="V3972">
        <v>0</v>
      </c>
      <c r="W3972">
        <v>2.6391553411923958</v>
      </c>
      <c r="X3972">
        <v>49.908585339326571</v>
      </c>
      <c r="Y3972">
        <v>91.100412835536915</v>
      </c>
      <c r="Z3972">
        <v>26.911491978490623</v>
      </c>
      <c r="AA3972">
        <v>46.477242890054178</v>
      </c>
      <c r="AB3972">
        <v>49.096735610392471</v>
      </c>
      <c r="AC3972">
        <v>0</v>
      </c>
      <c r="AD3972">
        <v>0</v>
      </c>
      <c r="AE3972">
        <v>266.13362399499317</v>
      </c>
    </row>
    <row r="3973" spans="1:31" x14ac:dyDescent="0.3">
      <c r="A3973">
        <v>2459928</v>
      </c>
      <c r="B3973">
        <v>1</v>
      </c>
      <c r="C3973" t="s">
        <v>81</v>
      </c>
      <c r="D3973" t="s">
        <v>127</v>
      </c>
      <c r="E3973" t="s">
        <v>169</v>
      </c>
      <c r="F3973" t="s">
        <v>11670</v>
      </c>
      <c r="G3973" t="s">
        <v>149</v>
      </c>
      <c r="H3973" t="s">
        <v>135</v>
      </c>
      <c r="I3973" t="s">
        <v>136</v>
      </c>
      <c r="J3973" t="s">
        <v>137</v>
      </c>
      <c r="K3973" t="s">
        <v>138</v>
      </c>
      <c r="L3973" t="s">
        <v>11671</v>
      </c>
      <c r="M3973" t="s">
        <v>11672</v>
      </c>
      <c r="N3973">
        <v>0.87777777700000004</v>
      </c>
      <c r="O3973">
        <v>0</v>
      </c>
      <c r="P3973">
        <v>0</v>
      </c>
      <c r="Q3973">
        <v>0</v>
      </c>
      <c r="R3973">
        <v>0</v>
      </c>
      <c r="S3973">
        <v>2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2664.0021413309842</v>
      </c>
      <c r="AB3973">
        <v>0</v>
      </c>
      <c r="AC3973">
        <v>0</v>
      </c>
      <c r="AD3973">
        <v>0</v>
      </c>
      <c r="AE3973">
        <v>2664.0021413309842</v>
      </c>
    </row>
    <row r="3974" spans="1:31" x14ac:dyDescent="0.3">
      <c r="A3974">
        <v>2459822</v>
      </c>
      <c r="B3974">
        <v>1</v>
      </c>
      <c r="C3974" t="s">
        <v>80</v>
      </c>
      <c r="D3974" t="s">
        <v>102</v>
      </c>
      <c r="E3974" t="s">
        <v>141</v>
      </c>
      <c r="F3974" t="s">
        <v>11673</v>
      </c>
      <c r="G3974" t="s">
        <v>226</v>
      </c>
      <c r="H3974" t="s">
        <v>144</v>
      </c>
      <c r="I3974" t="s">
        <v>136</v>
      </c>
      <c r="J3974" t="s">
        <v>137</v>
      </c>
      <c r="K3974" t="s">
        <v>162</v>
      </c>
      <c r="L3974" t="s">
        <v>11674</v>
      </c>
      <c r="M3974" t="s">
        <v>11675</v>
      </c>
      <c r="N3974">
        <v>7.3888888880000003</v>
      </c>
      <c r="O3974">
        <v>0</v>
      </c>
      <c r="P3974">
        <v>18</v>
      </c>
      <c r="Q3974">
        <v>0</v>
      </c>
      <c r="R3974">
        <v>1</v>
      </c>
      <c r="S3974">
        <v>0</v>
      </c>
      <c r="T3974">
        <v>4</v>
      </c>
      <c r="U3974">
        <v>0</v>
      </c>
      <c r="V3974">
        <v>0</v>
      </c>
      <c r="W3974">
        <v>0</v>
      </c>
      <c r="X3974">
        <v>9.2525887034323269</v>
      </c>
      <c r="Y3974">
        <v>0</v>
      </c>
      <c r="Z3974">
        <v>3.3185543879229003E-4</v>
      </c>
      <c r="AA3974">
        <v>0</v>
      </c>
      <c r="AB3974">
        <v>33.309589419751752</v>
      </c>
      <c r="AC3974">
        <v>0</v>
      </c>
      <c r="AD3974">
        <v>0</v>
      </c>
      <c r="AE3974">
        <v>42.56250997862287</v>
      </c>
    </row>
    <row r="3975" spans="1:31" x14ac:dyDescent="0.3">
      <c r="A3975">
        <v>2460263</v>
      </c>
      <c r="B3975">
        <v>1</v>
      </c>
      <c r="C3975" t="s">
        <v>80</v>
      </c>
      <c r="D3975" t="s">
        <v>108</v>
      </c>
      <c r="E3975" t="s">
        <v>159</v>
      </c>
      <c r="F3975" t="s">
        <v>11676</v>
      </c>
      <c r="G3975" t="s">
        <v>725</v>
      </c>
      <c r="H3975" t="s">
        <v>144</v>
      </c>
      <c r="I3975" t="s">
        <v>136</v>
      </c>
      <c r="J3975" t="s">
        <v>137</v>
      </c>
      <c r="K3975" t="s">
        <v>138</v>
      </c>
      <c r="L3975" t="s">
        <v>11677</v>
      </c>
      <c r="M3975" t="s">
        <v>11678</v>
      </c>
      <c r="N3975">
        <v>2.1749999999999998</v>
      </c>
      <c r="O3975">
        <v>0</v>
      </c>
      <c r="P3975">
        <v>104</v>
      </c>
      <c r="Q3975">
        <v>0</v>
      </c>
      <c r="R3975">
        <v>16</v>
      </c>
      <c r="S3975">
        <v>0</v>
      </c>
      <c r="T3975">
        <v>11</v>
      </c>
      <c r="U3975">
        <v>0</v>
      </c>
      <c r="V3975">
        <v>0</v>
      </c>
      <c r="W3975">
        <v>0</v>
      </c>
      <c r="X3975">
        <v>37.378761345591833</v>
      </c>
      <c r="Y3975">
        <v>0</v>
      </c>
      <c r="Z3975">
        <v>3.4617564460273811</v>
      </c>
      <c r="AA3975">
        <v>0</v>
      </c>
      <c r="AB3975">
        <v>6.3373678456183997</v>
      </c>
      <c r="AC3975">
        <v>0</v>
      </c>
      <c r="AD3975">
        <v>0</v>
      </c>
      <c r="AE3975">
        <v>47.177885637237615</v>
      </c>
    </row>
    <row r="3976" spans="1:31" x14ac:dyDescent="0.3">
      <c r="A3976">
        <v>2460111</v>
      </c>
      <c r="B3976">
        <v>1</v>
      </c>
      <c r="C3976" t="s">
        <v>81</v>
      </c>
      <c r="D3976" t="s">
        <v>112</v>
      </c>
      <c r="E3976" t="s">
        <v>147</v>
      </c>
      <c r="F3976" t="s">
        <v>11679</v>
      </c>
      <c r="G3976" t="s">
        <v>381</v>
      </c>
      <c r="H3976" t="s">
        <v>135</v>
      </c>
      <c r="I3976" t="s">
        <v>136</v>
      </c>
      <c r="J3976" t="s">
        <v>137</v>
      </c>
      <c r="K3976" t="s">
        <v>162</v>
      </c>
      <c r="L3976" t="s">
        <v>11680</v>
      </c>
      <c r="M3976" t="s">
        <v>11681</v>
      </c>
      <c r="N3976">
        <v>0.245277777</v>
      </c>
      <c r="O3976">
        <v>0</v>
      </c>
      <c r="P3976">
        <v>204</v>
      </c>
      <c r="Q3976">
        <v>0</v>
      </c>
      <c r="R3976">
        <v>15</v>
      </c>
      <c r="S3976">
        <v>0</v>
      </c>
      <c r="T3976">
        <v>55</v>
      </c>
      <c r="U3976">
        <v>0</v>
      </c>
      <c r="V3976">
        <v>0</v>
      </c>
      <c r="W3976">
        <v>0</v>
      </c>
      <c r="X3976">
        <v>9.1784710513073904</v>
      </c>
      <c r="Y3976">
        <v>0</v>
      </c>
      <c r="Z3976">
        <v>0.54301222800815685</v>
      </c>
      <c r="AA3976">
        <v>0</v>
      </c>
      <c r="AB3976">
        <v>7.5557511586435746</v>
      </c>
      <c r="AC3976">
        <v>0</v>
      </c>
      <c r="AD3976">
        <v>0</v>
      </c>
      <c r="AE3976">
        <v>17.277234437959123</v>
      </c>
    </row>
    <row r="3977" spans="1:31" x14ac:dyDescent="0.3">
      <c r="A3977">
        <v>2459802</v>
      </c>
      <c r="B3977">
        <v>1</v>
      </c>
      <c r="C3977" t="s">
        <v>80</v>
      </c>
      <c r="D3977" t="s">
        <v>108</v>
      </c>
      <c r="E3977" t="s">
        <v>169</v>
      </c>
      <c r="F3977" t="s">
        <v>11682</v>
      </c>
      <c r="G3977" t="s">
        <v>226</v>
      </c>
      <c r="H3977" t="s">
        <v>135</v>
      </c>
      <c r="I3977" t="s">
        <v>136</v>
      </c>
      <c r="J3977" t="s">
        <v>137</v>
      </c>
      <c r="K3977" t="s">
        <v>162</v>
      </c>
      <c r="L3977" t="s">
        <v>11683</v>
      </c>
      <c r="M3977" t="s">
        <v>11684</v>
      </c>
      <c r="N3977">
        <v>1.9186111109999999</v>
      </c>
      <c r="O3977">
        <v>0</v>
      </c>
      <c r="P3977">
        <v>6</v>
      </c>
      <c r="Q3977">
        <v>0</v>
      </c>
      <c r="R3977">
        <v>0</v>
      </c>
      <c r="S3977">
        <v>1</v>
      </c>
      <c r="T3977">
        <v>3</v>
      </c>
      <c r="U3977">
        <v>1</v>
      </c>
      <c r="V3977">
        <v>0</v>
      </c>
      <c r="W3977">
        <v>0</v>
      </c>
      <c r="X3977">
        <v>2.5398277442365349</v>
      </c>
      <c r="Y3977">
        <v>0</v>
      </c>
      <c r="Z3977">
        <v>0</v>
      </c>
      <c r="AA3977">
        <v>0</v>
      </c>
      <c r="AB3977">
        <v>49.757730630835937</v>
      </c>
      <c r="AC3977">
        <v>0</v>
      </c>
      <c r="AD3977">
        <v>0</v>
      </c>
      <c r="AE3977">
        <v>52.29755837507247</v>
      </c>
    </row>
    <row r="3978" spans="1:31" x14ac:dyDescent="0.3">
      <c r="A3978">
        <v>2460280</v>
      </c>
      <c r="B3978">
        <v>1</v>
      </c>
      <c r="C3978" t="s">
        <v>80</v>
      </c>
      <c r="D3978" t="s">
        <v>82</v>
      </c>
      <c r="E3978" t="s">
        <v>182</v>
      </c>
      <c r="F3978" t="s">
        <v>11685</v>
      </c>
      <c r="G3978" t="s">
        <v>263</v>
      </c>
      <c r="H3978" t="s">
        <v>144</v>
      </c>
      <c r="I3978" t="s">
        <v>136</v>
      </c>
      <c r="J3978" t="s">
        <v>3</v>
      </c>
      <c r="K3978" t="s">
        <v>138</v>
      </c>
      <c r="L3978" t="s">
        <v>11686</v>
      </c>
      <c r="M3978" t="s">
        <v>11687</v>
      </c>
      <c r="N3978">
        <v>1.2547222220000001</v>
      </c>
      <c r="O3978">
        <v>0</v>
      </c>
      <c r="P3978">
        <v>24</v>
      </c>
      <c r="Q3978">
        <v>0</v>
      </c>
      <c r="R3978">
        <v>0</v>
      </c>
      <c r="S3978">
        <v>0</v>
      </c>
      <c r="T3978">
        <v>4</v>
      </c>
      <c r="U3978">
        <v>0</v>
      </c>
      <c r="V3978">
        <v>0</v>
      </c>
      <c r="W3978">
        <v>0</v>
      </c>
      <c r="X3978">
        <v>11.260087694474203</v>
      </c>
      <c r="Y3978">
        <v>0</v>
      </c>
      <c r="Z3978">
        <v>0</v>
      </c>
      <c r="AA3978">
        <v>0</v>
      </c>
      <c r="AB3978">
        <v>22.40902660339335</v>
      </c>
      <c r="AC3978">
        <v>0</v>
      </c>
      <c r="AD3978">
        <v>0</v>
      </c>
      <c r="AE3978">
        <v>33.669114297867551</v>
      </c>
    </row>
    <row r="3979" spans="1:31" x14ac:dyDescent="0.3">
      <c r="A3979">
        <v>2460180</v>
      </c>
      <c r="B3979">
        <v>1</v>
      </c>
      <c r="C3979" t="s">
        <v>80</v>
      </c>
      <c r="D3979" t="s">
        <v>82</v>
      </c>
      <c r="E3979" t="s">
        <v>141</v>
      </c>
      <c r="F3979" t="s">
        <v>11688</v>
      </c>
      <c r="G3979" t="s">
        <v>200</v>
      </c>
      <c r="H3979" t="s">
        <v>144</v>
      </c>
      <c r="I3979" t="s">
        <v>136</v>
      </c>
      <c r="J3979" t="s">
        <v>137</v>
      </c>
      <c r="K3979" t="s">
        <v>138</v>
      </c>
      <c r="L3979" t="s">
        <v>11689</v>
      </c>
      <c r="M3979" t="s">
        <v>11690</v>
      </c>
      <c r="N3979">
        <v>1.6386111109999999</v>
      </c>
      <c r="O3979">
        <v>0</v>
      </c>
      <c r="P3979">
        <v>32</v>
      </c>
      <c r="Q3979">
        <v>0</v>
      </c>
      <c r="R3979">
        <v>0</v>
      </c>
      <c r="S3979">
        <v>0</v>
      </c>
      <c r="T3979">
        <v>1</v>
      </c>
      <c r="U3979">
        <v>0</v>
      </c>
      <c r="V3979">
        <v>0</v>
      </c>
      <c r="W3979">
        <v>0</v>
      </c>
      <c r="X3979">
        <v>21.548462786766727</v>
      </c>
      <c r="Y3979">
        <v>0</v>
      </c>
      <c r="Z3979">
        <v>0</v>
      </c>
      <c r="AA3979">
        <v>0</v>
      </c>
      <c r="AB3979">
        <v>0.5694133917051164</v>
      </c>
      <c r="AC3979">
        <v>0</v>
      </c>
      <c r="AD3979">
        <v>0</v>
      </c>
      <c r="AE3979">
        <v>22.117876178471843</v>
      </c>
    </row>
    <row r="3980" spans="1:31" x14ac:dyDescent="0.3">
      <c r="A3980">
        <v>2459785</v>
      </c>
      <c r="B3980">
        <v>1</v>
      </c>
      <c r="C3980" t="s">
        <v>80</v>
      </c>
      <c r="D3980" t="s">
        <v>100</v>
      </c>
      <c r="E3980" t="s">
        <v>159</v>
      </c>
      <c r="F3980" t="s">
        <v>11691</v>
      </c>
      <c r="G3980" t="s">
        <v>161</v>
      </c>
      <c r="H3980" t="s">
        <v>144</v>
      </c>
      <c r="I3980" t="s">
        <v>136</v>
      </c>
      <c r="J3980" t="s">
        <v>137</v>
      </c>
      <c r="K3980" t="s">
        <v>162</v>
      </c>
      <c r="L3980" t="s">
        <v>11692</v>
      </c>
      <c r="M3980" t="s">
        <v>11693</v>
      </c>
      <c r="N3980">
        <v>8.2183333330000004</v>
      </c>
      <c r="O3980">
        <v>0</v>
      </c>
      <c r="P3980">
        <v>105</v>
      </c>
      <c r="Q3980">
        <v>0</v>
      </c>
      <c r="R3980">
        <v>10</v>
      </c>
      <c r="S3980">
        <v>0</v>
      </c>
      <c r="T3980">
        <v>13</v>
      </c>
      <c r="U3980">
        <v>0</v>
      </c>
      <c r="V3980">
        <v>0</v>
      </c>
      <c r="W3980">
        <v>0</v>
      </c>
      <c r="X3980">
        <v>232.58426754074785</v>
      </c>
      <c r="Y3980">
        <v>0</v>
      </c>
      <c r="Z3980">
        <v>11.978654271938288</v>
      </c>
      <c r="AA3980">
        <v>0</v>
      </c>
      <c r="AB3980">
        <v>127.43356730474603</v>
      </c>
      <c r="AC3980">
        <v>0</v>
      </c>
      <c r="AD3980">
        <v>0</v>
      </c>
      <c r="AE3980">
        <v>371.99648911743219</v>
      </c>
    </row>
    <row r="3981" spans="1:31" x14ac:dyDescent="0.3">
      <c r="A3981">
        <v>2459948</v>
      </c>
      <c r="B3981">
        <v>1</v>
      </c>
      <c r="C3981" t="s">
        <v>80</v>
      </c>
      <c r="D3981" t="s">
        <v>92</v>
      </c>
      <c r="E3981" t="s">
        <v>169</v>
      </c>
      <c r="F3981" t="s">
        <v>11694</v>
      </c>
      <c r="G3981" t="s">
        <v>226</v>
      </c>
      <c r="H3981" t="s">
        <v>135</v>
      </c>
      <c r="I3981" t="s">
        <v>136</v>
      </c>
      <c r="J3981" t="s">
        <v>137</v>
      </c>
      <c r="K3981" t="s">
        <v>162</v>
      </c>
      <c r="L3981" t="s">
        <v>11695</v>
      </c>
      <c r="M3981" t="s">
        <v>11696</v>
      </c>
      <c r="N3981">
        <v>6.6019444439999999</v>
      </c>
      <c r="O3981">
        <v>1</v>
      </c>
      <c r="P3981">
        <v>6325</v>
      </c>
      <c r="Q3981">
        <v>2</v>
      </c>
      <c r="R3981">
        <v>40</v>
      </c>
      <c r="S3981">
        <v>9</v>
      </c>
      <c r="T3981">
        <v>313</v>
      </c>
      <c r="U3981">
        <v>2</v>
      </c>
      <c r="V3981">
        <v>7</v>
      </c>
      <c r="W3981">
        <v>1.8379237167960025</v>
      </c>
      <c r="X3981">
        <v>10314.405558692712</v>
      </c>
      <c r="Y3981">
        <v>35.39241541194481</v>
      </c>
      <c r="Z3981">
        <v>42.897463905346569</v>
      </c>
      <c r="AA3981">
        <v>652.12374680620655</v>
      </c>
      <c r="AB3981">
        <v>2885.0513431894301</v>
      </c>
      <c r="AC3981">
        <v>1970.0880444256504</v>
      </c>
      <c r="AD3981">
        <v>14.295323718979569</v>
      </c>
      <c r="AE3981">
        <v>15916.091819867066</v>
      </c>
    </row>
    <row r="3982" spans="1:31" x14ac:dyDescent="0.3">
      <c r="A3982">
        <v>2459842</v>
      </c>
      <c r="B3982">
        <v>1</v>
      </c>
      <c r="C3982" t="s">
        <v>80</v>
      </c>
      <c r="D3982" t="s">
        <v>82</v>
      </c>
      <c r="E3982" t="s">
        <v>173</v>
      </c>
      <c r="F3982" t="s">
        <v>11697</v>
      </c>
      <c r="G3982" t="s">
        <v>461</v>
      </c>
      <c r="H3982" t="s">
        <v>144</v>
      </c>
      <c r="I3982" t="s">
        <v>136</v>
      </c>
      <c r="J3982" t="s">
        <v>137</v>
      </c>
      <c r="K3982" t="s">
        <v>138</v>
      </c>
      <c r="L3982" t="s">
        <v>11698</v>
      </c>
      <c r="M3982" t="s">
        <v>11699</v>
      </c>
      <c r="N3982">
        <v>8.420555555</v>
      </c>
      <c r="O3982">
        <v>0</v>
      </c>
      <c r="P3982">
        <v>6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7.1898552928710338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7.1898552928710338</v>
      </c>
    </row>
    <row r="3983" spans="1:31" x14ac:dyDescent="0.3">
      <c r="A3983">
        <v>2459848</v>
      </c>
      <c r="B3983">
        <v>1</v>
      </c>
      <c r="C3983" t="s">
        <v>81</v>
      </c>
      <c r="D3983" t="s">
        <v>115</v>
      </c>
      <c r="E3983" t="s">
        <v>141</v>
      </c>
      <c r="F3983" t="s">
        <v>11700</v>
      </c>
      <c r="G3983" t="s">
        <v>156</v>
      </c>
      <c r="H3983" t="s">
        <v>144</v>
      </c>
      <c r="I3983" t="s">
        <v>136</v>
      </c>
      <c r="J3983" t="s">
        <v>137</v>
      </c>
      <c r="K3983" t="s">
        <v>138</v>
      </c>
      <c r="L3983" t="s">
        <v>11701</v>
      </c>
      <c r="M3983" t="s">
        <v>11702</v>
      </c>
      <c r="N3983">
        <v>0.98722222199999998</v>
      </c>
      <c r="O3983">
        <v>0</v>
      </c>
      <c r="P3983">
        <v>4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9.5341879117033942E-2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9.5341879117033942E-2</v>
      </c>
    </row>
    <row r="3984" spans="1:31" x14ac:dyDescent="0.3">
      <c r="A3984">
        <v>2460217</v>
      </c>
      <c r="B3984">
        <v>1</v>
      </c>
      <c r="C3984" t="s">
        <v>80</v>
      </c>
      <c r="D3984" t="s">
        <v>85</v>
      </c>
      <c r="E3984" t="s">
        <v>141</v>
      </c>
      <c r="F3984" t="s">
        <v>10090</v>
      </c>
      <c r="G3984" t="s">
        <v>156</v>
      </c>
      <c r="H3984" t="s">
        <v>144</v>
      </c>
      <c r="I3984" t="s">
        <v>136</v>
      </c>
      <c r="J3984" t="s">
        <v>137</v>
      </c>
      <c r="K3984" t="s">
        <v>138</v>
      </c>
      <c r="L3984" t="s">
        <v>11703</v>
      </c>
      <c r="M3984" t="s">
        <v>11704</v>
      </c>
      <c r="N3984">
        <v>2.7713888880000002</v>
      </c>
      <c r="O3984">
        <v>0</v>
      </c>
      <c r="P3984">
        <v>106</v>
      </c>
      <c r="Q3984">
        <v>0</v>
      </c>
      <c r="R3984">
        <v>0</v>
      </c>
      <c r="S3984">
        <v>0</v>
      </c>
      <c r="T3984">
        <v>13</v>
      </c>
      <c r="U3984">
        <v>0</v>
      </c>
      <c r="V3984">
        <v>0</v>
      </c>
      <c r="W3984">
        <v>0</v>
      </c>
      <c r="X3984">
        <v>94.909016417671111</v>
      </c>
      <c r="Y3984">
        <v>0</v>
      </c>
      <c r="Z3984">
        <v>0</v>
      </c>
      <c r="AA3984">
        <v>0</v>
      </c>
      <c r="AB3984">
        <v>22.530489411022376</v>
      </c>
      <c r="AC3984">
        <v>0</v>
      </c>
      <c r="AD3984">
        <v>0</v>
      </c>
      <c r="AE3984">
        <v>117.43950582869348</v>
      </c>
    </row>
    <row r="3985" spans="1:31" x14ac:dyDescent="0.3">
      <c r="A3985">
        <v>2460197</v>
      </c>
      <c r="B3985">
        <v>1</v>
      </c>
      <c r="C3985" t="s">
        <v>80</v>
      </c>
      <c r="D3985" t="s">
        <v>103</v>
      </c>
      <c r="E3985" t="s">
        <v>173</v>
      </c>
      <c r="F3985" t="s">
        <v>11705</v>
      </c>
      <c r="G3985" t="s">
        <v>175</v>
      </c>
      <c r="H3985" t="s">
        <v>144</v>
      </c>
      <c r="I3985" t="s">
        <v>136</v>
      </c>
      <c r="J3985" t="s">
        <v>137</v>
      </c>
      <c r="K3985" t="s">
        <v>138</v>
      </c>
      <c r="L3985" t="s">
        <v>11706</v>
      </c>
      <c r="M3985" t="s">
        <v>11707</v>
      </c>
      <c r="N3985">
        <v>1.0363888880000001</v>
      </c>
      <c r="O3985">
        <v>0</v>
      </c>
      <c r="P3985">
        <v>1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0.1646620858294725</v>
      </c>
      <c r="Y3985">
        <v>0</v>
      </c>
      <c r="Z3985">
        <v>0</v>
      </c>
      <c r="AA3985">
        <v>0</v>
      </c>
      <c r="AB3985">
        <v>0</v>
      </c>
      <c r="AC3985">
        <v>0</v>
      </c>
      <c r="AD3985">
        <v>0</v>
      </c>
      <c r="AE3985">
        <v>0.1646620858294725</v>
      </c>
    </row>
    <row r="3986" spans="1:31" x14ac:dyDescent="0.3">
      <c r="A3986">
        <v>2460031</v>
      </c>
      <c r="B3986">
        <v>1</v>
      </c>
      <c r="C3986" t="s">
        <v>81</v>
      </c>
      <c r="D3986" t="s">
        <v>122</v>
      </c>
      <c r="E3986" t="s">
        <v>141</v>
      </c>
      <c r="F3986" t="s">
        <v>11708</v>
      </c>
      <c r="G3986" t="s">
        <v>143</v>
      </c>
      <c r="H3986" t="s">
        <v>144</v>
      </c>
      <c r="I3986" t="s">
        <v>136</v>
      </c>
      <c r="J3986" t="s">
        <v>137</v>
      </c>
      <c r="K3986" t="s">
        <v>138</v>
      </c>
      <c r="L3986" t="s">
        <v>11709</v>
      </c>
      <c r="M3986" t="s">
        <v>11710</v>
      </c>
      <c r="N3986">
        <v>0.52249999999999996</v>
      </c>
      <c r="O3986">
        <v>0</v>
      </c>
      <c r="P3986">
        <v>33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2.3193049057448865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2.3193049057448865</v>
      </c>
    </row>
    <row r="3987" spans="1:31" x14ac:dyDescent="0.3">
      <c r="A3987">
        <v>2459882</v>
      </c>
      <c r="B3987">
        <v>1</v>
      </c>
      <c r="C3987" t="s">
        <v>81</v>
      </c>
      <c r="D3987" t="s">
        <v>117</v>
      </c>
      <c r="E3987" t="s">
        <v>173</v>
      </c>
      <c r="F3987" t="s">
        <v>11711</v>
      </c>
      <c r="G3987" t="s">
        <v>175</v>
      </c>
      <c r="H3987" t="s">
        <v>144</v>
      </c>
      <c r="I3987" t="s">
        <v>136</v>
      </c>
      <c r="J3987" t="s">
        <v>137</v>
      </c>
      <c r="K3987" t="s">
        <v>138</v>
      </c>
      <c r="L3987" t="s">
        <v>11712</v>
      </c>
      <c r="M3987" t="s">
        <v>11713</v>
      </c>
      <c r="N3987">
        <v>0.80777777699999997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1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0.79999536145217942</v>
      </c>
      <c r="AC3987">
        <v>0</v>
      </c>
      <c r="AD3987">
        <v>0</v>
      </c>
      <c r="AE3987">
        <v>0.79999536145217942</v>
      </c>
    </row>
    <row r="3988" spans="1:31" x14ac:dyDescent="0.3">
      <c r="A3988">
        <v>2459868</v>
      </c>
      <c r="B3988">
        <v>1</v>
      </c>
      <c r="C3988" t="s">
        <v>80</v>
      </c>
      <c r="D3988" t="s">
        <v>96</v>
      </c>
      <c r="E3988" t="s">
        <v>173</v>
      </c>
      <c r="F3988" t="s">
        <v>11714</v>
      </c>
      <c r="G3988" t="s">
        <v>175</v>
      </c>
      <c r="H3988" t="s">
        <v>144</v>
      </c>
      <c r="I3988" t="s">
        <v>136</v>
      </c>
      <c r="J3988" t="s">
        <v>137</v>
      </c>
      <c r="K3988" t="s">
        <v>138</v>
      </c>
      <c r="L3988" t="s">
        <v>11715</v>
      </c>
      <c r="M3988" t="s">
        <v>11716</v>
      </c>
      <c r="N3988">
        <v>3.9224999999999999</v>
      </c>
      <c r="O3988">
        <v>0</v>
      </c>
      <c r="P3988">
        <v>0</v>
      </c>
      <c r="Q3988">
        <v>0</v>
      </c>
      <c r="R3988">
        <v>0</v>
      </c>
      <c r="S3988">
        <v>0</v>
      </c>
      <c r="T3988">
        <v>1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21.621981162258976</v>
      </c>
      <c r="AC3988">
        <v>0</v>
      </c>
      <c r="AD3988">
        <v>0</v>
      </c>
      <c r="AE3988">
        <v>21.621981162258976</v>
      </c>
    </row>
    <row r="3989" spans="1:31" x14ac:dyDescent="0.3">
      <c r="A3989">
        <v>2460260</v>
      </c>
      <c r="B3989">
        <v>1</v>
      </c>
      <c r="C3989" t="s">
        <v>81</v>
      </c>
      <c r="D3989" t="s">
        <v>127</v>
      </c>
      <c r="E3989" t="s">
        <v>141</v>
      </c>
      <c r="F3989" t="s">
        <v>11717</v>
      </c>
      <c r="G3989" t="s">
        <v>156</v>
      </c>
      <c r="H3989" t="s">
        <v>144</v>
      </c>
      <c r="I3989" t="s">
        <v>136</v>
      </c>
      <c r="J3989" t="s">
        <v>137</v>
      </c>
      <c r="K3989" t="s">
        <v>138</v>
      </c>
      <c r="L3989" t="s">
        <v>11718</v>
      </c>
      <c r="M3989" t="s">
        <v>11719</v>
      </c>
      <c r="N3989">
        <v>1.8219444440000001</v>
      </c>
      <c r="O3989">
        <v>0</v>
      </c>
      <c r="P3989">
        <v>77</v>
      </c>
      <c r="Q3989">
        <v>0</v>
      </c>
      <c r="R3989">
        <v>0</v>
      </c>
      <c r="S3989">
        <v>0</v>
      </c>
      <c r="T3989">
        <v>3</v>
      </c>
      <c r="U3989">
        <v>0</v>
      </c>
      <c r="V3989">
        <v>0</v>
      </c>
      <c r="W3989">
        <v>0</v>
      </c>
      <c r="X3989">
        <v>30.817741842847362</v>
      </c>
      <c r="Y3989">
        <v>0</v>
      </c>
      <c r="Z3989">
        <v>0</v>
      </c>
      <c r="AA3989">
        <v>0</v>
      </c>
      <c r="AB3989">
        <v>0.32108068967643516</v>
      </c>
      <c r="AC3989">
        <v>0</v>
      </c>
      <c r="AD3989">
        <v>0</v>
      </c>
      <c r="AE3989">
        <v>31.138822532523797</v>
      </c>
    </row>
    <row r="3990" spans="1:31" x14ac:dyDescent="0.3">
      <c r="A3990">
        <v>2459925</v>
      </c>
      <c r="B3990">
        <v>1</v>
      </c>
      <c r="C3990" t="s">
        <v>81</v>
      </c>
      <c r="D3990" t="s">
        <v>115</v>
      </c>
      <c r="E3990" t="s">
        <v>147</v>
      </c>
      <c r="F3990" t="s">
        <v>11720</v>
      </c>
      <c r="G3990" t="s">
        <v>149</v>
      </c>
      <c r="H3990" t="s">
        <v>135</v>
      </c>
      <c r="I3990" t="s">
        <v>136</v>
      </c>
      <c r="J3990" t="s">
        <v>137</v>
      </c>
      <c r="K3990" t="s">
        <v>138</v>
      </c>
      <c r="L3990" t="s">
        <v>11721</v>
      </c>
      <c r="M3990" t="s">
        <v>11722</v>
      </c>
      <c r="N3990">
        <v>0.65611111099999997</v>
      </c>
      <c r="O3990">
        <v>0</v>
      </c>
      <c r="P3990">
        <v>17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0.73413853191713652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0.73413853191713652</v>
      </c>
    </row>
    <row r="3991" spans="1:31" x14ac:dyDescent="0.3">
      <c r="A3991">
        <v>2459874</v>
      </c>
      <c r="B3991">
        <v>1</v>
      </c>
      <c r="C3991" t="s">
        <v>80</v>
      </c>
      <c r="D3991" t="s">
        <v>92</v>
      </c>
      <c r="E3991" t="s">
        <v>173</v>
      </c>
      <c r="F3991" t="s">
        <v>11723</v>
      </c>
      <c r="G3991" t="s">
        <v>175</v>
      </c>
      <c r="H3991" t="s">
        <v>144</v>
      </c>
      <c r="I3991" t="s">
        <v>136</v>
      </c>
      <c r="J3991" t="s">
        <v>137</v>
      </c>
      <c r="K3991" t="s">
        <v>138</v>
      </c>
      <c r="L3991" t="s">
        <v>11724</v>
      </c>
      <c r="M3991" t="s">
        <v>11725</v>
      </c>
      <c r="N3991">
        <v>4.9519444439999996</v>
      </c>
      <c r="O3991">
        <v>0</v>
      </c>
      <c r="P3991">
        <v>0</v>
      </c>
      <c r="Q3991">
        <v>0</v>
      </c>
      <c r="R3991">
        <v>1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0.29225598163498995</v>
      </c>
      <c r="AA3991">
        <v>0</v>
      </c>
      <c r="AB3991">
        <v>0</v>
      </c>
      <c r="AC3991">
        <v>0</v>
      </c>
      <c r="AD3991">
        <v>0</v>
      </c>
      <c r="AE3991">
        <v>0.29225598163498995</v>
      </c>
    </row>
    <row r="3992" spans="1:31" x14ac:dyDescent="0.3">
      <c r="A3992">
        <v>2459897</v>
      </c>
      <c r="B3992">
        <v>1</v>
      </c>
      <c r="C3992" t="s">
        <v>81</v>
      </c>
      <c r="D3992" t="s">
        <v>112</v>
      </c>
      <c r="E3992" t="s">
        <v>147</v>
      </c>
      <c r="F3992" t="s">
        <v>11726</v>
      </c>
      <c r="G3992" t="s">
        <v>226</v>
      </c>
      <c r="H3992" t="s">
        <v>135</v>
      </c>
      <c r="I3992" t="s">
        <v>136</v>
      </c>
      <c r="J3992" t="s">
        <v>137</v>
      </c>
      <c r="K3992" t="s">
        <v>162</v>
      </c>
      <c r="L3992" t="s">
        <v>11727</v>
      </c>
      <c r="M3992" t="s">
        <v>11728</v>
      </c>
      <c r="N3992">
        <v>0.38416666599999999</v>
      </c>
      <c r="O3992">
        <v>0</v>
      </c>
      <c r="P3992">
        <v>100</v>
      </c>
      <c r="Q3992">
        <v>0</v>
      </c>
      <c r="R3992">
        <v>18</v>
      </c>
      <c r="S3992">
        <v>0</v>
      </c>
      <c r="T3992">
        <v>7</v>
      </c>
      <c r="U3992">
        <v>0</v>
      </c>
      <c r="V3992">
        <v>0</v>
      </c>
      <c r="W3992">
        <v>0</v>
      </c>
      <c r="X3992">
        <v>7.5200627764953651</v>
      </c>
      <c r="Y3992">
        <v>0</v>
      </c>
      <c r="Z3992">
        <v>0.2341272504949353</v>
      </c>
      <c r="AA3992">
        <v>0</v>
      </c>
      <c r="AB3992">
        <v>1.8022565105304098</v>
      </c>
      <c r="AC3992">
        <v>0</v>
      </c>
      <c r="AD3992">
        <v>0</v>
      </c>
      <c r="AE3992">
        <v>9.5564465375207099</v>
      </c>
    </row>
    <row r="3993" spans="1:31" x14ac:dyDescent="0.3">
      <c r="A3993">
        <v>2460229</v>
      </c>
      <c r="B3993">
        <v>1</v>
      </c>
      <c r="C3993" t="s">
        <v>80</v>
      </c>
      <c r="D3993" t="s">
        <v>82</v>
      </c>
      <c r="E3993" t="s">
        <v>173</v>
      </c>
      <c r="F3993" t="s">
        <v>11729</v>
      </c>
      <c r="G3993" t="s">
        <v>175</v>
      </c>
      <c r="H3993" t="s">
        <v>144</v>
      </c>
      <c r="I3993" t="s">
        <v>136</v>
      </c>
      <c r="J3993" t="s">
        <v>137</v>
      </c>
      <c r="K3993" t="s">
        <v>138</v>
      </c>
      <c r="L3993" t="s">
        <v>11730</v>
      </c>
      <c r="M3993" t="s">
        <v>11731</v>
      </c>
      <c r="N3993">
        <v>6.4477777769999998</v>
      </c>
      <c r="O3993">
        <v>0</v>
      </c>
      <c r="P3993">
        <v>1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1.365745666480922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1.365745666480922</v>
      </c>
    </row>
    <row r="3994" spans="1:31" x14ac:dyDescent="0.3">
      <c r="A3994">
        <v>2459851</v>
      </c>
      <c r="B3994">
        <v>1</v>
      </c>
      <c r="C3994" t="s">
        <v>81</v>
      </c>
      <c r="D3994" t="s">
        <v>115</v>
      </c>
      <c r="E3994" t="s">
        <v>147</v>
      </c>
      <c r="F3994" t="s">
        <v>11732</v>
      </c>
      <c r="G3994" t="s">
        <v>149</v>
      </c>
      <c r="H3994" t="s">
        <v>135</v>
      </c>
      <c r="I3994" t="s">
        <v>660</v>
      </c>
      <c r="J3994" t="s">
        <v>137</v>
      </c>
      <c r="K3994" t="s">
        <v>138</v>
      </c>
      <c r="L3994" t="s">
        <v>11733</v>
      </c>
      <c r="M3994" t="s">
        <v>11734</v>
      </c>
      <c r="N3994">
        <v>1.9444444000000002E-2</v>
      </c>
      <c r="O3994">
        <v>0</v>
      </c>
      <c r="P3994">
        <v>412</v>
      </c>
      <c r="Q3994">
        <v>3</v>
      </c>
      <c r="R3994">
        <v>19</v>
      </c>
      <c r="S3994">
        <v>3</v>
      </c>
      <c r="T3994">
        <v>25</v>
      </c>
      <c r="U3994">
        <v>0</v>
      </c>
      <c r="V3994">
        <v>0</v>
      </c>
      <c r="W3994">
        <v>0</v>
      </c>
      <c r="X3994">
        <v>0.84477982380837113</v>
      </c>
      <c r="Y3994">
        <v>0.13241901474568249</v>
      </c>
      <c r="Z3994">
        <v>0.36895459012027143</v>
      </c>
      <c r="AA3994">
        <v>0.30425237265016514</v>
      </c>
      <c r="AB3994">
        <v>0.38531588588326299</v>
      </c>
      <c r="AC3994">
        <v>0</v>
      </c>
      <c r="AD3994">
        <v>0</v>
      </c>
      <c r="AE3994">
        <v>2.035721687207753</v>
      </c>
    </row>
    <row r="3995" spans="1:31" x14ac:dyDescent="0.3">
      <c r="A3995">
        <v>2460183</v>
      </c>
      <c r="B3995">
        <v>1</v>
      </c>
      <c r="C3995" t="s">
        <v>80</v>
      </c>
      <c r="D3995" t="s">
        <v>107</v>
      </c>
      <c r="E3995" t="s">
        <v>141</v>
      </c>
      <c r="F3995" t="s">
        <v>11735</v>
      </c>
      <c r="G3995" t="s">
        <v>143</v>
      </c>
      <c r="H3995" t="s">
        <v>144</v>
      </c>
      <c r="I3995" t="s">
        <v>136</v>
      </c>
      <c r="J3995" t="s">
        <v>137</v>
      </c>
      <c r="K3995" t="s">
        <v>138</v>
      </c>
      <c r="L3995" t="s">
        <v>11736</v>
      </c>
      <c r="M3995" t="s">
        <v>11737</v>
      </c>
      <c r="N3995">
        <v>0.77277777700000005</v>
      </c>
      <c r="O3995">
        <v>0</v>
      </c>
      <c r="P3995">
        <v>38</v>
      </c>
      <c r="Q3995">
        <v>0</v>
      </c>
      <c r="R3995">
        <v>0</v>
      </c>
      <c r="S3995">
        <v>0</v>
      </c>
      <c r="T3995">
        <v>7</v>
      </c>
      <c r="U3995">
        <v>0</v>
      </c>
      <c r="V3995">
        <v>0</v>
      </c>
      <c r="W3995">
        <v>0</v>
      </c>
      <c r="X3995">
        <v>7.7783600783729812</v>
      </c>
      <c r="Y3995">
        <v>0</v>
      </c>
      <c r="Z3995">
        <v>0</v>
      </c>
      <c r="AA3995">
        <v>0</v>
      </c>
      <c r="AB3995">
        <v>6.5839842102415309</v>
      </c>
      <c r="AC3995">
        <v>0</v>
      </c>
      <c r="AD3995">
        <v>0</v>
      </c>
      <c r="AE3995">
        <v>14.362344288614512</v>
      </c>
    </row>
    <row r="3996" spans="1:31" x14ac:dyDescent="0.3">
      <c r="A3996">
        <v>2460246</v>
      </c>
      <c r="B3996">
        <v>1</v>
      </c>
      <c r="C3996" t="s">
        <v>81</v>
      </c>
      <c r="D3996" t="s">
        <v>118</v>
      </c>
      <c r="E3996" t="s">
        <v>141</v>
      </c>
      <c r="F3996" t="s">
        <v>11738</v>
      </c>
      <c r="G3996" t="s">
        <v>156</v>
      </c>
      <c r="H3996" t="s">
        <v>144</v>
      </c>
      <c r="I3996" t="s">
        <v>136</v>
      </c>
      <c r="J3996" t="s">
        <v>137</v>
      </c>
      <c r="K3996" t="s">
        <v>138</v>
      </c>
      <c r="L3996" t="s">
        <v>11739</v>
      </c>
      <c r="M3996" t="s">
        <v>11740</v>
      </c>
      <c r="N3996">
        <v>1.328333333</v>
      </c>
      <c r="O3996">
        <v>0</v>
      </c>
      <c r="P3996">
        <v>21</v>
      </c>
      <c r="Q3996">
        <v>0</v>
      </c>
      <c r="R3996">
        <v>0</v>
      </c>
      <c r="S3996">
        <v>0</v>
      </c>
      <c r="T3996">
        <v>2</v>
      </c>
      <c r="U3996">
        <v>0</v>
      </c>
      <c r="V3996">
        <v>0</v>
      </c>
      <c r="W3996">
        <v>0</v>
      </c>
      <c r="X3996">
        <v>8.1794305618517917</v>
      </c>
      <c r="Y3996">
        <v>0</v>
      </c>
      <c r="Z3996">
        <v>0</v>
      </c>
      <c r="AA3996">
        <v>0</v>
      </c>
      <c r="AB3996">
        <v>0.26971427928766545</v>
      </c>
      <c r="AC3996">
        <v>0</v>
      </c>
      <c r="AD3996">
        <v>0</v>
      </c>
      <c r="AE3996">
        <v>8.4491448411394572</v>
      </c>
    </row>
    <row r="3997" spans="1:31" x14ac:dyDescent="0.3">
      <c r="A3997">
        <v>2459751</v>
      </c>
      <c r="B3997">
        <v>1</v>
      </c>
      <c r="C3997" t="s">
        <v>80</v>
      </c>
      <c r="D3997" t="s">
        <v>82</v>
      </c>
      <c r="E3997" t="s">
        <v>173</v>
      </c>
      <c r="F3997" t="s">
        <v>11741</v>
      </c>
      <c r="G3997" t="s">
        <v>179</v>
      </c>
      <c r="H3997" t="s">
        <v>144</v>
      </c>
      <c r="I3997" t="s">
        <v>136</v>
      </c>
      <c r="J3997" t="s">
        <v>137</v>
      </c>
      <c r="K3997" t="s">
        <v>138</v>
      </c>
      <c r="L3997" t="s">
        <v>11742</v>
      </c>
      <c r="M3997" t="s">
        <v>11743</v>
      </c>
      <c r="N3997">
        <v>2.8794444440000002</v>
      </c>
      <c r="O3997">
        <v>0</v>
      </c>
      <c r="P3997">
        <v>5</v>
      </c>
      <c r="Q3997">
        <v>0</v>
      </c>
      <c r="R3997">
        <v>0</v>
      </c>
      <c r="S3997">
        <v>0</v>
      </c>
      <c r="T3997">
        <v>1</v>
      </c>
      <c r="U3997">
        <v>0</v>
      </c>
      <c r="V3997">
        <v>0</v>
      </c>
      <c r="W3997">
        <v>0</v>
      </c>
      <c r="X3997">
        <v>4.8848608033811933</v>
      </c>
      <c r="Y3997">
        <v>0</v>
      </c>
      <c r="Z3997">
        <v>0</v>
      </c>
      <c r="AA3997">
        <v>0</v>
      </c>
      <c r="AB3997">
        <v>1.2820138348010786</v>
      </c>
      <c r="AC3997">
        <v>0</v>
      </c>
      <c r="AD3997">
        <v>0</v>
      </c>
      <c r="AE3997">
        <v>6.1668746381822714</v>
      </c>
    </row>
    <row r="3998" spans="1:31" x14ac:dyDescent="0.3">
      <c r="A3998">
        <v>2459937</v>
      </c>
      <c r="B3998">
        <v>1</v>
      </c>
      <c r="C3998" t="s">
        <v>80</v>
      </c>
      <c r="D3998" t="s">
        <v>109</v>
      </c>
      <c r="E3998" t="s">
        <v>173</v>
      </c>
      <c r="F3998" t="s">
        <v>11744</v>
      </c>
      <c r="G3998" t="s">
        <v>175</v>
      </c>
      <c r="H3998" t="s">
        <v>144</v>
      </c>
      <c r="I3998" t="s">
        <v>136</v>
      </c>
      <c r="J3998" t="s">
        <v>137</v>
      </c>
      <c r="K3998" t="s">
        <v>138</v>
      </c>
      <c r="L3998" t="s">
        <v>11745</v>
      </c>
      <c r="M3998" t="s">
        <v>11746</v>
      </c>
      <c r="N3998">
        <v>1.011111111</v>
      </c>
      <c r="O3998">
        <v>0</v>
      </c>
      <c r="P3998">
        <v>1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0.29510401177296003</v>
      </c>
      <c r="Y3998">
        <v>0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0.29510401177296003</v>
      </c>
    </row>
    <row r="3999" spans="1:31" x14ac:dyDescent="0.3">
      <c r="A3999">
        <v>2460043</v>
      </c>
      <c r="B3999">
        <v>1</v>
      </c>
      <c r="C3999" t="s">
        <v>81</v>
      </c>
      <c r="D3999" t="s">
        <v>112</v>
      </c>
      <c r="E3999" t="s">
        <v>147</v>
      </c>
      <c r="F3999" t="s">
        <v>11747</v>
      </c>
      <c r="G3999" t="s">
        <v>381</v>
      </c>
      <c r="H3999" t="s">
        <v>135</v>
      </c>
      <c r="I3999" t="s">
        <v>136</v>
      </c>
      <c r="J3999" t="s">
        <v>137</v>
      </c>
      <c r="K3999" t="s">
        <v>162</v>
      </c>
      <c r="L3999" t="s">
        <v>11748</v>
      </c>
      <c r="M3999" t="s">
        <v>11749</v>
      </c>
      <c r="N3999">
        <v>0.18805555500000001</v>
      </c>
      <c r="O3999">
        <v>0</v>
      </c>
      <c r="P3999">
        <v>26</v>
      </c>
      <c r="Q3999">
        <v>0</v>
      </c>
      <c r="R3999">
        <v>1</v>
      </c>
      <c r="S3999">
        <v>0</v>
      </c>
      <c r="T3999">
        <v>1</v>
      </c>
      <c r="U3999">
        <v>0</v>
      </c>
      <c r="V3999">
        <v>0</v>
      </c>
      <c r="W3999">
        <v>0</v>
      </c>
      <c r="X3999">
        <v>0.69565390945027572</v>
      </c>
      <c r="Y3999">
        <v>0</v>
      </c>
      <c r="Z3999">
        <v>0.92969858321537591</v>
      </c>
      <c r="AA3999">
        <v>0</v>
      </c>
      <c r="AB3999">
        <v>1.7806270456660542E-2</v>
      </c>
      <c r="AC3999">
        <v>0</v>
      </c>
      <c r="AD3999">
        <v>0</v>
      </c>
      <c r="AE3999">
        <v>1.6431587631223123</v>
      </c>
    </row>
    <row r="4000" spans="1:31" x14ac:dyDescent="0.3">
      <c r="A4000">
        <v>2460292</v>
      </c>
      <c r="B4000">
        <v>1</v>
      </c>
      <c r="C4000" t="s">
        <v>81</v>
      </c>
      <c r="D4000" t="s">
        <v>121</v>
      </c>
      <c r="E4000" t="s">
        <v>141</v>
      </c>
      <c r="F4000" t="s">
        <v>11750</v>
      </c>
      <c r="G4000" t="s">
        <v>156</v>
      </c>
      <c r="H4000" t="s">
        <v>144</v>
      </c>
      <c r="I4000" t="s">
        <v>136</v>
      </c>
      <c r="J4000" t="s">
        <v>137</v>
      </c>
      <c r="K4000" t="s">
        <v>138</v>
      </c>
      <c r="L4000" t="s">
        <v>11751</v>
      </c>
      <c r="M4000" t="s">
        <v>11752</v>
      </c>
      <c r="N4000">
        <v>1.1305555549999999</v>
      </c>
      <c r="O4000">
        <v>0</v>
      </c>
      <c r="P4000">
        <v>27</v>
      </c>
      <c r="Q4000">
        <v>0</v>
      </c>
      <c r="R4000">
        <v>1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2.6209496673793091</v>
      </c>
      <c r="Y4000">
        <v>0</v>
      </c>
      <c r="Z4000">
        <v>0</v>
      </c>
      <c r="AA4000">
        <v>0</v>
      </c>
      <c r="AB4000">
        <v>0</v>
      </c>
      <c r="AC4000">
        <v>0</v>
      </c>
      <c r="AD4000">
        <v>0</v>
      </c>
      <c r="AE4000">
        <v>2.6209496673793091</v>
      </c>
    </row>
    <row r="4001" spans="1:31" x14ac:dyDescent="0.3">
      <c r="A4001">
        <v>2459957</v>
      </c>
      <c r="B4001">
        <v>1</v>
      </c>
      <c r="C4001" t="s">
        <v>80</v>
      </c>
      <c r="D4001" t="s">
        <v>84</v>
      </c>
      <c r="E4001" t="s">
        <v>173</v>
      </c>
      <c r="F4001" t="s">
        <v>11753</v>
      </c>
      <c r="G4001" t="s">
        <v>461</v>
      </c>
      <c r="H4001" t="s">
        <v>144</v>
      </c>
      <c r="I4001" t="s">
        <v>136</v>
      </c>
      <c r="J4001" t="s">
        <v>137</v>
      </c>
      <c r="K4001" t="s">
        <v>138</v>
      </c>
      <c r="L4001" t="s">
        <v>11754</v>
      </c>
      <c r="M4001" t="s">
        <v>11755</v>
      </c>
      <c r="N4001">
        <v>6.3613888879999996</v>
      </c>
      <c r="O4001">
        <v>0</v>
      </c>
      <c r="P4001">
        <v>4</v>
      </c>
      <c r="Q4001">
        <v>0</v>
      </c>
      <c r="R4001">
        <v>0</v>
      </c>
      <c r="S4001">
        <v>0</v>
      </c>
      <c r="T4001">
        <v>1</v>
      </c>
      <c r="U4001">
        <v>0</v>
      </c>
      <c r="V4001">
        <v>0</v>
      </c>
      <c r="W4001">
        <v>0</v>
      </c>
      <c r="X4001">
        <v>4.7528857960704087</v>
      </c>
      <c r="Y4001">
        <v>0</v>
      </c>
      <c r="Z4001">
        <v>0</v>
      </c>
      <c r="AA4001">
        <v>0</v>
      </c>
      <c r="AB4001">
        <v>7.0305997252609087</v>
      </c>
      <c r="AC4001">
        <v>0</v>
      </c>
      <c r="AD4001">
        <v>0</v>
      </c>
      <c r="AE4001">
        <v>11.783485521331318</v>
      </c>
    </row>
    <row r="4002" spans="1:31" x14ac:dyDescent="0.3">
      <c r="A4002">
        <v>2459791</v>
      </c>
      <c r="B4002">
        <v>1</v>
      </c>
      <c r="C4002" t="s">
        <v>80</v>
      </c>
      <c r="D4002" t="s">
        <v>97</v>
      </c>
      <c r="E4002" t="s">
        <v>159</v>
      </c>
      <c r="F4002" t="s">
        <v>8077</v>
      </c>
      <c r="G4002" t="s">
        <v>161</v>
      </c>
      <c r="H4002" t="s">
        <v>144</v>
      </c>
      <c r="I4002" t="s">
        <v>136</v>
      </c>
      <c r="J4002" t="s">
        <v>137</v>
      </c>
      <c r="K4002" t="s">
        <v>162</v>
      </c>
      <c r="L4002" t="s">
        <v>11756</v>
      </c>
      <c r="M4002" t="s">
        <v>11757</v>
      </c>
      <c r="N4002">
        <v>8.0983333329999994</v>
      </c>
      <c r="O4002">
        <v>0</v>
      </c>
      <c r="P4002">
        <v>339</v>
      </c>
      <c r="Q4002">
        <v>0</v>
      </c>
      <c r="R4002">
        <v>0</v>
      </c>
      <c r="S4002">
        <v>0</v>
      </c>
      <c r="T4002">
        <v>106</v>
      </c>
      <c r="U4002">
        <v>0</v>
      </c>
      <c r="V4002">
        <v>0</v>
      </c>
      <c r="W4002">
        <v>0</v>
      </c>
      <c r="X4002">
        <v>1264.5458507773892</v>
      </c>
      <c r="Y4002">
        <v>0</v>
      </c>
      <c r="Z4002">
        <v>0</v>
      </c>
      <c r="AA4002">
        <v>0</v>
      </c>
      <c r="AB4002">
        <v>1226.5677065527459</v>
      </c>
      <c r="AC4002">
        <v>0</v>
      </c>
      <c r="AD4002">
        <v>0</v>
      </c>
      <c r="AE4002">
        <v>2491.1135573301353</v>
      </c>
    </row>
    <row r="4003" spans="1:31" x14ac:dyDescent="0.3">
      <c r="A4003">
        <v>2459934</v>
      </c>
      <c r="B4003">
        <v>1</v>
      </c>
      <c r="C4003" t="s">
        <v>80</v>
      </c>
      <c r="D4003" t="s">
        <v>82</v>
      </c>
      <c r="E4003" t="s">
        <v>169</v>
      </c>
      <c r="F4003" t="s">
        <v>11758</v>
      </c>
      <c r="G4003" t="s">
        <v>149</v>
      </c>
      <c r="H4003" t="s">
        <v>135</v>
      </c>
      <c r="I4003" t="s">
        <v>136</v>
      </c>
      <c r="J4003" t="s">
        <v>137</v>
      </c>
      <c r="K4003" t="s">
        <v>138</v>
      </c>
      <c r="L4003" t="s">
        <v>11563</v>
      </c>
      <c r="M4003" t="s">
        <v>11494</v>
      </c>
      <c r="N4003">
        <v>0.36444444399999998</v>
      </c>
      <c r="O4003">
        <v>0</v>
      </c>
      <c r="P4003">
        <v>7997</v>
      </c>
      <c r="Q4003">
        <v>0</v>
      </c>
      <c r="R4003">
        <v>0</v>
      </c>
      <c r="S4003">
        <v>1</v>
      </c>
      <c r="T4003">
        <v>2443</v>
      </c>
      <c r="U4003">
        <v>1</v>
      </c>
      <c r="V4003">
        <v>40</v>
      </c>
      <c r="W4003">
        <v>0</v>
      </c>
      <c r="X4003">
        <v>1057.0335276076896</v>
      </c>
      <c r="Y4003">
        <v>0</v>
      </c>
      <c r="Z4003">
        <v>0</v>
      </c>
      <c r="AA4003">
        <v>0</v>
      </c>
      <c r="AB4003">
        <v>1280.1452302950936</v>
      </c>
      <c r="AC4003">
        <v>17.59103063133221</v>
      </c>
      <c r="AD4003">
        <v>295.87170327780007</v>
      </c>
      <c r="AE4003">
        <v>2650.6414918119153</v>
      </c>
    </row>
    <row r="4004" spans="1:31" x14ac:dyDescent="0.3">
      <c r="A4004">
        <v>2459814</v>
      </c>
      <c r="B4004">
        <v>1</v>
      </c>
      <c r="C4004" t="s">
        <v>80</v>
      </c>
      <c r="D4004" t="s">
        <v>97</v>
      </c>
      <c r="E4004" t="s">
        <v>159</v>
      </c>
      <c r="F4004" t="s">
        <v>11759</v>
      </c>
      <c r="G4004" t="s">
        <v>161</v>
      </c>
      <c r="H4004" t="s">
        <v>144</v>
      </c>
      <c r="I4004" t="s">
        <v>136</v>
      </c>
      <c r="J4004" t="s">
        <v>137</v>
      </c>
      <c r="K4004" t="s">
        <v>162</v>
      </c>
      <c r="L4004" t="s">
        <v>11760</v>
      </c>
      <c r="M4004" t="s">
        <v>11761</v>
      </c>
      <c r="N4004">
        <v>7.9083333329999999</v>
      </c>
      <c r="O4004">
        <v>0</v>
      </c>
      <c r="P4004">
        <v>60</v>
      </c>
      <c r="Q4004">
        <v>0</v>
      </c>
      <c r="R4004">
        <v>0</v>
      </c>
      <c r="S4004">
        <v>0</v>
      </c>
      <c r="T4004">
        <v>20</v>
      </c>
      <c r="U4004">
        <v>0</v>
      </c>
      <c r="V4004">
        <v>0</v>
      </c>
      <c r="W4004">
        <v>0</v>
      </c>
      <c r="X4004">
        <v>149.29719010635861</v>
      </c>
      <c r="Y4004">
        <v>0</v>
      </c>
      <c r="Z4004">
        <v>0</v>
      </c>
      <c r="AA4004">
        <v>0</v>
      </c>
      <c r="AB4004">
        <v>291.24624023056015</v>
      </c>
      <c r="AC4004">
        <v>0</v>
      </c>
      <c r="AD4004">
        <v>0</v>
      </c>
      <c r="AE4004">
        <v>440.54343033691873</v>
      </c>
    </row>
    <row r="4005" spans="1:31" x14ac:dyDescent="0.3">
      <c r="A4005">
        <v>2459834</v>
      </c>
      <c r="B4005">
        <v>1</v>
      </c>
      <c r="C4005" t="s">
        <v>80</v>
      </c>
      <c r="D4005" t="s">
        <v>97</v>
      </c>
      <c r="E4005" t="s">
        <v>141</v>
      </c>
      <c r="F4005" t="s">
        <v>11762</v>
      </c>
      <c r="G4005" t="s">
        <v>161</v>
      </c>
      <c r="H4005" t="s">
        <v>144</v>
      </c>
      <c r="I4005" t="s">
        <v>136</v>
      </c>
      <c r="J4005" t="s">
        <v>137</v>
      </c>
      <c r="K4005" t="s">
        <v>162</v>
      </c>
      <c r="L4005" t="s">
        <v>11763</v>
      </c>
      <c r="M4005" t="s">
        <v>11764</v>
      </c>
      <c r="N4005">
        <v>8.1169444439999996</v>
      </c>
      <c r="O4005">
        <v>0</v>
      </c>
      <c r="P4005">
        <v>63</v>
      </c>
      <c r="Q4005">
        <v>0</v>
      </c>
      <c r="R4005">
        <v>1</v>
      </c>
      <c r="S4005">
        <v>0</v>
      </c>
      <c r="T4005">
        <v>8</v>
      </c>
      <c r="U4005">
        <v>0</v>
      </c>
      <c r="V4005">
        <v>0</v>
      </c>
      <c r="W4005">
        <v>0</v>
      </c>
      <c r="X4005">
        <v>236.1967494134544</v>
      </c>
      <c r="Y4005">
        <v>0</v>
      </c>
      <c r="Z4005">
        <v>0</v>
      </c>
      <c r="AA4005">
        <v>0</v>
      </c>
      <c r="AB4005">
        <v>49.321478646725822</v>
      </c>
      <c r="AC4005">
        <v>0</v>
      </c>
      <c r="AD4005">
        <v>0</v>
      </c>
      <c r="AE4005">
        <v>285.51822806018021</v>
      </c>
    </row>
    <row r="4006" spans="1:31" x14ac:dyDescent="0.3">
      <c r="A4006">
        <v>2460057</v>
      </c>
      <c r="B4006">
        <v>1</v>
      </c>
      <c r="C4006" t="s">
        <v>81</v>
      </c>
      <c r="D4006" t="s">
        <v>112</v>
      </c>
      <c r="E4006" t="s">
        <v>147</v>
      </c>
      <c r="F4006" t="s">
        <v>11765</v>
      </c>
      <c r="G4006" t="s">
        <v>381</v>
      </c>
      <c r="H4006" t="s">
        <v>135</v>
      </c>
      <c r="I4006" t="s">
        <v>136</v>
      </c>
      <c r="J4006" t="s">
        <v>137</v>
      </c>
      <c r="K4006" t="s">
        <v>162</v>
      </c>
      <c r="L4006" t="s">
        <v>11766</v>
      </c>
      <c r="M4006" t="s">
        <v>11767</v>
      </c>
      <c r="N4006">
        <v>0.21416666600000001</v>
      </c>
      <c r="O4006">
        <v>0</v>
      </c>
      <c r="P4006">
        <v>66</v>
      </c>
      <c r="Q4006">
        <v>0</v>
      </c>
      <c r="R4006">
        <v>2</v>
      </c>
      <c r="S4006">
        <v>0</v>
      </c>
      <c r="T4006">
        <v>6</v>
      </c>
      <c r="U4006">
        <v>0</v>
      </c>
      <c r="V4006">
        <v>0</v>
      </c>
      <c r="W4006">
        <v>0</v>
      </c>
      <c r="X4006">
        <v>2.9483274020499408</v>
      </c>
      <c r="Y4006">
        <v>0</v>
      </c>
      <c r="Z4006">
        <v>8.4772387270583245E-5</v>
      </c>
      <c r="AA4006">
        <v>0</v>
      </c>
      <c r="AB4006">
        <v>0.97903016417673616</v>
      </c>
      <c r="AC4006">
        <v>0</v>
      </c>
      <c r="AD4006">
        <v>0</v>
      </c>
      <c r="AE4006">
        <v>3.9274423386139476</v>
      </c>
    </row>
    <row r="4007" spans="1:31" x14ac:dyDescent="0.3">
      <c r="A4007">
        <v>2459728</v>
      </c>
      <c r="B4007">
        <v>1</v>
      </c>
      <c r="C4007" t="s">
        <v>81</v>
      </c>
      <c r="D4007" t="s">
        <v>118</v>
      </c>
      <c r="E4007" t="s">
        <v>159</v>
      </c>
      <c r="F4007" t="s">
        <v>11768</v>
      </c>
      <c r="G4007" t="s">
        <v>143</v>
      </c>
      <c r="H4007" t="s">
        <v>144</v>
      </c>
      <c r="I4007" t="s">
        <v>136</v>
      </c>
      <c r="J4007" t="s">
        <v>137</v>
      </c>
      <c r="K4007" t="s">
        <v>138</v>
      </c>
      <c r="L4007" t="s">
        <v>11769</v>
      </c>
      <c r="M4007" t="s">
        <v>11770</v>
      </c>
      <c r="N4007">
        <v>0.48861111099999999</v>
      </c>
      <c r="O4007">
        <v>0</v>
      </c>
      <c r="P4007">
        <v>183</v>
      </c>
      <c r="Q4007">
        <v>0</v>
      </c>
      <c r="R4007">
        <v>4</v>
      </c>
      <c r="S4007">
        <v>0</v>
      </c>
      <c r="T4007">
        <v>4</v>
      </c>
      <c r="U4007">
        <v>0</v>
      </c>
      <c r="V4007">
        <v>0</v>
      </c>
      <c r="W4007">
        <v>0</v>
      </c>
      <c r="X4007">
        <v>16.316224099648601</v>
      </c>
      <c r="Y4007">
        <v>0</v>
      </c>
      <c r="Z4007">
        <v>8.1555864088065722</v>
      </c>
      <c r="AA4007">
        <v>0</v>
      </c>
      <c r="AB4007">
        <v>1.6829323268982885</v>
      </c>
      <c r="AC4007">
        <v>0</v>
      </c>
      <c r="AD4007">
        <v>0</v>
      </c>
      <c r="AE4007">
        <v>26.15474283535346</v>
      </c>
    </row>
    <row r="4008" spans="1:31" x14ac:dyDescent="0.3">
      <c r="A4008">
        <v>2459871</v>
      </c>
      <c r="B4008">
        <v>1</v>
      </c>
      <c r="C4008" t="s">
        <v>81</v>
      </c>
      <c r="D4008" t="s">
        <v>128</v>
      </c>
      <c r="E4008" t="s">
        <v>173</v>
      </c>
      <c r="F4008" t="s">
        <v>11771</v>
      </c>
      <c r="G4008" t="s">
        <v>461</v>
      </c>
      <c r="H4008" t="s">
        <v>144</v>
      </c>
      <c r="I4008" t="s">
        <v>136</v>
      </c>
      <c r="J4008" t="s">
        <v>137</v>
      </c>
      <c r="K4008" t="s">
        <v>138</v>
      </c>
      <c r="L4008" t="s">
        <v>11772</v>
      </c>
      <c r="M4008" t="s">
        <v>11773</v>
      </c>
      <c r="N4008">
        <v>1.6886111109999999</v>
      </c>
      <c r="O4008">
        <v>0</v>
      </c>
      <c r="P4008">
        <v>17</v>
      </c>
      <c r="Q4008">
        <v>0</v>
      </c>
      <c r="R4008">
        <v>0</v>
      </c>
      <c r="S4008">
        <v>0</v>
      </c>
      <c r="T4008">
        <v>1</v>
      </c>
      <c r="U4008">
        <v>0</v>
      </c>
      <c r="V4008">
        <v>0</v>
      </c>
      <c r="W4008">
        <v>0</v>
      </c>
      <c r="X4008">
        <v>6.8961597260853509</v>
      </c>
      <c r="Y4008">
        <v>0</v>
      </c>
      <c r="Z4008">
        <v>0</v>
      </c>
      <c r="AA4008">
        <v>0</v>
      </c>
      <c r="AB4008">
        <v>1.0478533373796171</v>
      </c>
      <c r="AC4008">
        <v>0</v>
      </c>
      <c r="AD4008">
        <v>0</v>
      </c>
      <c r="AE4008">
        <v>7.9440130634649684</v>
      </c>
    </row>
    <row r="4009" spans="1:31" x14ac:dyDescent="0.3">
      <c r="A4009">
        <v>2460120</v>
      </c>
      <c r="B4009">
        <v>1</v>
      </c>
      <c r="C4009" t="s">
        <v>80</v>
      </c>
      <c r="D4009" t="s">
        <v>82</v>
      </c>
      <c r="E4009" t="s">
        <v>159</v>
      </c>
      <c r="F4009" t="s">
        <v>11774</v>
      </c>
      <c r="G4009" t="s">
        <v>200</v>
      </c>
      <c r="H4009" t="s">
        <v>144</v>
      </c>
      <c r="I4009" t="s">
        <v>136</v>
      </c>
      <c r="J4009" t="s">
        <v>137</v>
      </c>
      <c r="K4009" t="s">
        <v>138</v>
      </c>
      <c r="L4009" t="s">
        <v>11775</v>
      </c>
      <c r="M4009" t="s">
        <v>11776</v>
      </c>
      <c r="N4009">
        <v>1.03</v>
      </c>
      <c r="O4009">
        <v>0</v>
      </c>
      <c r="P4009">
        <v>739</v>
      </c>
      <c r="Q4009">
        <v>0</v>
      </c>
      <c r="R4009">
        <v>0</v>
      </c>
      <c r="S4009">
        <v>0</v>
      </c>
      <c r="T4009">
        <v>18</v>
      </c>
      <c r="U4009">
        <v>0</v>
      </c>
      <c r="V4009">
        <v>0</v>
      </c>
      <c r="W4009">
        <v>0</v>
      </c>
      <c r="X4009">
        <v>280.1455148325831</v>
      </c>
      <c r="Y4009">
        <v>0</v>
      </c>
      <c r="Z4009">
        <v>0</v>
      </c>
      <c r="AA4009">
        <v>0</v>
      </c>
      <c r="AB4009">
        <v>8.6919526186987266</v>
      </c>
      <c r="AC4009">
        <v>0</v>
      </c>
      <c r="AD4009">
        <v>0</v>
      </c>
      <c r="AE4009">
        <v>288.83746745128184</v>
      </c>
    </row>
    <row r="4010" spans="1:31" x14ac:dyDescent="0.3">
      <c r="A4010">
        <v>2460040</v>
      </c>
      <c r="B4010">
        <v>1</v>
      </c>
      <c r="C4010" t="s">
        <v>81</v>
      </c>
      <c r="D4010" t="s">
        <v>123</v>
      </c>
      <c r="E4010" t="s">
        <v>141</v>
      </c>
      <c r="F4010" t="s">
        <v>11777</v>
      </c>
      <c r="G4010" t="s">
        <v>200</v>
      </c>
      <c r="H4010" t="s">
        <v>144</v>
      </c>
      <c r="I4010" t="s">
        <v>136</v>
      </c>
      <c r="J4010" t="s">
        <v>137</v>
      </c>
      <c r="K4010" t="s">
        <v>138</v>
      </c>
      <c r="L4010" t="s">
        <v>11778</v>
      </c>
      <c r="M4010" t="s">
        <v>11779</v>
      </c>
      <c r="N4010">
        <v>1.643333333</v>
      </c>
      <c r="O4010">
        <v>0</v>
      </c>
      <c r="P4010">
        <v>88</v>
      </c>
      <c r="Q4010">
        <v>0</v>
      </c>
      <c r="R4010">
        <v>0</v>
      </c>
      <c r="S4010">
        <v>0</v>
      </c>
      <c r="T4010">
        <v>35</v>
      </c>
      <c r="U4010">
        <v>0</v>
      </c>
      <c r="V4010">
        <v>0</v>
      </c>
      <c r="W4010">
        <v>0</v>
      </c>
      <c r="X4010">
        <v>30.806032394590396</v>
      </c>
      <c r="Y4010">
        <v>0</v>
      </c>
      <c r="Z4010">
        <v>0</v>
      </c>
      <c r="AA4010">
        <v>0</v>
      </c>
      <c r="AB4010">
        <v>39.355295995478855</v>
      </c>
      <c r="AC4010">
        <v>0</v>
      </c>
      <c r="AD4010">
        <v>0</v>
      </c>
      <c r="AE4010">
        <v>70.161328390069258</v>
      </c>
    </row>
    <row r="4011" spans="1:31" x14ac:dyDescent="0.3">
      <c r="A4011">
        <v>2459731</v>
      </c>
      <c r="B4011">
        <v>1</v>
      </c>
      <c r="C4011" t="s">
        <v>81</v>
      </c>
      <c r="D4011" t="s">
        <v>115</v>
      </c>
      <c r="E4011" t="s">
        <v>147</v>
      </c>
      <c r="F4011" t="s">
        <v>11780</v>
      </c>
      <c r="G4011" t="s">
        <v>3952</v>
      </c>
      <c r="H4011" t="s">
        <v>135</v>
      </c>
      <c r="I4011" t="s">
        <v>136</v>
      </c>
      <c r="J4011" t="s">
        <v>137</v>
      </c>
      <c r="K4011" t="s">
        <v>138</v>
      </c>
      <c r="L4011" t="s">
        <v>11781</v>
      </c>
      <c r="M4011" t="s">
        <v>11782</v>
      </c>
      <c r="N4011">
        <v>3.065833333</v>
      </c>
      <c r="O4011">
        <v>0</v>
      </c>
      <c r="P4011">
        <v>18</v>
      </c>
      <c r="Q4011">
        <v>1</v>
      </c>
      <c r="R4011">
        <v>0</v>
      </c>
      <c r="S4011">
        <v>0</v>
      </c>
      <c r="T4011">
        <v>1</v>
      </c>
      <c r="U4011">
        <v>0</v>
      </c>
      <c r="V4011">
        <v>0</v>
      </c>
      <c r="W4011">
        <v>0</v>
      </c>
      <c r="X4011">
        <v>1.8826084664064293</v>
      </c>
      <c r="Y4011">
        <v>0.72961117886171878</v>
      </c>
      <c r="Z4011">
        <v>0</v>
      </c>
      <c r="AA4011">
        <v>0</v>
      </c>
      <c r="AB4011">
        <v>2.8528997134531049</v>
      </c>
      <c r="AC4011">
        <v>0</v>
      </c>
      <c r="AD4011">
        <v>0</v>
      </c>
      <c r="AE4011">
        <v>5.4651193587212532</v>
      </c>
    </row>
    <row r="4012" spans="1:31" x14ac:dyDescent="0.3">
      <c r="A4012">
        <v>2459854</v>
      </c>
      <c r="B4012">
        <v>1</v>
      </c>
      <c r="C4012" t="s">
        <v>81</v>
      </c>
      <c r="D4012" t="s">
        <v>115</v>
      </c>
      <c r="E4012" t="s">
        <v>147</v>
      </c>
      <c r="F4012" t="s">
        <v>11783</v>
      </c>
      <c r="G4012" t="s">
        <v>134</v>
      </c>
      <c r="H4012" t="s">
        <v>135</v>
      </c>
      <c r="I4012" t="s">
        <v>136</v>
      </c>
      <c r="J4012" t="s">
        <v>137</v>
      </c>
      <c r="K4012" t="s">
        <v>138</v>
      </c>
      <c r="L4012" t="s">
        <v>11784</v>
      </c>
      <c r="M4012" t="s">
        <v>11785</v>
      </c>
      <c r="N4012">
        <v>2.0094444440000001</v>
      </c>
      <c r="O4012">
        <v>0</v>
      </c>
      <c r="P4012">
        <v>131</v>
      </c>
      <c r="Q4012">
        <v>3</v>
      </c>
      <c r="R4012">
        <v>12</v>
      </c>
      <c r="S4012">
        <v>2</v>
      </c>
      <c r="T4012">
        <v>4</v>
      </c>
      <c r="U4012">
        <v>0</v>
      </c>
      <c r="V4012">
        <v>0</v>
      </c>
      <c r="W4012">
        <v>0</v>
      </c>
      <c r="X4012">
        <v>26.824372344557258</v>
      </c>
      <c r="Y4012">
        <v>13.365510309854843</v>
      </c>
      <c r="Z4012">
        <v>21.407128269717262</v>
      </c>
      <c r="AA4012">
        <v>6.1754687094203993</v>
      </c>
      <c r="AB4012">
        <v>8.9512169312384433</v>
      </c>
      <c r="AC4012">
        <v>0</v>
      </c>
      <c r="AD4012">
        <v>0</v>
      </c>
      <c r="AE4012">
        <v>76.723696564788213</v>
      </c>
    </row>
    <row r="4013" spans="1:31" x14ac:dyDescent="0.3">
      <c r="A4013">
        <v>2460000</v>
      </c>
      <c r="B4013">
        <v>1</v>
      </c>
      <c r="C4013" t="s">
        <v>80</v>
      </c>
      <c r="D4013" t="s">
        <v>96</v>
      </c>
      <c r="E4013" t="s">
        <v>141</v>
      </c>
      <c r="F4013" t="s">
        <v>1019</v>
      </c>
      <c r="G4013" t="s">
        <v>1222</v>
      </c>
      <c r="H4013" t="s">
        <v>144</v>
      </c>
      <c r="I4013" t="s">
        <v>136</v>
      </c>
      <c r="J4013" t="s">
        <v>137</v>
      </c>
      <c r="K4013" t="s">
        <v>138</v>
      </c>
      <c r="L4013" t="s">
        <v>11786</v>
      </c>
      <c r="M4013" t="s">
        <v>11787</v>
      </c>
      <c r="N4013">
        <v>0.763055555</v>
      </c>
      <c r="O4013">
        <v>0</v>
      </c>
      <c r="P4013">
        <v>2</v>
      </c>
      <c r="Q4013">
        <v>0</v>
      </c>
      <c r="R4013">
        <v>0</v>
      </c>
      <c r="S4013">
        <v>0</v>
      </c>
      <c r="T4013">
        <v>30</v>
      </c>
      <c r="U4013">
        <v>0</v>
      </c>
      <c r="V4013">
        <v>0</v>
      </c>
      <c r="W4013">
        <v>0</v>
      </c>
      <c r="X4013">
        <v>0.34427136761469945</v>
      </c>
      <c r="Y4013">
        <v>0</v>
      </c>
      <c r="Z4013">
        <v>0</v>
      </c>
      <c r="AA4013">
        <v>0</v>
      </c>
      <c r="AB4013">
        <v>15.372093441339246</v>
      </c>
      <c r="AC4013">
        <v>0</v>
      </c>
      <c r="AD4013">
        <v>0</v>
      </c>
      <c r="AE4013">
        <v>15.716364808953944</v>
      </c>
    </row>
    <row r="4014" spans="1:31" x14ac:dyDescent="0.3">
      <c r="A4014">
        <v>2460286</v>
      </c>
      <c r="B4014">
        <v>1</v>
      </c>
      <c r="C4014" t="s">
        <v>80</v>
      </c>
      <c r="D4014" t="s">
        <v>105</v>
      </c>
      <c r="E4014" t="s">
        <v>141</v>
      </c>
      <c r="F4014" t="s">
        <v>11788</v>
      </c>
      <c r="G4014" t="s">
        <v>156</v>
      </c>
      <c r="H4014" t="s">
        <v>144</v>
      </c>
      <c r="I4014" t="s">
        <v>136</v>
      </c>
      <c r="J4014" t="s">
        <v>137</v>
      </c>
      <c r="K4014" t="s">
        <v>138</v>
      </c>
      <c r="L4014" t="s">
        <v>11789</v>
      </c>
      <c r="M4014" t="s">
        <v>11790</v>
      </c>
      <c r="N4014">
        <v>0.61472222200000004</v>
      </c>
      <c r="O4014">
        <v>0</v>
      </c>
      <c r="P4014">
        <v>43</v>
      </c>
      <c r="Q4014">
        <v>0</v>
      </c>
      <c r="R4014">
        <v>10</v>
      </c>
      <c r="S4014">
        <v>0</v>
      </c>
      <c r="T4014">
        <v>1</v>
      </c>
      <c r="U4014">
        <v>0</v>
      </c>
      <c r="V4014">
        <v>0</v>
      </c>
      <c r="W4014">
        <v>0</v>
      </c>
      <c r="X4014">
        <v>6.0532426185367019</v>
      </c>
      <c r="Y4014">
        <v>0</v>
      </c>
      <c r="Z4014">
        <v>0.1553256232710109</v>
      </c>
      <c r="AA4014">
        <v>0</v>
      </c>
      <c r="AB4014">
        <v>1.0365641194216717E-2</v>
      </c>
      <c r="AC4014">
        <v>0</v>
      </c>
      <c r="AD4014">
        <v>0</v>
      </c>
      <c r="AE4014">
        <v>6.2189338830019301</v>
      </c>
    </row>
    <row r="4015" spans="1:31" x14ac:dyDescent="0.3">
      <c r="A4015">
        <v>2459748</v>
      </c>
      <c r="B4015">
        <v>1</v>
      </c>
      <c r="C4015" t="s">
        <v>80</v>
      </c>
      <c r="D4015" t="s">
        <v>107</v>
      </c>
      <c r="E4015" t="s">
        <v>141</v>
      </c>
      <c r="F4015" t="s">
        <v>11117</v>
      </c>
      <c r="G4015" t="s">
        <v>156</v>
      </c>
      <c r="H4015" t="s">
        <v>144</v>
      </c>
      <c r="I4015" t="s">
        <v>136</v>
      </c>
      <c r="J4015" t="s">
        <v>137</v>
      </c>
      <c r="K4015" t="s">
        <v>138</v>
      </c>
      <c r="L4015" t="s">
        <v>11791</v>
      </c>
      <c r="M4015" t="s">
        <v>11792</v>
      </c>
      <c r="N4015">
        <v>1.1274999999999999</v>
      </c>
      <c r="O4015">
        <v>0</v>
      </c>
      <c r="P4015">
        <v>19</v>
      </c>
      <c r="Q4015">
        <v>0</v>
      </c>
      <c r="R4015">
        <v>0</v>
      </c>
      <c r="S4015">
        <v>0</v>
      </c>
      <c r="T4015">
        <v>2</v>
      </c>
      <c r="U4015">
        <v>0</v>
      </c>
      <c r="V4015">
        <v>0</v>
      </c>
      <c r="W4015">
        <v>0</v>
      </c>
      <c r="X4015">
        <v>3.8172861689282471</v>
      </c>
      <c r="Y4015">
        <v>0</v>
      </c>
      <c r="Z4015">
        <v>0</v>
      </c>
      <c r="AA4015">
        <v>0</v>
      </c>
      <c r="AB4015">
        <v>0.26130295573684686</v>
      </c>
      <c r="AC4015">
        <v>0</v>
      </c>
      <c r="AD4015">
        <v>0</v>
      </c>
      <c r="AE4015">
        <v>4.0785891246650943</v>
      </c>
    </row>
    <row r="4016" spans="1:31" x14ac:dyDescent="0.3">
      <c r="A4016">
        <v>2460266</v>
      </c>
      <c r="B4016">
        <v>1</v>
      </c>
      <c r="C4016" t="s">
        <v>81</v>
      </c>
      <c r="D4016" t="s">
        <v>119</v>
      </c>
      <c r="E4016" t="s">
        <v>147</v>
      </c>
      <c r="F4016" t="s">
        <v>6747</v>
      </c>
      <c r="G4016" t="s">
        <v>134</v>
      </c>
      <c r="H4016" t="s">
        <v>135</v>
      </c>
      <c r="I4016" t="s">
        <v>136</v>
      </c>
      <c r="J4016" t="s">
        <v>137</v>
      </c>
      <c r="K4016" t="s">
        <v>138</v>
      </c>
      <c r="L4016" t="s">
        <v>11793</v>
      </c>
      <c r="M4016" t="s">
        <v>11794</v>
      </c>
      <c r="N4016">
        <v>0.72666666599999996</v>
      </c>
      <c r="O4016">
        <v>0</v>
      </c>
      <c r="P4016">
        <v>191</v>
      </c>
      <c r="Q4016">
        <v>0</v>
      </c>
      <c r="R4016">
        <v>6</v>
      </c>
      <c r="S4016">
        <v>0</v>
      </c>
      <c r="T4016">
        <v>16</v>
      </c>
      <c r="U4016">
        <v>0</v>
      </c>
      <c r="V4016">
        <v>0</v>
      </c>
      <c r="W4016">
        <v>0</v>
      </c>
      <c r="X4016">
        <v>19.074921787123245</v>
      </c>
      <c r="Y4016">
        <v>0</v>
      </c>
      <c r="Z4016">
        <v>0.34267566394112814</v>
      </c>
      <c r="AA4016">
        <v>0</v>
      </c>
      <c r="AB4016">
        <v>1.5011090137774323</v>
      </c>
      <c r="AC4016">
        <v>0</v>
      </c>
      <c r="AD4016">
        <v>0</v>
      </c>
      <c r="AE4016">
        <v>20.918706464841808</v>
      </c>
    </row>
    <row r="4017" spans="1:31" x14ac:dyDescent="0.3">
      <c r="A4017">
        <v>2459911</v>
      </c>
      <c r="B4017">
        <v>1</v>
      </c>
      <c r="C4017" t="s">
        <v>81</v>
      </c>
      <c r="D4017" t="s">
        <v>122</v>
      </c>
      <c r="E4017" t="s">
        <v>147</v>
      </c>
      <c r="F4017" t="s">
        <v>11795</v>
      </c>
      <c r="G4017" t="s">
        <v>134</v>
      </c>
      <c r="H4017" t="s">
        <v>135</v>
      </c>
      <c r="I4017" t="s">
        <v>136</v>
      </c>
      <c r="J4017" t="s">
        <v>137</v>
      </c>
      <c r="K4017" t="s">
        <v>138</v>
      </c>
      <c r="L4017" t="s">
        <v>11796</v>
      </c>
      <c r="M4017" t="s">
        <v>11797</v>
      </c>
      <c r="N4017">
        <v>1.1047222219999999</v>
      </c>
      <c r="O4017">
        <v>0</v>
      </c>
      <c r="P4017">
        <v>164</v>
      </c>
      <c r="Q4017">
        <v>0</v>
      </c>
      <c r="R4017">
        <v>2</v>
      </c>
      <c r="S4017">
        <v>0</v>
      </c>
      <c r="T4017">
        <v>19</v>
      </c>
      <c r="U4017">
        <v>0</v>
      </c>
      <c r="V4017">
        <v>0</v>
      </c>
      <c r="W4017">
        <v>0</v>
      </c>
      <c r="X4017">
        <v>26.512015231498118</v>
      </c>
      <c r="Y4017">
        <v>0</v>
      </c>
      <c r="Z4017">
        <v>5.2001951852028744E-2</v>
      </c>
      <c r="AA4017">
        <v>0</v>
      </c>
      <c r="AB4017">
        <v>9.7482203397526153</v>
      </c>
      <c r="AC4017">
        <v>0</v>
      </c>
      <c r="AD4017">
        <v>0</v>
      </c>
      <c r="AE4017">
        <v>36.312237523102759</v>
      </c>
    </row>
    <row r="4018" spans="1:31" x14ac:dyDescent="0.3">
      <c r="A4018">
        <v>2459954</v>
      </c>
      <c r="B4018">
        <v>1</v>
      </c>
      <c r="C4018" t="s">
        <v>81</v>
      </c>
      <c r="D4018" t="s">
        <v>117</v>
      </c>
      <c r="E4018" t="s">
        <v>147</v>
      </c>
      <c r="F4018" t="s">
        <v>11798</v>
      </c>
      <c r="G4018" t="s">
        <v>381</v>
      </c>
      <c r="H4018" t="s">
        <v>135</v>
      </c>
      <c r="I4018" t="s">
        <v>136</v>
      </c>
      <c r="J4018" t="s">
        <v>137</v>
      </c>
      <c r="K4018" t="s">
        <v>162</v>
      </c>
      <c r="L4018" t="s">
        <v>11625</v>
      </c>
      <c r="M4018" t="s">
        <v>11799</v>
      </c>
      <c r="N4018">
        <v>0.19305555499999999</v>
      </c>
      <c r="O4018">
        <v>0</v>
      </c>
      <c r="P4018">
        <v>2594</v>
      </c>
      <c r="Q4018">
        <v>1</v>
      </c>
      <c r="R4018">
        <v>2</v>
      </c>
      <c r="S4018">
        <v>1</v>
      </c>
      <c r="T4018">
        <v>197</v>
      </c>
      <c r="U4018">
        <v>1</v>
      </c>
      <c r="V4018">
        <v>2</v>
      </c>
      <c r="W4018">
        <v>0</v>
      </c>
      <c r="X4018">
        <v>95.770521193856538</v>
      </c>
      <c r="Y4018">
        <v>9.7498329559194463E-2</v>
      </c>
      <c r="Z4018">
        <v>3.9932109699539559E-2</v>
      </c>
      <c r="AA4018">
        <v>18.469144470096715</v>
      </c>
      <c r="AB4018">
        <v>31.68462096143563</v>
      </c>
      <c r="AC4018">
        <v>31.672785866892188</v>
      </c>
      <c r="AD4018">
        <v>39.425958604175598</v>
      </c>
      <c r="AE4018">
        <v>217.1604615357154</v>
      </c>
    </row>
    <row r="4019" spans="1:31" x14ac:dyDescent="0.3">
      <c r="A4019">
        <v>2459788</v>
      </c>
      <c r="B4019">
        <v>1</v>
      </c>
      <c r="C4019" t="s">
        <v>80</v>
      </c>
      <c r="D4019" t="s">
        <v>83</v>
      </c>
      <c r="E4019" t="s">
        <v>159</v>
      </c>
      <c r="F4019" t="s">
        <v>11800</v>
      </c>
      <c r="G4019" t="s">
        <v>161</v>
      </c>
      <c r="H4019" t="s">
        <v>144</v>
      </c>
      <c r="I4019" t="s">
        <v>136</v>
      </c>
      <c r="J4019" t="s">
        <v>137</v>
      </c>
      <c r="K4019" t="s">
        <v>162</v>
      </c>
      <c r="L4019" t="s">
        <v>11801</v>
      </c>
      <c r="M4019" t="s">
        <v>11802</v>
      </c>
      <c r="N4019">
        <v>8.7569444440000002</v>
      </c>
      <c r="O4019">
        <v>0</v>
      </c>
      <c r="P4019">
        <v>561</v>
      </c>
      <c r="Q4019">
        <v>0</v>
      </c>
      <c r="R4019">
        <v>0</v>
      </c>
      <c r="S4019">
        <v>0</v>
      </c>
      <c r="T4019">
        <v>27</v>
      </c>
      <c r="U4019">
        <v>0</v>
      </c>
      <c r="V4019">
        <v>0</v>
      </c>
      <c r="W4019">
        <v>0</v>
      </c>
      <c r="X4019">
        <v>1227.7057690391732</v>
      </c>
      <c r="Y4019">
        <v>0</v>
      </c>
      <c r="Z4019">
        <v>0</v>
      </c>
      <c r="AA4019">
        <v>0</v>
      </c>
      <c r="AB4019">
        <v>416.10385255510903</v>
      </c>
      <c r="AC4019">
        <v>0</v>
      </c>
      <c r="AD4019">
        <v>0</v>
      </c>
      <c r="AE4019">
        <v>1643.8096215942824</v>
      </c>
    </row>
    <row r="4020" spans="1:31" x14ac:dyDescent="0.3">
      <c r="A4020">
        <v>2460223</v>
      </c>
      <c r="B4020">
        <v>1</v>
      </c>
      <c r="C4020" t="s">
        <v>81</v>
      </c>
      <c r="D4020" t="s">
        <v>115</v>
      </c>
      <c r="E4020" t="s">
        <v>147</v>
      </c>
      <c r="F4020" t="s">
        <v>11803</v>
      </c>
      <c r="G4020" t="s">
        <v>353</v>
      </c>
      <c r="H4020" t="s">
        <v>135</v>
      </c>
      <c r="I4020" t="s">
        <v>136</v>
      </c>
      <c r="J4020" t="s">
        <v>137</v>
      </c>
      <c r="K4020" t="s">
        <v>138</v>
      </c>
      <c r="L4020" t="s">
        <v>11804</v>
      </c>
      <c r="M4020" t="s">
        <v>11805</v>
      </c>
      <c r="N4020">
        <v>2.4705555549999998</v>
      </c>
      <c r="O4020">
        <v>0</v>
      </c>
      <c r="P4020">
        <v>15</v>
      </c>
      <c r="Q4020">
        <v>0</v>
      </c>
      <c r="R4020">
        <v>10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2.8676292676491553</v>
      </c>
      <c r="Y4020">
        <v>0</v>
      </c>
      <c r="Z4020">
        <v>3.6830083148555315</v>
      </c>
      <c r="AA4020">
        <v>0</v>
      </c>
      <c r="AB4020">
        <v>0</v>
      </c>
      <c r="AC4020">
        <v>0</v>
      </c>
      <c r="AD4020">
        <v>0</v>
      </c>
      <c r="AE4020">
        <v>6.5506375825046863</v>
      </c>
    </row>
    <row r="4021" spans="1:31" x14ac:dyDescent="0.3">
      <c r="A4021">
        <v>2461154</v>
      </c>
      <c r="B4021">
        <v>1</v>
      </c>
      <c r="C4021" t="s">
        <v>80</v>
      </c>
      <c r="D4021" t="s">
        <v>91</v>
      </c>
      <c r="E4021" t="s">
        <v>132</v>
      </c>
      <c r="F4021" t="s">
        <v>11806</v>
      </c>
      <c r="G4021" t="s">
        <v>149</v>
      </c>
      <c r="H4021" t="s">
        <v>135</v>
      </c>
      <c r="I4021" t="s">
        <v>136</v>
      </c>
      <c r="J4021" t="s">
        <v>137</v>
      </c>
      <c r="K4021" t="s">
        <v>138</v>
      </c>
      <c r="L4021" t="s">
        <v>11807</v>
      </c>
      <c r="M4021" t="s">
        <v>11808</v>
      </c>
      <c r="N4021">
        <v>1.2819444440000001</v>
      </c>
      <c r="O4021">
        <v>3</v>
      </c>
      <c r="P4021">
        <v>16</v>
      </c>
      <c r="Q4021">
        <v>25</v>
      </c>
      <c r="R4021">
        <v>4</v>
      </c>
      <c r="S4021">
        <v>27</v>
      </c>
      <c r="T4021">
        <v>1</v>
      </c>
      <c r="U4021">
        <v>0</v>
      </c>
      <c r="V4021">
        <v>0</v>
      </c>
      <c r="W4021">
        <v>3.0922980869440977</v>
      </c>
      <c r="X4021">
        <v>5.0315823879767079</v>
      </c>
      <c r="Y4021">
        <v>17.239290726860546</v>
      </c>
      <c r="Z4021">
        <v>1.3345820423167456</v>
      </c>
      <c r="AA4021">
        <v>161.51306077363327</v>
      </c>
      <c r="AB4021">
        <v>4.9439408110226646</v>
      </c>
      <c r="AC4021">
        <v>0</v>
      </c>
      <c r="AD4021">
        <v>0</v>
      </c>
      <c r="AE4021">
        <v>193.15475482875402</v>
      </c>
    </row>
    <row r="4022" spans="1:31" x14ac:dyDescent="0.3">
      <c r="A4022">
        <v>2461486</v>
      </c>
      <c r="B4022">
        <v>1</v>
      </c>
      <c r="C4022" t="s">
        <v>80</v>
      </c>
      <c r="D4022" t="s">
        <v>93</v>
      </c>
      <c r="E4022" t="s">
        <v>141</v>
      </c>
      <c r="F4022" t="s">
        <v>11809</v>
      </c>
      <c r="G4022" t="s">
        <v>156</v>
      </c>
      <c r="H4022" t="s">
        <v>144</v>
      </c>
      <c r="I4022" t="s">
        <v>136</v>
      </c>
      <c r="J4022" t="s">
        <v>137</v>
      </c>
      <c r="K4022" t="s">
        <v>138</v>
      </c>
      <c r="L4022" t="s">
        <v>11810</v>
      </c>
      <c r="M4022" t="s">
        <v>11811</v>
      </c>
      <c r="N4022">
        <v>2.3149999999999999</v>
      </c>
      <c r="O4022">
        <v>0</v>
      </c>
      <c r="P4022">
        <v>4</v>
      </c>
      <c r="Q4022">
        <v>0</v>
      </c>
      <c r="R4022">
        <v>5</v>
      </c>
      <c r="S4022">
        <v>0</v>
      </c>
      <c r="T4022">
        <v>2</v>
      </c>
      <c r="U4022">
        <v>0</v>
      </c>
      <c r="V4022">
        <v>0</v>
      </c>
      <c r="W4022">
        <v>0</v>
      </c>
      <c r="X4022">
        <v>2.6100225075266006</v>
      </c>
      <c r="Y4022">
        <v>0</v>
      </c>
      <c r="Z4022">
        <v>8.0575863749800636E-2</v>
      </c>
      <c r="AA4022">
        <v>0</v>
      </c>
      <c r="AB4022">
        <v>2.214939181372114</v>
      </c>
      <c r="AC4022">
        <v>0</v>
      </c>
      <c r="AD4022">
        <v>0</v>
      </c>
      <c r="AE4022">
        <v>4.9055375526485152</v>
      </c>
    </row>
    <row r="4023" spans="1:31" x14ac:dyDescent="0.3">
      <c r="A4023">
        <v>2460444</v>
      </c>
      <c r="B4023">
        <v>1</v>
      </c>
      <c r="C4023" t="s">
        <v>81</v>
      </c>
      <c r="D4023" t="s">
        <v>118</v>
      </c>
      <c r="E4023" t="s">
        <v>132</v>
      </c>
      <c r="F4023" t="s">
        <v>6108</v>
      </c>
      <c r="G4023" t="s">
        <v>149</v>
      </c>
      <c r="H4023" t="s">
        <v>135</v>
      </c>
      <c r="I4023" t="s">
        <v>136</v>
      </c>
      <c r="J4023" t="s">
        <v>137</v>
      </c>
      <c r="K4023" t="s">
        <v>138</v>
      </c>
      <c r="L4023" t="s">
        <v>11812</v>
      </c>
      <c r="M4023" t="s">
        <v>11813</v>
      </c>
      <c r="N4023">
        <v>1.0533333330000001</v>
      </c>
      <c r="O4023">
        <v>3</v>
      </c>
      <c r="P4023">
        <v>395</v>
      </c>
      <c r="Q4023">
        <v>124</v>
      </c>
      <c r="R4023">
        <v>110</v>
      </c>
      <c r="S4023">
        <v>15</v>
      </c>
      <c r="T4023">
        <v>39</v>
      </c>
      <c r="U4023">
        <v>2</v>
      </c>
      <c r="V4023">
        <v>0</v>
      </c>
      <c r="W4023">
        <v>0.66859968032907835</v>
      </c>
      <c r="X4023">
        <v>75.921374840692224</v>
      </c>
      <c r="Y4023">
        <v>139.99327485263927</v>
      </c>
      <c r="Z4023">
        <v>68.428997257623038</v>
      </c>
      <c r="AA4023">
        <v>78.496392626938558</v>
      </c>
      <c r="AB4023">
        <v>19.289306906273605</v>
      </c>
      <c r="AC4023">
        <v>255.34788194572178</v>
      </c>
      <c r="AD4023">
        <v>0</v>
      </c>
      <c r="AE4023">
        <v>638.14582811021751</v>
      </c>
    </row>
    <row r="4024" spans="1:31" x14ac:dyDescent="0.3">
      <c r="A4024">
        <v>2461440</v>
      </c>
      <c r="B4024">
        <v>1</v>
      </c>
      <c r="C4024" t="s">
        <v>80</v>
      </c>
      <c r="D4024" t="s">
        <v>106</v>
      </c>
      <c r="E4024" t="s">
        <v>159</v>
      </c>
      <c r="F4024" t="s">
        <v>11814</v>
      </c>
      <c r="G4024" t="s">
        <v>725</v>
      </c>
      <c r="H4024" t="s">
        <v>144</v>
      </c>
      <c r="I4024" t="s">
        <v>136</v>
      </c>
      <c r="J4024" t="s">
        <v>137</v>
      </c>
      <c r="K4024" t="s">
        <v>138</v>
      </c>
      <c r="L4024" t="s">
        <v>11815</v>
      </c>
      <c r="M4024" t="s">
        <v>11816</v>
      </c>
      <c r="N4024">
        <v>2.1602777770000001</v>
      </c>
      <c r="O4024">
        <v>0</v>
      </c>
      <c r="P4024">
        <v>68</v>
      </c>
      <c r="Q4024">
        <v>0</v>
      </c>
      <c r="R4024">
        <v>0</v>
      </c>
      <c r="S4024">
        <v>0</v>
      </c>
      <c r="T4024">
        <v>12</v>
      </c>
      <c r="U4024">
        <v>0</v>
      </c>
      <c r="V4024">
        <v>0</v>
      </c>
      <c r="W4024">
        <v>0</v>
      </c>
      <c r="X4024">
        <v>11.648566424119455</v>
      </c>
      <c r="Y4024">
        <v>0</v>
      </c>
      <c r="Z4024">
        <v>0</v>
      </c>
      <c r="AA4024">
        <v>0</v>
      </c>
      <c r="AB4024">
        <v>17.273913399682975</v>
      </c>
      <c r="AC4024">
        <v>0</v>
      </c>
      <c r="AD4024">
        <v>0</v>
      </c>
      <c r="AE4024">
        <v>28.92247982380243</v>
      </c>
    </row>
    <row r="4025" spans="1:31" x14ac:dyDescent="0.3">
      <c r="A4025">
        <v>2460398</v>
      </c>
      <c r="B4025">
        <v>1</v>
      </c>
      <c r="C4025" t="s">
        <v>80</v>
      </c>
      <c r="D4025" t="s">
        <v>106</v>
      </c>
      <c r="E4025" t="s">
        <v>132</v>
      </c>
      <c r="F4025" t="s">
        <v>11817</v>
      </c>
      <c r="G4025" t="s">
        <v>149</v>
      </c>
      <c r="H4025" t="s">
        <v>135</v>
      </c>
      <c r="I4025" t="s">
        <v>136</v>
      </c>
      <c r="J4025" t="s">
        <v>137</v>
      </c>
      <c r="K4025" t="s">
        <v>138</v>
      </c>
      <c r="L4025" t="s">
        <v>11818</v>
      </c>
      <c r="M4025" t="s">
        <v>11819</v>
      </c>
      <c r="N4025">
        <v>2.2147222219999998</v>
      </c>
      <c r="O4025">
        <v>0</v>
      </c>
      <c r="P4025">
        <v>242</v>
      </c>
      <c r="Q4025">
        <v>62</v>
      </c>
      <c r="R4025">
        <v>39</v>
      </c>
      <c r="S4025">
        <v>19</v>
      </c>
      <c r="T4025">
        <v>37</v>
      </c>
      <c r="U4025">
        <v>1</v>
      </c>
      <c r="V4025">
        <v>0</v>
      </c>
      <c r="W4025">
        <v>0</v>
      </c>
      <c r="X4025">
        <v>99.660214184519447</v>
      </c>
      <c r="Y4025">
        <v>35.330277327669258</v>
      </c>
      <c r="Z4025">
        <v>27.555052711397416</v>
      </c>
      <c r="AA4025">
        <v>109.60098886984524</v>
      </c>
      <c r="AB4025">
        <v>71.429177413688805</v>
      </c>
      <c r="AC4025">
        <v>230.0300383715751</v>
      </c>
      <c r="AD4025">
        <v>0</v>
      </c>
      <c r="AE4025">
        <v>573.60574887869529</v>
      </c>
    </row>
    <row r="4026" spans="1:31" x14ac:dyDescent="0.3">
      <c r="A4026">
        <v>2460321</v>
      </c>
      <c r="B4026">
        <v>1</v>
      </c>
      <c r="C4026" t="s">
        <v>80</v>
      </c>
      <c r="D4026" t="s">
        <v>96</v>
      </c>
      <c r="E4026" t="s">
        <v>169</v>
      </c>
      <c r="F4026" t="s">
        <v>11820</v>
      </c>
      <c r="G4026" t="s">
        <v>149</v>
      </c>
      <c r="H4026" t="s">
        <v>135</v>
      </c>
      <c r="I4026" t="s">
        <v>136</v>
      </c>
      <c r="J4026" t="s">
        <v>137</v>
      </c>
      <c r="K4026" t="s">
        <v>138</v>
      </c>
      <c r="L4026" t="s">
        <v>11821</v>
      </c>
      <c r="M4026" t="s">
        <v>11822</v>
      </c>
      <c r="N4026">
        <v>1.5294444439999999</v>
      </c>
      <c r="O4026">
        <v>1</v>
      </c>
      <c r="P4026">
        <v>1056</v>
      </c>
      <c r="Q4026">
        <v>0</v>
      </c>
      <c r="R4026">
        <v>0</v>
      </c>
      <c r="S4026">
        <v>10</v>
      </c>
      <c r="T4026">
        <v>30</v>
      </c>
      <c r="U4026">
        <v>0</v>
      </c>
      <c r="V4026">
        <v>1</v>
      </c>
      <c r="W4026">
        <v>13.311207214967251</v>
      </c>
      <c r="X4026">
        <v>280.40619814032851</v>
      </c>
      <c r="Y4026">
        <v>0</v>
      </c>
      <c r="Z4026">
        <v>0</v>
      </c>
      <c r="AA4026">
        <v>107.2370268378528</v>
      </c>
      <c r="AB4026">
        <v>50.699935023403469</v>
      </c>
      <c r="AC4026">
        <v>0</v>
      </c>
      <c r="AD4026">
        <v>2.7479239503969351E-2</v>
      </c>
      <c r="AE4026">
        <v>451.68184645605601</v>
      </c>
    </row>
    <row r="4027" spans="1:31" x14ac:dyDescent="0.3">
      <c r="A4027">
        <v>2460421</v>
      </c>
      <c r="B4027">
        <v>1</v>
      </c>
      <c r="C4027" t="s">
        <v>80</v>
      </c>
      <c r="D4027" t="s">
        <v>110</v>
      </c>
      <c r="E4027" t="s">
        <v>173</v>
      </c>
      <c r="F4027" t="s">
        <v>11823</v>
      </c>
      <c r="G4027" t="s">
        <v>175</v>
      </c>
      <c r="H4027" t="s">
        <v>144</v>
      </c>
      <c r="I4027" t="s">
        <v>136</v>
      </c>
      <c r="J4027" t="s">
        <v>137</v>
      </c>
      <c r="K4027" t="s">
        <v>138</v>
      </c>
      <c r="L4027" t="s">
        <v>11824</v>
      </c>
      <c r="M4027" t="s">
        <v>11825</v>
      </c>
      <c r="N4027">
        <v>1.035833333</v>
      </c>
      <c r="O4027">
        <v>0</v>
      </c>
      <c r="P4027">
        <v>1</v>
      </c>
      <c r="Q4027">
        <v>0</v>
      </c>
      <c r="R4027">
        <v>0</v>
      </c>
      <c r="S4027">
        <v>0</v>
      </c>
      <c r="T4027">
        <v>1</v>
      </c>
      <c r="U4027">
        <v>0</v>
      </c>
      <c r="V4027">
        <v>0</v>
      </c>
      <c r="W4027">
        <v>0</v>
      </c>
      <c r="X4027">
        <v>0.71707339796534686</v>
      </c>
      <c r="Y4027">
        <v>0</v>
      </c>
      <c r="Z4027">
        <v>0</v>
      </c>
      <c r="AA4027">
        <v>0</v>
      </c>
      <c r="AB4027">
        <v>4.7979962583844731E-2</v>
      </c>
      <c r="AC4027">
        <v>0</v>
      </c>
      <c r="AD4027">
        <v>0</v>
      </c>
      <c r="AE4027">
        <v>0.7650533605491916</v>
      </c>
    </row>
    <row r="4028" spans="1:31" x14ac:dyDescent="0.3">
      <c r="A4028">
        <v>2460939</v>
      </c>
      <c r="B4028">
        <v>1</v>
      </c>
      <c r="C4028" t="s">
        <v>80</v>
      </c>
      <c r="D4028" t="s">
        <v>88</v>
      </c>
      <c r="E4028" t="s">
        <v>159</v>
      </c>
      <c r="F4028" t="s">
        <v>11826</v>
      </c>
      <c r="G4028" t="s">
        <v>410</v>
      </c>
      <c r="H4028" t="s">
        <v>144</v>
      </c>
      <c r="I4028" t="s">
        <v>136</v>
      </c>
      <c r="J4028" t="s">
        <v>137</v>
      </c>
      <c r="K4028" t="s">
        <v>138</v>
      </c>
      <c r="L4028" t="s">
        <v>11827</v>
      </c>
      <c r="M4028" t="s">
        <v>11828</v>
      </c>
      <c r="N4028">
        <v>4.6727777770000003</v>
      </c>
      <c r="O4028">
        <v>0</v>
      </c>
      <c r="P4028">
        <v>0</v>
      </c>
      <c r="Q4028">
        <v>0</v>
      </c>
      <c r="R4028">
        <v>0</v>
      </c>
      <c r="S4028">
        <v>0</v>
      </c>
      <c r="T4028">
        <v>4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45.335728423711032</v>
      </c>
      <c r="AC4028">
        <v>0</v>
      </c>
      <c r="AD4028">
        <v>0</v>
      </c>
      <c r="AE4028">
        <v>45.335728423711032</v>
      </c>
    </row>
    <row r="4029" spans="1:31" x14ac:dyDescent="0.3">
      <c r="A4029">
        <v>2460793</v>
      </c>
      <c r="B4029">
        <v>1</v>
      </c>
      <c r="C4029" t="s">
        <v>80</v>
      </c>
      <c r="D4029" t="s">
        <v>96</v>
      </c>
      <c r="E4029" t="s">
        <v>132</v>
      </c>
      <c r="F4029" t="s">
        <v>11829</v>
      </c>
      <c r="G4029" t="s">
        <v>149</v>
      </c>
      <c r="H4029" t="s">
        <v>135</v>
      </c>
      <c r="I4029" t="s">
        <v>136</v>
      </c>
      <c r="J4029" t="s">
        <v>137</v>
      </c>
      <c r="K4029" t="s">
        <v>138</v>
      </c>
      <c r="L4029" t="s">
        <v>11830</v>
      </c>
      <c r="M4029" t="s">
        <v>11831</v>
      </c>
      <c r="N4029">
        <v>4.3677777769999997</v>
      </c>
      <c r="O4029">
        <v>1</v>
      </c>
      <c r="P4029">
        <v>1215</v>
      </c>
      <c r="Q4029">
        <v>0</v>
      </c>
      <c r="R4029">
        <v>17</v>
      </c>
      <c r="S4029">
        <v>3</v>
      </c>
      <c r="T4029">
        <v>131</v>
      </c>
      <c r="U4029">
        <v>0</v>
      </c>
      <c r="V4029">
        <v>0</v>
      </c>
      <c r="W4029">
        <v>5.3971155232644303</v>
      </c>
      <c r="X4029">
        <v>2916.7857903604463</v>
      </c>
      <c r="Y4029">
        <v>0</v>
      </c>
      <c r="Z4029">
        <v>36.259212915589323</v>
      </c>
      <c r="AA4029">
        <v>220.20639506698492</v>
      </c>
      <c r="AB4029">
        <v>909.50416228119013</v>
      </c>
      <c r="AC4029">
        <v>0</v>
      </c>
      <c r="AD4029">
        <v>0</v>
      </c>
      <c r="AE4029">
        <v>4088.1526761474747</v>
      </c>
    </row>
    <row r="4030" spans="1:31" x14ac:dyDescent="0.3">
      <c r="A4030">
        <v>2480347</v>
      </c>
      <c r="B4030">
        <v>1</v>
      </c>
      <c r="C4030" t="s">
        <v>80</v>
      </c>
      <c r="D4030" t="s">
        <v>103</v>
      </c>
      <c r="E4030" t="s">
        <v>284</v>
      </c>
      <c r="F4030" t="s">
        <v>2284</v>
      </c>
      <c r="G4030" t="s">
        <v>149</v>
      </c>
      <c r="H4030" t="s">
        <v>135</v>
      </c>
      <c r="I4030" t="s">
        <v>136</v>
      </c>
      <c r="J4030" t="s">
        <v>137</v>
      </c>
      <c r="K4030" t="s">
        <v>138</v>
      </c>
      <c r="L4030" t="s">
        <v>11832</v>
      </c>
      <c r="M4030" t="s">
        <v>11833</v>
      </c>
      <c r="N4030">
        <v>0.188611111</v>
      </c>
      <c r="O4030">
        <v>0</v>
      </c>
      <c r="P4030">
        <v>9</v>
      </c>
      <c r="Q4030">
        <v>43</v>
      </c>
      <c r="R4030">
        <v>85</v>
      </c>
      <c r="S4030">
        <v>17</v>
      </c>
      <c r="T4030">
        <v>23</v>
      </c>
      <c r="U4030">
        <v>6</v>
      </c>
      <c r="V4030">
        <v>0</v>
      </c>
      <c r="W4030">
        <v>0</v>
      </c>
      <c r="X4030">
        <v>0.2910305559965492</v>
      </c>
      <c r="Y4030">
        <v>2.5671219901016502</v>
      </c>
      <c r="Z4030">
        <v>10.478688389350966</v>
      </c>
      <c r="AA4030">
        <v>30.047549615312871</v>
      </c>
      <c r="AB4030">
        <v>8.5526990736829553</v>
      </c>
      <c r="AC4030">
        <v>157.19135641925038</v>
      </c>
      <c r="AD4030">
        <v>0</v>
      </c>
      <c r="AE4030">
        <v>209.12844604369536</v>
      </c>
    </row>
    <row r="4031" spans="1:31" x14ac:dyDescent="0.3">
      <c r="A4031">
        <v>2461031</v>
      </c>
      <c r="B4031">
        <v>1</v>
      </c>
      <c r="C4031" t="s">
        <v>81</v>
      </c>
      <c r="D4031" t="s">
        <v>113</v>
      </c>
      <c r="E4031" t="s">
        <v>147</v>
      </c>
      <c r="F4031" t="s">
        <v>11834</v>
      </c>
      <c r="G4031" t="s">
        <v>149</v>
      </c>
      <c r="H4031" t="s">
        <v>135</v>
      </c>
      <c r="I4031" t="s">
        <v>136</v>
      </c>
      <c r="J4031" t="s">
        <v>137</v>
      </c>
      <c r="K4031" t="s">
        <v>138</v>
      </c>
      <c r="L4031" t="s">
        <v>11835</v>
      </c>
      <c r="M4031" t="s">
        <v>11836</v>
      </c>
      <c r="N4031">
        <v>2.9730555550000002</v>
      </c>
      <c r="O4031">
        <v>0</v>
      </c>
      <c r="P4031">
        <v>765</v>
      </c>
      <c r="Q4031">
        <v>1</v>
      </c>
      <c r="R4031">
        <v>29</v>
      </c>
      <c r="S4031">
        <v>2</v>
      </c>
      <c r="T4031">
        <v>103</v>
      </c>
      <c r="U4031">
        <v>0</v>
      </c>
      <c r="V4031">
        <v>0</v>
      </c>
      <c r="W4031">
        <v>0</v>
      </c>
      <c r="X4031">
        <v>334.18622569210697</v>
      </c>
      <c r="Y4031">
        <v>0.70677546512072775</v>
      </c>
      <c r="Z4031">
        <v>20.367716128869763</v>
      </c>
      <c r="AA4031">
        <v>244.20431072790285</v>
      </c>
      <c r="AB4031">
        <v>235.98728440832289</v>
      </c>
      <c r="AC4031">
        <v>0</v>
      </c>
      <c r="AD4031">
        <v>0</v>
      </c>
      <c r="AE4031">
        <v>835.45231242232319</v>
      </c>
    </row>
    <row r="4032" spans="1:31" x14ac:dyDescent="0.3">
      <c r="A4032">
        <v>2460530</v>
      </c>
      <c r="B4032">
        <v>1</v>
      </c>
      <c r="C4032" t="s">
        <v>81</v>
      </c>
      <c r="D4032" t="s">
        <v>127</v>
      </c>
      <c r="E4032" t="s">
        <v>169</v>
      </c>
      <c r="F4032" t="s">
        <v>11837</v>
      </c>
      <c r="G4032" t="s">
        <v>149</v>
      </c>
      <c r="H4032" t="s">
        <v>135</v>
      </c>
      <c r="I4032" t="s">
        <v>136</v>
      </c>
      <c r="J4032" t="s">
        <v>137</v>
      </c>
      <c r="K4032" t="s">
        <v>138</v>
      </c>
      <c r="L4032" t="s">
        <v>11838</v>
      </c>
      <c r="M4032" t="s">
        <v>11839</v>
      </c>
      <c r="N4032">
        <v>0.27944444400000001</v>
      </c>
      <c r="O4032">
        <v>0</v>
      </c>
      <c r="P4032">
        <v>0</v>
      </c>
      <c r="Q4032">
        <v>0</v>
      </c>
      <c r="R4032">
        <v>0</v>
      </c>
      <c r="S4032">
        <v>2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  <c r="AA4032">
        <v>895.48429126578412</v>
      </c>
      <c r="AB4032">
        <v>0</v>
      </c>
      <c r="AC4032">
        <v>0</v>
      </c>
      <c r="AD4032">
        <v>0</v>
      </c>
      <c r="AE4032">
        <v>895.48429126578412</v>
      </c>
    </row>
    <row r="4033" spans="1:31" x14ac:dyDescent="0.3">
      <c r="A4033">
        <v>2480951</v>
      </c>
      <c r="B4033">
        <v>1</v>
      </c>
      <c r="C4033" t="s">
        <v>80</v>
      </c>
      <c r="D4033" t="s">
        <v>106</v>
      </c>
      <c r="E4033" t="s">
        <v>147</v>
      </c>
      <c r="F4033" t="s">
        <v>11840</v>
      </c>
      <c r="G4033" t="s">
        <v>149</v>
      </c>
      <c r="H4033" t="s">
        <v>135</v>
      </c>
      <c r="I4033" t="s">
        <v>136</v>
      </c>
      <c r="J4033" t="s">
        <v>137</v>
      </c>
      <c r="K4033" t="s">
        <v>138</v>
      </c>
      <c r="L4033" t="s">
        <v>11841</v>
      </c>
      <c r="M4033" t="s">
        <v>11842</v>
      </c>
      <c r="N4033">
        <v>3.23</v>
      </c>
      <c r="O4033">
        <v>0</v>
      </c>
      <c r="P4033">
        <v>28</v>
      </c>
      <c r="Q4033">
        <v>1</v>
      </c>
      <c r="R4033">
        <v>31</v>
      </c>
      <c r="S4033">
        <v>3</v>
      </c>
      <c r="T4033">
        <v>12</v>
      </c>
      <c r="U4033">
        <v>0</v>
      </c>
      <c r="V4033">
        <v>0</v>
      </c>
      <c r="W4033">
        <v>0</v>
      </c>
      <c r="X4033">
        <v>40.652525175993787</v>
      </c>
      <c r="Y4033">
        <v>32.136968437465988</v>
      </c>
      <c r="Z4033">
        <v>73.664104497789467</v>
      </c>
      <c r="AA4033">
        <v>47.713355142817022</v>
      </c>
      <c r="AB4033">
        <v>84.902771898782035</v>
      </c>
      <c r="AC4033">
        <v>0</v>
      </c>
      <c r="AD4033">
        <v>0</v>
      </c>
      <c r="AE4033">
        <v>279.06972515284826</v>
      </c>
    </row>
    <row r="4034" spans="1:31" x14ac:dyDescent="0.3">
      <c r="A4034">
        <v>2480988</v>
      </c>
      <c r="B4034">
        <v>1</v>
      </c>
      <c r="C4034" t="s">
        <v>80</v>
      </c>
      <c r="D4034" t="s">
        <v>106</v>
      </c>
      <c r="E4034" t="s">
        <v>147</v>
      </c>
      <c r="F4034" t="s">
        <v>11843</v>
      </c>
      <c r="G4034" t="s">
        <v>149</v>
      </c>
      <c r="H4034" t="s">
        <v>135</v>
      </c>
      <c r="I4034" t="s">
        <v>136</v>
      </c>
      <c r="J4034" t="s">
        <v>137</v>
      </c>
      <c r="K4034" t="s">
        <v>138</v>
      </c>
      <c r="L4034" t="s">
        <v>11844</v>
      </c>
      <c r="M4034" t="s">
        <v>11845</v>
      </c>
      <c r="N4034">
        <v>0.19638888800000001</v>
      </c>
      <c r="O4034">
        <v>0</v>
      </c>
      <c r="P4034">
        <v>4802</v>
      </c>
      <c r="Q4034">
        <v>0</v>
      </c>
      <c r="R4034">
        <v>17</v>
      </c>
      <c r="S4034">
        <v>2</v>
      </c>
      <c r="T4034">
        <v>704</v>
      </c>
      <c r="U4034">
        <v>0</v>
      </c>
      <c r="V4034">
        <v>6</v>
      </c>
      <c r="W4034">
        <v>0</v>
      </c>
      <c r="X4034">
        <v>196.69819455053508</v>
      </c>
      <c r="Y4034">
        <v>0</v>
      </c>
      <c r="Z4034">
        <v>0.41310762101127979</v>
      </c>
      <c r="AA4034">
        <v>1.448659247475494</v>
      </c>
      <c r="AB4034">
        <v>65.766658888423933</v>
      </c>
      <c r="AC4034">
        <v>0</v>
      </c>
      <c r="AD4034">
        <v>5.1708521803856531</v>
      </c>
      <c r="AE4034">
        <v>269.49747248783143</v>
      </c>
    </row>
    <row r="4035" spans="1:31" x14ac:dyDescent="0.3">
      <c r="A4035">
        <v>2461217</v>
      </c>
      <c r="B4035">
        <v>1</v>
      </c>
      <c r="C4035" t="s">
        <v>81</v>
      </c>
      <c r="D4035" t="s">
        <v>127</v>
      </c>
      <c r="E4035" t="s">
        <v>132</v>
      </c>
      <c r="F4035" t="s">
        <v>11846</v>
      </c>
      <c r="G4035" t="s">
        <v>149</v>
      </c>
      <c r="H4035" t="s">
        <v>135</v>
      </c>
      <c r="I4035" t="s">
        <v>136</v>
      </c>
      <c r="J4035" t="s">
        <v>137</v>
      </c>
      <c r="K4035" t="s">
        <v>138</v>
      </c>
      <c r="L4035" t="s">
        <v>11847</v>
      </c>
      <c r="M4035" t="s">
        <v>11848</v>
      </c>
      <c r="N4035">
        <v>4.1802777769999997</v>
      </c>
      <c r="O4035">
        <v>0</v>
      </c>
      <c r="P4035">
        <v>74</v>
      </c>
      <c r="Q4035">
        <v>0</v>
      </c>
      <c r="R4035">
        <v>14</v>
      </c>
      <c r="S4035">
        <v>0</v>
      </c>
      <c r="T4035">
        <v>4</v>
      </c>
      <c r="U4035">
        <v>0</v>
      </c>
      <c r="V4035">
        <v>0</v>
      </c>
      <c r="W4035">
        <v>0</v>
      </c>
      <c r="X4035">
        <v>56.328970436039263</v>
      </c>
      <c r="Y4035">
        <v>0</v>
      </c>
      <c r="Z4035">
        <v>25.605906092817285</v>
      </c>
      <c r="AA4035">
        <v>0</v>
      </c>
      <c r="AB4035">
        <v>13.315809959214413</v>
      </c>
      <c r="AC4035">
        <v>0</v>
      </c>
      <c r="AD4035">
        <v>0</v>
      </c>
      <c r="AE4035">
        <v>95.250686488070954</v>
      </c>
    </row>
    <row r="4036" spans="1:31" x14ac:dyDescent="0.3">
      <c r="A4036">
        <v>2460344</v>
      </c>
      <c r="B4036">
        <v>1</v>
      </c>
      <c r="C4036" t="s">
        <v>80</v>
      </c>
      <c r="D4036" t="s">
        <v>83</v>
      </c>
      <c r="E4036" t="s">
        <v>173</v>
      </c>
      <c r="F4036" t="s">
        <v>11849</v>
      </c>
      <c r="G4036" t="s">
        <v>179</v>
      </c>
      <c r="H4036" t="s">
        <v>144</v>
      </c>
      <c r="I4036" t="s">
        <v>136</v>
      </c>
      <c r="J4036" t="s">
        <v>137</v>
      </c>
      <c r="K4036" t="s">
        <v>138</v>
      </c>
      <c r="L4036" t="s">
        <v>11850</v>
      </c>
      <c r="M4036" t="s">
        <v>11851</v>
      </c>
      <c r="N4036">
        <v>0.65500000000000003</v>
      </c>
      <c r="O4036">
        <v>0</v>
      </c>
      <c r="P4036">
        <v>2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0.97683046021083109</v>
      </c>
      <c r="Y4036">
        <v>0</v>
      </c>
      <c r="Z4036">
        <v>0</v>
      </c>
      <c r="AA4036">
        <v>0</v>
      </c>
      <c r="AB4036">
        <v>0</v>
      </c>
      <c r="AC4036">
        <v>0</v>
      </c>
      <c r="AD4036">
        <v>0</v>
      </c>
      <c r="AE4036">
        <v>0.97683046021083109</v>
      </c>
    </row>
    <row r="4037" spans="1:31" x14ac:dyDescent="0.3">
      <c r="A4037">
        <v>2461323</v>
      </c>
      <c r="B4037">
        <v>1</v>
      </c>
      <c r="C4037" t="s">
        <v>80</v>
      </c>
      <c r="D4037" t="s">
        <v>110</v>
      </c>
      <c r="E4037" t="s">
        <v>173</v>
      </c>
      <c r="F4037" t="s">
        <v>11852</v>
      </c>
      <c r="G4037" t="s">
        <v>461</v>
      </c>
      <c r="H4037" t="s">
        <v>144</v>
      </c>
      <c r="I4037" t="s">
        <v>136</v>
      </c>
      <c r="J4037" t="s">
        <v>137</v>
      </c>
      <c r="K4037" t="s">
        <v>138</v>
      </c>
      <c r="L4037" t="s">
        <v>11853</v>
      </c>
      <c r="M4037" t="s">
        <v>11854</v>
      </c>
      <c r="N4037">
        <v>5.102222222</v>
      </c>
      <c r="O4037">
        <v>0</v>
      </c>
      <c r="P4037">
        <v>17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24.70890862368389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24.70890862368389</v>
      </c>
    </row>
    <row r="4038" spans="1:31" x14ac:dyDescent="0.3">
      <c r="A4038">
        <v>2460536</v>
      </c>
      <c r="B4038">
        <v>1</v>
      </c>
      <c r="C4038" t="s">
        <v>80</v>
      </c>
      <c r="D4038" t="s">
        <v>106</v>
      </c>
      <c r="E4038" t="s">
        <v>132</v>
      </c>
      <c r="F4038" t="s">
        <v>1809</v>
      </c>
      <c r="G4038" t="s">
        <v>149</v>
      </c>
      <c r="H4038" t="s">
        <v>135</v>
      </c>
      <c r="I4038" t="s">
        <v>136</v>
      </c>
      <c r="J4038" t="s">
        <v>137</v>
      </c>
      <c r="K4038" t="s">
        <v>138</v>
      </c>
      <c r="L4038" t="s">
        <v>11855</v>
      </c>
      <c r="M4038" t="s">
        <v>11856</v>
      </c>
      <c r="N4038">
        <v>0.30277777700000003</v>
      </c>
      <c r="O4038">
        <v>0</v>
      </c>
      <c r="P4038">
        <v>34</v>
      </c>
      <c r="Q4038">
        <v>18</v>
      </c>
      <c r="R4038">
        <v>67</v>
      </c>
      <c r="S4038">
        <v>6</v>
      </c>
      <c r="T4038">
        <v>26</v>
      </c>
      <c r="U4038">
        <v>0</v>
      </c>
      <c r="V4038">
        <v>0</v>
      </c>
      <c r="W4038">
        <v>0</v>
      </c>
      <c r="X4038">
        <v>2.897512009062249</v>
      </c>
      <c r="Y4038">
        <v>10.856864033437851</v>
      </c>
      <c r="Z4038">
        <v>8.0573238728569123</v>
      </c>
      <c r="AA4038">
        <v>39.465111252040195</v>
      </c>
      <c r="AB4038">
        <v>6.7786836855167554</v>
      </c>
      <c r="AC4038">
        <v>0</v>
      </c>
      <c r="AD4038">
        <v>0</v>
      </c>
      <c r="AE4038">
        <v>68.055494852913966</v>
      </c>
    </row>
    <row r="4039" spans="1:31" x14ac:dyDescent="0.3">
      <c r="A4039">
        <v>2460928</v>
      </c>
      <c r="B4039">
        <v>1</v>
      </c>
      <c r="C4039" t="s">
        <v>81</v>
      </c>
      <c r="D4039" t="s">
        <v>113</v>
      </c>
      <c r="E4039" t="s">
        <v>159</v>
      </c>
      <c r="F4039" t="s">
        <v>5147</v>
      </c>
      <c r="G4039" t="s">
        <v>725</v>
      </c>
      <c r="H4039" t="s">
        <v>144</v>
      </c>
      <c r="I4039" t="s">
        <v>136</v>
      </c>
      <c r="J4039" t="s">
        <v>137</v>
      </c>
      <c r="K4039" t="s">
        <v>138</v>
      </c>
      <c r="L4039" t="s">
        <v>11835</v>
      </c>
      <c r="M4039" t="s">
        <v>11857</v>
      </c>
      <c r="N4039">
        <v>2.0363888879999998</v>
      </c>
      <c r="O4039">
        <v>0</v>
      </c>
      <c r="P4039">
        <v>105</v>
      </c>
      <c r="Q4039">
        <v>0</v>
      </c>
      <c r="R4039">
        <v>12</v>
      </c>
      <c r="S4039">
        <v>0</v>
      </c>
      <c r="T4039">
        <v>9</v>
      </c>
      <c r="U4039">
        <v>0</v>
      </c>
      <c r="V4039">
        <v>0</v>
      </c>
      <c r="W4039">
        <v>0</v>
      </c>
      <c r="X4039">
        <v>40.621601008368138</v>
      </c>
      <c r="Y4039">
        <v>0</v>
      </c>
      <c r="Z4039">
        <v>7.887324830676012</v>
      </c>
      <c r="AA4039">
        <v>0</v>
      </c>
      <c r="AB4039">
        <v>9.9064754865884623</v>
      </c>
      <c r="AC4039">
        <v>0</v>
      </c>
      <c r="AD4039">
        <v>0</v>
      </c>
      <c r="AE4039">
        <v>58.415401325632615</v>
      </c>
    </row>
    <row r="4040" spans="1:31" x14ac:dyDescent="0.3">
      <c r="A4040">
        <v>2461223</v>
      </c>
      <c r="B4040">
        <v>1</v>
      </c>
      <c r="C4040" t="s">
        <v>80</v>
      </c>
      <c r="D4040" t="s">
        <v>99</v>
      </c>
      <c r="E4040" t="s">
        <v>141</v>
      </c>
      <c r="F4040" t="s">
        <v>11858</v>
      </c>
      <c r="G4040" t="s">
        <v>200</v>
      </c>
      <c r="H4040" t="s">
        <v>144</v>
      </c>
      <c r="I4040" t="s">
        <v>136</v>
      </c>
      <c r="J4040" t="s">
        <v>137</v>
      </c>
      <c r="K4040" t="s">
        <v>138</v>
      </c>
      <c r="L4040" t="s">
        <v>11859</v>
      </c>
      <c r="M4040" t="s">
        <v>11860</v>
      </c>
      <c r="N4040">
        <v>5.5891666659999997</v>
      </c>
      <c r="O4040">
        <v>0</v>
      </c>
      <c r="P4040">
        <v>7</v>
      </c>
      <c r="Q4040">
        <v>0</v>
      </c>
      <c r="R4040">
        <v>0</v>
      </c>
      <c r="S4040">
        <v>0</v>
      </c>
      <c r="T4040">
        <v>4</v>
      </c>
      <c r="U4040">
        <v>0</v>
      </c>
      <c r="V4040">
        <v>0</v>
      </c>
      <c r="W4040">
        <v>0</v>
      </c>
      <c r="X4040">
        <v>17.340751002098127</v>
      </c>
      <c r="Y4040">
        <v>0</v>
      </c>
      <c r="Z4040">
        <v>0</v>
      </c>
      <c r="AA4040">
        <v>0</v>
      </c>
      <c r="AB4040">
        <v>20.449754558486973</v>
      </c>
      <c r="AC4040">
        <v>0</v>
      </c>
      <c r="AD4040">
        <v>0</v>
      </c>
      <c r="AE4040">
        <v>37.790505560585103</v>
      </c>
    </row>
    <row r="4041" spans="1:31" x14ac:dyDescent="0.3">
      <c r="A4041">
        <v>2460682</v>
      </c>
      <c r="B4041">
        <v>1</v>
      </c>
      <c r="C4041" t="s">
        <v>81</v>
      </c>
      <c r="D4041" t="s">
        <v>112</v>
      </c>
      <c r="E4041" t="s">
        <v>173</v>
      </c>
      <c r="F4041" t="s">
        <v>11861</v>
      </c>
      <c r="G4041" t="s">
        <v>175</v>
      </c>
      <c r="H4041" t="s">
        <v>144</v>
      </c>
      <c r="I4041" t="s">
        <v>136</v>
      </c>
      <c r="J4041" t="s">
        <v>137</v>
      </c>
      <c r="K4041" t="s">
        <v>138</v>
      </c>
      <c r="L4041" t="s">
        <v>11862</v>
      </c>
      <c r="M4041" t="s">
        <v>11863</v>
      </c>
      <c r="N4041">
        <v>4.3655555550000003</v>
      </c>
      <c r="O4041">
        <v>0</v>
      </c>
      <c r="P4041">
        <v>1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0.82202049805442912</v>
      </c>
      <c r="Y4041">
        <v>0</v>
      </c>
      <c r="Z4041">
        <v>0</v>
      </c>
      <c r="AA4041">
        <v>0</v>
      </c>
      <c r="AB4041">
        <v>0</v>
      </c>
      <c r="AC4041">
        <v>0</v>
      </c>
      <c r="AD4041">
        <v>0</v>
      </c>
      <c r="AE4041">
        <v>0.82202049805442912</v>
      </c>
    </row>
    <row r="4042" spans="1:31" x14ac:dyDescent="0.3">
      <c r="A4042">
        <v>2460739</v>
      </c>
      <c r="B4042">
        <v>1</v>
      </c>
      <c r="C4042" t="s">
        <v>80</v>
      </c>
      <c r="D4042" t="s">
        <v>96</v>
      </c>
      <c r="E4042" t="s">
        <v>173</v>
      </c>
      <c r="F4042" t="s">
        <v>11864</v>
      </c>
      <c r="G4042" t="s">
        <v>179</v>
      </c>
      <c r="H4042" t="s">
        <v>144</v>
      </c>
      <c r="I4042" t="s">
        <v>136</v>
      </c>
      <c r="J4042" t="s">
        <v>137</v>
      </c>
      <c r="K4042" t="s">
        <v>138</v>
      </c>
      <c r="L4042" t="s">
        <v>11865</v>
      </c>
      <c r="M4042" t="s">
        <v>11866</v>
      </c>
      <c r="N4042">
        <v>4.2880555549999997</v>
      </c>
      <c r="O4042">
        <v>0</v>
      </c>
      <c r="P4042">
        <v>0</v>
      </c>
      <c r="Q4042">
        <v>0</v>
      </c>
      <c r="R4042">
        <v>0</v>
      </c>
      <c r="S4042">
        <v>0</v>
      </c>
      <c r="T4042">
        <v>5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80.765416744091866</v>
      </c>
      <c r="AC4042">
        <v>0</v>
      </c>
      <c r="AD4042">
        <v>0</v>
      </c>
      <c r="AE4042">
        <v>80.765416744091866</v>
      </c>
    </row>
    <row r="4043" spans="1:31" x14ac:dyDescent="0.3">
      <c r="A4043">
        <v>2460453</v>
      </c>
      <c r="B4043">
        <v>1</v>
      </c>
      <c r="C4043" t="s">
        <v>80</v>
      </c>
      <c r="D4043" t="s">
        <v>106</v>
      </c>
      <c r="E4043" t="s">
        <v>169</v>
      </c>
      <c r="F4043" t="s">
        <v>11867</v>
      </c>
      <c r="G4043" t="s">
        <v>149</v>
      </c>
      <c r="H4043" t="s">
        <v>135</v>
      </c>
      <c r="I4043" t="s">
        <v>136</v>
      </c>
      <c r="J4043" t="s">
        <v>137</v>
      </c>
      <c r="K4043" t="s">
        <v>138</v>
      </c>
      <c r="L4043" t="s">
        <v>11868</v>
      </c>
      <c r="M4043" t="s">
        <v>11869</v>
      </c>
      <c r="N4043">
        <v>0.29805555500000003</v>
      </c>
      <c r="O4043">
        <v>0</v>
      </c>
      <c r="P4043">
        <v>5709</v>
      </c>
      <c r="Q4043">
        <v>0</v>
      </c>
      <c r="R4043">
        <v>19</v>
      </c>
      <c r="S4043">
        <v>2</v>
      </c>
      <c r="T4043">
        <v>850</v>
      </c>
      <c r="U4043">
        <v>0</v>
      </c>
      <c r="V4043">
        <v>6</v>
      </c>
      <c r="W4043">
        <v>0</v>
      </c>
      <c r="X4043">
        <v>414.34375543397221</v>
      </c>
      <c r="Y4043">
        <v>0</v>
      </c>
      <c r="Z4043">
        <v>0.97400485436399287</v>
      </c>
      <c r="AA4043">
        <v>4.0468376239544197</v>
      </c>
      <c r="AB4043">
        <v>251.28083279357051</v>
      </c>
      <c r="AC4043">
        <v>0</v>
      </c>
      <c r="AD4043">
        <v>25.590055305716202</v>
      </c>
      <c r="AE4043">
        <v>696.23548601157734</v>
      </c>
    </row>
    <row r="4044" spans="1:31" x14ac:dyDescent="0.3">
      <c r="A4044">
        <v>2461449</v>
      </c>
      <c r="B4044">
        <v>1</v>
      </c>
      <c r="C4044" t="s">
        <v>81</v>
      </c>
      <c r="D4044" t="s">
        <v>118</v>
      </c>
      <c r="E4044" t="s">
        <v>173</v>
      </c>
      <c r="F4044" t="s">
        <v>11870</v>
      </c>
      <c r="G4044" t="s">
        <v>175</v>
      </c>
      <c r="H4044" t="s">
        <v>144</v>
      </c>
      <c r="I4044" t="s">
        <v>136</v>
      </c>
      <c r="J4044" t="s">
        <v>137</v>
      </c>
      <c r="K4044" t="s">
        <v>138</v>
      </c>
      <c r="L4044" t="s">
        <v>11871</v>
      </c>
      <c r="M4044" t="s">
        <v>11872</v>
      </c>
      <c r="N4044">
        <v>0.97416666600000001</v>
      </c>
      <c r="O4044">
        <v>0</v>
      </c>
      <c r="P4044">
        <v>1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0.24579667445724199</v>
      </c>
      <c r="Y4044">
        <v>0</v>
      </c>
      <c r="Z4044">
        <v>0</v>
      </c>
      <c r="AA4044">
        <v>0</v>
      </c>
      <c r="AB4044">
        <v>0</v>
      </c>
      <c r="AC4044">
        <v>0</v>
      </c>
      <c r="AD4044">
        <v>0</v>
      </c>
      <c r="AE4044">
        <v>0.24579667445724199</v>
      </c>
    </row>
    <row r="4045" spans="1:31" x14ac:dyDescent="0.3">
      <c r="A4045">
        <v>2461406</v>
      </c>
      <c r="B4045">
        <v>1</v>
      </c>
      <c r="C4045" t="s">
        <v>80</v>
      </c>
      <c r="D4045" t="s">
        <v>99</v>
      </c>
      <c r="E4045" t="s">
        <v>141</v>
      </c>
      <c r="F4045" t="s">
        <v>11873</v>
      </c>
      <c r="G4045" t="s">
        <v>143</v>
      </c>
      <c r="H4045" t="s">
        <v>144</v>
      </c>
      <c r="I4045" t="s">
        <v>136</v>
      </c>
      <c r="J4045" t="s">
        <v>137</v>
      </c>
      <c r="K4045" t="s">
        <v>138</v>
      </c>
      <c r="L4045" t="s">
        <v>11874</v>
      </c>
      <c r="M4045" t="s">
        <v>11875</v>
      </c>
      <c r="N4045">
        <v>0.86888888799999997</v>
      </c>
      <c r="O4045">
        <v>0</v>
      </c>
      <c r="P4045">
        <v>96</v>
      </c>
      <c r="Q4045">
        <v>0</v>
      </c>
      <c r="R4045">
        <v>0</v>
      </c>
      <c r="S4045">
        <v>0</v>
      </c>
      <c r="T4045">
        <v>4</v>
      </c>
      <c r="U4045">
        <v>0</v>
      </c>
      <c r="V4045">
        <v>0</v>
      </c>
      <c r="W4045">
        <v>0</v>
      </c>
      <c r="X4045">
        <v>25.000956550672043</v>
      </c>
      <c r="Y4045">
        <v>0</v>
      </c>
      <c r="Z4045">
        <v>0</v>
      </c>
      <c r="AA4045">
        <v>0</v>
      </c>
      <c r="AB4045">
        <v>1.5672064718206087</v>
      </c>
      <c r="AC4045">
        <v>0</v>
      </c>
      <c r="AD4045">
        <v>0</v>
      </c>
      <c r="AE4045">
        <v>26.568163022492651</v>
      </c>
    </row>
    <row r="4046" spans="1:31" x14ac:dyDescent="0.3">
      <c r="A4046">
        <v>2460596</v>
      </c>
      <c r="B4046">
        <v>1</v>
      </c>
      <c r="C4046" t="s">
        <v>81</v>
      </c>
      <c r="D4046" t="s">
        <v>128</v>
      </c>
      <c r="E4046" t="s">
        <v>173</v>
      </c>
      <c r="F4046" t="s">
        <v>11876</v>
      </c>
      <c r="G4046" t="s">
        <v>179</v>
      </c>
      <c r="H4046" t="s">
        <v>144</v>
      </c>
      <c r="I4046" t="s">
        <v>136</v>
      </c>
      <c r="J4046" t="s">
        <v>137</v>
      </c>
      <c r="K4046" t="s">
        <v>138</v>
      </c>
      <c r="L4046" t="s">
        <v>11877</v>
      </c>
      <c r="M4046" t="s">
        <v>11878</v>
      </c>
      <c r="N4046">
        <v>1.173888888</v>
      </c>
      <c r="O4046">
        <v>0</v>
      </c>
      <c r="P4046">
        <v>1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>
        <v>0</v>
      </c>
      <c r="AC4046">
        <v>0</v>
      </c>
      <c r="AD4046">
        <v>0</v>
      </c>
      <c r="AE4046">
        <v>0</v>
      </c>
    </row>
    <row r="4047" spans="1:31" x14ac:dyDescent="0.3">
      <c r="A4047">
        <v>2461492</v>
      </c>
      <c r="B4047">
        <v>1</v>
      </c>
      <c r="C4047" t="s">
        <v>80</v>
      </c>
      <c r="D4047" t="s">
        <v>99</v>
      </c>
      <c r="E4047" t="s">
        <v>141</v>
      </c>
      <c r="F4047" t="s">
        <v>11879</v>
      </c>
      <c r="G4047" t="s">
        <v>156</v>
      </c>
      <c r="H4047" t="s">
        <v>144</v>
      </c>
      <c r="I4047" t="s">
        <v>136</v>
      </c>
      <c r="J4047" t="s">
        <v>137</v>
      </c>
      <c r="K4047" t="s">
        <v>138</v>
      </c>
      <c r="L4047" t="s">
        <v>11880</v>
      </c>
      <c r="M4047" t="s">
        <v>11881</v>
      </c>
      <c r="N4047">
        <v>1.115</v>
      </c>
      <c r="O4047">
        <v>0</v>
      </c>
      <c r="P4047">
        <v>30</v>
      </c>
      <c r="Q4047">
        <v>0</v>
      </c>
      <c r="R4047">
        <v>0</v>
      </c>
      <c r="S4047">
        <v>0</v>
      </c>
      <c r="T4047">
        <v>6</v>
      </c>
      <c r="U4047">
        <v>0</v>
      </c>
      <c r="V4047">
        <v>0</v>
      </c>
      <c r="W4047">
        <v>0</v>
      </c>
      <c r="X4047">
        <v>7.8585583416812694</v>
      </c>
      <c r="Y4047">
        <v>0</v>
      </c>
      <c r="Z4047">
        <v>0</v>
      </c>
      <c r="AA4047">
        <v>0</v>
      </c>
      <c r="AB4047">
        <v>3.9107032429638098</v>
      </c>
      <c r="AC4047">
        <v>0</v>
      </c>
      <c r="AD4047">
        <v>0</v>
      </c>
      <c r="AE4047">
        <v>11.769261584645079</v>
      </c>
    </row>
    <row r="4048" spans="1:31" x14ac:dyDescent="0.3">
      <c r="A4048">
        <v>2461243</v>
      </c>
      <c r="B4048">
        <v>1</v>
      </c>
      <c r="C4048" t="s">
        <v>81</v>
      </c>
      <c r="D4048" t="s">
        <v>113</v>
      </c>
      <c r="E4048" t="s">
        <v>147</v>
      </c>
      <c r="F4048" t="s">
        <v>11882</v>
      </c>
      <c r="G4048" t="s">
        <v>149</v>
      </c>
      <c r="H4048" t="s">
        <v>135</v>
      </c>
      <c r="I4048" t="s">
        <v>136</v>
      </c>
      <c r="J4048" t="s">
        <v>137</v>
      </c>
      <c r="K4048" t="s">
        <v>138</v>
      </c>
      <c r="L4048" t="s">
        <v>11883</v>
      </c>
      <c r="M4048" t="s">
        <v>11884</v>
      </c>
      <c r="N4048">
        <v>2.023055555</v>
      </c>
      <c r="O4048">
        <v>0</v>
      </c>
      <c r="P4048">
        <v>387</v>
      </c>
      <c r="Q4048">
        <v>1</v>
      </c>
      <c r="R4048">
        <v>27</v>
      </c>
      <c r="S4048">
        <v>2</v>
      </c>
      <c r="T4048">
        <v>16</v>
      </c>
      <c r="U4048">
        <v>0</v>
      </c>
      <c r="V4048">
        <v>0</v>
      </c>
      <c r="W4048">
        <v>0</v>
      </c>
      <c r="X4048">
        <v>84.200450730962189</v>
      </c>
      <c r="Y4048">
        <v>0.49164988070954263</v>
      </c>
      <c r="Z4048">
        <v>14.863813144829084</v>
      </c>
      <c r="AA4048">
        <v>137.68096856607261</v>
      </c>
      <c r="AB4048">
        <v>20.925756449247405</v>
      </c>
      <c r="AC4048">
        <v>0</v>
      </c>
      <c r="AD4048">
        <v>0</v>
      </c>
      <c r="AE4048">
        <v>258.16263877182081</v>
      </c>
    </row>
    <row r="4049" spans="1:31" x14ac:dyDescent="0.3">
      <c r="A4049">
        <v>2460994</v>
      </c>
      <c r="B4049">
        <v>1</v>
      </c>
      <c r="C4049" t="s">
        <v>80</v>
      </c>
      <c r="D4049" t="s">
        <v>88</v>
      </c>
      <c r="E4049" t="s">
        <v>173</v>
      </c>
      <c r="F4049" t="s">
        <v>11885</v>
      </c>
      <c r="G4049" t="s">
        <v>179</v>
      </c>
      <c r="H4049" t="s">
        <v>144</v>
      </c>
      <c r="I4049" t="s">
        <v>136</v>
      </c>
      <c r="J4049" t="s">
        <v>137</v>
      </c>
      <c r="K4049" t="s">
        <v>138</v>
      </c>
      <c r="L4049" t="s">
        <v>11886</v>
      </c>
      <c r="M4049" t="s">
        <v>11887</v>
      </c>
      <c r="N4049">
        <v>4.6166666660000004</v>
      </c>
      <c r="O4049">
        <v>0</v>
      </c>
      <c r="P4049">
        <v>0</v>
      </c>
      <c r="Q4049">
        <v>0</v>
      </c>
      <c r="R4049">
        <v>0</v>
      </c>
      <c r="S4049">
        <v>0</v>
      </c>
      <c r="T4049">
        <v>18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94.675748168684478</v>
      </c>
      <c r="AC4049">
        <v>0</v>
      </c>
      <c r="AD4049">
        <v>0</v>
      </c>
      <c r="AE4049">
        <v>94.675748168684478</v>
      </c>
    </row>
    <row r="4050" spans="1:31" x14ac:dyDescent="0.3">
      <c r="A4050">
        <v>2460745</v>
      </c>
      <c r="B4050">
        <v>1</v>
      </c>
      <c r="C4050" t="s">
        <v>81</v>
      </c>
      <c r="D4050" t="s">
        <v>123</v>
      </c>
      <c r="E4050" t="s">
        <v>169</v>
      </c>
      <c r="F4050" t="s">
        <v>11888</v>
      </c>
      <c r="G4050" t="s">
        <v>149</v>
      </c>
      <c r="H4050" t="s">
        <v>135</v>
      </c>
      <c r="I4050" t="s">
        <v>136</v>
      </c>
      <c r="J4050" t="s">
        <v>137</v>
      </c>
      <c r="K4050" t="s">
        <v>138</v>
      </c>
      <c r="L4050" t="s">
        <v>11889</v>
      </c>
      <c r="M4050" t="s">
        <v>11890</v>
      </c>
      <c r="N4050">
        <v>2.216111111</v>
      </c>
      <c r="O4050">
        <v>0</v>
      </c>
      <c r="P4050">
        <v>2</v>
      </c>
      <c r="Q4050">
        <v>0</v>
      </c>
      <c r="R4050">
        <v>14</v>
      </c>
      <c r="S4050">
        <v>3</v>
      </c>
      <c r="T4050">
        <v>25</v>
      </c>
      <c r="U4050">
        <v>9</v>
      </c>
      <c r="V4050">
        <v>0</v>
      </c>
      <c r="W4050">
        <v>0</v>
      </c>
      <c r="X4050">
        <v>0.33748430951730163</v>
      </c>
      <c r="Y4050">
        <v>0</v>
      </c>
      <c r="Z4050">
        <v>5.8429540855069462</v>
      </c>
      <c r="AA4050">
        <v>8.7418377729220591</v>
      </c>
      <c r="AB4050">
        <v>198.9938955202141</v>
      </c>
      <c r="AC4050">
        <v>7054.676261872758</v>
      </c>
      <c r="AD4050">
        <v>0</v>
      </c>
      <c r="AE4050">
        <v>7268.5924335609188</v>
      </c>
    </row>
    <row r="4051" spans="1:31" x14ac:dyDescent="0.3">
      <c r="A4051">
        <v>2460367</v>
      </c>
      <c r="B4051">
        <v>1</v>
      </c>
      <c r="C4051" t="s">
        <v>80</v>
      </c>
      <c r="D4051" t="s">
        <v>101</v>
      </c>
      <c r="E4051" t="s">
        <v>132</v>
      </c>
      <c r="F4051" t="s">
        <v>2919</v>
      </c>
      <c r="G4051" t="s">
        <v>2092</v>
      </c>
      <c r="H4051" t="s">
        <v>135</v>
      </c>
      <c r="I4051" t="s">
        <v>136</v>
      </c>
      <c r="J4051" t="s">
        <v>137</v>
      </c>
      <c r="K4051" t="s">
        <v>138</v>
      </c>
      <c r="L4051" t="s">
        <v>11891</v>
      </c>
      <c r="M4051" t="s">
        <v>11892</v>
      </c>
      <c r="N4051">
        <v>12.681944444000001</v>
      </c>
      <c r="O4051">
        <v>9</v>
      </c>
      <c r="P4051">
        <v>736</v>
      </c>
      <c r="Q4051">
        <v>12</v>
      </c>
      <c r="R4051">
        <v>22</v>
      </c>
      <c r="S4051">
        <v>11</v>
      </c>
      <c r="T4051">
        <v>112</v>
      </c>
      <c r="U4051">
        <v>2</v>
      </c>
      <c r="V4051">
        <v>0</v>
      </c>
      <c r="W4051">
        <v>48.312222132689364</v>
      </c>
      <c r="X4051">
        <v>3784.0315789951719</v>
      </c>
      <c r="Y4051">
        <v>1450.1868833527194</v>
      </c>
      <c r="Z4051">
        <v>84.898995641209822</v>
      </c>
      <c r="AA4051">
        <v>3884.3555094949866</v>
      </c>
      <c r="AB4051">
        <v>1400.7654526722599</v>
      </c>
      <c r="AC4051">
        <v>266.0704652329182</v>
      </c>
      <c r="AD4051">
        <v>0</v>
      </c>
      <c r="AE4051">
        <v>10918.621107521956</v>
      </c>
    </row>
    <row r="4052" spans="1:31" x14ac:dyDescent="0.3">
      <c r="A4052">
        <v>2460659</v>
      </c>
      <c r="B4052">
        <v>1</v>
      </c>
      <c r="C4052" t="s">
        <v>80</v>
      </c>
      <c r="D4052" t="s">
        <v>103</v>
      </c>
      <c r="E4052" t="s">
        <v>147</v>
      </c>
      <c r="F4052" t="s">
        <v>11893</v>
      </c>
      <c r="G4052" t="s">
        <v>134</v>
      </c>
      <c r="H4052" t="s">
        <v>135</v>
      </c>
      <c r="I4052" t="s">
        <v>136</v>
      </c>
      <c r="J4052" t="s">
        <v>137</v>
      </c>
      <c r="K4052" t="s">
        <v>138</v>
      </c>
      <c r="L4052" t="s">
        <v>11894</v>
      </c>
      <c r="M4052" t="s">
        <v>11895</v>
      </c>
      <c r="N4052">
        <v>3.6286111110000001</v>
      </c>
      <c r="O4052">
        <v>0</v>
      </c>
      <c r="P4052">
        <v>0</v>
      </c>
      <c r="Q4052">
        <v>1</v>
      </c>
      <c r="R4052">
        <v>0</v>
      </c>
      <c r="S4052">
        <v>8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1.87817652500219</v>
      </c>
      <c r="Z4052">
        <v>0</v>
      </c>
      <c r="AA4052">
        <v>22.209765486932568</v>
      </c>
      <c r="AB4052">
        <v>0</v>
      </c>
      <c r="AC4052">
        <v>0</v>
      </c>
      <c r="AD4052">
        <v>0</v>
      </c>
      <c r="AE4052">
        <v>24.087942011934757</v>
      </c>
    </row>
    <row r="4053" spans="1:31" x14ac:dyDescent="0.3">
      <c r="A4053">
        <v>2461300</v>
      </c>
      <c r="B4053">
        <v>1</v>
      </c>
      <c r="C4053" t="s">
        <v>80</v>
      </c>
      <c r="D4053" t="s">
        <v>107</v>
      </c>
      <c r="E4053" t="s">
        <v>147</v>
      </c>
      <c r="F4053" t="s">
        <v>11896</v>
      </c>
      <c r="G4053" t="s">
        <v>2092</v>
      </c>
      <c r="H4053" t="s">
        <v>135</v>
      </c>
      <c r="I4053" t="s">
        <v>136</v>
      </c>
      <c r="J4053" t="s">
        <v>137</v>
      </c>
      <c r="K4053" t="s">
        <v>138</v>
      </c>
      <c r="L4053" t="s">
        <v>11897</v>
      </c>
      <c r="M4053" t="s">
        <v>11898</v>
      </c>
      <c r="N4053">
        <v>0.92222222200000004</v>
      </c>
      <c r="O4053">
        <v>0</v>
      </c>
      <c r="P4053">
        <v>588</v>
      </c>
      <c r="Q4053">
        <v>0</v>
      </c>
      <c r="R4053">
        <v>0</v>
      </c>
      <c r="S4053">
        <v>0</v>
      </c>
      <c r="T4053">
        <v>88</v>
      </c>
      <c r="U4053">
        <v>0</v>
      </c>
      <c r="V4053">
        <v>0</v>
      </c>
      <c r="W4053">
        <v>0</v>
      </c>
      <c r="X4053">
        <v>111.83781960231525</v>
      </c>
      <c r="Y4053">
        <v>0</v>
      </c>
      <c r="Z4053">
        <v>0</v>
      </c>
      <c r="AA4053">
        <v>0</v>
      </c>
      <c r="AB4053">
        <v>123.73391604530741</v>
      </c>
      <c r="AC4053">
        <v>0</v>
      </c>
      <c r="AD4053">
        <v>0</v>
      </c>
      <c r="AE4053">
        <v>235.57173564762266</v>
      </c>
    </row>
    <row r="4054" spans="1:31" x14ac:dyDescent="0.3">
      <c r="A4054">
        <v>2460759</v>
      </c>
      <c r="B4054">
        <v>1</v>
      </c>
      <c r="C4054" t="s">
        <v>80</v>
      </c>
      <c r="D4054" t="s">
        <v>106</v>
      </c>
      <c r="E4054" t="s">
        <v>132</v>
      </c>
      <c r="F4054" t="s">
        <v>11899</v>
      </c>
      <c r="G4054" t="s">
        <v>381</v>
      </c>
      <c r="H4054" t="s">
        <v>135</v>
      </c>
      <c r="I4054" t="s">
        <v>136</v>
      </c>
      <c r="J4054" t="s">
        <v>137</v>
      </c>
      <c r="K4054" t="s">
        <v>138</v>
      </c>
      <c r="L4054" t="s">
        <v>11900</v>
      </c>
      <c r="M4054" t="s">
        <v>11901</v>
      </c>
      <c r="N4054">
        <v>9.8611111000000001E-2</v>
      </c>
      <c r="O4054">
        <v>0</v>
      </c>
      <c r="P4054">
        <v>1251</v>
      </c>
      <c r="Q4054">
        <v>19</v>
      </c>
      <c r="R4054">
        <v>153</v>
      </c>
      <c r="S4054">
        <v>12</v>
      </c>
      <c r="T4054">
        <v>262</v>
      </c>
      <c r="U4054">
        <v>0</v>
      </c>
      <c r="V4054">
        <v>0</v>
      </c>
      <c r="W4054">
        <v>0</v>
      </c>
      <c r="X4054">
        <v>20.38856498366491</v>
      </c>
      <c r="Y4054">
        <v>0.26079399359417688</v>
      </c>
      <c r="Z4054">
        <v>1.4342316210062083</v>
      </c>
      <c r="AA4054">
        <v>6.4755511287748115</v>
      </c>
      <c r="AB4054">
        <v>11.948930223120769</v>
      </c>
      <c r="AC4054">
        <v>0</v>
      </c>
      <c r="AD4054">
        <v>0</v>
      </c>
      <c r="AE4054">
        <v>40.508071950160875</v>
      </c>
    </row>
    <row r="4055" spans="1:31" x14ac:dyDescent="0.3">
      <c r="A4055">
        <v>2460324</v>
      </c>
      <c r="B4055">
        <v>1</v>
      </c>
      <c r="C4055" t="s">
        <v>80</v>
      </c>
      <c r="D4055" t="s">
        <v>95</v>
      </c>
      <c r="E4055" t="s">
        <v>173</v>
      </c>
      <c r="F4055" t="s">
        <v>11902</v>
      </c>
      <c r="G4055" t="s">
        <v>175</v>
      </c>
      <c r="H4055" t="s">
        <v>144</v>
      </c>
      <c r="I4055" t="s">
        <v>136</v>
      </c>
      <c r="J4055" t="s">
        <v>137</v>
      </c>
      <c r="K4055" t="s">
        <v>138</v>
      </c>
      <c r="L4055" t="s">
        <v>11903</v>
      </c>
      <c r="M4055" t="s">
        <v>11904</v>
      </c>
      <c r="N4055">
        <v>0.699722222</v>
      </c>
      <c r="O4055">
        <v>0</v>
      </c>
      <c r="P4055">
        <v>8</v>
      </c>
      <c r="Q4055">
        <v>0</v>
      </c>
      <c r="R4055">
        <v>0</v>
      </c>
      <c r="S4055">
        <v>0</v>
      </c>
      <c r="T4055">
        <v>1</v>
      </c>
      <c r="U4055">
        <v>0</v>
      </c>
      <c r="V4055">
        <v>0</v>
      </c>
      <c r="W4055">
        <v>0</v>
      </c>
      <c r="X4055">
        <v>2.1948198468067366</v>
      </c>
      <c r="Y4055">
        <v>0</v>
      </c>
      <c r="Z4055">
        <v>0</v>
      </c>
      <c r="AA4055">
        <v>0</v>
      </c>
      <c r="AB4055">
        <v>7.9336637070736724E-2</v>
      </c>
      <c r="AC4055">
        <v>0</v>
      </c>
      <c r="AD4055">
        <v>0</v>
      </c>
      <c r="AE4055">
        <v>2.2741564838774733</v>
      </c>
    </row>
    <row r="4056" spans="1:31" x14ac:dyDescent="0.3">
      <c r="A4056">
        <v>2480530</v>
      </c>
      <c r="B4056">
        <v>1</v>
      </c>
      <c r="C4056" t="s">
        <v>80</v>
      </c>
      <c r="D4056" t="s">
        <v>98</v>
      </c>
      <c r="E4056" t="s">
        <v>132</v>
      </c>
      <c r="F4056" t="s">
        <v>11905</v>
      </c>
      <c r="G4056" t="s">
        <v>149</v>
      </c>
      <c r="H4056" t="s">
        <v>135</v>
      </c>
      <c r="I4056" t="s">
        <v>136</v>
      </c>
      <c r="J4056" t="s">
        <v>137</v>
      </c>
      <c r="K4056" t="s">
        <v>138</v>
      </c>
      <c r="L4056" t="s">
        <v>11906</v>
      </c>
      <c r="M4056" t="s">
        <v>11907</v>
      </c>
      <c r="N4056">
        <v>1.181944444</v>
      </c>
      <c r="O4056">
        <v>0</v>
      </c>
      <c r="P4056">
        <v>425</v>
      </c>
      <c r="Q4056">
        <v>3</v>
      </c>
      <c r="R4056">
        <v>10</v>
      </c>
      <c r="S4056">
        <v>8</v>
      </c>
      <c r="T4056">
        <v>48</v>
      </c>
      <c r="U4056">
        <v>1</v>
      </c>
      <c r="V4056">
        <v>0</v>
      </c>
      <c r="W4056">
        <v>0</v>
      </c>
      <c r="X4056">
        <v>64.146628506737827</v>
      </c>
      <c r="Y4056">
        <v>10.469933553571915</v>
      </c>
      <c r="Z4056">
        <v>1.809976187952318</v>
      </c>
      <c r="AA4056">
        <v>102.61141460878287</v>
      </c>
      <c r="AB4056">
        <v>30.134904505749351</v>
      </c>
      <c r="AC4056">
        <v>64.121254301738801</v>
      </c>
      <c r="AD4056">
        <v>0</v>
      </c>
      <c r="AE4056">
        <v>273.29411166453309</v>
      </c>
    </row>
    <row r="4057" spans="1:31" x14ac:dyDescent="0.3">
      <c r="A4057">
        <v>2461343</v>
      </c>
      <c r="B4057">
        <v>1</v>
      </c>
      <c r="C4057" t="s">
        <v>80</v>
      </c>
      <c r="D4057" t="s">
        <v>106</v>
      </c>
      <c r="E4057" t="s">
        <v>169</v>
      </c>
      <c r="F4057" t="s">
        <v>810</v>
      </c>
      <c r="G4057" t="s">
        <v>149</v>
      </c>
      <c r="H4057" t="s">
        <v>135</v>
      </c>
      <c r="I4057" t="s">
        <v>136</v>
      </c>
      <c r="J4057" t="s">
        <v>137</v>
      </c>
      <c r="K4057" t="s">
        <v>138</v>
      </c>
      <c r="L4057" t="s">
        <v>11908</v>
      </c>
      <c r="M4057" t="s">
        <v>11909</v>
      </c>
      <c r="N4057">
        <v>2.4247222220000002</v>
      </c>
      <c r="O4057">
        <v>0</v>
      </c>
      <c r="P4057">
        <v>4</v>
      </c>
      <c r="Q4057">
        <v>31</v>
      </c>
      <c r="R4057">
        <v>265</v>
      </c>
      <c r="S4057">
        <v>10</v>
      </c>
      <c r="T4057">
        <v>62</v>
      </c>
      <c r="U4057">
        <v>0</v>
      </c>
      <c r="V4057">
        <v>0</v>
      </c>
      <c r="W4057">
        <v>0</v>
      </c>
      <c r="X4057">
        <v>2.8797878583689598</v>
      </c>
      <c r="Y4057">
        <v>66.515599257202624</v>
      </c>
      <c r="Z4057">
        <v>338.36846655451336</v>
      </c>
      <c r="AA4057">
        <v>72.058888034709838</v>
      </c>
      <c r="AB4057">
        <v>96.29799818842794</v>
      </c>
      <c r="AC4057">
        <v>0</v>
      </c>
      <c r="AD4057">
        <v>0</v>
      </c>
      <c r="AE4057">
        <v>576.12073989322278</v>
      </c>
    </row>
    <row r="4058" spans="1:31" x14ac:dyDescent="0.3">
      <c r="A4058">
        <v>2460347</v>
      </c>
      <c r="B4058">
        <v>1</v>
      </c>
      <c r="C4058" t="s">
        <v>80</v>
      </c>
      <c r="D4058" t="s">
        <v>110</v>
      </c>
      <c r="E4058" t="s">
        <v>173</v>
      </c>
      <c r="F4058" t="s">
        <v>11910</v>
      </c>
      <c r="G4058" t="s">
        <v>175</v>
      </c>
      <c r="H4058" t="s">
        <v>144</v>
      </c>
      <c r="I4058" t="s">
        <v>136</v>
      </c>
      <c r="J4058" t="s">
        <v>137</v>
      </c>
      <c r="K4058" t="s">
        <v>138</v>
      </c>
      <c r="L4058" t="s">
        <v>11911</v>
      </c>
      <c r="M4058" t="s">
        <v>11912</v>
      </c>
      <c r="N4058">
        <v>0.35222222199999997</v>
      </c>
      <c r="O4058">
        <v>0</v>
      </c>
      <c r="P4058">
        <v>6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0.40859484872386354</v>
      </c>
      <c r="Y4058">
        <v>0</v>
      </c>
      <c r="Z4058">
        <v>0</v>
      </c>
      <c r="AA4058">
        <v>0</v>
      </c>
      <c r="AB4058">
        <v>0</v>
      </c>
      <c r="AC4058">
        <v>0</v>
      </c>
      <c r="AD4058">
        <v>0</v>
      </c>
      <c r="AE4058">
        <v>0.40859484872386354</v>
      </c>
    </row>
    <row r="4059" spans="1:31" x14ac:dyDescent="0.3">
      <c r="A4059">
        <v>2460702</v>
      </c>
      <c r="B4059">
        <v>1</v>
      </c>
      <c r="C4059" t="s">
        <v>80</v>
      </c>
      <c r="D4059" t="s">
        <v>106</v>
      </c>
      <c r="E4059" t="s">
        <v>159</v>
      </c>
      <c r="F4059" t="s">
        <v>10062</v>
      </c>
      <c r="G4059" t="s">
        <v>725</v>
      </c>
      <c r="H4059" t="s">
        <v>144</v>
      </c>
      <c r="I4059" t="s">
        <v>136</v>
      </c>
      <c r="J4059" t="s">
        <v>137</v>
      </c>
      <c r="K4059" t="s">
        <v>138</v>
      </c>
      <c r="L4059" t="s">
        <v>11913</v>
      </c>
      <c r="M4059" t="s">
        <v>11914</v>
      </c>
      <c r="N4059">
        <v>5.4444444440000002</v>
      </c>
      <c r="O4059">
        <v>0</v>
      </c>
      <c r="P4059">
        <v>32</v>
      </c>
      <c r="Q4059">
        <v>0</v>
      </c>
      <c r="R4059">
        <v>1</v>
      </c>
      <c r="S4059">
        <v>0</v>
      </c>
      <c r="T4059">
        <v>5</v>
      </c>
      <c r="U4059">
        <v>0</v>
      </c>
      <c r="V4059">
        <v>0</v>
      </c>
      <c r="W4059">
        <v>0</v>
      </c>
      <c r="X4059">
        <v>23.466140274105392</v>
      </c>
      <c r="Y4059">
        <v>0</v>
      </c>
      <c r="Z4059">
        <v>2.8274014990592335</v>
      </c>
      <c r="AA4059">
        <v>0</v>
      </c>
      <c r="AB4059">
        <v>3.7976370973355014</v>
      </c>
      <c r="AC4059">
        <v>0</v>
      </c>
      <c r="AD4059">
        <v>0</v>
      </c>
      <c r="AE4059">
        <v>30.09117887050013</v>
      </c>
    </row>
    <row r="4060" spans="1:31" x14ac:dyDescent="0.3">
      <c r="A4060">
        <v>2461203</v>
      </c>
      <c r="B4060">
        <v>1</v>
      </c>
      <c r="C4060" t="s">
        <v>81</v>
      </c>
      <c r="D4060" t="s">
        <v>118</v>
      </c>
      <c r="E4060" t="s">
        <v>141</v>
      </c>
      <c r="F4060" t="s">
        <v>11347</v>
      </c>
      <c r="G4060" t="s">
        <v>200</v>
      </c>
      <c r="H4060" t="s">
        <v>144</v>
      </c>
      <c r="I4060" t="s">
        <v>136</v>
      </c>
      <c r="J4060" t="s">
        <v>137</v>
      </c>
      <c r="K4060" t="s">
        <v>138</v>
      </c>
      <c r="L4060" t="s">
        <v>11915</v>
      </c>
      <c r="M4060" t="s">
        <v>11916</v>
      </c>
      <c r="N4060">
        <v>1.177777777</v>
      </c>
      <c r="O4060">
        <v>0</v>
      </c>
      <c r="P4060">
        <v>3</v>
      </c>
      <c r="Q4060">
        <v>0</v>
      </c>
      <c r="R4060">
        <v>10</v>
      </c>
      <c r="S4060">
        <v>0</v>
      </c>
      <c r="T4060">
        <v>7</v>
      </c>
      <c r="U4060">
        <v>0</v>
      </c>
      <c r="V4060">
        <v>0</v>
      </c>
      <c r="W4060">
        <v>0</v>
      </c>
      <c r="X4060">
        <v>2.1281497528032793</v>
      </c>
      <c r="Y4060">
        <v>0</v>
      </c>
      <c r="Z4060">
        <v>1.3811012129322435</v>
      </c>
      <c r="AA4060">
        <v>0</v>
      </c>
      <c r="AB4060">
        <v>9.7616992952046839</v>
      </c>
      <c r="AC4060">
        <v>0</v>
      </c>
      <c r="AD4060">
        <v>0</v>
      </c>
      <c r="AE4060">
        <v>13.270950260940207</v>
      </c>
    </row>
    <row r="4061" spans="1:31" x14ac:dyDescent="0.3">
      <c r="A4061">
        <v>2460370</v>
      </c>
      <c r="B4061">
        <v>1</v>
      </c>
      <c r="C4061" t="s">
        <v>80</v>
      </c>
      <c r="D4061" t="s">
        <v>96</v>
      </c>
      <c r="E4061" t="s">
        <v>132</v>
      </c>
      <c r="F4061" t="s">
        <v>11917</v>
      </c>
      <c r="G4061" t="s">
        <v>149</v>
      </c>
      <c r="H4061" t="s">
        <v>135</v>
      </c>
      <c r="I4061" t="s">
        <v>136</v>
      </c>
      <c r="J4061" t="s">
        <v>137</v>
      </c>
      <c r="K4061" t="s">
        <v>138</v>
      </c>
      <c r="L4061" t="s">
        <v>11918</v>
      </c>
      <c r="M4061" t="s">
        <v>11919</v>
      </c>
      <c r="N4061">
        <v>1.1744444439999999</v>
      </c>
      <c r="O4061">
        <v>1</v>
      </c>
      <c r="P4061">
        <v>1215</v>
      </c>
      <c r="Q4061">
        <v>0</v>
      </c>
      <c r="R4061">
        <v>17</v>
      </c>
      <c r="S4061">
        <v>3</v>
      </c>
      <c r="T4061">
        <v>131</v>
      </c>
      <c r="U4061">
        <v>0</v>
      </c>
      <c r="V4061">
        <v>0</v>
      </c>
      <c r="W4061">
        <v>1.187755600034039</v>
      </c>
      <c r="X4061">
        <v>647.63550728190694</v>
      </c>
      <c r="Y4061">
        <v>0</v>
      </c>
      <c r="Z4061">
        <v>7.1055951503002452</v>
      </c>
      <c r="AA4061">
        <v>32.596149943544084</v>
      </c>
      <c r="AB4061">
        <v>103.61659696345987</v>
      </c>
      <c r="AC4061">
        <v>0</v>
      </c>
      <c r="AD4061">
        <v>0</v>
      </c>
      <c r="AE4061">
        <v>792.14160493924521</v>
      </c>
    </row>
    <row r="4062" spans="1:31" x14ac:dyDescent="0.3">
      <c r="A4062">
        <v>2461389</v>
      </c>
      <c r="B4062">
        <v>1</v>
      </c>
      <c r="C4062" t="s">
        <v>81</v>
      </c>
      <c r="D4062" t="s">
        <v>112</v>
      </c>
      <c r="E4062" t="s">
        <v>141</v>
      </c>
      <c r="F4062" t="s">
        <v>11920</v>
      </c>
      <c r="G4062" t="s">
        <v>6050</v>
      </c>
      <c r="H4062" t="s">
        <v>144</v>
      </c>
      <c r="I4062" t="s">
        <v>136</v>
      </c>
      <c r="J4062" t="s">
        <v>137</v>
      </c>
      <c r="K4062" t="s">
        <v>138</v>
      </c>
      <c r="L4062" t="s">
        <v>11921</v>
      </c>
      <c r="M4062" t="s">
        <v>11922</v>
      </c>
      <c r="N4062">
        <v>2.801388888</v>
      </c>
      <c r="O4062">
        <v>0</v>
      </c>
      <c r="P4062">
        <v>109</v>
      </c>
      <c r="Q4062">
        <v>0</v>
      </c>
      <c r="R4062">
        <v>1</v>
      </c>
      <c r="S4062">
        <v>0</v>
      </c>
      <c r="T4062">
        <v>8</v>
      </c>
      <c r="U4062">
        <v>0</v>
      </c>
      <c r="V4062">
        <v>0</v>
      </c>
      <c r="W4062">
        <v>0</v>
      </c>
      <c r="X4062">
        <v>28.526613250157645</v>
      </c>
      <c r="Y4062">
        <v>0</v>
      </c>
      <c r="Z4062">
        <v>7.1267768048964165E-3</v>
      </c>
      <c r="AA4062">
        <v>0</v>
      </c>
      <c r="AB4062">
        <v>4.1156954440333218</v>
      </c>
      <c r="AC4062">
        <v>0</v>
      </c>
      <c r="AD4062">
        <v>0</v>
      </c>
      <c r="AE4062">
        <v>32.649435470995861</v>
      </c>
    </row>
    <row r="4063" spans="1:31" x14ac:dyDescent="0.3">
      <c r="A4063">
        <v>2461512</v>
      </c>
      <c r="B4063">
        <v>1</v>
      </c>
      <c r="C4063" t="s">
        <v>80</v>
      </c>
      <c r="D4063" t="s">
        <v>96</v>
      </c>
      <c r="E4063" t="s">
        <v>159</v>
      </c>
      <c r="F4063" t="s">
        <v>11923</v>
      </c>
      <c r="G4063" t="s">
        <v>143</v>
      </c>
      <c r="H4063" t="s">
        <v>144</v>
      </c>
      <c r="I4063" t="s">
        <v>136</v>
      </c>
      <c r="J4063" t="s">
        <v>137</v>
      </c>
      <c r="K4063" t="s">
        <v>138</v>
      </c>
      <c r="L4063" t="s">
        <v>11924</v>
      </c>
      <c r="M4063" t="s">
        <v>11925</v>
      </c>
      <c r="N4063">
        <v>0.90777777699999995</v>
      </c>
      <c r="O4063">
        <v>0</v>
      </c>
      <c r="P4063">
        <v>144</v>
      </c>
      <c r="Q4063">
        <v>0</v>
      </c>
      <c r="R4063">
        <v>2</v>
      </c>
      <c r="S4063">
        <v>0</v>
      </c>
      <c r="T4063">
        <v>31</v>
      </c>
      <c r="U4063">
        <v>0</v>
      </c>
      <c r="V4063">
        <v>0</v>
      </c>
      <c r="W4063">
        <v>0</v>
      </c>
      <c r="X4063">
        <v>140.39798064506491</v>
      </c>
      <c r="Y4063">
        <v>0</v>
      </c>
      <c r="Z4063">
        <v>0.98486068413648142</v>
      </c>
      <c r="AA4063">
        <v>0</v>
      </c>
      <c r="AB4063">
        <v>16.300050822280223</v>
      </c>
      <c r="AC4063">
        <v>0</v>
      </c>
      <c r="AD4063">
        <v>0</v>
      </c>
      <c r="AE4063">
        <v>157.68289215148161</v>
      </c>
    </row>
    <row r="4064" spans="1:31" x14ac:dyDescent="0.3">
      <c r="A4064">
        <v>2460516</v>
      </c>
      <c r="B4064">
        <v>1</v>
      </c>
      <c r="C4064" t="s">
        <v>80</v>
      </c>
      <c r="D4064" t="s">
        <v>106</v>
      </c>
      <c r="E4064" t="s">
        <v>147</v>
      </c>
      <c r="F4064" t="s">
        <v>11926</v>
      </c>
      <c r="G4064" t="s">
        <v>134</v>
      </c>
      <c r="H4064" t="s">
        <v>135</v>
      </c>
      <c r="I4064" t="s">
        <v>136</v>
      </c>
      <c r="J4064" t="s">
        <v>137</v>
      </c>
      <c r="K4064" t="s">
        <v>138</v>
      </c>
      <c r="L4064" t="s">
        <v>11927</v>
      </c>
      <c r="M4064" t="s">
        <v>11928</v>
      </c>
      <c r="N4064">
        <v>7.6511111109999996</v>
      </c>
      <c r="O4064">
        <v>0</v>
      </c>
      <c r="P4064">
        <v>154</v>
      </c>
      <c r="Q4064">
        <v>0</v>
      </c>
      <c r="R4064">
        <v>6</v>
      </c>
      <c r="S4064">
        <v>0</v>
      </c>
      <c r="T4064">
        <v>21</v>
      </c>
      <c r="U4064">
        <v>0</v>
      </c>
      <c r="V4064">
        <v>0</v>
      </c>
      <c r="W4064">
        <v>0</v>
      </c>
      <c r="X4064">
        <v>335.07309865044579</v>
      </c>
      <c r="Y4064">
        <v>0</v>
      </c>
      <c r="Z4064">
        <v>42.547627942644731</v>
      </c>
      <c r="AA4064">
        <v>0</v>
      </c>
      <c r="AB4064">
        <v>166.95090828723926</v>
      </c>
      <c r="AC4064">
        <v>0</v>
      </c>
      <c r="AD4064">
        <v>0</v>
      </c>
      <c r="AE4064">
        <v>544.57163488032984</v>
      </c>
    </row>
    <row r="4065" spans="1:31" x14ac:dyDescent="0.3">
      <c r="A4065">
        <v>2461180</v>
      </c>
      <c r="B4065">
        <v>1</v>
      </c>
      <c r="C4065" t="s">
        <v>81</v>
      </c>
      <c r="D4065" t="s">
        <v>118</v>
      </c>
      <c r="E4065" t="s">
        <v>141</v>
      </c>
      <c r="F4065" t="s">
        <v>11929</v>
      </c>
      <c r="G4065" t="s">
        <v>156</v>
      </c>
      <c r="H4065" t="s">
        <v>144</v>
      </c>
      <c r="I4065" t="s">
        <v>136</v>
      </c>
      <c r="J4065" t="s">
        <v>137</v>
      </c>
      <c r="K4065" t="s">
        <v>138</v>
      </c>
      <c r="L4065" t="s">
        <v>11930</v>
      </c>
      <c r="M4065" t="s">
        <v>11931</v>
      </c>
      <c r="N4065">
        <v>3.0836111110000002</v>
      </c>
      <c r="O4065">
        <v>0</v>
      </c>
      <c r="P4065">
        <v>15</v>
      </c>
      <c r="Q4065">
        <v>0</v>
      </c>
      <c r="R4065">
        <v>3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8.702463149716241</v>
      </c>
      <c r="Y4065">
        <v>0</v>
      </c>
      <c r="Z4065">
        <v>3.1570447585900134</v>
      </c>
      <c r="AA4065">
        <v>0</v>
      </c>
      <c r="AB4065">
        <v>0</v>
      </c>
      <c r="AC4065">
        <v>0</v>
      </c>
      <c r="AD4065">
        <v>0</v>
      </c>
      <c r="AE4065">
        <v>11.859507908306254</v>
      </c>
    </row>
    <row r="4066" spans="1:31" x14ac:dyDescent="0.3">
      <c r="A4066">
        <v>2460447</v>
      </c>
      <c r="B4066">
        <v>1</v>
      </c>
      <c r="C4066" t="s">
        <v>80</v>
      </c>
      <c r="D4066" t="s">
        <v>89</v>
      </c>
      <c r="E4066" t="s">
        <v>182</v>
      </c>
      <c r="F4066" t="s">
        <v>11932</v>
      </c>
      <c r="G4066" t="s">
        <v>410</v>
      </c>
      <c r="H4066" t="s">
        <v>144</v>
      </c>
      <c r="I4066" t="s">
        <v>136</v>
      </c>
      <c r="J4066" t="s">
        <v>137</v>
      </c>
      <c r="K4066" t="s">
        <v>138</v>
      </c>
      <c r="L4066" t="s">
        <v>11933</v>
      </c>
      <c r="M4066" t="s">
        <v>11934</v>
      </c>
      <c r="N4066">
        <v>6.6466666659999998</v>
      </c>
      <c r="O4066">
        <v>0</v>
      </c>
      <c r="P4066">
        <v>5</v>
      </c>
      <c r="Q4066">
        <v>0</v>
      </c>
      <c r="R4066">
        <v>0</v>
      </c>
      <c r="S4066">
        <v>0</v>
      </c>
      <c r="T4066">
        <v>3</v>
      </c>
      <c r="U4066">
        <v>0</v>
      </c>
      <c r="V4066">
        <v>0</v>
      </c>
      <c r="W4066">
        <v>0</v>
      </c>
      <c r="X4066">
        <v>66.773969436795824</v>
      </c>
      <c r="Y4066">
        <v>0</v>
      </c>
      <c r="Z4066">
        <v>0</v>
      </c>
      <c r="AA4066">
        <v>0</v>
      </c>
      <c r="AB4066">
        <v>158.90976266031524</v>
      </c>
      <c r="AC4066">
        <v>0</v>
      </c>
      <c r="AD4066">
        <v>0</v>
      </c>
      <c r="AE4066">
        <v>225.68373209711106</v>
      </c>
    </row>
    <row r="4067" spans="1:31" x14ac:dyDescent="0.3">
      <c r="A4067">
        <v>2460842</v>
      </c>
      <c r="B4067">
        <v>1</v>
      </c>
      <c r="C4067" t="s">
        <v>80</v>
      </c>
      <c r="D4067" t="s">
        <v>93</v>
      </c>
      <c r="E4067" t="s">
        <v>169</v>
      </c>
      <c r="F4067" t="s">
        <v>11935</v>
      </c>
      <c r="G4067" t="s">
        <v>149</v>
      </c>
      <c r="H4067" t="s">
        <v>135</v>
      </c>
      <c r="I4067" t="s">
        <v>136</v>
      </c>
      <c r="J4067" t="s">
        <v>137</v>
      </c>
      <c r="K4067" t="s">
        <v>138</v>
      </c>
      <c r="L4067" t="s">
        <v>11936</v>
      </c>
      <c r="M4067" t="s">
        <v>11937</v>
      </c>
      <c r="N4067">
        <v>1.9188888879999999</v>
      </c>
      <c r="O4067">
        <v>2</v>
      </c>
      <c r="P4067">
        <v>2282</v>
      </c>
      <c r="Q4067">
        <v>19</v>
      </c>
      <c r="R4067">
        <v>881</v>
      </c>
      <c r="S4067">
        <v>18</v>
      </c>
      <c r="T4067">
        <v>571</v>
      </c>
      <c r="U4067">
        <v>2</v>
      </c>
      <c r="V4067">
        <v>0</v>
      </c>
      <c r="W4067">
        <v>7.3551377184683808</v>
      </c>
      <c r="X4067">
        <v>339.03948721129444</v>
      </c>
      <c r="Y4067">
        <v>15.907367051562774</v>
      </c>
      <c r="Z4067">
        <v>156.5898173517522</v>
      </c>
      <c r="AA4067">
        <v>118.94972400277585</v>
      </c>
      <c r="AB4067">
        <v>735.07461598735335</v>
      </c>
      <c r="AC4067">
        <v>309.51595336408502</v>
      </c>
      <c r="AD4067">
        <v>0</v>
      </c>
      <c r="AE4067">
        <v>1682.4321026872922</v>
      </c>
    </row>
    <row r="4068" spans="1:31" x14ac:dyDescent="0.3">
      <c r="A4068">
        <v>2460579</v>
      </c>
      <c r="B4068">
        <v>1</v>
      </c>
      <c r="C4068" t="s">
        <v>80</v>
      </c>
      <c r="D4068" t="s">
        <v>94</v>
      </c>
      <c r="E4068" t="s">
        <v>147</v>
      </c>
      <c r="F4068" t="s">
        <v>11938</v>
      </c>
      <c r="G4068" t="s">
        <v>134</v>
      </c>
      <c r="H4068" t="s">
        <v>135</v>
      </c>
      <c r="I4068" t="s">
        <v>136</v>
      </c>
      <c r="J4068" t="s">
        <v>137</v>
      </c>
      <c r="K4068" t="s">
        <v>138</v>
      </c>
      <c r="L4068" t="s">
        <v>11939</v>
      </c>
      <c r="M4068" t="s">
        <v>11940</v>
      </c>
      <c r="N4068">
        <v>3.6572222220000001</v>
      </c>
      <c r="O4068">
        <v>0</v>
      </c>
      <c r="P4068">
        <v>0</v>
      </c>
      <c r="Q4068">
        <v>22</v>
      </c>
      <c r="R4068">
        <v>0</v>
      </c>
      <c r="S4068">
        <v>5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4.6301054753832096</v>
      </c>
      <c r="Z4068">
        <v>0</v>
      </c>
      <c r="AA4068">
        <v>13.104973394659178</v>
      </c>
      <c r="AB4068">
        <v>0</v>
      </c>
      <c r="AC4068">
        <v>0</v>
      </c>
      <c r="AD4068">
        <v>0</v>
      </c>
      <c r="AE4068">
        <v>17.735078870042386</v>
      </c>
    </row>
    <row r="4069" spans="1:31" x14ac:dyDescent="0.3">
      <c r="A4069">
        <v>2461220</v>
      </c>
      <c r="B4069">
        <v>1</v>
      </c>
      <c r="C4069" t="s">
        <v>80</v>
      </c>
      <c r="D4069" t="s">
        <v>106</v>
      </c>
      <c r="E4069" t="s">
        <v>132</v>
      </c>
      <c r="F4069" t="s">
        <v>11941</v>
      </c>
      <c r="G4069" t="s">
        <v>381</v>
      </c>
      <c r="H4069" t="s">
        <v>135</v>
      </c>
      <c r="I4069" t="s">
        <v>136</v>
      </c>
      <c r="J4069" t="s">
        <v>137</v>
      </c>
      <c r="K4069" t="s">
        <v>138</v>
      </c>
      <c r="L4069" t="s">
        <v>11942</v>
      </c>
      <c r="M4069" t="s">
        <v>11943</v>
      </c>
      <c r="N4069">
        <v>0.42861111099999999</v>
      </c>
      <c r="O4069">
        <v>0</v>
      </c>
      <c r="P4069">
        <v>0</v>
      </c>
      <c r="Q4069">
        <v>9</v>
      </c>
      <c r="R4069">
        <v>65</v>
      </c>
      <c r="S4069">
        <v>4</v>
      </c>
      <c r="T4069">
        <v>7</v>
      </c>
      <c r="U4069">
        <v>0</v>
      </c>
      <c r="V4069">
        <v>0</v>
      </c>
      <c r="W4069">
        <v>0</v>
      </c>
      <c r="X4069">
        <v>0</v>
      </c>
      <c r="Y4069">
        <v>0.48205520202517232</v>
      </c>
      <c r="Z4069">
        <v>13.17508554363209</v>
      </c>
      <c r="AA4069">
        <v>4.4963224846982301</v>
      </c>
      <c r="AB4069">
        <v>4.4425311317611742</v>
      </c>
      <c r="AC4069">
        <v>0</v>
      </c>
      <c r="AD4069">
        <v>0</v>
      </c>
      <c r="AE4069">
        <v>22.595994362116667</v>
      </c>
    </row>
    <row r="4070" spans="1:31" x14ac:dyDescent="0.3">
      <c r="A4070">
        <v>2460888</v>
      </c>
      <c r="B4070">
        <v>1</v>
      </c>
      <c r="C4070" t="s">
        <v>81</v>
      </c>
      <c r="D4070" t="s">
        <v>115</v>
      </c>
      <c r="E4070" t="s">
        <v>132</v>
      </c>
      <c r="F4070" t="s">
        <v>11944</v>
      </c>
      <c r="G4070" t="s">
        <v>149</v>
      </c>
      <c r="H4070" t="s">
        <v>135</v>
      </c>
      <c r="I4070" t="s">
        <v>136</v>
      </c>
      <c r="J4070" t="s">
        <v>137</v>
      </c>
      <c r="K4070" t="s">
        <v>138</v>
      </c>
      <c r="L4070" t="s">
        <v>11945</v>
      </c>
      <c r="M4070" t="s">
        <v>11946</v>
      </c>
      <c r="N4070">
        <v>10.455277776999999</v>
      </c>
      <c r="O4070">
        <v>0</v>
      </c>
      <c r="P4070">
        <v>166</v>
      </c>
      <c r="Q4070">
        <v>0</v>
      </c>
      <c r="R4070">
        <v>6</v>
      </c>
      <c r="S4070">
        <v>0</v>
      </c>
      <c r="T4070">
        <v>6</v>
      </c>
      <c r="U4070">
        <v>0</v>
      </c>
      <c r="V4070">
        <v>0</v>
      </c>
      <c r="W4070">
        <v>0</v>
      </c>
      <c r="X4070">
        <v>124.12934138703145</v>
      </c>
      <c r="Y4070">
        <v>0</v>
      </c>
      <c r="Z4070">
        <v>8.0677065904607996</v>
      </c>
      <c r="AA4070">
        <v>0</v>
      </c>
      <c r="AB4070">
        <v>53.235976152835377</v>
      </c>
      <c r="AC4070">
        <v>0</v>
      </c>
      <c r="AD4070">
        <v>0</v>
      </c>
      <c r="AE4070">
        <v>185.43302413032762</v>
      </c>
    </row>
    <row r="4071" spans="1:31" x14ac:dyDescent="0.3">
      <c r="A4071">
        <v>2460639</v>
      </c>
      <c r="B4071">
        <v>1</v>
      </c>
      <c r="C4071" t="s">
        <v>80</v>
      </c>
      <c r="D4071" t="s">
        <v>90</v>
      </c>
      <c r="E4071" t="s">
        <v>173</v>
      </c>
      <c r="F4071" t="s">
        <v>11947</v>
      </c>
      <c r="G4071" t="s">
        <v>179</v>
      </c>
      <c r="H4071" t="s">
        <v>144</v>
      </c>
      <c r="I4071" t="s">
        <v>136</v>
      </c>
      <c r="J4071" t="s">
        <v>137</v>
      </c>
      <c r="K4071" t="s">
        <v>138</v>
      </c>
      <c r="L4071" t="s">
        <v>11948</v>
      </c>
      <c r="M4071" t="s">
        <v>11949</v>
      </c>
      <c r="N4071">
        <v>1.785555555</v>
      </c>
      <c r="O4071">
        <v>0</v>
      </c>
      <c r="P4071">
        <v>7</v>
      </c>
      <c r="Q4071">
        <v>0</v>
      </c>
      <c r="R4071">
        <v>0</v>
      </c>
      <c r="S4071">
        <v>0</v>
      </c>
      <c r="T4071">
        <v>1</v>
      </c>
      <c r="U4071">
        <v>0</v>
      </c>
      <c r="V4071">
        <v>0</v>
      </c>
      <c r="W4071">
        <v>0</v>
      </c>
      <c r="X4071">
        <v>3.760474778900456</v>
      </c>
      <c r="Y4071">
        <v>0</v>
      </c>
      <c r="Z4071">
        <v>0</v>
      </c>
      <c r="AA4071">
        <v>0</v>
      </c>
      <c r="AB4071">
        <v>0.88866713688989596</v>
      </c>
      <c r="AC4071">
        <v>0</v>
      </c>
      <c r="AD4071">
        <v>0</v>
      </c>
      <c r="AE4071">
        <v>4.6491419157903522</v>
      </c>
    </row>
    <row r="4072" spans="1:31" x14ac:dyDescent="0.3">
      <c r="A4072">
        <v>2460825</v>
      </c>
      <c r="B4072">
        <v>1</v>
      </c>
      <c r="C4072" t="s">
        <v>80</v>
      </c>
      <c r="D4072" t="s">
        <v>92</v>
      </c>
      <c r="E4072" t="s">
        <v>147</v>
      </c>
      <c r="F4072" t="s">
        <v>11950</v>
      </c>
      <c r="G4072" t="s">
        <v>134</v>
      </c>
      <c r="H4072" t="s">
        <v>135</v>
      </c>
      <c r="I4072" t="s">
        <v>136</v>
      </c>
      <c r="J4072" t="s">
        <v>137</v>
      </c>
      <c r="K4072" t="s">
        <v>138</v>
      </c>
      <c r="L4072" t="s">
        <v>11951</v>
      </c>
      <c r="M4072" t="s">
        <v>11952</v>
      </c>
      <c r="N4072">
        <v>0.37444444399999999</v>
      </c>
      <c r="O4072">
        <v>0</v>
      </c>
      <c r="P4072">
        <v>136</v>
      </c>
      <c r="Q4072">
        <v>0</v>
      </c>
      <c r="R4072">
        <v>0</v>
      </c>
      <c r="S4072">
        <v>0</v>
      </c>
      <c r="T4072">
        <v>6</v>
      </c>
      <c r="U4072">
        <v>0</v>
      </c>
      <c r="V4072">
        <v>0</v>
      </c>
      <c r="W4072">
        <v>0</v>
      </c>
      <c r="X4072">
        <v>7.8415592876002229</v>
      </c>
      <c r="Y4072">
        <v>0</v>
      </c>
      <c r="Z4072">
        <v>0</v>
      </c>
      <c r="AA4072">
        <v>0</v>
      </c>
      <c r="AB4072">
        <v>9.7947553459129061E-2</v>
      </c>
      <c r="AC4072">
        <v>0</v>
      </c>
      <c r="AD4072">
        <v>0</v>
      </c>
      <c r="AE4072">
        <v>7.9395068410593517</v>
      </c>
    </row>
    <row r="4073" spans="1:31" x14ac:dyDescent="0.3">
      <c r="A4073">
        <v>2461074</v>
      </c>
      <c r="B4073">
        <v>1</v>
      </c>
      <c r="C4073" t="s">
        <v>80</v>
      </c>
      <c r="D4073" t="s">
        <v>83</v>
      </c>
      <c r="E4073" t="s">
        <v>159</v>
      </c>
      <c r="F4073" t="s">
        <v>11144</v>
      </c>
      <c r="G4073" t="s">
        <v>143</v>
      </c>
      <c r="H4073" t="s">
        <v>144</v>
      </c>
      <c r="I4073" t="s">
        <v>136</v>
      </c>
      <c r="J4073" t="s">
        <v>137</v>
      </c>
      <c r="K4073" t="s">
        <v>138</v>
      </c>
      <c r="L4073" t="s">
        <v>11953</v>
      </c>
      <c r="M4073" t="s">
        <v>11954</v>
      </c>
      <c r="N4073">
        <v>2.196388888</v>
      </c>
      <c r="O4073">
        <v>0</v>
      </c>
      <c r="P4073">
        <v>1</v>
      </c>
      <c r="Q4073">
        <v>0</v>
      </c>
      <c r="R4073">
        <v>0</v>
      </c>
      <c r="S4073">
        <v>0</v>
      </c>
      <c r="T4073">
        <v>56</v>
      </c>
      <c r="U4073">
        <v>0</v>
      </c>
      <c r="V4073">
        <v>0</v>
      </c>
      <c r="W4073">
        <v>0</v>
      </c>
      <c r="X4073">
        <v>1.1471924197541685</v>
      </c>
      <c r="Y4073">
        <v>0</v>
      </c>
      <c r="Z4073">
        <v>0</v>
      </c>
      <c r="AA4073">
        <v>0</v>
      </c>
      <c r="AB4073">
        <v>65.075579513768645</v>
      </c>
      <c r="AC4073">
        <v>0</v>
      </c>
      <c r="AD4073">
        <v>0</v>
      </c>
      <c r="AE4073">
        <v>66.222771933522807</v>
      </c>
    </row>
    <row r="4074" spans="1:31" x14ac:dyDescent="0.3">
      <c r="A4074">
        <v>2461472</v>
      </c>
      <c r="B4074">
        <v>1</v>
      </c>
      <c r="C4074" t="s">
        <v>81</v>
      </c>
      <c r="D4074" t="s">
        <v>118</v>
      </c>
      <c r="E4074" t="s">
        <v>141</v>
      </c>
      <c r="F4074" t="s">
        <v>11955</v>
      </c>
      <c r="G4074" t="s">
        <v>156</v>
      </c>
      <c r="H4074" t="s">
        <v>144</v>
      </c>
      <c r="I4074" t="s">
        <v>136</v>
      </c>
      <c r="J4074" t="s">
        <v>137</v>
      </c>
      <c r="K4074" t="s">
        <v>138</v>
      </c>
      <c r="L4074" t="s">
        <v>11956</v>
      </c>
      <c r="M4074" t="s">
        <v>11957</v>
      </c>
      <c r="N4074">
        <v>0.75527777699999998</v>
      </c>
      <c r="O4074">
        <v>0</v>
      </c>
      <c r="P4074">
        <v>52</v>
      </c>
      <c r="Q4074">
        <v>0</v>
      </c>
      <c r="R4074">
        <v>1</v>
      </c>
      <c r="S4074">
        <v>0</v>
      </c>
      <c r="T4074">
        <v>1</v>
      </c>
      <c r="U4074">
        <v>0</v>
      </c>
      <c r="V4074">
        <v>0</v>
      </c>
      <c r="W4074">
        <v>0</v>
      </c>
      <c r="X4074">
        <v>8.17800278029185</v>
      </c>
      <c r="Y4074">
        <v>0</v>
      </c>
      <c r="Z4074">
        <v>2.8372102742220415E-3</v>
      </c>
      <c r="AA4074">
        <v>0</v>
      </c>
      <c r="AB4074">
        <v>0</v>
      </c>
      <c r="AC4074">
        <v>0</v>
      </c>
      <c r="AD4074">
        <v>0</v>
      </c>
      <c r="AE4074">
        <v>8.1808399905660725</v>
      </c>
    </row>
    <row r="4075" spans="1:31" x14ac:dyDescent="0.3">
      <c r="A4075">
        <v>2460533</v>
      </c>
      <c r="B4075">
        <v>1</v>
      </c>
      <c r="C4075" t="s">
        <v>80</v>
      </c>
      <c r="D4075" t="s">
        <v>109</v>
      </c>
      <c r="E4075" t="s">
        <v>141</v>
      </c>
      <c r="F4075" t="s">
        <v>11958</v>
      </c>
      <c r="G4075" t="s">
        <v>156</v>
      </c>
      <c r="H4075" t="s">
        <v>144</v>
      </c>
      <c r="I4075" t="s">
        <v>136</v>
      </c>
      <c r="J4075" t="s">
        <v>137</v>
      </c>
      <c r="K4075" t="s">
        <v>138</v>
      </c>
      <c r="L4075" t="s">
        <v>11959</v>
      </c>
      <c r="M4075" t="s">
        <v>11960</v>
      </c>
      <c r="N4075">
        <v>1.7775000000000001</v>
      </c>
      <c r="O4075">
        <v>0</v>
      </c>
      <c r="P4075">
        <v>0</v>
      </c>
      <c r="Q4075">
        <v>0</v>
      </c>
      <c r="R4075">
        <v>0</v>
      </c>
      <c r="S4075">
        <v>0</v>
      </c>
      <c r="T4075">
        <v>2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  <c r="AA4075">
        <v>0</v>
      </c>
      <c r="AB4075">
        <v>3.9215907761673234</v>
      </c>
      <c r="AC4075">
        <v>0</v>
      </c>
      <c r="AD4075">
        <v>0</v>
      </c>
      <c r="AE4075">
        <v>3.9215907761673234</v>
      </c>
    </row>
    <row r="4076" spans="1:31" x14ac:dyDescent="0.3">
      <c r="A4076">
        <v>2460905</v>
      </c>
      <c r="B4076">
        <v>1</v>
      </c>
      <c r="C4076" t="s">
        <v>81</v>
      </c>
      <c r="D4076" t="s">
        <v>115</v>
      </c>
      <c r="E4076" t="s">
        <v>141</v>
      </c>
      <c r="F4076" t="s">
        <v>11961</v>
      </c>
      <c r="G4076" t="s">
        <v>200</v>
      </c>
      <c r="H4076" t="s">
        <v>144</v>
      </c>
      <c r="I4076" t="s">
        <v>136</v>
      </c>
      <c r="J4076" t="s">
        <v>137</v>
      </c>
      <c r="K4076" t="s">
        <v>138</v>
      </c>
      <c r="L4076" t="s">
        <v>11962</v>
      </c>
      <c r="M4076" t="s">
        <v>11963</v>
      </c>
      <c r="N4076">
        <v>10.680277777000001</v>
      </c>
      <c r="O4076">
        <v>0</v>
      </c>
      <c r="P4076">
        <v>1</v>
      </c>
      <c r="Q4076">
        <v>0</v>
      </c>
      <c r="R4076">
        <v>0</v>
      </c>
      <c r="S4076">
        <v>0</v>
      </c>
      <c r="T4076">
        <v>2</v>
      </c>
      <c r="U4076">
        <v>0</v>
      </c>
      <c r="V4076">
        <v>0</v>
      </c>
      <c r="W4076">
        <v>0</v>
      </c>
      <c r="X4076">
        <v>3.7255841790820163</v>
      </c>
      <c r="Y4076">
        <v>0</v>
      </c>
      <c r="Z4076">
        <v>0</v>
      </c>
      <c r="AA4076">
        <v>0</v>
      </c>
      <c r="AB4076">
        <v>16.626870037206761</v>
      </c>
      <c r="AC4076">
        <v>0</v>
      </c>
      <c r="AD4076">
        <v>0</v>
      </c>
      <c r="AE4076">
        <v>20.352454216288777</v>
      </c>
    </row>
    <row r="4077" spans="1:31" x14ac:dyDescent="0.3">
      <c r="A4077">
        <v>2460785</v>
      </c>
      <c r="B4077">
        <v>1</v>
      </c>
      <c r="C4077" t="s">
        <v>80</v>
      </c>
      <c r="D4077" t="s">
        <v>107</v>
      </c>
      <c r="E4077" t="s">
        <v>147</v>
      </c>
      <c r="F4077" t="s">
        <v>11964</v>
      </c>
      <c r="G4077" t="s">
        <v>149</v>
      </c>
      <c r="H4077" t="s">
        <v>135</v>
      </c>
      <c r="I4077" t="s">
        <v>136</v>
      </c>
      <c r="J4077" t="s">
        <v>137</v>
      </c>
      <c r="K4077" t="s">
        <v>138</v>
      </c>
      <c r="L4077" t="s">
        <v>11965</v>
      </c>
      <c r="M4077" t="s">
        <v>11966</v>
      </c>
      <c r="N4077">
        <v>4.8372222220000003</v>
      </c>
      <c r="O4077">
        <v>0</v>
      </c>
      <c r="P4077">
        <v>102</v>
      </c>
      <c r="Q4077">
        <v>0</v>
      </c>
      <c r="R4077">
        <v>1</v>
      </c>
      <c r="S4077">
        <v>0</v>
      </c>
      <c r="T4077">
        <v>14</v>
      </c>
      <c r="U4077">
        <v>0</v>
      </c>
      <c r="V4077">
        <v>0</v>
      </c>
      <c r="W4077">
        <v>0</v>
      </c>
      <c r="X4077">
        <v>241.96814174464578</v>
      </c>
      <c r="Y4077">
        <v>0</v>
      </c>
      <c r="Z4077">
        <v>0.43575826553565172</v>
      </c>
      <c r="AA4077">
        <v>0</v>
      </c>
      <c r="AB4077">
        <v>113.48416500879229</v>
      </c>
      <c r="AC4077">
        <v>0</v>
      </c>
      <c r="AD4077">
        <v>0</v>
      </c>
      <c r="AE4077">
        <v>355.88806501897369</v>
      </c>
    </row>
    <row r="4078" spans="1:31" x14ac:dyDescent="0.3">
      <c r="A4078">
        <v>2461452</v>
      </c>
      <c r="B4078">
        <v>1</v>
      </c>
      <c r="C4078" t="s">
        <v>80</v>
      </c>
      <c r="D4078" t="s">
        <v>107</v>
      </c>
      <c r="E4078" t="s">
        <v>173</v>
      </c>
      <c r="F4078" t="s">
        <v>11967</v>
      </c>
      <c r="G4078" t="s">
        <v>179</v>
      </c>
      <c r="H4078" t="s">
        <v>144</v>
      </c>
      <c r="I4078" t="s">
        <v>136</v>
      </c>
      <c r="J4078" t="s">
        <v>137</v>
      </c>
      <c r="K4078" t="s">
        <v>138</v>
      </c>
      <c r="L4078" t="s">
        <v>11968</v>
      </c>
      <c r="M4078" t="s">
        <v>11969</v>
      </c>
      <c r="N4078">
        <v>2.9213888880000001</v>
      </c>
      <c r="O4078">
        <v>0</v>
      </c>
      <c r="P4078">
        <v>1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1.122012328975913E-2</v>
      </c>
      <c r="Y4078">
        <v>0</v>
      </c>
      <c r="Z4078">
        <v>0</v>
      </c>
      <c r="AA4078">
        <v>0</v>
      </c>
      <c r="AB4078">
        <v>0</v>
      </c>
      <c r="AC4078">
        <v>0</v>
      </c>
      <c r="AD4078">
        <v>0</v>
      </c>
      <c r="AE4078">
        <v>1.122012328975913E-2</v>
      </c>
    </row>
    <row r="4079" spans="1:31" x14ac:dyDescent="0.3">
      <c r="A4079">
        <v>2460762</v>
      </c>
      <c r="B4079">
        <v>1</v>
      </c>
      <c r="C4079" t="s">
        <v>80</v>
      </c>
      <c r="D4079" t="s">
        <v>96</v>
      </c>
      <c r="E4079" t="s">
        <v>173</v>
      </c>
      <c r="F4079" t="s">
        <v>11970</v>
      </c>
      <c r="G4079" t="s">
        <v>175</v>
      </c>
      <c r="H4079" t="s">
        <v>144</v>
      </c>
      <c r="I4079" t="s">
        <v>136</v>
      </c>
      <c r="J4079" t="s">
        <v>137</v>
      </c>
      <c r="K4079" t="s">
        <v>138</v>
      </c>
      <c r="L4079" t="s">
        <v>11971</v>
      </c>
      <c r="M4079" t="s">
        <v>11972</v>
      </c>
      <c r="N4079">
        <v>3.795833333</v>
      </c>
      <c r="O4079">
        <v>0</v>
      </c>
      <c r="P4079">
        <v>2</v>
      </c>
      <c r="Q4079">
        <v>0</v>
      </c>
      <c r="R4079">
        <v>0</v>
      </c>
      <c r="S4079">
        <v>0</v>
      </c>
      <c r="T4079">
        <v>3</v>
      </c>
      <c r="U4079">
        <v>0</v>
      </c>
      <c r="V4079">
        <v>0</v>
      </c>
      <c r="W4079">
        <v>0</v>
      </c>
      <c r="X4079">
        <v>4.1896358564070368</v>
      </c>
      <c r="Y4079">
        <v>0</v>
      </c>
      <c r="Z4079">
        <v>0</v>
      </c>
      <c r="AA4079">
        <v>0</v>
      </c>
      <c r="AB4079">
        <v>0.79339371685385229</v>
      </c>
      <c r="AC4079">
        <v>0</v>
      </c>
      <c r="AD4079">
        <v>0</v>
      </c>
      <c r="AE4079">
        <v>4.9830295732608896</v>
      </c>
    </row>
    <row r="4080" spans="1:31" x14ac:dyDescent="0.3">
      <c r="A4080">
        <v>2461426</v>
      </c>
      <c r="B4080">
        <v>1</v>
      </c>
      <c r="C4080" t="s">
        <v>81</v>
      </c>
      <c r="D4080" t="s">
        <v>123</v>
      </c>
      <c r="E4080" t="s">
        <v>132</v>
      </c>
      <c r="F4080" t="s">
        <v>11973</v>
      </c>
      <c r="G4080" t="s">
        <v>2861</v>
      </c>
      <c r="H4080" t="s">
        <v>135</v>
      </c>
      <c r="I4080" t="s">
        <v>136</v>
      </c>
      <c r="J4080" t="s">
        <v>137</v>
      </c>
      <c r="K4080" t="s">
        <v>138</v>
      </c>
      <c r="L4080" t="s">
        <v>11974</v>
      </c>
      <c r="M4080" t="s">
        <v>11975</v>
      </c>
      <c r="N4080">
        <v>2.4388888880000001</v>
      </c>
      <c r="O4080">
        <v>3</v>
      </c>
      <c r="P4080">
        <v>0</v>
      </c>
      <c r="Q4080">
        <v>110</v>
      </c>
      <c r="R4080">
        <v>41</v>
      </c>
      <c r="S4080">
        <v>8</v>
      </c>
      <c r="T4080">
        <v>8</v>
      </c>
      <c r="U4080">
        <v>0</v>
      </c>
      <c r="V4080">
        <v>0</v>
      </c>
      <c r="W4080">
        <v>2.4717900273846869</v>
      </c>
      <c r="X4080">
        <v>0</v>
      </c>
      <c r="Y4080">
        <v>75.349028689505204</v>
      </c>
      <c r="Z4080">
        <v>29.922091223731808</v>
      </c>
      <c r="AA4080">
        <v>5.0763220646981484</v>
      </c>
      <c r="AB4080">
        <v>12.75966256093635</v>
      </c>
      <c r="AC4080">
        <v>0</v>
      </c>
      <c r="AD4080">
        <v>0</v>
      </c>
      <c r="AE4080">
        <v>125.5788945662562</v>
      </c>
    </row>
    <row r="4081" spans="1:31" x14ac:dyDescent="0.3">
      <c r="A4081">
        <v>2460742</v>
      </c>
      <c r="B4081">
        <v>1</v>
      </c>
      <c r="C4081" t="s">
        <v>81</v>
      </c>
      <c r="D4081" t="s">
        <v>123</v>
      </c>
      <c r="E4081" t="s">
        <v>284</v>
      </c>
      <c r="F4081" t="s">
        <v>6581</v>
      </c>
      <c r="G4081" t="s">
        <v>149</v>
      </c>
      <c r="H4081" t="s">
        <v>135</v>
      </c>
      <c r="I4081" t="s">
        <v>136</v>
      </c>
      <c r="J4081" t="s">
        <v>137</v>
      </c>
      <c r="K4081" t="s">
        <v>138</v>
      </c>
      <c r="L4081" t="s">
        <v>11976</v>
      </c>
      <c r="M4081" t="s">
        <v>11977</v>
      </c>
      <c r="N4081">
        <v>3.298888888</v>
      </c>
      <c r="O4081">
        <v>10</v>
      </c>
      <c r="P4081">
        <v>32</v>
      </c>
      <c r="Q4081">
        <v>201</v>
      </c>
      <c r="R4081">
        <v>299</v>
      </c>
      <c r="S4081">
        <v>46</v>
      </c>
      <c r="T4081">
        <v>52</v>
      </c>
      <c r="U4081">
        <v>1</v>
      </c>
      <c r="V4081">
        <v>0</v>
      </c>
      <c r="W4081">
        <v>7.3640076348077077</v>
      </c>
      <c r="X4081">
        <v>53.728994050690638</v>
      </c>
      <c r="Y4081">
        <v>285.54857444967951</v>
      </c>
      <c r="Z4081">
        <v>274.91380391814141</v>
      </c>
      <c r="AA4081">
        <v>490.59920014803538</v>
      </c>
      <c r="AB4081">
        <v>154.21028362083652</v>
      </c>
      <c r="AC4081">
        <v>2911.4053520787975</v>
      </c>
      <c r="AD4081">
        <v>0</v>
      </c>
      <c r="AE4081">
        <v>4177.7702159009887</v>
      </c>
    </row>
    <row r="4082" spans="1:31" x14ac:dyDescent="0.3">
      <c r="A4082">
        <v>2461240</v>
      </c>
      <c r="B4082">
        <v>1</v>
      </c>
      <c r="C4082" t="s">
        <v>80</v>
      </c>
      <c r="D4082" t="s">
        <v>86</v>
      </c>
      <c r="E4082" t="s">
        <v>141</v>
      </c>
      <c r="F4082" t="s">
        <v>11978</v>
      </c>
      <c r="G4082" t="s">
        <v>143</v>
      </c>
      <c r="H4082" t="s">
        <v>144</v>
      </c>
      <c r="I4082" t="s">
        <v>136</v>
      </c>
      <c r="J4082" t="s">
        <v>137</v>
      </c>
      <c r="K4082" t="s">
        <v>138</v>
      </c>
      <c r="L4082" t="s">
        <v>11979</v>
      </c>
      <c r="M4082" t="s">
        <v>11980</v>
      </c>
      <c r="N4082">
        <v>0.59722222199999997</v>
      </c>
      <c r="O4082">
        <v>0</v>
      </c>
      <c r="P4082">
        <v>35</v>
      </c>
      <c r="Q4082">
        <v>0</v>
      </c>
      <c r="R4082">
        <v>0</v>
      </c>
      <c r="S4082">
        <v>0</v>
      </c>
      <c r="T4082">
        <v>12</v>
      </c>
      <c r="U4082">
        <v>0</v>
      </c>
      <c r="V4082">
        <v>0</v>
      </c>
      <c r="W4082">
        <v>0</v>
      </c>
      <c r="X4082">
        <v>17.841715411403321</v>
      </c>
      <c r="Y4082">
        <v>0</v>
      </c>
      <c r="Z4082">
        <v>0</v>
      </c>
      <c r="AA4082">
        <v>0</v>
      </c>
      <c r="AB4082">
        <v>25.451651087458075</v>
      </c>
      <c r="AC4082">
        <v>0</v>
      </c>
      <c r="AD4082">
        <v>0</v>
      </c>
      <c r="AE4082">
        <v>43.293366498861396</v>
      </c>
    </row>
    <row r="4083" spans="1:31" x14ac:dyDescent="0.3">
      <c r="A4083">
        <v>2460593</v>
      </c>
      <c r="B4083">
        <v>1</v>
      </c>
      <c r="C4083" t="s">
        <v>80</v>
      </c>
      <c r="D4083" t="s">
        <v>83</v>
      </c>
      <c r="E4083" t="s">
        <v>173</v>
      </c>
      <c r="F4083" t="s">
        <v>11981</v>
      </c>
      <c r="G4083" t="s">
        <v>175</v>
      </c>
      <c r="H4083" t="s">
        <v>144</v>
      </c>
      <c r="I4083" t="s">
        <v>136</v>
      </c>
      <c r="J4083" t="s">
        <v>137</v>
      </c>
      <c r="K4083" t="s">
        <v>138</v>
      </c>
      <c r="L4083" t="s">
        <v>11982</v>
      </c>
      <c r="M4083" t="s">
        <v>11983</v>
      </c>
      <c r="N4083">
        <v>2.616666666</v>
      </c>
      <c r="O4083">
        <v>0</v>
      </c>
      <c r="P4083">
        <v>3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1.6728268904551289</v>
      </c>
      <c r="Y4083">
        <v>0</v>
      </c>
      <c r="Z4083">
        <v>0</v>
      </c>
      <c r="AA4083">
        <v>0</v>
      </c>
      <c r="AB4083">
        <v>0</v>
      </c>
      <c r="AC4083">
        <v>0</v>
      </c>
      <c r="AD4083">
        <v>0</v>
      </c>
      <c r="AE4083">
        <v>1.6728268904551289</v>
      </c>
    </row>
    <row r="4084" spans="1:31" x14ac:dyDescent="0.3">
      <c r="A4084">
        <v>2461283</v>
      </c>
      <c r="B4084">
        <v>1</v>
      </c>
      <c r="C4084" t="s">
        <v>81</v>
      </c>
      <c r="D4084" t="s">
        <v>114</v>
      </c>
      <c r="E4084" t="s">
        <v>147</v>
      </c>
      <c r="F4084" t="s">
        <v>11984</v>
      </c>
      <c r="G4084" t="s">
        <v>134</v>
      </c>
      <c r="H4084" t="s">
        <v>135</v>
      </c>
      <c r="I4084" t="s">
        <v>136</v>
      </c>
      <c r="J4084" t="s">
        <v>137</v>
      </c>
      <c r="K4084" t="s">
        <v>138</v>
      </c>
      <c r="L4084" t="s">
        <v>11985</v>
      </c>
      <c r="M4084" t="s">
        <v>11986</v>
      </c>
      <c r="N4084">
        <v>1.9311111110000001</v>
      </c>
      <c r="O4084">
        <v>0</v>
      </c>
      <c r="P4084">
        <v>102</v>
      </c>
      <c r="Q4084">
        <v>0</v>
      </c>
      <c r="R4084">
        <v>18</v>
      </c>
      <c r="S4084">
        <v>0</v>
      </c>
      <c r="T4084">
        <v>5</v>
      </c>
      <c r="U4084">
        <v>0</v>
      </c>
      <c r="V4084">
        <v>0</v>
      </c>
      <c r="W4084">
        <v>0</v>
      </c>
      <c r="X4084">
        <v>15.473195127256513</v>
      </c>
      <c r="Y4084">
        <v>0</v>
      </c>
      <c r="Z4084">
        <v>1.318259864596405</v>
      </c>
      <c r="AA4084">
        <v>0</v>
      </c>
      <c r="AB4084">
        <v>0.40081377451139499</v>
      </c>
      <c r="AC4084">
        <v>0</v>
      </c>
      <c r="AD4084">
        <v>0</v>
      </c>
      <c r="AE4084">
        <v>17.192268766364315</v>
      </c>
    </row>
    <row r="4085" spans="1:31" x14ac:dyDescent="0.3">
      <c r="A4085">
        <v>2460450</v>
      </c>
      <c r="B4085">
        <v>1</v>
      </c>
      <c r="C4085" t="s">
        <v>80</v>
      </c>
      <c r="D4085" t="s">
        <v>84</v>
      </c>
      <c r="E4085" t="s">
        <v>173</v>
      </c>
      <c r="F4085" t="s">
        <v>11987</v>
      </c>
      <c r="G4085" t="s">
        <v>263</v>
      </c>
      <c r="H4085" t="s">
        <v>144</v>
      </c>
      <c r="I4085" t="s">
        <v>136</v>
      </c>
      <c r="J4085" t="s">
        <v>3</v>
      </c>
      <c r="K4085" t="s">
        <v>138</v>
      </c>
      <c r="L4085" t="s">
        <v>11988</v>
      </c>
      <c r="M4085" t="s">
        <v>11989</v>
      </c>
      <c r="N4085">
        <v>2.688055555</v>
      </c>
      <c r="O4085">
        <v>0</v>
      </c>
      <c r="P4085">
        <v>11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13.676229657499862</v>
      </c>
      <c r="Y4085">
        <v>0</v>
      </c>
      <c r="Z4085">
        <v>0</v>
      </c>
      <c r="AA4085">
        <v>0</v>
      </c>
      <c r="AB4085">
        <v>0</v>
      </c>
      <c r="AC4085">
        <v>0</v>
      </c>
      <c r="AD4085">
        <v>0</v>
      </c>
      <c r="AE4085">
        <v>13.676229657499862</v>
      </c>
    </row>
    <row r="4086" spans="1:31" x14ac:dyDescent="0.3">
      <c r="A4086">
        <v>2461383</v>
      </c>
      <c r="B4086">
        <v>1</v>
      </c>
      <c r="C4086" t="s">
        <v>80</v>
      </c>
      <c r="D4086" t="s">
        <v>93</v>
      </c>
      <c r="E4086" t="s">
        <v>159</v>
      </c>
      <c r="F4086" t="s">
        <v>11990</v>
      </c>
      <c r="G4086" t="s">
        <v>725</v>
      </c>
      <c r="H4086" t="s">
        <v>144</v>
      </c>
      <c r="I4086" t="s">
        <v>136</v>
      </c>
      <c r="J4086" t="s">
        <v>137</v>
      </c>
      <c r="K4086" t="s">
        <v>138</v>
      </c>
      <c r="L4086" t="s">
        <v>11991</v>
      </c>
      <c r="M4086" t="s">
        <v>11992</v>
      </c>
      <c r="N4086">
        <v>5.0561111109999999</v>
      </c>
      <c r="O4086">
        <v>0</v>
      </c>
      <c r="P4086">
        <v>5</v>
      </c>
      <c r="Q4086">
        <v>0</v>
      </c>
      <c r="R4086">
        <v>2</v>
      </c>
      <c r="S4086">
        <v>0</v>
      </c>
      <c r="T4086">
        <v>4</v>
      </c>
      <c r="U4086">
        <v>0</v>
      </c>
      <c r="V4086">
        <v>0</v>
      </c>
      <c r="W4086">
        <v>0</v>
      </c>
      <c r="X4086">
        <v>2.4025224566144683</v>
      </c>
      <c r="Y4086">
        <v>0</v>
      </c>
      <c r="Z4086">
        <v>0.30615435895516929</v>
      </c>
      <c r="AA4086">
        <v>0</v>
      </c>
      <c r="AB4086">
        <v>11.915415536673555</v>
      </c>
      <c r="AC4086">
        <v>0</v>
      </c>
      <c r="AD4086">
        <v>0</v>
      </c>
      <c r="AE4086">
        <v>14.624092352243192</v>
      </c>
    </row>
    <row r="4087" spans="1:31" x14ac:dyDescent="0.3">
      <c r="A4087">
        <v>2460662</v>
      </c>
      <c r="B4087">
        <v>1</v>
      </c>
      <c r="C4087" t="s">
        <v>80</v>
      </c>
      <c r="D4087" t="s">
        <v>94</v>
      </c>
      <c r="E4087" t="s">
        <v>169</v>
      </c>
      <c r="F4087" t="s">
        <v>11993</v>
      </c>
      <c r="G4087" t="s">
        <v>226</v>
      </c>
      <c r="H4087" t="s">
        <v>135</v>
      </c>
      <c r="I4087" t="s">
        <v>136</v>
      </c>
      <c r="J4087" t="s">
        <v>137</v>
      </c>
      <c r="K4087" t="s">
        <v>162</v>
      </c>
      <c r="L4087" t="s">
        <v>11994</v>
      </c>
      <c r="M4087" t="s">
        <v>11995</v>
      </c>
      <c r="N4087">
        <v>11.162222222</v>
      </c>
      <c r="O4087">
        <v>0</v>
      </c>
      <c r="P4087">
        <v>138</v>
      </c>
      <c r="Q4087">
        <v>0</v>
      </c>
      <c r="R4087">
        <v>0</v>
      </c>
      <c r="S4087">
        <v>1</v>
      </c>
      <c r="T4087">
        <v>7</v>
      </c>
      <c r="U4087">
        <v>0</v>
      </c>
      <c r="V4087">
        <v>0</v>
      </c>
      <c r="W4087">
        <v>0</v>
      </c>
      <c r="X4087">
        <v>137.08941260767736</v>
      </c>
      <c r="Y4087">
        <v>0</v>
      </c>
      <c r="Z4087">
        <v>0</v>
      </c>
      <c r="AA4087">
        <v>21.760555304953144</v>
      </c>
      <c r="AB4087">
        <v>34.649771053092053</v>
      </c>
      <c r="AC4087">
        <v>0</v>
      </c>
      <c r="AD4087">
        <v>0</v>
      </c>
      <c r="AE4087">
        <v>193.49973896572257</v>
      </c>
    </row>
    <row r="4088" spans="1:31" x14ac:dyDescent="0.3">
      <c r="A4088">
        <v>2460948</v>
      </c>
      <c r="B4088">
        <v>1</v>
      </c>
      <c r="C4088" t="s">
        <v>80</v>
      </c>
      <c r="D4088" t="s">
        <v>97</v>
      </c>
      <c r="E4088" t="s">
        <v>132</v>
      </c>
      <c r="F4088" t="s">
        <v>11996</v>
      </c>
      <c r="G4088" t="s">
        <v>134</v>
      </c>
      <c r="H4088" t="s">
        <v>135</v>
      </c>
      <c r="I4088" t="s">
        <v>136</v>
      </c>
      <c r="J4088" t="s">
        <v>137</v>
      </c>
      <c r="K4088" t="s">
        <v>138</v>
      </c>
      <c r="L4088" t="s">
        <v>11997</v>
      </c>
      <c r="M4088" t="s">
        <v>11998</v>
      </c>
      <c r="N4088">
        <v>1.5563888880000001</v>
      </c>
      <c r="O4088">
        <v>0</v>
      </c>
      <c r="P4088">
        <v>124</v>
      </c>
      <c r="Q4088">
        <v>0</v>
      </c>
      <c r="R4088">
        <v>8</v>
      </c>
      <c r="S4088">
        <v>0</v>
      </c>
      <c r="T4088">
        <v>27</v>
      </c>
      <c r="U4088">
        <v>0</v>
      </c>
      <c r="V4088">
        <v>1</v>
      </c>
      <c r="W4088">
        <v>0</v>
      </c>
      <c r="X4088">
        <v>89.371782154704107</v>
      </c>
      <c r="Y4088">
        <v>0</v>
      </c>
      <c r="Z4088">
        <v>5.822613350202027</v>
      </c>
      <c r="AA4088">
        <v>0</v>
      </c>
      <c r="AB4088">
        <v>178.25707187922688</v>
      </c>
      <c r="AC4088">
        <v>0</v>
      </c>
      <c r="AD4088">
        <v>14.66475241797281</v>
      </c>
      <c r="AE4088">
        <v>288.11621980210583</v>
      </c>
    </row>
    <row r="4089" spans="1:31" x14ac:dyDescent="0.3">
      <c r="A4089">
        <v>2460613</v>
      </c>
      <c r="B4089">
        <v>1</v>
      </c>
      <c r="C4089" t="s">
        <v>80</v>
      </c>
      <c r="D4089" t="s">
        <v>82</v>
      </c>
      <c r="E4089" t="s">
        <v>173</v>
      </c>
      <c r="F4089" t="s">
        <v>11999</v>
      </c>
      <c r="G4089" t="s">
        <v>219</v>
      </c>
      <c r="H4089" t="s">
        <v>144</v>
      </c>
      <c r="I4089" t="s">
        <v>136</v>
      </c>
      <c r="J4089" t="s">
        <v>3</v>
      </c>
      <c r="K4089" t="s">
        <v>138</v>
      </c>
      <c r="L4089" t="s">
        <v>12000</v>
      </c>
      <c r="M4089" t="s">
        <v>12001</v>
      </c>
      <c r="N4089">
        <v>8.4755555549999997</v>
      </c>
      <c r="O4089">
        <v>0</v>
      </c>
      <c r="P4089">
        <v>1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6.3728076352572653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6.3728076352572653</v>
      </c>
    </row>
    <row r="4090" spans="1:31" x14ac:dyDescent="0.3">
      <c r="A4090">
        <v>2461303</v>
      </c>
      <c r="B4090">
        <v>1</v>
      </c>
      <c r="C4090" t="s">
        <v>80</v>
      </c>
      <c r="D4090" t="s">
        <v>96</v>
      </c>
      <c r="E4090" t="s">
        <v>169</v>
      </c>
      <c r="F4090" t="s">
        <v>8831</v>
      </c>
      <c r="G4090" t="s">
        <v>149</v>
      </c>
      <c r="H4090" t="s">
        <v>135</v>
      </c>
      <c r="I4090" t="s">
        <v>136</v>
      </c>
      <c r="J4090" t="s">
        <v>137</v>
      </c>
      <c r="K4090" t="s">
        <v>138</v>
      </c>
      <c r="L4090" t="s">
        <v>12002</v>
      </c>
      <c r="M4090" t="s">
        <v>12003</v>
      </c>
      <c r="N4090">
        <v>0.17583333300000001</v>
      </c>
      <c r="O4090">
        <v>4</v>
      </c>
      <c r="P4090">
        <v>6354</v>
      </c>
      <c r="Q4090">
        <v>5</v>
      </c>
      <c r="R4090">
        <v>17</v>
      </c>
      <c r="S4090">
        <v>12</v>
      </c>
      <c r="T4090">
        <v>554</v>
      </c>
      <c r="U4090">
        <v>1</v>
      </c>
      <c r="V4090">
        <v>0</v>
      </c>
      <c r="W4090">
        <v>4.2683744513307653</v>
      </c>
      <c r="X4090">
        <v>413.59061508015526</v>
      </c>
      <c r="Y4090">
        <v>0.646976484406522</v>
      </c>
      <c r="Z4090">
        <v>0.67146011433587582</v>
      </c>
      <c r="AA4090">
        <v>29.280227306575057</v>
      </c>
      <c r="AB4090">
        <v>125.41135371231508</v>
      </c>
      <c r="AC4090">
        <v>7.2412016809164639</v>
      </c>
      <c r="AD4090">
        <v>0</v>
      </c>
      <c r="AE4090">
        <v>581.11020883003505</v>
      </c>
    </row>
    <row r="4091" spans="1:31" x14ac:dyDescent="0.3">
      <c r="A4091">
        <v>2461489</v>
      </c>
      <c r="B4091">
        <v>1</v>
      </c>
      <c r="C4091" t="s">
        <v>80</v>
      </c>
      <c r="D4091" t="s">
        <v>103</v>
      </c>
      <c r="E4091" t="s">
        <v>173</v>
      </c>
      <c r="F4091" t="s">
        <v>12004</v>
      </c>
      <c r="G4091" t="s">
        <v>239</v>
      </c>
      <c r="H4091" t="s">
        <v>144</v>
      </c>
      <c r="I4091" t="s">
        <v>136</v>
      </c>
      <c r="J4091" t="s">
        <v>137</v>
      </c>
      <c r="K4091" t="s">
        <v>138</v>
      </c>
      <c r="L4091" t="s">
        <v>12005</v>
      </c>
      <c r="M4091" t="s">
        <v>12006</v>
      </c>
      <c r="N4091">
        <v>2.74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1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  <c r="AA4091">
        <v>0</v>
      </c>
      <c r="AB4091">
        <v>0.58930412308353564</v>
      </c>
      <c r="AC4091">
        <v>0</v>
      </c>
      <c r="AD4091">
        <v>0</v>
      </c>
      <c r="AE4091">
        <v>0.58930412308353564</v>
      </c>
    </row>
    <row r="4092" spans="1:31" x14ac:dyDescent="0.3">
      <c r="A4092">
        <v>2461197</v>
      </c>
      <c r="B4092">
        <v>1</v>
      </c>
      <c r="C4092" t="s">
        <v>81</v>
      </c>
      <c r="D4092" t="s">
        <v>113</v>
      </c>
      <c r="E4092" t="s">
        <v>173</v>
      </c>
      <c r="F4092" t="s">
        <v>12007</v>
      </c>
      <c r="G4092" t="s">
        <v>175</v>
      </c>
      <c r="H4092" t="s">
        <v>144</v>
      </c>
      <c r="I4092" t="s">
        <v>136</v>
      </c>
      <c r="J4092" t="s">
        <v>137</v>
      </c>
      <c r="K4092" t="s">
        <v>138</v>
      </c>
      <c r="L4092" t="s">
        <v>12008</v>
      </c>
      <c r="M4092" t="s">
        <v>12009</v>
      </c>
      <c r="N4092">
        <v>3.323611111</v>
      </c>
      <c r="O4092">
        <v>0</v>
      </c>
      <c r="P4092">
        <v>2</v>
      </c>
      <c r="Q4092">
        <v>0</v>
      </c>
      <c r="R4092">
        <v>0</v>
      </c>
      <c r="S4092">
        <v>0</v>
      </c>
      <c r="T4092">
        <v>1</v>
      </c>
      <c r="U4092">
        <v>0</v>
      </c>
      <c r="V4092">
        <v>0</v>
      </c>
      <c r="W4092">
        <v>0</v>
      </c>
      <c r="X4092">
        <v>1.4275530641765539</v>
      </c>
      <c r="Y4092">
        <v>0</v>
      </c>
      <c r="Z4092">
        <v>0</v>
      </c>
      <c r="AA4092">
        <v>0</v>
      </c>
      <c r="AB4092">
        <v>0.63909260368491672</v>
      </c>
      <c r="AC4092">
        <v>0</v>
      </c>
      <c r="AD4092">
        <v>0</v>
      </c>
      <c r="AE4092">
        <v>2.0666456678614704</v>
      </c>
    </row>
    <row r="4093" spans="1:31" x14ac:dyDescent="0.3">
      <c r="A4093">
        <v>2461446</v>
      </c>
      <c r="B4093">
        <v>1</v>
      </c>
      <c r="C4093" t="s">
        <v>80</v>
      </c>
      <c r="D4093" t="s">
        <v>89</v>
      </c>
      <c r="E4093" t="s">
        <v>173</v>
      </c>
      <c r="F4093" t="s">
        <v>12010</v>
      </c>
      <c r="G4093" t="s">
        <v>461</v>
      </c>
      <c r="H4093" t="s">
        <v>144</v>
      </c>
      <c r="I4093" t="s">
        <v>136</v>
      </c>
      <c r="J4093" t="s">
        <v>137</v>
      </c>
      <c r="K4093" t="s">
        <v>138</v>
      </c>
      <c r="L4093" t="s">
        <v>12011</v>
      </c>
      <c r="M4093" t="s">
        <v>12012</v>
      </c>
      <c r="N4093">
        <v>4.1380555550000002</v>
      </c>
      <c r="O4093">
        <v>0</v>
      </c>
      <c r="P4093">
        <v>1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0.32342275164796175</v>
      </c>
      <c r="Y4093">
        <v>0</v>
      </c>
      <c r="Z4093">
        <v>0</v>
      </c>
      <c r="AA4093">
        <v>0</v>
      </c>
      <c r="AB4093">
        <v>0</v>
      </c>
      <c r="AC4093">
        <v>0</v>
      </c>
      <c r="AD4093">
        <v>0</v>
      </c>
      <c r="AE4093">
        <v>0.32342275164796175</v>
      </c>
    </row>
    <row r="4094" spans="1:31" x14ac:dyDescent="0.3">
      <c r="A4094">
        <v>2461346</v>
      </c>
      <c r="B4094">
        <v>1</v>
      </c>
      <c r="C4094" t="s">
        <v>80</v>
      </c>
      <c r="D4094" t="s">
        <v>100</v>
      </c>
      <c r="E4094" t="s">
        <v>141</v>
      </c>
      <c r="F4094" t="s">
        <v>12013</v>
      </c>
      <c r="G4094" t="s">
        <v>156</v>
      </c>
      <c r="H4094" t="s">
        <v>144</v>
      </c>
      <c r="I4094" t="s">
        <v>136</v>
      </c>
      <c r="J4094" t="s">
        <v>137</v>
      </c>
      <c r="K4094" t="s">
        <v>138</v>
      </c>
      <c r="L4094" t="s">
        <v>12014</v>
      </c>
      <c r="M4094" t="s">
        <v>12015</v>
      </c>
      <c r="N4094">
        <v>2.6094444440000002</v>
      </c>
      <c r="O4094">
        <v>0</v>
      </c>
      <c r="P4094">
        <v>0</v>
      </c>
      <c r="Q4094">
        <v>0</v>
      </c>
      <c r="R4094">
        <v>17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14.259470109451415</v>
      </c>
      <c r="AA4094">
        <v>0</v>
      </c>
      <c r="AB4094">
        <v>0</v>
      </c>
      <c r="AC4094">
        <v>0</v>
      </c>
      <c r="AD4094">
        <v>0</v>
      </c>
      <c r="AE4094">
        <v>14.259470109451415</v>
      </c>
    </row>
    <row r="4095" spans="1:31" x14ac:dyDescent="0.3">
      <c r="A4095">
        <v>2461415</v>
      </c>
      <c r="B4095">
        <v>1</v>
      </c>
      <c r="C4095" t="s">
        <v>80</v>
      </c>
      <c r="D4095" t="s">
        <v>95</v>
      </c>
      <c r="E4095" t="s">
        <v>132</v>
      </c>
      <c r="F4095" t="s">
        <v>7110</v>
      </c>
      <c r="G4095" t="s">
        <v>149</v>
      </c>
      <c r="H4095" t="s">
        <v>135</v>
      </c>
      <c r="I4095" t="s">
        <v>136</v>
      </c>
      <c r="J4095" t="s">
        <v>137</v>
      </c>
      <c r="K4095" t="s">
        <v>138</v>
      </c>
      <c r="L4095" t="s">
        <v>12016</v>
      </c>
      <c r="M4095" t="s">
        <v>12017</v>
      </c>
      <c r="N4095">
        <v>0.41305555500000002</v>
      </c>
      <c r="O4095">
        <v>1</v>
      </c>
      <c r="P4095">
        <v>192</v>
      </c>
      <c r="Q4095">
        <v>0</v>
      </c>
      <c r="R4095">
        <v>2</v>
      </c>
      <c r="S4095">
        <v>15</v>
      </c>
      <c r="T4095">
        <v>19</v>
      </c>
      <c r="U4095">
        <v>1</v>
      </c>
      <c r="V4095">
        <v>0</v>
      </c>
      <c r="W4095">
        <v>0.18855697966266283</v>
      </c>
      <c r="X4095">
        <v>12.664642471219734</v>
      </c>
      <c r="Y4095">
        <v>0</v>
      </c>
      <c r="Z4095">
        <v>5.2737366293289907E-2</v>
      </c>
      <c r="AA4095">
        <v>10.815398963871552</v>
      </c>
      <c r="AB4095">
        <v>3.80474874516911</v>
      </c>
      <c r="AC4095">
        <v>4.4188633782803857</v>
      </c>
      <c r="AD4095">
        <v>0</v>
      </c>
      <c r="AE4095">
        <v>31.944947904496733</v>
      </c>
    </row>
    <row r="4096" spans="1:31" x14ac:dyDescent="0.3">
      <c r="A4096">
        <v>2460419</v>
      </c>
      <c r="B4096">
        <v>1</v>
      </c>
      <c r="C4096" t="s">
        <v>80</v>
      </c>
      <c r="D4096" t="s">
        <v>84</v>
      </c>
      <c r="E4096" t="s">
        <v>182</v>
      </c>
      <c r="F4096" t="s">
        <v>12018</v>
      </c>
      <c r="G4096" t="s">
        <v>156</v>
      </c>
      <c r="H4096" t="s">
        <v>144</v>
      </c>
      <c r="I4096" t="s">
        <v>136</v>
      </c>
      <c r="J4096" t="s">
        <v>137</v>
      </c>
      <c r="K4096" t="s">
        <v>138</v>
      </c>
      <c r="L4096" t="s">
        <v>12019</v>
      </c>
      <c r="M4096" t="s">
        <v>12020</v>
      </c>
      <c r="N4096">
        <v>1.278888888</v>
      </c>
      <c r="O4096">
        <v>0</v>
      </c>
      <c r="P4096">
        <v>19</v>
      </c>
      <c r="Q4096">
        <v>0</v>
      </c>
      <c r="R4096">
        <v>0</v>
      </c>
      <c r="S4096">
        <v>0</v>
      </c>
      <c r="T4096">
        <v>28</v>
      </c>
      <c r="U4096">
        <v>0</v>
      </c>
      <c r="V4096">
        <v>0</v>
      </c>
      <c r="W4096">
        <v>0</v>
      </c>
      <c r="X4096">
        <v>7.9350797699871531</v>
      </c>
      <c r="Y4096">
        <v>0</v>
      </c>
      <c r="Z4096">
        <v>0</v>
      </c>
      <c r="AA4096">
        <v>0</v>
      </c>
      <c r="AB4096">
        <v>40.060093621544915</v>
      </c>
      <c r="AC4096">
        <v>0</v>
      </c>
      <c r="AD4096">
        <v>0</v>
      </c>
      <c r="AE4096">
        <v>47.99517339153207</v>
      </c>
    </row>
    <row r="4097" spans="1:31" x14ac:dyDescent="0.3">
      <c r="A4097">
        <v>2460396</v>
      </c>
      <c r="B4097">
        <v>1</v>
      </c>
      <c r="C4097" t="s">
        <v>80</v>
      </c>
      <c r="D4097" t="s">
        <v>97</v>
      </c>
      <c r="E4097" t="s">
        <v>169</v>
      </c>
      <c r="F4097" t="s">
        <v>12021</v>
      </c>
      <c r="G4097" t="s">
        <v>149</v>
      </c>
      <c r="H4097" t="s">
        <v>135</v>
      </c>
      <c r="I4097" t="s">
        <v>136</v>
      </c>
      <c r="J4097" t="s">
        <v>137</v>
      </c>
      <c r="K4097" t="s">
        <v>138</v>
      </c>
      <c r="L4097" t="s">
        <v>12022</v>
      </c>
      <c r="M4097" t="s">
        <v>12023</v>
      </c>
      <c r="N4097">
        <v>1.4075</v>
      </c>
      <c r="O4097">
        <v>8</v>
      </c>
      <c r="P4097">
        <v>727</v>
      </c>
      <c r="Q4097">
        <v>11</v>
      </c>
      <c r="R4097">
        <v>363</v>
      </c>
      <c r="S4097">
        <v>15</v>
      </c>
      <c r="T4097">
        <v>198</v>
      </c>
      <c r="U4097">
        <v>1</v>
      </c>
      <c r="V4097">
        <v>1</v>
      </c>
      <c r="W4097">
        <v>111.49022027175401</v>
      </c>
      <c r="X4097">
        <v>778.09086318904997</v>
      </c>
      <c r="Y4097">
        <v>85.835955327801003</v>
      </c>
      <c r="Z4097">
        <v>292.78357010401049</v>
      </c>
      <c r="AA4097">
        <v>278.19508891338268</v>
      </c>
      <c r="AB4097">
        <v>843.33828166752346</v>
      </c>
      <c r="AC4097">
        <v>133.36899403017833</v>
      </c>
      <c r="AD4097">
        <v>10.568565248428563</v>
      </c>
      <c r="AE4097">
        <v>2533.6715387521285</v>
      </c>
    </row>
    <row r="4098" spans="1:31" x14ac:dyDescent="0.3">
      <c r="A4098">
        <v>2461392</v>
      </c>
      <c r="B4098">
        <v>1</v>
      </c>
      <c r="C4098" t="s">
        <v>80</v>
      </c>
      <c r="D4098" t="s">
        <v>82</v>
      </c>
      <c r="E4098" t="s">
        <v>141</v>
      </c>
      <c r="F4098" t="s">
        <v>12024</v>
      </c>
      <c r="G4098" t="s">
        <v>156</v>
      </c>
      <c r="H4098" t="s">
        <v>144</v>
      </c>
      <c r="I4098" t="s">
        <v>136</v>
      </c>
      <c r="J4098" t="s">
        <v>137</v>
      </c>
      <c r="K4098" t="s">
        <v>138</v>
      </c>
      <c r="L4098" t="s">
        <v>12025</v>
      </c>
      <c r="M4098" t="s">
        <v>12026</v>
      </c>
      <c r="N4098">
        <v>1.1430555549999999</v>
      </c>
      <c r="O4098">
        <v>0</v>
      </c>
      <c r="P4098">
        <v>60</v>
      </c>
      <c r="Q4098">
        <v>0</v>
      </c>
      <c r="R4098">
        <v>0</v>
      </c>
      <c r="S4098">
        <v>0</v>
      </c>
      <c r="T4098">
        <v>3</v>
      </c>
      <c r="U4098">
        <v>0</v>
      </c>
      <c r="V4098">
        <v>0</v>
      </c>
      <c r="W4098">
        <v>0</v>
      </c>
      <c r="X4098">
        <v>40.237060195348185</v>
      </c>
      <c r="Y4098">
        <v>0</v>
      </c>
      <c r="Z4098">
        <v>0</v>
      </c>
      <c r="AA4098">
        <v>0</v>
      </c>
      <c r="AB4098">
        <v>1.6356679267779923</v>
      </c>
      <c r="AC4098">
        <v>0</v>
      </c>
      <c r="AD4098">
        <v>0</v>
      </c>
      <c r="AE4098">
        <v>41.872728122126176</v>
      </c>
    </row>
    <row r="4099" spans="1:31" x14ac:dyDescent="0.3">
      <c r="A4099">
        <v>2461060</v>
      </c>
      <c r="B4099">
        <v>1</v>
      </c>
      <c r="C4099" t="s">
        <v>81</v>
      </c>
      <c r="D4099" t="s">
        <v>112</v>
      </c>
      <c r="E4099" t="s">
        <v>159</v>
      </c>
      <c r="F4099" t="s">
        <v>12027</v>
      </c>
      <c r="G4099" t="s">
        <v>6050</v>
      </c>
      <c r="H4099" t="s">
        <v>144</v>
      </c>
      <c r="I4099" t="s">
        <v>136</v>
      </c>
      <c r="J4099" t="s">
        <v>137</v>
      </c>
      <c r="K4099" t="s">
        <v>138</v>
      </c>
      <c r="L4099" t="s">
        <v>12028</v>
      </c>
      <c r="M4099" t="s">
        <v>12029</v>
      </c>
      <c r="N4099">
        <v>6.3686111109999999</v>
      </c>
      <c r="O4099">
        <v>0</v>
      </c>
      <c r="P4099">
        <v>9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4.6024263888276442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4.6024263888276442</v>
      </c>
    </row>
    <row r="4100" spans="1:31" x14ac:dyDescent="0.3">
      <c r="A4100">
        <v>2461438</v>
      </c>
      <c r="B4100">
        <v>1</v>
      </c>
      <c r="C4100" t="s">
        <v>80</v>
      </c>
      <c r="D4100" t="s">
        <v>84</v>
      </c>
      <c r="E4100" t="s">
        <v>173</v>
      </c>
      <c r="F4100" t="s">
        <v>12030</v>
      </c>
      <c r="G4100" t="s">
        <v>175</v>
      </c>
      <c r="H4100" t="s">
        <v>144</v>
      </c>
      <c r="I4100" t="s">
        <v>136</v>
      </c>
      <c r="J4100" t="s">
        <v>137</v>
      </c>
      <c r="K4100" t="s">
        <v>138</v>
      </c>
      <c r="L4100" t="s">
        <v>12031</v>
      </c>
      <c r="M4100" t="s">
        <v>12032</v>
      </c>
      <c r="N4100">
        <v>2.3022222220000002</v>
      </c>
      <c r="O4100">
        <v>0</v>
      </c>
      <c r="P4100">
        <v>1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0.72474986300166944</v>
      </c>
      <c r="Y4100">
        <v>0</v>
      </c>
      <c r="Z4100">
        <v>0</v>
      </c>
      <c r="AA4100">
        <v>0</v>
      </c>
      <c r="AB4100">
        <v>0</v>
      </c>
      <c r="AC4100">
        <v>0</v>
      </c>
      <c r="AD4100">
        <v>0</v>
      </c>
      <c r="AE4100">
        <v>0.72474986300166944</v>
      </c>
    </row>
    <row r="4101" spans="1:31" x14ac:dyDescent="0.3">
      <c r="A4101">
        <v>2460373</v>
      </c>
      <c r="B4101">
        <v>1</v>
      </c>
      <c r="C4101" t="s">
        <v>80</v>
      </c>
      <c r="D4101" t="s">
        <v>106</v>
      </c>
      <c r="E4101" t="s">
        <v>141</v>
      </c>
      <c r="F4101" t="s">
        <v>12033</v>
      </c>
      <c r="G4101" t="s">
        <v>143</v>
      </c>
      <c r="H4101" t="s">
        <v>144</v>
      </c>
      <c r="I4101" t="s">
        <v>136</v>
      </c>
      <c r="J4101" t="s">
        <v>137</v>
      </c>
      <c r="K4101" t="s">
        <v>138</v>
      </c>
      <c r="L4101" t="s">
        <v>12034</v>
      </c>
      <c r="M4101" t="s">
        <v>12035</v>
      </c>
      <c r="N4101">
        <v>0.276388888</v>
      </c>
      <c r="O4101">
        <v>0</v>
      </c>
      <c r="P4101">
        <v>5</v>
      </c>
      <c r="Q4101">
        <v>0</v>
      </c>
      <c r="R4101">
        <v>8</v>
      </c>
      <c r="S4101">
        <v>0</v>
      </c>
      <c r="T4101">
        <v>5</v>
      </c>
      <c r="U4101">
        <v>0</v>
      </c>
      <c r="V4101">
        <v>0</v>
      </c>
      <c r="W4101">
        <v>0</v>
      </c>
      <c r="X4101">
        <v>0.93606401728615674</v>
      </c>
      <c r="Y4101">
        <v>0</v>
      </c>
      <c r="Z4101">
        <v>2.1692651998204577</v>
      </c>
      <c r="AA4101">
        <v>0</v>
      </c>
      <c r="AB4101">
        <v>0.2662597179569427</v>
      </c>
      <c r="AC4101">
        <v>0</v>
      </c>
      <c r="AD4101">
        <v>0</v>
      </c>
      <c r="AE4101">
        <v>3.3715889350635573</v>
      </c>
    </row>
    <row r="4102" spans="1:31" x14ac:dyDescent="0.3">
      <c r="A4102">
        <v>2460496</v>
      </c>
      <c r="B4102">
        <v>1</v>
      </c>
      <c r="C4102" t="s">
        <v>80</v>
      </c>
      <c r="D4102" t="s">
        <v>98</v>
      </c>
      <c r="E4102" t="s">
        <v>141</v>
      </c>
      <c r="F4102" t="s">
        <v>12036</v>
      </c>
      <c r="G4102" t="s">
        <v>156</v>
      </c>
      <c r="H4102" t="s">
        <v>144</v>
      </c>
      <c r="I4102" t="s">
        <v>136</v>
      </c>
      <c r="J4102" t="s">
        <v>137</v>
      </c>
      <c r="K4102" t="s">
        <v>138</v>
      </c>
      <c r="L4102" t="s">
        <v>12037</v>
      </c>
      <c r="M4102" t="s">
        <v>12038</v>
      </c>
      <c r="N4102">
        <v>0.95444444399999995</v>
      </c>
      <c r="O4102">
        <v>0</v>
      </c>
      <c r="P4102">
        <v>12</v>
      </c>
      <c r="Q4102">
        <v>0</v>
      </c>
      <c r="R4102">
        <v>4</v>
      </c>
      <c r="S4102">
        <v>0</v>
      </c>
      <c r="T4102">
        <v>12</v>
      </c>
      <c r="U4102">
        <v>0</v>
      </c>
      <c r="V4102">
        <v>0</v>
      </c>
      <c r="W4102">
        <v>0</v>
      </c>
      <c r="X4102">
        <v>10.548648077885403</v>
      </c>
      <c r="Y4102">
        <v>0</v>
      </c>
      <c r="Z4102">
        <v>2.4338662589344051</v>
      </c>
      <c r="AA4102">
        <v>0</v>
      </c>
      <c r="AB4102">
        <v>7.2986137767636716</v>
      </c>
      <c r="AC4102">
        <v>0</v>
      </c>
      <c r="AD4102">
        <v>0</v>
      </c>
      <c r="AE4102">
        <v>20.281128113583478</v>
      </c>
    </row>
    <row r="4103" spans="1:31" x14ac:dyDescent="0.3">
      <c r="A4103">
        <v>2461229</v>
      </c>
      <c r="B4103">
        <v>1</v>
      </c>
      <c r="C4103" t="s">
        <v>80</v>
      </c>
      <c r="D4103" t="s">
        <v>87</v>
      </c>
      <c r="E4103" t="s">
        <v>159</v>
      </c>
      <c r="F4103" t="s">
        <v>857</v>
      </c>
      <c r="G4103" t="s">
        <v>143</v>
      </c>
      <c r="H4103" t="s">
        <v>144</v>
      </c>
      <c r="I4103" t="s">
        <v>136</v>
      </c>
      <c r="J4103" t="s">
        <v>137</v>
      </c>
      <c r="K4103" t="s">
        <v>138</v>
      </c>
      <c r="L4103" t="s">
        <v>12039</v>
      </c>
      <c r="M4103" t="s">
        <v>12040</v>
      </c>
      <c r="N4103">
        <v>0.82416666599999999</v>
      </c>
      <c r="O4103">
        <v>0</v>
      </c>
      <c r="P4103">
        <v>503</v>
      </c>
      <c r="Q4103">
        <v>0</v>
      </c>
      <c r="R4103">
        <v>0</v>
      </c>
      <c r="S4103">
        <v>0</v>
      </c>
      <c r="T4103">
        <v>62</v>
      </c>
      <c r="U4103">
        <v>0</v>
      </c>
      <c r="V4103">
        <v>0</v>
      </c>
      <c r="W4103">
        <v>0</v>
      </c>
      <c r="X4103">
        <v>172.22600411319996</v>
      </c>
      <c r="Y4103">
        <v>0</v>
      </c>
      <c r="Z4103">
        <v>0</v>
      </c>
      <c r="AA4103">
        <v>0</v>
      </c>
      <c r="AB4103">
        <v>34.837723220378955</v>
      </c>
      <c r="AC4103">
        <v>0</v>
      </c>
      <c r="AD4103">
        <v>0</v>
      </c>
      <c r="AE4103">
        <v>207.06372733357892</v>
      </c>
    </row>
    <row r="4104" spans="1:31" x14ac:dyDescent="0.3">
      <c r="A4104">
        <v>2460333</v>
      </c>
      <c r="B4104">
        <v>1</v>
      </c>
      <c r="C4104" t="s">
        <v>80</v>
      </c>
      <c r="D4104" t="s">
        <v>97</v>
      </c>
      <c r="E4104" t="s">
        <v>159</v>
      </c>
      <c r="F4104" t="s">
        <v>12041</v>
      </c>
      <c r="G4104" t="s">
        <v>599</v>
      </c>
      <c r="H4104" t="s">
        <v>144</v>
      </c>
      <c r="I4104" t="s">
        <v>136</v>
      </c>
      <c r="J4104" t="s">
        <v>137</v>
      </c>
      <c r="K4104" t="s">
        <v>138</v>
      </c>
      <c r="L4104" t="s">
        <v>12042</v>
      </c>
      <c r="M4104" t="s">
        <v>12043</v>
      </c>
      <c r="N4104">
        <v>4.2702777770000004</v>
      </c>
      <c r="O4104">
        <v>0</v>
      </c>
      <c r="P4104">
        <v>165</v>
      </c>
      <c r="Q4104">
        <v>0</v>
      </c>
      <c r="R4104">
        <v>1</v>
      </c>
      <c r="S4104">
        <v>0</v>
      </c>
      <c r="T4104">
        <v>15</v>
      </c>
      <c r="U4104">
        <v>0</v>
      </c>
      <c r="V4104">
        <v>0</v>
      </c>
      <c r="W4104">
        <v>0</v>
      </c>
      <c r="X4104">
        <v>214.32682037935248</v>
      </c>
      <c r="Y4104">
        <v>0</v>
      </c>
      <c r="Z4104">
        <v>0.65399122621441341</v>
      </c>
      <c r="AA4104">
        <v>0</v>
      </c>
      <c r="AB4104">
        <v>25.813367246417496</v>
      </c>
      <c r="AC4104">
        <v>0</v>
      </c>
      <c r="AD4104">
        <v>0</v>
      </c>
      <c r="AE4104">
        <v>240.79417885198438</v>
      </c>
    </row>
    <row r="4105" spans="1:31" x14ac:dyDescent="0.3">
      <c r="A4105">
        <v>2480456</v>
      </c>
      <c r="B4105">
        <v>1</v>
      </c>
      <c r="C4105" t="s">
        <v>80</v>
      </c>
      <c r="D4105" t="s">
        <v>104</v>
      </c>
      <c r="E4105" t="s">
        <v>284</v>
      </c>
      <c r="F4105" t="s">
        <v>5278</v>
      </c>
      <c r="G4105" t="s">
        <v>149</v>
      </c>
      <c r="H4105" t="s">
        <v>135</v>
      </c>
      <c r="I4105" t="s">
        <v>660</v>
      </c>
      <c r="J4105" t="s">
        <v>137</v>
      </c>
      <c r="K4105" t="s">
        <v>138</v>
      </c>
      <c r="L4105" t="s">
        <v>12044</v>
      </c>
      <c r="M4105" t="s">
        <v>12045</v>
      </c>
      <c r="N4105">
        <v>3.5277777000000003E-2</v>
      </c>
      <c r="O4105">
        <v>16</v>
      </c>
      <c r="P4105">
        <v>334</v>
      </c>
      <c r="Q4105">
        <v>25</v>
      </c>
      <c r="R4105">
        <v>26</v>
      </c>
      <c r="S4105">
        <v>48</v>
      </c>
      <c r="T4105">
        <v>39</v>
      </c>
      <c r="U4105">
        <v>16</v>
      </c>
      <c r="V4105">
        <v>2</v>
      </c>
      <c r="W4105">
        <v>0.71304062341844154</v>
      </c>
      <c r="X4105">
        <v>4.0577648021256332</v>
      </c>
      <c r="Y4105">
        <v>0.78969928505197939</v>
      </c>
      <c r="Z4105">
        <v>0.51403635064553521</v>
      </c>
      <c r="AA4105">
        <v>25.897428941526005</v>
      </c>
      <c r="AB4105">
        <v>1.6204475657990238</v>
      </c>
      <c r="AC4105">
        <v>199.63308165174013</v>
      </c>
      <c r="AD4105">
        <v>2.6478121223951829</v>
      </c>
      <c r="AE4105">
        <v>235.87331134270192</v>
      </c>
    </row>
    <row r="4106" spans="1:31" x14ac:dyDescent="0.3">
      <c r="A4106">
        <v>2475338</v>
      </c>
      <c r="B4106">
        <v>1</v>
      </c>
      <c r="C4106" t="s">
        <v>80</v>
      </c>
      <c r="D4106" t="s">
        <v>93</v>
      </c>
      <c r="E4106" t="s">
        <v>141</v>
      </c>
      <c r="F4106" t="s">
        <v>12046</v>
      </c>
      <c r="G4106" t="s">
        <v>143</v>
      </c>
      <c r="H4106" t="s">
        <v>144</v>
      </c>
      <c r="I4106" t="s">
        <v>136</v>
      </c>
      <c r="J4106" t="s">
        <v>137</v>
      </c>
      <c r="K4106" t="s">
        <v>138</v>
      </c>
      <c r="L4106" t="s">
        <v>12047</v>
      </c>
      <c r="M4106" t="s">
        <v>12048</v>
      </c>
      <c r="N4106">
        <v>2.2813888879999999</v>
      </c>
      <c r="O4106">
        <v>0</v>
      </c>
      <c r="P4106">
        <v>13</v>
      </c>
      <c r="Q4106">
        <v>0</v>
      </c>
      <c r="R4106">
        <v>17</v>
      </c>
      <c r="S4106">
        <v>0</v>
      </c>
      <c r="T4106">
        <v>5</v>
      </c>
      <c r="U4106">
        <v>0</v>
      </c>
      <c r="V4106">
        <v>0</v>
      </c>
      <c r="W4106">
        <v>0</v>
      </c>
      <c r="X4106">
        <v>2.634720334319705</v>
      </c>
      <c r="Y4106">
        <v>0</v>
      </c>
      <c r="Z4106">
        <v>4.2246278866949485</v>
      </c>
      <c r="AA4106">
        <v>0</v>
      </c>
      <c r="AB4106">
        <v>0.86188505869679477</v>
      </c>
      <c r="AC4106">
        <v>0</v>
      </c>
      <c r="AD4106">
        <v>0</v>
      </c>
      <c r="AE4106">
        <v>7.7212332797114485</v>
      </c>
    </row>
    <row r="4107" spans="1:31" x14ac:dyDescent="0.3">
      <c r="A4107">
        <v>2480502</v>
      </c>
      <c r="B4107">
        <v>1</v>
      </c>
      <c r="C4107" t="s">
        <v>80</v>
      </c>
      <c r="D4107" t="s">
        <v>100</v>
      </c>
      <c r="E4107" t="s">
        <v>169</v>
      </c>
      <c r="F4107" t="s">
        <v>12049</v>
      </c>
      <c r="G4107" t="s">
        <v>149</v>
      </c>
      <c r="H4107" t="s">
        <v>135</v>
      </c>
      <c r="I4107" t="s">
        <v>136</v>
      </c>
      <c r="J4107" t="s">
        <v>137</v>
      </c>
      <c r="K4107" t="s">
        <v>138</v>
      </c>
      <c r="L4107" t="s">
        <v>12050</v>
      </c>
      <c r="M4107" t="s">
        <v>12051</v>
      </c>
      <c r="N4107">
        <v>2.1969444440000001</v>
      </c>
      <c r="O4107">
        <v>1</v>
      </c>
      <c r="P4107">
        <v>458</v>
      </c>
      <c r="Q4107">
        <v>29</v>
      </c>
      <c r="R4107">
        <v>129</v>
      </c>
      <c r="S4107">
        <v>11</v>
      </c>
      <c r="T4107">
        <v>102</v>
      </c>
      <c r="U4107">
        <v>0</v>
      </c>
      <c r="V4107">
        <v>0</v>
      </c>
      <c r="W4107">
        <v>3.0952541344463596</v>
      </c>
      <c r="X4107">
        <v>273.6556135333874</v>
      </c>
      <c r="Y4107">
        <v>456.12045626871981</v>
      </c>
      <c r="Z4107">
        <v>162.92262580767411</v>
      </c>
      <c r="AA4107">
        <v>126.29226104970398</v>
      </c>
      <c r="AB4107">
        <v>147.32613715738503</v>
      </c>
      <c r="AC4107">
        <v>0</v>
      </c>
      <c r="AD4107">
        <v>0</v>
      </c>
      <c r="AE4107">
        <v>1169.4123479513166</v>
      </c>
    </row>
    <row r="4108" spans="1:31" x14ac:dyDescent="0.3">
      <c r="A4108">
        <v>2460436</v>
      </c>
      <c r="B4108">
        <v>1</v>
      </c>
      <c r="C4108" t="s">
        <v>80</v>
      </c>
      <c r="D4108" t="s">
        <v>92</v>
      </c>
      <c r="E4108" t="s">
        <v>173</v>
      </c>
      <c r="F4108" t="s">
        <v>12052</v>
      </c>
      <c r="G4108" t="s">
        <v>461</v>
      </c>
      <c r="H4108" t="s">
        <v>144</v>
      </c>
      <c r="I4108" t="s">
        <v>136</v>
      </c>
      <c r="J4108" t="s">
        <v>137</v>
      </c>
      <c r="K4108" t="s">
        <v>138</v>
      </c>
      <c r="L4108" t="s">
        <v>12053</v>
      </c>
      <c r="M4108" t="s">
        <v>12054</v>
      </c>
      <c r="N4108">
        <v>3.9566666659999998</v>
      </c>
      <c r="O4108">
        <v>0</v>
      </c>
      <c r="P4108">
        <v>4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5.846308287313029</v>
      </c>
      <c r="Y4108">
        <v>0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v>5.846308287313029</v>
      </c>
    </row>
    <row r="4109" spans="1:31" x14ac:dyDescent="0.3">
      <c r="A4109">
        <v>2461000</v>
      </c>
      <c r="B4109">
        <v>1</v>
      </c>
      <c r="C4109" t="s">
        <v>81</v>
      </c>
      <c r="D4109" t="s">
        <v>115</v>
      </c>
      <c r="E4109" t="s">
        <v>169</v>
      </c>
      <c r="F4109" t="s">
        <v>12055</v>
      </c>
      <c r="G4109" t="s">
        <v>149</v>
      </c>
      <c r="H4109" t="s">
        <v>135</v>
      </c>
      <c r="I4109" t="s">
        <v>136</v>
      </c>
      <c r="J4109" t="s">
        <v>137</v>
      </c>
      <c r="K4109" t="s">
        <v>138</v>
      </c>
      <c r="L4109" t="s">
        <v>12056</v>
      </c>
      <c r="M4109" t="s">
        <v>12057</v>
      </c>
      <c r="N4109">
        <v>0.258611111</v>
      </c>
      <c r="O4109">
        <v>0</v>
      </c>
      <c r="P4109">
        <v>4415</v>
      </c>
      <c r="Q4109">
        <v>2</v>
      </c>
      <c r="R4109">
        <v>188</v>
      </c>
      <c r="S4109">
        <v>17</v>
      </c>
      <c r="T4109">
        <v>476</v>
      </c>
      <c r="U4109">
        <v>2</v>
      </c>
      <c r="V4109">
        <v>0</v>
      </c>
      <c r="W4109">
        <v>0</v>
      </c>
      <c r="X4109">
        <v>106.41949022881903</v>
      </c>
      <c r="Y4109">
        <v>1.8220544685154911</v>
      </c>
      <c r="Z4109">
        <v>10.800272642123078</v>
      </c>
      <c r="AA4109">
        <v>7.1854144932568325</v>
      </c>
      <c r="AB4109">
        <v>61.091719853109382</v>
      </c>
      <c r="AC4109">
        <v>40.408535856629371</v>
      </c>
      <c r="AD4109">
        <v>0</v>
      </c>
      <c r="AE4109">
        <v>227.72748754245316</v>
      </c>
    </row>
    <row r="4110" spans="1:31" x14ac:dyDescent="0.3">
      <c r="A4110">
        <v>2460336</v>
      </c>
      <c r="B4110">
        <v>1</v>
      </c>
      <c r="C4110" t="s">
        <v>80</v>
      </c>
      <c r="D4110" t="s">
        <v>97</v>
      </c>
      <c r="E4110" t="s">
        <v>173</v>
      </c>
      <c r="F4110" t="s">
        <v>12058</v>
      </c>
      <c r="G4110" t="s">
        <v>175</v>
      </c>
      <c r="H4110" t="s">
        <v>144</v>
      </c>
      <c r="I4110" t="s">
        <v>136</v>
      </c>
      <c r="J4110" t="s">
        <v>137</v>
      </c>
      <c r="K4110" t="s">
        <v>138</v>
      </c>
      <c r="L4110" t="s">
        <v>12059</v>
      </c>
      <c r="M4110" t="s">
        <v>12060</v>
      </c>
      <c r="N4110">
        <v>9.4733333329999994</v>
      </c>
      <c r="O4110">
        <v>0</v>
      </c>
      <c r="P4110">
        <v>3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9.3055711061101043</v>
      </c>
      <c r="Y4110">
        <v>0</v>
      </c>
      <c r="Z4110">
        <v>0</v>
      </c>
      <c r="AA4110">
        <v>0</v>
      </c>
      <c r="AB4110">
        <v>0</v>
      </c>
      <c r="AC4110">
        <v>0</v>
      </c>
      <c r="AD4110">
        <v>0</v>
      </c>
      <c r="AE4110">
        <v>9.3055711061101043</v>
      </c>
    </row>
    <row r="4111" spans="1:31" x14ac:dyDescent="0.3">
      <c r="A4111">
        <v>2460857</v>
      </c>
      <c r="B4111">
        <v>1</v>
      </c>
      <c r="C4111" t="s">
        <v>81</v>
      </c>
      <c r="D4111" t="s">
        <v>113</v>
      </c>
      <c r="E4111" t="s">
        <v>182</v>
      </c>
      <c r="F4111" t="s">
        <v>12061</v>
      </c>
      <c r="G4111" t="s">
        <v>956</v>
      </c>
      <c r="H4111" t="s">
        <v>144</v>
      </c>
      <c r="I4111" t="s">
        <v>136</v>
      </c>
      <c r="J4111" t="s">
        <v>137</v>
      </c>
      <c r="K4111" t="s">
        <v>138</v>
      </c>
      <c r="L4111" t="s">
        <v>12062</v>
      </c>
      <c r="M4111" t="s">
        <v>12063</v>
      </c>
      <c r="N4111">
        <v>3.7780555549999999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33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113.43583359408814</v>
      </c>
      <c r="AC4111">
        <v>0</v>
      </c>
      <c r="AD4111">
        <v>0</v>
      </c>
      <c r="AE4111">
        <v>113.43583359408814</v>
      </c>
    </row>
    <row r="4112" spans="1:31" x14ac:dyDescent="0.3">
      <c r="A4112">
        <v>2460479</v>
      </c>
      <c r="B4112">
        <v>1</v>
      </c>
      <c r="C4112" t="s">
        <v>80</v>
      </c>
      <c r="D4112" t="s">
        <v>85</v>
      </c>
      <c r="E4112" t="s">
        <v>173</v>
      </c>
      <c r="F4112" t="s">
        <v>12064</v>
      </c>
      <c r="G4112" t="s">
        <v>461</v>
      </c>
      <c r="H4112" t="s">
        <v>144</v>
      </c>
      <c r="I4112" t="s">
        <v>136</v>
      </c>
      <c r="J4112" t="s">
        <v>137</v>
      </c>
      <c r="K4112" t="s">
        <v>138</v>
      </c>
      <c r="L4112" t="s">
        <v>12065</v>
      </c>
      <c r="M4112" t="s">
        <v>12066</v>
      </c>
      <c r="N4112">
        <v>8.5919444439999992</v>
      </c>
      <c r="O4112">
        <v>0</v>
      </c>
      <c r="P4112">
        <v>9</v>
      </c>
      <c r="Q4112">
        <v>0</v>
      </c>
      <c r="R4112">
        <v>0</v>
      </c>
      <c r="S4112">
        <v>0</v>
      </c>
      <c r="T4112">
        <v>2</v>
      </c>
      <c r="U4112">
        <v>0</v>
      </c>
      <c r="V4112">
        <v>0</v>
      </c>
      <c r="W4112">
        <v>0</v>
      </c>
      <c r="X4112">
        <v>17.54555739784092</v>
      </c>
      <c r="Y4112">
        <v>0</v>
      </c>
      <c r="Z4112">
        <v>0</v>
      </c>
      <c r="AA4112">
        <v>0</v>
      </c>
      <c r="AB4112">
        <v>35.143798822055196</v>
      </c>
      <c r="AC4112">
        <v>0</v>
      </c>
      <c r="AD4112">
        <v>0</v>
      </c>
      <c r="AE4112">
        <v>52.689356219896112</v>
      </c>
    </row>
    <row r="4113" spans="1:31" x14ac:dyDescent="0.3">
      <c r="A4113">
        <v>2460814</v>
      </c>
      <c r="B4113">
        <v>1</v>
      </c>
      <c r="C4113" t="s">
        <v>80</v>
      </c>
      <c r="D4113" t="s">
        <v>95</v>
      </c>
      <c r="E4113" t="s">
        <v>169</v>
      </c>
      <c r="F4113" t="s">
        <v>12067</v>
      </c>
      <c r="G4113" t="s">
        <v>143</v>
      </c>
      <c r="H4113" t="s">
        <v>135</v>
      </c>
      <c r="I4113" t="s">
        <v>136</v>
      </c>
      <c r="J4113" t="s">
        <v>137</v>
      </c>
      <c r="K4113" t="s">
        <v>138</v>
      </c>
      <c r="L4113" t="s">
        <v>12068</v>
      </c>
      <c r="M4113" t="s">
        <v>12069</v>
      </c>
      <c r="N4113">
        <v>2.9097222220000001</v>
      </c>
      <c r="O4113">
        <v>0</v>
      </c>
      <c r="P4113">
        <v>0</v>
      </c>
      <c r="Q4113">
        <v>0</v>
      </c>
      <c r="R4113">
        <v>0</v>
      </c>
      <c r="S4113">
        <v>5</v>
      </c>
      <c r="T4113">
        <v>0</v>
      </c>
      <c r="U4113">
        <v>1</v>
      </c>
      <c r="V4113">
        <v>0</v>
      </c>
      <c r="W4113">
        <v>0</v>
      </c>
      <c r="X4113">
        <v>0</v>
      </c>
      <c r="Y4113">
        <v>0</v>
      </c>
      <c r="Z4113">
        <v>0</v>
      </c>
      <c r="AA4113">
        <v>1502.515501699984</v>
      </c>
      <c r="AB4113">
        <v>0</v>
      </c>
      <c r="AC4113">
        <v>5794.9011432736224</v>
      </c>
      <c r="AD4113">
        <v>0</v>
      </c>
      <c r="AE4113">
        <v>7297.4166449736067</v>
      </c>
    </row>
    <row r="4114" spans="1:31" x14ac:dyDescent="0.3">
      <c r="A4114">
        <v>2461478</v>
      </c>
      <c r="B4114">
        <v>1</v>
      </c>
      <c r="C4114" t="s">
        <v>80</v>
      </c>
      <c r="D4114" t="s">
        <v>96</v>
      </c>
      <c r="E4114" t="s">
        <v>169</v>
      </c>
      <c r="F4114" t="s">
        <v>3643</v>
      </c>
      <c r="G4114" t="s">
        <v>143</v>
      </c>
      <c r="H4114" t="s">
        <v>135</v>
      </c>
      <c r="I4114" t="s">
        <v>136</v>
      </c>
      <c r="J4114" t="s">
        <v>137</v>
      </c>
      <c r="K4114" t="s">
        <v>138</v>
      </c>
      <c r="L4114" t="s">
        <v>12070</v>
      </c>
      <c r="M4114" t="s">
        <v>12071</v>
      </c>
      <c r="N4114">
        <v>0.88611111099999995</v>
      </c>
      <c r="O4114">
        <v>2</v>
      </c>
      <c r="P4114">
        <v>105</v>
      </c>
      <c r="Q4114">
        <v>3</v>
      </c>
      <c r="R4114">
        <v>0</v>
      </c>
      <c r="S4114">
        <v>7</v>
      </c>
      <c r="T4114">
        <v>1</v>
      </c>
      <c r="U4114">
        <v>0</v>
      </c>
      <c r="V4114">
        <v>0</v>
      </c>
      <c r="W4114">
        <v>0.74227692813650048</v>
      </c>
      <c r="X4114">
        <v>21.950727030294654</v>
      </c>
      <c r="Y4114">
        <v>1.5657447383318499</v>
      </c>
      <c r="Z4114">
        <v>0</v>
      </c>
      <c r="AA4114">
        <v>34.186889292573788</v>
      </c>
      <c r="AB4114">
        <v>0</v>
      </c>
      <c r="AC4114">
        <v>0</v>
      </c>
      <c r="AD4114">
        <v>0</v>
      </c>
      <c r="AE4114">
        <v>58.445637989336795</v>
      </c>
    </row>
    <row r="4115" spans="1:31" x14ac:dyDescent="0.3">
      <c r="A4115">
        <v>2460622</v>
      </c>
      <c r="B4115">
        <v>1</v>
      </c>
      <c r="C4115" t="s">
        <v>80</v>
      </c>
      <c r="D4115" t="s">
        <v>93</v>
      </c>
      <c r="E4115" t="s">
        <v>141</v>
      </c>
      <c r="F4115" t="s">
        <v>12072</v>
      </c>
      <c r="G4115" t="s">
        <v>156</v>
      </c>
      <c r="H4115" t="s">
        <v>144</v>
      </c>
      <c r="I4115" t="s">
        <v>136</v>
      </c>
      <c r="J4115" t="s">
        <v>137</v>
      </c>
      <c r="K4115" t="s">
        <v>138</v>
      </c>
      <c r="L4115" t="s">
        <v>12073</v>
      </c>
      <c r="M4115" t="s">
        <v>12074</v>
      </c>
      <c r="N4115">
        <v>5.903333333</v>
      </c>
      <c r="O4115">
        <v>0</v>
      </c>
      <c r="P4115">
        <v>18</v>
      </c>
      <c r="Q4115">
        <v>0</v>
      </c>
      <c r="R4115">
        <v>7</v>
      </c>
      <c r="S4115">
        <v>0</v>
      </c>
      <c r="T4115">
        <v>11</v>
      </c>
      <c r="U4115">
        <v>0</v>
      </c>
      <c r="V4115">
        <v>0</v>
      </c>
      <c r="W4115">
        <v>0</v>
      </c>
      <c r="X4115">
        <v>41.918411412300507</v>
      </c>
      <c r="Y4115">
        <v>0</v>
      </c>
      <c r="Z4115">
        <v>27.459796101790637</v>
      </c>
      <c r="AA4115">
        <v>0</v>
      </c>
      <c r="AB4115">
        <v>36.03761624399278</v>
      </c>
      <c r="AC4115">
        <v>0</v>
      </c>
      <c r="AD4115">
        <v>0</v>
      </c>
      <c r="AE4115">
        <v>105.41582375808392</v>
      </c>
    </row>
    <row r="4116" spans="1:31" x14ac:dyDescent="0.3">
      <c r="A4116">
        <v>2460545</v>
      </c>
      <c r="B4116">
        <v>1</v>
      </c>
      <c r="C4116" t="s">
        <v>80</v>
      </c>
      <c r="D4116" t="s">
        <v>99</v>
      </c>
      <c r="E4116" t="s">
        <v>147</v>
      </c>
      <c r="F4116" t="s">
        <v>12075</v>
      </c>
      <c r="G4116" t="s">
        <v>134</v>
      </c>
      <c r="H4116" t="s">
        <v>135</v>
      </c>
      <c r="I4116" t="s">
        <v>136</v>
      </c>
      <c r="J4116" t="s">
        <v>137</v>
      </c>
      <c r="K4116" t="s">
        <v>138</v>
      </c>
      <c r="L4116" t="s">
        <v>12076</v>
      </c>
      <c r="M4116" t="s">
        <v>12077</v>
      </c>
      <c r="N4116">
        <v>1.7980555549999999</v>
      </c>
      <c r="O4116">
        <v>0</v>
      </c>
      <c r="P4116">
        <v>86</v>
      </c>
      <c r="Q4116">
        <v>0</v>
      </c>
      <c r="R4116">
        <v>0</v>
      </c>
      <c r="S4116">
        <v>0</v>
      </c>
      <c r="T4116">
        <v>9</v>
      </c>
      <c r="U4116">
        <v>0</v>
      </c>
      <c r="V4116">
        <v>1</v>
      </c>
      <c r="W4116">
        <v>0</v>
      </c>
      <c r="X4116">
        <v>26.5977854137947</v>
      </c>
      <c r="Y4116">
        <v>0</v>
      </c>
      <c r="Z4116">
        <v>0</v>
      </c>
      <c r="AA4116">
        <v>0</v>
      </c>
      <c r="AB4116">
        <v>9.4601548023037481</v>
      </c>
      <c r="AC4116">
        <v>0</v>
      </c>
      <c r="AD4116">
        <v>5.9381111764898886</v>
      </c>
      <c r="AE4116">
        <v>41.996051392588335</v>
      </c>
    </row>
    <row r="4117" spans="1:31" x14ac:dyDescent="0.3">
      <c r="A4117">
        <v>2460645</v>
      </c>
      <c r="B4117">
        <v>1</v>
      </c>
      <c r="C4117" t="s">
        <v>80</v>
      </c>
      <c r="D4117" t="s">
        <v>96</v>
      </c>
      <c r="E4117" t="s">
        <v>182</v>
      </c>
      <c r="F4117" t="s">
        <v>4918</v>
      </c>
      <c r="G4117" t="s">
        <v>156</v>
      </c>
      <c r="H4117" t="s">
        <v>144</v>
      </c>
      <c r="I4117" t="s">
        <v>136</v>
      </c>
      <c r="J4117" t="s">
        <v>137</v>
      </c>
      <c r="K4117" t="s">
        <v>138</v>
      </c>
      <c r="L4117" t="s">
        <v>12078</v>
      </c>
      <c r="M4117" t="s">
        <v>12079</v>
      </c>
      <c r="N4117">
        <v>0.77500000000000002</v>
      </c>
      <c r="O4117">
        <v>0</v>
      </c>
      <c r="P4117">
        <v>21</v>
      </c>
      <c r="Q4117">
        <v>0</v>
      </c>
      <c r="R4117">
        <v>0</v>
      </c>
      <c r="S4117">
        <v>0</v>
      </c>
      <c r="T4117">
        <v>6</v>
      </c>
      <c r="U4117">
        <v>0</v>
      </c>
      <c r="V4117">
        <v>0</v>
      </c>
      <c r="W4117">
        <v>0</v>
      </c>
      <c r="X4117">
        <v>12.274127313082534</v>
      </c>
      <c r="Y4117">
        <v>0</v>
      </c>
      <c r="Z4117">
        <v>0</v>
      </c>
      <c r="AA4117">
        <v>0</v>
      </c>
      <c r="AB4117">
        <v>9.0501213304183352</v>
      </c>
      <c r="AC4117">
        <v>0</v>
      </c>
      <c r="AD4117">
        <v>0</v>
      </c>
      <c r="AE4117">
        <v>21.324248643500869</v>
      </c>
    </row>
    <row r="4118" spans="1:31" x14ac:dyDescent="0.3">
      <c r="A4118">
        <v>2461186</v>
      </c>
      <c r="B4118">
        <v>1</v>
      </c>
      <c r="C4118" t="s">
        <v>80</v>
      </c>
      <c r="D4118" t="s">
        <v>85</v>
      </c>
      <c r="E4118" t="s">
        <v>173</v>
      </c>
      <c r="F4118" t="s">
        <v>12080</v>
      </c>
      <c r="G4118" t="s">
        <v>461</v>
      </c>
      <c r="H4118" t="s">
        <v>144</v>
      </c>
      <c r="I4118" t="s">
        <v>136</v>
      </c>
      <c r="J4118" t="s">
        <v>137</v>
      </c>
      <c r="K4118" t="s">
        <v>138</v>
      </c>
      <c r="L4118" t="s">
        <v>12081</v>
      </c>
      <c r="M4118" t="s">
        <v>12082</v>
      </c>
      <c r="N4118">
        <v>5.886111111</v>
      </c>
      <c r="O4118">
        <v>0</v>
      </c>
      <c r="P4118">
        <v>11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49.61549789696754</v>
      </c>
      <c r="Y4118">
        <v>0</v>
      </c>
      <c r="Z4118">
        <v>0</v>
      </c>
      <c r="AA4118">
        <v>0</v>
      </c>
      <c r="AB4118">
        <v>0</v>
      </c>
      <c r="AC4118">
        <v>0</v>
      </c>
      <c r="AD4118">
        <v>0</v>
      </c>
      <c r="AE4118">
        <v>49.61549789696754</v>
      </c>
    </row>
    <row r="4119" spans="1:31" x14ac:dyDescent="0.3">
      <c r="A4119">
        <v>2460522</v>
      </c>
      <c r="B4119">
        <v>1</v>
      </c>
      <c r="C4119" t="s">
        <v>80</v>
      </c>
      <c r="D4119" t="s">
        <v>105</v>
      </c>
      <c r="E4119" t="s">
        <v>173</v>
      </c>
      <c r="F4119" t="s">
        <v>12083</v>
      </c>
      <c r="G4119" t="s">
        <v>175</v>
      </c>
      <c r="H4119" t="s">
        <v>144</v>
      </c>
      <c r="I4119" t="s">
        <v>136</v>
      </c>
      <c r="J4119" t="s">
        <v>137</v>
      </c>
      <c r="K4119" t="s">
        <v>138</v>
      </c>
      <c r="L4119" t="s">
        <v>12084</v>
      </c>
      <c r="M4119" t="s">
        <v>12085</v>
      </c>
      <c r="N4119">
        <v>5.9408333329999996</v>
      </c>
      <c r="O4119">
        <v>0</v>
      </c>
      <c r="P4119">
        <v>11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17.207253507963845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0</v>
      </c>
      <c r="AE4119">
        <v>17.207253507963845</v>
      </c>
    </row>
    <row r="4120" spans="1:31" x14ac:dyDescent="0.3">
      <c r="A4120">
        <v>2461043</v>
      </c>
      <c r="B4120">
        <v>1</v>
      </c>
      <c r="C4120" t="s">
        <v>81</v>
      </c>
      <c r="D4120" t="s">
        <v>122</v>
      </c>
      <c r="E4120" t="s">
        <v>169</v>
      </c>
      <c r="F4120" t="s">
        <v>12086</v>
      </c>
      <c r="G4120" t="s">
        <v>149</v>
      </c>
      <c r="H4120" t="s">
        <v>135</v>
      </c>
      <c r="I4120" t="s">
        <v>136</v>
      </c>
      <c r="J4120" t="s">
        <v>137</v>
      </c>
      <c r="K4120" t="s">
        <v>138</v>
      </c>
      <c r="L4120" t="s">
        <v>12087</v>
      </c>
      <c r="M4120" t="s">
        <v>12088</v>
      </c>
      <c r="N4120">
        <v>0.18055555500000001</v>
      </c>
      <c r="O4120">
        <v>0</v>
      </c>
      <c r="P4120">
        <v>11364</v>
      </c>
      <c r="Q4120">
        <v>0</v>
      </c>
      <c r="R4120">
        <v>12</v>
      </c>
      <c r="S4120">
        <v>11</v>
      </c>
      <c r="T4120">
        <v>773</v>
      </c>
      <c r="U4120">
        <v>0</v>
      </c>
      <c r="V4120">
        <v>2</v>
      </c>
      <c r="W4120">
        <v>0</v>
      </c>
      <c r="X4120">
        <v>494.14112678837137</v>
      </c>
      <c r="Y4120">
        <v>0</v>
      </c>
      <c r="Z4120">
        <v>0.55629413989743648</v>
      </c>
      <c r="AA4120">
        <v>23.229631561091558</v>
      </c>
      <c r="AB4120">
        <v>173.31916569442797</v>
      </c>
      <c r="AC4120">
        <v>0</v>
      </c>
      <c r="AD4120">
        <v>4.0191674812811122</v>
      </c>
      <c r="AE4120">
        <v>695.2653856650694</v>
      </c>
    </row>
    <row r="4121" spans="1:31" x14ac:dyDescent="0.3">
      <c r="A4121">
        <v>2461292</v>
      </c>
      <c r="B4121">
        <v>1</v>
      </c>
      <c r="C4121" t="s">
        <v>80</v>
      </c>
      <c r="D4121" t="s">
        <v>101</v>
      </c>
      <c r="E4121" t="s">
        <v>141</v>
      </c>
      <c r="F4121" t="s">
        <v>10817</v>
      </c>
      <c r="G4121" t="s">
        <v>156</v>
      </c>
      <c r="H4121" t="s">
        <v>144</v>
      </c>
      <c r="I4121" t="s">
        <v>136</v>
      </c>
      <c r="J4121" t="s">
        <v>137</v>
      </c>
      <c r="K4121" t="s">
        <v>138</v>
      </c>
      <c r="L4121" t="s">
        <v>12089</v>
      </c>
      <c r="M4121" t="s">
        <v>12090</v>
      </c>
      <c r="N4121">
        <v>1.8977777769999999</v>
      </c>
      <c r="O4121">
        <v>0</v>
      </c>
      <c r="P4121">
        <v>28</v>
      </c>
      <c r="Q4121">
        <v>0</v>
      </c>
      <c r="R4121">
        <v>0</v>
      </c>
      <c r="S4121">
        <v>0</v>
      </c>
      <c r="T4121">
        <v>15</v>
      </c>
      <c r="U4121">
        <v>0</v>
      </c>
      <c r="V4121">
        <v>0</v>
      </c>
      <c r="W4121">
        <v>0</v>
      </c>
      <c r="X4121">
        <v>18.570689472385531</v>
      </c>
      <c r="Y4121">
        <v>0</v>
      </c>
      <c r="Z4121">
        <v>0</v>
      </c>
      <c r="AA4121">
        <v>0</v>
      </c>
      <c r="AB4121">
        <v>29.552166155402809</v>
      </c>
      <c r="AC4121">
        <v>0</v>
      </c>
      <c r="AD4121">
        <v>0</v>
      </c>
      <c r="AE4121">
        <v>48.12285562778834</v>
      </c>
    </row>
    <row r="4122" spans="1:31" x14ac:dyDescent="0.3">
      <c r="A4122">
        <v>2460565</v>
      </c>
      <c r="B4122">
        <v>1</v>
      </c>
      <c r="C4122" t="s">
        <v>80</v>
      </c>
      <c r="D4122" t="s">
        <v>96</v>
      </c>
      <c r="E4122" t="s">
        <v>141</v>
      </c>
      <c r="F4122" t="s">
        <v>12091</v>
      </c>
      <c r="G4122" t="s">
        <v>143</v>
      </c>
      <c r="H4122" t="s">
        <v>144</v>
      </c>
      <c r="I4122" t="s">
        <v>136</v>
      </c>
      <c r="J4122" t="s">
        <v>137</v>
      </c>
      <c r="K4122" t="s">
        <v>138</v>
      </c>
      <c r="L4122" t="s">
        <v>12092</v>
      </c>
      <c r="M4122" t="s">
        <v>12093</v>
      </c>
      <c r="N4122">
        <v>0.578333333</v>
      </c>
      <c r="O4122">
        <v>0</v>
      </c>
      <c r="P4122">
        <v>11</v>
      </c>
      <c r="Q4122">
        <v>0</v>
      </c>
      <c r="R4122">
        <v>0</v>
      </c>
      <c r="S4122">
        <v>0</v>
      </c>
      <c r="T4122">
        <v>8</v>
      </c>
      <c r="U4122">
        <v>0</v>
      </c>
      <c r="V4122">
        <v>0</v>
      </c>
      <c r="W4122">
        <v>0</v>
      </c>
      <c r="X4122">
        <v>4.2646955773501478</v>
      </c>
      <c r="Y4122">
        <v>0</v>
      </c>
      <c r="Z4122">
        <v>0</v>
      </c>
      <c r="AA4122">
        <v>0</v>
      </c>
      <c r="AB4122">
        <v>11.762857525701868</v>
      </c>
      <c r="AC4122">
        <v>0</v>
      </c>
      <c r="AD4122">
        <v>0</v>
      </c>
      <c r="AE4122">
        <v>16.027553103052014</v>
      </c>
    </row>
    <row r="4123" spans="1:31" x14ac:dyDescent="0.3">
      <c r="A4123">
        <v>2460416</v>
      </c>
      <c r="B4123">
        <v>1</v>
      </c>
      <c r="C4123" t="s">
        <v>80</v>
      </c>
      <c r="D4123" t="s">
        <v>96</v>
      </c>
      <c r="E4123" t="s">
        <v>159</v>
      </c>
      <c r="F4123" t="s">
        <v>12094</v>
      </c>
      <c r="G4123" t="s">
        <v>725</v>
      </c>
      <c r="H4123" t="s">
        <v>144</v>
      </c>
      <c r="I4123" t="s">
        <v>136</v>
      </c>
      <c r="J4123" t="s">
        <v>137</v>
      </c>
      <c r="K4123" t="s">
        <v>138</v>
      </c>
      <c r="L4123" t="s">
        <v>12095</v>
      </c>
      <c r="M4123" t="s">
        <v>12096</v>
      </c>
      <c r="N4123">
        <v>1.018611111</v>
      </c>
      <c r="O4123">
        <v>0</v>
      </c>
      <c r="P4123">
        <v>94</v>
      </c>
      <c r="Q4123">
        <v>0</v>
      </c>
      <c r="R4123">
        <v>1</v>
      </c>
      <c r="S4123">
        <v>0</v>
      </c>
      <c r="T4123">
        <v>12</v>
      </c>
      <c r="U4123">
        <v>0</v>
      </c>
      <c r="V4123">
        <v>0</v>
      </c>
      <c r="W4123">
        <v>0</v>
      </c>
      <c r="X4123">
        <v>62.44152003766299</v>
      </c>
      <c r="Y4123">
        <v>0</v>
      </c>
      <c r="Z4123">
        <v>0.77159572297149159</v>
      </c>
      <c r="AA4123">
        <v>0</v>
      </c>
      <c r="AB4123">
        <v>12.66147254789734</v>
      </c>
      <c r="AC4123">
        <v>0</v>
      </c>
      <c r="AD4123">
        <v>0</v>
      </c>
      <c r="AE4123">
        <v>75.874588308531827</v>
      </c>
    </row>
    <row r="4124" spans="1:31" x14ac:dyDescent="0.3">
      <c r="A4124">
        <v>2460708</v>
      </c>
      <c r="B4124">
        <v>1</v>
      </c>
      <c r="C4124" t="s">
        <v>80</v>
      </c>
      <c r="D4124" t="s">
        <v>95</v>
      </c>
      <c r="E4124" t="s">
        <v>132</v>
      </c>
      <c r="F4124" t="s">
        <v>3170</v>
      </c>
      <c r="G4124" t="s">
        <v>149</v>
      </c>
      <c r="H4124" t="s">
        <v>135</v>
      </c>
      <c r="I4124" t="s">
        <v>136</v>
      </c>
      <c r="J4124" t="s">
        <v>137</v>
      </c>
      <c r="K4124" t="s">
        <v>138</v>
      </c>
      <c r="L4124" t="s">
        <v>12097</v>
      </c>
      <c r="M4124" t="s">
        <v>12098</v>
      </c>
      <c r="N4124">
        <v>1.4455555550000001</v>
      </c>
      <c r="O4124">
        <v>0</v>
      </c>
      <c r="P4124">
        <v>737</v>
      </c>
      <c r="Q4124">
        <v>6</v>
      </c>
      <c r="R4124">
        <v>19</v>
      </c>
      <c r="S4124">
        <v>7</v>
      </c>
      <c r="T4124">
        <v>39</v>
      </c>
      <c r="U4124">
        <v>1</v>
      </c>
      <c r="V4124">
        <v>0</v>
      </c>
      <c r="W4124">
        <v>0</v>
      </c>
      <c r="X4124">
        <v>244.89817761253317</v>
      </c>
      <c r="Y4124">
        <v>44.949768928518118</v>
      </c>
      <c r="Z4124">
        <v>6.4966164035782432</v>
      </c>
      <c r="AA4124">
        <v>308.4035602106872</v>
      </c>
      <c r="AB4124">
        <v>71.113328293654419</v>
      </c>
      <c r="AC4124">
        <v>174.52532767356078</v>
      </c>
      <c r="AD4124">
        <v>0</v>
      </c>
      <c r="AE4124">
        <v>850.38677912253195</v>
      </c>
    </row>
    <row r="4125" spans="1:31" x14ac:dyDescent="0.3">
      <c r="A4125">
        <v>2461100</v>
      </c>
      <c r="B4125">
        <v>1</v>
      </c>
      <c r="C4125" t="s">
        <v>81</v>
      </c>
      <c r="D4125" t="s">
        <v>118</v>
      </c>
      <c r="E4125" t="s">
        <v>141</v>
      </c>
      <c r="F4125" t="s">
        <v>12099</v>
      </c>
      <c r="G4125" t="s">
        <v>200</v>
      </c>
      <c r="H4125" t="s">
        <v>144</v>
      </c>
      <c r="I4125" t="s">
        <v>136</v>
      </c>
      <c r="J4125" t="s">
        <v>137</v>
      </c>
      <c r="K4125" t="s">
        <v>138</v>
      </c>
      <c r="L4125" t="s">
        <v>12100</v>
      </c>
      <c r="M4125" t="s">
        <v>12101</v>
      </c>
      <c r="N4125">
        <v>1.5338888879999999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4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  <c r="AA4125">
        <v>0</v>
      </c>
      <c r="AB4125">
        <v>8.1291863984889901</v>
      </c>
      <c r="AC4125">
        <v>0</v>
      </c>
      <c r="AD4125">
        <v>0</v>
      </c>
      <c r="AE4125">
        <v>8.1291863984889901</v>
      </c>
    </row>
    <row r="4126" spans="1:31" x14ac:dyDescent="0.3">
      <c r="A4126">
        <v>2460917</v>
      </c>
      <c r="B4126">
        <v>1</v>
      </c>
      <c r="C4126" t="s">
        <v>80</v>
      </c>
      <c r="D4126" t="s">
        <v>107</v>
      </c>
      <c r="E4126" t="s">
        <v>141</v>
      </c>
      <c r="F4126" t="s">
        <v>12102</v>
      </c>
      <c r="G4126" t="s">
        <v>143</v>
      </c>
      <c r="H4126" t="s">
        <v>144</v>
      </c>
      <c r="I4126" t="s">
        <v>136</v>
      </c>
      <c r="J4126" t="s">
        <v>137</v>
      </c>
      <c r="K4126" t="s">
        <v>138</v>
      </c>
      <c r="L4126" t="s">
        <v>12103</v>
      </c>
      <c r="M4126" t="s">
        <v>12104</v>
      </c>
      <c r="N4126">
        <v>1.2594444440000001</v>
      </c>
      <c r="O4126">
        <v>0</v>
      </c>
      <c r="P4126">
        <v>73</v>
      </c>
      <c r="Q4126">
        <v>0</v>
      </c>
      <c r="R4126">
        <v>0</v>
      </c>
      <c r="S4126">
        <v>0</v>
      </c>
      <c r="T4126">
        <v>2</v>
      </c>
      <c r="U4126">
        <v>0</v>
      </c>
      <c r="V4126">
        <v>0</v>
      </c>
      <c r="W4126">
        <v>0</v>
      </c>
      <c r="X4126">
        <v>38.83164265612578</v>
      </c>
      <c r="Y4126">
        <v>0</v>
      </c>
      <c r="Z4126">
        <v>0</v>
      </c>
      <c r="AA4126">
        <v>0</v>
      </c>
      <c r="AB4126">
        <v>13.728530408257432</v>
      </c>
      <c r="AC4126">
        <v>0</v>
      </c>
      <c r="AD4126">
        <v>0</v>
      </c>
      <c r="AE4126">
        <v>52.560173064383214</v>
      </c>
    </row>
    <row r="4127" spans="1:31" x14ac:dyDescent="0.3">
      <c r="A4127">
        <v>2460539</v>
      </c>
      <c r="B4127">
        <v>1</v>
      </c>
      <c r="C4127" t="s">
        <v>80</v>
      </c>
      <c r="D4127" t="s">
        <v>108</v>
      </c>
      <c r="E4127" t="s">
        <v>141</v>
      </c>
      <c r="F4127" t="s">
        <v>12105</v>
      </c>
      <c r="G4127" t="s">
        <v>156</v>
      </c>
      <c r="H4127" t="s">
        <v>144</v>
      </c>
      <c r="I4127" t="s">
        <v>136</v>
      </c>
      <c r="J4127" t="s">
        <v>137</v>
      </c>
      <c r="K4127" t="s">
        <v>138</v>
      </c>
      <c r="L4127" t="s">
        <v>12106</v>
      </c>
      <c r="M4127" t="s">
        <v>12107</v>
      </c>
      <c r="N4127">
        <v>1.734444444</v>
      </c>
      <c r="O4127">
        <v>0</v>
      </c>
      <c r="P4127">
        <v>4</v>
      </c>
      <c r="Q4127">
        <v>0</v>
      </c>
      <c r="R4127">
        <v>2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1.6672147563899782</v>
      </c>
      <c r="Y4127">
        <v>0</v>
      </c>
      <c r="Z4127">
        <v>0.9142372872515081</v>
      </c>
      <c r="AA4127">
        <v>0</v>
      </c>
      <c r="AB4127">
        <v>0</v>
      </c>
      <c r="AC4127">
        <v>0</v>
      </c>
      <c r="AD4127">
        <v>0</v>
      </c>
      <c r="AE4127">
        <v>2.5814520436414865</v>
      </c>
    </row>
    <row r="4128" spans="1:31" x14ac:dyDescent="0.3">
      <c r="A4128">
        <v>2460393</v>
      </c>
      <c r="B4128">
        <v>1</v>
      </c>
      <c r="C4128" t="s">
        <v>80</v>
      </c>
      <c r="D4128" t="s">
        <v>92</v>
      </c>
      <c r="E4128" t="s">
        <v>147</v>
      </c>
      <c r="F4128" t="s">
        <v>12108</v>
      </c>
      <c r="G4128" t="s">
        <v>134</v>
      </c>
      <c r="H4128" t="s">
        <v>135</v>
      </c>
      <c r="I4128" t="s">
        <v>136</v>
      </c>
      <c r="J4128" t="s">
        <v>137</v>
      </c>
      <c r="K4128" t="s">
        <v>138</v>
      </c>
      <c r="L4128" t="s">
        <v>12109</v>
      </c>
      <c r="M4128" t="s">
        <v>12110</v>
      </c>
      <c r="N4128">
        <v>3.3594444440000002</v>
      </c>
      <c r="O4128">
        <v>0</v>
      </c>
      <c r="P4128">
        <v>72</v>
      </c>
      <c r="Q4128">
        <v>0</v>
      </c>
      <c r="R4128">
        <v>26</v>
      </c>
      <c r="S4128">
        <v>1</v>
      </c>
      <c r="T4128">
        <v>18</v>
      </c>
      <c r="U4128">
        <v>0</v>
      </c>
      <c r="V4128">
        <v>0</v>
      </c>
      <c r="W4128">
        <v>0</v>
      </c>
      <c r="X4128">
        <v>104.80764739106816</v>
      </c>
      <c r="Y4128">
        <v>0</v>
      </c>
      <c r="Z4128">
        <v>22.788454258449736</v>
      </c>
      <c r="AA4128">
        <v>6.8671193447505301</v>
      </c>
      <c r="AB4128">
        <v>126.63939239540773</v>
      </c>
      <c r="AC4128">
        <v>0</v>
      </c>
      <c r="AD4128">
        <v>0</v>
      </c>
      <c r="AE4128">
        <v>261.10261338967615</v>
      </c>
    </row>
    <row r="4129" spans="1:31" x14ac:dyDescent="0.3">
      <c r="A4129">
        <v>2460725</v>
      </c>
      <c r="B4129">
        <v>1</v>
      </c>
      <c r="C4129" t="s">
        <v>80</v>
      </c>
      <c r="D4129" t="s">
        <v>94</v>
      </c>
      <c r="E4129" t="s">
        <v>147</v>
      </c>
      <c r="F4129" t="s">
        <v>12111</v>
      </c>
      <c r="G4129" t="s">
        <v>134</v>
      </c>
      <c r="H4129" t="s">
        <v>135</v>
      </c>
      <c r="I4129" t="s">
        <v>136</v>
      </c>
      <c r="J4129" t="s">
        <v>137</v>
      </c>
      <c r="K4129" t="s">
        <v>138</v>
      </c>
      <c r="L4129" t="s">
        <v>12112</v>
      </c>
      <c r="M4129" t="s">
        <v>12113</v>
      </c>
      <c r="N4129">
        <v>5.0599999999999996</v>
      </c>
      <c r="O4129">
        <v>0</v>
      </c>
      <c r="P4129">
        <v>126</v>
      </c>
      <c r="Q4129">
        <v>0</v>
      </c>
      <c r="R4129">
        <v>0</v>
      </c>
      <c r="S4129">
        <v>0</v>
      </c>
      <c r="T4129">
        <v>3</v>
      </c>
      <c r="U4129">
        <v>0</v>
      </c>
      <c r="V4129">
        <v>0</v>
      </c>
      <c r="W4129">
        <v>0</v>
      </c>
      <c r="X4129">
        <v>58.928825906495334</v>
      </c>
      <c r="Y4129">
        <v>0</v>
      </c>
      <c r="Z4129">
        <v>0</v>
      </c>
      <c r="AA4129">
        <v>0</v>
      </c>
      <c r="AB4129">
        <v>36.423784234092949</v>
      </c>
      <c r="AC4129">
        <v>0</v>
      </c>
      <c r="AD4129">
        <v>0</v>
      </c>
      <c r="AE4129">
        <v>95.352610140588283</v>
      </c>
    </row>
    <row r="4130" spans="1:31" x14ac:dyDescent="0.3">
      <c r="A4130">
        <v>2461412</v>
      </c>
      <c r="B4130">
        <v>1</v>
      </c>
      <c r="C4130" t="s">
        <v>81</v>
      </c>
      <c r="D4130" t="s">
        <v>119</v>
      </c>
      <c r="E4130" t="s">
        <v>141</v>
      </c>
      <c r="F4130" t="s">
        <v>12114</v>
      </c>
      <c r="G4130" t="s">
        <v>156</v>
      </c>
      <c r="H4130" t="s">
        <v>144</v>
      </c>
      <c r="I4130" t="s">
        <v>136</v>
      </c>
      <c r="J4130" t="s">
        <v>137</v>
      </c>
      <c r="K4130" t="s">
        <v>138</v>
      </c>
      <c r="L4130" t="s">
        <v>12115</v>
      </c>
      <c r="M4130" t="s">
        <v>12116</v>
      </c>
      <c r="N4130">
        <v>2.3483333329999998</v>
      </c>
      <c r="O4130">
        <v>0</v>
      </c>
      <c r="P4130">
        <v>30</v>
      </c>
      <c r="Q4130">
        <v>0</v>
      </c>
      <c r="R4130">
        <v>3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2.3318992574939266</v>
      </c>
      <c r="Y4130">
        <v>0</v>
      </c>
      <c r="Z4130">
        <v>8.7218593196545041E-2</v>
      </c>
      <c r="AA4130">
        <v>0</v>
      </c>
      <c r="AB4130">
        <v>0</v>
      </c>
      <c r="AC4130">
        <v>0</v>
      </c>
      <c r="AD4130">
        <v>0</v>
      </c>
      <c r="AE4130">
        <v>2.4191178506904718</v>
      </c>
    </row>
    <row r="4131" spans="1:31" x14ac:dyDescent="0.3">
      <c r="A4131">
        <v>2478421</v>
      </c>
      <c r="B4131">
        <v>1</v>
      </c>
      <c r="C4131" t="s">
        <v>81</v>
      </c>
      <c r="D4131" t="s">
        <v>123</v>
      </c>
      <c r="E4131" t="s">
        <v>147</v>
      </c>
      <c r="F4131" t="s">
        <v>12117</v>
      </c>
      <c r="G4131" t="s">
        <v>149</v>
      </c>
      <c r="H4131" t="s">
        <v>135</v>
      </c>
      <c r="I4131" t="s">
        <v>136</v>
      </c>
      <c r="J4131" t="s">
        <v>137</v>
      </c>
      <c r="K4131" t="s">
        <v>138</v>
      </c>
      <c r="L4131" t="s">
        <v>12118</v>
      </c>
      <c r="M4131" t="s">
        <v>12119</v>
      </c>
      <c r="N4131">
        <v>6.2</v>
      </c>
      <c r="O4131">
        <v>0</v>
      </c>
      <c r="P4131">
        <v>0</v>
      </c>
      <c r="Q4131">
        <v>8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31.996793312395852</v>
      </c>
      <c r="Z4131">
        <v>0</v>
      </c>
      <c r="AA4131">
        <v>0</v>
      </c>
      <c r="AB4131">
        <v>0</v>
      </c>
      <c r="AC4131">
        <v>0</v>
      </c>
      <c r="AD4131">
        <v>0</v>
      </c>
      <c r="AE4131">
        <v>31.996793312395852</v>
      </c>
    </row>
    <row r="4132" spans="1:31" x14ac:dyDescent="0.3">
      <c r="A4132">
        <v>2461040</v>
      </c>
      <c r="B4132">
        <v>1</v>
      </c>
      <c r="C4132" t="s">
        <v>80</v>
      </c>
      <c r="D4132" t="s">
        <v>89</v>
      </c>
      <c r="E4132" t="s">
        <v>182</v>
      </c>
      <c r="F4132" t="s">
        <v>12120</v>
      </c>
      <c r="G4132" t="s">
        <v>259</v>
      </c>
      <c r="H4132" t="s">
        <v>144</v>
      </c>
      <c r="I4132" t="s">
        <v>136</v>
      </c>
      <c r="J4132" t="s">
        <v>137</v>
      </c>
      <c r="K4132" t="s">
        <v>138</v>
      </c>
      <c r="L4132" t="s">
        <v>12121</v>
      </c>
      <c r="M4132" t="s">
        <v>12122</v>
      </c>
      <c r="N4132">
        <v>1.814444444</v>
      </c>
      <c r="O4132">
        <v>0</v>
      </c>
      <c r="P4132">
        <v>84</v>
      </c>
      <c r="Q4132">
        <v>0</v>
      </c>
      <c r="R4132">
        <v>0</v>
      </c>
      <c r="S4132">
        <v>0</v>
      </c>
      <c r="T4132">
        <v>6</v>
      </c>
      <c r="U4132">
        <v>0</v>
      </c>
      <c r="V4132">
        <v>0</v>
      </c>
      <c r="W4132">
        <v>0</v>
      </c>
      <c r="X4132">
        <v>48.407091651536149</v>
      </c>
      <c r="Y4132">
        <v>0</v>
      </c>
      <c r="Z4132">
        <v>0</v>
      </c>
      <c r="AA4132">
        <v>0</v>
      </c>
      <c r="AB4132">
        <v>17.872021690533558</v>
      </c>
      <c r="AC4132">
        <v>0</v>
      </c>
      <c r="AD4132">
        <v>0</v>
      </c>
      <c r="AE4132">
        <v>66.279113342069707</v>
      </c>
    </row>
    <row r="4133" spans="1:31" x14ac:dyDescent="0.3">
      <c r="A4133">
        <v>2461458</v>
      </c>
      <c r="B4133">
        <v>1</v>
      </c>
      <c r="C4133" t="s">
        <v>80</v>
      </c>
      <c r="D4133" t="s">
        <v>82</v>
      </c>
      <c r="E4133" t="s">
        <v>173</v>
      </c>
      <c r="F4133" t="s">
        <v>12123</v>
      </c>
      <c r="G4133" t="s">
        <v>175</v>
      </c>
      <c r="H4133" t="s">
        <v>144</v>
      </c>
      <c r="I4133" t="s">
        <v>136</v>
      </c>
      <c r="J4133" t="s">
        <v>137</v>
      </c>
      <c r="K4133" t="s">
        <v>138</v>
      </c>
      <c r="L4133" t="s">
        <v>12124</v>
      </c>
      <c r="M4133" t="s">
        <v>12125</v>
      </c>
      <c r="N4133">
        <v>3.7711111110000002</v>
      </c>
      <c r="O4133">
        <v>0</v>
      </c>
      <c r="P4133">
        <v>1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0.60303605970323038</v>
      </c>
      <c r="Y4133">
        <v>0</v>
      </c>
      <c r="Z4133">
        <v>0</v>
      </c>
      <c r="AA4133">
        <v>0</v>
      </c>
      <c r="AB4133">
        <v>0</v>
      </c>
      <c r="AC4133">
        <v>0</v>
      </c>
      <c r="AD4133">
        <v>0</v>
      </c>
      <c r="AE4133">
        <v>0.60303605970323038</v>
      </c>
    </row>
    <row r="4134" spans="1:31" x14ac:dyDescent="0.3">
      <c r="A4134">
        <v>2460685</v>
      </c>
      <c r="B4134">
        <v>1</v>
      </c>
      <c r="C4134" t="s">
        <v>81</v>
      </c>
      <c r="D4134" t="s">
        <v>122</v>
      </c>
      <c r="E4134" t="s">
        <v>132</v>
      </c>
      <c r="F4134" t="s">
        <v>12126</v>
      </c>
      <c r="G4134" t="s">
        <v>149</v>
      </c>
      <c r="H4134" t="s">
        <v>135</v>
      </c>
      <c r="I4134" t="s">
        <v>136</v>
      </c>
      <c r="J4134" t="s">
        <v>137</v>
      </c>
      <c r="K4134" t="s">
        <v>138</v>
      </c>
      <c r="L4134" t="s">
        <v>12127</v>
      </c>
      <c r="M4134" t="s">
        <v>12128</v>
      </c>
      <c r="N4134">
        <v>0.57999999999999996</v>
      </c>
      <c r="O4134">
        <v>0</v>
      </c>
      <c r="P4134">
        <v>778</v>
      </c>
      <c r="Q4134">
        <v>8</v>
      </c>
      <c r="R4134">
        <v>2</v>
      </c>
      <c r="S4134">
        <v>4</v>
      </c>
      <c r="T4134">
        <v>33</v>
      </c>
      <c r="U4134">
        <v>1</v>
      </c>
      <c r="V4134">
        <v>0</v>
      </c>
      <c r="W4134">
        <v>0</v>
      </c>
      <c r="X4134">
        <v>81.484015507037668</v>
      </c>
      <c r="Y4134">
        <v>18.028696692502216</v>
      </c>
      <c r="Z4134">
        <v>9.9553670924543397E-2</v>
      </c>
      <c r="AA4134">
        <v>6.3618750866735319</v>
      </c>
      <c r="AB4134">
        <v>20.478332170556019</v>
      </c>
      <c r="AC4134">
        <v>36.897913274549758</v>
      </c>
      <c r="AD4134">
        <v>0</v>
      </c>
      <c r="AE4134">
        <v>163.35038640224374</v>
      </c>
    </row>
    <row r="4135" spans="1:31" x14ac:dyDescent="0.3">
      <c r="A4135">
        <v>2461232</v>
      </c>
      <c r="B4135">
        <v>1</v>
      </c>
      <c r="C4135" t="s">
        <v>80</v>
      </c>
      <c r="D4135" t="s">
        <v>83</v>
      </c>
      <c r="E4135" t="s">
        <v>182</v>
      </c>
      <c r="F4135" t="s">
        <v>12129</v>
      </c>
      <c r="G4135" t="s">
        <v>156</v>
      </c>
      <c r="H4135" t="s">
        <v>144</v>
      </c>
      <c r="I4135" t="s">
        <v>136</v>
      </c>
      <c r="J4135" t="s">
        <v>137</v>
      </c>
      <c r="K4135" t="s">
        <v>138</v>
      </c>
      <c r="L4135" t="s">
        <v>12130</v>
      </c>
      <c r="M4135" t="s">
        <v>12131</v>
      </c>
      <c r="N4135">
        <v>1.8911111110000001</v>
      </c>
      <c r="O4135">
        <v>0</v>
      </c>
      <c r="P4135">
        <v>13</v>
      </c>
      <c r="Q4135">
        <v>0</v>
      </c>
      <c r="R4135">
        <v>0</v>
      </c>
      <c r="S4135">
        <v>0</v>
      </c>
      <c r="T4135">
        <v>19</v>
      </c>
      <c r="U4135">
        <v>0</v>
      </c>
      <c r="V4135">
        <v>0</v>
      </c>
      <c r="W4135">
        <v>0</v>
      </c>
      <c r="X4135">
        <v>6.3331980160661416</v>
      </c>
      <c r="Y4135">
        <v>0</v>
      </c>
      <c r="Z4135">
        <v>0</v>
      </c>
      <c r="AA4135">
        <v>0</v>
      </c>
      <c r="AB4135">
        <v>105.25324023100569</v>
      </c>
      <c r="AC4135">
        <v>0</v>
      </c>
      <c r="AD4135">
        <v>0</v>
      </c>
      <c r="AE4135">
        <v>111.58643824707184</v>
      </c>
    </row>
    <row r="4136" spans="1:31" x14ac:dyDescent="0.3">
      <c r="A4136">
        <v>2460934</v>
      </c>
      <c r="B4136">
        <v>1</v>
      </c>
      <c r="C4136" t="s">
        <v>81</v>
      </c>
      <c r="D4136" t="s">
        <v>118</v>
      </c>
      <c r="E4136" t="s">
        <v>141</v>
      </c>
      <c r="F4136" t="s">
        <v>12132</v>
      </c>
      <c r="G4136" t="s">
        <v>200</v>
      </c>
      <c r="H4136" t="s">
        <v>144</v>
      </c>
      <c r="I4136" t="s">
        <v>136</v>
      </c>
      <c r="J4136" t="s">
        <v>137</v>
      </c>
      <c r="K4136" t="s">
        <v>138</v>
      </c>
      <c r="L4136" t="s">
        <v>12133</v>
      </c>
      <c r="M4136" t="s">
        <v>12134</v>
      </c>
      <c r="N4136">
        <v>5.2083333329999997</v>
      </c>
      <c r="O4136">
        <v>0</v>
      </c>
      <c r="P4136">
        <v>13</v>
      </c>
      <c r="Q4136">
        <v>0</v>
      </c>
      <c r="R4136">
        <v>8</v>
      </c>
      <c r="S4136">
        <v>0</v>
      </c>
      <c r="T4136">
        <v>3</v>
      </c>
      <c r="U4136">
        <v>0</v>
      </c>
      <c r="V4136">
        <v>0</v>
      </c>
      <c r="W4136">
        <v>0</v>
      </c>
      <c r="X4136">
        <v>11.742247681001762</v>
      </c>
      <c r="Y4136">
        <v>0</v>
      </c>
      <c r="Z4136">
        <v>3.6575881591704102</v>
      </c>
      <c r="AA4136">
        <v>0</v>
      </c>
      <c r="AB4136">
        <v>11.825933233863498</v>
      </c>
      <c r="AC4136">
        <v>0</v>
      </c>
      <c r="AD4136">
        <v>0</v>
      </c>
      <c r="AE4136">
        <v>27.225769074035671</v>
      </c>
    </row>
    <row r="4137" spans="1:31" x14ac:dyDescent="0.3">
      <c r="A4137">
        <v>2461080</v>
      </c>
      <c r="B4137">
        <v>1</v>
      </c>
      <c r="C4137" t="s">
        <v>80</v>
      </c>
      <c r="D4137" t="s">
        <v>89</v>
      </c>
      <c r="E4137" t="s">
        <v>173</v>
      </c>
      <c r="F4137" t="s">
        <v>12135</v>
      </c>
      <c r="G4137" t="s">
        <v>179</v>
      </c>
      <c r="H4137" t="s">
        <v>144</v>
      </c>
      <c r="I4137" t="s">
        <v>136</v>
      </c>
      <c r="J4137" t="s">
        <v>137</v>
      </c>
      <c r="K4137" t="s">
        <v>138</v>
      </c>
      <c r="L4137" t="s">
        <v>12136</v>
      </c>
      <c r="M4137" t="s">
        <v>12137</v>
      </c>
      <c r="N4137">
        <v>6.6930555549999999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1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  <c r="AA4137">
        <v>0</v>
      </c>
      <c r="AB4137">
        <v>10.327707581388779</v>
      </c>
      <c r="AC4137">
        <v>0</v>
      </c>
      <c r="AD4137">
        <v>0</v>
      </c>
      <c r="AE4137">
        <v>10.327707581388779</v>
      </c>
    </row>
    <row r="4138" spans="1:31" x14ac:dyDescent="0.3">
      <c r="A4138">
        <v>2460439</v>
      </c>
      <c r="B4138">
        <v>1</v>
      </c>
      <c r="C4138" t="s">
        <v>80</v>
      </c>
      <c r="D4138" t="s">
        <v>86</v>
      </c>
      <c r="E4138" t="s">
        <v>173</v>
      </c>
      <c r="F4138" t="s">
        <v>12138</v>
      </c>
      <c r="G4138" t="s">
        <v>179</v>
      </c>
      <c r="H4138" t="s">
        <v>144</v>
      </c>
      <c r="I4138" t="s">
        <v>136</v>
      </c>
      <c r="J4138" t="s">
        <v>137</v>
      </c>
      <c r="K4138" t="s">
        <v>138</v>
      </c>
      <c r="L4138" t="s">
        <v>12139</v>
      </c>
      <c r="M4138" t="s">
        <v>12140</v>
      </c>
      <c r="N4138">
        <v>2.6216666659999999</v>
      </c>
      <c r="O4138">
        <v>0</v>
      </c>
      <c r="P4138">
        <v>0</v>
      </c>
      <c r="Q4138">
        <v>0</v>
      </c>
      <c r="R4138">
        <v>0</v>
      </c>
      <c r="S4138">
        <v>0</v>
      </c>
      <c r="T4138">
        <v>1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  <c r="AA4138">
        <v>0</v>
      </c>
      <c r="AB4138">
        <v>114.67050205947879</v>
      </c>
      <c r="AC4138">
        <v>0</v>
      </c>
      <c r="AD4138">
        <v>0</v>
      </c>
      <c r="AE4138">
        <v>114.67050205947879</v>
      </c>
    </row>
    <row r="4139" spans="1:31" x14ac:dyDescent="0.3">
      <c r="A4139">
        <v>2481063</v>
      </c>
      <c r="B4139">
        <v>1</v>
      </c>
      <c r="C4139" t="s">
        <v>80</v>
      </c>
      <c r="D4139" t="s">
        <v>103</v>
      </c>
      <c r="E4139" t="s">
        <v>147</v>
      </c>
      <c r="F4139" t="s">
        <v>12141</v>
      </c>
      <c r="G4139" t="s">
        <v>149</v>
      </c>
      <c r="H4139" t="s">
        <v>135</v>
      </c>
      <c r="I4139" t="s">
        <v>136</v>
      </c>
      <c r="J4139" t="s">
        <v>137</v>
      </c>
      <c r="K4139" t="s">
        <v>138</v>
      </c>
      <c r="L4139" t="s">
        <v>12142</v>
      </c>
      <c r="M4139" t="s">
        <v>12143</v>
      </c>
      <c r="N4139">
        <v>5.2652777769999997</v>
      </c>
      <c r="O4139">
        <v>0</v>
      </c>
      <c r="P4139">
        <v>84</v>
      </c>
      <c r="Q4139">
        <v>0</v>
      </c>
      <c r="R4139">
        <v>5</v>
      </c>
      <c r="S4139">
        <v>0</v>
      </c>
      <c r="T4139">
        <v>18</v>
      </c>
      <c r="U4139">
        <v>0</v>
      </c>
      <c r="V4139">
        <v>0</v>
      </c>
      <c r="W4139">
        <v>0</v>
      </c>
      <c r="X4139">
        <v>103.66791307630999</v>
      </c>
      <c r="Y4139">
        <v>0</v>
      </c>
      <c r="Z4139">
        <v>0.9642871206640331</v>
      </c>
      <c r="AA4139">
        <v>0</v>
      </c>
      <c r="AB4139">
        <v>448.87078331644477</v>
      </c>
      <c r="AC4139">
        <v>0</v>
      </c>
      <c r="AD4139">
        <v>0</v>
      </c>
      <c r="AE4139">
        <v>553.50298351341883</v>
      </c>
    </row>
    <row r="4140" spans="1:31" x14ac:dyDescent="0.3">
      <c r="A4140">
        <v>2481040</v>
      </c>
      <c r="B4140">
        <v>1</v>
      </c>
      <c r="C4140" t="s">
        <v>80</v>
      </c>
      <c r="D4140" t="s">
        <v>103</v>
      </c>
      <c r="E4140" t="s">
        <v>284</v>
      </c>
      <c r="F4140" t="s">
        <v>12144</v>
      </c>
      <c r="G4140" t="s">
        <v>149</v>
      </c>
      <c r="H4140" t="s">
        <v>135</v>
      </c>
      <c r="I4140" t="s">
        <v>136</v>
      </c>
      <c r="J4140" t="s">
        <v>137</v>
      </c>
      <c r="K4140" t="s">
        <v>138</v>
      </c>
      <c r="L4140" t="s">
        <v>12145</v>
      </c>
      <c r="M4140" t="s">
        <v>12146</v>
      </c>
      <c r="N4140">
        <v>0.4</v>
      </c>
      <c r="O4140">
        <v>1</v>
      </c>
      <c r="P4140">
        <v>272</v>
      </c>
      <c r="Q4140">
        <v>4</v>
      </c>
      <c r="R4140">
        <v>52</v>
      </c>
      <c r="S4140">
        <v>41</v>
      </c>
      <c r="T4140">
        <v>80</v>
      </c>
      <c r="U4140">
        <v>28</v>
      </c>
      <c r="V4140">
        <v>2</v>
      </c>
      <c r="W4140">
        <v>0.54706694697297853</v>
      </c>
      <c r="X4140">
        <v>27.68263413274612</v>
      </c>
      <c r="Y4140">
        <v>9.9359551347814907</v>
      </c>
      <c r="Z4140">
        <v>11.925503688000514</v>
      </c>
      <c r="AA4140">
        <v>272.27083554346677</v>
      </c>
      <c r="AB4140">
        <v>28.567699764724349</v>
      </c>
      <c r="AC4140">
        <v>3067.696219251211</v>
      </c>
      <c r="AD4140">
        <v>27.163193661741708</v>
      </c>
      <c r="AE4140">
        <v>3445.7891081236453</v>
      </c>
    </row>
    <row r="4141" spans="1:31" x14ac:dyDescent="0.3">
      <c r="A4141">
        <v>2460456</v>
      </c>
      <c r="B4141">
        <v>1</v>
      </c>
      <c r="C4141" t="s">
        <v>80</v>
      </c>
      <c r="D4141" t="s">
        <v>82</v>
      </c>
      <c r="E4141" t="s">
        <v>182</v>
      </c>
      <c r="F4141" t="s">
        <v>12147</v>
      </c>
      <c r="G4141" t="s">
        <v>156</v>
      </c>
      <c r="H4141" t="s">
        <v>144</v>
      </c>
      <c r="I4141" t="s">
        <v>136</v>
      </c>
      <c r="J4141" t="s">
        <v>137</v>
      </c>
      <c r="K4141" t="s">
        <v>138</v>
      </c>
      <c r="L4141" t="s">
        <v>12148</v>
      </c>
      <c r="M4141" t="s">
        <v>12149</v>
      </c>
      <c r="N4141">
        <v>2.1488888880000001</v>
      </c>
      <c r="O4141">
        <v>0</v>
      </c>
      <c r="P4141">
        <v>3</v>
      </c>
      <c r="Q4141">
        <v>0</v>
      </c>
      <c r="R4141">
        <v>0</v>
      </c>
      <c r="S4141">
        <v>0</v>
      </c>
      <c r="T4141">
        <v>27</v>
      </c>
      <c r="U4141">
        <v>0</v>
      </c>
      <c r="V4141">
        <v>0</v>
      </c>
      <c r="W4141">
        <v>0</v>
      </c>
      <c r="X4141">
        <v>3.3819122687529131</v>
      </c>
      <c r="Y4141">
        <v>0</v>
      </c>
      <c r="Z4141">
        <v>0</v>
      </c>
      <c r="AA4141">
        <v>0</v>
      </c>
      <c r="AB4141">
        <v>85.748795253618269</v>
      </c>
      <c r="AC4141">
        <v>0</v>
      </c>
      <c r="AD4141">
        <v>0</v>
      </c>
      <c r="AE4141">
        <v>89.130707522371182</v>
      </c>
    </row>
    <row r="4142" spans="1:31" x14ac:dyDescent="0.3">
      <c r="A4142">
        <v>2477104</v>
      </c>
      <c r="B4142">
        <v>1</v>
      </c>
      <c r="C4142" t="s">
        <v>81</v>
      </c>
      <c r="D4142" t="s">
        <v>128</v>
      </c>
      <c r="E4142" t="s">
        <v>132</v>
      </c>
      <c r="F4142" t="s">
        <v>12150</v>
      </c>
      <c r="G4142" t="s">
        <v>149</v>
      </c>
      <c r="H4142" t="s">
        <v>135</v>
      </c>
      <c r="I4142" t="s">
        <v>136</v>
      </c>
      <c r="J4142" t="s">
        <v>137</v>
      </c>
      <c r="K4142" t="s">
        <v>138</v>
      </c>
      <c r="L4142" t="s">
        <v>12151</v>
      </c>
      <c r="M4142" t="s">
        <v>12152</v>
      </c>
      <c r="N4142">
        <v>0.28333333300000002</v>
      </c>
      <c r="O4142">
        <v>0</v>
      </c>
      <c r="P4142">
        <v>1248</v>
      </c>
      <c r="Q4142">
        <v>4</v>
      </c>
      <c r="R4142">
        <v>2</v>
      </c>
      <c r="S4142">
        <v>10</v>
      </c>
      <c r="T4142">
        <v>86</v>
      </c>
      <c r="U4142">
        <v>0</v>
      </c>
      <c r="V4142">
        <v>0</v>
      </c>
      <c r="W4142">
        <v>0</v>
      </c>
      <c r="X4142">
        <v>33.344446354141155</v>
      </c>
      <c r="Y4142">
        <v>0.66833178000407556</v>
      </c>
      <c r="Z4142">
        <v>1.8062146230580834E-3</v>
      </c>
      <c r="AA4142">
        <v>6.558704682928008</v>
      </c>
      <c r="AB4142">
        <v>3.0929641565994546</v>
      </c>
      <c r="AC4142">
        <v>0</v>
      </c>
      <c r="AD4142">
        <v>0</v>
      </c>
      <c r="AE4142">
        <v>43.666253188295755</v>
      </c>
    </row>
    <row r="4143" spans="1:31" x14ac:dyDescent="0.3">
      <c r="A4143">
        <v>2460811</v>
      </c>
      <c r="B4143">
        <v>1</v>
      </c>
      <c r="C4143" t="s">
        <v>81</v>
      </c>
      <c r="D4143" t="s">
        <v>112</v>
      </c>
      <c r="E4143" t="s">
        <v>169</v>
      </c>
      <c r="F4143" t="s">
        <v>12153</v>
      </c>
      <c r="G4143" t="s">
        <v>149</v>
      </c>
      <c r="H4143" t="s">
        <v>135</v>
      </c>
      <c r="I4143" t="s">
        <v>136</v>
      </c>
      <c r="J4143" t="s">
        <v>137</v>
      </c>
      <c r="K4143" t="s">
        <v>138</v>
      </c>
      <c r="L4143" t="s">
        <v>12154</v>
      </c>
      <c r="M4143" t="s">
        <v>12155</v>
      </c>
      <c r="N4143">
        <v>0.51472222199999995</v>
      </c>
      <c r="O4143">
        <v>1</v>
      </c>
      <c r="P4143">
        <v>16883</v>
      </c>
      <c r="Q4143">
        <v>37</v>
      </c>
      <c r="R4143">
        <v>825</v>
      </c>
      <c r="S4143">
        <v>70</v>
      </c>
      <c r="T4143">
        <v>2071</v>
      </c>
      <c r="U4143">
        <v>9</v>
      </c>
      <c r="V4143">
        <v>3</v>
      </c>
      <c r="W4143">
        <v>3.1404807841976287E-2</v>
      </c>
      <c r="X4143">
        <v>1002.8399366259482</v>
      </c>
      <c r="Y4143">
        <v>25.554302575025822</v>
      </c>
      <c r="Z4143">
        <v>82.730833950319862</v>
      </c>
      <c r="AA4143">
        <v>159.89586530632917</v>
      </c>
      <c r="AB4143">
        <v>713.32125127520521</v>
      </c>
      <c r="AC4143">
        <v>306.93019560495111</v>
      </c>
      <c r="AD4143">
        <v>83.614117336614598</v>
      </c>
      <c r="AE4143">
        <v>2374.9179074822359</v>
      </c>
    </row>
    <row r="4144" spans="1:31" x14ac:dyDescent="0.3">
      <c r="A4144">
        <v>2461475</v>
      </c>
      <c r="B4144">
        <v>1</v>
      </c>
      <c r="C4144" t="s">
        <v>80</v>
      </c>
      <c r="D4144" t="s">
        <v>96</v>
      </c>
      <c r="E4144" t="s">
        <v>141</v>
      </c>
      <c r="F4144" t="s">
        <v>12156</v>
      </c>
      <c r="G4144" t="s">
        <v>366</v>
      </c>
      <c r="H4144" t="s">
        <v>144</v>
      </c>
      <c r="I4144" t="s">
        <v>136</v>
      </c>
      <c r="J4144" t="s">
        <v>137</v>
      </c>
      <c r="K4144" t="s">
        <v>138</v>
      </c>
      <c r="L4144" t="s">
        <v>12157</v>
      </c>
      <c r="M4144" t="s">
        <v>12158</v>
      </c>
      <c r="N4144">
        <v>5.4594444439999998</v>
      </c>
      <c r="O4144">
        <v>0</v>
      </c>
      <c r="P4144">
        <v>23</v>
      </c>
      <c r="Q4144">
        <v>0</v>
      </c>
      <c r="R4144">
        <v>0</v>
      </c>
      <c r="S4144">
        <v>0</v>
      </c>
      <c r="T4144">
        <v>12</v>
      </c>
      <c r="U4144">
        <v>0</v>
      </c>
      <c r="V4144">
        <v>0</v>
      </c>
      <c r="W4144">
        <v>0</v>
      </c>
      <c r="X4144">
        <v>75.848313055784573</v>
      </c>
      <c r="Y4144">
        <v>0</v>
      </c>
      <c r="Z4144">
        <v>0</v>
      </c>
      <c r="AA4144">
        <v>0</v>
      </c>
      <c r="AB4144">
        <v>90.529537547734122</v>
      </c>
      <c r="AC4144">
        <v>0</v>
      </c>
      <c r="AD4144">
        <v>0</v>
      </c>
      <c r="AE4144">
        <v>166.37785060351871</v>
      </c>
    </row>
    <row r="4145" spans="1:31" x14ac:dyDescent="0.3">
      <c r="A4145">
        <v>2460499</v>
      </c>
      <c r="B4145">
        <v>1</v>
      </c>
      <c r="C4145" t="s">
        <v>81</v>
      </c>
      <c r="D4145" t="s">
        <v>125</v>
      </c>
      <c r="E4145" t="s">
        <v>141</v>
      </c>
      <c r="F4145" t="s">
        <v>12159</v>
      </c>
      <c r="G4145" t="s">
        <v>156</v>
      </c>
      <c r="H4145" t="s">
        <v>144</v>
      </c>
      <c r="I4145" t="s">
        <v>136</v>
      </c>
      <c r="J4145" t="s">
        <v>137</v>
      </c>
      <c r="K4145" t="s">
        <v>138</v>
      </c>
      <c r="L4145" t="s">
        <v>12160</v>
      </c>
      <c r="M4145" t="s">
        <v>12161</v>
      </c>
      <c r="N4145">
        <v>1.1955555550000001</v>
      </c>
      <c r="O4145">
        <v>0</v>
      </c>
      <c r="P4145">
        <v>89</v>
      </c>
      <c r="Q4145">
        <v>0</v>
      </c>
      <c r="R4145">
        <v>0</v>
      </c>
      <c r="S4145">
        <v>0</v>
      </c>
      <c r="T4145">
        <v>11</v>
      </c>
      <c r="U4145">
        <v>0</v>
      </c>
      <c r="V4145">
        <v>0</v>
      </c>
      <c r="W4145">
        <v>0</v>
      </c>
      <c r="X4145">
        <v>19.617181351525108</v>
      </c>
      <c r="Y4145">
        <v>0</v>
      </c>
      <c r="Z4145">
        <v>0</v>
      </c>
      <c r="AA4145">
        <v>0</v>
      </c>
      <c r="AB4145">
        <v>11.918464992779901</v>
      </c>
      <c r="AC4145">
        <v>0</v>
      </c>
      <c r="AD4145">
        <v>0</v>
      </c>
      <c r="AE4145">
        <v>31.535646344305007</v>
      </c>
    </row>
    <row r="4146" spans="1:31" x14ac:dyDescent="0.3">
      <c r="A4146">
        <v>2461501</v>
      </c>
      <c r="B4146">
        <v>1</v>
      </c>
      <c r="C4146" t="s">
        <v>80</v>
      </c>
      <c r="D4146" t="s">
        <v>94</v>
      </c>
      <c r="E4146" t="s">
        <v>141</v>
      </c>
      <c r="F4146" t="s">
        <v>12162</v>
      </c>
      <c r="G4146" t="s">
        <v>143</v>
      </c>
      <c r="H4146" t="s">
        <v>144</v>
      </c>
      <c r="I4146" t="s">
        <v>136</v>
      </c>
      <c r="J4146" t="s">
        <v>137</v>
      </c>
      <c r="K4146" t="s">
        <v>138</v>
      </c>
      <c r="L4146" t="s">
        <v>12163</v>
      </c>
      <c r="M4146" t="s">
        <v>12164</v>
      </c>
      <c r="N4146">
        <v>1.0805555549999999</v>
      </c>
      <c r="O4146">
        <v>0</v>
      </c>
      <c r="P4146">
        <v>60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14.6454749879177</v>
      </c>
      <c r="Y4146">
        <v>0</v>
      </c>
      <c r="Z4146">
        <v>0</v>
      </c>
      <c r="AA4146">
        <v>0</v>
      </c>
      <c r="AB4146">
        <v>0</v>
      </c>
      <c r="AC4146">
        <v>0</v>
      </c>
      <c r="AD4146">
        <v>0</v>
      </c>
      <c r="AE4146">
        <v>14.6454749879177</v>
      </c>
    </row>
    <row r="4147" spans="1:31" x14ac:dyDescent="0.3">
      <c r="A4147">
        <v>2460642</v>
      </c>
      <c r="B4147">
        <v>1</v>
      </c>
      <c r="C4147" t="s">
        <v>81</v>
      </c>
      <c r="D4147" t="s">
        <v>118</v>
      </c>
      <c r="E4147" t="s">
        <v>284</v>
      </c>
      <c r="F4147" t="s">
        <v>12165</v>
      </c>
      <c r="G4147" t="s">
        <v>12166</v>
      </c>
      <c r="H4147" t="s">
        <v>331</v>
      </c>
      <c r="I4147" t="s">
        <v>136</v>
      </c>
      <c r="J4147" t="s">
        <v>137</v>
      </c>
      <c r="K4147" t="s">
        <v>138</v>
      </c>
      <c r="L4147" t="s">
        <v>12167</v>
      </c>
      <c r="M4147" t="s">
        <v>12168</v>
      </c>
      <c r="N4147">
        <v>1.3688888880000001</v>
      </c>
      <c r="O4147">
        <v>87</v>
      </c>
      <c r="P4147">
        <v>68380</v>
      </c>
      <c r="Q4147">
        <v>1218</v>
      </c>
      <c r="R4147">
        <v>2044</v>
      </c>
      <c r="S4147">
        <v>375</v>
      </c>
      <c r="T4147">
        <v>9599</v>
      </c>
      <c r="U4147">
        <v>54</v>
      </c>
      <c r="V4147">
        <v>44</v>
      </c>
      <c r="W4147">
        <v>61.696734235317564</v>
      </c>
      <c r="X4147">
        <v>25315.610885546459</v>
      </c>
      <c r="Y4147">
        <v>1679.6733083387655</v>
      </c>
      <c r="Z4147">
        <v>1165.0496166376508</v>
      </c>
      <c r="AA4147">
        <v>11409.645869406055</v>
      </c>
      <c r="AB4147">
        <v>15493.281956819603</v>
      </c>
      <c r="AC4147">
        <v>13051.415310535147</v>
      </c>
      <c r="AD4147">
        <v>1632.864626619428</v>
      </c>
      <c r="AE4147">
        <v>69809.238308138418</v>
      </c>
    </row>
    <row r="4148" spans="1:31" x14ac:dyDescent="0.3">
      <c r="A4148">
        <v>2460648</v>
      </c>
      <c r="B4148">
        <v>1</v>
      </c>
      <c r="C4148" t="s">
        <v>81</v>
      </c>
      <c r="D4148" t="s">
        <v>122</v>
      </c>
      <c r="E4148" t="s">
        <v>147</v>
      </c>
      <c r="F4148" t="s">
        <v>12169</v>
      </c>
      <c r="G4148" t="s">
        <v>149</v>
      </c>
      <c r="H4148" t="s">
        <v>135</v>
      </c>
      <c r="I4148" t="s">
        <v>136</v>
      </c>
      <c r="J4148" t="s">
        <v>137</v>
      </c>
      <c r="K4148" t="s">
        <v>138</v>
      </c>
      <c r="L4148" t="s">
        <v>12170</v>
      </c>
      <c r="M4148" t="s">
        <v>12171</v>
      </c>
      <c r="N4148">
        <v>1.25</v>
      </c>
      <c r="O4148">
        <v>0</v>
      </c>
      <c r="P4148">
        <v>1832</v>
      </c>
      <c r="Q4148">
        <v>0</v>
      </c>
      <c r="R4148">
        <v>0</v>
      </c>
      <c r="S4148">
        <v>1</v>
      </c>
      <c r="T4148">
        <v>287</v>
      </c>
      <c r="U4148">
        <v>0</v>
      </c>
      <c r="V4148">
        <v>0</v>
      </c>
      <c r="W4148">
        <v>0</v>
      </c>
      <c r="X4148">
        <v>551.74624890191637</v>
      </c>
      <c r="Y4148">
        <v>0</v>
      </c>
      <c r="Z4148">
        <v>0</v>
      </c>
      <c r="AA4148">
        <v>59.001104636927721</v>
      </c>
      <c r="AB4148">
        <v>493.14975052769984</v>
      </c>
      <c r="AC4148">
        <v>0</v>
      </c>
      <c r="AD4148">
        <v>0</v>
      </c>
      <c r="AE4148">
        <v>1103.897104066544</v>
      </c>
    </row>
    <row r="4149" spans="1:31" x14ac:dyDescent="0.3">
      <c r="A4149">
        <v>2461209</v>
      </c>
      <c r="B4149">
        <v>1</v>
      </c>
      <c r="C4149" t="s">
        <v>80</v>
      </c>
      <c r="D4149" t="s">
        <v>93</v>
      </c>
      <c r="E4149" t="s">
        <v>141</v>
      </c>
      <c r="F4149" t="s">
        <v>12172</v>
      </c>
      <c r="G4149" t="s">
        <v>156</v>
      </c>
      <c r="H4149" t="s">
        <v>144</v>
      </c>
      <c r="I4149" t="s">
        <v>136</v>
      </c>
      <c r="J4149" t="s">
        <v>137</v>
      </c>
      <c r="K4149" t="s">
        <v>138</v>
      </c>
      <c r="L4149" t="s">
        <v>12173</v>
      </c>
      <c r="M4149" t="s">
        <v>12174</v>
      </c>
      <c r="N4149">
        <v>8.6477777769999999</v>
      </c>
      <c r="O4149">
        <v>0</v>
      </c>
      <c r="P4149">
        <v>0</v>
      </c>
      <c r="Q4149">
        <v>0</v>
      </c>
      <c r="R4149">
        <v>4</v>
      </c>
      <c r="S4149">
        <v>0</v>
      </c>
      <c r="T4149">
        <v>2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72.921112022594428</v>
      </c>
      <c r="AA4149">
        <v>0</v>
      </c>
      <c r="AB4149">
        <v>5.2140002163797563</v>
      </c>
      <c r="AC4149">
        <v>0</v>
      </c>
      <c r="AD4149">
        <v>0</v>
      </c>
      <c r="AE4149">
        <v>78.135112238974187</v>
      </c>
    </row>
    <row r="4150" spans="1:31" x14ac:dyDescent="0.3">
      <c r="A4150">
        <v>2461309</v>
      </c>
      <c r="B4150">
        <v>1</v>
      </c>
      <c r="C4150" t="s">
        <v>81</v>
      </c>
      <c r="D4150" t="s">
        <v>115</v>
      </c>
      <c r="E4150" t="s">
        <v>141</v>
      </c>
      <c r="F4150" t="s">
        <v>12175</v>
      </c>
      <c r="G4150" t="s">
        <v>200</v>
      </c>
      <c r="H4150" t="s">
        <v>144</v>
      </c>
      <c r="I4150" t="s">
        <v>136</v>
      </c>
      <c r="J4150" t="s">
        <v>137</v>
      </c>
      <c r="K4150" t="s">
        <v>138</v>
      </c>
      <c r="L4150" t="s">
        <v>12176</v>
      </c>
      <c r="M4150" t="s">
        <v>12177</v>
      </c>
      <c r="N4150">
        <v>8.8436111109999995</v>
      </c>
      <c r="O4150">
        <v>0</v>
      </c>
      <c r="P4150">
        <v>59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62.661208366592298</v>
      </c>
      <c r="Y4150">
        <v>0</v>
      </c>
      <c r="Z4150">
        <v>0</v>
      </c>
      <c r="AA4150">
        <v>0</v>
      </c>
      <c r="AB4150">
        <v>0</v>
      </c>
      <c r="AC4150">
        <v>0</v>
      </c>
      <c r="AD4150">
        <v>0</v>
      </c>
      <c r="AE4150">
        <v>62.661208366592298</v>
      </c>
    </row>
    <row r="4151" spans="1:31" x14ac:dyDescent="0.3">
      <c r="A4151">
        <v>2460413</v>
      </c>
      <c r="B4151">
        <v>1</v>
      </c>
      <c r="C4151" t="s">
        <v>80</v>
      </c>
      <c r="D4151" t="s">
        <v>106</v>
      </c>
      <c r="E4151" t="s">
        <v>132</v>
      </c>
      <c r="F4151" t="s">
        <v>9429</v>
      </c>
      <c r="G4151" t="s">
        <v>149</v>
      </c>
      <c r="H4151" t="s">
        <v>135</v>
      </c>
      <c r="I4151" t="s">
        <v>136</v>
      </c>
      <c r="J4151" t="s">
        <v>137</v>
      </c>
      <c r="K4151" t="s">
        <v>138</v>
      </c>
      <c r="L4151" t="s">
        <v>12178</v>
      </c>
      <c r="M4151" t="s">
        <v>12179</v>
      </c>
      <c r="N4151">
        <v>1.664722222</v>
      </c>
      <c r="O4151">
        <v>0</v>
      </c>
      <c r="P4151">
        <v>587</v>
      </c>
      <c r="Q4151">
        <v>0</v>
      </c>
      <c r="R4151">
        <v>15</v>
      </c>
      <c r="S4151">
        <v>3</v>
      </c>
      <c r="T4151">
        <v>71</v>
      </c>
      <c r="U4151">
        <v>0</v>
      </c>
      <c r="V4151">
        <v>0</v>
      </c>
      <c r="W4151">
        <v>0</v>
      </c>
      <c r="X4151">
        <v>106.9578961345877</v>
      </c>
      <c r="Y4151">
        <v>0</v>
      </c>
      <c r="Z4151">
        <v>3.031247250207902</v>
      </c>
      <c r="AA4151">
        <v>39.850528438431823</v>
      </c>
      <c r="AB4151">
        <v>67.783673246656946</v>
      </c>
      <c r="AC4151">
        <v>0</v>
      </c>
      <c r="AD4151">
        <v>0</v>
      </c>
      <c r="AE4151">
        <v>217.62334506988438</v>
      </c>
    </row>
    <row r="4152" spans="1:31" x14ac:dyDescent="0.3">
      <c r="A4152">
        <v>2460960</v>
      </c>
      <c r="B4152">
        <v>1</v>
      </c>
      <c r="C4152" t="s">
        <v>80</v>
      </c>
      <c r="D4152" t="s">
        <v>89</v>
      </c>
      <c r="E4152" t="s">
        <v>173</v>
      </c>
      <c r="F4152" t="s">
        <v>12180</v>
      </c>
      <c r="G4152" t="s">
        <v>175</v>
      </c>
      <c r="H4152" t="s">
        <v>144</v>
      </c>
      <c r="I4152" t="s">
        <v>136</v>
      </c>
      <c r="J4152" t="s">
        <v>137</v>
      </c>
      <c r="K4152" t="s">
        <v>138</v>
      </c>
      <c r="L4152" t="s">
        <v>12181</v>
      </c>
      <c r="M4152" t="s">
        <v>12182</v>
      </c>
      <c r="N4152">
        <v>1.771111111</v>
      </c>
      <c r="O4152">
        <v>0</v>
      </c>
      <c r="P4152">
        <v>3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2.0135235471201405</v>
      </c>
      <c r="Y4152">
        <v>0</v>
      </c>
      <c r="Z4152">
        <v>0</v>
      </c>
      <c r="AA4152">
        <v>0</v>
      </c>
      <c r="AB4152">
        <v>0</v>
      </c>
      <c r="AC4152">
        <v>0</v>
      </c>
      <c r="AD4152">
        <v>0</v>
      </c>
      <c r="AE4152">
        <v>2.0135235471201405</v>
      </c>
    </row>
    <row r="4153" spans="1:31" x14ac:dyDescent="0.3">
      <c r="A4153">
        <v>2460356</v>
      </c>
      <c r="B4153">
        <v>1</v>
      </c>
      <c r="C4153" t="s">
        <v>80</v>
      </c>
      <c r="D4153" t="s">
        <v>95</v>
      </c>
      <c r="E4153" t="s">
        <v>169</v>
      </c>
      <c r="F4153" t="s">
        <v>12183</v>
      </c>
      <c r="G4153" t="s">
        <v>149</v>
      </c>
      <c r="H4153" t="s">
        <v>135</v>
      </c>
      <c r="I4153" t="s">
        <v>136</v>
      </c>
      <c r="J4153" t="s">
        <v>137</v>
      </c>
      <c r="K4153" t="s">
        <v>138</v>
      </c>
      <c r="L4153" t="s">
        <v>12184</v>
      </c>
      <c r="M4153" t="s">
        <v>12185</v>
      </c>
      <c r="N4153">
        <v>0.36722222199999999</v>
      </c>
      <c r="O4153">
        <v>4</v>
      </c>
      <c r="P4153">
        <v>1412</v>
      </c>
      <c r="Q4153">
        <v>12</v>
      </c>
      <c r="R4153">
        <v>10</v>
      </c>
      <c r="S4153">
        <v>15</v>
      </c>
      <c r="T4153">
        <v>91</v>
      </c>
      <c r="U4153">
        <v>1</v>
      </c>
      <c r="V4153">
        <v>0</v>
      </c>
      <c r="W4153">
        <v>0.61414235008577456</v>
      </c>
      <c r="X4153">
        <v>92.456629527840519</v>
      </c>
      <c r="Y4153">
        <v>6.8520844288670189</v>
      </c>
      <c r="Z4153">
        <v>0.86685222935430228</v>
      </c>
      <c r="AA4153">
        <v>53.369180939937507</v>
      </c>
      <c r="AB4153">
        <v>22.13983603016948</v>
      </c>
      <c r="AC4153">
        <v>1.0356992857415273</v>
      </c>
      <c r="AD4153">
        <v>0</v>
      </c>
      <c r="AE4153">
        <v>177.3344247919961</v>
      </c>
    </row>
    <row r="4154" spans="1:31" x14ac:dyDescent="0.3">
      <c r="A4154">
        <v>2461252</v>
      </c>
      <c r="B4154">
        <v>1</v>
      </c>
      <c r="C4154" t="s">
        <v>80</v>
      </c>
      <c r="D4154" t="s">
        <v>93</v>
      </c>
      <c r="E4154" t="s">
        <v>169</v>
      </c>
      <c r="F4154" t="s">
        <v>11935</v>
      </c>
      <c r="G4154" t="s">
        <v>149</v>
      </c>
      <c r="H4154" t="s">
        <v>135</v>
      </c>
      <c r="I4154" t="s">
        <v>136</v>
      </c>
      <c r="J4154" t="s">
        <v>137</v>
      </c>
      <c r="K4154" t="s">
        <v>138</v>
      </c>
      <c r="L4154" t="s">
        <v>12186</v>
      </c>
      <c r="M4154" t="s">
        <v>12187</v>
      </c>
      <c r="N4154">
        <v>0.114166666</v>
      </c>
      <c r="O4154">
        <v>2</v>
      </c>
      <c r="P4154">
        <v>2282</v>
      </c>
      <c r="Q4154">
        <v>19</v>
      </c>
      <c r="R4154">
        <v>881</v>
      </c>
      <c r="S4154">
        <v>18</v>
      </c>
      <c r="T4154">
        <v>571</v>
      </c>
      <c r="U4154">
        <v>2</v>
      </c>
      <c r="V4154">
        <v>0</v>
      </c>
      <c r="W4154">
        <v>0.53077167662414748</v>
      </c>
      <c r="X4154">
        <v>21.928839787963771</v>
      </c>
      <c r="Y4154">
        <v>0.96577354704465412</v>
      </c>
      <c r="Z4154">
        <v>10.33417705215478</v>
      </c>
      <c r="AA4154">
        <v>5.4574275797138885</v>
      </c>
      <c r="AB4154">
        <v>35.564514402068077</v>
      </c>
      <c r="AC4154">
        <v>10.56889489445066</v>
      </c>
      <c r="AD4154">
        <v>0</v>
      </c>
      <c r="AE4154">
        <v>85.350398940019986</v>
      </c>
    </row>
    <row r="4155" spans="1:31" x14ac:dyDescent="0.3">
      <c r="A4155">
        <v>2461495</v>
      </c>
      <c r="B4155">
        <v>1</v>
      </c>
      <c r="C4155" t="s">
        <v>81</v>
      </c>
      <c r="D4155" t="s">
        <v>120</v>
      </c>
      <c r="E4155" t="s">
        <v>147</v>
      </c>
      <c r="F4155" t="s">
        <v>12188</v>
      </c>
      <c r="G4155" t="s">
        <v>2409</v>
      </c>
      <c r="H4155" t="s">
        <v>135</v>
      </c>
      <c r="I4155" t="s">
        <v>136</v>
      </c>
      <c r="J4155" t="s">
        <v>137</v>
      </c>
      <c r="K4155" t="s">
        <v>138</v>
      </c>
      <c r="L4155" t="s">
        <v>12189</v>
      </c>
      <c r="M4155" t="s">
        <v>12190</v>
      </c>
      <c r="N4155">
        <v>15.016666666000001</v>
      </c>
      <c r="O4155">
        <v>0</v>
      </c>
      <c r="P4155">
        <v>141</v>
      </c>
      <c r="Q4155">
        <v>0</v>
      </c>
      <c r="R4155">
        <v>1</v>
      </c>
      <c r="S4155">
        <v>0</v>
      </c>
      <c r="T4155">
        <v>14</v>
      </c>
      <c r="U4155">
        <v>0</v>
      </c>
      <c r="V4155">
        <v>0</v>
      </c>
      <c r="W4155">
        <v>0</v>
      </c>
      <c r="X4155">
        <v>307.51232530260882</v>
      </c>
      <c r="Y4155">
        <v>0</v>
      </c>
      <c r="Z4155">
        <v>4.3383408935547645E-2</v>
      </c>
      <c r="AA4155">
        <v>0</v>
      </c>
      <c r="AB4155">
        <v>61.615630288954449</v>
      </c>
      <c r="AC4155">
        <v>0</v>
      </c>
      <c r="AD4155">
        <v>0</v>
      </c>
      <c r="AE4155">
        <v>369.17133900049879</v>
      </c>
    </row>
    <row r="4156" spans="1:31" x14ac:dyDescent="0.3">
      <c r="A4156">
        <v>2480479</v>
      </c>
      <c r="B4156">
        <v>1</v>
      </c>
      <c r="C4156" t="s">
        <v>80</v>
      </c>
      <c r="D4156" t="s">
        <v>93</v>
      </c>
      <c r="E4156" t="s">
        <v>169</v>
      </c>
      <c r="F4156" t="s">
        <v>12191</v>
      </c>
      <c r="G4156" t="s">
        <v>149</v>
      </c>
      <c r="H4156" t="s">
        <v>135</v>
      </c>
      <c r="I4156" t="s">
        <v>136</v>
      </c>
      <c r="J4156" t="s">
        <v>137</v>
      </c>
      <c r="K4156" t="s">
        <v>138</v>
      </c>
      <c r="L4156" t="s">
        <v>12192</v>
      </c>
      <c r="M4156" t="s">
        <v>12193</v>
      </c>
      <c r="N4156">
        <v>8.0052777769999999</v>
      </c>
      <c r="O4156">
        <v>0</v>
      </c>
      <c r="P4156">
        <v>249</v>
      </c>
      <c r="Q4156">
        <v>2</v>
      </c>
      <c r="R4156">
        <v>167</v>
      </c>
      <c r="S4156">
        <v>0</v>
      </c>
      <c r="T4156">
        <v>92</v>
      </c>
      <c r="U4156">
        <v>0</v>
      </c>
      <c r="V4156">
        <v>0</v>
      </c>
      <c r="W4156">
        <v>0</v>
      </c>
      <c r="X4156">
        <v>338.44203345015006</v>
      </c>
      <c r="Y4156">
        <v>16.385678075703357</v>
      </c>
      <c r="Z4156">
        <v>324.53227001179943</v>
      </c>
      <c r="AA4156">
        <v>0</v>
      </c>
      <c r="AB4156">
        <v>299.6393767866511</v>
      </c>
      <c r="AC4156">
        <v>0</v>
      </c>
      <c r="AD4156">
        <v>0</v>
      </c>
      <c r="AE4156">
        <v>978.99935832430401</v>
      </c>
    </row>
    <row r="4157" spans="1:31" x14ac:dyDescent="0.3">
      <c r="A4157">
        <v>2461246</v>
      </c>
      <c r="B4157">
        <v>1</v>
      </c>
      <c r="C4157" t="s">
        <v>80</v>
      </c>
      <c r="D4157" t="s">
        <v>88</v>
      </c>
      <c r="E4157" t="s">
        <v>141</v>
      </c>
      <c r="F4157" t="s">
        <v>12194</v>
      </c>
      <c r="G4157" t="s">
        <v>410</v>
      </c>
      <c r="H4157" t="s">
        <v>144</v>
      </c>
      <c r="I4157" t="s">
        <v>136</v>
      </c>
      <c r="J4157" t="s">
        <v>137</v>
      </c>
      <c r="K4157" t="s">
        <v>138</v>
      </c>
      <c r="L4157" t="s">
        <v>12195</v>
      </c>
      <c r="M4157" t="s">
        <v>12196</v>
      </c>
      <c r="N4157">
        <v>3.5958333329999999</v>
      </c>
      <c r="O4157">
        <v>0</v>
      </c>
      <c r="P4157">
        <v>111</v>
      </c>
      <c r="Q4157">
        <v>0</v>
      </c>
      <c r="R4157">
        <v>0</v>
      </c>
      <c r="S4157">
        <v>0</v>
      </c>
      <c r="T4157">
        <v>13</v>
      </c>
      <c r="U4157">
        <v>0</v>
      </c>
      <c r="V4157">
        <v>0</v>
      </c>
      <c r="W4157">
        <v>0</v>
      </c>
      <c r="X4157">
        <v>118.9047371850677</v>
      </c>
      <c r="Y4157">
        <v>0</v>
      </c>
      <c r="Z4157">
        <v>0</v>
      </c>
      <c r="AA4157">
        <v>0</v>
      </c>
      <c r="AB4157">
        <v>16.317778478564215</v>
      </c>
      <c r="AC4157">
        <v>0</v>
      </c>
      <c r="AD4157">
        <v>0</v>
      </c>
      <c r="AE4157">
        <v>135.22251566363192</v>
      </c>
    </row>
    <row r="4158" spans="1:31" x14ac:dyDescent="0.3">
      <c r="A4158">
        <v>2460997</v>
      </c>
      <c r="B4158">
        <v>1</v>
      </c>
      <c r="C4158" t="s">
        <v>80</v>
      </c>
      <c r="D4158" t="s">
        <v>85</v>
      </c>
      <c r="E4158" t="s">
        <v>182</v>
      </c>
      <c r="F4158" t="s">
        <v>12197</v>
      </c>
      <c r="G4158" t="s">
        <v>259</v>
      </c>
      <c r="H4158" t="s">
        <v>144</v>
      </c>
      <c r="I4158" t="s">
        <v>136</v>
      </c>
      <c r="J4158" t="s">
        <v>137</v>
      </c>
      <c r="K4158" t="s">
        <v>138</v>
      </c>
      <c r="L4158" t="s">
        <v>12198</v>
      </c>
      <c r="M4158" t="s">
        <v>12199</v>
      </c>
      <c r="N4158">
        <v>8.2358333330000004</v>
      </c>
      <c r="O4158">
        <v>0</v>
      </c>
      <c r="P4158">
        <v>64</v>
      </c>
      <c r="Q4158">
        <v>0</v>
      </c>
      <c r="R4158">
        <v>0</v>
      </c>
      <c r="S4158">
        <v>0</v>
      </c>
      <c r="T4158">
        <v>32</v>
      </c>
      <c r="U4158">
        <v>0</v>
      </c>
      <c r="V4158">
        <v>0</v>
      </c>
      <c r="W4158">
        <v>0</v>
      </c>
      <c r="X4158">
        <v>183.83095108400556</v>
      </c>
      <c r="Y4158">
        <v>0</v>
      </c>
      <c r="Z4158">
        <v>0</v>
      </c>
      <c r="AA4158">
        <v>0</v>
      </c>
      <c r="AB4158">
        <v>140.12562700283254</v>
      </c>
      <c r="AC4158">
        <v>0</v>
      </c>
      <c r="AD4158">
        <v>0</v>
      </c>
      <c r="AE4158">
        <v>323.95657808683814</v>
      </c>
    </row>
    <row r="4159" spans="1:31" x14ac:dyDescent="0.3">
      <c r="A4159">
        <v>2461146</v>
      </c>
      <c r="B4159">
        <v>1</v>
      </c>
      <c r="C4159" t="s">
        <v>80</v>
      </c>
      <c r="D4159" t="s">
        <v>82</v>
      </c>
      <c r="E4159" t="s">
        <v>159</v>
      </c>
      <c r="F4159" t="s">
        <v>7139</v>
      </c>
      <c r="G4159" t="s">
        <v>143</v>
      </c>
      <c r="H4159" t="s">
        <v>144</v>
      </c>
      <c r="I4159" t="s">
        <v>136</v>
      </c>
      <c r="J4159" t="s">
        <v>137</v>
      </c>
      <c r="K4159" t="s">
        <v>138</v>
      </c>
      <c r="L4159" t="s">
        <v>12200</v>
      </c>
      <c r="M4159" t="s">
        <v>12201</v>
      </c>
      <c r="N4159">
        <v>0.48805555499999997</v>
      </c>
      <c r="O4159">
        <v>0</v>
      </c>
      <c r="P4159">
        <v>697</v>
      </c>
      <c r="Q4159">
        <v>0</v>
      </c>
      <c r="R4159">
        <v>0</v>
      </c>
      <c r="S4159">
        <v>0</v>
      </c>
      <c r="T4159">
        <v>55</v>
      </c>
      <c r="U4159">
        <v>0</v>
      </c>
      <c r="V4159">
        <v>0</v>
      </c>
      <c r="W4159">
        <v>0</v>
      </c>
      <c r="X4159">
        <v>149.02946664917496</v>
      </c>
      <c r="Y4159">
        <v>0</v>
      </c>
      <c r="Z4159">
        <v>0</v>
      </c>
      <c r="AA4159">
        <v>0</v>
      </c>
      <c r="AB4159">
        <v>17.07374987114796</v>
      </c>
      <c r="AC4159">
        <v>0</v>
      </c>
      <c r="AD4159">
        <v>0</v>
      </c>
      <c r="AE4159">
        <v>166.10321652032292</v>
      </c>
    </row>
    <row r="4160" spans="1:31" x14ac:dyDescent="0.3">
      <c r="A4160">
        <v>2460705</v>
      </c>
      <c r="B4160">
        <v>1</v>
      </c>
      <c r="C4160" t="s">
        <v>80</v>
      </c>
      <c r="D4160" t="s">
        <v>110</v>
      </c>
      <c r="E4160" t="s">
        <v>173</v>
      </c>
      <c r="F4160" t="s">
        <v>11248</v>
      </c>
      <c r="G4160" t="s">
        <v>461</v>
      </c>
      <c r="H4160" t="s">
        <v>144</v>
      </c>
      <c r="I4160" t="s">
        <v>136</v>
      </c>
      <c r="J4160" t="s">
        <v>137</v>
      </c>
      <c r="K4160" t="s">
        <v>138</v>
      </c>
      <c r="L4160" t="s">
        <v>12202</v>
      </c>
      <c r="M4160" t="s">
        <v>12203</v>
      </c>
      <c r="N4160">
        <v>3.5752777770000002</v>
      </c>
      <c r="O4160">
        <v>0</v>
      </c>
      <c r="P4160">
        <v>13</v>
      </c>
      <c r="Q4160">
        <v>0</v>
      </c>
      <c r="R4160">
        <v>0</v>
      </c>
      <c r="S4160">
        <v>0</v>
      </c>
      <c r="T4160">
        <v>2</v>
      </c>
      <c r="U4160">
        <v>0</v>
      </c>
      <c r="V4160">
        <v>0</v>
      </c>
      <c r="W4160">
        <v>0</v>
      </c>
      <c r="X4160">
        <v>13.001135182415647</v>
      </c>
      <c r="Y4160">
        <v>0</v>
      </c>
      <c r="Z4160">
        <v>0</v>
      </c>
      <c r="AA4160">
        <v>0</v>
      </c>
      <c r="AB4160">
        <v>7.5158397106770369</v>
      </c>
      <c r="AC4160">
        <v>0</v>
      </c>
      <c r="AD4160">
        <v>0</v>
      </c>
      <c r="AE4160">
        <v>20.516974893092684</v>
      </c>
    </row>
    <row r="4161" spans="1:31" x14ac:dyDescent="0.3">
      <c r="A4161">
        <v>2480330</v>
      </c>
      <c r="B4161">
        <v>1</v>
      </c>
      <c r="C4161" t="s">
        <v>80</v>
      </c>
      <c r="D4161" t="s">
        <v>106</v>
      </c>
      <c r="E4161" t="s">
        <v>147</v>
      </c>
      <c r="F4161" t="s">
        <v>12204</v>
      </c>
      <c r="G4161" t="s">
        <v>149</v>
      </c>
      <c r="H4161" t="s">
        <v>135</v>
      </c>
      <c r="I4161" t="s">
        <v>136</v>
      </c>
      <c r="J4161" t="s">
        <v>137</v>
      </c>
      <c r="K4161" t="s">
        <v>138</v>
      </c>
      <c r="L4161" t="s">
        <v>11844</v>
      </c>
      <c r="M4161" t="s">
        <v>12205</v>
      </c>
      <c r="N4161">
        <v>6.579722222</v>
      </c>
      <c r="O4161">
        <v>0</v>
      </c>
      <c r="P4161">
        <v>103</v>
      </c>
      <c r="Q4161">
        <v>0</v>
      </c>
      <c r="R4161">
        <v>1</v>
      </c>
      <c r="S4161">
        <v>0</v>
      </c>
      <c r="T4161">
        <v>11</v>
      </c>
      <c r="U4161">
        <v>0</v>
      </c>
      <c r="V4161">
        <v>0</v>
      </c>
      <c r="W4161">
        <v>0</v>
      </c>
      <c r="X4161">
        <v>89.674590031792576</v>
      </c>
      <c r="Y4161">
        <v>0</v>
      </c>
      <c r="Z4161">
        <v>3.0498322369563371</v>
      </c>
      <c r="AA4161">
        <v>0</v>
      </c>
      <c r="AB4161">
        <v>10.757071829617537</v>
      </c>
      <c r="AC4161">
        <v>0</v>
      </c>
      <c r="AD4161">
        <v>0</v>
      </c>
      <c r="AE4161">
        <v>103.48149409836645</v>
      </c>
    </row>
    <row r="4162" spans="1:31" x14ac:dyDescent="0.3">
      <c r="A4162">
        <v>2461395</v>
      </c>
      <c r="B4162">
        <v>1</v>
      </c>
      <c r="C4162" t="s">
        <v>80</v>
      </c>
      <c r="D4162" t="s">
        <v>106</v>
      </c>
      <c r="E4162" t="s">
        <v>173</v>
      </c>
      <c r="F4162" t="s">
        <v>12206</v>
      </c>
      <c r="G4162" t="s">
        <v>179</v>
      </c>
      <c r="H4162" t="s">
        <v>144</v>
      </c>
      <c r="I4162" t="s">
        <v>136</v>
      </c>
      <c r="J4162" t="s">
        <v>137</v>
      </c>
      <c r="K4162" t="s">
        <v>138</v>
      </c>
      <c r="L4162" t="s">
        <v>12207</v>
      </c>
      <c r="M4162" t="s">
        <v>12208</v>
      </c>
      <c r="N4162">
        <v>3.2655555550000002</v>
      </c>
      <c r="O4162">
        <v>0</v>
      </c>
      <c r="P4162">
        <v>1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0.29106113819208318</v>
      </c>
      <c r="Y4162">
        <v>0</v>
      </c>
      <c r="Z4162">
        <v>0</v>
      </c>
      <c r="AA4162">
        <v>0</v>
      </c>
      <c r="AB4162">
        <v>0</v>
      </c>
      <c r="AC4162">
        <v>0</v>
      </c>
      <c r="AD4162">
        <v>0</v>
      </c>
      <c r="AE4162">
        <v>0.29106113819208318</v>
      </c>
    </row>
    <row r="4163" spans="1:31" x14ac:dyDescent="0.3">
      <c r="A4163">
        <v>2460854</v>
      </c>
      <c r="B4163">
        <v>1</v>
      </c>
      <c r="C4163" t="s">
        <v>80</v>
      </c>
      <c r="D4163" t="s">
        <v>102</v>
      </c>
      <c r="E4163" t="s">
        <v>141</v>
      </c>
      <c r="F4163" t="s">
        <v>12209</v>
      </c>
      <c r="G4163" t="s">
        <v>156</v>
      </c>
      <c r="H4163" t="s">
        <v>144</v>
      </c>
      <c r="I4163" t="s">
        <v>136</v>
      </c>
      <c r="J4163" t="s">
        <v>137</v>
      </c>
      <c r="K4163" t="s">
        <v>138</v>
      </c>
      <c r="L4163" t="s">
        <v>12210</v>
      </c>
      <c r="M4163" t="s">
        <v>12211</v>
      </c>
      <c r="N4163">
        <v>1.680555555</v>
      </c>
      <c r="O4163">
        <v>0</v>
      </c>
      <c r="P4163">
        <v>26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5.2520389969033694</v>
      </c>
      <c r="Y4163">
        <v>0</v>
      </c>
      <c r="Z4163">
        <v>0</v>
      </c>
      <c r="AA4163">
        <v>0</v>
      </c>
      <c r="AB4163">
        <v>0</v>
      </c>
      <c r="AC4163">
        <v>0</v>
      </c>
      <c r="AD4163">
        <v>0</v>
      </c>
      <c r="AE4163">
        <v>5.2520389969033694</v>
      </c>
    </row>
    <row r="4164" spans="1:31" x14ac:dyDescent="0.3">
      <c r="A4164">
        <v>2461461</v>
      </c>
      <c r="B4164">
        <v>1</v>
      </c>
      <c r="C4164" t="s">
        <v>80</v>
      </c>
      <c r="D4164" t="s">
        <v>100</v>
      </c>
      <c r="E4164" t="s">
        <v>169</v>
      </c>
      <c r="F4164" t="s">
        <v>10750</v>
      </c>
      <c r="G4164" t="s">
        <v>149</v>
      </c>
      <c r="H4164" t="s">
        <v>135</v>
      </c>
      <c r="I4164" t="s">
        <v>136</v>
      </c>
      <c r="J4164" t="s">
        <v>137</v>
      </c>
      <c r="K4164" t="s">
        <v>138</v>
      </c>
      <c r="L4164" t="s">
        <v>12212</v>
      </c>
      <c r="M4164" t="s">
        <v>12213</v>
      </c>
      <c r="N4164">
        <v>0.48027777700000002</v>
      </c>
      <c r="O4164">
        <v>4</v>
      </c>
      <c r="P4164">
        <v>1662</v>
      </c>
      <c r="Q4164">
        <v>4</v>
      </c>
      <c r="R4164">
        <v>105</v>
      </c>
      <c r="S4164">
        <v>9</v>
      </c>
      <c r="T4164">
        <v>74</v>
      </c>
      <c r="U4164">
        <v>0</v>
      </c>
      <c r="V4164">
        <v>0</v>
      </c>
      <c r="W4164">
        <v>26.709959081039319</v>
      </c>
      <c r="X4164">
        <v>140.59731492594216</v>
      </c>
      <c r="Y4164">
        <v>2.2135356239511554</v>
      </c>
      <c r="Z4164">
        <v>9.5884996285897515</v>
      </c>
      <c r="AA4164">
        <v>58.023983637595855</v>
      </c>
      <c r="AB4164">
        <v>16.190157101237524</v>
      </c>
      <c r="AC4164">
        <v>0</v>
      </c>
      <c r="AD4164">
        <v>0</v>
      </c>
      <c r="AE4164">
        <v>253.32344999835576</v>
      </c>
    </row>
    <row r="4165" spans="1:31" x14ac:dyDescent="0.3">
      <c r="A4165">
        <v>2460797</v>
      </c>
      <c r="B4165">
        <v>1</v>
      </c>
      <c r="C4165" t="s">
        <v>80</v>
      </c>
      <c r="D4165" t="s">
        <v>93</v>
      </c>
      <c r="E4165" t="s">
        <v>169</v>
      </c>
      <c r="F4165" t="s">
        <v>12214</v>
      </c>
      <c r="G4165" t="s">
        <v>166</v>
      </c>
      <c r="H4165" t="s">
        <v>135</v>
      </c>
      <c r="I4165" t="s">
        <v>136</v>
      </c>
      <c r="J4165" t="s">
        <v>137</v>
      </c>
      <c r="K4165" t="s">
        <v>138</v>
      </c>
      <c r="L4165" t="s">
        <v>12215</v>
      </c>
      <c r="M4165" t="s">
        <v>12216</v>
      </c>
      <c r="N4165">
        <v>5.3244444440000001</v>
      </c>
      <c r="O4165">
        <v>2</v>
      </c>
      <c r="P4165">
        <v>326</v>
      </c>
      <c r="Q4165">
        <v>10</v>
      </c>
      <c r="R4165">
        <v>258</v>
      </c>
      <c r="S4165">
        <v>2</v>
      </c>
      <c r="T4165">
        <v>120</v>
      </c>
      <c r="U4165">
        <v>0</v>
      </c>
      <c r="V4165">
        <v>0</v>
      </c>
      <c r="W4165">
        <v>20.741231700812467</v>
      </c>
      <c r="X4165">
        <v>139.95032470281797</v>
      </c>
      <c r="Y4165">
        <v>40.093741448977717</v>
      </c>
      <c r="Z4165">
        <v>147.39045129594294</v>
      </c>
      <c r="AA4165">
        <v>11.055023917066499</v>
      </c>
      <c r="AB4165">
        <v>469.08648474131036</v>
      </c>
      <c r="AC4165">
        <v>0</v>
      </c>
      <c r="AD4165">
        <v>0</v>
      </c>
      <c r="AE4165">
        <v>828.31725780692796</v>
      </c>
    </row>
    <row r="4166" spans="1:31" x14ac:dyDescent="0.3">
      <c r="A4166">
        <v>2460442</v>
      </c>
      <c r="B4166">
        <v>1</v>
      </c>
      <c r="C4166" t="s">
        <v>80</v>
      </c>
      <c r="D4166" t="s">
        <v>103</v>
      </c>
      <c r="E4166" t="s">
        <v>169</v>
      </c>
      <c r="F4166" t="s">
        <v>12217</v>
      </c>
      <c r="G4166" t="s">
        <v>149</v>
      </c>
      <c r="H4166" t="s">
        <v>135</v>
      </c>
      <c r="I4166" t="s">
        <v>136</v>
      </c>
      <c r="J4166" t="s">
        <v>137</v>
      </c>
      <c r="K4166" t="s">
        <v>138</v>
      </c>
      <c r="L4166" t="s">
        <v>12218</v>
      </c>
      <c r="M4166" t="s">
        <v>12219</v>
      </c>
      <c r="N4166">
        <v>1.5786111110000001</v>
      </c>
      <c r="O4166">
        <v>1</v>
      </c>
      <c r="P4166">
        <v>292</v>
      </c>
      <c r="Q4166">
        <v>18</v>
      </c>
      <c r="R4166">
        <v>106</v>
      </c>
      <c r="S4166">
        <v>10</v>
      </c>
      <c r="T4166">
        <v>49</v>
      </c>
      <c r="U4166">
        <v>4</v>
      </c>
      <c r="V4166">
        <v>0</v>
      </c>
      <c r="W4166">
        <v>5.4796700613977016</v>
      </c>
      <c r="X4166">
        <v>128.88982729935685</v>
      </c>
      <c r="Y4166">
        <v>344.98471324821884</v>
      </c>
      <c r="Z4166">
        <v>144.12319499055772</v>
      </c>
      <c r="AA4166">
        <v>572.82337649470287</v>
      </c>
      <c r="AB4166">
        <v>70.239679430920958</v>
      </c>
      <c r="AC4166">
        <v>381.89042009504448</v>
      </c>
      <c r="AD4166">
        <v>0</v>
      </c>
      <c r="AE4166">
        <v>1648.4308816201992</v>
      </c>
    </row>
    <row r="4167" spans="1:31" x14ac:dyDescent="0.3">
      <c r="A4167">
        <v>2460920</v>
      </c>
      <c r="B4167">
        <v>1</v>
      </c>
      <c r="C4167" t="s">
        <v>80</v>
      </c>
      <c r="D4167" t="s">
        <v>106</v>
      </c>
      <c r="E4167" t="s">
        <v>169</v>
      </c>
      <c r="F4167" t="s">
        <v>12220</v>
      </c>
      <c r="G4167" t="s">
        <v>3952</v>
      </c>
      <c r="H4167" t="s">
        <v>135</v>
      </c>
      <c r="I4167" t="s">
        <v>136</v>
      </c>
      <c r="J4167" t="s">
        <v>137</v>
      </c>
      <c r="K4167" t="s">
        <v>138</v>
      </c>
      <c r="L4167" t="s">
        <v>12221</v>
      </c>
      <c r="M4167" t="s">
        <v>12222</v>
      </c>
      <c r="N4167">
        <v>3.0930555549999998</v>
      </c>
      <c r="O4167">
        <v>0</v>
      </c>
      <c r="P4167">
        <v>31</v>
      </c>
      <c r="Q4167">
        <v>14</v>
      </c>
      <c r="R4167">
        <v>47</v>
      </c>
      <c r="S4167">
        <v>12</v>
      </c>
      <c r="T4167">
        <v>23</v>
      </c>
      <c r="U4167">
        <v>3</v>
      </c>
      <c r="V4167">
        <v>0</v>
      </c>
      <c r="W4167">
        <v>0</v>
      </c>
      <c r="X4167">
        <v>40.435671762936103</v>
      </c>
      <c r="Y4167">
        <v>52.215190781273826</v>
      </c>
      <c r="Z4167">
        <v>119.58566504388483</v>
      </c>
      <c r="AA4167">
        <v>166.76396170777258</v>
      </c>
      <c r="AB4167">
        <v>211.06359691788009</v>
      </c>
      <c r="AC4167">
        <v>1162.7885131272858</v>
      </c>
      <c r="AD4167">
        <v>0</v>
      </c>
      <c r="AE4167">
        <v>1752.8525993410333</v>
      </c>
    </row>
    <row r="4168" spans="1:31" x14ac:dyDescent="0.3">
      <c r="A4168">
        <v>2461507</v>
      </c>
      <c r="B4168">
        <v>1</v>
      </c>
      <c r="C4168" t="s">
        <v>80</v>
      </c>
      <c r="D4168" t="s">
        <v>92</v>
      </c>
      <c r="E4168" t="s">
        <v>173</v>
      </c>
      <c r="F4168" t="s">
        <v>10636</v>
      </c>
      <c r="G4168" t="s">
        <v>179</v>
      </c>
      <c r="H4168" t="s">
        <v>144</v>
      </c>
      <c r="I4168" t="s">
        <v>136</v>
      </c>
      <c r="J4168" t="s">
        <v>137</v>
      </c>
      <c r="K4168" t="s">
        <v>138</v>
      </c>
      <c r="L4168" t="s">
        <v>12223</v>
      </c>
      <c r="M4168" t="s">
        <v>12224</v>
      </c>
      <c r="N4168">
        <v>1.4127777770000001</v>
      </c>
      <c r="O4168">
        <v>0</v>
      </c>
      <c r="P4168">
        <v>12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3.0635380408109487</v>
      </c>
      <c r="Y4168">
        <v>0</v>
      </c>
      <c r="Z4168">
        <v>0</v>
      </c>
      <c r="AA4168">
        <v>0</v>
      </c>
      <c r="AB4168">
        <v>0</v>
      </c>
      <c r="AC4168">
        <v>0</v>
      </c>
      <c r="AD4168">
        <v>0</v>
      </c>
      <c r="AE4168">
        <v>3.0635380408109487</v>
      </c>
    </row>
    <row r="4169" spans="1:31" x14ac:dyDescent="0.3">
      <c r="A4169">
        <v>2460820</v>
      </c>
      <c r="B4169">
        <v>1</v>
      </c>
      <c r="C4169" t="s">
        <v>80</v>
      </c>
      <c r="D4169" t="s">
        <v>100</v>
      </c>
      <c r="E4169" t="s">
        <v>147</v>
      </c>
      <c r="F4169" t="s">
        <v>12225</v>
      </c>
      <c r="G4169" t="s">
        <v>5071</v>
      </c>
      <c r="H4169" t="s">
        <v>135</v>
      </c>
      <c r="I4169" t="s">
        <v>136</v>
      </c>
      <c r="J4169" t="s">
        <v>137</v>
      </c>
      <c r="K4169" t="s">
        <v>138</v>
      </c>
      <c r="L4169" t="s">
        <v>12226</v>
      </c>
      <c r="M4169" t="s">
        <v>12227</v>
      </c>
      <c r="N4169">
        <v>6.8030555550000003</v>
      </c>
      <c r="O4169">
        <v>0</v>
      </c>
      <c r="P4169">
        <v>135</v>
      </c>
      <c r="Q4169">
        <v>0</v>
      </c>
      <c r="R4169">
        <v>47</v>
      </c>
      <c r="S4169">
        <v>0</v>
      </c>
      <c r="T4169">
        <v>40</v>
      </c>
      <c r="U4169">
        <v>0</v>
      </c>
      <c r="V4169">
        <v>0</v>
      </c>
      <c r="W4169">
        <v>0</v>
      </c>
      <c r="X4169">
        <v>245.14032068299906</v>
      </c>
      <c r="Y4169">
        <v>0</v>
      </c>
      <c r="Z4169">
        <v>89.143346567114037</v>
      </c>
      <c r="AA4169">
        <v>0</v>
      </c>
      <c r="AB4169">
        <v>211.04633713347042</v>
      </c>
      <c r="AC4169">
        <v>0</v>
      </c>
      <c r="AD4169">
        <v>0</v>
      </c>
      <c r="AE4169">
        <v>545.33000438358351</v>
      </c>
    </row>
    <row r="4170" spans="1:31" x14ac:dyDescent="0.3">
      <c r="A4170">
        <v>2460448</v>
      </c>
      <c r="B4170">
        <v>1</v>
      </c>
      <c r="C4170" t="s">
        <v>80</v>
      </c>
      <c r="D4170" t="s">
        <v>90</v>
      </c>
      <c r="E4170" t="s">
        <v>141</v>
      </c>
      <c r="F4170" t="s">
        <v>12228</v>
      </c>
      <c r="G4170" t="s">
        <v>156</v>
      </c>
      <c r="H4170" t="s">
        <v>144</v>
      </c>
      <c r="I4170" t="s">
        <v>136</v>
      </c>
      <c r="J4170" t="s">
        <v>137</v>
      </c>
      <c r="K4170" t="s">
        <v>138</v>
      </c>
      <c r="L4170" t="s">
        <v>12229</v>
      </c>
      <c r="M4170" t="s">
        <v>12230</v>
      </c>
      <c r="N4170">
        <v>3.8294444439999999</v>
      </c>
      <c r="O4170">
        <v>0</v>
      </c>
      <c r="P4170">
        <v>69</v>
      </c>
      <c r="Q4170">
        <v>0</v>
      </c>
      <c r="R4170">
        <v>0</v>
      </c>
      <c r="S4170">
        <v>0</v>
      </c>
      <c r="T4170">
        <v>1</v>
      </c>
      <c r="U4170">
        <v>0</v>
      </c>
      <c r="V4170">
        <v>0</v>
      </c>
      <c r="W4170">
        <v>0</v>
      </c>
      <c r="X4170">
        <v>91.123958097039605</v>
      </c>
      <c r="Y4170">
        <v>0</v>
      </c>
      <c r="Z4170">
        <v>0</v>
      </c>
      <c r="AA4170">
        <v>0</v>
      </c>
      <c r="AB4170">
        <v>0</v>
      </c>
      <c r="AC4170">
        <v>0</v>
      </c>
      <c r="AD4170">
        <v>0</v>
      </c>
      <c r="AE4170">
        <v>91.123958097039605</v>
      </c>
    </row>
    <row r="4171" spans="1:31" x14ac:dyDescent="0.3">
      <c r="A4171">
        <v>2460342</v>
      </c>
      <c r="B4171">
        <v>1</v>
      </c>
      <c r="C4171" t="s">
        <v>80</v>
      </c>
      <c r="D4171" t="s">
        <v>97</v>
      </c>
      <c r="E4171" t="s">
        <v>169</v>
      </c>
      <c r="F4171" t="s">
        <v>12231</v>
      </c>
      <c r="G4171" t="s">
        <v>149</v>
      </c>
      <c r="H4171" t="s">
        <v>135</v>
      </c>
      <c r="I4171" t="s">
        <v>136</v>
      </c>
      <c r="J4171" t="s">
        <v>137</v>
      </c>
      <c r="K4171" t="s">
        <v>138</v>
      </c>
      <c r="L4171" t="s">
        <v>12232</v>
      </c>
      <c r="M4171" t="s">
        <v>12233</v>
      </c>
      <c r="N4171">
        <v>0.68833333299999999</v>
      </c>
      <c r="O4171">
        <v>0</v>
      </c>
      <c r="P4171">
        <v>0</v>
      </c>
      <c r="Q4171">
        <v>0</v>
      </c>
      <c r="R4171">
        <v>0</v>
      </c>
      <c r="S4171">
        <v>1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  <c r="AA4171">
        <v>5.9169314184539594</v>
      </c>
      <c r="AB4171">
        <v>0</v>
      </c>
      <c r="AC4171">
        <v>0</v>
      </c>
      <c r="AD4171">
        <v>0</v>
      </c>
      <c r="AE4171">
        <v>5.9169314184539594</v>
      </c>
    </row>
    <row r="4172" spans="1:31" x14ac:dyDescent="0.3">
      <c r="A4172">
        <v>2460674</v>
      </c>
      <c r="B4172">
        <v>1</v>
      </c>
      <c r="C4172" t="s">
        <v>80</v>
      </c>
      <c r="D4172" t="s">
        <v>94</v>
      </c>
      <c r="E4172" t="s">
        <v>141</v>
      </c>
      <c r="F4172" t="s">
        <v>12234</v>
      </c>
      <c r="G4172" t="s">
        <v>161</v>
      </c>
      <c r="H4172" t="s">
        <v>144</v>
      </c>
      <c r="I4172" t="s">
        <v>136</v>
      </c>
      <c r="J4172" t="s">
        <v>137</v>
      </c>
      <c r="K4172" t="s">
        <v>162</v>
      </c>
      <c r="L4172" t="s">
        <v>12235</v>
      </c>
      <c r="M4172" t="s">
        <v>12236</v>
      </c>
      <c r="N4172">
        <v>7.2780555549999999</v>
      </c>
      <c r="O4172">
        <v>0</v>
      </c>
      <c r="P4172">
        <v>1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2.2032644180694252</v>
      </c>
      <c r="Y4172">
        <v>0</v>
      </c>
      <c r="Z4172">
        <v>0</v>
      </c>
      <c r="AA4172">
        <v>0</v>
      </c>
      <c r="AB4172">
        <v>0</v>
      </c>
      <c r="AC4172">
        <v>0</v>
      </c>
      <c r="AD4172">
        <v>0</v>
      </c>
      <c r="AE4172">
        <v>2.2032644180694252</v>
      </c>
    </row>
    <row r="4173" spans="1:31" x14ac:dyDescent="0.3">
      <c r="A4173">
        <v>2461361</v>
      </c>
      <c r="B4173">
        <v>1</v>
      </c>
      <c r="C4173" t="s">
        <v>80</v>
      </c>
      <c r="D4173" t="s">
        <v>93</v>
      </c>
      <c r="E4173" t="s">
        <v>169</v>
      </c>
      <c r="F4173" t="s">
        <v>12237</v>
      </c>
      <c r="G4173" t="s">
        <v>149</v>
      </c>
      <c r="H4173" t="s">
        <v>135</v>
      </c>
      <c r="I4173" t="s">
        <v>136</v>
      </c>
      <c r="J4173" t="s">
        <v>137</v>
      </c>
      <c r="K4173" t="s">
        <v>138</v>
      </c>
      <c r="L4173" t="s">
        <v>12238</v>
      </c>
      <c r="M4173" t="s">
        <v>12239</v>
      </c>
      <c r="N4173">
        <v>0.84722222199999997</v>
      </c>
      <c r="O4173">
        <v>0</v>
      </c>
      <c r="P4173">
        <v>13</v>
      </c>
      <c r="Q4173">
        <v>1</v>
      </c>
      <c r="R4173">
        <v>54</v>
      </c>
      <c r="S4173">
        <v>2</v>
      </c>
      <c r="T4173">
        <v>16</v>
      </c>
      <c r="U4173">
        <v>0</v>
      </c>
      <c r="V4173">
        <v>0</v>
      </c>
      <c r="W4173">
        <v>0</v>
      </c>
      <c r="X4173">
        <v>1.3377011858841774</v>
      </c>
      <c r="Y4173">
        <v>0</v>
      </c>
      <c r="Z4173">
        <v>2.6168313246523671</v>
      </c>
      <c r="AA4173">
        <v>1.98636491531006</v>
      </c>
      <c r="AB4173">
        <v>0.72687630671726489</v>
      </c>
      <c r="AC4173">
        <v>0</v>
      </c>
      <c r="AD4173">
        <v>0</v>
      </c>
      <c r="AE4173">
        <v>6.6677737325638695</v>
      </c>
    </row>
    <row r="4174" spans="1:31" x14ac:dyDescent="0.3">
      <c r="A4174">
        <v>2460379</v>
      </c>
      <c r="B4174">
        <v>1</v>
      </c>
      <c r="C4174" t="s">
        <v>80</v>
      </c>
      <c r="D4174" t="s">
        <v>84</v>
      </c>
      <c r="E4174" t="s">
        <v>132</v>
      </c>
      <c r="F4174" t="s">
        <v>12240</v>
      </c>
      <c r="G4174" t="s">
        <v>134</v>
      </c>
      <c r="H4174" t="s">
        <v>135</v>
      </c>
      <c r="I4174" t="s">
        <v>136</v>
      </c>
      <c r="J4174" t="s">
        <v>137</v>
      </c>
      <c r="K4174" t="s">
        <v>138</v>
      </c>
      <c r="L4174" t="s">
        <v>12241</v>
      </c>
      <c r="M4174" t="s">
        <v>12242</v>
      </c>
      <c r="N4174">
        <v>8.011666666</v>
      </c>
      <c r="O4174">
        <v>14</v>
      </c>
      <c r="P4174">
        <v>2376</v>
      </c>
      <c r="Q4174">
        <v>5</v>
      </c>
      <c r="R4174">
        <v>313</v>
      </c>
      <c r="S4174">
        <v>15</v>
      </c>
      <c r="T4174">
        <v>298</v>
      </c>
      <c r="U4174">
        <v>0</v>
      </c>
      <c r="V4174">
        <v>0</v>
      </c>
      <c r="W4174">
        <v>35.189492068065611</v>
      </c>
      <c r="X4174">
        <v>4866.5086043440806</v>
      </c>
      <c r="Y4174">
        <v>235.84064416937505</v>
      </c>
      <c r="Z4174">
        <v>1023.3042940389327</v>
      </c>
      <c r="AA4174">
        <v>152.70264702065742</v>
      </c>
      <c r="AB4174">
        <v>2231.2354568294468</v>
      </c>
      <c r="AC4174">
        <v>0</v>
      </c>
      <c r="AD4174">
        <v>0</v>
      </c>
      <c r="AE4174">
        <v>8544.7811384705565</v>
      </c>
    </row>
    <row r="4175" spans="1:31" x14ac:dyDescent="0.3">
      <c r="A4175">
        <v>2480940</v>
      </c>
      <c r="B4175">
        <v>1</v>
      </c>
      <c r="C4175" t="s">
        <v>80</v>
      </c>
      <c r="D4175" t="s">
        <v>106</v>
      </c>
      <c r="E4175" t="s">
        <v>147</v>
      </c>
      <c r="F4175" t="s">
        <v>12243</v>
      </c>
      <c r="G4175" t="s">
        <v>143</v>
      </c>
      <c r="H4175" t="s">
        <v>135</v>
      </c>
      <c r="I4175" t="s">
        <v>136</v>
      </c>
      <c r="J4175" t="s">
        <v>137</v>
      </c>
      <c r="K4175" t="s">
        <v>138</v>
      </c>
      <c r="L4175" t="s">
        <v>12244</v>
      </c>
      <c r="M4175" t="s">
        <v>12245</v>
      </c>
      <c r="N4175">
        <v>3.9333333330000002</v>
      </c>
      <c r="O4175">
        <v>0</v>
      </c>
      <c r="P4175">
        <v>45</v>
      </c>
      <c r="Q4175">
        <v>0</v>
      </c>
      <c r="R4175">
        <v>3</v>
      </c>
      <c r="S4175">
        <v>0</v>
      </c>
      <c r="T4175">
        <v>7</v>
      </c>
      <c r="U4175">
        <v>0</v>
      </c>
      <c r="V4175">
        <v>0</v>
      </c>
      <c r="W4175">
        <v>0</v>
      </c>
      <c r="X4175">
        <v>31.036382893405076</v>
      </c>
      <c r="Y4175">
        <v>0</v>
      </c>
      <c r="Z4175">
        <v>12.527616711396211</v>
      </c>
      <c r="AA4175">
        <v>0</v>
      </c>
      <c r="AB4175">
        <v>34.894373806388451</v>
      </c>
      <c r="AC4175">
        <v>0</v>
      </c>
      <c r="AD4175">
        <v>0</v>
      </c>
      <c r="AE4175">
        <v>78.45837341118974</v>
      </c>
    </row>
    <row r="4176" spans="1:31" x14ac:dyDescent="0.3">
      <c r="A4176">
        <v>2460926</v>
      </c>
      <c r="B4176">
        <v>1</v>
      </c>
      <c r="C4176" t="s">
        <v>80</v>
      </c>
      <c r="D4176" t="s">
        <v>105</v>
      </c>
      <c r="E4176" t="s">
        <v>141</v>
      </c>
      <c r="F4176" t="s">
        <v>12246</v>
      </c>
      <c r="G4176" t="s">
        <v>200</v>
      </c>
      <c r="H4176" t="s">
        <v>144</v>
      </c>
      <c r="I4176" t="s">
        <v>136</v>
      </c>
      <c r="J4176" t="s">
        <v>137</v>
      </c>
      <c r="K4176" t="s">
        <v>138</v>
      </c>
      <c r="L4176" t="s">
        <v>12247</v>
      </c>
      <c r="M4176" t="s">
        <v>12248</v>
      </c>
      <c r="N4176">
        <v>2.5661111110000001</v>
      </c>
      <c r="O4176">
        <v>0</v>
      </c>
      <c r="P4176">
        <v>0</v>
      </c>
      <c r="Q4176">
        <v>0</v>
      </c>
      <c r="R4176">
        <v>0</v>
      </c>
      <c r="S4176">
        <v>0</v>
      </c>
      <c r="T4176">
        <v>15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  <c r="AA4176">
        <v>0</v>
      </c>
      <c r="AB4176">
        <v>24.636566370202338</v>
      </c>
      <c r="AC4176">
        <v>0</v>
      </c>
      <c r="AD4176">
        <v>0</v>
      </c>
      <c r="AE4176">
        <v>24.636566370202338</v>
      </c>
    </row>
    <row r="4177" spans="1:31" x14ac:dyDescent="0.3">
      <c r="A4177">
        <v>2460588</v>
      </c>
      <c r="B4177">
        <v>1</v>
      </c>
      <c r="C4177" t="s">
        <v>80</v>
      </c>
      <c r="D4177" t="s">
        <v>93</v>
      </c>
      <c r="E4177" t="s">
        <v>159</v>
      </c>
      <c r="F4177" t="s">
        <v>12249</v>
      </c>
      <c r="G4177" t="s">
        <v>143</v>
      </c>
      <c r="H4177" t="s">
        <v>144</v>
      </c>
      <c r="I4177" t="s">
        <v>136</v>
      </c>
      <c r="J4177" t="s">
        <v>137</v>
      </c>
      <c r="K4177" t="s">
        <v>138</v>
      </c>
      <c r="L4177" t="s">
        <v>12250</v>
      </c>
      <c r="M4177" t="s">
        <v>12251</v>
      </c>
      <c r="N4177">
        <v>6.8908333329999998</v>
      </c>
      <c r="O4177">
        <v>0</v>
      </c>
      <c r="P4177">
        <v>147</v>
      </c>
      <c r="Q4177">
        <v>0</v>
      </c>
      <c r="R4177">
        <v>2</v>
      </c>
      <c r="S4177">
        <v>0</v>
      </c>
      <c r="T4177">
        <v>23</v>
      </c>
      <c r="U4177">
        <v>0</v>
      </c>
      <c r="V4177">
        <v>0</v>
      </c>
      <c r="W4177">
        <v>0</v>
      </c>
      <c r="X4177">
        <v>300.77945686018484</v>
      </c>
      <c r="Y4177">
        <v>0</v>
      </c>
      <c r="Z4177">
        <v>9.5614387999689985</v>
      </c>
      <c r="AA4177">
        <v>0</v>
      </c>
      <c r="AB4177">
        <v>111.82888429938045</v>
      </c>
      <c r="AC4177">
        <v>0</v>
      </c>
      <c r="AD4177">
        <v>0</v>
      </c>
      <c r="AE4177">
        <v>422.16977995953425</v>
      </c>
    </row>
    <row r="4178" spans="1:31" x14ac:dyDescent="0.3">
      <c r="A4178">
        <v>2460488</v>
      </c>
      <c r="B4178">
        <v>1</v>
      </c>
      <c r="C4178" t="s">
        <v>81</v>
      </c>
      <c r="D4178" t="s">
        <v>118</v>
      </c>
      <c r="E4178" t="s">
        <v>147</v>
      </c>
      <c r="F4178" t="s">
        <v>12252</v>
      </c>
      <c r="G4178" t="s">
        <v>134</v>
      </c>
      <c r="H4178" t="s">
        <v>135</v>
      </c>
      <c r="I4178" t="s">
        <v>136</v>
      </c>
      <c r="J4178" t="s">
        <v>137</v>
      </c>
      <c r="K4178" t="s">
        <v>138</v>
      </c>
      <c r="L4178" t="s">
        <v>12253</v>
      </c>
      <c r="M4178" t="s">
        <v>12254</v>
      </c>
      <c r="N4178">
        <v>5.1344444439999997</v>
      </c>
      <c r="O4178">
        <v>0</v>
      </c>
      <c r="P4178">
        <v>152</v>
      </c>
      <c r="Q4178">
        <v>3</v>
      </c>
      <c r="R4178">
        <v>1</v>
      </c>
      <c r="S4178">
        <v>0</v>
      </c>
      <c r="T4178">
        <v>6</v>
      </c>
      <c r="U4178">
        <v>0</v>
      </c>
      <c r="V4178">
        <v>0</v>
      </c>
      <c r="W4178">
        <v>0</v>
      </c>
      <c r="X4178">
        <v>68.104280321769139</v>
      </c>
      <c r="Y4178">
        <v>10.547843096315788</v>
      </c>
      <c r="Z4178">
        <v>0.34591888639134433</v>
      </c>
      <c r="AA4178">
        <v>0</v>
      </c>
      <c r="AB4178">
        <v>28.326774785966457</v>
      </c>
      <c r="AC4178">
        <v>0</v>
      </c>
      <c r="AD4178">
        <v>0</v>
      </c>
      <c r="AE4178">
        <v>107.32481709044274</v>
      </c>
    </row>
    <row r="4179" spans="1:31" x14ac:dyDescent="0.3">
      <c r="A4179">
        <v>2460634</v>
      </c>
      <c r="B4179">
        <v>1</v>
      </c>
      <c r="C4179" t="s">
        <v>80</v>
      </c>
      <c r="D4179" t="s">
        <v>95</v>
      </c>
      <c r="E4179" t="s">
        <v>284</v>
      </c>
      <c r="F4179" t="s">
        <v>12255</v>
      </c>
      <c r="G4179" t="s">
        <v>193</v>
      </c>
      <c r="H4179" t="s">
        <v>135</v>
      </c>
      <c r="I4179" t="s">
        <v>136</v>
      </c>
      <c r="J4179" t="s">
        <v>137</v>
      </c>
      <c r="K4179" t="s">
        <v>138</v>
      </c>
      <c r="L4179" t="s">
        <v>12256</v>
      </c>
      <c r="M4179" t="s">
        <v>12257</v>
      </c>
      <c r="N4179">
        <v>4.5916666660000001</v>
      </c>
      <c r="O4179">
        <v>41</v>
      </c>
      <c r="P4179">
        <v>1400</v>
      </c>
      <c r="Q4179">
        <v>70</v>
      </c>
      <c r="R4179">
        <v>78</v>
      </c>
      <c r="S4179">
        <v>59</v>
      </c>
      <c r="T4179">
        <v>193</v>
      </c>
      <c r="U4179">
        <v>4</v>
      </c>
      <c r="V4179">
        <v>0</v>
      </c>
      <c r="W4179">
        <v>209.83787069416115</v>
      </c>
      <c r="X4179">
        <v>2248.733393004225</v>
      </c>
      <c r="Y4179">
        <v>3166.7898843873518</v>
      </c>
      <c r="Z4179">
        <v>106.35079276318881</v>
      </c>
      <c r="AA4179">
        <v>2867.3264694573563</v>
      </c>
      <c r="AB4179">
        <v>952.74323243808442</v>
      </c>
      <c r="AC4179">
        <v>1446.3340452812843</v>
      </c>
      <c r="AD4179">
        <v>0</v>
      </c>
      <c r="AE4179">
        <v>10998.115688025651</v>
      </c>
    </row>
    <row r="4180" spans="1:31" x14ac:dyDescent="0.3">
      <c r="A4180">
        <v>2460880</v>
      </c>
      <c r="B4180">
        <v>1</v>
      </c>
      <c r="C4180" t="s">
        <v>80</v>
      </c>
      <c r="D4180" t="s">
        <v>99</v>
      </c>
      <c r="E4180" t="s">
        <v>147</v>
      </c>
      <c r="F4180" t="s">
        <v>12258</v>
      </c>
      <c r="G4180" t="s">
        <v>134</v>
      </c>
      <c r="H4180" t="s">
        <v>135</v>
      </c>
      <c r="I4180" t="s">
        <v>136</v>
      </c>
      <c r="J4180" t="s">
        <v>137</v>
      </c>
      <c r="K4180" t="s">
        <v>138</v>
      </c>
      <c r="L4180" t="s">
        <v>12259</v>
      </c>
      <c r="M4180" t="s">
        <v>12260</v>
      </c>
      <c r="N4180">
        <v>1.7283333329999999</v>
      </c>
      <c r="O4180">
        <v>0</v>
      </c>
      <c r="P4180">
        <v>86</v>
      </c>
      <c r="Q4180">
        <v>0</v>
      </c>
      <c r="R4180">
        <v>0</v>
      </c>
      <c r="S4180">
        <v>0</v>
      </c>
      <c r="T4180">
        <v>9</v>
      </c>
      <c r="U4180">
        <v>0</v>
      </c>
      <c r="V4180">
        <v>1</v>
      </c>
      <c r="W4180">
        <v>0</v>
      </c>
      <c r="X4180">
        <v>24.19262447012029</v>
      </c>
      <c r="Y4180">
        <v>0</v>
      </c>
      <c r="Z4180">
        <v>0</v>
      </c>
      <c r="AA4180">
        <v>0</v>
      </c>
      <c r="AB4180">
        <v>8.3300826870100337</v>
      </c>
      <c r="AC4180">
        <v>0</v>
      </c>
      <c r="AD4180">
        <v>5.2825383652791542</v>
      </c>
      <c r="AE4180">
        <v>37.805245522409479</v>
      </c>
    </row>
    <row r="4181" spans="1:31" x14ac:dyDescent="0.3">
      <c r="A4181">
        <v>2460906</v>
      </c>
      <c r="B4181">
        <v>1</v>
      </c>
      <c r="C4181" t="s">
        <v>80</v>
      </c>
      <c r="D4181" t="s">
        <v>108</v>
      </c>
      <c r="E4181" t="s">
        <v>141</v>
      </c>
      <c r="F4181" t="s">
        <v>12261</v>
      </c>
      <c r="G4181" t="s">
        <v>200</v>
      </c>
      <c r="H4181" t="s">
        <v>144</v>
      </c>
      <c r="I4181" t="s">
        <v>136</v>
      </c>
      <c r="J4181" t="s">
        <v>137</v>
      </c>
      <c r="K4181" t="s">
        <v>138</v>
      </c>
      <c r="L4181" t="s">
        <v>12262</v>
      </c>
      <c r="M4181" t="s">
        <v>12263</v>
      </c>
      <c r="N4181">
        <v>3.6391666659999999</v>
      </c>
      <c r="O4181">
        <v>0</v>
      </c>
      <c r="P4181">
        <v>13</v>
      </c>
      <c r="Q4181">
        <v>0</v>
      </c>
      <c r="R4181">
        <v>3</v>
      </c>
      <c r="S4181">
        <v>0</v>
      </c>
      <c r="T4181">
        <v>4</v>
      </c>
      <c r="U4181">
        <v>0</v>
      </c>
      <c r="V4181">
        <v>0</v>
      </c>
      <c r="W4181">
        <v>0</v>
      </c>
      <c r="X4181">
        <v>9.2346074295338099</v>
      </c>
      <c r="Y4181">
        <v>0</v>
      </c>
      <c r="Z4181">
        <v>0.76542195307678917</v>
      </c>
      <c r="AA4181">
        <v>0</v>
      </c>
      <c r="AB4181">
        <v>10.332523787191766</v>
      </c>
      <c r="AC4181">
        <v>0</v>
      </c>
      <c r="AD4181">
        <v>0</v>
      </c>
      <c r="AE4181">
        <v>20.332553169802367</v>
      </c>
    </row>
    <row r="4182" spans="1:31" x14ac:dyDescent="0.3">
      <c r="A4182">
        <v>2460551</v>
      </c>
      <c r="B4182">
        <v>1</v>
      </c>
      <c r="C4182" t="s">
        <v>81</v>
      </c>
      <c r="D4182" t="s">
        <v>112</v>
      </c>
      <c r="E4182" t="s">
        <v>141</v>
      </c>
      <c r="F4182" t="s">
        <v>12264</v>
      </c>
      <c r="G4182" t="s">
        <v>8644</v>
      </c>
      <c r="H4182" t="s">
        <v>144</v>
      </c>
      <c r="I4182" t="s">
        <v>136</v>
      </c>
      <c r="J4182" t="s">
        <v>137</v>
      </c>
      <c r="K4182" t="s">
        <v>138</v>
      </c>
      <c r="L4182" t="s">
        <v>12265</v>
      </c>
      <c r="M4182" t="s">
        <v>12266</v>
      </c>
      <c r="N4182">
        <v>3.3911111109999998</v>
      </c>
      <c r="O4182">
        <v>0</v>
      </c>
      <c r="P4182">
        <v>21</v>
      </c>
      <c r="Q4182">
        <v>0</v>
      </c>
      <c r="R4182">
        <v>2</v>
      </c>
      <c r="S4182">
        <v>0</v>
      </c>
      <c r="T4182">
        <v>7</v>
      </c>
      <c r="U4182">
        <v>0</v>
      </c>
      <c r="V4182">
        <v>0</v>
      </c>
      <c r="W4182">
        <v>0</v>
      </c>
      <c r="X4182">
        <v>18.931911543361061</v>
      </c>
      <c r="Y4182">
        <v>0</v>
      </c>
      <c r="Z4182">
        <v>4.2273416007005613</v>
      </c>
      <c r="AA4182">
        <v>0</v>
      </c>
      <c r="AB4182">
        <v>58.635997939238145</v>
      </c>
      <c r="AC4182">
        <v>0</v>
      </c>
      <c r="AD4182">
        <v>0</v>
      </c>
      <c r="AE4182">
        <v>81.795251083299775</v>
      </c>
    </row>
    <row r="4183" spans="1:31" x14ac:dyDescent="0.3">
      <c r="A4183">
        <v>2461192</v>
      </c>
      <c r="B4183">
        <v>1</v>
      </c>
      <c r="C4183" t="s">
        <v>80</v>
      </c>
      <c r="D4183" t="s">
        <v>96</v>
      </c>
      <c r="E4183" t="s">
        <v>141</v>
      </c>
      <c r="F4183" t="s">
        <v>12267</v>
      </c>
      <c r="G4183" t="s">
        <v>143</v>
      </c>
      <c r="H4183" t="s">
        <v>144</v>
      </c>
      <c r="I4183" t="s">
        <v>136</v>
      </c>
      <c r="J4183" t="s">
        <v>137</v>
      </c>
      <c r="K4183" t="s">
        <v>138</v>
      </c>
      <c r="L4183" t="s">
        <v>12268</v>
      </c>
      <c r="M4183" t="s">
        <v>12269</v>
      </c>
      <c r="N4183">
        <v>0.48666666600000003</v>
      </c>
      <c r="O4183">
        <v>0</v>
      </c>
      <c r="P4183">
        <v>300</v>
      </c>
      <c r="Q4183">
        <v>0</v>
      </c>
      <c r="R4183">
        <v>1</v>
      </c>
      <c r="S4183">
        <v>0</v>
      </c>
      <c r="T4183">
        <v>3</v>
      </c>
      <c r="U4183">
        <v>0</v>
      </c>
      <c r="V4183">
        <v>0</v>
      </c>
      <c r="W4183">
        <v>0</v>
      </c>
      <c r="X4183">
        <v>39.988963982044694</v>
      </c>
      <c r="Y4183">
        <v>0</v>
      </c>
      <c r="Z4183">
        <v>7.0887835827990889E-3</v>
      </c>
      <c r="AA4183">
        <v>0</v>
      </c>
      <c r="AB4183">
        <v>2.5926697778799599</v>
      </c>
      <c r="AC4183">
        <v>0</v>
      </c>
      <c r="AD4183">
        <v>0</v>
      </c>
      <c r="AE4183">
        <v>42.588722543507458</v>
      </c>
    </row>
    <row r="4184" spans="1:31" x14ac:dyDescent="0.3">
      <c r="A4184">
        <v>2460528</v>
      </c>
      <c r="B4184">
        <v>1</v>
      </c>
      <c r="C4184" t="s">
        <v>80</v>
      </c>
      <c r="D4184" t="s">
        <v>107</v>
      </c>
      <c r="E4184" t="s">
        <v>132</v>
      </c>
      <c r="F4184" t="s">
        <v>12270</v>
      </c>
      <c r="G4184" t="s">
        <v>149</v>
      </c>
      <c r="H4184" t="s">
        <v>135</v>
      </c>
      <c r="I4184" t="s">
        <v>136</v>
      </c>
      <c r="J4184" t="s">
        <v>137</v>
      </c>
      <c r="K4184" t="s">
        <v>138</v>
      </c>
      <c r="L4184" t="s">
        <v>12271</v>
      </c>
      <c r="M4184" t="s">
        <v>12272</v>
      </c>
      <c r="N4184">
        <v>2.8547222219999999</v>
      </c>
      <c r="O4184">
        <v>0</v>
      </c>
      <c r="P4184">
        <v>1</v>
      </c>
      <c r="Q4184">
        <v>0</v>
      </c>
      <c r="R4184">
        <v>20</v>
      </c>
      <c r="S4184">
        <v>2</v>
      </c>
      <c r="T4184">
        <v>2</v>
      </c>
      <c r="U4184">
        <v>0</v>
      </c>
      <c r="V4184">
        <v>0</v>
      </c>
      <c r="W4184">
        <v>0</v>
      </c>
      <c r="X4184">
        <v>0.5150007942970406</v>
      </c>
      <c r="Y4184">
        <v>0</v>
      </c>
      <c r="Z4184">
        <v>32.069744907948241</v>
      </c>
      <c r="AA4184">
        <v>150.07281234371948</v>
      </c>
      <c r="AB4184">
        <v>63.724080829204269</v>
      </c>
      <c r="AC4184">
        <v>0</v>
      </c>
      <c r="AD4184">
        <v>0</v>
      </c>
      <c r="AE4184">
        <v>246.38163887516902</v>
      </c>
    </row>
    <row r="4185" spans="1:31" x14ac:dyDescent="0.3">
      <c r="A4185">
        <v>2460837</v>
      </c>
      <c r="B4185">
        <v>1</v>
      </c>
      <c r="C4185" t="s">
        <v>80</v>
      </c>
      <c r="D4185" t="s">
        <v>85</v>
      </c>
      <c r="E4185" t="s">
        <v>141</v>
      </c>
      <c r="F4185" t="s">
        <v>12273</v>
      </c>
      <c r="G4185" t="s">
        <v>956</v>
      </c>
      <c r="H4185" t="s">
        <v>144</v>
      </c>
      <c r="I4185" t="s">
        <v>136</v>
      </c>
      <c r="J4185" t="s">
        <v>137</v>
      </c>
      <c r="K4185" t="s">
        <v>138</v>
      </c>
      <c r="L4185" t="s">
        <v>12274</v>
      </c>
      <c r="M4185" t="s">
        <v>12275</v>
      </c>
      <c r="N4185">
        <v>5.6622222219999996</v>
      </c>
      <c r="O4185">
        <v>0</v>
      </c>
      <c r="P4185">
        <v>197</v>
      </c>
      <c r="Q4185">
        <v>0</v>
      </c>
      <c r="R4185">
        <v>0</v>
      </c>
      <c r="S4185">
        <v>0</v>
      </c>
      <c r="T4185">
        <v>6</v>
      </c>
      <c r="U4185">
        <v>0</v>
      </c>
      <c r="V4185">
        <v>0</v>
      </c>
      <c r="W4185">
        <v>0</v>
      </c>
      <c r="X4185">
        <v>328.35587539307062</v>
      </c>
      <c r="Y4185">
        <v>0</v>
      </c>
      <c r="Z4185">
        <v>0</v>
      </c>
      <c r="AA4185">
        <v>0</v>
      </c>
      <c r="AB4185">
        <v>8.4359018151628771</v>
      </c>
      <c r="AC4185">
        <v>0</v>
      </c>
      <c r="AD4185">
        <v>0</v>
      </c>
      <c r="AE4185">
        <v>336.7917772082335</v>
      </c>
    </row>
    <row r="4186" spans="1:31" x14ac:dyDescent="0.3">
      <c r="A4186">
        <v>2460428</v>
      </c>
      <c r="B4186">
        <v>1</v>
      </c>
      <c r="C4186" t="s">
        <v>80</v>
      </c>
      <c r="D4186" t="s">
        <v>85</v>
      </c>
      <c r="E4186" t="s">
        <v>182</v>
      </c>
      <c r="F4186" t="s">
        <v>12276</v>
      </c>
      <c r="G4186" t="s">
        <v>410</v>
      </c>
      <c r="H4186" t="s">
        <v>144</v>
      </c>
      <c r="I4186" t="s">
        <v>136</v>
      </c>
      <c r="J4186" t="s">
        <v>137</v>
      </c>
      <c r="K4186" t="s">
        <v>138</v>
      </c>
      <c r="L4186" t="s">
        <v>12277</v>
      </c>
      <c r="M4186" t="s">
        <v>12278</v>
      </c>
      <c r="N4186">
        <v>6.909444444</v>
      </c>
      <c r="O4186">
        <v>0</v>
      </c>
      <c r="P4186">
        <v>73</v>
      </c>
      <c r="Q4186">
        <v>0</v>
      </c>
      <c r="R4186">
        <v>0</v>
      </c>
      <c r="S4186">
        <v>0</v>
      </c>
      <c r="T4186">
        <v>7</v>
      </c>
      <c r="U4186">
        <v>0</v>
      </c>
      <c r="V4186">
        <v>0</v>
      </c>
      <c r="W4186">
        <v>0</v>
      </c>
      <c r="X4186">
        <v>155.21387145143885</v>
      </c>
      <c r="Y4186">
        <v>0</v>
      </c>
      <c r="Z4186">
        <v>0</v>
      </c>
      <c r="AA4186">
        <v>0</v>
      </c>
      <c r="AB4186">
        <v>80.723363471621283</v>
      </c>
      <c r="AC4186">
        <v>0</v>
      </c>
      <c r="AD4186">
        <v>0</v>
      </c>
      <c r="AE4186">
        <v>235.93723492306015</v>
      </c>
    </row>
    <row r="4187" spans="1:31" x14ac:dyDescent="0.3">
      <c r="A4187">
        <v>2460694</v>
      </c>
      <c r="B4187">
        <v>1</v>
      </c>
      <c r="C4187" t="s">
        <v>80</v>
      </c>
      <c r="D4187" t="s">
        <v>88</v>
      </c>
      <c r="E4187" t="s">
        <v>147</v>
      </c>
      <c r="F4187" t="s">
        <v>12279</v>
      </c>
      <c r="G4187" t="s">
        <v>149</v>
      </c>
      <c r="H4187" t="s">
        <v>135</v>
      </c>
      <c r="I4187" t="s">
        <v>136</v>
      </c>
      <c r="J4187" t="s">
        <v>137</v>
      </c>
      <c r="K4187" t="s">
        <v>138</v>
      </c>
      <c r="L4187" t="s">
        <v>12280</v>
      </c>
      <c r="M4187" t="s">
        <v>12281</v>
      </c>
      <c r="N4187">
        <v>0.2</v>
      </c>
      <c r="O4187">
        <v>2</v>
      </c>
      <c r="P4187">
        <v>1095</v>
      </c>
      <c r="Q4187">
        <v>0</v>
      </c>
      <c r="R4187">
        <v>0</v>
      </c>
      <c r="S4187">
        <v>17</v>
      </c>
      <c r="T4187">
        <v>219</v>
      </c>
      <c r="U4187">
        <v>9</v>
      </c>
      <c r="V4187">
        <v>2</v>
      </c>
      <c r="W4187">
        <v>21.188670607921232</v>
      </c>
      <c r="X4187">
        <v>154.8943105615019</v>
      </c>
      <c r="Y4187">
        <v>0</v>
      </c>
      <c r="Z4187">
        <v>0</v>
      </c>
      <c r="AA4187">
        <v>76.284033913546381</v>
      </c>
      <c r="AB4187">
        <v>56.756702585910972</v>
      </c>
      <c r="AC4187">
        <v>94.393092041209556</v>
      </c>
      <c r="AD4187">
        <v>11.20683612291104</v>
      </c>
      <c r="AE4187">
        <v>414.72364583300111</v>
      </c>
    </row>
    <row r="4188" spans="1:31" x14ac:dyDescent="0.3">
      <c r="A4188">
        <v>2460571</v>
      </c>
      <c r="B4188">
        <v>1</v>
      </c>
      <c r="C4188" t="s">
        <v>80</v>
      </c>
      <c r="D4188" t="s">
        <v>100</v>
      </c>
      <c r="E4188" t="s">
        <v>147</v>
      </c>
      <c r="F4188" t="s">
        <v>12225</v>
      </c>
      <c r="G4188" t="s">
        <v>134</v>
      </c>
      <c r="H4188" t="s">
        <v>135</v>
      </c>
      <c r="I4188" t="s">
        <v>136</v>
      </c>
      <c r="J4188" t="s">
        <v>137</v>
      </c>
      <c r="K4188" t="s">
        <v>138</v>
      </c>
      <c r="L4188" t="s">
        <v>12282</v>
      </c>
      <c r="M4188" t="s">
        <v>12283</v>
      </c>
      <c r="N4188">
        <v>3.0674999999999999</v>
      </c>
      <c r="O4188">
        <v>0</v>
      </c>
      <c r="P4188">
        <v>134</v>
      </c>
      <c r="Q4188">
        <v>0</v>
      </c>
      <c r="R4188">
        <v>47</v>
      </c>
      <c r="S4188">
        <v>0</v>
      </c>
      <c r="T4188">
        <v>40</v>
      </c>
      <c r="U4188">
        <v>0</v>
      </c>
      <c r="V4188">
        <v>0</v>
      </c>
      <c r="W4188">
        <v>0</v>
      </c>
      <c r="X4188">
        <v>110.79151647467506</v>
      </c>
      <c r="Y4188">
        <v>0</v>
      </c>
      <c r="Z4188">
        <v>41.014263772391992</v>
      </c>
      <c r="AA4188">
        <v>0</v>
      </c>
      <c r="AB4188">
        <v>111.68288105342856</v>
      </c>
      <c r="AC4188">
        <v>0</v>
      </c>
      <c r="AD4188">
        <v>0</v>
      </c>
      <c r="AE4188">
        <v>263.48866130049561</v>
      </c>
    </row>
    <row r="4189" spans="1:31" x14ac:dyDescent="0.3">
      <c r="A4189">
        <v>2460508</v>
      </c>
      <c r="B4189">
        <v>1</v>
      </c>
      <c r="C4189" t="s">
        <v>80</v>
      </c>
      <c r="D4189" t="s">
        <v>106</v>
      </c>
      <c r="E4189" t="s">
        <v>169</v>
      </c>
      <c r="F4189" t="s">
        <v>12220</v>
      </c>
      <c r="G4189" t="s">
        <v>149</v>
      </c>
      <c r="H4189" t="s">
        <v>135</v>
      </c>
      <c r="I4189" t="s">
        <v>136</v>
      </c>
      <c r="J4189" t="s">
        <v>137</v>
      </c>
      <c r="K4189" t="s">
        <v>138</v>
      </c>
      <c r="L4189" t="s">
        <v>12284</v>
      </c>
      <c r="M4189" t="s">
        <v>12285</v>
      </c>
      <c r="N4189">
        <v>0.64722222200000001</v>
      </c>
      <c r="O4189">
        <v>0</v>
      </c>
      <c r="P4189">
        <v>31</v>
      </c>
      <c r="Q4189">
        <v>14</v>
      </c>
      <c r="R4189">
        <v>47</v>
      </c>
      <c r="S4189">
        <v>12</v>
      </c>
      <c r="T4189">
        <v>23</v>
      </c>
      <c r="U4189">
        <v>3</v>
      </c>
      <c r="V4189">
        <v>0</v>
      </c>
      <c r="W4189">
        <v>0</v>
      </c>
      <c r="X4189">
        <v>8.9561858992512651</v>
      </c>
      <c r="Y4189">
        <v>12.756596193868868</v>
      </c>
      <c r="Z4189">
        <v>26.59597814429863</v>
      </c>
      <c r="AA4189">
        <v>41.202077792017398</v>
      </c>
      <c r="AB4189">
        <v>49.327996995342055</v>
      </c>
      <c r="AC4189">
        <v>270.15171132997983</v>
      </c>
      <c r="AD4189">
        <v>0</v>
      </c>
      <c r="AE4189">
        <v>408.99054635475807</v>
      </c>
    </row>
    <row r="4190" spans="1:31" x14ac:dyDescent="0.3">
      <c r="A4190">
        <v>2461504</v>
      </c>
      <c r="B4190">
        <v>1</v>
      </c>
      <c r="C4190" t="s">
        <v>81</v>
      </c>
      <c r="D4190" t="s">
        <v>123</v>
      </c>
      <c r="E4190" t="s">
        <v>141</v>
      </c>
      <c r="F4190" t="s">
        <v>5761</v>
      </c>
      <c r="G4190" t="s">
        <v>156</v>
      </c>
      <c r="H4190" t="s">
        <v>144</v>
      </c>
      <c r="I4190" t="s">
        <v>136</v>
      </c>
      <c r="J4190" t="s">
        <v>137</v>
      </c>
      <c r="K4190" t="s">
        <v>138</v>
      </c>
      <c r="L4190" t="s">
        <v>12286</v>
      </c>
      <c r="M4190" t="s">
        <v>12287</v>
      </c>
      <c r="N4190">
        <v>0.76916666600000005</v>
      </c>
      <c r="O4190">
        <v>0</v>
      </c>
      <c r="P4190">
        <v>3</v>
      </c>
      <c r="Q4190">
        <v>0</v>
      </c>
      <c r="R4190">
        <v>0</v>
      </c>
      <c r="S4190">
        <v>0</v>
      </c>
      <c r="T4190">
        <v>1</v>
      </c>
      <c r="U4190">
        <v>0</v>
      </c>
      <c r="V4190">
        <v>0</v>
      </c>
      <c r="W4190">
        <v>0</v>
      </c>
      <c r="X4190">
        <v>1.2433007077049285</v>
      </c>
      <c r="Y4190">
        <v>0</v>
      </c>
      <c r="Z4190">
        <v>0</v>
      </c>
      <c r="AA4190">
        <v>0</v>
      </c>
      <c r="AB4190">
        <v>1.4307505955419551E-2</v>
      </c>
      <c r="AC4190">
        <v>0</v>
      </c>
      <c r="AD4190">
        <v>0</v>
      </c>
      <c r="AE4190">
        <v>1.2576082136603481</v>
      </c>
    </row>
    <row r="4191" spans="1:31" x14ac:dyDescent="0.3">
      <c r="A4191">
        <v>2460402</v>
      </c>
      <c r="B4191">
        <v>1</v>
      </c>
      <c r="C4191" t="s">
        <v>81</v>
      </c>
      <c r="D4191" t="s">
        <v>128</v>
      </c>
      <c r="E4191" t="s">
        <v>132</v>
      </c>
      <c r="F4191" t="s">
        <v>12150</v>
      </c>
      <c r="G4191" t="s">
        <v>149</v>
      </c>
      <c r="H4191" t="s">
        <v>135</v>
      </c>
      <c r="I4191" t="s">
        <v>136</v>
      </c>
      <c r="J4191" t="s">
        <v>137</v>
      </c>
      <c r="K4191" t="s">
        <v>138</v>
      </c>
      <c r="L4191" t="s">
        <v>12288</v>
      </c>
      <c r="M4191" t="s">
        <v>12289</v>
      </c>
      <c r="N4191">
        <v>0.16666666599999999</v>
      </c>
      <c r="O4191">
        <v>0</v>
      </c>
      <c r="P4191">
        <v>1248</v>
      </c>
      <c r="Q4191">
        <v>4</v>
      </c>
      <c r="R4191">
        <v>2</v>
      </c>
      <c r="S4191">
        <v>10</v>
      </c>
      <c r="T4191">
        <v>86</v>
      </c>
      <c r="U4191">
        <v>0</v>
      </c>
      <c r="V4191">
        <v>0</v>
      </c>
      <c r="W4191">
        <v>0</v>
      </c>
      <c r="X4191">
        <v>21.199062928745626</v>
      </c>
      <c r="Y4191">
        <v>0.41617725089989388</v>
      </c>
      <c r="Z4191">
        <v>1.1048127246489669E-3</v>
      </c>
      <c r="AA4191">
        <v>4.3916569484346306</v>
      </c>
      <c r="AB4191">
        <v>2.1884760652534703</v>
      </c>
      <c r="AC4191">
        <v>0</v>
      </c>
      <c r="AD4191">
        <v>0</v>
      </c>
      <c r="AE4191">
        <v>28.196478006058268</v>
      </c>
    </row>
    <row r="4192" spans="1:31" x14ac:dyDescent="0.3">
      <c r="A4192">
        <v>2461447</v>
      </c>
      <c r="B4192">
        <v>1</v>
      </c>
      <c r="C4192" t="s">
        <v>81</v>
      </c>
      <c r="D4192" t="s">
        <v>121</v>
      </c>
      <c r="E4192" t="s">
        <v>141</v>
      </c>
      <c r="F4192" t="s">
        <v>12290</v>
      </c>
      <c r="G4192" t="s">
        <v>156</v>
      </c>
      <c r="H4192" t="s">
        <v>144</v>
      </c>
      <c r="I4192" t="s">
        <v>136</v>
      </c>
      <c r="J4192" t="s">
        <v>137</v>
      </c>
      <c r="K4192" t="s">
        <v>138</v>
      </c>
      <c r="L4192" t="s">
        <v>12291</v>
      </c>
      <c r="M4192" t="s">
        <v>12292</v>
      </c>
      <c r="N4192">
        <v>2.3633333329999999</v>
      </c>
      <c r="O4192">
        <v>0</v>
      </c>
      <c r="P4192">
        <v>111</v>
      </c>
      <c r="Q4192">
        <v>0</v>
      </c>
      <c r="R4192">
        <v>0</v>
      </c>
      <c r="S4192">
        <v>0</v>
      </c>
      <c r="T4192">
        <v>1</v>
      </c>
      <c r="U4192">
        <v>0</v>
      </c>
      <c r="V4192">
        <v>0</v>
      </c>
      <c r="W4192">
        <v>0</v>
      </c>
      <c r="X4192">
        <v>42.092010489433974</v>
      </c>
      <c r="Y4192">
        <v>0</v>
      </c>
      <c r="Z4192">
        <v>0</v>
      </c>
      <c r="AA4192">
        <v>0</v>
      </c>
      <c r="AB4192">
        <v>3.4578527496483771</v>
      </c>
      <c r="AC4192">
        <v>0</v>
      </c>
      <c r="AD4192">
        <v>0</v>
      </c>
      <c r="AE4192">
        <v>45.549863239082349</v>
      </c>
    </row>
    <row r="4193" spans="1:31" x14ac:dyDescent="0.3">
      <c r="A4193">
        <v>2461298</v>
      </c>
      <c r="B4193">
        <v>1</v>
      </c>
      <c r="C4193" t="s">
        <v>81</v>
      </c>
      <c r="D4193" t="s">
        <v>127</v>
      </c>
      <c r="E4193" t="s">
        <v>284</v>
      </c>
      <c r="F4193" t="s">
        <v>12293</v>
      </c>
      <c r="G4193" t="s">
        <v>381</v>
      </c>
      <c r="H4193" t="s">
        <v>135</v>
      </c>
      <c r="I4193" t="s">
        <v>136</v>
      </c>
      <c r="J4193" t="s">
        <v>137</v>
      </c>
      <c r="K4193" t="s">
        <v>138</v>
      </c>
      <c r="L4193" t="s">
        <v>12294</v>
      </c>
      <c r="M4193" t="s">
        <v>12295</v>
      </c>
      <c r="N4193">
        <v>0.177777777</v>
      </c>
      <c r="O4193">
        <v>22</v>
      </c>
      <c r="P4193">
        <v>2925</v>
      </c>
      <c r="Q4193">
        <v>820</v>
      </c>
      <c r="R4193">
        <v>807</v>
      </c>
      <c r="S4193">
        <v>106</v>
      </c>
      <c r="T4193">
        <v>398</v>
      </c>
      <c r="U4193">
        <v>16</v>
      </c>
      <c r="V4193">
        <v>4</v>
      </c>
      <c r="W4193">
        <v>1.4732061540120625</v>
      </c>
      <c r="X4193">
        <v>164.27670982248259</v>
      </c>
      <c r="Y4193">
        <v>87.952932680402398</v>
      </c>
      <c r="Z4193">
        <v>62.956740038589402</v>
      </c>
      <c r="AA4193">
        <v>144.36710300452916</v>
      </c>
      <c r="AB4193">
        <v>49.201139874968327</v>
      </c>
      <c r="AC4193">
        <v>249.92339881140697</v>
      </c>
      <c r="AD4193">
        <v>23.096445411884854</v>
      </c>
      <c r="AE4193">
        <v>783.24767579827574</v>
      </c>
    </row>
    <row r="4194" spans="1:31" x14ac:dyDescent="0.3">
      <c r="A4194">
        <v>2461510</v>
      </c>
      <c r="B4194">
        <v>1</v>
      </c>
      <c r="C4194" t="s">
        <v>80</v>
      </c>
      <c r="D4194" t="s">
        <v>83</v>
      </c>
      <c r="E4194" t="s">
        <v>147</v>
      </c>
      <c r="F4194" t="s">
        <v>12296</v>
      </c>
      <c r="G4194" t="s">
        <v>149</v>
      </c>
      <c r="H4194" t="s">
        <v>135</v>
      </c>
      <c r="I4194" t="s">
        <v>136</v>
      </c>
      <c r="J4194" t="s">
        <v>137</v>
      </c>
      <c r="K4194" t="s">
        <v>138</v>
      </c>
      <c r="L4194" t="s">
        <v>11833</v>
      </c>
      <c r="M4194" t="s">
        <v>12297</v>
      </c>
      <c r="N4194">
        <v>0.59305555499999996</v>
      </c>
      <c r="O4194">
        <v>0</v>
      </c>
      <c r="P4194">
        <v>0</v>
      </c>
      <c r="Q4194">
        <v>0</v>
      </c>
      <c r="R4194">
        <v>0</v>
      </c>
      <c r="S4194">
        <v>3</v>
      </c>
      <c r="T4194">
        <v>21</v>
      </c>
      <c r="U4194">
        <v>1</v>
      </c>
      <c r="V4194">
        <v>3</v>
      </c>
      <c r="W4194">
        <v>0</v>
      </c>
      <c r="X4194">
        <v>0</v>
      </c>
      <c r="Y4194">
        <v>0</v>
      </c>
      <c r="Z4194">
        <v>0</v>
      </c>
      <c r="AA4194">
        <v>50.593747293621242</v>
      </c>
      <c r="AB4194">
        <v>14.116700623906322</v>
      </c>
      <c r="AC4194">
        <v>108.66151557148923</v>
      </c>
      <c r="AD4194">
        <v>6.6486619241288665</v>
      </c>
      <c r="AE4194">
        <v>180.02062541314567</v>
      </c>
    </row>
    <row r="4195" spans="1:31" x14ac:dyDescent="0.3">
      <c r="A4195">
        <v>2460468</v>
      </c>
      <c r="B4195">
        <v>1</v>
      </c>
      <c r="C4195" t="s">
        <v>80</v>
      </c>
      <c r="D4195" t="s">
        <v>107</v>
      </c>
      <c r="E4195" t="s">
        <v>147</v>
      </c>
      <c r="F4195" t="s">
        <v>12298</v>
      </c>
      <c r="G4195" t="s">
        <v>134</v>
      </c>
      <c r="H4195" t="s">
        <v>135</v>
      </c>
      <c r="I4195" t="s">
        <v>136</v>
      </c>
      <c r="J4195" t="s">
        <v>137</v>
      </c>
      <c r="K4195" t="s">
        <v>138</v>
      </c>
      <c r="L4195" t="s">
        <v>12299</v>
      </c>
      <c r="M4195" t="s">
        <v>12300</v>
      </c>
      <c r="N4195">
        <v>4.1036111110000002</v>
      </c>
      <c r="O4195">
        <v>0</v>
      </c>
      <c r="P4195">
        <v>90</v>
      </c>
      <c r="Q4195">
        <v>0</v>
      </c>
      <c r="R4195">
        <v>0</v>
      </c>
      <c r="S4195">
        <v>0</v>
      </c>
      <c r="T4195">
        <v>6</v>
      </c>
      <c r="U4195">
        <v>0</v>
      </c>
      <c r="V4195">
        <v>0</v>
      </c>
      <c r="W4195">
        <v>0</v>
      </c>
      <c r="X4195">
        <v>56.563781460442293</v>
      </c>
      <c r="Y4195">
        <v>0</v>
      </c>
      <c r="Z4195">
        <v>0</v>
      </c>
      <c r="AA4195">
        <v>0</v>
      </c>
      <c r="AB4195">
        <v>12.697869979052394</v>
      </c>
      <c r="AC4195">
        <v>0</v>
      </c>
      <c r="AD4195">
        <v>0</v>
      </c>
      <c r="AE4195">
        <v>69.261651439494685</v>
      </c>
    </row>
    <row r="4196" spans="1:31" x14ac:dyDescent="0.3">
      <c r="A4196">
        <v>2461464</v>
      </c>
      <c r="B4196">
        <v>1</v>
      </c>
      <c r="C4196" t="s">
        <v>80</v>
      </c>
      <c r="D4196" t="s">
        <v>82</v>
      </c>
      <c r="E4196" t="s">
        <v>173</v>
      </c>
      <c r="F4196" t="s">
        <v>12301</v>
      </c>
      <c r="G4196" t="s">
        <v>179</v>
      </c>
      <c r="H4196" t="s">
        <v>144</v>
      </c>
      <c r="I4196" t="s">
        <v>136</v>
      </c>
      <c r="J4196" t="s">
        <v>137</v>
      </c>
      <c r="K4196" t="s">
        <v>138</v>
      </c>
      <c r="L4196" t="s">
        <v>12302</v>
      </c>
      <c r="M4196" t="s">
        <v>12303</v>
      </c>
      <c r="N4196">
        <v>1.1944444439999999</v>
      </c>
      <c r="O4196">
        <v>0</v>
      </c>
      <c r="P4196">
        <v>0</v>
      </c>
      <c r="Q4196">
        <v>0</v>
      </c>
      <c r="R4196">
        <v>0</v>
      </c>
      <c r="S4196">
        <v>0</v>
      </c>
      <c r="T4196">
        <v>8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  <c r="AA4196">
        <v>0</v>
      </c>
      <c r="AB4196">
        <v>1.0889711093699608</v>
      </c>
      <c r="AC4196">
        <v>0</v>
      </c>
      <c r="AD4196">
        <v>0</v>
      </c>
      <c r="AE4196">
        <v>1.0889711093699608</v>
      </c>
    </row>
    <row r="4197" spans="1:31" x14ac:dyDescent="0.3">
      <c r="A4197">
        <v>2460823</v>
      </c>
      <c r="B4197">
        <v>1</v>
      </c>
      <c r="C4197" t="s">
        <v>80</v>
      </c>
      <c r="D4197" t="s">
        <v>93</v>
      </c>
      <c r="E4197" t="s">
        <v>169</v>
      </c>
      <c r="F4197" t="s">
        <v>12304</v>
      </c>
      <c r="G4197" t="s">
        <v>2092</v>
      </c>
      <c r="H4197" t="s">
        <v>135</v>
      </c>
      <c r="I4197" t="s">
        <v>136</v>
      </c>
      <c r="J4197" t="s">
        <v>137</v>
      </c>
      <c r="K4197" t="s">
        <v>138</v>
      </c>
      <c r="L4197" t="s">
        <v>12305</v>
      </c>
      <c r="M4197" t="s">
        <v>12306</v>
      </c>
      <c r="N4197">
        <v>5.0119444440000001</v>
      </c>
      <c r="O4197">
        <v>0</v>
      </c>
      <c r="P4197">
        <v>79</v>
      </c>
      <c r="Q4197">
        <v>4</v>
      </c>
      <c r="R4197">
        <v>40</v>
      </c>
      <c r="S4197">
        <v>1</v>
      </c>
      <c r="T4197">
        <v>33</v>
      </c>
      <c r="U4197">
        <v>0</v>
      </c>
      <c r="V4197">
        <v>0</v>
      </c>
      <c r="W4197">
        <v>0</v>
      </c>
      <c r="X4197">
        <v>20.980095210988218</v>
      </c>
      <c r="Y4197">
        <v>3.8299814283394764</v>
      </c>
      <c r="Z4197">
        <v>13.699258970429666</v>
      </c>
      <c r="AA4197">
        <v>8.7772504142568977</v>
      </c>
      <c r="AB4197">
        <v>115.54880943063448</v>
      </c>
      <c r="AC4197">
        <v>0</v>
      </c>
      <c r="AD4197">
        <v>0</v>
      </c>
      <c r="AE4197">
        <v>162.83539545464873</v>
      </c>
    </row>
    <row r="4198" spans="1:31" x14ac:dyDescent="0.3">
      <c r="A4198">
        <v>2460422</v>
      </c>
      <c r="B4198">
        <v>1</v>
      </c>
      <c r="C4198" t="s">
        <v>80</v>
      </c>
      <c r="D4198" t="s">
        <v>103</v>
      </c>
      <c r="E4198" t="s">
        <v>132</v>
      </c>
      <c r="F4198" t="s">
        <v>12307</v>
      </c>
      <c r="G4198" t="s">
        <v>149</v>
      </c>
      <c r="H4198" t="s">
        <v>135</v>
      </c>
      <c r="I4198" t="s">
        <v>136</v>
      </c>
      <c r="J4198" t="s">
        <v>137</v>
      </c>
      <c r="K4198" t="s">
        <v>138</v>
      </c>
      <c r="L4198" t="s">
        <v>12308</v>
      </c>
      <c r="M4198" t="s">
        <v>12309</v>
      </c>
      <c r="N4198">
        <v>2.085</v>
      </c>
      <c r="O4198">
        <v>0</v>
      </c>
      <c r="P4198">
        <v>0</v>
      </c>
      <c r="Q4198">
        <v>0</v>
      </c>
      <c r="R4198">
        <v>0</v>
      </c>
      <c r="S4198">
        <v>12</v>
      </c>
      <c r="T4198">
        <v>2</v>
      </c>
      <c r="U4198">
        <v>17</v>
      </c>
      <c r="V4198">
        <v>0</v>
      </c>
      <c r="W4198">
        <v>0</v>
      </c>
      <c r="X4198">
        <v>0</v>
      </c>
      <c r="Y4198">
        <v>0</v>
      </c>
      <c r="Z4198">
        <v>0</v>
      </c>
      <c r="AA4198">
        <v>595.06927741472623</v>
      </c>
      <c r="AB4198">
        <v>0</v>
      </c>
      <c r="AC4198">
        <v>3454.4735060270932</v>
      </c>
      <c r="AD4198">
        <v>0</v>
      </c>
      <c r="AE4198">
        <v>4049.5427834418197</v>
      </c>
    </row>
    <row r="4199" spans="1:31" x14ac:dyDescent="0.3">
      <c r="A4199">
        <v>2460445</v>
      </c>
      <c r="B4199">
        <v>1</v>
      </c>
      <c r="C4199" t="s">
        <v>81</v>
      </c>
      <c r="D4199" t="s">
        <v>127</v>
      </c>
      <c r="E4199" t="s">
        <v>132</v>
      </c>
      <c r="F4199" t="s">
        <v>12310</v>
      </c>
      <c r="G4199" t="s">
        <v>149</v>
      </c>
      <c r="H4199" t="s">
        <v>135</v>
      </c>
      <c r="I4199" t="s">
        <v>136</v>
      </c>
      <c r="J4199" t="s">
        <v>137</v>
      </c>
      <c r="K4199" t="s">
        <v>138</v>
      </c>
      <c r="L4199" t="s">
        <v>12311</v>
      </c>
      <c r="M4199" t="s">
        <v>12312</v>
      </c>
      <c r="N4199">
        <v>2.0108333329999999</v>
      </c>
      <c r="O4199">
        <v>0</v>
      </c>
      <c r="P4199">
        <v>0</v>
      </c>
      <c r="Q4199">
        <v>32</v>
      </c>
      <c r="R4199">
        <v>0</v>
      </c>
      <c r="S4199">
        <v>6</v>
      </c>
      <c r="T4199">
        <v>0</v>
      </c>
      <c r="U4199">
        <v>2</v>
      </c>
      <c r="V4199">
        <v>0</v>
      </c>
      <c r="W4199">
        <v>0</v>
      </c>
      <c r="X4199">
        <v>0</v>
      </c>
      <c r="Y4199">
        <v>20.456924433521724</v>
      </c>
      <c r="Z4199">
        <v>0</v>
      </c>
      <c r="AA4199">
        <v>55.567808514325904</v>
      </c>
      <c r="AB4199">
        <v>0</v>
      </c>
      <c r="AC4199">
        <v>708.72575844467724</v>
      </c>
      <c r="AD4199">
        <v>0</v>
      </c>
      <c r="AE4199">
        <v>784.75049139252485</v>
      </c>
    </row>
    <row r="4200" spans="1:31" x14ac:dyDescent="0.3">
      <c r="A4200">
        <v>2460322</v>
      </c>
      <c r="B4200">
        <v>1</v>
      </c>
      <c r="C4200" t="s">
        <v>80</v>
      </c>
      <c r="D4200" t="s">
        <v>85</v>
      </c>
      <c r="E4200" t="s">
        <v>147</v>
      </c>
      <c r="F4200" t="s">
        <v>12313</v>
      </c>
      <c r="G4200" t="s">
        <v>381</v>
      </c>
      <c r="H4200" t="s">
        <v>135</v>
      </c>
      <c r="I4200" t="s">
        <v>136</v>
      </c>
      <c r="J4200" t="s">
        <v>137</v>
      </c>
      <c r="K4200" t="s">
        <v>138</v>
      </c>
      <c r="L4200" t="s">
        <v>12314</v>
      </c>
      <c r="M4200" t="s">
        <v>12315</v>
      </c>
      <c r="N4200">
        <v>0.1875</v>
      </c>
      <c r="O4200">
        <v>0</v>
      </c>
      <c r="P4200">
        <v>629</v>
      </c>
      <c r="Q4200">
        <v>0</v>
      </c>
      <c r="R4200">
        <v>0</v>
      </c>
      <c r="S4200">
        <v>0</v>
      </c>
      <c r="T4200">
        <v>83</v>
      </c>
      <c r="U4200">
        <v>0</v>
      </c>
      <c r="V4200">
        <v>2</v>
      </c>
      <c r="W4200">
        <v>0</v>
      </c>
      <c r="X4200">
        <v>29.949569923335527</v>
      </c>
      <c r="Y4200">
        <v>0</v>
      </c>
      <c r="Z4200">
        <v>0</v>
      </c>
      <c r="AA4200">
        <v>0</v>
      </c>
      <c r="AB4200">
        <v>9.2207402049481626</v>
      </c>
      <c r="AC4200">
        <v>0</v>
      </c>
      <c r="AD4200">
        <v>11.538424748965998</v>
      </c>
      <c r="AE4200">
        <v>50.708734877249682</v>
      </c>
    </row>
    <row r="4201" spans="1:31" x14ac:dyDescent="0.3">
      <c r="A4201">
        <v>2461109</v>
      </c>
      <c r="B4201">
        <v>1</v>
      </c>
      <c r="C4201" t="s">
        <v>80</v>
      </c>
      <c r="D4201" t="s">
        <v>93</v>
      </c>
      <c r="E4201" t="s">
        <v>141</v>
      </c>
      <c r="F4201" t="s">
        <v>12316</v>
      </c>
      <c r="G4201" t="s">
        <v>200</v>
      </c>
      <c r="H4201" t="s">
        <v>144</v>
      </c>
      <c r="I4201" t="s">
        <v>136</v>
      </c>
      <c r="J4201" t="s">
        <v>137</v>
      </c>
      <c r="K4201" t="s">
        <v>138</v>
      </c>
      <c r="L4201" t="s">
        <v>12317</v>
      </c>
      <c r="M4201" t="s">
        <v>12318</v>
      </c>
      <c r="N4201">
        <v>6.13</v>
      </c>
      <c r="O4201">
        <v>0</v>
      </c>
      <c r="P4201">
        <v>15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11.99523610560116</v>
      </c>
      <c r="Y4201">
        <v>0</v>
      </c>
      <c r="Z4201">
        <v>0</v>
      </c>
      <c r="AA4201">
        <v>0</v>
      </c>
      <c r="AB4201">
        <v>0</v>
      </c>
      <c r="AC4201">
        <v>0</v>
      </c>
      <c r="AD4201">
        <v>0</v>
      </c>
      <c r="AE4201">
        <v>11.99523610560116</v>
      </c>
    </row>
    <row r="4202" spans="1:31" x14ac:dyDescent="0.3">
      <c r="A4202">
        <v>2460963</v>
      </c>
      <c r="B4202">
        <v>1</v>
      </c>
      <c r="C4202" t="s">
        <v>80</v>
      </c>
      <c r="D4202" t="s">
        <v>83</v>
      </c>
      <c r="E4202" t="s">
        <v>173</v>
      </c>
      <c r="F4202" t="s">
        <v>12319</v>
      </c>
      <c r="G4202" t="s">
        <v>175</v>
      </c>
      <c r="H4202" t="s">
        <v>144</v>
      </c>
      <c r="I4202" t="s">
        <v>136</v>
      </c>
      <c r="J4202" t="s">
        <v>137</v>
      </c>
      <c r="K4202" t="s">
        <v>138</v>
      </c>
      <c r="L4202" t="s">
        <v>12320</v>
      </c>
      <c r="M4202" t="s">
        <v>12321</v>
      </c>
      <c r="N4202">
        <v>2.5419444439999999</v>
      </c>
      <c r="O4202">
        <v>0</v>
      </c>
      <c r="P4202">
        <v>3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3.5177547343178546</v>
      </c>
      <c r="Y4202">
        <v>0</v>
      </c>
      <c r="Z4202">
        <v>0</v>
      </c>
      <c r="AA4202">
        <v>0</v>
      </c>
      <c r="AB4202">
        <v>0</v>
      </c>
      <c r="AC4202">
        <v>0</v>
      </c>
      <c r="AD4202">
        <v>0</v>
      </c>
      <c r="AE4202">
        <v>3.5177547343178546</v>
      </c>
    </row>
    <row r="4203" spans="1:31" x14ac:dyDescent="0.3">
      <c r="A4203">
        <v>2460817</v>
      </c>
      <c r="B4203">
        <v>1</v>
      </c>
      <c r="C4203" t="s">
        <v>81</v>
      </c>
      <c r="D4203" t="s">
        <v>113</v>
      </c>
      <c r="E4203" t="s">
        <v>147</v>
      </c>
      <c r="F4203" t="s">
        <v>12322</v>
      </c>
      <c r="G4203" t="s">
        <v>149</v>
      </c>
      <c r="H4203" t="s">
        <v>135</v>
      </c>
      <c r="I4203" t="s">
        <v>136</v>
      </c>
      <c r="J4203" t="s">
        <v>137</v>
      </c>
      <c r="K4203" t="s">
        <v>138</v>
      </c>
      <c r="L4203" t="s">
        <v>12323</v>
      </c>
      <c r="M4203" t="s">
        <v>12324</v>
      </c>
      <c r="N4203">
        <v>5.5752777770000002</v>
      </c>
      <c r="O4203">
        <v>1</v>
      </c>
      <c r="P4203">
        <v>434</v>
      </c>
      <c r="Q4203">
        <v>7</v>
      </c>
      <c r="R4203">
        <v>16</v>
      </c>
      <c r="S4203">
        <v>5</v>
      </c>
      <c r="T4203">
        <v>29</v>
      </c>
      <c r="U4203">
        <v>0</v>
      </c>
      <c r="V4203">
        <v>0</v>
      </c>
      <c r="W4203">
        <v>1.5006635741289476</v>
      </c>
      <c r="X4203">
        <v>539.54618096147101</v>
      </c>
      <c r="Y4203">
        <v>111.15030695989671</v>
      </c>
      <c r="Z4203">
        <v>70.843805256870766</v>
      </c>
      <c r="AA4203">
        <v>45.280867377311829</v>
      </c>
      <c r="AB4203">
        <v>103.81630725154535</v>
      </c>
      <c r="AC4203">
        <v>0</v>
      </c>
      <c r="AD4203">
        <v>0</v>
      </c>
      <c r="AE4203">
        <v>872.13813138122453</v>
      </c>
    </row>
    <row r="4204" spans="1:31" x14ac:dyDescent="0.3">
      <c r="A4204">
        <v>2460923</v>
      </c>
      <c r="B4204">
        <v>1</v>
      </c>
      <c r="C4204" t="s">
        <v>80</v>
      </c>
      <c r="D4204" t="s">
        <v>106</v>
      </c>
      <c r="E4204" t="s">
        <v>141</v>
      </c>
      <c r="F4204" t="s">
        <v>10239</v>
      </c>
      <c r="G4204" t="s">
        <v>156</v>
      </c>
      <c r="H4204" t="s">
        <v>144</v>
      </c>
      <c r="I4204" t="s">
        <v>136</v>
      </c>
      <c r="J4204" t="s">
        <v>137</v>
      </c>
      <c r="K4204" t="s">
        <v>138</v>
      </c>
      <c r="L4204" t="s">
        <v>12325</v>
      </c>
      <c r="M4204" t="s">
        <v>12326</v>
      </c>
      <c r="N4204">
        <v>6.8888888880000003</v>
      </c>
      <c r="O4204">
        <v>0</v>
      </c>
      <c r="P4204">
        <v>77</v>
      </c>
      <c r="Q4204">
        <v>0</v>
      </c>
      <c r="R4204">
        <v>0</v>
      </c>
      <c r="S4204">
        <v>0</v>
      </c>
      <c r="T4204">
        <v>3</v>
      </c>
      <c r="U4204">
        <v>0</v>
      </c>
      <c r="V4204">
        <v>0</v>
      </c>
      <c r="W4204">
        <v>0</v>
      </c>
      <c r="X4204">
        <v>120.81125068953071</v>
      </c>
      <c r="Y4204">
        <v>0</v>
      </c>
      <c r="Z4204">
        <v>0</v>
      </c>
      <c r="AA4204">
        <v>0</v>
      </c>
      <c r="AB4204">
        <v>14.669309891151991</v>
      </c>
      <c r="AC4204">
        <v>0</v>
      </c>
      <c r="AD4204">
        <v>0</v>
      </c>
      <c r="AE4204">
        <v>135.48056058068269</v>
      </c>
    </row>
    <row r="4205" spans="1:31" x14ac:dyDescent="0.3">
      <c r="A4205">
        <v>2460591</v>
      </c>
      <c r="B4205">
        <v>1</v>
      </c>
      <c r="C4205" t="s">
        <v>80</v>
      </c>
      <c r="D4205" t="s">
        <v>82</v>
      </c>
      <c r="E4205" t="s">
        <v>159</v>
      </c>
      <c r="F4205" t="s">
        <v>12327</v>
      </c>
      <c r="G4205" t="s">
        <v>143</v>
      </c>
      <c r="H4205" t="s">
        <v>144</v>
      </c>
      <c r="I4205" t="s">
        <v>136</v>
      </c>
      <c r="J4205" t="s">
        <v>137</v>
      </c>
      <c r="K4205" t="s">
        <v>138</v>
      </c>
      <c r="L4205" t="s">
        <v>12328</v>
      </c>
      <c r="M4205" t="s">
        <v>12329</v>
      </c>
      <c r="N4205">
        <v>1.243055555</v>
      </c>
      <c r="O4205">
        <v>0</v>
      </c>
      <c r="P4205">
        <v>201</v>
      </c>
      <c r="Q4205">
        <v>0</v>
      </c>
      <c r="R4205">
        <v>0</v>
      </c>
      <c r="S4205">
        <v>0</v>
      </c>
      <c r="T4205">
        <v>32</v>
      </c>
      <c r="U4205">
        <v>0</v>
      </c>
      <c r="V4205">
        <v>0</v>
      </c>
      <c r="W4205">
        <v>0</v>
      </c>
      <c r="X4205">
        <v>67.710109612573078</v>
      </c>
      <c r="Y4205">
        <v>0</v>
      </c>
      <c r="Z4205">
        <v>0</v>
      </c>
      <c r="AA4205">
        <v>0</v>
      </c>
      <c r="AB4205">
        <v>34.869038795602073</v>
      </c>
      <c r="AC4205">
        <v>0</v>
      </c>
      <c r="AD4205">
        <v>0</v>
      </c>
      <c r="AE4205">
        <v>102.57914840817514</v>
      </c>
    </row>
    <row r="4206" spans="1:31" x14ac:dyDescent="0.3">
      <c r="A4206">
        <v>2460840</v>
      </c>
      <c r="B4206">
        <v>1</v>
      </c>
      <c r="C4206" t="s">
        <v>81</v>
      </c>
      <c r="D4206" t="s">
        <v>115</v>
      </c>
      <c r="E4206" t="s">
        <v>169</v>
      </c>
      <c r="F4206" t="s">
        <v>12330</v>
      </c>
      <c r="G4206" t="s">
        <v>149</v>
      </c>
      <c r="H4206" t="s">
        <v>135</v>
      </c>
      <c r="I4206" t="s">
        <v>136</v>
      </c>
      <c r="J4206" t="s">
        <v>137</v>
      </c>
      <c r="K4206" t="s">
        <v>138</v>
      </c>
      <c r="L4206" t="s">
        <v>12331</v>
      </c>
      <c r="M4206" t="s">
        <v>12332</v>
      </c>
      <c r="N4206">
        <v>9.8372222219999994</v>
      </c>
      <c r="O4206">
        <v>0</v>
      </c>
      <c r="P4206">
        <v>673</v>
      </c>
      <c r="Q4206">
        <v>4</v>
      </c>
      <c r="R4206">
        <v>79</v>
      </c>
      <c r="S4206">
        <v>4</v>
      </c>
      <c r="T4206">
        <v>32</v>
      </c>
      <c r="U4206">
        <v>0</v>
      </c>
      <c r="V4206">
        <v>0</v>
      </c>
      <c r="W4206">
        <v>0</v>
      </c>
      <c r="X4206">
        <v>525.52059313213203</v>
      </c>
      <c r="Y4206">
        <v>18.854930476834777</v>
      </c>
      <c r="Z4206">
        <v>102.75559378337928</v>
      </c>
      <c r="AA4206">
        <v>100.00787954578074</v>
      </c>
      <c r="AB4206">
        <v>232.68855066143033</v>
      </c>
      <c r="AC4206">
        <v>0</v>
      </c>
      <c r="AD4206">
        <v>0</v>
      </c>
      <c r="AE4206">
        <v>979.82754759955708</v>
      </c>
    </row>
    <row r="4207" spans="1:31" x14ac:dyDescent="0.3">
      <c r="A4207">
        <v>2461172</v>
      </c>
      <c r="B4207">
        <v>1</v>
      </c>
      <c r="C4207" t="s">
        <v>80</v>
      </c>
      <c r="D4207" t="s">
        <v>96</v>
      </c>
      <c r="E4207" t="s">
        <v>173</v>
      </c>
      <c r="F4207" t="s">
        <v>12333</v>
      </c>
      <c r="G4207" t="s">
        <v>239</v>
      </c>
      <c r="H4207" t="s">
        <v>144</v>
      </c>
      <c r="I4207" t="s">
        <v>136</v>
      </c>
      <c r="J4207" t="s">
        <v>137</v>
      </c>
      <c r="K4207" t="s">
        <v>138</v>
      </c>
      <c r="L4207" t="s">
        <v>12334</v>
      </c>
      <c r="M4207" t="s">
        <v>12335</v>
      </c>
      <c r="N4207">
        <v>1.0938888879999999</v>
      </c>
      <c r="O4207">
        <v>0</v>
      </c>
      <c r="P4207">
        <v>4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1.2116966173371313</v>
      </c>
      <c r="Y4207">
        <v>0</v>
      </c>
      <c r="Z4207">
        <v>0</v>
      </c>
      <c r="AA4207">
        <v>0</v>
      </c>
      <c r="AB4207">
        <v>0</v>
      </c>
      <c r="AC4207">
        <v>0</v>
      </c>
      <c r="AD4207">
        <v>0</v>
      </c>
      <c r="AE4207">
        <v>1.2116966173371313</v>
      </c>
    </row>
    <row r="4208" spans="1:31" x14ac:dyDescent="0.3">
      <c r="A4208">
        <v>2460531</v>
      </c>
      <c r="B4208">
        <v>1</v>
      </c>
      <c r="C4208" t="s">
        <v>80</v>
      </c>
      <c r="D4208" t="s">
        <v>105</v>
      </c>
      <c r="E4208" t="s">
        <v>169</v>
      </c>
      <c r="F4208" t="s">
        <v>1779</v>
      </c>
      <c r="G4208" t="s">
        <v>381</v>
      </c>
      <c r="H4208" t="s">
        <v>135</v>
      </c>
      <c r="I4208" t="s">
        <v>136</v>
      </c>
      <c r="J4208" t="s">
        <v>137</v>
      </c>
      <c r="K4208" t="s">
        <v>138</v>
      </c>
      <c r="L4208" t="s">
        <v>12336</v>
      </c>
      <c r="M4208" t="s">
        <v>12337</v>
      </c>
      <c r="N4208">
        <v>0.61250000000000004</v>
      </c>
      <c r="O4208">
        <v>0</v>
      </c>
      <c r="P4208">
        <v>6016</v>
      </c>
      <c r="Q4208">
        <v>0</v>
      </c>
      <c r="R4208">
        <v>12</v>
      </c>
      <c r="S4208">
        <v>15</v>
      </c>
      <c r="T4208">
        <v>373</v>
      </c>
      <c r="U4208">
        <v>8</v>
      </c>
      <c r="V4208">
        <v>10</v>
      </c>
      <c r="W4208">
        <v>0</v>
      </c>
      <c r="X4208">
        <v>1109.8833502047871</v>
      </c>
      <c r="Y4208">
        <v>0</v>
      </c>
      <c r="Z4208">
        <v>1.8812370697052876</v>
      </c>
      <c r="AA4208">
        <v>139.22482666612473</v>
      </c>
      <c r="AB4208">
        <v>480.2685099591223</v>
      </c>
      <c r="AC4208">
        <v>2236.5323043552498</v>
      </c>
      <c r="AD4208">
        <v>359.66366835609603</v>
      </c>
      <c r="AE4208">
        <v>4327.4538966110858</v>
      </c>
    </row>
    <row r="4209" spans="1:31" x14ac:dyDescent="0.3">
      <c r="A4209">
        <v>2461527</v>
      </c>
      <c r="B4209">
        <v>1</v>
      </c>
      <c r="C4209" t="s">
        <v>80</v>
      </c>
      <c r="D4209" t="s">
        <v>85</v>
      </c>
      <c r="E4209" t="s">
        <v>141</v>
      </c>
      <c r="F4209" t="s">
        <v>12338</v>
      </c>
      <c r="G4209" t="s">
        <v>143</v>
      </c>
      <c r="H4209" t="s">
        <v>144</v>
      </c>
      <c r="I4209" t="s">
        <v>136</v>
      </c>
      <c r="J4209" t="s">
        <v>137</v>
      </c>
      <c r="K4209" t="s">
        <v>138</v>
      </c>
      <c r="L4209" t="s">
        <v>12339</v>
      </c>
      <c r="M4209" t="s">
        <v>12340</v>
      </c>
      <c r="N4209">
        <v>1.2011111109999999</v>
      </c>
      <c r="O4209">
        <v>0</v>
      </c>
      <c r="P4209">
        <v>265</v>
      </c>
      <c r="Q4209">
        <v>0</v>
      </c>
      <c r="R4209">
        <v>0</v>
      </c>
      <c r="S4209">
        <v>0</v>
      </c>
      <c r="T4209">
        <v>62</v>
      </c>
      <c r="U4209">
        <v>0</v>
      </c>
      <c r="V4209">
        <v>0</v>
      </c>
      <c r="W4209">
        <v>0</v>
      </c>
      <c r="X4209">
        <v>75.54472782649465</v>
      </c>
      <c r="Y4209">
        <v>0</v>
      </c>
      <c r="Z4209">
        <v>0</v>
      </c>
      <c r="AA4209">
        <v>0</v>
      </c>
      <c r="AB4209">
        <v>35.756478875532835</v>
      </c>
      <c r="AC4209">
        <v>0</v>
      </c>
      <c r="AD4209">
        <v>0</v>
      </c>
      <c r="AE4209">
        <v>111.30120670202749</v>
      </c>
    </row>
    <row r="4210" spans="1:31" x14ac:dyDescent="0.3">
      <c r="A4210">
        <v>2460969</v>
      </c>
      <c r="B4210">
        <v>1</v>
      </c>
      <c r="C4210" t="s">
        <v>80</v>
      </c>
      <c r="D4210" t="s">
        <v>93</v>
      </c>
      <c r="E4210" t="s">
        <v>159</v>
      </c>
      <c r="F4210" t="s">
        <v>12341</v>
      </c>
      <c r="G4210" t="s">
        <v>725</v>
      </c>
      <c r="H4210" t="s">
        <v>144</v>
      </c>
      <c r="I4210" t="s">
        <v>136</v>
      </c>
      <c r="J4210" t="s">
        <v>137</v>
      </c>
      <c r="K4210" t="s">
        <v>138</v>
      </c>
      <c r="L4210" t="s">
        <v>12342</v>
      </c>
      <c r="M4210" t="s">
        <v>12343</v>
      </c>
      <c r="N4210">
        <v>0.82805555500000005</v>
      </c>
      <c r="O4210">
        <v>0</v>
      </c>
      <c r="P4210">
        <v>12</v>
      </c>
      <c r="Q4210">
        <v>0</v>
      </c>
      <c r="R4210">
        <v>5</v>
      </c>
      <c r="S4210">
        <v>0</v>
      </c>
      <c r="T4210">
        <v>10</v>
      </c>
      <c r="U4210">
        <v>0</v>
      </c>
      <c r="V4210">
        <v>0</v>
      </c>
      <c r="W4210">
        <v>0</v>
      </c>
      <c r="X4210">
        <v>2.1345724142450546</v>
      </c>
      <c r="Y4210">
        <v>0</v>
      </c>
      <c r="Z4210">
        <v>0.83667845658955142</v>
      </c>
      <c r="AA4210">
        <v>0</v>
      </c>
      <c r="AB4210">
        <v>12.312166061427229</v>
      </c>
      <c r="AC4210">
        <v>0</v>
      </c>
      <c r="AD4210">
        <v>0</v>
      </c>
      <c r="AE4210">
        <v>15.283416932261835</v>
      </c>
    </row>
    <row r="4211" spans="1:31" x14ac:dyDescent="0.3">
      <c r="A4211">
        <v>2461218</v>
      </c>
      <c r="B4211">
        <v>1</v>
      </c>
      <c r="C4211" t="s">
        <v>80</v>
      </c>
      <c r="D4211" t="s">
        <v>82</v>
      </c>
      <c r="E4211" t="s">
        <v>141</v>
      </c>
      <c r="F4211" t="s">
        <v>10619</v>
      </c>
      <c r="G4211" t="s">
        <v>156</v>
      </c>
      <c r="H4211" t="s">
        <v>144</v>
      </c>
      <c r="I4211" t="s">
        <v>136</v>
      </c>
      <c r="J4211" t="s">
        <v>137</v>
      </c>
      <c r="K4211" t="s">
        <v>138</v>
      </c>
      <c r="L4211" t="s">
        <v>12344</v>
      </c>
      <c r="M4211" t="s">
        <v>12345</v>
      </c>
      <c r="N4211">
        <v>3.3891666659999999</v>
      </c>
      <c r="O4211">
        <v>0</v>
      </c>
      <c r="P4211">
        <v>0</v>
      </c>
      <c r="Q4211">
        <v>0</v>
      </c>
      <c r="R4211">
        <v>0</v>
      </c>
      <c r="S4211">
        <v>0</v>
      </c>
      <c r="T4211">
        <v>1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  <c r="AA4211">
        <v>0</v>
      </c>
      <c r="AB4211">
        <v>292.22525500417805</v>
      </c>
      <c r="AC4211">
        <v>0</v>
      </c>
      <c r="AD4211">
        <v>0</v>
      </c>
      <c r="AE4211">
        <v>292.22525500417805</v>
      </c>
    </row>
    <row r="4212" spans="1:31" x14ac:dyDescent="0.3">
      <c r="A4212">
        <v>2461278</v>
      </c>
      <c r="B4212">
        <v>1</v>
      </c>
      <c r="C4212" t="s">
        <v>80</v>
      </c>
      <c r="D4212" t="s">
        <v>88</v>
      </c>
      <c r="E4212" t="s">
        <v>173</v>
      </c>
      <c r="F4212" t="s">
        <v>12346</v>
      </c>
      <c r="G4212" t="s">
        <v>461</v>
      </c>
      <c r="H4212" t="s">
        <v>144</v>
      </c>
      <c r="I4212" t="s">
        <v>136</v>
      </c>
      <c r="J4212" t="s">
        <v>137</v>
      </c>
      <c r="K4212" t="s">
        <v>138</v>
      </c>
      <c r="L4212" t="s">
        <v>12347</v>
      </c>
      <c r="M4212" t="s">
        <v>12348</v>
      </c>
      <c r="N4212">
        <v>4.5522222220000002</v>
      </c>
      <c r="O4212">
        <v>0</v>
      </c>
      <c r="P4212">
        <v>0</v>
      </c>
      <c r="Q4212">
        <v>0</v>
      </c>
      <c r="R4212">
        <v>0</v>
      </c>
      <c r="S4212">
        <v>0</v>
      </c>
      <c r="T4212">
        <v>1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  <c r="AA4212">
        <v>0</v>
      </c>
      <c r="AB4212">
        <v>10.761975756746862</v>
      </c>
      <c r="AC4212">
        <v>0</v>
      </c>
      <c r="AD4212">
        <v>0</v>
      </c>
      <c r="AE4212">
        <v>10.761975756746862</v>
      </c>
    </row>
    <row r="4213" spans="1:31" x14ac:dyDescent="0.3">
      <c r="A4213">
        <v>2461424</v>
      </c>
      <c r="B4213">
        <v>1</v>
      </c>
      <c r="C4213" t="s">
        <v>80</v>
      </c>
      <c r="D4213" t="s">
        <v>105</v>
      </c>
      <c r="E4213" t="s">
        <v>182</v>
      </c>
      <c r="F4213" t="s">
        <v>11577</v>
      </c>
      <c r="G4213" t="s">
        <v>599</v>
      </c>
      <c r="H4213" t="s">
        <v>144</v>
      </c>
      <c r="I4213" t="s">
        <v>136</v>
      </c>
      <c r="J4213" t="s">
        <v>137</v>
      </c>
      <c r="K4213" t="s">
        <v>138</v>
      </c>
      <c r="L4213" t="s">
        <v>12349</v>
      </c>
      <c r="M4213" t="s">
        <v>12350</v>
      </c>
      <c r="N4213">
        <v>2.5113888879999999</v>
      </c>
      <c r="O4213">
        <v>0</v>
      </c>
      <c r="P4213">
        <v>9</v>
      </c>
      <c r="Q4213">
        <v>0</v>
      </c>
      <c r="R4213">
        <v>0</v>
      </c>
      <c r="S4213">
        <v>0</v>
      </c>
      <c r="T4213">
        <v>7</v>
      </c>
      <c r="U4213">
        <v>0</v>
      </c>
      <c r="V4213">
        <v>0</v>
      </c>
      <c r="W4213">
        <v>0</v>
      </c>
      <c r="X4213">
        <v>13.933325333817981</v>
      </c>
      <c r="Y4213">
        <v>0</v>
      </c>
      <c r="Z4213">
        <v>0</v>
      </c>
      <c r="AA4213">
        <v>0</v>
      </c>
      <c r="AB4213">
        <v>31.607936901860519</v>
      </c>
      <c r="AC4213">
        <v>0</v>
      </c>
      <c r="AD4213">
        <v>0</v>
      </c>
      <c r="AE4213">
        <v>45.541262235678502</v>
      </c>
    </row>
    <row r="4214" spans="1:31" x14ac:dyDescent="0.3">
      <c r="A4214">
        <v>2460677</v>
      </c>
      <c r="B4214">
        <v>1</v>
      </c>
      <c r="C4214" t="s">
        <v>80</v>
      </c>
      <c r="D4214" t="s">
        <v>94</v>
      </c>
      <c r="E4214" t="s">
        <v>141</v>
      </c>
      <c r="F4214" t="s">
        <v>12351</v>
      </c>
      <c r="G4214" t="s">
        <v>161</v>
      </c>
      <c r="H4214" t="s">
        <v>144</v>
      </c>
      <c r="I4214" t="s">
        <v>136</v>
      </c>
      <c r="J4214" t="s">
        <v>137</v>
      </c>
      <c r="K4214" t="s">
        <v>162</v>
      </c>
      <c r="L4214" t="s">
        <v>12352</v>
      </c>
      <c r="M4214" t="s">
        <v>12353</v>
      </c>
      <c r="N4214">
        <v>7.6961111109999996</v>
      </c>
      <c r="O4214">
        <v>0</v>
      </c>
      <c r="P4214">
        <v>61</v>
      </c>
      <c r="Q4214">
        <v>0</v>
      </c>
      <c r="R4214">
        <v>0</v>
      </c>
      <c r="S4214">
        <v>0</v>
      </c>
      <c r="T4214">
        <v>6</v>
      </c>
      <c r="U4214">
        <v>0</v>
      </c>
      <c r="V4214">
        <v>0</v>
      </c>
      <c r="W4214">
        <v>0</v>
      </c>
      <c r="X4214">
        <v>85.739342334699458</v>
      </c>
      <c r="Y4214">
        <v>0</v>
      </c>
      <c r="Z4214">
        <v>0</v>
      </c>
      <c r="AA4214">
        <v>0</v>
      </c>
      <c r="AB4214">
        <v>41.598393592114036</v>
      </c>
      <c r="AC4214">
        <v>0</v>
      </c>
      <c r="AD4214">
        <v>0</v>
      </c>
      <c r="AE4214">
        <v>127.33773592681349</v>
      </c>
    </row>
    <row r="4215" spans="1:31" x14ac:dyDescent="0.3">
      <c r="A4215">
        <v>2461318</v>
      </c>
      <c r="B4215">
        <v>1</v>
      </c>
      <c r="C4215" t="s">
        <v>80</v>
      </c>
      <c r="D4215" t="s">
        <v>95</v>
      </c>
      <c r="E4215" t="s">
        <v>141</v>
      </c>
      <c r="F4215" t="s">
        <v>12354</v>
      </c>
      <c r="G4215" t="s">
        <v>143</v>
      </c>
      <c r="H4215" t="s">
        <v>144</v>
      </c>
      <c r="I4215" t="s">
        <v>136</v>
      </c>
      <c r="J4215" t="s">
        <v>137</v>
      </c>
      <c r="K4215" t="s">
        <v>138</v>
      </c>
      <c r="L4215" t="s">
        <v>12355</v>
      </c>
      <c r="M4215" t="s">
        <v>12356</v>
      </c>
      <c r="N4215">
        <v>0.92749999999999999</v>
      </c>
      <c r="O4215">
        <v>0</v>
      </c>
      <c r="P4215">
        <v>131</v>
      </c>
      <c r="Q4215">
        <v>0</v>
      </c>
      <c r="R4215">
        <v>0</v>
      </c>
      <c r="S4215">
        <v>0</v>
      </c>
      <c r="T4215">
        <v>3</v>
      </c>
      <c r="U4215">
        <v>0</v>
      </c>
      <c r="V4215">
        <v>0</v>
      </c>
      <c r="W4215">
        <v>0</v>
      </c>
      <c r="X4215">
        <v>49.596818552953764</v>
      </c>
      <c r="Y4215">
        <v>0</v>
      </c>
      <c r="Z4215">
        <v>0</v>
      </c>
      <c r="AA4215">
        <v>0</v>
      </c>
      <c r="AB4215">
        <v>3.4545448813011774E-4</v>
      </c>
      <c r="AC4215">
        <v>0</v>
      </c>
      <c r="AD4215">
        <v>0</v>
      </c>
      <c r="AE4215">
        <v>49.597164007441897</v>
      </c>
    </row>
    <row r="4216" spans="1:31" x14ac:dyDescent="0.3">
      <c r="A4216">
        <v>2460385</v>
      </c>
      <c r="B4216">
        <v>1</v>
      </c>
      <c r="C4216" t="s">
        <v>80</v>
      </c>
      <c r="D4216" t="s">
        <v>96</v>
      </c>
      <c r="E4216" t="s">
        <v>169</v>
      </c>
      <c r="F4216" t="s">
        <v>12357</v>
      </c>
      <c r="G4216" t="s">
        <v>149</v>
      </c>
      <c r="H4216" t="s">
        <v>135</v>
      </c>
      <c r="I4216" t="s">
        <v>136</v>
      </c>
      <c r="J4216" t="s">
        <v>137</v>
      </c>
      <c r="K4216" t="s">
        <v>138</v>
      </c>
      <c r="L4216" t="s">
        <v>12358</v>
      </c>
      <c r="M4216" t="s">
        <v>12359</v>
      </c>
      <c r="N4216">
        <v>11.461666665999999</v>
      </c>
      <c r="O4216">
        <v>3</v>
      </c>
      <c r="P4216">
        <v>1641</v>
      </c>
      <c r="Q4216">
        <v>0</v>
      </c>
      <c r="R4216">
        <v>1</v>
      </c>
      <c r="S4216">
        <v>4</v>
      </c>
      <c r="T4216">
        <v>95</v>
      </c>
      <c r="U4216">
        <v>0</v>
      </c>
      <c r="V4216">
        <v>0</v>
      </c>
      <c r="W4216">
        <v>509.09638217878262</v>
      </c>
      <c r="X4216">
        <v>4034.4259170634627</v>
      </c>
      <c r="Y4216">
        <v>0</v>
      </c>
      <c r="Z4216">
        <v>2.864484184218254</v>
      </c>
      <c r="AA4216">
        <v>582.47337952399164</v>
      </c>
      <c r="AB4216">
        <v>743.29198247372187</v>
      </c>
      <c r="AC4216">
        <v>0</v>
      </c>
      <c r="AD4216">
        <v>0</v>
      </c>
      <c r="AE4216">
        <v>5872.1521454241765</v>
      </c>
    </row>
    <row r="4217" spans="1:31" x14ac:dyDescent="0.3">
      <c r="A4217">
        <v>2460631</v>
      </c>
      <c r="B4217">
        <v>1</v>
      </c>
      <c r="C4217" t="s">
        <v>80</v>
      </c>
      <c r="D4217" t="s">
        <v>105</v>
      </c>
      <c r="E4217" t="s">
        <v>132</v>
      </c>
      <c r="F4217" t="s">
        <v>12360</v>
      </c>
      <c r="G4217" t="s">
        <v>161</v>
      </c>
      <c r="H4217" t="s">
        <v>135</v>
      </c>
      <c r="I4217" t="s">
        <v>136</v>
      </c>
      <c r="J4217" t="s">
        <v>137</v>
      </c>
      <c r="K4217" t="s">
        <v>162</v>
      </c>
      <c r="L4217" t="s">
        <v>12361</v>
      </c>
      <c r="M4217" t="s">
        <v>12362</v>
      </c>
      <c r="N4217">
        <v>2.176666666</v>
      </c>
      <c r="O4217">
        <v>0</v>
      </c>
      <c r="P4217">
        <v>380</v>
      </c>
      <c r="Q4217">
        <v>0</v>
      </c>
      <c r="R4217">
        <v>0</v>
      </c>
      <c r="S4217">
        <v>0</v>
      </c>
      <c r="T4217">
        <v>73</v>
      </c>
      <c r="U4217">
        <v>0</v>
      </c>
      <c r="V4217">
        <v>0</v>
      </c>
      <c r="W4217">
        <v>0</v>
      </c>
      <c r="X4217">
        <v>224.9873090083411</v>
      </c>
      <c r="Y4217">
        <v>0</v>
      </c>
      <c r="Z4217">
        <v>0</v>
      </c>
      <c r="AA4217">
        <v>0</v>
      </c>
      <c r="AB4217">
        <v>269.45046274987953</v>
      </c>
      <c r="AC4217">
        <v>0</v>
      </c>
      <c r="AD4217">
        <v>0</v>
      </c>
      <c r="AE4217">
        <v>494.43777175822061</v>
      </c>
    </row>
    <row r="4218" spans="1:31" x14ac:dyDescent="0.3">
      <c r="A4218">
        <v>2460485</v>
      </c>
      <c r="B4218">
        <v>1</v>
      </c>
      <c r="C4218" t="s">
        <v>80</v>
      </c>
      <c r="D4218" t="s">
        <v>95</v>
      </c>
      <c r="E4218" t="s">
        <v>132</v>
      </c>
      <c r="F4218" t="s">
        <v>12363</v>
      </c>
      <c r="G4218" t="s">
        <v>2092</v>
      </c>
      <c r="H4218" t="s">
        <v>135</v>
      </c>
      <c r="I4218" t="s">
        <v>136</v>
      </c>
      <c r="J4218" t="s">
        <v>137</v>
      </c>
      <c r="K4218" t="s">
        <v>138</v>
      </c>
      <c r="L4218" t="s">
        <v>12364</v>
      </c>
      <c r="M4218" t="s">
        <v>12365</v>
      </c>
      <c r="N4218">
        <v>6.2208333329999999</v>
      </c>
      <c r="O4218">
        <v>1</v>
      </c>
      <c r="P4218">
        <v>192</v>
      </c>
      <c r="Q4218">
        <v>0</v>
      </c>
      <c r="R4218">
        <v>2</v>
      </c>
      <c r="S4218">
        <v>15</v>
      </c>
      <c r="T4218">
        <v>19</v>
      </c>
      <c r="U4218">
        <v>1</v>
      </c>
      <c r="V4218">
        <v>0</v>
      </c>
      <c r="W4218">
        <v>2.3101107142745252</v>
      </c>
      <c r="X4218">
        <v>180.58849485965192</v>
      </c>
      <c r="Y4218">
        <v>0</v>
      </c>
      <c r="Z4218">
        <v>0.8502813155359018</v>
      </c>
      <c r="AA4218">
        <v>236.38659938015846</v>
      </c>
      <c r="AB4218">
        <v>84.881348623785357</v>
      </c>
      <c r="AC4218">
        <v>156.71089874345793</v>
      </c>
      <c r="AD4218">
        <v>0</v>
      </c>
      <c r="AE4218">
        <v>661.72773363686406</v>
      </c>
    </row>
    <row r="4219" spans="1:31" x14ac:dyDescent="0.3">
      <c r="A4219">
        <v>2461026</v>
      </c>
      <c r="B4219">
        <v>1</v>
      </c>
      <c r="C4219" t="s">
        <v>81</v>
      </c>
      <c r="D4219" t="s">
        <v>112</v>
      </c>
      <c r="E4219" t="s">
        <v>141</v>
      </c>
      <c r="F4219" t="s">
        <v>12366</v>
      </c>
      <c r="G4219" t="s">
        <v>156</v>
      </c>
      <c r="H4219" t="s">
        <v>144</v>
      </c>
      <c r="I4219" t="s">
        <v>136</v>
      </c>
      <c r="J4219" t="s">
        <v>137</v>
      </c>
      <c r="K4219" t="s">
        <v>138</v>
      </c>
      <c r="L4219" t="s">
        <v>12367</v>
      </c>
      <c r="M4219" t="s">
        <v>12368</v>
      </c>
      <c r="N4219">
        <v>3.116666666</v>
      </c>
      <c r="O4219">
        <v>0</v>
      </c>
      <c r="P4219">
        <v>33</v>
      </c>
      <c r="Q4219">
        <v>0</v>
      </c>
      <c r="R4219">
        <v>5</v>
      </c>
      <c r="S4219">
        <v>0</v>
      </c>
      <c r="T4219">
        <v>5</v>
      </c>
      <c r="U4219">
        <v>0</v>
      </c>
      <c r="V4219">
        <v>0</v>
      </c>
      <c r="W4219">
        <v>0</v>
      </c>
      <c r="X4219">
        <v>13.896683240893406</v>
      </c>
      <c r="Y4219">
        <v>0</v>
      </c>
      <c r="Z4219">
        <v>1.9098419307650778</v>
      </c>
      <c r="AA4219">
        <v>0</v>
      </c>
      <c r="AB4219">
        <v>2.6771601785619659</v>
      </c>
      <c r="AC4219">
        <v>0</v>
      </c>
      <c r="AD4219">
        <v>0</v>
      </c>
      <c r="AE4219">
        <v>18.483685350220448</v>
      </c>
    </row>
    <row r="4220" spans="1:31" x14ac:dyDescent="0.3">
      <c r="A4220">
        <v>2480399</v>
      </c>
      <c r="B4220">
        <v>1</v>
      </c>
      <c r="C4220" t="s">
        <v>80</v>
      </c>
      <c r="D4220" t="s">
        <v>82</v>
      </c>
      <c r="E4220" t="s">
        <v>147</v>
      </c>
      <c r="F4220" t="s">
        <v>12369</v>
      </c>
      <c r="G4220" t="s">
        <v>149</v>
      </c>
      <c r="H4220" t="s">
        <v>135</v>
      </c>
      <c r="I4220" t="s">
        <v>136</v>
      </c>
      <c r="J4220" t="s">
        <v>137</v>
      </c>
      <c r="K4220" t="s">
        <v>138</v>
      </c>
      <c r="L4220" t="s">
        <v>12370</v>
      </c>
      <c r="M4220" t="s">
        <v>12371</v>
      </c>
      <c r="N4220">
        <v>3.0844444439999998</v>
      </c>
      <c r="O4220">
        <v>0</v>
      </c>
      <c r="P4220">
        <v>7005</v>
      </c>
      <c r="Q4220">
        <v>0</v>
      </c>
      <c r="R4220">
        <v>0</v>
      </c>
      <c r="S4220">
        <v>1</v>
      </c>
      <c r="T4220">
        <v>439</v>
      </c>
      <c r="U4220">
        <v>0</v>
      </c>
      <c r="V4220">
        <v>1</v>
      </c>
      <c r="W4220">
        <v>0</v>
      </c>
      <c r="X4220">
        <v>5996.9552323953058</v>
      </c>
      <c r="Y4220">
        <v>0</v>
      </c>
      <c r="Z4220">
        <v>0</v>
      </c>
      <c r="AA4220">
        <v>4.5946823317813328</v>
      </c>
      <c r="AB4220">
        <v>1031.954539893492</v>
      </c>
      <c r="AC4220">
        <v>0</v>
      </c>
      <c r="AD4220">
        <v>81.085718046548877</v>
      </c>
      <c r="AE4220">
        <v>7114.5901726671282</v>
      </c>
    </row>
    <row r="4221" spans="1:31" x14ac:dyDescent="0.3">
      <c r="A4221">
        <v>2460691</v>
      </c>
      <c r="B4221">
        <v>1</v>
      </c>
      <c r="C4221" t="s">
        <v>80</v>
      </c>
      <c r="D4221" t="s">
        <v>88</v>
      </c>
      <c r="E4221" t="s">
        <v>169</v>
      </c>
      <c r="F4221" t="s">
        <v>12372</v>
      </c>
      <c r="G4221" t="s">
        <v>149</v>
      </c>
      <c r="H4221" t="s">
        <v>135</v>
      </c>
      <c r="I4221" t="s">
        <v>136</v>
      </c>
      <c r="J4221" t="s">
        <v>137</v>
      </c>
      <c r="K4221" t="s">
        <v>138</v>
      </c>
      <c r="L4221" t="s">
        <v>12373</v>
      </c>
      <c r="M4221" t="s">
        <v>12374</v>
      </c>
      <c r="N4221">
        <v>0.340277777</v>
      </c>
      <c r="O4221">
        <v>0</v>
      </c>
      <c r="P4221">
        <v>0</v>
      </c>
      <c r="Q4221">
        <v>0</v>
      </c>
      <c r="R4221">
        <v>0</v>
      </c>
      <c r="S4221">
        <v>3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  <c r="AA4221">
        <v>8.7696923597256848</v>
      </c>
      <c r="AB4221">
        <v>0</v>
      </c>
      <c r="AC4221">
        <v>0</v>
      </c>
      <c r="AD4221">
        <v>0</v>
      </c>
      <c r="AE4221">
        <v>8.7696923597256848</v>
      </c>
    </row>
    <row r="4222" spans="1:31" x14ac:dyDescent="0.3">
      <c r="A4222">
        <v>2460382</v>
      </c>
      <c r="B4222">
        <v>1</v>
      </c>
      <c r="C4222" t="s">
        <v>80</v>
      </c>
      <c r="D4222" t="s">
        <v>91</v>
      </c>
      <c r="E4222" t="s">
        <v>169</v>
      </c>
      <c r="F4222" t="s">
        <v>12375</v>
      </c>
      <c r="G4222" t="s">
        <v>2092</v>
      </c>
      <c r="H4222" t="s">
        <v>135</v>
      </c>
      <c r="I4222" t="s">
        <v>136</v>
      </c>
      <c r="J4222" t="s">
        <v>137</v>
      </c>
      <c r="K4222" t="s">
        <v>138</v>
      </c>
      <c r="L4222" t="s">
        <v>12376</v>
      </c>
      <c r="M4222" t="s">
        <v>12377</v>
      </c>
      <c r="N4222">
        <v>6.4436111110000001</v>
      </c>
      <c r="O4222">
        <v>2</v>
      </c>
      <c r="P4222">
        <v>0</v>
      </c>
      <c r="Q4222">
        <v>52</v>
      </c>
      <c r="R4222">
        <v>17</v>
      </c>
      <c r="S4222">
        <v>33</v>
      </c>
      <c r="T4222">
        <v>9</v>
      </c>
      <c r="U4222">
        <v>2</v>
      </c>
      <c r="V4222">
        <v>0</v>
      </c>
      <c r="W4222">
        <v>15.319502073058633</v>
      </c>
      <c r="X4222">
        <v>0</v>
      </c>
      <c r="Y4222">
        <v>498.66112242313119</v>
      </c>
      <c r="Z4222">
        <v>46.586889354784397</v>
      </c>
      <c r="AA4222">
        <v>1761.6772125175378</v>
      </c>
      <c r="AB4222">
        <v>56.04713701439416</v>
      </c>
      <c r="AC4222">
        <v>8.503211757206369</v>
      </c>
      <c r="AD4222">
        <v>0</v>
      </c>
      <c r="AE4222">
        <v>2386.7950751401127</v>
      </c>
    </row>
    <row r="4223" spans="1:31" x14ac:dyDescent="0.3">
      <c r="A4223">
        <v>2460405</v>
      </c>
      <c r="B4223">
        <v>1</v>
      </c>
      <c r="C4223" t="s">
        <v>80</v>
      </c>
      <c r="D4223" t="s">
        <v>106</v>
      </c>
      <c r="E4223" t="s">
        <v>132</v>
      </c>
      <c r="F4223" t="s">
        <v>1674</v>
      </c>
      <c r="G4223" t="s">
        <v>149</v>
      </c>
      <c r="H4223" t="s">
        <v>135</v>
      </c>
      <c r="I4223" t="s">
        <v>136</v>
      </c>
      <c r="J4223" t="s">
        <v>137</v>
      </c>
      <c r="K4223" t="s">
        <v>138</v>
      </c>
      <c r="L4223" t="s">
        <v>12376</v>
      </c>
      <c r="M4223" t="s">
        <v>12378</v>
      </c>
      <c r="N4223">
        <v>1.3302777770000001</v>
      </c>
      <c r="O4223">
        <v>0</v>
      </c>
      <c r="P4223">
        <v>491</v>
      </c>
      <c r="Q4223">
        <v>35</v>
      </c>
      <c r="R4223">
        <v>103</v>
      </c>
      <c r="S4223">
        <v>13</v>
      </c>
      <c r="T4223">
        <v>99</v>
      </c>
      <c r="U4223">
        <v>1</v>
      </c>
      <c r="V4223">
        <v>0</v>
      </c>
      <c r="W4223">
        <v>0</v>
      </c>
      <c r="X4223">
        <v>200.89191020208412</v>
      </c>
      <c r="Y4223">
        <v>165.92799622720906</v>
      </c>
      <c r="Z4223">
        <v>91.254745904665683</v>
      </c>
      <c r="AA4223">
        <v>67.829617928405824</v>
      </c>
      <c r="AB4223">
        <v>109.19169252573415</v>
      </c>
      <c r="AC4223">
        <v>54.724966199839599</v>
      </c>
      <c r="AD4223">
        <v>0</v>
      </c>
      <c r="AE4223">
        <v>689.82092898793849</v>
      </c>
    </row>
    <row r="4224" spans="1:31" x14ac:dyDescent="0.3">
      <c r="A4224">
        <v>2461401</v>
      </c>
      <c r="B4224">
        <v>1</v>
      </c>
      <c r="C4224" t="s">
        <v>80</v>
      </c>
      <c r="D4224" t="s">
        <v>96</v>
      </c>
      <c r="E4224" t="s">
        <v>141</v>
      </c>
      <c r="F4224" t="s">
        <v>12379</v>
      </c>
      <c r="G4224" t="s">
        <v>143</v>
      </c>
      <c r="H4224" t="s">
        <v>144</v>
      </c>
      <c r="I4224" t="s">
        <v>136</v>
      </c>
      <c r="J4224" t="s">
        <v>137</v>
      </c>
      <c r="K4224" t="s">
        <v>138</v>
      </c>
      <c r="L4224" t="s">
        <v>12380</v>
      </c>
      <c r="M4224" t="s">
        <v>12381</v>
      </c>
      <c r="N4224">
        <v>0.30499999999999999</v>
      </c>
      <c r="O4224">
        <v>0</v>
      </c>
      <c r="P4224">
        <v>13</v>
      </c>
      <c r="Q4224">
        <v>0</v>
      </c>
      <c r="R4224">
        <v>0</v>
      </c>
      <c r="S4224">
        <v>0</v>
      </c>
      <c r="T4224">
        <v>2</v>
      </c>
      <c r="U4224">
        <v>0</v>
      </c>
      <c r="V4224">
        <v>0</v>
      </c>
      <c r="W4224">
        <v>0</v>
      </c>
      <c r="X4224">
        <v>1.0351053012280733</v>
      </c>
      <c r="Y4224">
        <v>0</v>
      </c>
      <c r="Z4224">
        <v>0</v>
      </c>
      <c r="AA4224">
        <v>0</v>
      </c>
      <c r="AB4224">
        <v>0.70537899053727915</v>
      </c>
      <c r="AC4224">
        <v>0</v>
      </c>
      <c r="AD4224">
        <v>0</v>
      </c>
      <c r="AE4224">
        <v>1.7404842917653525</v>
      </c>
    </row>
    <row r="4225" spans="1:31" x14ac:dyDescent="0.3">
      <c r="A4225">
        <v>2461524</v>
      </c>
      <c r="B4225">
        <v>1</v>
      </c>
      <c r="C4225" t="s">
        <v>81</v>
      </c>
      <c r="D4225" t="s">
        <v>121</v>
      </c>
      <c r="E4225" t="s">
        <v>141</v>
      </c>
      <c r="F4225" t="s">
        <v>12290</v>
      </c>
      <c r="G4225" t="s">
        <v>156</v>
      </c>
      <c r="H4225" t="s">
        <v>144</v>
      </c>
      <c r="I4225" t="s">
        <v>136</v>
      </c>
      <c r="J4225" t="s">
        <v>137</v>
      </c>
      <c r="K4225" t="s">
        <v>138</v>
      </c>
      <c r="L4225" t="s">
        <v>12382</v>
      </c>
      <c r="M4225" t="s">
        <v>12383</v>
      </c>
      <c r="N4225">
        <v>2.2752777769999999</v>
      </c>
      <c r="O4225">
        <v>0</v>
      </c>
      <c r="P4225">
        <v>111</v>
      </c>
      <c r="Q4225">
        <v>0</v>
      </c>
      <c r="R4225">
        <v>0</v>
      </c>
      <c r="S4225">
        <v>0</v>
      </c>
      <c r="T4225">
        <v>1</v>
      </c>
      <c r="U4225">
        <v>0</v>
      </c>
      <c r="V4225">
        <v>0</v>
      </c>
      <c r="W4225">
        <v>0</v>
      </c>
      <c r="X4225">
        <v>35.141094015701682</v>
      </c>
      <c r="Y4225">
        <v>0</v>
      </c>
      <c r="Z4225">
        <v>0</v>
      </c>
      <c r="AA4225">
        <v>0</v>
      </c>
      <c r="AB4225">
        <v>2.784218817323115</v>
      </c>
      <c r="AC4225">
        <v>0</v>
      </c>
      <c r="AD4225">
        <v>0</v>
      </c>
      <c r="AE4225">
        <v>37.925312833024797</v>
      </c>
    </row>
    <row r="4226" spans="1:31" x14ac:dyDescent="0.3">
      <c r="A4226">
        <v>2461281</v>
      </c>
      <c r="B4226">
        <v>1</v>
      </c>
      <c r="C4226" t="s">
        <v>80</v>
      </c>
      <c r="D4226" t="s">
        <v>107</v>
      </c>
      <c r="E4226" t="s">
        <v>173</v>
      </c>
      <c r="F4226" t="s">
        <v>12384</v>
      </c>
      <c r="G4226" t="s">
        <v>461</v>
      </c>
      <c r="H4226" t="s">
        <v>144</v>
      </c>
      <c r="I4226" t="s">
        <v>136</v>
      </c>
      <c r="J4226" t="s">
        <v>137</v>
      </c>
      <c r="K4226" t="s">
        <v>138</v>
      </c>
      <c r="L4226" t="s">
        <v>12385</v>
      </c>
      <c r="M4226" t="s">
        <v>12386</v>
      </c>
      <c r="N4226">
        <v>4.4302777769999997</v>
      </c>
      <c r="O4226">
        <v>0</v>
      </c>
      <c r="P4226">
        <v>10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21.073736924945273</v>
      </c>
      <c r="Y4226">
        <v>0</v>
      </c>
      <c r="Z4226">
        <v>0</v>
      </c>
      <c r="AA4226">
        <v>0</v>
      </c>
      <c r="AB4226">
        <v>0</v>
      </c>
      <c r="AC4226">
        <v>0</v>
      </c>
      <c r="AD4226">
        <v>0</v>
      </c>
      <c r="AE4226">
        <v>21.073736924945273</v>
      </c>
    </row>
    <row r="4227" spans="1:31" x14ac:dyDescent="0.3">
      <c r="A4227">
        <v>2480442</v>
      </c>
      <c r="B4227">
        <v>1</v>
      </c>
      <c r="C4227" t="s">
        <v>81</v>
      </c>
      <c r="D4227" t="s">
        <v>112</v>
      </c>
      <c r="E4227" t="s">
        <v>169</v>
      </c>
      <c r="F4227" t="s">
        <v>12387</v>
      </c>
      <c r="G4227" t="s">
        <v>149</v>
      </c>
      <c r="H4227" t="s">
        <v>135</v>
      </c>
      <c r="I4227" t="s">
        <v>136</v>
      </c>
      <c r="J4227" t="s">
        <v>137</v>
      </c>
      <c r="K4227" t="s">
        <v>138</v>
      </c>
      <c r="L4227" t="s">
        <v>12388</v>
      </c>
      <c r="M4227" t="s">
        <v>12389</v>
      </c>
      <c r="N4227">
        <v>0.33111111100000001</v>
      </c>
      <c r="O4227">
        <v>0</v>
      </c>
      <c r="P4227">
        <v>1425</v>
      </c>
      <c r="Q4227">
        <v>222</v>
      </c>
      <c r="R4227">
        <v>107</v>
      </c>
      <c r="S4227">
        <v>18</v>
      </c>
      <c r="T4227">
        <v>179</v>
      </c>
      <c r="U4227">
        <v>1</v>
      </c>
      <c r="V4227">
        <v>0</v>
      </c>
      <c r="W4227">
        <v>0</v>
      </c>
      <c r="X4227">
        <v>115.73047026519819</v>
      </c>
      <c r="Y4227">
        <v>69.765630485887314</v>
      </c>
      <c r="Z4227">
        <v>33.520809448850017</v>
      </c>
      <c r="AA4227">
        <v>15.426876252943044</v>
      </c>
      <c r="AB4227">
        <v>18.960660262677372</v>
      </c>
      <c r="AC4227">
        <v>25.596583184699401</v>
      </c>
      <c r="AD4227">
        <v>0</v>
      </c>
      <c r="AE4227">
        <v>279.00102990025533</v>
      </c>
    </row>
    <row r="4228" spans="1:31" x14ac:dyDescent="0.3">
      <c r="A4228">
        <v>2461381</v>
      </c>
      <c r="B4228">
        <v>1</v>
      </c>
      <c r="C4228" t="s">
        <v>80</v>
      </c>
      <c r="D4228" t="s">
        <v>106</v>
      </c>
      <c r="E4228" t="s">
        <v>147</v>
      </c>
      <c r="F4228" t="s">
        <v>12390</v>
      </c>
      <c r="G4228" t="s">
        <v>134</v>
      </c>
      <c r="H4228" t="s">
        <v>135</v>
      </c>
      <c r="I4228" t="s">
        <v>136</v>
      </c>
      <c r="J4228" t="s">
        <v>137</v>
      </c>
      <c r="K4228" t="s">
        <v>138</v>
      </c>
      <c r="L4228" t="s">
        <v>12391</v>
      </c>
      <c r="M4228" t="s">
        <v>12392</v>
      </c>
      <c r="N4228">
        <v>4.8819444440000002</v>
      </c>
      <c r="O4228">
        <v>0</v>
      </c>
      <c r="P4228">
        <v>89</v>
      </c>
      <c r="Q4228">
        <v>0</v>
      </c>
      <c r="R4228">
        <v>0</v>
      </c>
      <c r="S4228">
        <v>0</v>
      </c>
      <c r="T4228">
        <v>9</v>
      </c>
      <c r="U4228">
        <v>0</v>
      </c>
      <c r="V4228">
        <v>0</v>
      </c>
      <c r="W4228">
        <v>0</v>
      </c>
      <c r="X4228">
        <v>85.205538894250211</v>
      </c>
      <c r="Y4228">
        <v>0</v>
      </c>
      <c r="Z4228">
        <v>0</v>
      </c>
      <c r="AA4228">
        <v>0</v>
      </c>
      <c r="AB4228">
        <v>25.215341788270191</v>
      </c>
      <c r="AC4228">
        <v>0</v>
      </c>
      <c r="AD4228">
        <v>0</v>
      </c>
      <c r="AE4228">
        <v>110.42088068252041</v>
      </c>
    </row>
    <row r="4229" spans="1:31" x14ac:dyDescent="0.3">
      <c r="A4229">
        <v>2460717</v>
      </c>
      <c r="B4229">
        <v>1</v>
      </c>
      <c r="C4229" t="s">
        <v>80</v>
      </c>
      <c r="D4229" t="s">
        <v>105</v>
      </c>
      <c r="E4229" t="s">
        <v>132</v>
      </c>
      <c r="F4229" t="s">
        <v>12393</v>
      </c>
      <c r="G4229" t="s">
        <v>193</v>
      </c>
      <c r="H4229" t="s">
        <v>135</v>
      </c>
      <c r="I4229" t="s">
        <v>136</v>
      </c>
      <c r="J4229" t="s">
        <v>137</v>
      </c>
      <c r="K4229" t="s">
        <v>138</v>
      </c>
      <c r="L4229" t="s">
        <v>12394</v>
      </c>
      <c r="M4229" t="s">
        <v>12395</v>
      </c>
      <c r="N4229">
        <v>1.585555555</v>
      </c>
      <c r="O4229">
        <v>0</v>
      </c>
      <c r="P4229">
        <v>322</v>
      </c>
      <c r="Q4229">
        <v>0</v>
      </c>
      <c r="R4229">
        <v>0</v>
      </c>
      <c r="S4229">
        <v>0</v>
      </c>
      <c r="T4229">
        <v>1</v>
      </c>
      <c r="U4229">
        <v>0</v>
      </c>
      <c r="V4229">
        <v>0</v>
      </c>
      <c r="W4229">
        <v>0</v>
      </c>
      <c r="X4229">
        <v>159.87932282091867</v>
      </c>
      <c r="Y4229">
        <v>0</v>
      </c>
      <c r="Z4229">
        <v>0</v>
      </c>
      <c r="AA4229">
        <v>0</v>
      </c>
      <c r="AB4229">
        <v>3.4125539372118383</v>
      </c>
      <c r="AC4229">
        <v>0</v>
      </c>
      <c r="AD4229">
        <v>0</v>
      </c>
      <c r="AE4229">
        <v>163.29187675813051</v>
      </c>
    </row>
    <row r="4230" spans="1:31" x14ac:dyDescent="0.3">
      <c r="A4230">
        <v>2461358</v>
      </c>
      <c r="B4230">
        <v>1</v>
      </c>
      <c r="C4230" t="s">
        <v>81</v>
      </c>
      <c r="D4230" t="s">
        <v>123</v>
      </c>
      <c r="E4230" t="s">
        <v>141</v>
      </c>
      <c r="F4230" t="s">
        <v>12396</v>
      </c>
      <c r="G4230" t="s">
        <v>156</v>
      </c>
      <c r="H4230" t="s">
        <v>144</v>
      </c>
      <c r="I4230" t="s">
        <v>136</v>
      </c>
      <c r="J4230" t="s">
        <v>137</v>
      </c>
      <c r="K4230" t="s">
        <v>138</v>
      </c>
      <c r="L4230" t="s">
        <v>12397</v>
      </c>
      <c r="M4230" t="s">
        <v>12398</v>
      </c>
      <c r="N4230">
        <v>1.0888888880000001</v>
      </c>
      <c r="O4230">
        <v>0</v>
      </c>
      <c r="P4230">
        <v>0</v>
      </c>
      <c r="Q4230">
        <v>0</v>
      </c>
      <c r="R4230">
        <v>18</v>
      </c>
      <c r="S4230">
        <v>0</v>
      </c>
      <c r="T4230">
        <v>1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6.3837548626237428</v>
      </c>
      <c r="AA4230">
        <v>0</v>
      </c>
      <c r="AB4230">
        <v>7.9843250967564852E-2</v>
      </c>
      <c r="AC4230">
        <v>0</v>
      </c>
      <c r="AD4230">
        <v>0</v>
      </c>
      <c r="AE4230">
        <v>6.4635981135913081</v>
      </c>
    </row>
    <row r="4231" spans="1:31" x14ac:dyDescent="0.3">
      <c r="A4231">
        <v>2461089</v>
      </c>
      <c r="B4231">
        <v>1</v>
      </c>
      <c r="C4231" t="s">
        <v>81</v>
      </c>
      <c r="D4231" t="s">
        <v>120</v>
      </c>
      <c r="E4231" t="s">
        <v>147</v>
      </c>
      <c r="F4231" t="s">
        <v>12399</v>
      </c>
      <c r="G4231" t="s">
        <v>353</v>
      </c>
      <c r="H4231" t="s">
        <v>135</v>
      </c>
      <c r="I4231" t="s">
        <v>136</v>
      </c>
      <c r="J4231" t="s">
        <v>137</v>
      </c>
      <c r="K4231" t="s">
        <v>138</v>
      </c>
      <c r="L4231" t="s">
        <v>12400</v>
      </c>
      <c r="M4231" t="s">
        <v>12401</v>
      </c>
      <c r="N4231">
        <v>1.1936111110000001</v>
      </c>
      <c r="O4231">
        <v>0</v>
      </c>
      <c r="P4231">
        <v>0</v>
      </c>
      <c r="Q4231">
        <v>0</v>
      </c>
      <c r="R4231">
        <v>0</v>
      </c>
      <c r="S4231">
        <v>2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  <c r="AA4231">
        <v>5.8731184536740839</v>
      </c>
      <c r="AB4231">
        <v>0</v>
      </c>
      <c r="AC4231">
        <v>0</v>
      </c>
      <c r="AD4231">
        <v>0</v>
      </c>
      <c r="AE4231">
        <v>5.8731184536740839</v>
      </c>
    </row>
    <row r="4232" spans="1:31" x14ac:dyDescent="0.3">
      <c r="A4232">
        <v>2461338</v>
      </c>
      <c r="B4232">
        <v>1</v>
      </c>
      <c r="C4232" t="s">
        <v>80</v>
      </c>
      <c r="D4232" t="s">
        <v>82</v>
      </c>
      <c r="E4232" t="s">
        <v>141</v>
      </c>
      <c r="F4232" t="s">
        <v>12402</v>
      </c>
      <c r="G4232" t="s">
        <v>156</v>
      </c>
      <c r="H4232" t="s">
        <v>144</v>
      </c>
      <c r="I4232" t="s">
        <v>136</v>
      </c>
      <c r="J4232" t="s">
        <v>137</v>
      </c>
      <c r="K4232" t="s">
        <v>138</v>
      </c>
      <c r="L4232" t="s">
        <v>12403</v>
      </c>
      <c r="M4232" t="s">
        <v>12404</v>
      </c>
      <c r="N4232">
        <v>1.070277777</v>
      </c>
      <c r="O4232">
        <v>0</v>
      </c>
      <c r="P4232">
        <v>50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15.447371268771509</v>
      </c>
      <c r="Y4232">
        <v>0</v>
      </c>
      <c r="Z4232">
        <v>0</v>
      </c>
      <c r="AA4232">
        <v>0</v>
      </c>
      <c r="AB4232">
        <v>0</v>
      </c>
      <c r="AC4232">
        <v>0</v>
      </c>
      <c r="AD4232">
        <v>0</v>
      </c>
      <c r="AE4232">
        <v>15.447371268771509</v>
      </c>
    </row>
    <row r="4233" spans="1:31" x14ac:dyDescent="0.3">
      <c r="A4233">
        <v>2460568</v>
      </c>
      <c r="B4233">
        <v>1</v>
      </c>
      <c r="C4233" t="s">
        <v>81</v>
      </c>
      <c r="D4233" t="s">
        <v>128</v>
      </c>
      <c r="E4233" t="s">
        <v>159</v>
      </c>
      <c r="F4233" t="s">
        <v>12405</v>
      </c>
      <c r="G4233" t="s">
        <v>6429</v>
      </c>
      <c r="H4233" t="s">
        <v>144</v>
      </c>
      <c r="I4233" t="s">
        <v>136</v>
      </c>
      <c r="J4233" t="s">
        <v>137</v>
      </c>
      <c r="K4233" t="s">
        <v>138</v>
      </c>
      <c r="L4233" t="s">
        <v>12406</v>
      </c>
      <c r="M4233" t="s">
        <v>12407</v>
      </c>
      <c r="N4233">
        <v>9.1305555550000008</v>
      </c>
      <c r="O4233">
        <v>0</v>
      </c>
      <c r="P4233">
        <v>46</v>
      </c>
      <c r="Q4233">
        <v>0</v>
      </c>
      <c r="R4233">
        <v>1</v>
      </c>
      <c r="S4233">
        <v>0</v>
      </c>
      <c r="T4233">
        <v>4</v>
      </c>
      <c r="U4233">
        <v>0</v>
      </c>
      <c r="V4233">
        <v>0</v>
      </c>
      <c r="W4233">
        <v>0</v>
      </c>
      <c r="X4233">
        <v>53.014330708250164</v>
      </c>
      <c r="Y4233">
        <v>0</v>
      </c>
      <c r="Z4233">
        <v>2.589830133956827</v>
      </c>
      <c r="AA4233">
        <v>0</v>
      </c>
      <c r="AB4233">
        <v>0.8243846274679254</v>
      </c>
      <c r="AC4233">
        <v>0</v>
      </c>
      <c r="AD4233">
        <v>0</v>
      </c>
      <c r="AE4233">
        <v>56.428545469674923</v>
      </c>
    </row>
    <row r="4234" spans="1:31" x14ac:dyDescent="0.3">
      <c r="A4234">
        <v>2460697</v>
      </c>
      <c r="B4234">
        <v>1</v>
      </c>
      <c r="C4234" t="s">
        <v>80</v>
      </c>
      <c r="D4234" t="s">
        <v>83</v>
      </c>
      <c r="E4234" t="s">
        <v>182</v>
      </c>
      <c r="F4234" t="s">
        <v>12129</v>
      </c>
      <c r="G4234" t="s">
        <v>156</v>
      </c>
      <c r="H4234" t="s">
        <v>144</v>
      </c>
      <c r="I4234" t="s">
        <v>136</v>
      </c>
      <c r="J4234" t="s">
        <v>137</v>
      </c>
      <c r="K4234" t="s">
        <v>138</v>
      </c>
      <c r="L4234" t="s">
        <v>12408</v>
      </c>
      <c r="M4234" t="s">
        <v>12409</v>
      </c>
      <c r="N4234">
        <v>2.076944444</v>
      </c>
      <c r="O4234">
        <v>0</v>
      </c>
      <c r="P4234">
        <v>13</v>
      </c>
      <c r="Q4234">
        <v>0</v>
      </c>
      <c r="R4234">
        <v>0</v>
      </c>
      <c r="S4234">
        <v>0</v>
      </c>
      <c r="T4234">
        <v>19</v>
      </c>
      <c r="U4234">
        <v>0</v>
      </c>
      <c r="V4234">
        <v>0</v>
      </c>
      <c r="W4234">
        <v>0</v>
      </c>
      <c r="X4234">
        <v>6.5682935811969694</v>
      </c>
      <c r="Y4234">
        <v>0</v>
      </c>
      <c r="Z4234">
        <v>0</v>
      </c>
      <c r="AA4234">
        <v>0</v>
      </c>
      <c r="AB4234">
        <v>149.30785986355656</v>
      </c>
      <c r="AC4234">
        <v>0</v>
      </c>
      <c r="AD4234">
        <v>0</v>
      </c>
      <c r="AE4234">
        <v>155.87615344475353</v>
      </c>
    </row>
    <row r="4235" spans="1:31" x14ac:dyDescent="0.3">
      <c r="A4235">
        <v>2461301</v>
      </c>
      <c r="B4235">
        <v>1</v>
      </c>
      <c r="C4235" t="s">
        <v>81</v>
      </c>
      <c r="D4235" t="s">
        <v>119</v>
      </c>
      <c r="E4235" t="s">
        <v>159</v>
      </c>
      <c r="F4235" t="s">
        <v>12410</v>
      </c>
      <c r="G4235" t="s">
        <v>725</v>
      </c>
      <c r="H4235" t="s">
        <v>144</v>
      </c>
      <c r="I4235" t="s">
        <v>136</v>
      </c>
      <c r="J4235" t="s">
        <v>137</v>
      </c>
      <c r="K4235" t="s">
        <v>138</v>
      </c>
      <c r="L4235" t="s">
        <v>12411</v>
      </c>
      <c r="M4235" t="s">
        <v>12412</v>
      </c>
      <c r="N4235">
        <v>0.72750000000000004</v>
      </c>
      <c r="O4235">
        <v>0</v>
      </c>
      <c r="P4235">
        <v>94</v>
      </c>
      <c r="Q4235">
        <v>0</v>
      </c>
      <c r="R4235">
        <v>11</v>
      </c>
      <c r="S4235">
        <v>0</v>
      </c>
      <c r="T4235">
        <v>3</v>
      </c>
      <c r="U4235">
        <v>0</v>
      </c>
      <c r="V4235">
        <v>0</v>
      </c>
      <c r="W4235">
        <v>0</v>
      </c>
      <c r="X4235">
        <v>15.784732531301591</v>
      </c>
      <c r="Y4235">
        <v>0</v>
      </c>
      <c r="Z4235">
        <v>1.752077180331248</v>
      </c>
      <c r="AA4235">
        <v>0</v>
      </c>
      <c r="AB4235">
        <v>1.2043336533340263</v>
      </c>
      <c r="AC4235">
        <v>0</v>
      </c>
      <c r="AD4235">
        <v>0</v>
      </c>
      <c r="AE4235">
        <v>18.741143364966863</v>
      </c>
    </row>
    <row r="4236" spans="1:31" x14ac:dyDescent="0.3">
      <c r="A4236">
        <v>2460946</v>
      </c>
      <c r="B4236">
        <v>1</v>
      </c>
      <c r="C4236" t="s">
        <v>80</v>
      </c>
      <c r="D4236" t="s">
        <v>95</v>
      </c>
      <c r="E4236" t="s">
        <v>141</v>
      </c>
      <c r="F4236" t="s">
        <v>9580</v>
      </c>
      <c r="G4236" t="s">
        <v>366</v>
      </c>
      <c r="H4236" t="s">
        <v>144</v>
      </c>
      <c r="I4236" t="s">
        <v>136</v>
      </c>
      <c r="J4236" t="s">
        <v>137</v>
      </c>
      <c r="K4236" t="s">
        <v>138</v>
      </c>
      <c r="L4236" t="s">
        <v>12413</v>
      </c>
      <c r="M4236" t="s">
        <v>12414</v>
      </c>
      <c r="N4236">
        <v>0.59805555499999996</v>
      </c>
      <c r="O4236">
        <v>0</v>
      </c>
      <c r="P4236">
        <v>118</v>
      </c>
      <c r="Q4236">
        <v>0</v>
      </c>
      <c r="R4236">
        <v>0</v>
      </c>
      <c r="S4236">
        <v>0</v>
      </c>
      <c r="T4236">
        <v>12</v>
      </c>
      <c r="U4236">
        <v>0</v>
      </c>
      <c r="V4236">
        <v>1</v>
      </c>
      <c r="W4236">
        <v>0</v>
      </c>
      <c r="X4236">
        <v>17.132382283567299</v>
      </c>
      <c r="Y4236">
        <v>0</v>
      </c>
      <c r="Z4236">
        <v>0</v>
      </c>
      <c r="AA4236">
        <v>0</v>
      </c>
      <c r="AB4236">
        <v>12.01252824222292</v>
      </c>
      <c r="AC4236">
        <v>0</v>
      </c>
      <c r="AD4236">
        <v>1.6849107247790165</v>
      </c>
      <c r="AE4236">
        <v>30.829821250569236</v>
      </c>
    </row>
    <row r="4237" spans="1:31" x14ac:dyDescent="0.3">
      <c r="A4237">
        <v>2460319</v>
      </c>
      <c r="B4237">
        <v>1</v>
      </c>
      <c r="C4237" t="s">
        <v>80</v>
      </c>
      <c r="D4237" t="s">
        <v>96</v>
      </c>
      <c r="E4237" t="s">
        <v>147</v>
      </c>
      <c r="F4237" t="s">
        <v>5630</v>
      </c>
      <c r="G4237" t="s">
        <v>149</v>
      </c>
      <c r="H4237" t="s">
        <v>135</v>
      </c>
      <c r="I4237" t="s">
        <v>136</v>
      </c>
      <c r="J4237" t="s">
        <v>137</v>
      </c>
      <c r="K4237" t="s">
        <v>138</v>
      </c>
      <c r="L4237" t="s">
        <v>12415</v>
      </c>
      <c r="M4237" t="s">
        <v>12416</v>
      </c>
      <c r="N4237">
        <v>1.203333333</v>
      </c>
      <c r="O4237">
        <v>3</v>
      </c>
      <c r="P4237">
        <v>1334</v>
      </c>
      <c r="Q4237">
        <v>1</v>
      </c>
      <c r="R4237">
        <v>0</v>
      </c>
      <c r="S4237">
        <v>4</v>
      </c>
      <c r="T4237">
        <v>115</v>
      </c>
      <c r="U4237">
        <v>0</v>
      </c>
      <c r="V4237">
        <v>0</v>
      </c>
      <c r="W4237">
        <v>17.611925155121568</v>
      </c>
      <c r="X4237">
        <v>477.24776797539715</v>
      </c>
      <c r="Y4237">
        <v>0</v>
      </c>
      <c r="Z4237">
        <v>0</v>
      </c>
      <c r="AA4237">
        <v>78.556617974757671</v>
      </c>
      <c r="AB4237">
        <v>131.11532326149731</v>
      </c>
      <c r="AC4237">
        <v>0</v>
      </c>
      <c r="AD4237">
        <v>0</v>
      </c>
      <c r="AE4237">
        <v>704.5316343667738</v>
      </c>
    </row>
    <row r="4238" spans="1:31" x14ac:dyDescent="0.3">
      <c r="A4238">
        <v>2460511</v>
      </c>
      <c r="B4238">
        <v>1</v>
      </c>
      <c r="C4238" t="s">
        <v>80</v>
      </c>
      <c r="D4238" t="s">
        <v>82</v>
      </c>
      <c r="E4238" t="s">
        <v>173</v>
      </c>
      <c r="F4238" t="s">
        <v>12417</v>
      </c>
      <c r="G4238" t="s">
        <v>175</v>
      </c>
      <c r="H4238" t="s">
        <v>144</v>
      </c>
      <c r="I4238" t="s">
        <v>136</v>
      </c>
      <c r="J4238" t="s">
        <v>137</v>
      </c>
      <c r="K4238" t="s">
        <v>138</v>
      </c>
      <c r="L4238" t="s">
        <v>12418</v>
      </c>
      <c r="M4238" t="s">
        <v>12419</v>
      </c>
      <c r="N4238">
        <v>3.5127777770000002</v>
      </c>
      <c r="O4238">
        <v>0</v>
      </c>
      <c r="P4238">
        <v>0</v>
      </c>
      <c r="Q4238">
        <v>0</v>
      </c>
      <c r="R4238">
        <v>0</v>
      </c>
      <c r="S4238">
        <v>0</v>
      </c>
      <c r="T4238">
        <v>4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  <c r="AA4238">
        <v>0</v>
      </c>
      <c r="AB4238">
        <v>2.7106678660127441</v>
      </c>
      <c r="AC4238">
        <v>0</v>
      </c>
      <c r="AD4238">
        <v>0</v>
      </c>
      <c r="AE4238">
        <v>2.7106678660127441</v>
      </c>
    </row>
    <row r="4239" spans="1:31" x14ac:dyDescent="0.3">
      <c r="A4239">
        <v>2460654</v>
      </c>
      <c r="B4239">
        <v>1</v>
      </c>
      <c r="C4239" t="s">
        <v>80</v>
      </c>
      <c r="D4239" t="s">
        <v>103</v>
      </c>
      <c r="E4239" t="s">
        <v>147</v>
      </c>
      <c r="F4239" t="s">
        <v>12420</v>
      </c>
      <c r="G4239" t="s">
        <v>149</v>
      </c>
      <c r="H4239" t="s">
        <v>135</v>
      </c>
      <c r="I4239" t="s">
        <v>136</v>
      </c>
      <c r="J4239" t="s">
        <v>137</v>
      </c>
      <c r="K4239" t="s">
        <v>138</v>
      </c>
      <c r="L4239" t="s">
        <v>12421</v>
      </c>
      <c r="M4239" t="s">
        <v>12422</v>
      </c>
      <c r="N4239">
        <v>0.90583333300000002</v>
      </c>
      <c r="O4239">
        <v>0</v>
      </c>
      <c r="P4239">
        <v>0</v>
      </c>
      <c r="Q4239">
        <v>0</v>
      </c>
      <c r="R4239">
        <v>0</v>
      </c>
      <c r="S4239">
        <v>1</v>
      </c>
      <c r="T4239">
        <v>1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  <c r="AA4239">
        <v>38.358716042600115</v>
      </c>
      <c r="AB4239">
        <v>0</v>
      </c>
      <c r="AC4239">
        <v>0</v>
      </c>
      <c r="AD4239">
        <v>0</v>
      </c>
      <c r="AE4239">
        <v>38.358716042600115</v>
      </c>
    </row>
    <row r="4240" spans="1:31" x14ac:dyDescent="0.3">
      <c r="A4240">
        <v>2461052</v>
      </c>
      <c r="B4240">
        <v>1</v>
      </c>
      <c r="C4240" t="s">
        <v>81</v>
      </c>
      <c r="D4240" t="s">
        <v>123</v>
      </c>
      <c r="E4240" t="s">
        <v>141</v>
      </c>
      <c r="F4240" t="s">
        <v>12423</v>
      </c>
      <c r="G4240" t="s">
        <v>156</v>
      </c>
      <c r="H4240" t="s">
        <v>144</v>
      </c>
      <c r="I4240" t="s">
        <v>136</v>
      </c>
      <c r="J4240" t="s">
        <v>137</v>
      </c>
      <c r="K4240" t="s">
        <v>138</v>
      </c>
      <c r="L4240" t="s">
        <v>12424</v>
      </c>
      <c r="M4240" t="s">
        <v>12425</v>
      </c>
      <c r="N4240">
        <v>1.1599999999999999</v>
      </c>
      <c r="O4240">
        <v>0</v>
      </c>
      <c r="P4240">
        <v>168</v>
      </c>
      <c r="Q4240">
        <v>0</v>
      </c>
      <c r="R4240">
        <v>0</v>
      </c>
      <c r="S4240">
        <v>0</v>
      </c>
      <c r="T4240">
        <v>2</v>
      </c>
      <c r="U4240">
        <v>0</v>
      </c>
      <c r="V4240">
        <v>0</v>
      </c>
      <c r="W4240">
        <v>0</v>
      </c>
      <c r="X4240">
        <v>36.857911159300713</v>
      </c>
      <c r="Y4240">
        <v>0</v>
      </c>
      <c r="Z4240">
        <v>0</v>
      </c>
      <c r="AA4240">
        <v>0</v>
      </c>
      <c r="AB4240">
        <v>0.59217759837446993</v>
      </c>
      <c r="AC4240">
        <v>0</v>
      </c>
      <c r="AD4240">
        <v>0</v>
      </c>
      <c r="AE4240">
        <v>37.450088757675182</v>
      </c>
    </row>
    <row r="4241" spans="1:31" x14ac:dyDescent="0.3">
      <c r="A4241">
        <v>2461295</v>
      </c>
      <c r="B4241">
        <v>1</v>
      </c>
      <c r="C4241" t="s">
        <v>80</v>
      </c>
      <c r="D4241" t="s">
        <v>83</v>
      </c>
      <c r="E4241" t="s">
        <v>173</v>
      </c>
      <c r="F4241" t="s">
        <v>12426</v>
      </c>
      <c r="G4241" t="s">
        <v>461</v>
      </c>
      <c r="H4241" t="s">
        <v>144</v>
      </c>
      <c r="I4241" t="s">
        <v>136</v>
      </c>
      <c r="J4241" t="s">
        <v>137</v>
      </c>
      <c r="K4241" t="s">
        <v>138</v>
      </c>
      <c r="L4241" t="s">
        <v>12427</v>
      </c>
      <c r="M4241" t="s">
        <v>12428</v>
      </c>
      <c r="N4241">
        <v>2.2394444440000001</v>
      </c>
      <c r="O4241">
        <v>0</v>
      </c>
      <c r="P4241">
        <v>17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10.850906048202598</v>
      </c>
      <c r="Y4241">
        <v>0</v>
      </c>
      <c r="Z4241">
        <v>0</v>
      </c>
      <c r="AA4241">
        <v>0</v>
      </c>
      <c r="AB4241">
        <v>0</v>
      </c>
      <c r="AC4241">
        <v>0</v>
      </c>
      <c r="AD4241">
        <v>0</v>
      </c>
      <c r="AE4241">
        <v>10.850906048202598</v>
      </c>
    </row>
    <row r="4242" spans="1:31" x14ac:dyDescent="0.3">
      <c r="A4242">
        <v>2460362</v>
      </c>
      <c r="B4242">
        <v>1</v>
      </c>
      <c r="C4242" t="s">
        <v>80</v>
      </c>
      <c r="D4242" t="s">
        <v>92</v>
      </c>
      <c r="E4242" t="s">
        <v>132</v>
      </c>
      <c r="F4242" t="s">
        <v>12429</v>
      </c>
      <c r="G4242" t="s">
        <v>149</v>
      </c>
      <c r="H4242" t="s">
        <v>135</v>
      </c>
      <c r="I4242" t="s">
        <v>136</v>
      </c>
      <c r="J4242" t="s">
        <v>137</v>
      </c>
      <c r="K4242" t="s">
        <v>138</v>
      </c>
      <c r="L4242" t="s">
        <v>12430</v>
      </c>
      <c r="M4242" t="s">
        <v>12431</v>
      </c>
      <c r="N4242">
        <v>2.0102777770000002</v>
      </c>
      <c r="O4242">
        <v>11</v>
      </c>
      <c r="P4242">
        <v>2003</v>
      </c>
      <c r="Q4242">
        <v>9</v>
      </c>
      <c r="R4242">
        <v>108</v>
      </c>
      <c r="S4242">
        <v>23</v>
      </c>
      <c r="T4242">
        <v>249</v>
      </c>
      <c r="U4242">
        <v>0</v>
      </c>
      <c r="V4242">
        <v>2</v>
      </c>
      <c r="W4242">
        <v>667.38593017940684</v>
      </c>
      <c r="X4242">
        <v>1931.040361874881</v>
      </c>
      <c r="Y4242">
        <v>15.175316573006828</v>
      </c>
      <c r="Z4242">
        <v>54.181689979760286</v>
      </c>
      <c r="AA4242">
        <v>211.46406408780044</v>
      </c>
      <c r="AB4242">
        <v>333.53509298163061</v>
      </c>
      <c r="AC4242">
        <v>0</v>
      </c>
      <c r="AD4242">
        <v>0</v>
      </c>
      <c r="AE4242">
        <v>3212.7824556764863</v>
      </c>
    </row>
    <row r="4243" spans="1:31" x14ac:dyDescent="0.3">
      <c r="A4243">
        <v>2460903</v>
      </c>
      <c r="B4243">
        <v>1</v>
      </c>
      <c r="C4243" t="s">
        <v>81</v>
      </c>
      <c r="D4243" t="s">
        <v>115</v>
      </c>
      <c r="E4243" t="s">
        <v>141</v>
      </c>
      <c r="F4243" t="s">
        <v>12432</v>
      </c>
      <c r="G4243" t="s">
        <v>200</v>
      </c>
      <c r="H4243" t="s">
        <v>144</v>
      </c>
      <c r="I4243" t="s">
        <v>136</v>
      </c>
      <c r="J4243" t="s">
        <v>137</v>
      </c>
      <c r="K4243" t="s">
        <v>138</v>
      </c>
      <c r="L4243" t="s">
        <v>12433</v>
      </c>
      <c r="M4243" t="s">
        <v>12434</v>
      </c>
      <c r="N4243">
        <v>10.981388888</v>
      </c>
      <c r="O4243">
        <v>0</v>
      </c>
      <c r="P4243">
        <v>26</v>
      </c>
      <c r="Q4243">
        <v>0</v>
      </c>
      <c r="R4243">
        <v>0</v>
      </c>
      <c r="S4243">
        <v>0</v>
      </c>
      <c r="T4243">
        <v>2</v>
      </c>
      <c r="U4243">
        <v>0</v>
      </c>
      <c r="V4243">
        <v>0</v>
      </c>
      <c r="W4243">
        <v>0</v>
      </c>
      <c r="X4243">
        <v>31.640841868529659</v>
      </c>
      <c r="Y4243">
        <v>0</v>
      </c>
      <c r="Z4243">
        <v>0</v>
      </c>
      <c r="AA4243">
        <v>0</v>
      </c>
      <c r="AB4243">
        <v>16.608917236985967</v>
      </c>
      <c r="AC4243">
        <v>0</v>
      </c>
      <c r="AD4243">
        <v>0</v>
      </c>
      <c r="AE4243">
        <v>48.249759105515622</v>
      </c>
    </row>
    <row r="4244" spans="1:31" x14ac:dyDescent="0.3">
      <c r="A4244">
        <v>2460348</v>
      </c>
      <c r="B4244">
        <v>1</v>
      </c>
      <c r="C4244" t="s">
        <v>80</v>
      </c>
      <c r="D4244" t="s">
        <v>95</v>
      </c>
      <c r="E4244" t="s">
        <v>132</v>
      </c>
      <c r="F4244" t="s">
        <v>12435</v>
      </c>
      <c r="G4244" t="s">
        <v>149</v>
      </c>
      <c r="H4244" t="s">
        <v>135</v>
      </c>
      <c r="I4244" t="s">
        <v>136</v>
      </c>
      <c r="J4244" t="s">
        <v>137</v>
      </c>
      <c r="K4244" t="s">
        <v>138</v>
      </c>
      <c r="L4244" t="s">
        <v>12436</v>
      </c>
      <c r="M4244" t="s">
        <v>12437</v>
      </c>
      <c r="N4244">
        <v>0.51833333299999995</v>
      </c>
      <c r="O4244">
        <v>0</v>
      </c>
      <c r="P4244">
        <v>2178</v>
      </c>
      <c r="Q4244">
        <v>0</v>
      </c>
      <c r="R4244">
        <v>40</v>
      </c>
      <c r="S4244">
        <v>15</v>
      </c>
      <c r="T4244">
        <v>208</v>
      </c>
      <c r="U4244">
        <v>6</v>
      </c>
      <c r="V4244">
        <v>2</v>
      </c>
      <c r="W4244">
        <v>0</v>
      </c>
      <c r="X4244">
        <v>325.4225391930201</v>
      </c>
      <c r="Y4244">
        <v>0</v>
      </c>
      <c r="Z4244">
        <v>1.27498601092779</v>
      </c>
      <c r="AA4244">
        <v>51.765351013027889</v>
      </c>
      <c r="AB4244">
        <v>75.987630478213916</v>
      </c>
      <c r="AC4244">
        <v>38.610551198448086</v>
      </c>
      <c r="AD4244">
        <v>1.7327120934291953</v>
      </c>
      <c r="AE4244">
        <v>494.79376998706698</v>
      </c>
    </row>
    <row r="4245" spans="1:31" x14ac:dyDescent="0.3">
      <c r="A4245">
        <v>2461344</v>
      </c>
      <c r="B4245">
        <v>1</v>
      </c>
      <c r="C4245" t="s">
        <v>80</v>
      </c>
      <c r="D4245" t="s">
        <v>96</v>
      </c>
      <c r="E4245" t="s">
        <v>132</v>
      </c>
      <c r="F4245" t="s">
        <v>12438</v>
      </c>
      <c r="G4245" t="s">
        <v>134</v>
      </c>
      <c r="H4245" t="s">
        <v>135</v>
      </c>
      <c r="I4245" t="s">
        <v>136</v>
      </c>
      <c r="J4245" t="s">
        <v>137</v>
      </c>
      <c r="K4245" t="s">
        <v>138</v>
      </c>
      <c r="L4245" t="s">
        <v>12439</v>
      </c>
      <c r="M4245" t="s">
        <v>12440</v>
      </c>
      <c r="N4245">
        <v>0.79083333300000003</v>
      </c>
      <c r="O4245">
        <v>0</v>
      </c>
      <c r="P4245">
        <v>341</v>
      </c>
      <c r="Q4245">
        <v>0</v>
      </c>
      <c r="R4245">
        <v>2</v>
      </c>
      <c r="S4245">
        <v>0</v>
      </c>
      <c r="T4245">
        <v>28</v>
      </c>
      <c r="U4245">
        <v>0</v>
      </c>
      <c r="V4245">
        <v>0</v>
      </c>
      <c r="W4245">
        <v>0</v>
      </c>
      <c r="X4245">
        <v>71.750311327178508</v>
      </c>
      <c r="Y4245">
        <v>0</v>
      </c>
      <c r="Z4245">
        <v>4.7166685219253109E-2</v>
      </c>
      <c r="AA4245">
        <v>0</v>
      </c>
      <c r="AB4245">
        <v>37.165050829391987</v>
      </c>
      <c r="AC4245">
        <v>0</v>
      </c>
      <c r="AD4245">
        <v>0</v>
      </c>
      <c r="AE4245">
        <v>108.96252884178975</v>
      </c>
    </row>
    <row r="4246" spans="1:31" x14ac:dyDescent="0.3">
      <c r="A4246">
        <v>2461012</v>
      </c>
      <c r="B4246">
        <v>1</v>
      </c>
      <c r="C4246" t="s">
        <v>80</v>
      </c>
      <c r="D4246" t="s">
        <v>95</v>
      </c>
      <c r="E4246" t="s">
        <v>173</v>
      </c>
      <c r="F4246" t="s">
        <v>12441</v>
      </c>
      <c r="G4246" t="s">
        <v>175</v>
      </c>
      <c r="H4246" t="s">
        <v>144</v>
      </c>
      <c r="I4246" t="s">
        <v>136</v>
      </c>
      <c r="J4246" t="s">
        <v>137</v>
      </c>
      <c r="K4246" t="s">
        <v>138</v>
      </c>
      <c r="L4246" t="s">
        <v>12442</v>
      </c>
      <c r="M4246" t="s">
        <v>12443</v>
      </c>
      <c r="N4246">
        <v>4.4188888879999997</v>
      </c>
      <c r="O4246">
        <v>0</v>
      </c>
      <c r="P4246">
        <v>3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2.9724837026965241</v>
      </c>
      <c r="Y4246">
        <v>0</v>
      </c>
      <c r="Z4246">
        <v>0</v>
      </c>
      <c r="AA4246">
        <v>0</v>
      </c>
      <c r="AB4246">
        <v>0</v>
      </c>
      <c r="AC4246">
        <v>0</v>
      </c>
      <c r="AD4246">
        <v>0</v>
      </c>
      <c r="AE4246">
        <v>2.9724837026965241</v>
      </c>
    </row>
    <row r="4247" spans="1:31" x14ac:dyDescent="0.3">
      <c r="A4247">
        <v>2460703</v>
      </c>
      <c r="B4247">
        <v>1</v>
      </c>
      <c r="C4247" t="s">
        <v>80</v>
      </c>
      <c r="D4247" t="s">
        <v>95</v>
      </c>
      <c r="E4247" t="s">
        <v>169</v>
      </c>
      <c r="F4247" t="s">
        <v>12444</v>
      </c>
      <c r="G4247" t="s">
        <v>149</v>
      </c>
      <c r="H4247" t="s">
        <v>135</v>
      </c>
      <c r="I4247" t="s">
        <v>136</v>
      </c>
      <c r="J4247" t="s">
        <v>137</v>
      </c>
      <c r="K4247" t="s">
        <v>138</v>
      </c>
      <c r="L4247" t="s">
        <v>12445</v>
      </c>
      <c r="M4247" t="s">
        <v>12446</v>
      </c>
      <c r="N4247">
        <v>0.58944444399999996</v>
      </c>
      <c r="O4247">
        <v>0</v>
      </c>
      <c r="P4247">
        <v>2076</v>
      </c>
      <c r="Q4247">
        <v>0</v>
      </c>
      <c r="R4247">
        <v>2</v>
      </c>
      <c r="S4247">
        <v>1</v>
      </c>
      <c r="T4247">
        <v>163</v>
      </c>
      <c r="U4247">
        <v>0</v>
      </c>
      <c r="V4247">
        <v>2</v>
      </c>
      <c r="W4247">
        <v>0</v>
      </c>
      <c r="X4247">
        <v>429.47280968014417</v>
      </c>
      <c r="Y4247">
        <v>0</v>
      </c>
      <c r="Z4247">
        <v>3.8732807290912247E-2</v>
      </c>
      <c r="AA4247">
        <v>0.60905809226616814</v>
      </c>
      <c r="AB4247">
        <v>144.79456629444721</v>
      </c>
      <c r="AC4247">
        <v>0</v>
      </c>
      <c r="AD4247">
        <v>6.4044973183749541</v>
      </c>
      <c r="AE4247">
        <v>581.31966419252342</v>
      </c>
    </row>
    <row r="4248" spans="1:31" x14ac:dyDescent="0.3">
      <c r="A4248">
        <v>2461367</v>
      </c>
      <c r="B4248">
        <v>1</v>
      </c>
      <c r="C4248" t="s">
        <v>80</v>
      </c>
      <c r="D4248" t="s">
        <v>105</v>
      </c>
      <c r="E4248" t="s">
        <v>147</v>
      </c>
      <c r="F4248" t="s">
        <v>12447</v>
      </c>
      <c r="G4248" t="s">
        <v>134</v>
      </c>
      <c r="H4248" t="s">
        <v>135</v>
      </c>
      <c r="I4248" t="s">
        <v>136</v>
      </c>
      <c r="J4248" t="s">
        <v>137</v>
      </c>
      <c r="K4248" t="s">
        <v>138</v>
      </c>
      <c r="L4248" t="s">
        <v>12448</v>
      </c>
      <c r="M4248" t="s">
        <v>12449</v>
      </c>
      <c r="N4248">
        <v>2.821111111</v>
      </c>
      <c r="O4248">
        <v>0</v>
      </c>
      <c r="P4248">
        <v>0</v>
      </c>
      <c r="Q4248">
        <v>0</v>
      </c>
      <c r="R4248">
        <v>0</v>
      </c>
      <c r="S4248">
        <v>6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  <c r="AA4248">
        <v>143.69789190356281</v>
      </c>
      <c r="AB4248">
        <v>0</v>
      </c>
      <c r="AC4248">
        <v>0</v>
      </c>
      <c r="AD4248">
        <v>0</v>
      </c>
      <c r="AE4248">
        <v>143.69789190356281</v>
      </c>
    </row>
    <row r="4249" spans="1:31" x14ac:dyDescent="0.3">
      <c r="A4249">
        <v>2460394</v>
      </c>
      <c r="B4249">
        <v>1</v>
      </c>
      <c r="C4249" t="s">
        <v>81</v>
      </c>
      <c r="D4249" t="s">
        <v>120</v>
      </c>
      <c r="E4249" t="s">
        <v>147</v>
      </c>
      <c r="F4249" t="s">
        <v>12450</v>
      </c>
      <c r="G4249" t="s">
        <v>149</v>
      </c>
      <c r="H4249" t="s">
        <v>135</v>
      </c>
      <c r="I4249" t="s">
        <v>136</v>
      </c>
      <c r="J4249" t="s">
        <v>137</v>
      </c>
      <c r="K4249" t="s">
        <v>138</v>
      </c>
      <c r="L4249" t="s">
        <v>12451</v>
      </c>
      <c r="M4249" t="s">
        <v>12452</v>
      </c>
      <c r="N4249">
        <v>4.9802777770000004</v>
      </c>
      <c r="O4249">
        <v>0</v>
      </c>
      <c r="P4249">
        <v>878</v>
      </c>
      <c r="Q4249">
        <v>112</v>
      </c>
      <c r="R4249">
        <v>65</v>
      </c>
      <c r="S4249">
        <v>20</v>
      </c>
      <c r="T4249">
        <v>113</v>
      </c>
      <c r="U4249">
        <v>6</v>
      </c>
      <c r="V4249">
        <v>0</v>
      </c>
      <c r="W4249">
        <v>0</v>
      </c>
      <c r="X4249">
        <v>765.29880345155698</v>
      </c>
      <c r="Y4249">
        <v>226.77917707011829</v>
      </c>
      <c r="Z4249">
        <v>97.935876102080158</v>
      </c>
      <c r="AA4249">
        <v>553.78200986915419</v>
      </c>
      <c r="AB4249">
        <v>320.03913535017927</v>
      </c>
      <c r="AC4249">
        <v>3315.7231843339891</v>
      </c>
      <c r="AD4249">
        <v>0</v>
      </c>
      <c r="AE4249">
        <v>5279.5581861770779</v>
      </c>
    </row>
    <row r="4250" spans="1:31" x14ac:dyDescent="0.3">
      <c r="A4250">
        <v>2460726</v>
      </c>
      <c r="B4250">
        <v>1</v>
      </c>
      <c r="C4250" t="s">
        <v>81</v>
      </c>
      <c r="D4250" t="s">
        <v>113</v>
      </c>
      <c r="E4250" t="s">
        <v>141</v>
      </c>
      <c r="F4250" t="s">
        <v>12453</v>
      </c>
      <c r="G4250" t="s">
        <v>200</v>
      </c>
      <c r="H4250" t="s">
        <v>144</v>
      </c>
      <c r="I4250" t="s">
        <v>136</v>
      </c>
      <c r="J4250" t="s">
        <v>137</v>
      </c>
      <c r="K4250" t="s">
        <v>138</v>
      </c>
      <c r="L4250" t="s">
        <v>12454</v>
      </c>
      <c r="M4250" t="s">
        <v>12455</v>
      </c>
      <c r="N4250">
        <v>3.4455555549999999</v>
      </c>
      <c r="O4250">
        <v>0</v>
      </c>
      <c r="P4250">
        <v>79</v>
      </c>
      <c r="Q4250">
        <v>0</v>
      </c>
      <c r="R4250">
        <v>5</v>
      </c>
      <c r="S4250">
        <v>0</v>
      </c>
      <c r="T4250">
        <v>2</v>
      </c>
      <c r="U4250">
        <v>0</v>
      </c>
      <c r="V4250">
        <v>0</v>
      </c>
      <c r="W4250">
        <v>0</v>
      </c>
      <c r="X4250">
        <v>51.40455982236066</v>
      </c>
      <c r="Y4250">
        <v>0</v>
      </c>
      <c r="Z4250">
        <v>4.5500698534513183E-2</v>
      </c>
      <c r="AA4250">
        <v>0</v>
      </c>
      <c r="AB4250">
        <v>14.317299233339924</v>
      </c>
      <c r="AC4250">
        <v>0</v>
      </c>
      <c r="AD4250">
        <v>0</v>
      </c>
      <c r="AE4250">
        <v>65.767359754235088</v>
      </c>
    </row>
    <row r="4251" spans="1:31" x14ac:dyDescent="0.3">
      <c r="A4251">
        <v>2461204</v>
      </c>
      <c r="B4251">
        <v>1</v>
      </c>
      <c r="C4251" t="s">
        <v>80</v>
      </c>
      <c r="D4251" t="s">
        <v>108</v>
      </c>
      <c r="E4251" t="s">
        <v>141</v>
      </c>
      <c r="F4251" t="s">
        <v>12456</v>
      </c>
      <c r="G4251" t="s">
        <v>156</v>
      </c>
      <c r="H4251" t="s">
        <v>144</v>
      </c>
      <c r="I4251" t="s">
        <v>136</v>
      </c>
      <c r="J4251" t="s">
        <v>137</v>
      </c>
      <c r="K4251" t="s">
        <v>138</v>
      </c>
      <c r="L4251" t="s">
        <v>12457</v>
      </c>
      <c r="M4251" t="s">
        <v>12458</v>
      </c>
      <c r="N4251">
        <v>6.8458333329999999</v>
      </c>
      <c r="O4251">
        <v>0</v>
      </c>
      <c r="P4251">
        <v>14</v>
      </c>
      <c r="Q4251">
        <v>0</v>
      </c>
      <c r="R4251">
        <v>0</v>
      </c>
      <c r="S4251">
        <v>0</v>
      </c>
      <c r="T4251">
        <v>1</v>
      </c>
      <c r="U4251">
        <v>0</v>
      </c>
      <c r="V4251">
        <v>0</v>
      </c>
      <c r="W4251">
        <v>0</v>
      </c>
      <c r="X4251">
        <v>9.9280662569349136</v>
      </c>
      <c r="Y4251">
        <v>0</v>
      </c>
      <c r="Z4251">
        <v>0</v>
      </c>
      <c r="AA4251">
        <v>0</v>
      </c>
      <c r="AB4251">
        <v>0.67282027823252621</v>
      </c>
      <c r="AC4251">
        <v>0</v>
      </c>
      <c r="AD4251">
        <v>0</v>
      </c>
      <c r="AE4251">
        <v>10.60088653516744</v>
      </c>
    </row>
    <row r="4252" spans="1:31" x14ac:dyDescent="0.3">
      <c r="A4252">
        <v>2461413</v>
      </c>
      <c r="B4252">
        <v>1</v>
      </c>
      <c r="C4252" t="s">
        <v>80</v>
      </c>
      <c r="D4252" t="s">
        <v>98</v>
      </c>
      <c r="E4252" t="s">
        <v>159</v>
      </c>
      <c r="F4252" t="s">
        <v>12459</v>
      </c>
      <c r="G4252" t="s">
        <v>143</v>
      </c>
      <c r="H4252" t="s">
        <v>144</v>
      </c>
      <c r="I4252" t="s">
        <v>136</v>
      </c>
      <c r="J4252" t="s">
        <v>137</v>
      </c>
      <c r="K4252" t="s">
        <v>138</v>
      </c>
      <c r="L4252" t="s">
        <v>12460</v>
      </c>
      <c r="M4252" t="s">
        <v>12461</v>
      </c>
      <c r="N4252">
        <v>0.48694444399999998</v>
      </c>
      <c r="O4252">
        <v>0</v>
      </c>
      <c r="P4252">
        <v>290</v>
      </c>
      <c r="Q4252">
        <v>0</v>
      </c>
      <c r="R4252">
        <v>0</v>
      </c>
      <c r="S4252">
        <v>0</v>
      </c>
      <c r="T4252">
        <v>34</v>
      </c>
      <c r="U4252">
        <v>0</v>
      </c>
      <c r="V4252">
        <v>0</v>
      </c>
      <c r="W4252">
        <v>0</v>
      </c>
      <c r="X4252">
        <v>27.333090057130129</v>
      </c>
      <c r="Y4252">
        <v>0</v>
      </c>
      <c r="Z4252">
        <v>0</v>
      </c>
      <c r="AA4252">
        <v>0</v>
      </c>
      <c r="AB4252">
        <v>9.4548783602544724</v>
      </c>
      <c r="AC4252">
        <v>0</v>
      </c>
      <c r="AD4252">
        <v>0</v>
      </c>
      <c r="AE4252">
        <v>36.787968417384604</v>
      </c>
    </row>
    <row r="4253" spans="1:31" x14ac:dyDescent="0.3">
      <c r="A4253">
        <v>2481078</v>
      </c>
      <c r="B4253">
        <v>1</v>
      </c>
      <c r="C4253" t="s">
        <v>80</v>
      </c>
      <c r="D4253" t="s">
        <v>94</v>
      </c>
      <c r="E4253" t="s">
        <v>147</v>
      </c>
      <c r="F4253" t="s">
        <v>12462</v>
      </c>
      <c r="G4253" t="s">
        <v>143</v>
      </c>
      <c r="H4253" t="s">
        <v>135</v>
      </c>
      <c r="I4253" t="s">
        <v>136</v>
      </c>
      <c r="J4253" t="s">
        <v>137</v>
      </c>
      <c r="K4253" t="s">
        <v>138</v>
      </c>
      <c r="L4253" t="s">
        <v>12463</v>
      </c>
      <c r="M4253" t="s">
        <v>12464</v>
      </c>
      <c r="N4253">
        <v>0.1875</v>
      </c>
      <c r="O4253">
        <v>0</v>
      </c>
      <c r="P4253">
        <v>23</v>
      </c>
      <c r="Q4253">
        <v>0</v>
      </c>
      <c r="R4253">
        <v>6</v>
      </c>
      <c r="S4253">
        <v>0</v>
      </c>
      <c r="T4253">
        <v>3</v>
      </c>
      <c r="U4253">
        <v>0</v>
      </c>
      <c r="V4253">
        <v>0</v>
      </c>
      <c r="W4253">
        <v>0</v>
      </c>
      <c r="X4253">
        <v>0.85491281368312311</v>
      </c>
      <c r="Y4253">
        <v>0</v>
      </c>
      <c r="Z4253">
        <v>0.26278488562461283</v>
      </c>
      <c r="AA4253">
        <v>0</v>
      </c>
      <c r="AB4253">
        <v>2.2121836758378359E-2</v>
      </c>
      <c r="AC4253">
        <v>0</v>
      </c>
      <c r="AD4253">
        <v>0</v>
      </c>
      <c r="AE4253">
        <v>1.1398195360661143</v>
      </c>
    </row>
    <row r="4254" spans="1:31" x14ac:dyDescent="0.3">
      <c r="A4254">
        <v>2460494</v>
      </c>
      <c r="B4254">
        <v>1</v>
      </c>
      <c r="C4254" t="s">
        <v>81</v>
      </c>
      <c r="D4254" t="s">
        <v>115</v>
      </c>
      <c r="E4254" t="s">
        <v>141</v>
      </c>
      <c r="F4254" t="s">
        <v>12465</v>
      </c>
      <c r="G4254" t="s">
        <v>156</v>
      </c>
      <c r="H4254" t="s">
        <v>144</v>
      </c>
      <c r="I4254" t="s">
        <v>136</v>
      </c>
      <c r="J4254" t="s">
        <v>137</v>
      </c>
      <c r="K4254" t="s">
        <v>138</v>
      </c>
      <c r="L4254" t="s">
        <v>12466</v>
      </c>
      <c r="M4254" t="s">
        <v>12467</v>
      </c>
      <c r="N4254">
        <v>0.748611111</v>
      </c>
      <c r="O4254">
        <v>0</v>
      </c>
      <c r="P4254">
        <v>1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0.104653931906449</v>
      </c>
      <c r="Y4254">
        <v>0</v>
      </c>
      <c r="Z4254">
        <v>0</v>
      </c>
      <c r="AA4254">
        <v>0</v>
      </c>
      <c r="AB4254">
        <v>0</v>
      </c>
      <c r="AC4254">
        <v>0</v>
      </c>
      <c r="AD4254">
        <v>0</v>
      </c>
      <c r="AE4254">
        <v>0.104653931906449</v>
      </c>
    </row>
    <row r="4255" spans="1:31" x14ac:dyDescent="0.3">
      <c r="A4255">
        <v>2461018</v>
      </c>
      <c r="B4255">
        <v>1</v>
      </c>
      <c r="C4255" t="s">
        <v>80</v>
      </c>
      <c r="D4255" t="s">
        <v>100</v>
      </c>
      <c r="E4255" t="s">
        <v>169</v>
      </c>
      <c r="F4255" t="s">
        <v>12468</v>
      </c>
      <c r="G4255" t="s">
        <v>149</v>
      </c>
      <c r="H4255" t="s">
        <v>135</v>
      </c>
      <c r="I4255" t="s">
        <v>136</v>
      </c>
      <c r="J4255" t="s">
        <v>137</v>
      </c>
      <c r="K4255" t="s">
        <v>138</v>
      </c>
      <c r="L4255" t="s">
        <v>12469</v>
      </c>
      <c r="M4255" t="s">
        <v>12470</v>
      </c>
      <c r="N4255">
        <v>1.5791666660000001</v>
      </c>
      <c r="O4255">
        <v>2</v>
      </c>
      <c r="P4255">
        <v>1421</v>
      </c>
      <c r="Q4255">
        <v>14</v>
      </c>
      <c r="R4255">
        <v>152</v>
      </c>
      <c r="S4255">
        <v>31</v>
      </c>
      <c r="T4255">
        <v>134</v>
      </c>
      <c r="U4255">
        <v>1</v>
      </c>
      <c r="V4255">
        <v>0</v>
      </c>
      <c r="W4255">
        <v>0.71691196999594831</v>
      </c>
      <c r="X4255">
        <v>887.12433052919107</v>
      </c>
      <c r="Y4255">
        <v>47.507537216888281</v>
      </c>
      <c r="Z4255">
        <v>131.41654614000686</v>
      </c>
      <c r="AA4255">
        <v>288.88174797967622</v>
      </c>
      <c r="AB4255">
        <v>268.41064357980133</v>
      </c>
      <c r="AC4255">
        <v>127.29030162703788</v>
      </c>
      <c r="AD4255">
        <v>0</v>
      </c>
      <c r="AE4255">
        <v>1751.3480190425976</v>
      </c>
    </row>
    <row r="4256" spans="1:31" x14ac:dyDescent="0.3">
      <c r="A4256">
        <v>2460935</v>
      </c>
      <c r="B4256">
        <v>1</v>
      </c>
      <c r="C4256" t="s">
        <v>80</v>
      </c>
      <c r="D4256" t="s">
        <v>94</v>
      </c>
      <c r="E4256" t="s">
        <v>132</v>
      </c>
      <c r="F4256" t="s">
        <v>12471</v>
      </c>
      <c r="G4256" t="s">
        <v>149</v>
      </c>
      <c r="H4256" t="s">
        <v>135</v>
      </c>
      <c r="I4256" t="s">
        <v>136</v>
      </c>
      <c r="J4256" t="s">
        <v>137</v>
      </c>
      <c r="K4256" t="s">
        <v>138</v>
      </c>
      <c r="L4256" t="s">
        <v>12472</v>
      </c>
      <c r="M4256" t="s">
        <v>12473</v>
      </c>
      <c r="N4256">
        <v>2.6958333329999999</v>
      </c>
      <c r="O4256">
        <v>0</v>
      </c>
      <c r="P4256">
        <v>0</v>
      </c>
      <c r="Q4256">
        <v>6</v>
      </c>
      <c r="R4256">
        <v>0</v>
      </c>
      <c r="S4256">
        <v>1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4.2592839177011008</v>
      </c>
      <c r="Z4256">
        <v>0</v>
      </c>
      <c r="AA4256">
        <v>3.7632199965562632</v>
      </c>
      <c r="AB4256">
        <v>0</v>
      </c>
      <c r="AC4256">
        <v>0</v>
      </c>
      <c r="AD4256">
        <v>0</v>
      </c>
      <c r="AE4256">
        <v>8.0225039142573635</v>
      </c>
    </row>
    <row r="4257" spans="1:31" x14ac:dyDescent="0.3">
      <c r="A4257">
        <v>2460972</v>
      </c>
      <c r="B4257">
        <v>1</v>
      </c>
      <c r="C4257" t="s">
        <v>80</v>
      </c>
      <c r="D4257" t="s">
        <v>92</v>
      </c>
      <c r="E4257" t="s">
        <v>147</v>
      </c>
      <c r="F4257" t="s">
        <v>12474</v>
      </c>
      <c r="G4257" t="s">
        <v>134</v>
      </c>
      <c r="H4257" t="s">
        <v>135</v>
      </c>
      <c r="I4257" t="s">
        <v>136</v>
      </c>
      <c r="J4257" t="s">
        <v>137</v>
      </c>
      <c r="K4257" t="s">
        <v>138</v>
      </c>
      <c r="L4257" t="s">
        <v>12475</v>
      </c>
      <c r="M4257" t="s">
        <v>12476</v>
      </c>
      <c r="N4257">
        <v>0.78638888799999995</v>
      </c>
      <c r="O4257">
        <v>0</v>
      </c>
      <c r="P4257">
        <v>48</v>
      </c>
      <c r="Q4257">
        <v>0</v>
      </c>
      <c r="R4257">
        <v>0</v>
      </c>
      <c r="S4257">
        <v>0</v>
      </c>
      <c r="T4257">
        <v>5</v>
      </c>
      <c r="U4257">
        <v>0</v>
      </c>
      <c r="V4257">
        <v>0</v>
      </c>
      <c r="W4257">
        <v>0</v>
      </c>
      <c r="X4257">
        <v>7.2351418299069499</v>
      </c>
      <c r="Y4257">
        <v>0</v>
      </c>
      <c r="Z4257">
        <v>0</v>
      </c>
      <c r="AA4257">
        <v>0</v>
      </c>
      <c r="AB4257">
        <v>1.5812532802296273</v>
      </c>
      <c r="AC4257">
        <v>0</v>
      </c>
      <c r="AD4257">
        <v>0</v>
      </c>
      <c r="AE4257">
        <v>8.8163951101365772</v>
      </c>
    </row>
    <row r="4258" spans="1:31" x14ac:dyDescent="0.3">
      <c r="A4258">
        <v>2460434</v>
      </c>
      <c r="B4258">
        <v>1</v>
      </c>
      <c r="C4258" t="s">
        <v>80</v>
      </c>
      <c r="D4258" t="s">
        <v>101</v>
      </c>
      <c r="E4258" t="s">
        <v>169</v>
      </c>
      <c r="F4258" t="s">
        <v>12477</v>
      </c>
      <c r="G4258" t="s">
        <v>149</v>
      </c>
      <c r="H4258" t="s">
        <v>135</v>
      </c>
      <c r="I4258" t="s">
        <v>136</v>
      </c>
      <c r="J4258" t="s">
        <v>137</v>
      </c>
      <c r="K4258" t="s">
        <v>138</v>
      </c>
      <c r="L4258" t="s">
        <v>12478</v>
      </c>
      <c r="M4258" t="s">
        <v>12479</v>
      </c>
      <c r="N4258">
        <v>6.7211111109999999</v>
      </c>
      <c r="O4258">
        <v>0</v>
      </c>
      <c r="P4258">
        <v>259</v>
      </c>
      <c r="Q4258">
        <v>0</v>
      </c>
      <c r="R4258">
        <v>0</v>
      </c>
      <c r="S4258">
        <v>2</v>
      </c>
      <c r="T4258">
        <v>107</v>
      </c>
      <c r="U4258">
        <v>0</v>
      </c>
      <c r="V4258">
        <v>0</v>
      </c>
      <c r="W4258">
        <v>0</v>
      </c>
      <c r="X4258">
        <v>186.87258698343072</v>
      </c>
      <c r="Y4258">
        <v>0</v>
      </c>
      <c r="Z4258">
        <v>0</v>
      </c>
      <c r="AA4258">
        <v>16.301160325173932</v>
      </c>
      <c r="AB4258">
        <v>226.23786652454379</v>
      </c>
      <c r="AC4258">
        <v>0</v>
      </c>
      <c r="AD4258">
        <v>0</v>
      </c>
      <c r="AE4258">
        <v>429.41161383314841</v>
      </c>
    </row>
    <row r="4259" spans="1:31" x14ac:dyDescent="0.3">
      <c r="A4259">
        <v>2461513</v>
      </c>
      <c r="B4259">
        <v>1</v>
      </c>
      <c r="C4259" t="s">
        <v>81</v>
      </c>
      <c r="D4259" t="s">
        <v>112</v>
      </c>
      <c r="E4259" t="s">
        <v>141</v>
      </c>
      <c r="F4259" t="s">
        <v>12480</v>
      </c>
      <c r="G4259" t="s">
        <v>156</v>
      </c>
      <c r="H4259" t="s">
        <v>144</v>
      </c>
      <c r="I4259" t="s">
        <v>136</v>
      </c>
      <c r="J4259" t="s">
        <v>137</v>
      </c>
      <c r="K4259" t="s">
        <v>138</v>
      </c>
      <c r="L4259" t="s">
        <v>12481</v>
      </c>
      <c r="M4259" t="s">
        <v>12482</v>
      </c>
      <c r="N4259">
        <v>0.43194444399999998</v>
      </c>
      <c r="O4259">
        <v>0</v>
      </c>
      <c r="P4259">
        <v>24</v>
      </c>
      <c r="Q4259">
        <v>0</v>
      </c>
      <c r="R4259">
        <v>0</v>
      </c>
      <c r="S4259">
        <v>0</v>
      </c>
      <c r="T4259">
        <v>21</v>
      </c>
      <c r="U4259">
        <v>0</v>
      </c>
      <c r="V4259">
        <v>0</v>
      </c>
      <c r="W4259">
        <v>0</v>
      </c>
      <c r="X4259">
        <v>1.8096228200047193</v>
      </c>
      <c r="Y4259">
        <v>0</v>
      </c>
      <c r="Z4259">
        <v>0</v>
      </c>
      <c r="AA4259">
        <v>0</v>
      </c>
      <c r="AB4259">
        <v>6.7591851011579873</v>
      </c>
      <c r="AC4259">
        <v>0</v>
      </c>
      <c r="AD4259">
        <v>0</v>
      </c>
      <c r="AE4259">
        <v>8.5688079211627066</v>
      </c>
    </row>
    <row r="4260" spans="1:31" x14ac:dyDescent="0.3">
      <c r="A4260">
        <v>2481095</v>
      </c>
      <c r="B4260">
        <v>1</v>
      </c>
      <c r="C4260" t="s">
        <v>80</v>
      </c>
      <c r="D4260" t="s">
        <v>105</v>
      </c>
      <c r="E4260" t="s">
        <v>169</v>
      </c>
      <c r="F4260" t="s">
        <v>12483</v>
      </c>
      <c r="G4260" t="s">
        <v>149</v>
      </c>
      <c r="H4260" t="s">
        <v>135</v>
      </c>
      <c r="I4260" t="s">
        <v>136</v>
      </c>
      <c r="J4260" t="s">
        <v>137</v>
      </c>
      <c r="K4260" t="s">
        <v>138</v>
      </c>
      <c r="L4260" t="s">
        <v>12484</v>
      </c>
      <c r="M4260" t="s">
        <v>12485</v>
      </c>
      <c r="N4260">
        <v>1.081111111</v>
      </c>
      <c r="O4260">
        <v>0</v>
      </c>
      <c r="P4260">
        <v>464</v>
      </c>
      <c r="Q4260">
        <v>1</v>
      </c>
      <c r="R4260">
        <v>30</v>
      </c>
      <c r="S4260">
        <v>12</v>
      </c>
      <c r="T4260">
        <v>66</v>
      </c>
      <c r="U4260">
        <v>5</v>
      </c>
      <c r="V4260">
        <v>0</v>
      </c>
      <c r="W4260">
        <v>0</v>
      </c>
      <c r="X4260">
        <v>144.24039473226424</v>
      </c>
      <c r="Y4260">
        <v>0.45047846134374225</v>
      </c>
      <c r="Z4260">
        <v>11.916703240534313</v>
      </c>
      <c r="AA4260">
        <v>78.064014597903537</v>
      </c>
      <c r="AB4260">
        <v>40.935965465089268</v>
      </c>
      <c r="AC4260">
        <v>234.69690861724894</v>
      </c>
      <c r="AD4260">
        <v>0</v>
      </c>
      <c r="AE4260">
        <v>510.30446511438402</v>
      </c>
    </row>
    <row r="4261" spans="1:31" x14ac:dyDescent="0.3">
      <c r="A4261">
        <v>2460388</v>
      </c>
      <c r="B4261">
        <v>1</v>
      </c>
      <c r="C4261" t="s">
        <v>81</v>
      </c>
      <c r="D4261" t="s">
        <v>120</v>
      </c>
      <c r="E4261" t="s">
        <v>169</v>
      </c>
      <c r="F4261" t="s">
        <v>12486</v>
      </c>
      <c r="G4261" t="s">
        <v>149</v>
      </c>
      <c r="H4261" t="s">
        <v>135</v>
      </c>
      <c r="I4261" t="s">
        <v>136</v>
      </c>
      <c r="J4261" t="s">
        <v>137</v>
      </c>
      <c r="K4261" t="s">
        <v>138</v>
      </c>
      <c r="L4261" t="s">
        <v>12487</v>
      </c>
      <c r="M4261" t="s">
        <v>12488</v>
      </c>
      <c r="N4261">
        <v>1.275555555</v>
      </c>
      <c r="O4261">
        <v>3</v>
      </c>
      <c r="P4261">
        <v>2309</v>
      </c>
      <c r="Q4261">
        <v>274</v>
      </c>
      <c r="R4261">
        <v>265</v>
      </c>
      <c r="S4261">
        <v>54</v>
      </c>
      <c r="T4261">
        <v>300</v>
      </c>
      <c r="U4261">
        <v>4</v>
      </c>
      <c r="V4261">
        <v>0</v>
      </c>
      <c r="W4261">
        <v>2.6902619479180427</v>
      </c>
      <c r="X4261">
        <v>640.42511193325788</v>
      </c>
      <c r="Y4261">
        <v>381.49699271197335</v>
      </c>
      <c r="Z4261">
        <v>176.30188142447702</v>
      </c>
      <c r="AA4261">
        <v>90.20158231558122</v>
      </c>
      <c r="AB4261">
        <v>164.41933567430357</v>
      </c>
      <c r="AC4261">
        <v>40.366406872729328</v>
      </c>
      <c r="AD4261">
        <v>0</v>
      </c>
      <c r="AE4261">
        <v>1495.9015728802403</v>
      </c>
    </row>
    <row r="4262" spans="1:31" x14ac:dyDescent="0.3">
      <c r="A4262">
        <v>2461221</v>
      </c>
      <c r="B4262">
        <v>1</v>
      </c>
      <c r="C4262" t="s">
        <v>81</v>
      </c>
      <c r="D4262" t="s">
        <v>118</v>
      </c>
      <c r="E4262" t="s">
        <v>147</v>
      </c>
      <c r="F4262" t="s">
        <v>10377</v>
      </c>
      <c r="G4262" t="s">
        <v>134</v>
      </c>
      <c r="H4262" t="s">
        <v>135</v>
      </c>
      <c r="I4262" t="s">
        <v>136</v>
      </c>
      <c r="J4262" t="s">
        <v>137</v>
      </c>
      <c r="K4262" t="s">
        <v>138</v>
      </c>
      <c r="L4262" t="s">
        <v>12489</v>
      </c>
      <c r="M4262" t="s">
        <v>12490</v>
      </c>
      <c r="N4262">
        <v>4.5075000000000003</v>
      </c>
      <c r="O4262">
        <v>0</v>
      </c>
      <c r="P4262">
        <v>0</v>
      </c>
      <c r="Q4262">
        <v>8</v>
      </c>
      <c r="R4262">
        <v>31</v>
      </c>
      <c r="S4262">
        <v>6</v>
      </c>
      <c r="T4262">
        <v>8</v>
      </c>
      <c r="U4262">
        <v>0</v>
      </c>
      <c r="V4262">
        <v>0</v>
      </c>
      <c r="W4262">
        <v>0</v>
      </c>
      <c r="X4262">
        <v>0</v>
      </c>
      <c r="Y4262">
        <v>42.086301632297932</v>
      </c>
      <c r="Z4262">
        <v>103.36298820797617</v>
      </c>
      <c r="AA4262">
        <v>1429.062897115226</v>
      </c>
      <c r="AB4262">
        <v>45.423703086936101</v>
      </c>
      <c r="AC4262">
        <v>0</v>
      </c>
      <c r="AD4262">
        <v>0</v>
      </c>
      <c r="AE4262">
        <v>1619.9358900424361</v>
      </c>
    </row>
    <row r="4263" spans="1:31" x14ac:dyDescent="0.3">
      <c r="A4263">
        <v>2461075</v>
      </c>
      <c r="B4263">
        <v>1</v>
      </c>
      <c r="C4263" t="s">
        <v>81</v>
      </c>
      <c r="D4263" t="s">
        <v>122</v>
      </c>
      <c r="E4263" t="s">
        <v>169</v>
      </c>
      <c r="F4263" t="s">
        <v>12491</v>
      </c>
      <c r="G4263" t="s">
        <v>149</v>
      </c>
      <c r="H4263" t="s">
        <v>135</v>
      </c>
      <c r="I4263" t="s">
        <v>136</v>
      </c>
      <c r="J4263" t="s">
        <v>137</v>
      </c>
      <c r="K4263" t="s">
        <v>138</v>
      </c>
      <c r="L4263" t="s">
        <v>12492</v>
      </c>
      <c r="M4263" t="s">
        <v>12493</v>
      </c>
      <c r="N4263">
        <v>0.438611111</v>
      </c>
      <c r="O4263">
        <v>1</v>
      </c>
      <c r="P4263">
        <v>369</v>
      </c>
      <c r="Q4263">
        <v>56</v>
      </c>
      <c r="R4263">
        <v>19</v>
      </c>
      <c r="S4263">
        <v>6</v>
      </c>
      <c r="T4263">
        <v>48</v>
      </c>
      <c r="U4263">
        <v>1</v>
      </c>
      <c r="V4263">
        <v>0</v>
      </c>
      <c r="W4263">
        <v>1.9301216986073403E-2</v>
      </c>
      <c r="X4263">
        <v>22.264787481554844</v>
      </c>
      <c r="Y4263">
        <v>39.278777720717841</v>
      </c>
      <c r="Z4263">
        <v>1.2247613962701573</v>
      </c>
      <c r="AA4263">
        <v>34.477173950086083</v>
      </c>
      <c r="AB4263">
        <v>20.604701531491937</v>
      </c>
      <c r="AC4263">
        <v>6.8201505392799229</v>
      </c>
      <c r="AD4263">
        <v>0</v>
      </c>
      <c r="AE4263">
        <v>124.68965383638687</v>
      </c>
    </row>
    <row r="4264" spans="1:31" x14ac:dyDescent="0.3">
      <c r="A4264">
        <v>2460534</v>
      </c>
      <c r="B4264">
        <v>1</v>
      </c>
      <c r="C4264" t="s">
        <v>80</v>
      </c>
      <c r="D4264" t="s">
        <v>90</v>
      </c>
      <c r="E4264" t="s">
        <v>141</v>
      </c>
      <c r="F4264" t="s">
        <v>12494</v>
      </c>
      <c r="G4264" t="s">
        <v>156</v>
      </c>
      <c r="H4264" t="s">
        <v>144</v>
      </c>
      <c r="I4264" t="s">
        <v>136</v>
      </c>
      <c r="J4264" t="s">
        <v>137</v>
      </c>
      <c r="K4264" t="s">
        <v>138</v>
      </c>
      <c r="L4264" t="s">
        <v>12495</v>
      </c>
      <c r="M4264" t="s">
        <v>12496</v>
      </c>
      <c r="N4264">
        <v>4.3891666660000004</v>
      </c>
      <c r="O4264">
        <v>0</v>
      </c>
      <c r="P4264">
        <v>66</v>
      </c>
      <c r="Q4264">
        <v>0</v>
      </c>
      <c r="R4264">
        <v>0</v>
      </c>
      <c r="S4264">
        <v>0</v>
      </c>
      <c r="T4264">
        <v>16</v>
      </c>
      <c r="U4264">
        <v>0</v>
      </c>
      <c r="V4264">
        <v>0</v>
      </c>
      <c r="W4264">
        <v>0</v>
      </c>
      <c r="X4264">
        <v>108.38813989077025</v>
      </c>
      <c r="Y4264">
        <v>0</v>
      </c>
      <c r="Z4264">
        <v>0</v>
      </c>
      <c r="AA4264">
        <v>0</v>
      </c>
      <c r="AB4264">
        <v>85.208226350359737</v>
      </c>
      <c r="AC4264">
        <v>0</v>
      </c>
      <c r="AD4264">
        <v>0</v>
      </c>
      <c r="AE4264">
        <v>193.59636624113</v>
      </c>
    </row>
    <row r="4265" spans="1:31" x14ac:dyDescent="0.3">
      <c r="A4265">
        <v>2461261</v>
      </c>
      <c r="B4265">
        <v>1</v>
      </c>
      <c r="C4265" t="s">
        <v>80</v>
      </c>
      <c r="D4265" t="s">
        <v>99</v>
      </c>
      <c r="E4265" t="s">
        <v>141</v>
      </c>
      <c r="F4265" t="s">
        <v>12497</v>
      </c>
      <c r="G4265" t="s">
        <v>1536</v>
      </c>
      <c r="H4265" t="s">
        <v>144</v>
      </c>
      <c r="I4265" t="s">
        <v>136</v>
      </c>
      <c r="J4265" t="s">
        <v>137</v>
      </c>
      <c r="K4265" t="s">
        <v>138</v>
      </c>
      <c r="L4265" t="s">
        <v>12498</v>
      </c>
      <c r="M4265" t="s">
        <v>12499</v>
      </c>
      <c r="N4265">
        <v>2.4852777769999999</v>
      </c>
      <c r="O4265">
        <v>0</v>
      </c>
      <c r="P4265">
        <v>31</v>
      </c>
      <c r="Q4265">
        <v>0</v>
      </c>
      <c r="R4265">
        <v>0</v>
      </c>
      <c r="S4265">
        <v>0</v>
      </c>
      <c r="T4265">
        <v>2</v>
      </c>
      <c r="U4265">
        <v>0</v>
      </c>
      <c r="V4265">
        <v>0</v>
      </c>
      <c r="W4265">
        <v>0</v>
      </c>
      <c r="X4265">
        <v>13.577104186274584</v>
      </c>
      <c r="Y4265">
        <v>0</v>
      </c>
      <c r="Z4265">
        <v>0</v>
      </c>
      <c r="AA4265">
        <v>0</v>
      </c>
      <c r="AB4265">
        <v>6.8213025988801759E-2</v>
      </c>
      <c r="AC4265">
        <v>0</v>
      </c>
      <c r="AD4265">
        <v>0</v>
      </c>
      <c r="AE4265">
        <v>13.645317212263386</v>
      </c>
    </row>
    <row r="4266" spans="1:31" x14ac:dyDescent="0.3">
      <c r="A4266">
        <v>2460763</v>
      </c>
      <c r="B4266">
        <v>1</v>
      </c>
      <c r="C4266" t="s">
        <v>80</v>
      </c>
      <c r="D4266" t="s">
        <v>84</v>
      </c>
      <c r="E4266" t="s">
        <v>173</v>
      </c>
      <c r="F4266" t="s">
        <v>12500</v>
      </c>
      <c r="G4266" t="s">
        <v>179</v>
      </c>
      <c r="H4266" t="s">
        <v>144</v>
      </c>
      <c r="I4266" t="s">
        <v>136</v>
      </c>
      <c r="J4266" t="s">
        <v>137</v>
      </c>
      <c r="K4266" t="s">
        <v>138</v>
      </c>
      <c r="L4266" t="s">
        <v>12501</v>
      </c>
      <c r="M4266" t="s">
        <v>12502</v>
      </c>
      <c r="N4266">
        <v>1.1841666660000001</v>
      </c>
      <c r="O4266">
        <v>0</v>
      </c>
      <c r="P4266">
        <v>1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0.64700640903599704</v>
      </c>
      <c r="Y4266">
        <v>0</v>
      </c>
      <c r="Z4266">
        <v>0</v>
      </c>
      <c r="AA4266">
        <v>0</v>
      </c>
      <c r="AB4266">
        <v>0</v>
      </c>
      <c r="AC4266">
        <v>0</v>
      </c>
      <c r="AD4266">
        <v>0</v>
      </c>
      <c r="AE4266">
        <v>0.64700640903599704</v>
      </c>
    </row>
    <row r="4267" spans="1:31" x14ac:dyDescent="0.3">
      <c r="A4267">
        <v>2460408</v>
      </c>
      <c r="B4267">
        <v>1</v>
      </c>
      <c r="C4267" t="s">
        <v>80</v>
      </c>
      <c r="D4267" t="s">
        <v>100</v>
      </c>
      <c r="E4267" t="s">
        <v>169</v>
      </c>
      <c r="F4267" t="s">
        <v>4036</v>
      </c>
      <c r="G4267" t="s">
        <v>149</v>
      </c>
      <c r="H4267" t="s">
        <v>135</v>
      </c>
      <c r="I4267" t="s">
        <v>136</v>
      </c>
      <c r="J4267" t="s">
        <v>137</v>
      </c>
      <c r="K4267" t="s">
        <v>138</v>
      </c>
      <c r="L4267" t="s">
        <v>12050</v>
      </c>
      <c r="M4267" t="s">
        <v>12503</v>
      </c>
      <c r="N4267">
        <v>2.2086111110000002</v>
      </c>
      <c r="O4267">
        <v>5</v>
      </c>
      <c r="P4267">
        <v>1586</v>
      </c>
      <c r="Q4267">
        <v>35</v>
      </c>
      <c r="R4267">
        <v>331</v>
      </c>
      <c r="S4267">
        <v>18</v>
      </c>
      <c r="T4267">
        <v>277</v>
      </c>
      <c r="U4267">
        <v>0</v>
      </c>
      <c r="V4267">
        <v>0</v>
      </c>
      <c r="W4267">
        <v>39.379054622118126</v>
      </c>
      <c r="X4267">
        <v>845.50822716058667</v>
      </c>
      <c r="Y4267">
        <v>467.54743184988746</v>
      </c>
      <c r="Z4267">
        <v>276.86846074448323</v>
      </c>
      <c r="AA4267">
        <v>213.51592580940397</v>
      </c>
      <c r="AB4267">
        <v>548.02725816128054</v>
      </c>
      <c r="AC4267">
        <v>0</v>
      </c>
      <c r="AD4267">
        <v>0</v>
      </c>
      <c r="AE4267">
        <v>2390.8463583477601</v>
      </c>
    </row>
    <row r="4268" spans="1:31" x14ac:dyDescent="0.3">
      <c r="A4268">
        <v>2461453</v>
      </c>
      <c r="B4268">
        <v>1</v>
      </c>
      <c r="C4268" t="s">
        <v>80</v>
      </c>
      <c r="D4268" t="s">
        <v>95</v>
      </c>
      <c r="E4268" t="s">
        <v>169</v>
      </c>
      <c r="F4268" t="s">
        <v>12504</v>
      </c>
      <c r="G4268" t="s">
        <v>149</v>
      </c>
      <c r="H4268" t="s">
        <v>135</v>
      </c>
      <c r="I4268" t="s">
        <v>136</v>
      </c>
      <c r="J4268" t="s">
        <v>137</v>
      </c>
      <c r="K4268" t="s">
        <v>138</v>
      </c>
      <c r="L4268" t="s">
        <v>12505</v>
      </c>
      <c r="M4268" t="s">
        <v>12506</v>
      </c>
      <c r="N4268">
        <v>9.1191666659999999</v>
      </c>
      <c r="O4268">
        <v>0</v>
      </c>
      <c r="P4268">
        <v>0</v>
      </c>
      <c r="Q4268">
        <v>0</v>
      </c>
      <c r="R4268">
        <v>0</v>
      </c>
      <c r="S4268">
        <v>1</v>
      </c>
      <c r="T4268">
        <v>0</v>
      </c>
      <c r="U4268">
        <v>2</v>
      </c>
      <c r="V4268">
        <v>0</v>
      </c>
      <c r="W4268">
        <v>0</v>
      </c>
      <c r="X4268">
        <v>0</v>
      </c>
      <c r="Y4268">
        <v>0</v>
      </c>
      <c r="Z4268">
        <v>0</v>
      </c>
      <c r="AA4268">
        <v>0</v>
      </c>
      <c r="AB4268">
        <v>0</v>
      </c>
      <c r="AC4268">
        <v>153.96633704481121</v>
      </c>
      <c r="AD4268">
        <v>0</v>
      </c>
      <c r="AE4268">
        <v>153.96633704481121</v>
      </c>
    </row>
    <row r="4269" spans="1:31" x14ac:dyDescent="0.3">
      <c r="A4269">
        <v>2460451</v>
      </c>
      <c r="B4269">
        <v>1</v>
      </c>
      <c r="C4269" t="s">
        <v>81</v>
      </c>
      <c r="D4269" t="s">
        <v>118</v>
      </c>
      <c r="E4269" t="s">
        <v>141</v>
      </c>
      <c r="F4269" t="s">
        <v>12507</v>
      </c>
      <c r="G4269" t="s">
        <v>156</v>
      </c>
      <c r="H4269" t="s">
        <v>144</v>
      </c>
      <c r="I4269" t="s">
        <v>136</v>
      </c>
      <c r="J4269" t="s">
        <v>137</v>
      </c>
      <c r="K4269" t="s">
        <v>138</v>
      </c>
      <c r="L4269" t="s">
        <v>12508</v>
      </c>
      <c r="M4269" t="s">
        <v>12509</v>
      </c>
      <c r="N4269">
        <v>1.9783333329999999</v>
      </c>
      <c r="O4269">
        <v>0</v>
      </c>
      <c r="P4269">
        <v>25</v>
      </c>
      <c r="Q4269">
        <v>0</v>
      </c>
      <c r="R4269">
        <v>2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12.643952522792549</v>
      </c>
      <c r="Y4269">
        <v>0</v>
      </c>
      <c r="Z4269">
        <v>0.96578002682631392</v>
      </c>
      <c r="AA4269">
        <v>0</v>
      </c>
      <c r="AB4269">
        <v>0</v>
      </c>
      <c r="AC4269">
        <v>0</v>
      </c>
      <c r="AD4269">
        <v>0</v>
      </c>
      <c r="AE4269">
        <v>13.609732549618863</v>
      </c>
    </row>
    <row r="4270" spans="1:31" x14ac:dyDescent="0.3">
      <c r="A4270">
        <v>2460720</v>
      </c>
      <c r="B4270">
        <v>1</v>
      </c>
      <c r="C4270" t="s">
        <v>81</v>
      </c>
      <c r="D4270" t="s">
        <v>119</v>
      </c>
      <c r="E4270" t="s">
        <v>159</v>
      </c>
      <c r="F4270" t="s">
        <v>12510</v>
      </c>
      <c r="G4270" t="s">
        <v>725</v>
      </c>
      <c r="H4270" t="s">
        <v>144</v>
      </c>
      <c r="I4270" t="s">
        <v>136</v>
      </c>
      <c r="J4270" t="s">
        <v>137</v>
      </c>
      <c r="K4270" t="s">
        <v>138</v>
      </c>
      <c r="L4270" t="s">
        <v>12511</v>
      </c>
      <c r="M4270" t="s">
        <v>12512</v>
      </c>
      <c r="N4270">
        <v>6.8766666660000002</v>
      </c>
      <c r="O4270">
        <v>0</v>
      </c>
      <c r="P4270">
        <v>4</v>
      </c>
      <c r="Q4270">
        <v>0</v>
      </c>
      <c r="R4270">
        <v>15</v>
      </c>
      <c r="S4270">
        <v>0</v>
      </c>
      <c r="T4270">
        <v>4</v>
      </c>
      <c r="U4270">
        <v>0</v>
      </c>
      <c r="V4270">
        <v>0</v>
      </c>
      <c r="W4270">
        <v>0</v>
      </c>
      <c r="X4270">
        <v>3.9456425304782088</v>
      </c>
      <c r="Y4270">
        <v>0</v>
      </c>
      <c r="Z4270">
        <v>36.997896579616068</v>
      </c>
      <c r="AA4270">
        <v>0</v>
      </c>
      <c r="AB4270">
        <v>110.91995012806582</v>
      </c>
      <c r="AC4270">
        <v>0</v>
      </c>
      <c r="AD4270">
        <v>0</v>
      </c>
      <c r="AE4270">
        <v>151.8634892381601</v>
      </c>
    </row>
    <row r="4271" spans="1:31" x14ac:dyDescent="0.3">
      <c r="A4271">
        <v>2460643</v>
      </c>
      <c r="B4271">
        <v>1</v>
      </c>
      <c r="C4271" t="s">
        <v>80</v>
      </c>
      <c r="D4271" t="s">
        <v>83</v>
      </c>
      <c r="E4271" t="s">
        <v>159</v>
      </c>
      <c r="F4271" t="s">
        <v>12513</v>
      </c>
      <c r="G4271" t="s">
        <v>725</v>
      </c>
      <c r="H4271" t="s">
        <v>144</v>
      </c>
      <c r="I4271" t="s">
        <v>136</v>
      </c>
      <c r="J4271" t="s">
        <v>137</v>
      </c>
      <c r="K4271" t="s">
        <v>138</v>
      </c>
      <c r="L4271" t="s">
        <v>12514</v>
      </c>
      <c r="M4271" t="s">
        <v>12515</v>
      </c>
      <c r="N4271">
        <v>1.3897222220000001</v>
      </c>
      <c r="O4271">
        <v>0</v>
      </c>
      <c r="P4271">
        <v>168</v>
      </c>
      <c r="Q4271">
        <v>0</v>
      </c>
      <c r="R4271">
        <v>0</v>
      </c>
      <c r="S4271">
        <v>0</v>
      </c>
      <c r="T4271">
        <v>62</v>
      </c>
      <c r="U4271">
        <v>0</v>
      </c>
      <c r="V4271">
        <v>0</v>
      </c>
      <c r="W4271">
        <v>0</v>
      </c>
      <c r="X4271">
        <v>66.976860880515858</v>
      </c>
      <c r="Y4271">
        <v>0</v>
      </c>
      <c r="Z4271">
        <v>0</v>
      </c>
      <c r="AA4271">
        <v>0</v>
      </c>
      <c r="AB4271">
        <v>121.21702584219204</v>
      </c>
      <c r="AC4271">
        <v>0</v>
      </c>
      <c r="AD4271">
        <v>0</v>
      </c>
      <c r="AE4271">
        <v>188.1938867227079</v>
      </c>
    </row>
    <row r="4272" spans="1:31" x14ac:dyDescent="0.3">
      <c r="A4272">
        <v>2461284</v>
      </c>
      <c r="B4272">
        <v>1</v>
      </c>
      <c r="C4272" t="s">
        <v>81</v>
      </c>
      <c r="D4272" t="s">
        <v>118</v>
      </c>
      <c r="E4272" t="s">
        <v>159</v>
      </c>
      <c r="F4272" t="s">
        <v>12516</v>
      </c>
      <c r="G4272" t="s">
        <v>725</v>
      </c>
      <c r="H4272" t="s">
        <v>144</v>
      </c>
      <c r="I4272" t="s">
        <v>136</v>
      </c>
      <c r="J4272" t="s">
        <v>137</v>
      </c>
      <c r="K4272" t="s">
        <v>138</v>
      </c>
      <c r="L4272" t="s">
        <v>12517</v>
      </c>
      <c r="M4272" t="s">
        <v>12518</v>
      </c>
      <c r="N4272">
        <v>2.4708333329999999</v>
      </c>
      <c r="O4272">
        <v>0</v>
      </c>
      <c r="P4272">
        <v>4</v>
      </c>
      <c r="Q4272">
        <v>0</v>
      </c>
      <c r="R4272">
        <v>9</v>
      </c>
      <c r="S4272">
        <v>0</v>
      </c>
      <c r="T4272">
        <v>3</v>
      </c>
      <c r="U4272">
        <v>0</v>
      </c>
      <c r="V4272">
        <v>0</v>
      </c>
      <c r="W4272">
        <v>0</v>
      </c>
      <c r="X4272">
        <v>0.50375263181976215</v>
      </c>
      <c r="Y4272">
        <v>0</v>
      </c>
      <c r="Z4272">
        <v>2.862241915572199</v>
      </c>
      <c r="AA4272">
        <v>0</v>
      </c>
      <c r="AB4272">
        <v>7.185512613895364</v>
      </c>
      <c r="AC4272">
        <v>0</v>
      </c>
      <c r="AD4272">
        <v>0</v>
      </c>
      <c r="AE4272">
        <v>10.551507161287326</v>
      </c>
    </row>
    <row r="4273" spans="1:31" x14ac:dyDescent="0.3">
      <c r="A4273">
        <v>2460743</v>
      </c>
      <c r="B4273">
        <v>1</v>
      </c>
      <c r="C4273" t="s">
        <v>80</v>
      </c>
      <c r="D4273" t="s">
        <v>100</v>
      </c>
      <c r="E4273" t="s">
        <v>147</v>
      </c>
      <c r="F4273" t="s">
        <v>2550</v>
      </c>
      <c r="G4273" t="s">
        <v>149</v>
      </c>
      <c r="H4273" t="s">
        <v>135</v>
      </c>
      <c r="I4273" t="s">
        <v>136</v>
      </c>
      <c r="J4273" t="s">
        <v>137</v>
      </c>
      <c r="K4273" t="s">
        <v>138</v>
      </c>
      <c r="L4273" t="s">
        <v>12325</v>
      </c>
      <c r="M4273" t="s">
        <v>12519</v>
      </c>
      <c r="N4273">
        <v>1.9472222219999999</v>
      </c>
      <c r="O4273">
        <v>0</v>
      </c>
      <c r="P4273">
        <v>1003</v>
      </c>
      <c r="Q4273">
        <v>0</v>
      </c>
      <c r="R4273">
        <v>126</v>
      </c>
      <c r="S4273">
        <v>0</v>
      </c>
      <c r="T4273">
        <v>112</v>
      </c>
      <c r="U4273">
        <v>0</v>
      </c>
      <c r="V4273">
        <v>0</v>
      </c>
      <c r="W4273">
        <v>0</v>
      </c>
      <c r="X4273">
        <v>801.42531154914843</v>
      </c>
      <c r="Y4273">
        <v>0</v>
      </c>
      <c r="Z4273">
        <v>175.91811086674309</v>
      </c>
      <c r="AA4273">
        <v>0</v>
      </c>
      <c r="AB4273">
        <v>208.34334356816572</v>
      </c>
      <c r="AC4273">
        <v>0</v>
      </c>
      <c r="AD4273">
        <v>0</v>
      </c>
      <c r="AE4273">
        <v>1185.6867659840573</v>
      </c>
    </row>
    <row r="4274" spans="1:31" x14ac:dyDescent="0.3">
      <c r="A4274">
        <v>2461433</v>
      </c>
      <c r="B4274">
        <v>1</v>
      </c>
      <c r="C4274" t="s">
        <v>80</v>
      </c>
      <c r="D4274" t="s">
        <v>82</v>
      </c>
      <c r="E4274" t="s">
        <v>159</v>
      </c>
      <c r="F4274" t="s">
        <v>12327</v>
      </c>
      <c r="G4274" t="s">
        <v>143</v>
      </c>
      <c r="H4274" t="s">
        <v>144</v>
      </c>
      <c r="I4274" t="s">
        <v>136</v>
      </c>
      <c r="J4274" t="s">
        <v>137</v>
      </c>
      <c r="K4274" t="s">
        <v>138</v>
      </c>
      <c r="L4274" t="s">
        <v>12520</v>
      </c>
      <c r="M4274" t="s">
        <v>12521</v>
      </c>
      <c r="N4274">
        <v>0.56027777700000003</v>
      </c>
      <c r="O4274">
        <v>0</v>
      </c>
      <c r="P4274">
        <v>201</v>
      </c>
      <c r="Q4274">
        <v>0</v>
      </c>
      <c r="R4274">
        <v>0</v>
      </c>
      <c r="S4274">
        <v>0</v>
      </c>
      <c r="T4274">
        <v>32</v>
      </c>
      <c r="U4274">
        <v>0</v>
      </c>
      <c r="V4274">
        <v>0</v>
      </c>
      <c r="W4274">
        <v>0</v>
      </c>
      <c r="X4274">
        <v>31.132504999825819</v>
      </c>
      <c r="Y4274">
        <v>0</v>
      </c>
      <c r="Z4274">
        <v>0</v>
      </c>
      <c r="AA4274">
        <v>0</v>
      </c>
      <c r="AB4274">
        <v>9.0908703264782709</v>
      </c>
      <c r="AC4274">
        <v>0</v>
      </c>
      <c r="AD4274">
        <v>0</v>
      </c>
      <c r="AE4274">
        <v>40.223375326304094</v>
      </c>
    </row>
    <row r="4275" spans="1:31" x14ac:dyDescent="0.3">
      <c r="A4275">
        <v>2460414</v>
      </c>
      <c r="B4275">
        <v>1</v>
      </c>
      <c r="C4275" t="s">
        <v>80</v>
      </c>
      <c r="D4275" t="s">
        <v>106</v>
      </c>
      <c r="E4275" t="s">
        <v>132</v>
      </c>
      <c r="F4275" t="s">
        <v>12522</v>
      </c>
      <c r="G4275" t="s">
        <v>149</v>
      </c>
      <c r="H4275" t="s">
        <v>135</v>
      </c>
      <c r="I4275" t="s">
        <v>136</v>
      </c>
      <c r="J4275" t="s">
        <v>137</v>
      </c>
      <c r="K4275" t="s">
        <v>138</v>
      </c>
      <c r="L4275" t="s">
        <v>12523</v>
      </c>
      <c r="M4275" t="s">
        <v>12524</v>
      </c>
      <c r="N4275">
        <v>0.445833333</v>
      </c>
      <c r="O4275">
        <v>2</v>
      </c>
      <c r="P4275">
        <v>640</v>
      </c>
      <c r="Q4275">
        <v>88</v>
      </c>
      <c r="R4275">
        <v>126</v>
      </c>
      <c r="S4275">
        <v>9</v>
      </c>
      <c r="T4275">
        <v>92</v>
      </c>
      <c r="U4275">
        <v>1</v>
      </c>
      <c r="V4275">
        <v>0</v>
      </c>
      <c r="W4275">
        <v>0.14814996556550117</v>
      </c>
      <c r="X4275">
        <v>53.099266640425952</v>
      </c>
      <c r="Y4275">
        <v>33.217659790507788</v>
      </c>
      <c r="Z4275">
        <v>31.94391012617325</v>
      </c>
      <c r="AA4275">
        <v>10.07421743013731</v>
      </c>
      <c r="AB4275">
        <v>17.645345559163783</v>
      </c>
      <c r="AC4275">
        <v>1.9195863928249002</v>
      </c>
      <c r="AD4275">
        <v>0</v>
      </c>
      <c r="AE4275">
        <v>148.04813590479847</v>
      </c>
    </row>
    <row r="4276" spans="1:31" x14ac:dyDescent="0.3">
      <c r="A4276">
        <v>2460912</v>
      </c>
      <c r="B4276">
        <v>1</v>
      </c>
      <c r="C4276" t="s">
        <v>80</v>
      </c>
      <c r="D4276" t="s">
        <v>82</v>
      </c>
      <c r="E4276" t="s">
        <v>141</v>
      </c>
      <c r="F4276" t="s">
        <v>12525</v>
      </c>
      <c r="G4276" t="s">
        <v>956</v>
      </c>
      <c r="H4276" t="s">
        <v>144</v>
      </c>
      <c r="I4276" t="s">
        <v>136</v>
      </c>
      <c r="J4276" t="s">
        <v>137</v>
      </c>
      <c r="K4276" t="s">
        <v>138</v>
      </c>
      <c r="L4276" t="s">
        <v>12526</v>
      </c>
      <c r="M4276" t="s">
        <v>12527</v>
      </c>
      <c r="N4276">
        <v>2.869722222</v>
      </c>
      <c r="O4276">
        <v>0</v>
      </c>
      <c r="P4276">
        <v>1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0.80911653328014754</v>
      </c>
      <c r="Y4276">
        <v>0</v>
      </c>
      <c r="Z4276">
        <v>0</v>
      </c>
      <c r="AA4276">
        <v>0</v>
      </c>
      <c r="AB4276">
        <v>0</v>
      </c>
      <c r="AC4276">
        <v>0</v>
      </c>
      <c r="AD4276">
        <v>0</v>
      </c>
      <c r="AE4276">
        <v>0.80911653328014754</v>
      </c>
    </row>
    <row r="4277" spans="1:31" x14ac:dyDescent="0.3">
      <c r="A4277">
        <v>2460849</v>
      </c>
      <c r="B4277">
        <v>1</v>
      </c>
      <c r="C4277" t="s">
        <v>80</v>
      </c>
      <c r="D4277" t="s">
        <v>87</v>
      </c>
      <c r="E4277" t="s">
        <v>173</v>
      </c>
      <c r="F4277" t="s">
        <v>12528</v>
      </c>
      <c r="G4277" t="s">
        <v>179</v>
      </c>
      <c r="H4277" t="s">
        <v>144</v>
      </c>
      <c r="I4277" t="s">
        <v>136</v>
      </c>
      <c r="J4277" t="s">
        <v>137</v>
      </c>
      <c r="K4277" t="s">
        <v>138</v>
      </c>
      <c r="L4277" t="s">
        <v>12529</v>
      </c>
      <c r="M4277" t="s">
        <v>12530</v>
      </c>
      <c r="N4277">
        <v>3.2733333330000001</v>
      </c>
      <c r="O4277">
        <v>0</v>
      </c>
      <c r="P4277">
        <v>0</v>
      </c>
      <c r="Q4277">
        <v>0</v>
      </c>
      <c r="R4277">
        <v>0</v>
      </c>
      <c r="S4277">
        <v>0</v>
      </c>
      <c r="T4277">
        <v>1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  <c r="AA4277">
        <v>0</v>
      </c>
      <c r="AB4277">
        <v>4.8845116935638533</v>
      </c>
      <c r="AC4277">
        <v>0</v>
      </c>
      <c r="AD4277">
        <v>0</v>
      </c>
      <c r="AE4277">
        <v>4.8845116935638533</v>
      </c>
    </row>
    <row r="4278" spans="1:31" x14ac:dyDescent="0.3">
      <c r="A4278">
        <v>2480474</v>
      </c>
      <c r="B4278">
        <v>1</v>
      </c>
      <c r="C4278" t="s">
        <v>80</v>
      </c>
      <c r="D4278" t="s">
        <v>97</v>
      </c>
      <c r="E4278" t="s">
        <v>132</v>
      </c>
      <c r="F4278" t="s">
        <v>12531</v>
      </c>
      <c r="G4278" t="s">
        <v>149</v>
      </c>
      <c r="H4278" t="s">
        <v>135</v>
      </c>
      <c r="I4278" t="s">
        <v>136</v>
      </c>
      <c r="J4278" t="s">
        <v>137</v>
      </c>
      <c r="K4278" t="s">
        <v>138</v>
      </c>
      <c r="L4278" t="s">
        <v>12532</v>
      </c>
      <c r="M4278" t="s">
        <v>12533</v>
      </c>
      <c r="N4278">
        <v>0.69027777700000004</v>
      </c>
      <c r="O4278">
        <v>5</v>
      </c>
      <c r="P4278">
        <v>844</v>
      </c>
      <c r="Q4278">
        <v>6</v>
      </c>
      <c r="R4278">
        <v>19</v>
      </c>
      <c r="S4278">
        <v>10</v>
      </c>
      <c r="T4278">
        <v>88</v>
      </c>
      <c r="U4278">
        <v>0</v>
      </c>
      <c r="V4278">
        <v>0</v>
      </c>
      <c r="W4278">
        <v>163.73481401589177</v>
      </c>
      <c r="X4278">
        <v>144.16106046274803</v>
      </c>
      <c r="Y4278">
        <v>4.4428839286687669</v>
      </c>
      <c r="Z4278">
        <v>1.8477247168802879</v>
      </c>
      <c r="AA4278">
        <v>11.341451570409012</v>
      </c>
      <c r="AB4278">
        <v>33.907962511464916</v>
      </c>
      <c r="AC4278">
        <v>0</v>
      </c>
      <c r="AD4278">
        <v>0</v>
      </c>
      <c r="AE4278">
        <v>359.4358972060628</v>
      </c>
    </row>
    <row r="4279" spans="1:31" x14ac:dyDescent="0.3">
      <c r="A4279">
        <v>2460949</v>
      </c>
      <c r="B4279">
        <v>1</v>
      </c>
      <c r="C4279" t="s">
        <v>80</v>
      </c>
      <c r="D4279" t="s">
        <v>104</v>
      </c>
      <c r="E4279" t="s">
        <v>132</v>
      </c>
      <c r="F4279" t="s">
        <v>12534</v>
      </c>
      <c r="G4279" t="s">
        <v>149</v>
      </c>
      <c r="H4279" t="s">
        <v>135</v>
      </c>
      <c r="I4279" t="s">
        <v>136</v>
      </c>
      <c r="J4279" t="s">
        <v>137</v>
      </c>
      <c r="K4279" t="s">
        <v>138</v>
      </c>
      <c r="L4279" t="s">
        <v>12535</v>
      </c>
      <c r="M4279" t="s">
        <v>12536</v>
      </c>
      <c r="N4279">
        <v>0.96305555499999995</v>
      </c>
      <c r="O4279">
        <v>0</v>
      </c>
      <c r="P4279">
        <v>262</v>
      </c>
      <c r="Q4279">
        <v>4</v>
      </c>
      <c r="R4279">
        <v>13</v>
      </c>
      <c r="S4279">
        <v>1</v>
      </c>
      <c r="T4279">
        <v>27</v>
      </c>
      <c r="U4279">
        <v>1</v>
      </c>
      <c r="V4279">
        <v>0</v>
      </c>
      <c r="W4279">
        <v>0</v>
      </c>
      <c r="X4279">
        <v>75.452443787399844</v>
      </c>
      <c r="Y4279">
        <v>46.399962258461471</v>
      </c>
      <c r="Z4279">
        <v>3.0133560041961145</v>
      </c>
      <c r="AA4279">
        <v>25.276899979686331</v>
      </c>
      <c r="AB4279">
        <v>16.677471637434035</v>
      </c>
      <c r="AC4279">
        <v>131.91966855622329</v>
      </c>
      <c r="AD4279">
        <v>0</v>
      </c>
      <c r="AE4279">
        <v>298.73980222340106</v>
      </c>
    </row>
    <row r="4280" spans="1:31" x14ac:dyDescent="0.3">
      <c r="A4280">
        <v>2461490</v>
      </c>
      <c r="B4280">
        <v>1</v>
      </c>
      <c r="C4280" t="s">
        <v>80</v>
      </c>
      <c r="D4280" t="s">
        <v>85</v>
      </c>
      <c r="E4280" t="s">
        <v>173</v>
      </c>
      <c r="F4280" t="s">
        <v>12537</v>
      </c>
      <c r="G4280" t="s">
        <v>461</v>
      </c>
      <c r="H4280" t="s">
        <v>144</v>
      </c>
      <c r="I4280" t="s">
        <v>136</v>
      </c>
      <c r="J4280" t="s">
        <v>137</v>
      </c>
      <c r="K4280" t="s">
        <v>138</v>
      </c>
      <c r="L4280" t="s">
        <v>12538</v>
      </c>
      <c r="M4280" t="s">
        <v>12539</v>
      </c>
      <c r="N4280">
        <v>2.4797222219999999</v>
      </c>
      <c r="O4280">
        <v>0</v>
      </c>
      <c r="P4280">
        <v>6</v>
      </c>
      <c r="Q4280">
        <v>0</v>
      </c>
      <c r="R4280">
        <v>0</v>
      </c>
      <c r="S4280">
        <v>0</v>
      </c>
      <c r="T4280">
        <v>1</v>
      </c>
      <c r="U4280">
        <v>0</v>
      </c>
      <c r="V4280">
        <v>0</v>
      </c>
      <c r="W4280">
        <v>0</v>
      </c>
      <c r="X4280">
        <v>5.060770281945512</v>
      </c>
      <c r="Y4280">
        <v>0</v>
      </c>
      <c r="Z4280">
        <v>0</v>
      </c>
      <c r="AA4280">
        <v>0</v>
      </c>
      <c r="AB4280">
        <v>1.9779081792171581E-3</v>
      </c>
      <c r="AC4280">
        <v>0</v>
      </c>
      <c r="AD4280">
        <v>0</v>
      </c>
      <c r="AE4280">
        <v>5.0627481901247293</v>
      </c>
    </row>
    <row r="4281" spans="1:31" x14ac:dyDescent="0.3">
      <c r="A4281">
        <v>2460806</v>
      </c>
      <c r="B4281">
        <v>1</v>
      </c>
      <c r="C4281" t="s">
        <v>81</v>
      </c>
      <c r="D4281" t="s">
        <v>118</v>
      </c>
      <c r="E4281" t="s">
        <v>182</v>
      </c>
      <c r="F4281" t="s">
        <v>12540</v>
      </c>
      <c r="G4281" t="s">
        <v>12541</v>
      </c>
      <c r="H4281" t="s">
        <v>144</v>
      </c>
      <c r="I4281" t="s">
        <v>136</v>
      </c>
      <c r="J4281" t="s">
        <v>137</v>
      </c>
      <c r="K4281" t="s">
        <v>138</v>
      </c>
      <c r="L4281" t="s">
        <v>12542</v>
      </c>
      <c r="M4281" t="s">
        <v>12543</v>
      </c>
      <c r="N4281">
        <v>2.0916666660000001</v>
      </c>
      <c r="O4281">
        <v>0</v>
      </c>
      <c r="P4281">
        <v>26</v>
      </c>
      <c r="Q4281">
        <v>0</v>
      </c>
      <c r="R4281">
        <v>0</v>
      </c>
      <c r="S4281">
        <v>0</v>
      </c>
      <c r="T4281">
        <v>11</v>
      </c>
      <c r="U4281">
        <v>0</v>
      </c>
      <c r="V4281">
        <v>0</v>
      </c>
      <c r="W4281">
        <v>0</v>
      </c>
      <c r="X4281">
        <v>34.16402613703999</v>
      </c>
      <c r="Y4281">
        <v>0</v>
      </c>
      <c r="Z4281">
        <v>0</v>
      </c>
      <c r="AA4281">
        <v>0</v>
      </c>
      <c r="AB4281">
        <v>22.476646873931713</v>
      </c>
      <c r="AC4281">
        <v>0</v>
      </c>
      <c r="AD4281">
        <v>0</v>
      </c>
      <c r="AE4281">
        <v>56.640673010971703</v>
      </c>
    </row>
    <row r="4282" spans="1:31" x14ac:dyDescent="0.3">
      <c r="A4282">
        <v>2461247</v>
      </c>
      <c r="B4282">
        <v>1</v>
      </c>
      <c r="C4282" t="s">
        <v>80</v>
      </c>
      <c r="D4282" t="s">
        <v>106</v>
      </c>
      <c r="E4282" t="s">
        <v>169</v>
      </c>
      <c r="F4282" t="s">
        <v>1731</v>
      </c>
      <c r="G4282" t="s">
        <v>149</v>
      </c>
      <c r="H4282" t="s">
        <v>135</v>
      </c>
      <c r="I4282" t="s">
        <v>136</v>
      </c>
      <c r="J4282" t="s">
        <v>137</v>
      </c>
      <c r="K4282" t="s">
        <v>138</v>
      </c>
      <c r="L4282" t="s">
        <v>12544</v>
      </c>
      <c r="M4282" t="s">
        <v>12545</v>
      </c>
      <c r="N4282">
        <v>0.48916666600000003</v>
      </c>
      <c r="O4282">
        <v>0</v>
      </c>
      <c r="P4282">
        <v>5709</v>
      </c>
      <c r="Q4282">
        <v>0</v>
      </c>
      <c r="R4282">
        <v>19</v>
      </c>
      <c r="S4282">
        <v>2</v>
      </c>
      <c r="T4282">
        <v>850</v>
      </c>
      <c r="U4282">
        <v>0</v>
      </c>
      <c r="V4282">
        <v>6</v>
      </c>
      <c r="W4282">
        <v>0</v>
      </c>
      <c r="X4282">
        <v>695.21696637053208</v>
      </c>
      <c r="Y4282">
        <v>0</v>
      </c>
      <c r="Z4282">
        <v>1.6156009031248288</v>
      </c>
      <c r="AA4282">
        <v>4.6895600631632171</v>
      </c>
      <c r="AB4282">
        <v>328.70158319341198</v>
      </c>
      <c r="AC4282">
        <v>0</v>
      </c>
      <c r="AD4282">
        <v>25.8413847216551</v>
      </c>
      <c r="AE4282">
        <v>1056.065095251887</v>
      </c>
    </row>
    <row r="4283" spans="1:31" x14ac:dyDescent="0.3">
      <c r="A4283">
        <v>2460537</v>
      </c>
      <c r="B4283">
        <v>1</v>
      </c>
      <c r="C4283" t="s">
        <v>80</v>
      </c>
      <c r="D4283" t="s">
        <v>106</v>
      </c>
      <c r="E4283" t="s">
        <v>132</v>
      </c>
      <c r="F4283" t="s">
        <v>12546</v>
      </c>
      <c r="G4283" t="s">
        <v>149</v>
      </c>
      <c r="H4283" t="s">
        <v>135</v>
      </c>
      <c r="I4283" t="s">
        <v>136</v>
      </c>
      <c r="J4283" t="s">
        <v>137</v>
      </c>
      <c r="K4283" t="s">
        <v>138</v>
      </c>
      <c r="L4283" t="s">
        <v>12547</v>
      </c>
      <c r="M4283" t="s">
        <v>12548</v>
      </c>
      <c r="N4283">
        <v>1.9327777770000001</v>
      </c>
      <c r="O4283">
        <v>0</v>
      </c>
      <c r="P4283">
        <v>192</v>
      </c>
      <c r="Q4283">
        <v>0</v>
      </c>
      <c r="R4283">
        <v>1</v>
      </c>
      <c r="S4283">
        <v>0</v>
      </c>
      <c r="T4283">
        <v>17</v>
      </c>
      <c r="U4283">
        <v>0</v>
      </c>
      <c r="V4283">
        <v>0</v>
      </c>
      <c r="W4283">
        <v>0</v>
      </c>
      <c r="X4283">
        <v>55.68533061452068</v>
      </c>
      <c r="Y4283">
        <v>0</v>
      </c>
      <c r="Z4283">
        <v>0.27890600858164555</v>
      </c>
      <c r="AA4283">
        <v>0</v>
      </c>
      <c r="AB4283">
        <v>66.942174988136088</v>
      </c>
      <c r="AC4283">
        <v>0</v>
      </c>
      <c r="AD4283">
        <v>0</v>
      </c>
      <c r="AE4283">
        <v>122.90641161123841</v>
      </c>
    </row>
    <row r="4284" spans="1:31" x14ac:dyDescent="0.3">
      <c r="A4284">
        <v>2461038</v>
      </c>
      <c r="B4284">
        <v>1</v>
      </c>
      <c r="C4284" t="s">
        <v>81</v>
      </c>
      <c r="D4284" t="s">
        <v>115</v>
      </c>
      <c r="E4284" t="s">
        <v>169</v>
      </c>
      <c r="F4284" t="s">
        <v>12055</v>
      </c>
      <c r="G4284" t="s">
        <v>149</v>
      </c>
      <c r="H4284" t="s">
        <v>135</v>
      </c>
      <c r="I4284" t="s">
        <v>136</v>
      </c>
      <c r="J4284" t="s">
        <v>137</v>
      </c>
      <c r="K4284" t="s">
        <v>138</v>
      </c>
      <c r="L4284" t="s">
        <v>12549</v>
      </c>
      <c r="M4284" t="s">
        <v>12550</v>
      </c>
      <c r="N4284">
        <v>0.23611111100000001</v>
      </c>
      <c r="O4284">
        <v>0</v>
      </c>
      <c r="P4284">
        <v>4415</v>
      </c>
      <c r="Q4284">
        <v>2</v>
      </c>
      <c r="R4284">
        <v>188</v>
      </c>
      <c r="S4284">
        <v>17</v>
      </c>
      <c r="T4284">
        <v>476</v>
      </c>
      <c r="U4284">
        <v>2</v>
      </c>
      <c r="V4284">
        <v>0</v>
      </c>
      <c r="W4284">
        <v>0</v>
      </c>
      <c r="X4284">
        <v>97.160651658964184</v>
      </c>
      <c r="Y4284">
        <v>1.66352985847279</v>
      </c>
      <c r="Z4284">
        <v>9.8606141200908848</v>
      </c>
      <c r="AA4284">
        <v>6.5602602784836819</v>
      </c>
      <c r="AB4284">
        <v>55.776543367500416</v>
      </c>
      <c r="AC4284">
        <v>36.892863026997816</v>
      </c>
      <c r="AD4284">
        <v>0</v>
      </c>
      <c r="AE4284">
        <v>207.91446231050978</v>
      </c>
    </row>
    <row r="4285" spans="1:31" x14ac:dyDescent="0.3">
      <c r="A4285">
        <v>2460769</v>
      </c>
      <c r="B4285">
        <v>1</v>
      </c>
      <c r="C4285" t="s">
        <v>80</v>
      </c>
      <c r="D4285" t="s">
        <v>97</v>
      </c>
      <c r="E4285" t="s">
        <v>141</v>
      </c>
      <c r="F4285" t="s">
        <v>12551</v>
      </c>
      <c r="G4285" t="s">
        <v>1552</v>
      </c>
      <c r="H4285" t="s">
        <v>144</v>
      </c>
      <c r="I4285" t="s">
        <v>136</v>
      </c>
      <c r="J4285" t="s">
        <v>137</v>
      </c>
      <c r="K4285" t="s">
        <v>138</v>
      </c>
      <c r="L4285" t="s">
        <v>12552</v>
      </c>
      <c r="M4285" t="s">
        <v>12553</v>
      </c>
      <c r="N4285">
        <v>7.676111111</v>
      </c>
      <c r="O4285">
        <v>0</v>
      </c>
      <c r="P4285">
        <v>25</v>
      </c>
      <c r="Q4285">
        <v>0</v>
      </c>
      <c r="R4285">
        <v>0</v>
      </c>
      <c r="S4285">
        <v>0</v>
      </c>
      <c r="T4285">
        <v>6</v>
      </c>
      <c r="U4285">
        <v>0</v>
      </c>
      <c r="V4285">
        <v>0</v>
      </c>
      <c r="W4285">
        <v>0</v>
      </c>
      <c r="X4285">
        <v>45.510406317429712</v>
      </c>
      <c r="Y4285">
        <v>0</v>
      </c>
      <c r="Z4285">
        <v>0</v>
      </c>
      <c r="AA4285">
        <v>0</v>
      </c>
      <c r="AB4285">
        <v>13.629320709438755</v>
      </c>
      <c r="AC4285">
        <v>0</v>
      </c>
      <c r="AD4285">
        <v>0</v>
      </c>
      <c r="AE4285">
        <v>59.139727026868471</v>
      </c>
    </row>
    <row r="4286" spans="1:31" x14ac:dyDescent="0.3">
      <c r="A4286">
        <v>2461078</v>
      </c>
      <c r="B4286">
        <v>1</v>
      </c>
      <c r="C4286" t="s">
        <v>81</v>
      </c>
      <c r="D4286" t="s">
        <v>128</v>
      </c>
      <c r="E4286" t="s">
        <v>173</v>
      </c>
      <c r="F4286" t="s">
        <v>12554</v>
      </c>
      <c r="G4286" t="s">
        <v>175</v>
      </c>
      <c r="H4286" t="s">
        <v>144</v>
      </c>
      <c r="I4286" t="s">
        <v>136</v>
      </c>
      <c r="J4286" t="s">
        <v>137</v>
      </c>
      <c r="K4286" t="s">
        <v>138</v>
      </c>
      <c r="L4286" t="s">
        <v>12555</v>
      </c>
      <c r="M4286" t="s">
        <v>12556</v>
      </c>
      <c r="N4286">
        <v>1.997222222</v>
      </c>
      <c r="O4286">
        <v>0</v>
      </c>
      <c r="P4286">
        <v>5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1.9098713620469343</v>
      </c>
      <c r="Y4286">
        <v>0</v>
      </c>
      <c r="Z4286">
        <v>0</v>
      </c>
      <c r="AA4286">
        <v>0</v>
      </c>
      <c r="AB4286">
        <v>0</v>
      </c>
      <c r="AC4286">
        <v>0</v>
      </c>
      <c r="AD4286">
        <v>0</v>
      </c>
      <c r="AE4286">
        <v>1.9098713620469343</v>
      </c>
    </row>
    <row r="4287" spans="1:31" x14ac:dyDescent="0.3">
      <c r="A4287">
        <v>2481035</v>
      </c>
      <c r="B4287">
        <v>1</v>
      </c>
      <c r="C4287" t="s">
        <v>80</v>
      </c>
      <c r="D4287" t="s">
        <v>103</v>
      </c>
      <c r="E4287" t="s">
        <v>284</v>
      </c>
      <c r="F4287" t="s">
        <v>12557</v>
      </c>
      <c r="G4287" t="s">
        <v>149</v>
      </c>
      <c r="H4287" t="s">
        <v>135</v>
      </c>
      <c r="I4287" t="s">
        <v>136</v>
      </c>
      <c r="J4287" t="s">
        <v>137</v>
      </c>
      <c r="K4287" t="s">
        <v>138</v>
      </c>
      <c r="L4287" t="s">
        <v>12558</v>
      </c>
      <c r="M4287" t="s">
        <v>12559</v>
      </c>
      <c r="N4287">
        <v>0.15</v>
      </c>
      <c r="O4287">
        <v>0</v>
      </c>
      <c r="P4287">
        <v>723</v>
      </c>
      <c r="Q4287">
        <v>5</v>
      </c>
      <c r="R4287">
        <v>60</v>
      </c>
      <c r="S4287">
        <v>36</v>
      </c>
      <c r="T4287">
        <v>148</v>
      </c>
      <c r="U4287">
        <v>42</v>
      </c>
      <c r="V4287">
        <v>0</v>
      </c>
      <c r="W4287">
        <v>0</v>
      </c>
      <c r="X4287">
        <v>30.063969367448518</v>
      </c>
      <c r="Y4287">
        <v>4.1533775599167289</v>
      </c>
      <c r="Z4287">
        <v>0.85155494653559405</v>
      </c>
      <c r="AA4287">
        <v>44.803643158837268</v>
      </c>
      <c r="AB4287">
        <v>21.758693470312743</v>
      </c>
      <c r="AC4287">
        <v>1077.5492727027549</v>
      </c>
      <c r="AD4287">
        <v>0</v>
      </c>
      <c r="AE4287">
        <v>1179.1805112058057</v>
      </c>
    </row>
    <row r="4288" spans="1:31" x14ac:dyDescent="0.3">
      <c r="A4288">
        <v>2460391</v>
      </c>
      <c r="B4288">
        <v>1</v>
      </c>
      <c r="C4288" t="s">
        <v>80</v>
      </c>
      <c r="D4288" t="s">
        <v>93</v>
      </c>
      <c r="E4288" t="s">
        <v>141</v>
      </c>
      <c r="F4288" t="s">
        <v>12560</v>
      </c>
      <c r="G4288" t="s">
        <v>200</v>
      </c>
      <c r="H4288" t="s">
        <v>144</v>
      </c>
      <c r="I4288" t="s">
        <v>136</v>
      </c>
      <c r="J4288" t="s">
        <v>137</v>
      </c>
      <c r="K4288" t="s">
        <v>138</v>
      </c>
      <c r="L4288" t="s">
        <v>12561</v>
      </c>
      <c r="M4288" t="s">
        <v>12562</v>
      </c>
      <c r="N4288">
        <v>5.3041666660000004</v>
      </c>
      <c r="O4288">
        <v>0</v>
      </c>
      <c r="P4288">
        <v>22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12.866342170849368</v>
      </c>
      <c r="Y4288">
        <v>0</v>
      </c>
      <c r="Z4288">
        <v>0</v>
      </c>
      <c r="AA4288">
        <v>0</v>
      </c>
      <c r="AB4288">
        <v>0</v>
      </c>
      <c r="AC4288">
        <v>0</v>
      </c>
      <c r="AD4288">
        <v>0</v>
      </c>
      <c r="AE4288">
        <v>12.866342170849368</v>
      </c>
    </row>
    <row r="4289" spans="1:31" x14ac:dyDescent="0.3">
      <c r="A4289">
        <v>2461032</v>
      </c>
      <c r="B4289">
        <v>1</v>
      </c>
      <c r="C4289" t="s">
        <v>80</v>
      </c>
      <c r="D4289" t="s">
        <v>96</v>
      </c>
      <c r="E4289" t="s">
        <v>141</v>
      </c>
      <c r="F4289" t="s">
        <v>12563</v>
      </c>
      <c r="G4289" t="s">
        <v>143</v>
      </c>
      <c r="H4289" t="s">
        <v>144</v>
      </c>
      <c r="I4289" t="s">
        <v>136</v>
      </c>
      <c r="J4289" t="s">
        <v>137</v>
      </c>
      <c r="K4289" t="s">
        <v>138</v>
      </c>
      <c r="L4289" t="s">
        <v>12564</v>
      </c>
      <c r="M4289" t="s">
        <v>12565</v>
      </c>
      <c r="N4289">
        <v>0.34333333300000002</v>
      </c>
      <c r="O4289">
        <v>0</v>
      </c>
      <c r="P4289">
        <v>129</v>
      </c>
      <c r="Q4289">
        <v>0</v>
      </c>
      <c r="R4289">
        <v>0</v>
      </c>
      <c r="S4289">
        <v>0</v>
      </c>
      <c r="T4289">
        <v>9</v>
      </c>
      <c r="U4289">
        <v>0</v>
      </c>
      <c r="V4289">
        <v>0</v>
      </c>
      <c r="W4289">
        <v>0</v>
      </c>
      <c r="X4289">
        <v>14.482105770851927</v>
      </c>
      <c r="Y4289">
        <v>0</v>
      </c>
      <c r="Z4289">
        <v>0</v>
      </c>
      <c r="AA4289">
        <v>0</v>
      </c>
      <c r="AB4289">
        <v>0.95628378343966158</v>
      </c>
      <c r="AC4289">
        <v>0</v>
      </c>
      <c r="AD4289">
        <v>0</v>
      </c>
      <c r="AE4289">
        <v>15.438389554291589</v>
      </c>
    </row>
    <row r="4290" spans="1:31" x14ac:dyDescent="0.3">
      <c r="A4290">
        <v>2460683</v>
      </c>
      <c r="B4290">
        <v>1</v>
      </c>
      <c r="C4290" t="s">
        <v>80</v>
      </c>
      <c r="D4290" t="s">
        <v>99</v>
      </c>
      <c r="E4290" t="s">
        <v>182</v>
      </c>
      <c r="F4290" t="s">
        <v>12566</v>
      </c>
      <c r="G4290" t="s">
        <v>156</v>
      </c>
      <c r="H4290" t="s">
        <v>144</v>
      </c>
      <c r="I4290" t="s">
        <v>136</v>
      </c>
      <c r="J4290" t="s">
        <v>137</v>
      </c>
      <c r="K4290" t="s">
        <v>138</v>
      </c>
      <c r="L4290" t="s">
        <v>12567</v>
      </c>
      <c r="M4290" t="s">
        <v>12568</v>
      </c>
      <c r="N4290">
        <v>3.0358333329999998</v>
      </c>
      <c r="O4290">
        <v>0</v>
      </c>
      <c r="P4290">
        <v>0</v>
      </c>
      <c r="Q4290">
        <v>0</v>
      </c>
      <c r="R4290">
        <v>0</v>
      </c>
      <c r="S4290">
        <v>0</v>
      </c>
      <c r="T4290">
        <v>6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  <c r="AA4290">
        <v>0</v>
      </c>
      <c r="AB4290">
        <v>21.059374597450578</v>
      </c>
      <c r="AC4290">
        <v>0</v>
      </c>
      <c r="AD4290">
        <v>0</v>
      </c>
      <c r="AE4290">
        <v>21.059374597450578</v>
      </c>
    </row>
    <row r="4291" spans="1:31" x14ac:dyDescent="0.3">
      <c r="A4291">
        <v>2461324</v>
      </c>
      <c r="B4291">
        <v>1</v>
      </c>
      <c r="C4291" t="s">
        <v>81</v>
      </c>
      <c r="D4291" t="s">
        <v>121</v>
      </c>
      <c r="E4291" t="s">
        <v>141</v>
      </c>
      <c r="F4291" t="s">
        <v>12569</v>
      </c>
      <c r="G4291" t="s">
        <v>156</v>
      </c>
      <c r="H4291" t="s">
        <v>144</v>
      </c>
      <c r="I4291" t="s">
        <v>136</v>
      </c>
      <c r="J4291" t="s">
        <v>137</v>
      </c>
      <c r="K4291" t="s">
        <v>138</v>
      </c>
      <c r="L4291" t="s">
        <v>12570</v>
      </c>
      <c r="M4291" t="s">
        <v>12571</v>
      </c>
      <c r="N4291">
        <v>2.2488888880000002</v>
      </c>
      <c r="O4291">
        <v>0</v>
      </c>
      <c r="P4291">
        <v>23</v>
      </c>
      <c r="Q4291">
        <v>0</v>
      </c>
      <c r="R4291">
        <v>0</v>
      </c>
      <c r="S4291">
        <v>0</v>
      </c>
      <c r="T4291">
        <v>1</v>
      </c>
      <c r="U4291">
        <v>0</v>
      </c>
      <c r="V4291">
        <v>0</v>
      </c>
      <c r="W4291">
        <v>0</v>
      </c>
      <c r="X4291">
        <v>16.24831648930892</v>
      </c>
      <c r="Y4291">
        <v>0</v>
      </c>
      <c r="Z4291">
        <v>0</v>
      </c>
      <c r="AA4291">
        <v>0</v>
      </c>
      <c r="AB4291">
        <v>13.057837644432807</v>
      </c>
      <c r="AC4291">
        <v>0</v>
      </c>
      <c r="AD4291">
        <v>0</v>
      </c>
      <c r="AE4291">
        <v>29.306154133741728</v>
      </c>
    </row>
    <row r="4292" spans="1:31" x14ac:dyDescent="0.3">
      <c r="A4292">
        <v>2460783</v>
      </c>
      <c r="B4292">
        <v>1</v>
      </c>
      <c r="C4292" t="s">
        <v>80</v>
      </c>
      <c r="D4292" t="s">
        <v>95</v>
      </c>
      <c r="E4292" t="s">
        <v>141</v>
      </c>
      <c r="F4292" t="s">
        <v>12572</v>
      </c>
      <c r="G4292" t="s">
        <v>6050</v>
      </c>
      <c r="H4292" t="s">
        <v>144</v>
      </c>
      <c r="I4292" t="s">
        <v>136</v>
      </c>
      <c r="J4292" t="s">
        <v>137</v>
      </c>
      <c r="K4292" t="s">
        <v>138</v>
      </c>
      <c r="L4292" t="s">
        <v>12573</v>
      </c>
      <c r="M4292" t="s">
        <v>12574</v>
      </c>
      <c r="N4292">
        <v>6.0233333330000001</v>
      </c>
      <c r="O4292">
        <v>0</v>
      </c>
      <c r="P4292">
        <v>10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28.370405574068752</v>
      </c>
      <c r="Y4292">
        <v>0</v>
      </c>
      <c r="Z4292">
        <v>0</v>
      </c>
      <c r="AA4292">
        <v>0</v>
      </c>
      <c r="AB4292">
        <v>0</v>
      </c>
      <c r="AC4292">
        <v>0</v>
      </c>
      <c r="AD4292">
        <v>0</v>
      </c>
      <c r="AE4292">
        <v>28.370405574068752</v>
      </c>
    </row>
    <row r="4293" spans="1:31" x14ac:dyDescent="0.3">
      <c r="A4293">
        <v>2461224</v>
      </c>
      <c r="B4293">
        <v>1</v>
      </c>
      <c r="C4293" t="s">
        <v>80</v>
      </c>
      <c r="D4293" t="s">
        <v>84</v>
      </c>
      <c r="E4293" t="s">
        <v>141</v>
      </c>
      <c r="F4293" t="s">
        <v>12575</v>
      </c>
      <c r="G4293" t="s">
        <v>156</v>
      </c>
      <c r="H4293" t="s">
        <v>144</v>
      </c>
      <c r="I4293" t="s">
        <v>136</v>
      </c>
      <c r="J4293" t="s">
        <v>137</v>
      </c>
      <c r="K4293" t="s">
        <v>138</v>
      </c>
      <c r="L4293" t="s">
        <v>12576</v>
      </c>
      <c r="M4293" t="s">
        <v>12577</v>
      </c>
      <c r="N4293">
        <v>1.7183333329999999</v>
      </c>
      <c r="O4293">
        <v>0</v>
      </c>
      <c r="P4293">
        <v>9</v>
      </c>
      <c r="Q4293">
        <v>0</v>
      </c>
      <c r="R4293">
        <v>1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3.1844535668746445</v>
      </c>
      <c r="Y4293">
        <v>0</v>
      </c>
      <c r="Z4293">
        <v>7.0965708001086314E-2</v>
      </c>
      <c r="AA4293">
        <v>0</v>
      </c>
      <c r="AB4293">
        <v>0</v>
      </c>
      <c r="AC4293">
        <v>0</v>
      </c>
      <c r="AD4293">
        <v>0</v>
      </c>
      <c r="AE4293">
        <v>3.2554192748757309</v>
      </c>
    </row>
    <row r="4294" spans="1:31" x14ac:dyDescent="0.3">
      <c r="A4294">
        <v>2460597</v>
      </c>
      <c r="B4294">
        <v>1</v>
      </c>
      <c r="C4294" t="s">
        <v>80</v>
      </c>
      <c r="D4294" t="s">
        <v>98</v>
      </c>
      <c r="E4294" t="s">
        <v>147</v>
      </c>
      <c r="F4294" t="s">
        <v>12578</v>
      </c>
      <c r="G4294" t="s">
        <v>134</v>
      </c>
      <c r="H4294" t="s">
        <v>135</v>
      </c>
      <c r="I4294" t="s">
        <v>136</v>
      </c>
      <c r="J4294" t="s">
        <v>137</v>
      </c>
      <c r="K4294" t="s">
        <v>138</v>
      </c>
      <c r="L4294" t="s">
        <v>12579</v>
      </c>
      <c r="M4294" t="s">
        <v>12580</v>
      </c>
      <c r="N4294">
        <v>3.631388888</v>
      </c>
      <c r="O4294">
        <v>0</v>
      </c>
      <c r="P4294">
        <v>61</v>
      </c>
      <c r="Q4294">
        <v>0</v>
      </c>
      <c r="R4294">
        <v>6</v>
      </c>
      <c r="S4294">
        <v>0</v>
      </c>
      <c r="T4294">
        <v>4</v>
      </c>
      <c r="U4294">
        <v>0</v>
      </c>
      <c r="V4294">
        <v>0</v>
      </c>
      <c r="W4294">
        <v>0</v>
      </c>
      <c r="X4294">
        <v>25.786043325838456</v>
      </c>
      <c r="Y4294">
        <v>0</v>
      </c>
      <c r="Z4294">
        <v>2.0395809169909276</v>
      </c>
      <c r="AA4294">
        <v>0</v>
      </c>
      <c r="AB4294">
        <v>7.8025988251814544</v>
      </c>
      <c r="AC4294">
        <v>0</v>
      </c>
      <c r="AD4294">
        <v>0</v>
      </c>
      <c r="AE4294">
        <v>35.62822306801084</v>
      </c>
    </row>
    <row r="4295" spans="1:31" x14ac:dyDescent="0.3">
      <c r="A4295">
        <v>2460431</v>
      </c>
      <c r="B4295">
        <v>1</v>
      </c>
      <c r="C4295" t="s">
        <v>80</v>
      </c>
      <c r="D4295" t="s">
        <v>91</v>
      </c>
      <c r="E4295" t="s">
        <v>182</v>
      </c>
      <c r="F4295" t="s">
        <v>12581</v>
      </c>
      <c r="G4295" t="s">
        <v>259</v>
      </c>
      <c r="H4295" t="s">
        <v>144</v>
      </c>
      <c r="I4295" t="s">
        <v>136</v>
      </c>
      <c r="J4295" t="s">
        <v>137</v>
      </c>
      <c r="K4295" t="s">
        <v>138</v>
      </c>
      <c r="L4295" t="s">
        <v>12582</v>
      </c>
      <c r="M4295" t="s">
        <v>12583</v>
      </c>
      <c r="N4295">
        <v>6.619722222</v>
      </c>
      <c r="O4295">
        <v>0</v>
      </c>
      <c r="P4295">
        <v>56</v>
      </c>
      <c r="Q4295">
        <v>0</v>
      </c>
      <c r="R4295">
        <v>0</v>
      </c>
      <c r="S4295">
        <v>0</v>
      </c>
      <c r="T4295">
        <v>7</v>
      </c>
      <c r="U4295">
        <v>0</v>
      </c>
      <c r="V4295">
        <v>0</v>
      </c>
      <c r="W4295">
        <v>0</v>
      </c>
      <c r="X4295">
        <v>134.69442286101318</v>
      </c>
      <c r="Y4295">
        <v>0</v>
      </c>
      <c r="Z4295">
        <v>0</v>
      </c>
      <c r="AA4295">
        <v>0</v>
      </c>
      <c r="AB4295">
        <v>66.76554783815719</v>
      </c>
      <c r="AC4295">
        <v>0</v>
      </c>
      <c r="AD4295">
        <v>0</v>
      </c>
      <c r="AE4295">
        <v>201.45997069917036</v>
      </c>
    </row>
    <row r="4296" spans="1:31" x14ac:dyDescent="0.3">
      <c r="A4296">
        <v>2460809</v>
      </c>
      <c r="B4296">
        <v>1</v>
      </c>
      <c r="C4296" t="s">
        <v>80</v>
      </c>
      <c r="D4296" t="s">
        <v>88</v>
      </c>
      <c r="E4296" t="s">
        <v>173</v>
      </c>
      <c r="F4296" t="s">
        <v>12584</v>
      </c>
      <c r="G4296" t="s">
        <v>179</v>
      </c>
      <c r="H4296" t="s">
        <v>144</v>
      </c>
      <c r="I4296" t="s">
        <v>136</v>
      </c>
      <c r="J4296" t="s">
        <v>137</v>
      </c>
      <c r="K4296" t="s">
        <v>138</v>
      </c>
      <c r="L4296" t="s">
        <v>12585</v>
      </c>
      <c r="M4296" t="s">
        <v>12586</v>
      </c>
      <c r="N4296">
        <v>2.0386111109999998</v>
      </c>
      <c r="O4296">
        <v>0</v>
      </c>
      <c r="P4296">
        <v>2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0.91600199801687543</v>
      </c>
      <c r="Y4296">
        <v>0</v>
      </c>
      <c r="Z4296">
        <v>0</v>
      </c>
      <c r="AA4296">
        <v>0</v>
      </c>
      <c r="AB4296">
        <v>0</v>
      </c>
      <c r="AC4296">
        <v>0</v>
      </c>
      <c r="AD4296">
        <v>0</v>
      </c>
      <c r="AE4296">
        <v>0.91600199801687543</v>
      </c>
    </row>
    <row r="4297" spans="1:31" x14ac:dyDescent="0.3">
      <c r="A4297">
        <v>2461264</v>
      </c>
      <c r="B4297">
        <v>1</v>
      </c>
      <c r="C4297" t="s">
        <v>80</v>
      </c>
      <c r="D4297" t="s">
        <v>89</v>
      </c>
      <c r="E4297" t="s">
        <v>169</v>
      </c>
      <c r="F4297" t="s">
        <v>12587</v>
      </c>
      <c r="G4297" t="s">
        <v>149</v>
      </c>
      <c r="H4297" t="s">
        <v>135</v>
      </c>
      <c r="I4297" t="s">
        <v>136</v>
      </c>
      <c r="J4297" t="s">
        <v>137</v>
      </c>
      <c r="K4297" t="s">
        <v>138</v>
      </c>
      <c r="L4297" t="s">
        <v>12588</v>
      </c>
      <c r="M4297" t="s">
        <v>12589</v>
      </c>
      <c r="N4297">
        <v>0.158611111</v>
      </c>
      <c r="O4297">
        <v>8</v>
      </c>
      <c r="P4297">
        <v>12098</v>
      </c>
      <c r="Q4297">
        <v>7</v>
      </c>
      <c r="R4297">
        <v>281</v>
      </c>
      <c r="S4297">
        <v>29</v>
      </c>
      <c r="T4297">
        <v>1480</v>
      </c>
      <c r="U4297">
        <v>6</v>
      </c>
      <c r="V4297">
        <v>3</v>
      </c>
      <c r="W4297">
        <v>60.131465580491195</v>
      </c>
      <c r="X4297">
        <v>1275.7356942735389</v>
      </c>
      <c r="Y4297">
        <v>3.2434130841548514</v>
      </c>
      <c r="Z4297">
        <v>13.21318294975673</v>
      </c>
      <c r="AA4297">
        <v>90.083723976631504</v>
      </c>
      <c r="AB4297">
        <v>489.28947403068844</v>
      </c>
      <c r="AC4297">
        <v>33.700912512652053</v>
      </c>
      <c r="AD4297">
        <v>25.309264885052521</v>
      </c>
      <c r="AE4297">
        <v>1990.7071312929661</v>
      </c>
    </row>
    <row r="4298" spans="1:31" x14ac:dyDescent="0.3">
      <c r="A4298">
        <v>2460789</v>
      </c>
      <c r="B4298">
        <v>1</v>
      </c>
      <c r="C4298" t="s">
        <v>80</v>
      </c>
      <c r="D4298" t="s">
        <v>106</v>
      </c>
      <c r="E4298" t="s">
        <v>169</v>
      </c>
      <c r="F4298" t="s">
        <v>1731</v>
      </c>
      <c r="G4298" t="s">
        <v>149</v>
      </c>
      <c r="H4298" t="s">
        <v>135</v>
      </c>
      <c r="I4298" t="s">
        <v>136</v>
      </c>
      <c r="J4298" t="s">
        <v>137</v>
      </c>
      <c r="K4298" t="s">
        <v>138</v>
      </c>
      <c r="L4298" t="s">
        <v>12590</v>
      </c>
      <c r="M4298" t="s">
        <v>12591</v>
      </c>
      <c r="N4298">
        <v>3.364166666</v>
      </c>
      <c r="O4298">
        <v>0</v>
      </c>
      <c r="P4298">
        <v>5709</v>
      </c>
      <c r="Q4298">
        <v>0</v>
      </c>
      <c r="R4298">
        <v>19</v>
      </c>
      <c r="S4298">
        <v>2</v>
      </c>
      <c r="T4298">
        <v>850</v>
      </c>
      <c r="U4298">
        <v>0</v>
      </c>
      <c r="V4298">
        <v>6</v>
      </c>
      <c r="W4298">
        <v>0</v>
      </c>
      <c r="X4298">
        <v>4556.9715759892697</v>
      </c>
      <c r="Y4298">
        <v>0</v>
      </c>
      <c r="Z4298">
        <v>10.293331198716313</v>
      </c>
      <c r="AA4298">
        <v>43.039313079833889</v>
      </c>
      <c r="AB4298">
        <v>2836.9027394554651</v>
      </c>
      <c r="AC4298">
        <v>0</v>
      </c>
      <c r="AD4298">
        <v>262.88303197778538</v>
      </c>
      <c r="AE4298">
        <v>7710.0899917010702</v>
      </c>
    </row>
    <row r="4299" spans="1:31" x14ac:dyDescent="0.3">
      <c r="A4299">
        <v>2460623</v>
      </c>
      <c r="B4299">
        <v>1</v>
      </c>
      <c r="C4299" t="s">
        <v>81</v>
      </c>
      <c r="D4299" t="s">
        <v>112</v>
      </c>
      <c r="E4299" t="s">
        <v>169</v>
      </c>
      <c r="F4299" t="s">
        <v>12592</v>
      </c>
      <c r="G4299" t="s">
        <v>149</v>
      </c>
      <c r="H4299" t="s">
        <v>135</v>
      </c>
      <c r="I4299" t="s">
        <v>136</v>
      </c>
      <c r="J4299" t="s">
        <v>137</v>
      </c>
      <c r="K4299" t="s">
        <v>138</v>
      </c>
      <c r="L4299" t="s">
        <v>12593</v>
      </c>
      <c r="M4299" t="s">
        <v>12594</v>
      </c>
      <c r="N4299">
        <v>1.178055555</v>
      </c>
      <c r="O4299">
        <v>0</v>
      </c>
      <c r="P4299">
        <v>1134</v>
      </c>
      <c r="Q4299">
        <v>39</v>
      </c>
      <c r="R4299">
        <v>235</v>
      </c>
      <c r="S4299">
        <v>22</v>
      </c>
      <c r="T4299">
        <v>63</v>
      </c>
      <c r="U4299">
        <v>4</v>
      </c>
      <c r="V4299">
        <v>0</v>
      </c>
      <c r="W4299">
        <v>0</v>
      </c>
      <c r="X4299">
        <v>161.18515509128068</v>
      </c>
      <c r="Y4299">
        <v>233.23801856799795</v>
      </c>
      <c r="Z4299">
        <v>41.515564049448201</v>
      </c>
      <c r="AA4299">
        <v>221.37988044651564</v>
      </c>
      <c r="AB4299">
        <v>48.571715383232792</v>
      </c>
      <c r="AC4299">
        <v>1216.0382115397636</v>
      </c>
      <c r="AD4299">
        <v>0</v>
      </c>
      <c r="AE4299">
        <v>1921.9285450782388</v>
      </c>
    </row>
    <row r="4300" spans="1:31" x14ac:dyDescent="0.3">
      <c r="A4300">
        <v>2461330</v>
      </c>
      <c r="B4300">
        <v>1</v>
      </c>
      <c r="C4300" t="s">
        <v>80</v>
      </c>
      <c r="D4300" t="s">
        <v>98</v>
      </c>
      <c r="E4300" t="s">
        <v>169</v>
      </c>
      <c r="F4300" t="s">
        <v>1390</v>
      </c>
      <c r="G4300" t="s">
        <v>149</v>
      </c>
      <c r="H4300" t="s">
        <v>135</v>
      </c>
      <c r="I4300" t="s">
        <v>136</v>
      </c>
      <c r="J4300" t="s">
        <v>137</v>
      </c>
      <c r="K4300" t="s">
        <v>138</v>
      </c>
      <c r="L4300" t="s">
        <v>12595</v>
      </c>
      <c r="M4300" t="s">
        <v>12596</v>
      </c>
      <c r="N4300">
        <v>0.30555555499999998</v>
      </c>
      <c r="O4300">
        <v>0</v>
      </c>
      <c r="P4300">
        <v>2316</v>
      </c>
      <c r="Q4300">
        <v>26</v>
      </c>
      <c r="R4300">
        <v>685</v>
      </c>
      <c r="S4300">
        <v>41</v>
      </c>
      <c r="T4300">
        <v>674</v>
      </c>
      <c r="U4300">
        <v>3</v>
      </c>
      <c r="V4300">
        <v>0</v>
      </c>
      <c r="W4300">
        <v>0</v>
      </c>
      <c r="X4300">
        <v>213.62261078016286</v>
      </c>
      <c r="Y4300">
        <v>11.710617370120607</v>
      </c>
      <c r="Z4300">
        <v>91.119707050644678</v>
      </c>
      <c r="AA4300">
        <v>37.84888750515416</v>
      </c>
      <c r="AB4300">
        <v>132.4935950176058</v>
      </c>
      <c r="AC4300">
        <v>94.815582111696045</v>
      </c>
      <c r="AD4300">
        <v>0</v>
      </c>
      <c r="AE4300">
        <v>581.61099983538418</v>
      </c>
    </row>
    <row r="4301" spans="1:31" x14ac:dyDescent="0.3">
      <c r="A4301">
        <v>2460617</v>
      </c>
      <c r="B4301">
        <v>1</v>
      </c>
      <c r="C4301" t="s">
        <v>81</v>
      </c>
      <c r="D4301" t="s">
        <v>122</v>
      </c>
      <c r="E4301" t="s">
        <v>147</v>
      </c>
      <c r="F4301" t="s">
        <v>12597</v>
      </c>
      <c r="G4301" t="s">
        <v>134</v>
      </c>
      <c r="H4301" t="s">
        <v>135</v>
      </c>
      <c r="I4301" t="s">
        <v>136</v>
      </c>
      <c r="J4301" t="s">
        <v>137</v>
      </c>
      <c r="K4301" t="s">
        <v>138</v>
      </c>
      <c r="L4301" t="s">
        <v>12598</v>
      </c>
      <c r="M4301" t="s">
        <v>12599</v>
      </c>
      <c r="N4301">
        <v>2.8316666659999998</v>
      </c>
      <c r="O4301">
        <v>0</v>
      </c>
      <c r="P4301">
        <v>244</v>
      </c>
      <c r="Q4301">
        <v>0</v>
      </c>
      <c r="R4301">
        <v>16</v>
      </c>
      <c r="S4301">
        <v>0</v>
      </c>
      <c r="T4301">
        <v>30</v>
      </c>
      <c r="U4301">
        <v>0</v>
      </c>
      <c r="V4301">
        <v>0</v>
      </c>
      <c r="W4301">
        <v>0</v>
      </c>
      <c r="X4301">
        <v>107.55981106295555</v>
      </c>
      <c r="Y4301">
        <v>0</v>
      </c>
      <c r="Z4301">
        <v>8.1131812721499994</v>
      </c>
      <c r="AA4301">
        <v>0</v>
      </c>
      <c r="AB4301">
        <v>37.747770135528455</v>
      </c>
      <c r="AC4301">
        <v>0</v>
      </c>
      <c r="AD4301">
        <v>0</v>
      </c>
      <c r="AE4301">
        <v>153.420762470634</v>
      </c>
    </row>
    <row r="4302" spans="1:31" x14ac:dyDescent="0.3">
      <c r="A4302">
        <v>2461287</v>
      </c>
      <c r="B4302">
        <v>1</v>
      </c>
      <c r="C4302" t="s">
        <v>80</v>
      </c>
      <c r="D4302" t="s">
        <v>107</v>
      </c>
      <c r="E4302" t="s">
        <v>173</v>
      </c>
      <c r="F4302" t="s">
        <v>12600</v>
      </c>
      <c r="G4302" t="s">
        <v>461</v>
      </c>
      <c r="H4302" t="s">
        <v>144</v>
      </c>
      <c r="I4302" t="s">
        <v>136</v>
      </c>
      <c r="J4302" t="s">
        <v>137</v>
      </c>
      <c r="K4302" t="s">
        <v>138</v>
      </c>
      <c r="L4302" t="s">
        <v>12601</v>
      </c>
      <c r="M4302" t="s">
        <v>12602</v>
      </c>
      <c r="N4302">
        <v>8.0644444439999994</v>
      </c>
      <c r="O4302">
        <v>0</v>
      </c>
      <c r="P4302">
        <v>1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17.405202611740656</v>
      </c>
      <c r="Y4302">
        <v>0</v>
      </c>
      <c r="Z4302">
        <v>0</v>
      </c>
      <c r="AA4302">
        <v>0</v>
      </c>
      <c r="AB4302">
        <v>0</v>
      </c>
      <c r="AC4302">
        <v>0</v>
      </c>
      <c r="AD4302">
        <v>0</v>
      </c>
      <c r="AE4302">
        <v>17.405202611740656</v>
      </c>
    </row>
    <row r="4303" spans="1:31" x14ac:dyDescent="0.3">
      <c r="A4303">
        <v>2461164</v>
      </c>
      <c r="B4303">
        <v>1</v>
      </c>
      <c r="C4303" t="s">
        <v>81</v>
      </c>
      <c r="D4303" t="s">
        <v>112</v>
      </c>
      <c r="E4303" t="s">
        <v>173</v>
      </c>
      <c r="F4303" t="s">
        <v>12603</v>
      </c>
      <c r="G4303" t="s">
        <v>179</v>
      </c>
      <c r="H4303" t="s">
        <v>144</v>
      </c>
      <c r="I4303" t="s">
        <v>136</v>
      </c>
      <c r="J4303" t="s">
        <v>137</v>
      </c>
      <c r="K4303" t="s">
        <v>138</v>
      </c>
      <c r="L4303" t="s">
        <v>12604</v>
      </c>
      <c r="M4303" t="s">
        <v>12605</v>
      </c>
      <c r="N4303">
        <v>6.1452777770000004</v>
      </c>
      <c r="O4303">
        <v>0</v>
      </c>
      <c r="P4303">
        <v>1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0.22023363618857783</v>
      </c>
      <c r="Y4303">
        <v>0</v>
      </c>
      <c r="Z4303">
        <v>0</v>
      </c>
      <c r="AA4303">
        <v>0</v>
      </c>
      <c r="AB4303">
        <v>0</v>
      </c>
      <c r="AC4303">
        <v>0</v>
      </c>
      <c r="AD4303">
        <v>0</v>
      </c>
      <c r="AE4303">
        <v>0.22023363618857783</v>
      </c>
    </row>
    <row r="4304" spans="1:31" x14ac:dyDescent="0.3">
      <c r="A4304">
        <v>2460474</v>
      </c>
      <c r="B4304">
        <v>1</v>
      </c>
      <c r="C4304" t="s">
        <v>80</v>
      </c>
      <c r="D4304" t="s">
        <v>107</v>
      </c>
      <c r="E4304" t="s">
        <v>141</v>
      </c>
      <c r="F4304" t="s">
        <v>12606</v>
      </c>
      <c r="G4304" t="s">
        <v>156</v>
      </c>
      <c r="H4304" t="s">
        <v>144</v>
      </c>
      <c r="I4304" t="s">
        <v>136</v>
      </c>
      <c r="J4304" t="s">
        <v>137</v>
      </c>
      <c r="K4304" t="s">
        <v>138</v>
      </c>
      <c r="L4304" t="s">
        <v>12607</v>
      </c>
      <c r="M4304" t="s">
        <v>12608</v>
      </c>
      <c r="N4304">
        <v>1.393333333</v>
      </c>
      <c r="O4304">
        <v>0</v>
      </c>
      <c r="P4304">
        <v>36</v>
      </c>
      <c r="Q4304">
        <v>0</v>
      </c>
      <c r="R4304">
        <v>1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10.19466015136809</v>
      </c>
      <c r="Y4304">
        <v>0</v>
      </c>
      <c r="Z4304">
        <v>0.14694460914110075</v>
      </c>
      <c r="AA4304">
        <v>0</v>
      </c>
      <c r="AB4304">
        <v>0</v>
      </c>
      <c r="AC4304">
        <v>0</v>
      </c>
      <c r="AD4304">
        <v>0</v>
      </c>
      <c r="AE4304">
        <v>10.341604760509192</v>
      </c>
    </row>
    <row r="4305" spans="1:31" x14ac:dyDescent="0.3">
      <c r="A4305">
        <v>2460746</v>
      </c>
      <c r="B4305">
        <v>1</v>
      </c>
      <c r="C4305" t="s">
        <v>80</v>
      </c>
      <c r="D4305" t="s">
        <v>102</v>
      </c>
      <c r="E4305" t="s">
        <v>169</v>
      </c>
      <c r="F4305" t="s">
        <v>11044</v>
      </c>
      <c r="G4305" t="s">
        <v>143</v>
      </c>
      <c r="H4305" t="s">
        <v>135</v>
      </c>
      <c r="I4305" t="s">
        <v>136</v>
      </c>
      <c r="J4305" t="s">
        <v>137</v>
      </c>
      <c r="K4305" t="s">
        <v>138</v>
      </c>
      <c r="L4305" t="s">
        <v>12609</v>
      </c>
      <c r="M4305" t="s">
        <v>12610</v>
      </c>
      <c r="N4305">
        <v>0.35499999999999998</v>
      </c>
      <c r="O4305">
        <v>1</v>
      </c>
      <c r="P4305">
        <v>1709</v>
      </c>
      <c r="Q4305">
        <v>10</v>
      </c>
      <c r="R4305">
        <v>527</v>
      </c>
      <c r="S4305">
        <v>16</v>
      </c>
      <c r="T4305">
        <v>291</v>
      </c>
      <c r="U4305">
        <v>8</v>
      </c>
      <c r="V4305">
        <v>1</v>
      </c>
      <c r="W4305">
        <v>3.4562981107548164E-2</v>
      </c>
      <c r="X4305">
        <v>101.20606525847685</v>
      </c>
      <c r="Y4305">
        <v>5.1112522712697848</v>
      </c>
      <c r="Z4305">
        <v>56.114539424039464</v>
      </c>
      <c r="AA4305">
        <v>63.048140935559005</v>
      </c>
      <c r="AB4305">
        <v>145.98163855381929</v>
      </c>
      <c r="AC4305">
        <v>489.28844373814582</v>
      </c>
      <c r="AD4305">
        <v>22.086227951047594</v>
      </c>
      <c r="AE4305">
        <v>882.87087111346534</v>
      </c>
    </row>
    <row r="4306" spans="1:31" x14ac:dyDescent="0.3">
      <c r="A4306">
        <v>2461244</v>
      </c>
      <c r="B4306">
        <v>1</v>
      </c>
      <c r="C4306" t="s">
        <v>80</v>
      </c>
      <c r="D4306" t="s">
        <v>108</v>
      </c>
      <c r="E4306" t="s">
        <v>173</v>
      </c>
      <c r="F4306" t="s">
        <v>12611</v>
      </c>
      <c r="G4306" t="s">
        <v>175</v>
      </c>
      <c r="H4306" t="s">
        <v>144</v>
      </c>
      <c r="I4306" t="s">
        <v>136</v>
      </c>
      <c r="J4306" t="s">
        <v>137</v>
      </c>
      <c r="K4306" t="s">
        <v>138</v>
      </c>
      <c r="L4306" t="s">
        <v>12612</v>
      </c>
      <c r="M4306" t="s">
        <v>12613</v>
      </c>
      <c r="N4306">
        <v>1.445277777</v>
      </c>
      <c r="O4306">
        <v>0</v>
      </c>
      <c r="P4306">
        <v>1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0.58291522473268853</v>
      </c>
      <c r="Y4306">
        <v>0</v>
      </c>
      <c r="Z4306">
        <v>0</v>
      </c>
      <c r="AA4306">
        <v>0</v>
      </c>
      <c r="AB4306">
        <v>0</v>
      </c>
      <c r="AC4306">
        <v>0</v>
      </c>
      <c r="AD4306">
        <v>0</v>
      </c>
      <c r="AE4306">
        <v>0.58291522473268853</v>
      </c>
    </row>
    <row r="4307" spans="1:31" x14ac:dyDescent="0.3">
      <c r="A4307">
        <v>2460554</v>
      </c>
      <c r="B4307">
        <v>1</v>
      </c>
      <c r="C4307" t="s">
        <v>80</v>
      </c>
      <c r="D4307" t="s">
        <v>94</v>
      </c>
      <c r="E4307" t="s">
        <v>173</v>
      </c>
      <c r="F4307" t="s">
        <v>12614</v>
      </c>
      <c r="G4307" t="s">
        <v>175</v>
      </c>
      <c r="H4307" t="s">
        <v>144</v>
      </c>
      <c r="I4307" t="s">
        <v>136</v>
      </c>
      <c r="J4307" t="s">
        <v>137</v>
      </c>
      <c r="K4307" t="s">
        <v>138</v>
      </c>
      <c r="L4307" t="s">
        <v>12615</v>
      </c>
      <c r="M4307" t="s">
        <v>12616</v>
      </c>
      <c r="N4307">
        <v>5.6430555550000001</v>
      </c>
      <c r="O4307">
        <v>0</v>
      </c>
      <c r="P4307">
        <v>2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3.9625953036792859E-2</v>
      </c>
      <c r="Y4307">
        <v>0</v>
      </c>
      <c r="Z4307">
        <v>0</v>
      </c>
      <c r="AA4307">
        <v>0</v>
      </c>
      <c r="AB4307">
        <v>0</v>
      </c>
      <c r="AC4307">
        <v>0</v>
      </c>
      <c r="AD4307">
        <v>0</v>
      </c>
      <c r="AE4307">
        <v>3.9625953036792859E-2</v>
      </c>
    </row>
    <row r="4308" spans="1:31" x14ac:dyDescent="0.3">
      <c r="A4308">
        <v>2460411</v>
      </c>
      <c r="B4308">
        <v>1</v>
      </c>
      <c r="C4308" t="s">
        <v>80</v>
      </c>
      <c r="D4308" t="s">
        <v>83</v>
      </c>
      <c r="E4308" t="s">
        <v>147</v>
      </c>
      <c r="F4308" t="s">
        <v>12617</v>
      </c>
      <c r="G4308" t="s">
        <v>134</v>
      </c>
      <c r="H4308" t="s">
        <v>135</v>
      </c>
      <c r="I4308" t="s">
        <v>136</v>
      </c>
      <c r="J4308" t="s">
        <v>137</v>
      </c>
      <c r="K4308" t="s">
        <v>138</v>
      </c>
      <c r="L4308" t="s">
        <v>12618</v>
      </c>
      <c r="M4308" t="s">
        <v>12619</v>
      </c>
      <c r="N4308">
        <v>2.5558333329999998</v>
      </c>
      <c r="O4308">
        <v>0</v>
      </c>
      <c r="P4308">
        <v>39</v>
      </c>
      <c r="Q4308">
        <v>0</v>
      </c>
      <c r="R4308">
        <v>0</v>
      </c>
      <c r="S4308">
        <v>0</v>
      </c>
      <c r="T4308">
        <v>62</v>
      </c>
      <c r="U4308">
        <v>0</v>
      </c>
      <c r="V4308">
        <v>0</v>
      </c>
      <c r="W4308">
        <v>0</v>
      </c>
      <c r="X4308">
        <v>29.73737727951119</v>
      </c>
      <c r="Y4308">
        <v>0</v>
      </c>
      <c r="Z4308">
        <v>0</v>
      </c>
      <c r="AA4308">
        <v>0</v>
      </c>
      <c r="AB4308">
        <v>725.90703844380391</v>
      </c>
      <c r="AC4308">
        <v>0</v>
      </c>
      <c r="AD4308">
        <v>0</v>
      </c>
      <c r="AE4308">
        <v>755.64441572331509</v>
      </c>
    </row>
    <row r="4309" spans="1:31" x14ac:dyDescent="0.3">
      <c r="A4309">
        <v>2461493</v>
      </c>
      <c r="B4309">
        <v>1</v>
      </c>
      <c r="C4309" t="s">
        <v>81</v>
      </c>
      <c r="D4309" t="s">
        <v>128</v>
      </c>
      <c r="E4309" t="s">
        <v>169</v>
      </c>
      <c r="F4309" t="s">
        <v>6724</v>
      </c>
      <c r="G4309" t="s">
        <v>134</v>
      </c>
      <c r="H4309" t="s">
        <v>135</v>
      </c>
      <c r="I4309" t="s">
        <v>136</v>
      </c>
      <c r="J4309" t="s">
        <v>137</v>
      </c>
      <c r="K4309" t="s">
        <v>138</v>
      </c>
      <c r="L4309" t="s">
        <v>12620</v>
      </c>
      <c r="M4309" t="s">
        <v>12621</v>
      </c>
      <c r="N4309">
        <v>0.62166666599999998</v>
      </c>
      <c r="O4309">
        <v>0</v>
      </c>
      <c r="P4309">
        <v>862</v>
      </c>
      <c r="Q4309">
        <v>1</v>
      </c>
      <c r="R4309">
        <v>11</v>
      </c>
      <c r="S4309">
        <v>16</v>
      </c>
      <c r="T4309">
        <v>89</v>
      </c>
      <c r="U4309">
        <v>0</v>
      </c>
      <c r="V4309">
        <v>0</v>
      </c>
      <c r="W4309">
        <v>0</v>
      </c>
      <c r="X4309">
        <v>72.521508200109366</v>
      </c>
      <c r="Y4309">
        <v>0.31641546110893404</v>
      </c>
      <c r="Z4309">
        <v>2.0847410048316455</v>
      </c>
      <c r="AA4309">
        <v>64.24710528470743</v>
      </c>
      <c r="AB4309">
        <v>13.541472562644673</v>
      </c>
      <c r="AC4309">
        <v>0</v>
      </c>
      <c r="AD4309">
        <v>0</v>
      </c>
      <c r="AE4309">
        <v>152.71124251340206</v>
      </c>
    </row>
    <row r="4310" spans="1:31" x14ac:dyDescent="0.3">
      <c r="A4310">
        <v>2460941</v>
      </c>
      <c r="B4310">
        <v>1</v>
      </c>
      <c r="C4310" t="s">
        <v>80</v>
      </c>
      <c r="D4310" t="s">
        <v>103</v>
      </c>
      <c r="E4310" t="s">
        <v>132</v>
      </c>
      <c r="F4310" t="s">
        <v>12622</v>
      </c>
      <c r="G4310" t="s">
        <v>381</v>
      </c>
      <c r="H4310" t="s">
        <v>135</v>
      </c>
      <c r="I4310" t="s">
        <v>136</v>
      </c>
      <c r="J4310" t="s">
        <v>137</v>
      </c>
      <c r="K4310" t="s">
        <v>138</v>
      </c>
      <c r="L4310" t="s">
        <v>12623</v>
      </c>
      <c r="M4310" t="s">
        <v>12624</v>
      </c>
      <c r="N4310">
        <v>0.54111111099999998</v>
      </c>
      <c r="O4310">
        <v>1</v>
      </c>
      <c r="P4310">
        <v>568</v>
      </c>
      <c r="Q4310">
        <v>13</v>
      </c>
      <c r="R4310">
        <v>41</v>
      </c>
      <c r="S4310">
        <v>33</v>
      </c>
      <c r="T4310">
        <v>139</v>
      </c>
      <c r="U4310">
        <v>8</v>
      </c>
      <c r="V4310">
        <v>0</v>
      </c>
      <c r="W4310">
        <v>0.13928429477279503</v>
      </c>
      <c r="X4310">
        <v>84.474440559179342</v>
      </c>
      <c r="Y4310">
        <v>72.413798494517891</v>
      </c>
      <c r="Z4310">
        <v>5.3493137728396372</v>
      </c>
      <c r="AA4310">
        <v>236.42706524680881</v>
      </c>
      <c r="AB4310">
        <v>56.349526344915397</v>
      </c>
      <c r="AC4310">
        <v>981.73872372970527</v>
      </c>
      <c r="AD4310">
        <v>0</v>
      </c>
      <c r="AE4310">
        <v>1436.8921524427392</v>
      </c>
    </row>
    <row r="4311" spans="1:31" x14ac:dyDescent="0.3">
      <c r="A4311">
        <v>2460918</v>
      </c>
      <c r="B4311">
        <v>1</v>
      </c>
      <c r="C4311" t="s">
        <v>80</v>
      </c>
      <c r="D4311" t="s">
        <v>104</v>
      </c>
      <c r="E4311" t="s">
        <v>284</v>
      </c>
      <c r="F4311" t="s">
        <v>6561</v>
      </c>
      <c r="G4311" t="s">
        <v>149</v>
      </c>
      <c r="H4311" t="s">
        <v>135</v>
      </c>
      <c r="I4311" t="s">
        <v>136</v>
      </c>
      <c r="J4311" t="s">
        <v>137</v>
      </c>
      <c r="K4311" t="s">
        <v>138</v>
      </c>
      <c r="L4311" t="s">
        <v>12625</v>
      </c>
      <c r="M4311" t="s">
        <v>12626</v>
      </c>
      <c r="N4311">
        <v>0.98166666599999997</v>
      </c>
      <c r="O4311">
        <v>0</v>
      </c>
      <c r="P4311">
        <v>2</v>
      </c>
      <c r="Q4311">
        <v>3</v>
      </c>
      <c r="R4311">
        <v>15</v>
      </c>
      <c r="S4311">
        <v>14</v>
      </c>
      <c r="T4311">
        <v>25</v>
      </c>
      <c r="U4311">
        <v>13</v>
      </c>
      <c r="V4311">
        <v>0</v>
      </c>
      <c r="W4311">
        <v>0</v>
      </c>
      <c r="X4311">
        <v>0.14684986381974974</v>
      </c>
      <c r="Y4311">
        <v>0.57268073487954374</v>
      </c>
      <c r="Z4311">
        <v>2.6317363544490657</v>
      </c>
      <c r="AA4311">
        <v>111.7417413227078</v>
      </c>
      <c r="AB4311">
        <v>86.269256860168824</v>
      </c>
      <c r="AC4311">
        <v>8001.1518864916388</v>
      </c>
      <c r="AD4311">
        <v>0</v>
      </c>
      <c r="AE4311">
        <v>8202.5141516276635</v>
      </c>
    </row>
    <row r="4312" spans="1:31" x14ac:dyDescent="0.3">
      <c r="A4312">
        <v>2461250</v>
      </c>
      <c r="B4312">
        <v>1</v>
      </c>
      <c r="C4312" t="s">
        <v>81</v>
      </c>
      <c r="D4312" t="s">
        <v>118</v>
      </c>
      <c r="E4312" t="s">
        <v>141</v>
      </c>
      <c r="F4312" t="s">
        <v>12627</v>
      </c>
      <c r="G4312" t="s">
        <v>156</v>
      </c>
      <c r="H4312" t="s">
        <v>144</v>
      </c>
      <c r="I4312" t="s">
        <v>136</v>
      </c>
      <c r="J4312" t="s">
        <v>137</v>
      </c>
      <c r="K4312" t="s">
        <v>138</v>
      </c>
      <c r="L4312" t="s">
        <v>12628</v>
      </c>
      <c r="M4312" t="s">
        <v>12629</v>
      </c>
      <c r="N4312">
        <v>3.9961111109999998</v>
      </c>
      <c r="O4312">
        <v>0</v>
      </c>
      <c r="P4312">
        <v>11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7.3073959803179429</v>
      </c>
      <c r="Y4312">
        <v>0</v>
      </c>
      <c r="Z4312">
        <v>0</v>
      </c>
      <c r="AA4312">
        <v>0</v>
      </c>
      <c r="AB4312">
        <v>0</v>
      </c>
      <c r="AC4312">
        <v>0</v>
      </c>
      <c r="AD4312">
        <v>0</v>
      </c>
      <c r="AE4312">
        <v>7.3073959803179429</v>
      </c>
    </row>
    <row r="4313" spans="1:31" x14ac:dyDescent="0.3">
      <c r="A4313">
        <v>2460417</v>
      </c>
      <c r="B4313">
        <v>1</v>
      </c>
      <c r="C4313" t="s">
        <v>80</v>
      </c>
      <c r="D4313" t="s">
        <v>111</v>
      </c>
      <c r="E4313" t="s">
        <v>173</v>
      </c>
      <c r="F4313" t="s">
        <v>12630</v>
      </c>
      <c r="G4313" t="s">
        <v>179</v>
      </c>
      <c r="H4313" t="s">
        <v>144</v>
      </c>
      <c r="I4313" t="s">
        <v>136</v>
      </c>
      <c r="J4313" t="s">
        <v>137</v>
      </c>
      <c r="K4313" t="s">
        <v>138</v>
      </c>
      <c r="L4313" t="s">
        <v>12631</v>
      </c>
      <c r="M4313" t="s">
        <v>12632</v>
      </c>
      <c r="N4313">
        <v>1.970277777</v>
      </c>
      <c r="O4313">
        <v>0</v>
      </c>
      <c r="P4313">
        <v>7</v>
      </c>
      <c r="Q4313">
        <v>0</v>
      </c>
      <c r="R4313">
        <v>0</v>
      </c>
      <c r="S4313">
        <v>0</v>
      </c>
      <c r="T4313">
        <v>2</v>
      </c>
      <c r="U4313">
        <v>0</v>
      </c>
      <c r="V4313">
        <v>0</v>
      </c>
      <c r="W4313">
        <v>0</v>
      </c>
      <c r="X4313">
        <v>3.4206951458696713</v>
      </c>
      <c r="Y4313">
        <v>0</v>
      </c>
      <c r="Z4313">
        <v>0</v>
      </c>
      <c r="AA4313">
        <v>0</v>
      </c>
      <c r="AB4313">
        <v>11.799893816603024</v>
      </c>
      <c r="AC4313">
        <v>0</v>
      </c>
      <c r="AD4313">
        <v>0</v>
      </c>
      <c r="AE4313">
        <v>15.220588962472696</v>
      </c>
    </row>
    <row r="4314" spans="1:31" x14ac:dyDescent="0.3">
      <c r="A4314">
        <v>2460749</v>
      </c>
      <c r="B4314">
        <v>1</v>
      </c>
      <c r="C4314" t="s">
        <v>80</v>
      </c>
      <c r="D4314" t="s">
        <v>100</v>
      </c>
      <c r="E4314" t="s">
        <v>147</v>
      </c>
      <c r="F4314" t="s">
        <v>12633</v>
      </c>
      <c r="G4314" t="s">
        <v>134</v>
      </c>
      <c r="H4314" t="s">
        <v>135</v>
      </c>
      <c r="I4314" t="s">
        <v>136</v>
      </c>
      <c r="J4314" t="s">
        <v>137</v>
      </c>
      <c r="K4314" t="s">
        <v>138</v>
      </c>
      <c r="L4314" t="s">
        <v>12634</v>
      </c>
      <c r="M4314" t="s">
        <v>12635</v>
      </c>
      <c r="N4314">
        <v>4.778333333</v>
      </c>
      <c r="O4314">
        <v>0</v>
      </c>
      <c r="P4314">
        <v>40</v>
      </c>
      <c r="Q4314">
        <v>0</v>
      </c>
      <c r="R4314">
        <v>4</v>
      </c>
      <c r="S4314">
        <v>0</v>
      </c>
      <c r="T4314">
        <v>4</v>
      </c>
      <c r="U4314">
        <v>0</v>
      </c>
      <c r="V4314">
        <v>0</v>
      </c>
      <c r="W4314">
        <v>0</v>
      </c>
      <c r="X4314">
        <v>92.647208394548016</v>
      </c>
      <c r="Y4314">
        <v>0</v>
      </c>
      <c r="Z4314">
        <v>28.687947131938131</v>
      </c>
      <c r="AA4314">
        <v>0</v>
      </c>
      <c r="AB4314">
        <v>5.4841536878629258</v>
      </c>
      <c r="AC4314">
        <v>0</v>
      </c>
      <c r="AD4314">
        <v>0</v>
      </c>
      <c r="AE4314">
        <v>126.81930921434908</v>
      </c>
    </row>
    <row r="4315" spans="1:31" x14ac:dyDescent="0.3">
      <c r="A4315">
        <v>2460772</v>
      </c>
      <c r="B4315">
        <v>1</v>
      </c>
      <c r="C4315" t="s">
        <v>81</v>
      </c>
      <c r="D4315" t="s">
        <v>112</v>
      </c>
      <c r="E4315" t="s">
        <v>141</v>
      </c>
      <c r="F4315" t="s">
        <v>12636</v>
      </c>
      <c r="G4315" t="s">
        <v>200</v>
      </c>
      <c r="H4315" t="s">
        <v>144</v>
      </c>
      <c r="I4315" t="s">
        <v>136</v>
      </c>
      <c r="J4315" t="s">
        <v>137</v>
      </c>
      <c r="K4315" t="s">
        <v>138</v>
      </c>
      <c r="L4315" t="s">
        <v>12637</v>
      </c>
      <c r="M4315" t="s">
        <v>12638</v>
      </c>
      <c r="N4315">
        <v>1.748611111</v>
      </c>
      <c r="O4315">
        <v>0</v>
      </c>
      <c r="P4315">
        <v>9</v>
      </c>
      <c r="Q4315">
        <v>0</v>
      </c>
      <c r="R4315">
        <v>22</v>
      </c>
      <c r="S4315">
        <v>0</v>
      </c>
      <c r="T4315">
        <v>1</v>
      </c>
      <c r="U4315">
        <v>0</v>
      </c>
      <c r="V4315">
        <v>0</v>
      </c>
      <c r="W4315">
        <v>0</v>
      </c>
      <c r="X4315">
        <v>7.3192180904999429</v>
      </c>
      <c r="Y4315">
        <v>0</v>
      </c>
      <c r="Z4315">
        <v>4.6009207298427359</v>
      </c>
      <c r="AA4315">
        <v>0</v>
      </c>
      <c r="AB4315">
        <v>28.425835256324014</v>
      </c>
      <c r="AC4315">
        <v>0</v>
      </c>
      <c r="AD4315">
        <v>0</v>
      </c>
      <c r="AE4315">
        <v>40.345974076666693</v>
      </c>
    </row>
    <row r="4316" spans="1:31" x14ac:dyDescent="0.3">
      <c r="A4316">
        <v>2461459</v>
      </c>
      <c r="B4316">
        <v>1</v>
      </c>
      <c r="C4316" t="s">
        <v>81</v>
      </c>
      <c r="D4316" t="s">
        <v>112</v>
      </c>
      <c r="E4316" t="s">
        <v>141</v>
      </c>
      <c r="F4316" t="s">
        <v>12639</v>
      </c>
      <c r="G4316" t="s">
        <v>156</v>
      </c>
      <c r="H4316" t="s">
        <v>144</v>
      </c>
      <c r="I4316" t="s">
        <v>136</v>
      </c>
      <c r="J4316" t="s">
        <v>137</v>
      </c>
      <c r="K4316" t="s">
        <v>138</v>
      </c>
      <c r="L4316" t="s">
        <v>12640</v>
      </c>
      <c r="M4316" t="s">
        <v>12641</v>
      </c>
      <c r="N4316">
        <v>1.8405555549999999</v>
      </c>
      <c r="O4316">
        <v>0</v>
      </c>
      <c r="P4316">
        <v>21</v>
      </c>
      <c r="Q4316">
        <v>0</v>
      </c>
      <c r="R4316">
        <v>0</v>
      </c>
      <c r="S4316">
        <v>0</v>
      </c>
      <c r="T4316">
        <v>1</v>
      </c>
      <c r="U4316">
        <v>0</v>
      </c>
      <c r="V4316">
        <v>0</v>
      </c>
      <c r="W4316">
        <v>0</v>
      </c>
      <c r="X4316">
        <v>3.1815545719002167</v>
      </c>
      <c r="Y4316">
        <v>0</v>
      </c>
      <c r="Z4316">
        <v>0</v>
      </c>
      <c r="AA4316">
        <v>0</v>
      </c>
      <c r="AB4316">
        <v>0</v>
      </c>
      <c r="AC4316">
        <v>0</v>
      </c>
      <c r="AD4316">
        <v>0</v>
      </c>
      <c r="AE4316">
        <v>3.1815545719002167</v>
      </c>
    </row>
    <row r="4317" spans="1:31" x14ac:dyDescent="0.3">
      <c r="A4317">
        <v>2461064</v>
      </c>
      <c r="B4317">
        <v>1</v>
      </c>
      <c r="C4317" t="s">
        <v>81</v>
      </c>
      <c r="D4317" t="s">
        <v>128</v>
      </c>
      <c r="E4317" t="s">
        <v>173</v>
      </c>
      <c r="F4317" t="s">
        <v>12642</v>
      </c>
      <c r="G4317" t="s">
        <v>175</v>
      </c>
      <c r="H4317" t="s">
        <v>144</v>
      </c>
      <c r="I4317" t="s">
        <v>136</v>
      </c>
      <c r="J4317" t="s">
        <v>137</v>
      </c>
      <c r="K4317" t="s">
        <v>138</v>
      </c>
      <c r="L4317" t="s">
        <v>12643</v>
      </c>
      <c r="M4317" t="s">
        <v>12644</v>
      </c>
      <c r="N4317">
        <v>0.93777777699999998</v>
      </c>
      <c r="O4317">
        <v>0</v>
      </c>
      <c r="P4317">
        <v>2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0.3811271718011473</v>
      </c>
      <c r="Y4317">
        <v>0</v>
      </c>
      <c r="Z4317">
        <v>0</v>
      </c>
      <c r="AA4317">
        <v>0</v>
      </c>
      <c r="AB4317">
        <v>0</v>
      </c>
      <c r="AC4317">
        <v>0</v>
      </c>
      <c r="AD4317">
        <v>0</v>
      </c>
      <c r="AE4317">
        <v>0.3811271718011473</v>
      </c>
    </row>
    <row r="4318" spans="1:31" x14ac:dyDescent="0.3">
      <c r="A4318">
        <v>2461482</v>
      </c>
      <c r="B4318">
        <v>1</v>
      </c>
      <c r="C4318" t="s">
        <v>81</v>
      </c>
      <c r="D4318" t="s">
        <v>113</v>
      </c>
      <c r="E4318" t="s">
        <v>173</v>
      </c>
      <c r="F4318" t="s">
        <v>12007</v>
      </c>
      <c r="G4318" t="s">
        <v>175</v>
      </c>
      <c r="H4318" t="s">
        <v>144</v>
      </c>
      <c r="I4318" t="s">
        <v>136</v>
      </c>
      <c r="J4318" t="s">
        <v>137</v>
      </c>
      <c r="K4318" t="s">
        <v>138</v>
      </c>
      <c r="L4318" t="s">
        <v>12645</v>
      </c>
      <c r="M4318" t="s">
        <v>12646</v>
      </c>
      <c r="N4318">
        <v>1.383611111</v>
      </c>
      <c r="O4318">
        <v>0</v>
      </c>
      <c r="P4318">
        <v>2</v>
      </c>
      <c r="Q4318">
        <v>0</v>
      </c>
      <c r="R4318">
        <v>0</v>
      </c>
      <c r="S4318">
        <v>0</v>
      </c>
      <c r="T4318">
        <v>1</v>
      </c>
      <c r="U4318">
        <v>0</v>
      </c>
      <c r="V4318">
        <v>0</v>
      </c>
      <c r="W4318">
        <v>0</v>
      </c>
      <c r="X4318">
        <v>0.52666101994922876</v>
      </c>
      <c r="Y4318">
        <v>0</v>
      </c>
      <c r="Z4318">
        <v>0</v>
      </c>
      <c r="AA4318">
        <v>0</v>
      </c>
      <c r="AB4318">
        <v>0.16017976904362768</v>
      </c>
      <c r="AC4318">
        <v>0</v>
      </c>
      <c r="AD4318">
        <v>0</v>
      </c>
      <c r="AE4318">
        <v>0.6868407889928565</v>
      </c>
    </row>
    <row r="4319" spans="1:31" x14ac:dyDescent="0.3">
      <c r="A4319">
        <v>2460686</v>
      </c>
      <c r="B4319">
        <v>1</v>
      </c>
      <c r="C4319" t="s">
        <v>80</v>
      </c>
      <c r="D4319" t="s">
        <v>85</v>
      </c>
      <c r="E4319" t="s">
        <v>141</v>
      </c>
      <c r="F4319" t="s">
        <v>4167</v>
      </c>
      <c r="G4319" t="s">
        <v>156</v>
      </c>
      <c r="H4319" t="s">
        <v>144</v>
      </c>
      <c r="I4319" t="s">
        <v>136</v>
      </c>
      <c r="J4319" t="s">
        <v>137</v>
      </c>
      <c r="K4319" t="s">
        <v>138</v>
      </c>
      <c r="L4319" t="s">
        <v>12647</v>
      </c>
      <c r="M4319" t="s">
        <v>12648</v>
      </c>
      <c r="N4319">
        <v>0.96083333299999996</v>
      </c>
      <c r="O4319">
        <v>0</v>
      </c>
      <c r="P4319">
        <v>111</v>
      </c>
      <c r="Q4319">
        <v>0</v>
      </c>
      <c r="R4319">
        <v>0</v>
      </c>
      <c r="S4319">
        <v>0</v>
      </c>
      <c r="T4319">
        <v>16</v>
      </c>
      <c r="U4319">
        <v>0</v>
      </c>
      <c r="V4319">
        <v>0</v>
      </c>
      <c r="W4319">
        <v>0</v>
      </c>
      <c r="X4319">
        <v>30.578751977073519</v>
      </c>
      <c r="Y4319">
        <v>0</v>
      </c>
      <c r="Z4319">
        <v>0</v>
      </c>
      <c r="AA4319">
        <v>0</v>
      </c>
      <c r="AB4319">
        <v>10.646713361009587</v>
      </c>
      <c r="AC4319">
        <v>0</v>
      </c>
      <c r="AD4319">
        <v>0</v>
      </c>
      <c r="AE4319">
        <v>41.225465338083104</v>
      </c>
    </row>
    <row r="4320" spans="1:31" x14ac:dyDescent="0.3">
      <c r="A4320">
        <v>2461373</v>
      </c>
      <c r="B4320">
        <v>1</v>
      </c>
      <c r="C4320" t="s">
        <v>80</v>
      </c>
      <c r="D4320" t="s">
        <v>100</v>
      </c>
      <c r="E4320" t="s">
        <v>141</v>
      </c>
      <c r="F4320" t="s">
        <v>4692</v>
      </c>
      <c r="G4320" t="s">
        <v>156</v>
      </c>
      <c r="H4320" t="s">
        <v>144</v>
      </c>
      <c r="I4320" t="s">
        <v>136</v>
      </c>
      <c r="J4320" t="s">
        <v>137</v>
      </c>
      <c r="K4320" t="s">
        <v>138</v>
      </c>
      <c r="L4320" t="s">
        <v>12649</v>
      </c>
      <c r="M4320" t="s">
        <v>12650</v>
      </c>
      <c r="N4320">
        <v>2.7830555549999998</v>
      </c>
      <c r="O4320">
        <v>0</v>
      </c>
      <c r="P4320">
        <v>7</v>
      </c>
      <c r="Q4320">
        <v>0</v>
      </c>
      <c r="R4320">
        <v>2</v>
      </c>
      <c r="S4320">
        <v>0</v>
      </c>
      <c r="T4320">
        <v>0</v>
      </c>
      <c r="U4320">
        <v>0</v>
      </c>
      <c r="V4320">
        <v>1</v>
      </c>
      <c r="W4320">
        <v>0</v>
      </c>
      <c r="X4320">
        <v>5.0207235246883366</v>
      </c>
      <c r="Y4320">
        <v>0</v>
      </c>
      <c r="Z4320">
        <v>3.129722313308045</v>
      </c>
      <c r="AA4320">
        <v>0</v>
      </c>
      <c r="AB4320">
        <v>0</v>
      </c>
      <c r="AC4320">
        <v>0</v>
      </c>
      <c r="AD4320">
        <v>6.5699546294520594</v>
      </c>
      <c r="AE4320">
        <v>14.720400467448441</v>
      </c>
    </row>
    <row r="4321" spans="1:31" x14ac:dyDescent="0.3">
      <c r="A4321">
        <v>2461313</v>
      </c>
      <c r="B4321">
        <v>1</v>
      </c>
      <c r="C4321" t="s">
        <v>81</v>
      </c>
      <c r="D4321" t="s">
        <v>123</v>
      </c>
      <c r="E4321" t="s">
        <v>147</v>
      </c>
      <c r="F4321" t="s">
        <v>12651</v>
      </c>
      <c r="G4321" t="s">
        <v>149</v>
      </c>
      <c r="H4321" t="s">
        <v>135</v>
      </c>
      <c r="I4321" t="s">
        <v>136</v>
      </c>
      <c r="J4321" t="s">
        <v>137</v>
      </c>
      <c r="K4321" t="s">
        <v>138</v>
      </c>
      <c r="L4321" t="s">
        <v>12652</v>
      </c>
      <c r="M4321" t="s">
        <v>12653</v>
      </c>
      <c r="N4321">
        <v>2.4052777769999998</v>
      </c>
      <c r="O4321">
        <v>0</v>
      </c>
      <c r="P4321">
        <v>0</v>
      </c>
      <c r="Q4321">
        <v>1</v>
      </c>
      <c r="R4321">
        <v>0</v>
      </c>
      <c r="S4321">
        <v>1</v>
      </c>
      <c r="T4321">
        <v>0</v>
      </c>
      <c r="U4321">
        <v>3</v>
      </c>
      <c r="V4321">
        <v>0</v>
      </c>
      <c r="W4321">
        <v>0</v>
      </c>
      <c r="X4321">
        <v>0</v>
      </c>
      <c r="Y4321">
        <v>7.3896901388209521E-2</v>
      </c>
      <c r="Z4321">
        <v>0</v>
      </c>
      <c r="AA4321">
        <v>3.3359078328343865</v>
      </c>
      <c r="AB4321">
        <v>0</v>
      </c>
      <c r="AC4321">
        <v>3868.7767369067169</v>
      </c>
      <c r="AD4321">
        <v>0</v>
      </c>
      <c r="AE4321">
        <v>3872.1865416409396</v>
      </c>
    </row>
    <row r="4322" spans="1:31" x14ac:dyDescent="0.3">
      <c r="A4322">
        <v>2461519</v>
      </c>
      <c r="B4322">
        <v>1</v>
      </c>
      <c r="C4322" t="s">
        <v>80</v>
      </c>
      <c r="D4322" t="s">
        <v>105</v>
      </c>
      <c r="E4322" t="s">
        <v>132</v>
      </c>
      <c r="F4322" t="s">
        <v>5418</v>
      </c>
      <c r="G4322" t="s">
        <v>143</v>
      </c>
      <c r="H4322" t="s">
        <v>135</v>
      </c>
      <c r="I4322" t="s">
        <v>136</v>
      </c>
      <c r="J4322" t="s">
        <v>137</v>
      </c>
      <c r="K4322" t="s">
        <v>138</v>
      </c>
      <c r="L4322" t="s">
        <v>12654</v>
      </c>
      <c r="M4322" t="s">
        <v>12655</v>
      </c>
      <c r="N4322">
        <v>1.3258333330000001</v>
      </c>
      <c r="O4322">
        <v>13</v>
      </c>
      <c r="P4322">
        <v>33</v>
      </c>
      <c r="Q4322">
        <v>5</v>
      </c>
      <c r="R4322">
        <v>72</v>
      </c>
      <c r="S4322">
        <v>14</v>
      </c>
      <c r="T4322">
        <v>22</v>
      </c>
      <c r="U4322">
        <v>1</v>
      </c>
      <c r="V4322">
        <v>0</v>
      </c>
      <c r="W4322">
        <v>8.9733633339488108</v>
      </c>
      <c r="X4322">
        <v>11.876558619714881</v>
      </c>
      <c r="Y4322">
        <v>1.1691169614642507</v>
      </c>
      <c r="Z4322">
        <v>25.25227215310289</v>
      </c>
      <c r="AA4322">
        <v>194.49334328893269</v>
      </c>
      <c r="AB4322">
        <v>15.911727450263502</v>
      </c>
      <c r="AC4322">
        <v>107.37438340086447</v>
      </c>
      <c r="AD4322">
        <v>0</v>
      </c>
      <c r="AE4322">
        <v>365.05076520829152</v>
      </c>
    </row>
    <row r="4323" spans="1:31" x14ac:dyDescent="0.3">
      <c r="A4323">
        <v>2461419</v>
      </c>
      <c r="B4323">
        <v>1</v>
      </c>
      <c r="C4323" t="s">
        <v>80</v>
      </c>
      <c r="D4323" t="s">
        <v>108</v>
      </c>
      <c r="E4323" t="s">
        <v>141</v>
      </c>
      <c r="F4323" t="s">
        <v>12656</v>
      </c>
      <c r="G4323" t="s">
        <v>156</v>
      </c>
      <c r="H4323" t="s">
        <v>144</v>
      </c>
      <c r="I4323" t="s">
        <v>136</v>
      </c>
      <c r="J4323" t="s">
        <v>137</v>
      </c>
      <c r="K4323" t="s">
        <v>138</v>
      </c>
      <c r="L4323" t="s">
        <v>12657</v>
      </c>
      <c r="M4323" t="s">
        <v>12658</v>
      </c>
      <c r="N4323">
        <v>3.3680555550000002</v>
      </c>
      <c r="O4323">
        <v>0</v>
      </c>
      <c r="P4323">
        <v>1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0.18009565939694622</v>
      </c>
      <c r="Y4323">
        <v>0</v>
      </c>
      <c r="Z4323">
        <v>0</v>
      </c>
      <c r="AA4323">
        <v>0</v>
      </c>
      <c r="AB4323">
        <v>0</v>
      </c>
      <c r="AC4323">
        <v>0</v>
      </c>
      <c r="AD4323">
        <v>0</v>
      </c>
      <c r="AE4323">
        <v>0.18009565939694622</v>
      </c>
    </row>
    <row r="4324" spans="1:31" x14ac:dyDescent="0.3">
      <c r="A4324">
        <v>2461024</v>
      </c>
      <c r="B4324">
        <v>1</v>
      </c>
      <c r="C4324" t="s">
        <v>80</v>
      </c>
      <c r="D4324" t="s">
        <v>99</v>
      </c>
      <c r="E4324" t="s">
        <v>169</v>
      </c>
      <c r="F4324" t="s">
        <v>9282</v>
      </c>
      <c r="G4324" t="s">
        <v>143</v>
      </c>
      <c r="H4324" t="s">
        <v>135</v>
      </c>
      <c r="I4324" t="s">
        <v>136</v>
      </c>
      <c r="J4324" t="s">
        <v>137</v>
      </c>
      <c r="K4324" t="s">
        <v>138</v>
      </c>
      <c r="L4324" t="s">
        <v>12659</v>
      </c>
      <c r="M4324" t="s">
        <v>12660</v>
      </c>
      <c r="N4324">
        <v>0.63888888799999999</v>
      </c>
      <c r="O4324">
        <v>4</v>
      </c>
      <c r="P4324">
        <v>912</v>
      </c>
      <c r="Q4324">
        <v>13</v>
      </c>
      <c r="R4324">
        <v>132</v>
      </c>
      <c r="S4324">
        <v>20</v>
      </c>
      <c r="T4324">
        <v>78</v>
      </c>
      <c r="U4324">
        <v>0</v>
      </c>
      <c r="V4324">
        <v>4</v>
      </c>
      <c r="W4324">
        <v>11.015234696309353</v>
      </c>
      <c r="X4324">
        <v>100.29326802533264</v>
      </c>
      <c r="Y4324">
        <v>7.2450061606861578</v>
      </c>
      <c r="Z4324">
        <v>24.445539995801912</v>
      </c>
      <c r="AA4324">
        <v>64.117054581974244</v>
      </c>
      <c r="AB4324">
        <v>25.804675209466698</v>
      </c>
      <c r="AC4324">
        <v>0</v>
      </c>
      <c r="AD4324">
        <v>7.9982760031422941</v>
      </c>
      <c r="AE4324">
        <v>240.91905467271329</v>
      </c>
    </row>
    <row r="4325" spans="1:31" x14ac:dyDescent="0.3">
      <c r="A4325">
        <v>2460526</v>
      </c>
      <c r="B4325">
        <v>1</v>
      </c>
      <c r="C4325" t="s">
        <v>81</v>
      </c>
      <c r="D4325" t="s">
        <v>122</v>
      </c>
      <c r="E4325" t="s">
        <v>169</v>
      </c>
      <c r="F4325" t="s">
        <v>12661</v>
      </c>
      <c r="G4325" t="s">
        <v>149</v>
      </c>
      <c r="H4325" t="s">
        <v>135</v>
      </c>
      <c r="I4325" t="s">
        <v>136</v>
      </c>
      <c r="J4325" t="s">
        <v>137</v>
      </c>
      <c r="K4325" t="s">
        <v>138</v>
      </c>
      <c r="L4325" t="s">
        <v>12662</v>
      </c>
      <c r="M4325" t="s">
        <v>12663</v>
      </c>
      <c r="N4325">
        <v>0.88277777700000004</v>
      </c>
      <c r="O4325">
        <v>0</v>
      </c>
      <c r="P4325">
        <v>4276</v>
      </c>
      <c r="Q4325">
        <v>0</v>
      </c>
      <c r="R4325">
        <v>0</v>
      </c>
      <c r="S4325">
        <v>2</v>
      </c>
      <c r="T4325">
        <v>847</v>
      </c>
      <c r="U4325">
        <v>0</v>
      </c>
      <c r="V4325">
        <v>0</v>
      </c>
      <c r="W4325">
        <v>0</v>
      </c>
      <c r="X4325">
        <v>942.10043995405306</v>
      </c>
      <c r="Y4325">
        <v>0</v>
      </c>
      <c r="Z4325">
        <v>0</v>
      </c>
      <c r="AA4325">
        <v>27.032752748045301</v>
      </c>
      <c r="AB4325">
        <v>615.78448523810312</v>
      </c>
      <c r="AC4325">
        <v>0</v>
      </c>
      <c r="AD4325">
        <v>0</v>
      </c>
      <c r="AE4325">
        <v>1584.9176779402014</v>
      </c>
    </row>
    <row r="4326" spans="1:31" x14ac:dyDescent="0.3">
      <c r="A4326">
        <v>2461190</v>
      </c>
      <c r="B4326">
        <v>1</v>
      </c>
      <c r="C4326" t="s">
        <v>81</v>
      </c>
      <c r="D4326" t="s">
        <v>121</v>
      </c>
      <c r="E4326" t="s">
        <v>141</v>
      </c>
      <c r="F4326" t="s">
        <v>12290</v>
      </c>
      <c r="G4326" t="s">
        <v>156</v>
      </c>
      <c r="H4326" t="s">
        <v>144</v>
      </c>
      <c r="I4326" t="s">
        <v>136</v>
      </c>
      <c r="J4326" t="s">
        <v>137</v>
      </c>
      <c r="K4326" t="s">
        <v>138</v>
      </c>
      <c r="L4326" t="s">
        <v>12664</v>
      </c>
      <c r="M4326" t="s">
        <v>12665</v>
      </c>
      <c r="N4326">
        <v>2.9402777769999999</v>
      </c>
      <c r="O4326">
        <v>0</v>
      </c>
      <c r="P4326">
        <v>111</v>
      </c>
      <c r="Q4326">
        <v>0</v>
      </c>
      <c r="R4326">
        <v>0</v>
      </c>
      <c r="S4326">
        <v>0</v>
      </c>
      <c r="T4326">
        <v>1</v>
      </c>
      <c r="U4326">
        <v>0</v>
      </c>
      <c r="V4326">
        <v>0</v>
      </c>
      <c r="W4326">
        <v>0</v>
      </c>
      <c r="X4326">
        <v>52.773494368622082</v>
      </c>
      <c r="Y4326">
        <v>0</v>
      </c>
      <c r="Z4326">
        <v>0</v>
      </c>
      <c r="AA4326">
        <v>0</v>
      </c>
      <c r="AB4326">
        <v>7.359859550089813</v>
      </c>
      <c r="AC4326">
        <v>0</v>
      </c>
      <c r="AD4326">
        <v>0</v>
      </c>
      <c r="AE4326">
        <v>60.133353918711897</v>
      </c>
    </row>
    <row r="4327" spans="1:31" x14ac:dyDescent="0.3">
      <c r="A4327">
        <v>2461047</v>
      </c>
      <c r="B4327">
        <v>1</v>
      </c>
      <c r="C4327" t="s">
        <v>80</v>
      </c>
      <c r="D4327" t="s">
        <v>93</v>
      </c>
      <c r="E4327" t="s">
        <v>141</v>
      </c>
      <c r="F4327" t="s">
        <v>12666</v>
      </c>
      <c r="G4327" t="s">
        <v>1536</v>
      </c>
      <c r="H4327" t="s">
        <v>144</v>
      </c>
      <c r="I4327" t="s">
        <v>136</v>
      </c>
      <c r="J4327" t="s">
        <v>137</v>
      </c>
      <c r="K4327" t="s">
        <v>138</v>
      </c>
      <c r="L4327" t="s">
        <v>12667</v>
      </c>
      <c r="M4327" t="s">
        <v>12668</v>
      </c>
      <c r="N4327">
        <v>8.4869444440000006</v>
      </c>
      <c r="O4327">
        <v>0</v>
      </c>
      <c r="P4327">
        <v>0</v>
      </c>
      <c r="Q4327">
        <v>0</v>
      </c>
      <c r="R4327">
        <v>4</v>
      </c>
      <c r="S4327">
        <v>0</v>
      </c>
      <c r="T4327">
        <v>1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41.270286925245713</v>
      </c>
      <c r="AA4327">
        <v>0</v>
      </c>
      <c r="AB4327">
        <v>0.8003174463726459</v>
      </c>
      <c r="AC4327">
        <v>0</v>
      </c>
      <c r="AD4327">
        <v>0</v>
      </c>
      <c r="AE4327">
        <v>42.070604371618359</v>
      </c>
    </row>
    <row r="4328" spans="1:31" x14ac:dyDescent="0.3">
      <c r="A4328">
        <v>2461167</v>
      </c>
      <c r="B4328">
        <v>1</v>
      </c>
      <c r="C4328" t="s">
        <v>80</v>
      </c>
      <c r="D4328" t="s">
        <v>105</v>
      </c>
      <c r="E4328" t="s">
        <v>147</v>
      </c>
      <c r="F4328" t="s">
        <v>12669</v>
      </c>
      <c r="G4328" t="s">
        <v>134</v>
      </c>
      <c r="H4328" t="s">
        <v>135</v>
      </c>
      <c r="I4328" t="s">
        <v>136</v>
      </c>
      <c r="J4328" t="s">
        <v>137</v>
      </c>
      <c r="K4328" t="s">
        <v>138</v>
      </c>
      <c r="L4328" t="s">
        <v>12670</v>
      </c>
      <c r="M4328" t="s">
        <v>12671</v>
      </c>
      <c r="N4328">
        <v>9.0761111109999995</v>
      </c>
      <c r="O4328">
        <v>0</v>
      </c>
      <c r="P4328">
        <v>6</v>
      </c>
      <c r="Q4328">
        <v>0</v>
      </c>
      <c r="R4328">
        <v>11</v>
      </c>
      <c r="S4328">
        <v>0</v>
      </c>
      <c r="T4328">
        <v>4</v>
      </c>
      <c r="U4328">
        <v>0</v>
      </c>
      <c r="V4328">
        <v>0</v>
      </c>
      <c r="W4328">
        <v>0</v>
      </c>
      <c r="X4328">
        <v>28.671702479236657</v>
      </c>
      <c r="Y4328">
        <v>0</v>
      </c>
      <c r="Z4328">
        <v>44.814881833894567</v>
      </c>
      <c r="AA4328">
        <v>0</v>
      </c>
      <c r="AB4328">
        <v>1.2281529164941976</v>
      </c>
      <c r="AC4328">
        <v>0</v>
      </c>
      <c r="AD4328">
        <v>0</v>
      </c>
      <c r="AE4328">
        <v>74.714737229625428</v>
      </c>
    </row>
    <row r="4329" spans="1:31" x14ac:dyDescent="0.3">
      <c r="A4329">
        <v>2461359</v>
      </c>
      <c r="B4329">
        <v>1</v>
      </c>
      <c r="C4329" t="s">
        <v>81</v>
      </c>
      <c r="D4329" t="s">
        <v>114</v>
      </c>
      <c r="E4329" t="s">
        <v>141</v>
      </c>
      <c r="F4329" t="s">
        <v>12672</v>
      </c>
      <c r="G4329" t="s">
        <v>156</v>
      </c>
      <c r="H4329" t="s">
        <v>144</v>
      </c>
      <c r="I4329" t="s">
        <v>136</v>
      </c>
      <c r="J4329" t="s">
        <v>137</v>
      </c>
      <c r="K4329" t="s">
        <v>138</v>
      </c>
      <c r="L4329" t="s">
        <v>12673</v>
      </c>
      <c r="M4329" t="s">
        <v>12674</v>
      </c>
      <c r="N4329">
        <v>2.2094444439999998</v>
      </c>
      <c r="O4329">
        <v>0</v>
      </c>
      <c r="P4329">
        <v>31</v>
      </c>
      <c r="Q4329">
        <v>0</v>
      </c>
      <c r="R4329">
        <v>0</v>
      </c>
      <c r="S4329">
        <v>0</v>
      </c>
      <c r="T4329">
        <v>1</v>
      </c>
      <c r="U4329">
        <v>0</v>
      </c>
      <c r="V4329">
        <v>0</v>
      </c>
      <c r="W4329">
        <v>0</v>
      </c>
      <c r="X4329">
        <v>7.1771767808776978</v>
      </c>
      <c r="Y4329">
        <v>0</v>
      </c>
      <c r="Z4329">
        <v>0</v>
      </c>
      <c r="AA4329">
        <v>0</v>
      </c>
      <c r="AB4329">
        <v>3.0866709480722605</v>
      </c>
      <c r="AC4329">
        <v>0</v>
      </c>
      <c r="AD4329">
        <v>0</v>
      </c>
      <c r="AE4329">
        <v>10.263847728949958</v>
      </c>
    </row>
    <row r="4330" spans="1:31" x14ac:dyDescent="0.3">
      <c r="A4330">
        <v>2461525</v>
      </c>
      <c r="B4330">
        <v>1</v>
      </c>
      <c r="C4330" t="s">
        <v>80</v>
      </c>
      <c r="D4330" t="s">
        <v>106</v>
      </c>
      <c r="E4330" t="s">
        <v>159</v>
      </c>
      <c r="F4330" t="s">
        <v>12675</v>
      </c>
      <c r="G4330" t="s">
        <v>156</v>
      </c>
      <c r="H4330" t="s">
        <v>144</v>
      </c>
      <c r="I4330" t="s">
        <v>136</v>
      </c>
      <c r="J4330" t="s">
        <v>137</v>
      </c>
      <c r="K4330" t="s">
        <v>138</v>
      </c>
      <c r="L4330" t="s">
        <v>12676</v>
      </c>
      <c r="M4330" t="s">
        <v>12677</v>
      </c>
      <c r="N4330">
        <v>2.2088888880000002</v>
      </c>
      <c r="O4330">
        <v>0</v>
      </c>
      <c r="P4330">
        <v>0</v>
      </c>
      <c r="Q4330">
        <v>0</v>
      </c>
      <c r="R4330">
        <v>3</v>
      </c>
      <c r="S4330">
        <v>0</v>
      </c>
      <c r="T4330">
        <v>0</v>
      </c>
      <c r="U4330">
        <v>0</v>
      </c>
      <c r="V4330">
        <v>0</v>
      </c>
      <c r="W4330">
        <v>0</v>
      </c>
      <c r="X4330">
        <v>0</v>
      </c>
      <c r="Y4330">
        <v>0</v>
      </c>
      <c r="Z4330">
        <v>1.9439736795590612</v>
      </c>
      <c r="AA4330">
        <v>0</v>
      </c>
      <c r="AB4330">
        <v>0</v>
      </c>
      <c r="AC4330">
        <v>0</v>
      </c>
      <c r="AD4330">
        <v>0</v>
      </c>
      <c r="AE4330">
        <v>1.9439736795590612</v>
      </c>
    </row>
    <row r="4331" spans="1:31" x14ac:dyDescent="0.3">
      <c r="A4331">
        <v>2460669</v>
      </c>
      <c r="B4331">
        <v>1</v>
      </c>
      <c r="C4331" t="s">
        <v>81</v>
      </c>
      <c r="D4331" t="s">
        <v>127</v>
      </c>
      <c r="E4331" t="s">
        <v>159</v>
      </c>
      <c r="F4331" t="s">
        <v>12678</v>
      </c>
      <c r="G4331" t="s">
        <v>725</v>
      </c>
      <c r="H4331" t="s">
        <v>144</v>
      </c>
      <c r="I4331" t="s">
        <v>136</v>
      </c>
      <c r="J4331" t="s">
        <v>137</v>
      </c>
      <c r="K4331" t="s">
        <v>138</v>
      </c>
      <c r="L4331" t="s">
        <v>12679</v>
      </c>
      <c r="M4331" t="s">
        <v>12680</v>
      </c>
      <c r="N4331">
        <v>2.6527777769999998</v>
      </c>
      <c r="O4331">
        <v>0</v>
      </c>
      <c r="P4331">
        <v>82</v>
      </c>
      <c r="Q4331">
        <v>0</v>
      </c>
      <c r="R4331">
        <v>5</v>
      </c>
      <c r="S4331">
        <v>0</v>
      </c>
      <c r="T4331">
        <v>5</v>
      </c>
      <c r="U4331">
        <v>0</v>
      </c>
      <c r="V4331">
        <v>0</v>
      </c>
      <c r="W4331">
        <v>0</v>
      </c>
      <c r="X4331">
        <v>40.653042647456431</v>
      </c>
      <c r="Y4331">
        <v>0</v>
      </c>
      <c r="Z4331">
        <v>2.4800469077545805E-2</v>
      </c>
      <c r="AA4331">
        <v>0</v>
      </c>
      <c r="AB4331">
        <v>32.190230696140134</v>
      </c>
      <c r="AC4331">
        <v>0</v>
      </c>
      <c r="AD4331">
        <v>0</v>
      </c>
      <c r="AE4331">
        <v>72.868073812674112</v>
      </c>
    </row>
    <row r="4332" spans="1:31" x14ac:dyDescent="0.3">
      <c r="A4332">
        <v>2461333</v>
      </c>
      <c r="B4332">
        <v>1</v>
      </c>
      <c r="C4332" t="s">
        <v>80</v>
      </c>
      <c r="D4332" t="s">
        <v>103</v>
      </c>
      <c r="E4332" t="s">
        <v>132</v>
      </c>
      <c r="F4332" t="s">
        <v>12681</v>
      </c>
      <c r="G4332" t="s">
        <v>149</v>
      </c>
      <c r="H4332" t="s">
        <v>135</v>
      </c>
      <c r="I4332" t="s">
        <v>136</v>
      </c>
      <c r="J4332" t="s">
        <v>137</v>
      </c>
      <c r="K4332" t="s">
        <v>138</v>
      </c>
      <c r="L4332" t="s">
        <v>12682</v>
      </c>
      <c r="M4332" t="s">
        <v>12683</v>
      </c>
      <c r="N4332">
        <v>0.73805555499999997</v>
      </c>
      <c r="O4332">
        <v>0</v>
      </c>
      <c r="P4332">
        <v>57</v>
      </c>
      <c r="Q4332">
        <v>2</v>
      </c>
      <c r="R4332">
        <v>51</v>
      </c>
      <c r="S4332">
        <v>17</v>
      </c>
      <c r="T4332">
        <v>48</v>
      </c>
      <c r="U4332">
        <v>19</v>
      </c>
      <c r="V4332">
        <v>0</v>
      </c>
      <c r="W4332">
        <v>0</v>
      </c>
      <c r="X4332">
        <v>13.564705294941712</v>
      </c>
      <c r="Y4332">
        <v>0.64016208250687123</v>
      </c>
      <c r="Z4332">
        <v>4.0991141456206313</v>
      </c>
      <c r="AA4332">
        <v>169.66851355046299</v>
      </c>
      <c r="AB4332">
        <v>23.032727927952156</v>
      </c>
      <c r="AC4332">
        <v>1053.5958372660104</v>
      </c>
      <c r="AD4332">
        <v>0</v>
      </c>
      <c r="AE4332">
        <v>1264.6010602674949</v>
      </c>
    </row>
    <row r="4333" spans="1:31" x14ac:dyDescent="0.3">
      <c r="A4333">
        <v>2460792</v>
      </c>
      <c r="B4333">
        <v>1</v>
      </c>
      <c r="C4333" t="s">
        <v>80</v>
      </c>
      <c r="D4333" t="s">
        <v>85</v>
      </c>
      <c r="E4333" t="s">
        <v>141</v>
      </c>
      <c r="F4333" t="s">
        <v>10090</v>
      </c>
      <c r="G4333" t="s">
        <v>156</v>
      </c>
      <c r="H4333" t="s">
        <v>144</v>
      </c>
      <c r="I4333" t="s">
        <v>136</v>
      </c>
      <c r="J4333" t="s">
        <v>137</v>
      </c>
      <c r="K4333" t="s">
        <v>138</v>
      </c>
      <c r="L4333" t="s">
        <v>12684</v>
      </c>
      <c r="M4333" t="s">
        <v>12685</v>
      </c>
      <c r="N4333">
        <v>1.744444444</v>
      </c>
      <c r="O4333">
        <v>0</v>
      </c>
      <c r="P4333">
        <v>106</v>
      </c>
      <c r="Q4333">
        <v>0</v>
      </c>
      <c r="R4333">
        <v>0</v>
      </c>
      <c r="S4333">
        <v>0</v>
      </c>
      <c r="T4333">
        <v>13</v>
      </c>
      <c r="U4333">
        <v>0</v>
      </c>
      <c r="V4333">
        <v>0</v>
      </c>
      <c r="W4333">
        <v>0</v>
      </c>
      <c r="X4333">
        <v>49.563899039347291</v>
      </c>
      <c r="Y4333">
        <v>0</v>
      </c>
      <c r="Z4333">
        <v>0</v>
      </c>
      <c r="AA4333">
        <v>0</v>
      </c>
      <c r="AB4333">
        <v>21.153515313336413</v>
      </c>
      <c r="AC4333">
        <v>0</v>
      </c>
      <c r="AD4333">
        <v>0</v>
      </c>
      <c r="AE4333">
        <v>70.717414352683704</v>
      </c>
    </row>
    <row r="4334" spans="1:31" x14ac:dyDescent="0.3">
      <c r="A4334">
        <v>2460520</v>
      </c>
      <c r="B4334">
        <v>1</v>
      </c>
      <c r="C4334" t="s">
        <v>80</v>
      </c>
      <c r="D4334" t="s">
        <v>85</v>
      </c>
      <c r="E4334" t="s">
        <v>182</v>
      </c>
      <c r="F4334" t="s">
        <v>12197</v>
      </c>
      <c r="G4334" t="s">
        <v>156</v>
      </c>
      <c r="H4334" t="s">
        <v>144</v>
      </c>
      <c r="I4334" t="s">
        <v>136</v>
      </c>
      <c r="J4334" t="s">
        <v>137</v>
      </c>
      <c r="K4334" t="s">
        <v>138</v>
      </c>
      <c r="L4334" t="s">
        <v>12686</v>
      </c>
      <c r="M4334" t="s">
        <v>12687</v>
      </c>
      <c r="N4334">
        <v>3.951944444</v>
      </c>
      <c r="O4334">
        <v>0</v>
      </c>
      <c r="P4334">
        <v>64</v>
      </c>
      <c r="Q4334">
        <v>0</v>
      </c>
      <c r="R4334">
        <v>0</v>
      </c>
      <c r="S4334">
        <v>0</v>
      </c>
      <c r="T4334">
        <v>32</v>
      </c>
      <c r="U4334">
        <v>0</v>
      </c>
      <c r="V4334">
        <v>0</v>
      </c>
      <c r="W4334">
        <v>0</v>
      </c>
      <c r="X4334">
        <v>87.794589033412819</v>
      </c>
      <c r="Y4334">
        <v>0</v>
      </c>
      <c r="Z4334">
        <v>0</v>
      </c>
      <c r="AA4334">
        <v>0</v>
      </c>
      <c r="AB4334">
        <v>94.836279523516865</v>
      </c>
      <c r="AC4334">
        <v>0</v>
      </c>
      <c r="AD4334">
        <v>0</v>
      </c>
      <c r="AE4334">
        <v>182.63086855692967</v>
      </c>
    </row>
    <row r="4335" spans="1:31" x14ac:dyDescent="0.3">
      <c r="A4335">
        <v>2461041</v>
      </c>
      <c r="B4335">
        <v>1</v>
      </c>
      <c r="C4335" t="s">
        <v>80</v>
      </c>
      <c r="D4335" t="s">
        <v>83</v>
      </c>
      <c r="E4335" t="s">
        <v>141</v>
      </c>
      <c r="F4335" t="s">
        <v>12688</v>
      </c>
      <c r="G4335" t="s">
        <v>200</v>
      </c>
      <c r="H4335" t="s">
        <v>144</v>
      </c>
      <c r="I4335" t="s">
        <v>136</v>
      </c>
      <c r="J4335" t="s">
        <v>137</v>
      </c>
      <c r="K4335" t="s">
        <v>138</v>
      </c>
      <c r="L4335" t="s">
        <v>12689</v>
      </c>
      <c r="M4335" t="s">
        <v>12690</v>
      </c>
      <c r="N4335">
        <v>2.414722222</v>
      </c>
      <c r="O4335">
        <v>0</v>
      </c>
      <c r="P4335">
        <v>1</v>
      </c>
      <c r="Q4335">
        <v>0</v>
      </c>
      <c r="R4335">
        <v>0</v>
      </c>
      <c r="S4335">
        <v>0</v>
      </c>
      <c r="T4335">
        <v>10</v>
      </c>
      <c r="U4335">
        <v>0</v>
      </c>
      <c r="V4335">
        <v>0</v>
      </c>
      <c r="W4335">
        <v>0</v>
      </c>
      <c r="X4335">
        <v>1.256978903257183</v>
      </c>
      <c r="Y4335">
        <v>0</v>
      </c>
      <c r="Z4335">
        <v>0</v>
      </c>
      <c r="AA4335">
        <v>0</v>
      </c>
      <c r="AB4335">
        <v>21.872745868736725</v>
      </c>
      <c r="AC4335">
        <v>0</v>
      </c>
      <c r="AD4335">
        <v>0</v>
      </c>
      <c r="AE4335">
        <v>23.129724771993907</v>
      </c>
    </row>
    <row r="4336" spans="1:31" x14ac:dyDescent="0.3">
      <c r="A4336">
        <v>2460649</v>
      </c>
      <c r="B4336">
        <v>1</v>
      </c>
      <c r="C4336" t="s">
        <v>80</v>
      </c>
      <c r="D4336" t="s">
        <v>89</v>
      </c>
      <c r="E4336" t="s">
        <v>169</v>
      </c>
      <c r="F4336" t="s">
        <v>12691</v>
      </c>
      <c r="G4336" t="s">
        <v>149</v>
      </c>
      <c r="H4336" t="s">
        <v>135</v>
      </c>
      <c r="I4336" t="s">
        <v>136</v>
      </c>
      <c r="J4336" t="s">
        <v>137</v>
      </c>
      <c r="K4336" t="s">
        <v>138</v>
      </c>
      <c r="L4336" t="s">
        <v>12692</v>
      </c>
      <c r="M4336" t="s">
        <v>12693</v>
      </c>
      <c r="N4336">
        <v>1.9158333329999999</v>
      </c>
      <c r="O4336">
        <v>1</v>
      </c>
      <c r="P4336">
        <v>291</v>
      </c>
      <c r="Q4336">
        <v>1</v>
      </c>
      <c r="R4336">
        <v>57</v>
      </c>
      <c r="S4336">
        <v>2</v>
      </c>
      <c r="T4336">
        <v>173</v>
      </c>
      <c r="U4336">
        <v>0</v>
      </c>
      <c r="V4336">
        <v>0</v>
      </c>
      <c r="W4336">
        <v>0.25396114895149563</v>
      </c>
      <c r="X4336">
        <v>326.08265017043516</v>
      </c>
      <c r="Y4336">
        <v>9.2275320032927048</v>
      </c>
      <c r="Z4336">
        <v>20.38976276304194</v>
      </c>
      <c r="AA4336">
        <v>3.9266480827068935</v>
      </c>
      <c r="AB4336">
        <v>182.8888928273762</v>
      </c>
      <c r="AC4336">
        <v>0</v>
      </c>
      <c r="AD4336">
        <v>0</v>
      </c>
      <c r="AE4336">
        <v>542.7694469958044</v>
      </c>
    </row>
    <row r="4337" spans="1:31" x14ac:dyDescent="0.3">
      <c r="A4337">
        <v>2461290</v>
      </c>
      <c r="B4337">
        <v>1</v>
      </c>
      <c r="C4337" t="s">
        <v>80</v>
      </c>
      <c r="D4337" t="s">
        <v>103</v>
      </c>
      <c r="E4337" t="s">
        <v>169</v>
      </c>
      <c r="F4337" t="s">
        <v>2518</v>
      </c>
      <c r="G4337" t="s">
        <v>3644</v>
      </c>
      <c r="H4337" t="s">
        <v>135</v>
      </c>
      <c r="I4337" t="s">
        <v>136</v>
      </c>
      <c r="J4337" t="s">
        <v>137</v>
      </c>
      <c r="K4337" t="s">
        <v>138</v>
      </c>
      <c r="L4337" t="s">
        <v>12694</v>
      </c>
      <c r="M4337" t="s">
        <v>12695</v>
      </c>
      <c r="N4337">
        <v>1.795555555</v>
      </c>
      <c r="O4337">
        <v>1</v>
      </c>
      <c r="P4337">
        <v>292</v>
      </c>
      <c r="Q4337">
        <v>18</v>
      </c>
      <c r="R4337">
        <v>106</v>
      </c>
      <c r="S4337">
        <v>10</v>
      </c>
      <c r="T4337">
        <v>49</v>
      </c>
      <c r="U4337">
        <v>4</v>
      </c>
      <c r="V4337">
        <v>0</v>
      </c>
      <c r="W4337">
        <v>7.3343951476008984</v>
      </c>
      <c r="X4337">
        <v>152.1587754341837</v>
      </c>
      <c r="Y4337">
        <v>347.086315965761</v>
      </c>
      <c r="Z4337">
        <v>165.50432048450469</v>
      </c>
      <c r="AA4337">
        <v>446.68330400642606</v>
      </c>
      <c r="AB4337">
        <v>59.318853477777225</v>
      </c>
      <c r="AC4337">
        <v>203.4928741460364</v>
      </c>
      <c r="AD4337">
        <v>0</v>
      </c>
      <c r="AE4337">
        <v>1381.5788386622901</v>
      </c>
    </row>
    <row r="4338" spans="1:31" x14ac:dyDescent="0.3">
      <c r="A4338">
        <v>2460606</v>
      </c>
      <c r="B4338">
        <v>1</v>
      </c>
      <c r="C4338" t="s">
        <v>80</v>
      </c>
      <c r="D4338" t="s">
        <v>106</v>
      </c>
      <c r="E4338" t="s">
        <v>147</v>
      </c>
      <c r="F4338" t="s">
        <v>12696</v>
      </c>
      <c r="G4338" t="s">
        <v>3644</v>
      </c>
      <c r="H4338" t="s">
        <v>135</v>
      </c>
      <c r="I4338" t="s">
        <v>136</v>
      </c>
      <c r="J4338" t="s">
        <v>137</v>
      </c>
      <c r="K4338" t="s">
        <v>138</v>
      </c>
      <c r="L4338" t="s">
        <v>12697</v>
      </c>
      <c r="M4338" t="s">
        <v>12698</v>
      </c>
      <c r="N4338">
        <v>3.142222222</v>
      </c>
      <c r="O4338">
        <v>0</v>
      </c>
      <c r="P4338">
        <v>3001</v>
      </c>
      <c r="Q4338">
        <v>0</v>
      </c>
      <c r="R4338">
        <v>6</v>
      </c>
      <c r="S4338">
        <v>0</v>
      </c>
      <c r="T4338">
        <v>282</v>
      </c>
      <c r="U4338">
        <v>0</v>
      </c>
      <c r="V4338">
        <v>1</v>
      </c>
      <c r="W4338">
        <v>0</v>
      </c>
      <c r="X4338">
        <v>2200.3024754952144</v>
      </c>
      <c r="Y4338">
        <v>0</v>
      </c>
      <c r="Z4338">
        <v>2.2866072353231663</v>
      </c>
      <c r="AA4338">
        <v>0</v>
      </c>
      <c r="AB4338">
        <v>737.51924693161345</v>
      </c>
      <c r="AC4338">
        <v>0</v>
      </c>
      <c r="AD4338">
        <v>24.612454034869764</v>
      </c>
      <c r="AE4338">
        <v>2964.7207836970206</v>
      </c>
    </row>
    <row r="4339" spans="1:31" x14ac:dyDescent="0.3">
      <c r="A4339">
        <v>2460855</v>
      </c>
      <c r="B4339">
        <v>1</v>
      </c>
      <c r="C4339" t="s">
        <v>80</v>
      </c>
      <c r="D4339" t="s">
        <v>100</v>
      </c>
      <c r="E4339" t="s">
        <v>169</v>
      </c>
      <c r="F4339" t="s">
        <v>899</v>
      </c>
      <c r="G4339" t="s">
        <v>166</v>
      </c>
      <c r="H4339" t="s">
        <v>135</v>
      </c>
      <c r="I4339" t="s">
        <v>136</v>
      </c>
      <c r="J4339" t="s">
        <v>137</v>
      </c>
      <c r="K4339" t="s">
        <v>138</v>
      </c>
      <c r="L4339" t="s">
        <v>12023</v>
      </c>
      <c r="M4339" t="s">
        <v>12699</v>
      </c>
      <c r="N4339">
        <v>4.5977777770000001</v>
      </c>
      <c r="O4339">
        <v>0</v>
      </c>
      <c r="P4339">
        <v>907</v>
      </c>
      <c r="Q4339">
        <v>3</v>
      </c>
      <c r="R4339">
        <v>72</v>
      </c>
      <c r="S4339">
        <v>2</v>
      </c>
      <c r="T4339">
        <v>99</v>
      </c>
      <c r="U4339">
        <v>0</v>
      </c>
      <c r="V4339">
        <v>0</v>
      </c>
      <c r="W4339">
        <v>0</v>
      </c>
      <c r="X4339">
        <v>1306.1848956871947</v>
      </c>
      <c r="Y4339">
        <v>1.3251557727925898</v>
      </c>
      <c r="Z4339">
        <v>180.65875617529281</v>
      </c>
      <c r="AA4339">
        <v>26.819756614876912</v>
      </c>
      <c r="AB4339">
        <v>295.37128647441472</v>
      </c>
      <c r="AC4339">
        <v>0</v>
      </c>
      <c r="AD4339">
        <v>0</v>
      </c>
      <c r="AE4339">
        <v>1810.359850724572</v>
      </c>
    </row>
    <row r="4340" spans="1:31" x14ac:dyDescent="0.3">
      <c r="A4340">
        <v>2460314</v>
      </c>
      <c r="B4340">
        <v>1</v>
      </c>
      <c r="C4340" t="s">
        <v>80</v>
      </c>
      <c r="D4340" t="s">
        <v>96</v>
      </c>
      <c r="E4340" t="s">
        <v>169</v>
      </c>
      <c r="F4340" t="s">
        <v>2091</v>
      </c>
      <c r="G4340" t="s">
        <v>149</v>
      </c>
      <c r="H4340" t="s">
        <v>135</v>
      </c>
      <c r="I4340" t="s">
        <v>136</v>
      </c>
      <c r="J4340" t="s">
        <v>137</v>
      </c>
      <c r="K4340" t="s">
        <v>138</v>
      </c>
      <c r="L4340" t="s">
        <v>12700</v>
      </c>
      <c r="M4340" t="s">
        <v>12701</v>
      </c>
      <c r="N4340">
        <v>0.44527777699999999</v>
      </c>
      <c r="O4340">
        <v>2</v>
      </c>
      <c r="P4340">
        <v>41</v>
      </c>
      <c r="Q4340">
        <v>14</v>
      </c>
      <c r="R4340">
        <v>6</v>
      </c>
      <c r="S4340">
        <v>5</v>
      </c>
      <c r="T4340">
        <v>4</v>
      </c>
      <c r="U4340">
        <v>0</v>
      </c>
      <c r="V4340">
        <v>0</v>
      </c>
      <c r="W4340">
        <v>0.34723372385648521</v>
      </c>
      <c r="X4340">
        <v>1.2371372022455409</v>
      </c>
      <c r="Y4340">
        <v>4.4172822565829613</v>
      </c>
      <c r="Z4340">
        <v>0.73909473256223379</v>
      </c>
      <c r="AA4340">
        <v>4.6756430919352701</v>
      </c>
      <c r="AB4340">
        <v>2.0630702047384828</v>
      </c>
      <c r="AC4340">
        <v>0</v>
      </c>
      <c r="AD4340">
        <v>0</v>
      </c>
      <c r="AE4340">
        <v>13.479461211920974</v>
      </c>
    </row>
    <row r="4341" spans="1:31" x14ac:dyDescent="0.3">
      <c r="A4341">
        <v>2461396</v>
      </c>
      <c r="B4341">
        <v>1</v>
      </c>
      <c r="C4341" t="s">
        <v>80</v>
      </c>
      <c r="D4341" t="s">
        <v>93</v>
      </c>
      <c r="E4341" t="s">
        <v>141</v>
      </c>
      <c r="F4341" t="s">
        <v>12702</v>
      </c>
      <c r="G4341" t="s">
        <v>156</v>
      </c>
      <c r="H4341" t="s">
        <v>144</v>
      </c>
      <c r="I4341" t="s">
        <v>136</v>
      </c>
      <c r="J4341" t="s">
        <v>137</v>
      </c>
      <c r="K4341" t="s">
        <v>138</v>
      </c>
      <c r="L4341" t="s">
        <v>12703</v>
      </c>
      <c r="M4341" t="s">
        <v>12704</v>
      </c>
      <c r="N4341">
        <v>6.630833333</v>
      </c>
      <c r="O4341">
        <v>0</v>
      </c>
      <c r="P4341">
        <v>15</v>
      </c>
      <c r="Q4341">
        <v>0</v>
      </c>
      <c r="R4341">
        <v>0</v>
      </c>
      <c r="S4341">
        <v>0</v>
      </c>
      <c r="T4341">
        <v>4</v>
      </c>
      <c r="U4341">
        <v>0</v>
      </c>
      <c r="V4341">
        <v>0</v>
      </c>
      <c r="W4341">
        <v>0</v>
      </c>
      <c r="X4341">
        <v>10.554889507539421</v>
      </c>
      <c r="Y4341">
        <v>0</v>
      </c>
      <c r="Z4341">
        <v>0</v>
      </c>
      <c r="AA4341">
        <v>0</v>
      </c>
      <c r="AB4341">
        <v>9.3278424983109502</v>
      </c>
      <c r="AC4341">
        <v>0</v>
      </c>
      <c r="AD4341">
        <v>0</v>
      </c>
      <c r="AE4341">
        <v>19.882732005850372</v>
      </c>
    </row>
    <row r="4342" spans="1:31" x14ac:dyDescent="0.3">
      <c r="A4342">
        <v>2461147</v>
      </c>
      <c r="B4342">
        <v>1</v>
      </c>
      <c r="C4342" t="s">
        <v>80</v>
      </c>
      <c r="D4342" t="s">
        <v>98</v>
      </c>
      <c r="E4342" t="s">
        <v>173</v>
      </c>
      <c r="F4342" t="s">
        <v>12705</v>
      </c>
      <c r="G4342" t="s">
        <v>175</v>
      </c>
      <c r="H4342" t="s">
        <v>144</v>
      </c>
      <c r="I4342" t="s">
        <v>136</v>
      </c>
      <c r="J4342" t="s">
        <v>137</v>
      </c>
      <c r="K4342" t="s">
        <v>138</v>
      </c>
      <c r="L4342" t="s">
        <v>12706</v>
      </c>
      <c r="M4342" t="s">
        <v>12707</v>
      </c>
      <c r="N4342">
        <v>1.7283333329999999</v>
      </c>
      <c r="O4342">
        <v>0</v>
      </c>
      <c r="P4342">
        <v>1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0.36085303624821763</v>
      </c>
      <c r="Y4342">
        <v>0</v>
      </c>
      <c r="Z4342">
        <v>0</v>
      </c>
      <c r="AA4342">
        <v>0</v>
      </c>
      <c r="AB4342">
        <v>0</v>
      </c>
      <c r="AC4342">
        <v>0</v>
      </c>
      <c r="AD4342">
        <v>0</v>
      </c>
      <c r="AE4342">
        <v>0.36085303624821763</v>
      </c>
    </row>
    <row r="4343" spans="1:31" x14ac:dyDescent="0.3">
      <c r="A4343">
        <v>2460755</v>
      </c>
      <c r="B4343">
        <v>1</v>
      </c>
      <c r="C4343" t="s">
        <v>81</v>
      </c>
      <c r="D4343" t="s">
        <v>113</v>
      </c>
      <c r="E4343" t="s">
        <v>147</v>
      </c>
      <c r="F4343" t="s">
        <v>11882</v>
      </c>
      <c r="G4343" t="s">
        <v>149</v>
      </c>
      <c r="H4343" t="s">
        <v>135</v>
      </c>
      <c r="I4343" t="s">
        <v>136</v>
      </c>
      <c r="J4343" t="s">
        <v>137</v>
      </c>
      <c r="K4343" t="s">
        <v>138</v>
      </c>
      <c r="L4343" t="s">
        <v>12708</v>
      </c>
      <c r="M4343" t="s">
        <v>12709</v>
      </c>
      <c r="N4343">
        <v>1.9444444439999999</v>
      </c>
      <c r="O4343">
        <v>0</v>
      </c>
      <c r="P4343">
        <v>387</v>
      </c>
      <c r="Q4343">
        <v>1</v>
      </c>
      <c r="R4343">
        <v>27</v>
      </c>
      <c r="S4343">
        <v>2</v>
      </c>
      <c r="T4343">
        <v>16</v>
      </c>
      <c r="U4343">
        <v>0</v>
      </c>
      <c r="V4343">
        <v>0</v>
      </c>
      <c r="W4343">
        <v>0</v>
      </c>
      <c r="X4343">
        <v>75.221647713517825</v>
      </c>
      <c r="Y4343">
        <v>0.47323805350739284</v>
      </c>
      <c r="Z4343">
        <v>13.341532715606633</v>
      </c>
      <c r="AA4343">
        <v>171.57586556029489</v>
      </c>
      <c r="AB4343">
        <v>25.271545288932685</v>
      </c>
      <c r="AC4343">
        <v>0</v>
      </c>
      <c r="AD4343">
        <v>0</v>
      </c>
      <c r="AE4343">
        <v>285.88382933185937</v>
      </c>
    </row>
    <row r="4344" spans="1:31" x14ac:dyDescent="0.3">
      <c r="A4344">
        <v>2461296</v>
      </c>
      <c r="B4344">
        <v>1</v>
      </c>
      <c r="C4344" t="s">
        <v>80</v>
      </c>
      <c r="D4344" t="s">
        <v>96</v>
      </c>
      <c r="E4344" t="s">
        <v>169</v>
      </c>
      <c r="F4344" t="s">
        <v>12710</v>
      </c>
      <c r="G4344" t="s">
        <v>149</v>
      </c>
      <c r="H4344" t="s">
        <v>135</v>
      </c>
      <c r="I4344" t="s">
        <v>136</v>
      </c>
      <c r="J4344" t="s">
        <v>137</v>
      </c>
      <c r="K4344" t="s">
        <v>138</v>
      </c>
      <c r="L4344" t="s">
        <v>12711</v>
      </c>
      <c r="M4344" t="s">
        <v>12712</v>
      </c>
      <c r="N4344">
        <v>0.42472222199999998</v>
      </c>
      <c r="O4344">
        <v>0</v>
      </c>
      <c r="P4344">
        <v>1307</v>
      </c>
      <c r="Q4344">
        <v>0</v>
      </c>
      <c r="R4344">
        <v>4</v>
      </c>
      <c r="S4344">
        <v>4</v>
      </c>
      <c r="T4344">
        <v>118</v>
      </c>
      <c r="U4344">
        <v>0</v>
      </c>
      <c r="V4344">
        <v>0</v>
      </c>
      <c r="W4344">
        <v>0</v>
      </c>
      <c r="X4344">
        <v>295.45145043569789</v>
      </c>
      <c r="Y4344">
        <v>0</v>
      </c>
      <c r="Z4344">
        <v>3.7425616151893104E-2</v>
      </c>
      <c r="AA4344">
        <v>3.7568893456196419</v>
      </c>
      <c r="AB4344">
        <v>87.504383482133278</v>
      </c>
      <c r="AC4344">
        <v>0</v>
      </c>
      <c r="AD4344">
        <v>0</v>
      </c>
      <c r="AE4344">
        <v>386.7501488796027</v>
      </c>
    </row>
    <row r="4345" spans="1:31" x14ac:dyDescent="0.3">
      <c r="A4345">
        <v>2461439</v>
      </c>
      <c r="B4345">
        <v>1</v>
      </c>
      <c r="C4345" t="s">
        <v>80</v>
      </c>
      <c r="D4345" t="s">
        <v>92</v>
      </c>
      <c r="E4345" t="s">
        <v>173</v>
      </c>
      <c r="F4345" t="s">
        <v>10636</v>
      </c>
      <c r="G4345" t="s">
        <v>175</v>
      </c>
      <c r="H4345" t="s">
        <v>144</v>
      </c>
      <c r="I4345" t="s">
        <v>136</v>
      </c>
      <c r="J4345" t="s">
        <v>137</v>
      </c>
      <c r="K4345" t="s">
        <v>138</v>
      </c>
      <c r="L4345" t="s">
        <v>12713</v>
      </c>
      <c r="M4345" t="s">
        <v>12714</v>
      </c>
      <c r="N4345">
        <v>1.1950000000000001</v>
      </c>
      <c r="O4345">
        <v>0</v>
      </c>
      <c r="P4345">
        <v>12</v>
      </c>
      <c r="Q4345">
        <v>0</v>
      </c>
      <c r="R4345">
        <v>0</v>
      </c>
      <c r="S4345">
        <v>0</v>
      </c>
      <c r="T4345">
        <v>0</v>
      </c>
      <c r="U4345">
        <v>0</v>
      </c>
      <c r="V4345">
        <v>0</v>
      </c>
      <c r="W4345">
        <v>0</v>
      </c>
      <c r="X4345">
        <v>2.9794870220217855</v>
      </c>
      <c r="Y4345">
        <v>0</v>
      </c>
      <c r="Z4345">
        <v>0</v>
      </c>
      <c r="AA4345">
        <v>0</v>
      </c>
      <c r="AB4345">
        <v>0</v>
      </c>
      <c r="AC4345">
        <v>0</v>
      </c>
      <c r="AD4345">
        <v>0</v>
      </c>
      <c r="AE4345">
        <v>2.9794870220217855</v>
      </c>
    </row>
    <row r="4346" spans="1:31" x14ac:dyDescent="0.3">
      <c r="A4346">
        <v>2460775</v>
      </c>
      <c r="B4346">
        <v>1</v>
      </c>
      <c r="C4346" t="s">
        <v>80</v>
      </c>
      <c r="D4346" t="s">
        <v>106</v>
      </c>
      <c r="E4346" t="s">
        <v>169</v>
      </c>
      <c r="F4346" t="s">
        <v>12220</v>
      </c>
      <c r="G4346" t="s">
        <v>149</v>
      </c>
      <c r="H4346" t="s">
        <v>135</v>
      </c>
      <c r="I4346" t="s">
        <v>136</v>
      </c>
      <c r="J4346" t="s">
        <v>137</v>
      </c>
      <c r="K4346" t="s">
        <v>138</v>
      </c>
      <c r="L4346" t="s">
        <v>12715</v>
      </c>
      <c r="M4346" t="s">
        <v>12716</v>
      </c>
      <c r="N4346">
        <v>0.76388888799999999</v>
      </c>
      <c r="O4346">
        <v>0</v>
      </c>
      <c r="P4346">
        <v>31</v>
      </c>
      <c r="Q4346">
        <v>14</v>
      </c>
      <c r="R4346">
        <v>47</v>
      </c>
      <c r="S4346">
        <v>12</v>
      </c>
      <c r="T4346">
        <v>23</v>
      </c>
      <c r="U4346">
        <v>3</v>
      </c>
      <c r="V4346">
        <v>0</v>
      </c>
      <c r="W4346">
        <v>0</v>
      </c>
      <c r="X4346">
        <v>10.367761712966917</v>
      </c>
      <c r="Y4346">
        <v>13.445048491772457</v>
      </c>
      <c r="Z4346">
        <v>30.26106648092189</v>
      </c>
      <c r="AA4346">
        <v>45.050971232151923</v>
      </c>
      <c r="AB4346">
        <v>56.974131731080675</v>
      </c>
      <c r="AC4346">
        <v>273.42919672451001</v>
      </c>
      <c r="AD4346">
        <v>0</v>
      </c>
      <c r="AE4346">
        <v>429.52817637340388</v>
      </c>
    </row>
    <row r="4347" spans="1:31" x14ac:dyDescent="0.3">
      <c r="A4347">
        <v>2460752</v>
      </c>
      <c r="B4347">
        <v>1</v>
      </c>
      <c r="C4347" t="s">
        <v>80</v>
      </c>
      <c r="D4347" t="s">
        <v>86</v>
      </c>
      <c r="E4347" t="s">
        <v>173</v>
      </c>
      <c r="F4347" t="s">
        <v>12717</v>
      </c>
      <c r="G4347" t="s">
        <v>175</v>
      </c>
      <c r="H4347" t="s">
        <v>144</v>
      </c>
      <c r="I4347" t="s">
        <v>136</v>
      </c>
      <c r="J4347" t="s">
        <v>137</v>
      </c>
      <c r="K4347" t="s">
        <v>138</v>
      </c>
      <c r="L4347" t="s">
        <v>12718</v>
      </c>
      <c r="M4347" t="s">
        <v>12719</v>
      </c>
      <c r="N4347">
        <v>6.3041666660000004</v>
      </c>
      <c r="O4347">
        <v>0</v>
      </c>
      <c r="P4347">
        <v>1</v>
      </c>
      <c r="Q4347">
        <v>0</v>
      </c>
      <c r="R4347">
        <v>0</v>
      </c>
      <c r="S4347">
        <v>0</v>
      </c>
      <c r="T4347">
        <v>0</v>
      </c>
      <c r="U4347">
        <v>0</v>
      </c>
      <c r="V4347">
        <v>0</v>
      </c>
      <c r="W4347">
        <v>0</v>
      </c>
      <c r="X4347">
        <v>3.1118093674386498</v>
      </c>
      <c r="Y4347">
        <v>0</v>
      </c>
      <c r="Z4347">
        <v>0</v>
      </c>
      <c r="AA4347">
        <v>0</v>
      </c>
      <c r="AB4347">
        <v>0</v>
      </c>
      <c r="AC4347">
        <v>0</v>
      </c>
      <c r="AD4347">
        <v>0</v>
      </c>
      <c r="AE4347">
        <v>3.1118093674386498</v>
      </c>
    </row>
    <row r="4348" spans="1:31" x14ac:dyDescent="0.3">
      <c r="A4348">
        <v>2460420</v>
      </c>
      <c r="B4348">
        <v>1</v>
      </c>
      <c r="C4348" t="s">
        <v>81</v>
      </c>
      <c r="D4348" t="s">
        <v>128</v>
      </c>
      <c r="E4348" t="s">
        <v>169</v>
      </c>
      <c r="F4348" t="s">
        <v>8027</v>
      </c>
      <c r="G4348" t="s">
        <v>149</v>
      </c>
      <c r="H4348" t="s">
        <v>135</v>
      </c>
      <c r="I4348" t="s">
        <v>136</v>
      </c>
      <c r="J4348" t="s">
        <v>137</v>
      </c>
      <c r="K4348" t="s">
        <v>138</v>
      </c>
      <c r="L4348" t="s">
        <v>12720</v>
      </c>
      <c r="M4348" t="s">
        <v>12721</v>
      </c>
      <c r="N4348">
        <v>6.0786111109999998</v>
      </c>
      <c r="O4348">
        <v>20</v>
      </c>
      <c r="P4348">
        <v>121</v>
      </c>
      <c r="Q4348">
        <v>301</v>
      </c>
      <c r="R4348">
        <v>97</v>
      </c>
      <c r="S4348">
        <v>11</v>
      </c>
      <c r="T4348">
        <v>6</v>
      </c>
      <c r="U4348">
        <v>0</v>
      </c>
      <c r="V4348">
        <v>0</v>
      </c>
      <c r="W4348">
        <v>20.991028588995764</v>
      </c>
      <c r="X4348">
        <v>195.20976688169063</v>
      </c>
      <c r="Y4348">
        <v>517.08966557580106</v>
      </c>
      <c r="Z4348">
        <v>192.75583900673635</v>
      </c>
      <c r="AA4348">
        <v>45.324552550362895</v>
      </c>
      <c r="AB4348">
        <v>32.898309188253613</v>
      </c>
      <c r="AC4348">
        <v>0</v>
      </c>
      <c r="AD4348">
        <v>0</v>
      </c>
      <c r="AE4348">
        <v>1004.2691617918404</v>
      </c>
    </row>
    <row r="4349" spans="1:31" x14ac:dyDescent="0.3">
      <c r="A4349">
        <v>2461416</v>
      </c>
      <c r="B4349">
        <v>1</v>
      </c>
      <c r="C4349" t="s">
        <v>80</v>
      </c>
      <c r="D4349" t="s">
        <v>106</v>
      </c>
      <c r="E4349" t="s">
        <v>141</v>
      </c>
      <c r="F4349" t="s">
        <v>10487</v>
      </c>
      <c r="G4349" t="s">
        <v>156</v>
      </c>
      <c r="H4349" t="s">
        <v>144</v>
      </c>
      <c r="I4349" t="s">
        <v>136</v>
      </c>
      <c r="J4349" t="s">
        <v>137</v>
      </c>
      <c r="K4349" t="s">
        <v>138</v>
      </c>
      <c r="L4349" t="s">
        <v>12722</v>
      </c>
      <c r="M4349" t="s">
        <v>12723</v>
      </c>
      <c r="N4349">
        <v>0.694722222</v>
      </c>
      <c r="O4349">
        <v>0</v>
      </c>
      <c r="P4349">
        <v>210</v>
      </c>
      <c r="Q4349">
        <v>0</v>
      </c>
      <c r="R4349">
        <v>0</v>
      </c>
      <c r="S4349">
        <v>0</v>
      </c>
      <c r="T4349">
        <v>11</v>
      </c>
      <c r="U4349">
        <v>0</v>
      </c>
      <c r="V4349">
        <v>0</v>
      </c>
      <c r="W4349">
        <v>0</v>
      </c>
      <c r="X4349">
        <v>35.235371994957646</v>
      </c>
      <c r="Y4349">
        <v>0</v>
      </c>
      <c r="Z4349">
        <v>0</v>
      </c>
      <c r="AA4349">
        <v>0</v>
      </c>
      <c r="AB4349">
        <v>4.1931413418091106</v>
      </c>
      <c r="AC4349">
        <v>0</v>
      </c>
      <c r="AD4349">
        <v>0</v>
      </c>
      <c r="AE4349">
        <v>39.428513336766756</v>
      </c>
    </row>
    <row r="4350" spans="1:31" x14ac:dyDescent="0.3">
      <c r="A4350">
        <v>2461462</v>
      </c>
      <c r="B4350">
        <v>1</v>
      </c>
      <c r="C4350" t="s">
        <v>80</v>
      </c>
      <c r="D4350" t="s">
        <v>103</v>
      </c>
      <c r="E4350" t="s">
        <v>132</v>
      </c>
      <c r="F4350" t="s">
        <v>12681</v>
      </c>
      <c r="G4350" t="s">
        <v>143</v>
      </c>
      <c r="H4350" t="s">
        <v>135</v>
      </c>
      <c r="I4350" t="s">
        <v>136</v>
      </c>
      <c r="J4350" t="s">
        <v>137</v>
      </c>
      <c r="K4350" t="s">
        <v>138</v>
      </c>
      <c r="L4350" t="s">
        <v>12724</v>
      </c>
      <c r="M4350" t="s">
        <v>12725</v>
      </c>
      <c r="N4350">
        <v>3.0563888879999999</v>
      </c>
      <c r="O4350">
        <v>0</v>
      </c>
      <c r="P4350">
        <v>35</v>
      </c>
      <c r="Q4350">
        <v>2</v>
      </c>
      <c r="R4350">
        <v>14</v>
      </c>
      <c r="S4350">
        <v>17</v>
      </c>
      <c r="T4350">
        <v>23</v>
      </c>
      <c r="U4350">
        <v>19</v>
      </c>
      <c r="V4350">
        <v>0</v>
      </c>
      <c r="W4350">
        <v>0</v>
      </c>
      <c r="X4350">
        <v>26.361436123419555</v>
      </c>
      <c r="Y4350">
        <v>2.2146559683180098</v>
      </c>
      <c r="Z4350">
        <v>4.4895759276304004</v>
      </c>
      <c r="AA4350">
        <v>583.11821918988994</v>
      </c>
      <c r="AB4350">
        <v>15.945980364927919</v>
      </c>
      <c r="AC4350">
        <v>3374.9604824513626</v>
      </c>
      <c r="AD4350">
        <v>0</v>
      </c>
      <c r="AE4350">
        <v>4007.0903500255486</v>
      </c>
    </row>
    <row r="4351" spans="1:31" x14ac:dyDescent="0.3">
      <c r="A4351">
        <v>2460938</v>
      </c>
      <c r="B4351">
        <v>1</v>
      </c>
      <c r="C4351" t="s">
        <v>80</v>
      </c>
      <c r="D4351" t="s">
        <v>101</v>
      </c>
      <c r="E4351" t="s">
        <v>147</v>
      </c>
      <c r="F4351" t="s">
        <v>10602</v>
      </c>
      <c r="G4351" t="s">
        <v>134</v>
      </c>
      <c r="H4351" t="s">
        <v>135</v>
      </c>
      <c r="I4351" t="s">
        <v>136</v>
      </c>
      <c r="J4351" t="s">
        <v>137</v>
      </c>
      <c r="K4351" t="s">
        <v>138</v>
      </c>
      <c r="L4351" t="s">
        <v>12726</v>
      </c>
      <c r="M4351" t="s">
        <v>12727</v>
      </c>
      <c r="N4351">
        <v>0.52638888800000005</v>
      </c>
      <c r="O4351">
        <v>3</v>
      </c>
      <c r="P4351">
        <v>101</v>
      </c>
      <c r="Q4351">
        <v>5</v>
      </c>
      <c r="R4351">
        <v>30</v>
      </c>
      <c r="S4351">
        <v>6</v>
      </c>
      <c r="T4351">
        <v>27</v>
      </c>
      <c r="U4351">
        <v>0</v>
      </c>
      <c r="V4351">
        <v>0</v>
      </c>
      <c r="W4351">
        <v>0.79693870833307989</v>
      </c>
      <c r="X4351">
        <v>11.859233548455638</v>
      </c>
      <c r="Y4351">
        <v>61.883231364989257</v>
      </c>
      <c r="Z4351">
        <v>2.3151409840209203</v>
      </c>
      <c r="AA4351">
        <v>5.8628912712894312</v>
      </c>
      <c r="AB4351">
        <v>21.366012791747554</v>
      </c>
      <c r="AC4351">
        <v>0</v>
      </c>
      <c r="AD4351">
        <v>0</v>
      </c>
      <c r="AE4351">
        <v>104.08344866883587</v>
      </c>
    </row>
    <row r="4352" spans="1:31" x14ac:dyDescent="0.3">
      <c r="A4352">
        <v>2460961</v>
      </c>
      <c r="B4352">
        <v>1</v>
      </c>
      <c r="C4352" t="s">
        <v>80</v>
      </c>
      <c r="D4352" t="s">
        <v>106</v>
      </c>
      <c r="E4352" t="s">
        <v>132</v>
      </c>
      <c r="F4352" t="s">
        <v>12728</v>
      </c>
      <c r="G4352" t="s">
        <v>381</v>
      </c>
      <c r="H4352" t="s">
        <v>135</v>
      </c>
      <c r="I4352" t="s">
        <v>136</v>
      </c>
      <c r="J4352" t="s">
        <v>137</v>
      </c>
      <c r="K4352" t="s">
        <v>138</v>
      </c>
      <c r="L4352" t="s">
        <v>12729</v>
      </c>
      <c r="M4352" t="s">
        <v>12730</v>
      </c>
      <c r="N4352">
        <v>0.56083333300000004</v>
      </c>
      <c r="O4352">
        <v>0</v>
      </c>
      <c r="P4352">
        <v>491</v>
      </c>
      <c r="Q4352">
        <v>35</v>
      </c>
      <c r="R4352">
        <v>103</v>
      </c>
      <c r="S4352">
        <v>13</v>
      </c>
      <c r="T4352">
        <v>99</v>
      </c>
      <c r="U4352">
        <v>1</v>
      </c>
      <c r="V4352">
        <v>0</v>
      </c>
      <c r="W4352">
        <v>0</v>
      </c>
      <c r="X4352">
        <v>81.696035609053069</v>
      </c>
      <c r="Y4352">
        <v>59.165428671021154</v>
      </c>
      <c r="Z4352">
        <v>37.150415216124244</v>
      </c>
      <c r="AA4352">
        <v>26.77139311359927</v>
      </c>
      <c r="AB4352">
        <v>47.857843532671794</v>
      </c>
      <c r="AC4352">
        <v>24.315894555865533</v>
      </c>
      <c r="AD4352">
        <v>0</v>
      </c>
      <c r="AE4352">
        <v>276.95701069833507</v>
      </c>
    </row>
    <row r="4353" spans="1:31" x14ac:dyDescent="0.3">
      <c r="A4353">
        <v>2460397</v>
      </c>
      <c r="B4353">
        <v>1</v>
      </c>
      <c r="C4353" t="s">
        <v>80</v>
      </c>
      <c r="D4353" t="s">
        <v>89</v>
      </c>
      <c r="E4353" t="s">
        <v>182</v>
      </c>
      <c r="F4353" t="s">
        <v>12731</v>
      </c>
      <c r="G4353" t="s">
        <v>259</v>
      </c>
      <c r="H4353" t="s">
        <v>144</v>
      </c>
      <c r="I4353" t="s">
        <v>136</v>
      </c>
      <c r="J4353" t="s">
        <v>137</v>
      </c>
      <c r="K4353" t="s">
        <v>138</v>
      </c>
      <c r="L4353" t="s">
        <v>12732</v>
      </c>
      <c r="M4353" t="s">
        <v>12733</v>
      </c>
      <c r="N4353">
        <v>0.69388888800000004</v>
      </c>
      <c r="O4353">
        <v>0</v>
      </c>
      <c r="P4353">
        <v>50</v>
      </c>
      <c r="Q4353">
        <v>0</v>
      </c>
      <c r="R4353">
        <v>0</v>
      </c>
      <c r="S4353">
        <v>0</v>
      </c>
      <c r="T4353">
        <v>1</v>
      </c>
      <c r="U4353">
        <v>0</v>
      </c>
      <c r="V4353">
        <v>0</v>
      </c>
      <c r="W4353">
        <v>0</v>
      </c>
      <c r="X4353">
        <v>14.590309588189477</v>
      </c>
      <c r="Y4353">
        <v>0</v>
      </c>
      <c r="Z4353">
        <v>0</v>
      </c>
      <c r="AA4353">
        <v>0</v>
      </c>
      <c r="AB4353">
        <v>1.3688487446573767</v>
      </c>
      <c r="AC4353">
        <v>0</v>
      </c>
      <c r="AD4353">
        <v>0</v>
      </c>
      <c r="AE4353">
        <v>15.959158332846854</v>
      </c>
    </row>
    <row r="4354" spans="1:31" x14ac:dyDescent="0.3">
      <c r="A4354">
        <v>2480981</v>
      </c>
      <c r="B4354">
        <v>1</v>
      </c>
      <c r="C4354" t="s">
        <v>80</v>
      </c>
      <c r="D4354" t="s">
        <v>95</v>
      </c>
      <c r="E4354" t="s">
        <v>132</v>
      </c>
      <c r="F4354" t="s">
        <v>12363</v>
      </c>
      <c r="G4354" t="s">
        <v>149</v>
      </c>
      <c r="H4354" t="s">
        <v>135</v>
      </c>
      <c r="I4354" t="s">
        <v>136</v>
      </c>
      <c r="J4354" t="s">
        <v>137</v>
      </c>
      <c r="K4354" t="s">
        <v>138</v>
      </c>
      <c r="L4354" t="s">
        <v>12734</v>
      </c>
      <c r="M4354" t="s">
        <v>12205</v>
      </c>
      <c r="N4354">
        <v>4.9474999999999998</v>
      </c>
      <c r="O4354">
        <v>1</v>
      </c>
      <c r="P4354">
        <v>192</v>
      </c>
      <c r="Q4354">
        <v>0</v>
      </c>
      <c r="R4354">
        <v>2</v>
      </c>
      <c r="S4354">
        <v>18</v>
      </c>
      <c r="T4354">
        <v>19</v>
      </c>
      <c r="U4354">
        <v>2</v>
      </c>
      <c r="V4354">
        <v>0</v>
      </c>
      <c r="W4354">
        <v>1.6280447436140717</v>
      </c>
      <c r="X4354">
        <v>127.08500511300639</v>
      </c>
      <c r="Y4354">
        <v>0</v>
      </c>
      <c r="Z4354">
        <v>0.62834693529473307</v>
      </c>
      <c r="AA4354">
        <v>121.46371677325564</v>
      </c>
      <c r="AB4354">
        <v>37.58896052306774</v>
      </c>
      <c r="AC4354">
        <v>461.28610852262273</v>
      </c>
      <c r="AD4354">
        <v>0</v>
      </c>
      <c r="AE4354">
        <v>749.68018261086127</v>
      </c>
    </row>
    <row r="4355" spans="1:31" x14ac:dyDescent="0.3">
      <c r="A4355">
        <v>2480440</v>
      </c>
      <c r="B4355">
        <v>1</v>
      </c>
      <c r="C4355" t="s">
        <v>81</v>
      </c>
      <c r="D4355" t="s">
        <v>122</v>
      </c>
      <c r="E4355" t="s">
        <v>169</v>
      </c>
      <c r="F4355" t="s">
        <v>12735</v>
      </c>
      <c r="G4355" t="s">
        <v>149</v>
      </c>
      <c r="H4355" t="s">
        <v>135</v>
      </c>
      <c r="I4355" t="s">
        <v>136</v>
      </c>
      <c r="J4355" t="s">
        <v>137</v>
      </c>
      <c r="K4355" t="s">
        <v>138</v>
      </c>
      <c r="L4355" t="s">
        <v>12736</v>
      </c>
      <c r="M4355" t="s">
        <v>12737</v>
      </c>
      <c r="N4355">
        <v>0.29055555500000002</v>
      </c>
      <c r="O4355">
        <v>6</v>
      </c>
      <c r="P4355">
        <v>4055</v>
      </c>
      <c r="Q4355">
        <v>98</v>
      </c>
      <c r="R4355">
        <v>150</v>
      </c>
      <c r="S4355">
        <v>66</v>
      </c>
      <c r="T4355">
        <v>392</v>
      </c>
      <c r="U4355">
        <v>3</v>
      </c>
      <c r="V4355">
        <v>1</v>
      </c>
      <c r="W4355">
        <v>0.47443537618128989</v>
      </c>
      <c r="X4355">
        <v>176.62075813165552</v>
      </c>
      <c r="Y4355">
        <v>20.486492297813673</v>
      </c>
      <c r="Z4355">
        <v>5.7587349138464381</v>
      </c>
      <c r="AA4355">
        <v>50.182364539447235</v>
      </c>
      <c r="AB4355">
        <v>47.2602779336179</v>
      </c>
      <c r="AC4355">
        <v>26.153956805238987</v>
      </c>
      <c r="AD4355">
        <v>20.164878888807763</v>
      </c>
      <c r="AE4355">
        <v>347.10189888660881</v>
      </c>
    </row>
    <row r="4356" spans="1:31" x14ac:dyDescent="0.3">
      <c r="A4356">
        <v>2460374</v>
      </c>
      <c r="B4356">
        <v>1</v>
      </c>
      <c r="C4356" t="s">
        <v>80</v>
      </c>
      <c r="D4356" t="s">
        <v>95</v>
      </c>
      <c r="E4356" t="s">
        <v>284</v>
      </c>
      <c r="F4356" t="s">
        <v>12255</v>
      </c>
      <c r="G4356" t="s">
        <v>149</v>
      </c>
      <c r="H4356" t="s">
        <v>135</v>
      </c>
      <c r="I4356" t="s">
        <v>136</v>
      </c>
      <c r="J4356" t="s">
        <v>137</v>
      </c>
      <c r="K4356" t="s">
        <v>138</v>
      </c>
      <c r="L4356" t="s">
        <v>12738</v>
      </c>
      <c r="M4356" t="s">
        <v>12739</v>
      </c>
      <c r="N4356">
        <v>0.42125722199999999</v>
      </c>
      <c r="O4356">
        <v>32</v>
      </c>
      <c r="P4356">
        <v>664</v>
      </c>
      <c r="Q4356">
        <v>59</v>
      </c>
      <c r="R4356">
        <v>56</v>
      </c>
      <c r="S4356">
        <v>48</v>
      </c>
      <c r="T4356">
        <v>81</v>
      </c>
      <c r="U4356">
        <v>2</v>
      </c>
      <c r="V4356">
        <v>0</v>
      </c>
      <c r="W4356">
        <v>14.89629861602325</v>
      </c>
      <c r="X4356">
        <v>61.244953014644132</v>
      </c>
      <c r="Y4356">
        <v>177.60474107546156</v>
      </c>
      <c r="Z4356">
        <v>4.7345720114728644</v>
      </c>
      <c r="AA4356">
        <v>75.93415777527045</v>
      </c>
      <c r="AB4356">
        <v>18.355981165321104</v>
      </c>
      <c r="AC4356">
        <v>48.646414895932729</v>
      </c>
      <c r="AD4356">
        <v>0</v>
      </c>
      <c r="AE4356">
        <v>401.41711855412615</v>
      </c>
    </row>
    <row r="4357" spans="1:31" x14ac:dyDescent="0.3">
      <c r="A4357">
        <v>2460915</v>
      </c>
      <c r="B4357">
        <v>1</v>
      </c>
      <c r="C4357" t="s">
        <v>80</v>
      </c>
      <c r="D4357" t="s">
        <v>95</v>
      </c>
      <c r="E4357" t="s">
        <v>132</v>
      </c>
      <c r="F4357" t="s">
        <v>12740</v>
      </c>
      <c r="G4357" t="s">
        <v>2092</v>
      </c>
      <c r="H4357" t="s">
        <v>135</v>
      </c>
      <c r="I4357" t="s">
        <v>136</v>
      </c>
      <c r="J4357" t="s">
        <v>137</v>
      </c>
      <c r="K4357" t="s">
        <v>138</v>
      </c>
      <c r="L4357" t="s">
        <v>12741</v>
      </c>
      <c r="M4357" t="s">
        <v>12742</v>
      </c>
      <c r="N4357">
        <v>4.602222222</v>
      </c>
      <c r="O4357">
        <v>0</v>
      </c>
      <c r="P4357">
        <v>652</v>
      </c>
      <c r="Q4357">
        <v>3</v>
      </c>
      <c r="R4357">
        <v>17</v>
      </c>
      <c r="S4357">
        <v>3</v>
      </c>
      <c r="T4357">
        <v>35</v>
      </c>
      <c r="U4357">
        <v>0</v>
      </c>
      <c r="V4357">
        <v>0</v>
      </c>
      <c r="W4357">
        <v>0</v>
      </c>
      <c r="X4357">
        <v>662.42350888758403</v>
      </c>
      <c r="Y4357">
        <v>11.937223055432591</v>
      </c>
      <c r="Z4357">
        <v>19.26625706632727</v>
      </c>
      <c r="AA4357">
        <v>174.93426513840481</v>
      </c>
      <c r="AB4357">
        <v>118.31315315133071</v>
      </c>
      <c r="AC4357">
        <v>0</v>
      </c>
      <c r="AD4357">
        <v>0</v>
      </c>
      <c r="AE4357">
        <v>986.87440729907939</v>
      </c>
    </row>
    <row r="4358" spans="1:31" x14ac:dyDescent="0.3">
      <c r="A4358">
        <v>2460875</v>
      </c>
      <c r="B4358">
        <v>1</v>
      </c>
      <c r="C4358" t="s">
        <v>81</v>
      </c>
      <c r="D4358" t="s">
        <v>115</v>
      </c>
      <c r="E4358" t="s">
        <v>132</v>
      </c>
      <c r="F4358" t="s">
        <v>12743</v>
      </c>
      <c r="G4358" t="s">
        <v>149</v>
      </c>
      <c r="H4358" t="s">
        <v>135</v>
      </c>
      <c r="I4358" t="s">
        <v>136</v>
      </c>
      <c r="J4358" t="s">
        <v>137</v>
      </c>
      <c r="K4358" t="s">
        <v>138</v>
      </c>
      <c r="L4358" t="s">
        <v>12744</v>
      </c>
      <c r="M4358" t="s">
        <v>12745</v>
      </c>
      <c r="N4358">
        <v>24.016666665999999</v>
      </c>
      <c r="O4358">
        <v>0</v>
      </c>
      <c r="P4358">
        <v>1326</v>
      </c>
      <c r="Q4358">
        <v>1</v>
      </c>
      <c r="R4358">
        <v>21</v>
      </c>
      <c r="S4358">
        <v>8</v>
      </c>
      <c r="T4358">
        <v>121</v>
      </c>
      <c r="U4358">
        <v>1</v>
      </c>
      <c r="V4358">
        <v>0</v>
      </c>
      <c r="W4358">
        <v>0</v>
      </c>
      <c r="X4358">
        <v>2902.8656037795467</v>
      </c>
      <c r="Y4358">
        <v>13.848004410273631</v>
      </c>
      <c r="Z4358">
        <v>20.373822028688423</v>
      </c>
      <c r="AA4358">
        <v>243.39087625406205</v>
      </c>
      <c r="AB4358">
        <v>866.95481492886722</v>
      </c>
      <c r="AC4358">
        <v>432.03180005826994</v>
      </c>
      <c r="AD4358">
        <v>0</v>
      </c>
      <c r="AE4358">
        <v>4479.4649214597075</v>
      </c>
    </row>
    <row r="4359" spans="1:31" x14ac:dyDescent="0.3">
      <c r="A4359">
        <v>2461316</v>
      </c>
      <c r="B4359">
        <v>1</v>
      </c>
      <c r="C4359" t="s">
        <v>80</v>
      </c>
      <c r="D4359" t="s">
        <v>96</v>
      </c>
      <c r="E4359" t="s">
        <v>141</v>
      </c>
      <c r="F4359" t="s">
        <v>12746</v>
      </c>
      <c r="G4359" t="s">
        <v>156</v>
      </c>
      <c r="H4359" t="s">
        <v>144</v>
      </c>
      <c r="I4359" t="s">
        <v>136</v>
      </c>
      <c r="J4359" t="s">
        <v>137</v>
      </c>
      <c r="K4359" t="s">
        <v>138</v>
      </c>
      <c r="L4359" t="s">
        <v>12747</v>
      </c>
      <c r="M4359" t="s">
        <v>12748</v>
      </c>
      <c r="N4359">
        <v>0.96722222199999996</v>
      </c>
      <c r="O4359">
        <v>0</v>
      </c>
      <c r="P4359">
        <v>13</v>
      </c>
      <c r="Q4359">
        <v>0</v>
      </c>
      <c r="R4359">
        <v>0</v>
      </c>
      <c r="S4359">
        <v>0</v>
      </c>
      <c r="T4359">
        <v>0</v>
      </c>
      <c r="U4359">
        <v>0</v>
      </c>
      <c r="V4359">
        <v>0</v>
      </c>
      <c r="W4359">
        <v>0</v>
      </c>
      <c r="X4359">
        <v>0.63165792674927657</v>
      </c>
      <c r="Y4359">
        <v>0</v>
      </c>
      <c r="Z4359">
        <v>0</v>
      </c>
      <c r="AA4359">
        <v>0</v>
      </c>
      <c r="AB4359">
        <v>0</v>
      </c>
      <c r="AC4359">
        <v>0</v>
      </c>
      <c r="AD4359">
        <v>0</v>
      </c>
      <c r="AE4359">
        <v>0.63165792674927657</v>
      </c>
    </row>
    <row r="4360" spans="1:31" x14ac:dyDescent="0.3">
      <c r="A4360">
        <v>2461230</v>
      </c>
      <c r="B4360">
        <v>1</v>
      </c>
      <c r="C4360" t="s">
        <v>80</v>
      </c>
      <c r="D4360" t="s">
        <v>101</v>
      </c>
      <c r="E4360" t="s">
        <v>132</v>
      </c>
      <c r="F4360" t="s">
        <v>6970</v>
      </c>
      <c r="G4360" t="s">
        <v>149</v>
      </c>
      <c r="H4360" t="s">
        <v>135</v>
      </c>
      <c r="I4360" t="s">
        <v>136</v>
      </c>
      <c r="J4360" t="s">
        <v>137</v>
      </c>
      <c r="K4360" t="s">
        <v>138</v>
      </c>
      <c r="L4360" t="s">
        <v>12749</v>
      </c>
      <c r="M4360" t="s">
        <v>12750</v>
      </c>
      <c r="N4360">
        <v>0.48638888800000002</v>
      </c>
      <c r="O4360">
        <v>0</v>
      </c>
      <c r="P4360">
        <v>2353</v>
      </c>
      <c r="Q4360">
        <v>0</v>
      </c>
      <c r="R4360">
        <v>16</v>
      </c>
      <c r="S4360">
        <v>1</v>
      </c>
      <c r="T4360">
        <v>212</v>
      </c>
      <c r="U4360">
        <v>0</v>
      </c>
      <c r="V4360">
        <v>0</v>
      </c>
      <c r="W4360">
        <v>0</v>
      </c>
      <c r="X4360">
        <v>507.06785777253793</v>
      </c>
      <c r="Y4360">
        <v>0</v>
      </c>
      <c r="Z4360">
        <v>1.9766990741092207</v>
      </c>
      <c r="AA4360">
        <v>1.0447148480513646</v>
      </c>
      <c r="AB4360">
        <v>131.49175556668632</v>
      </c>
      <c r="AC4360">
        <v>0</v>
      </c>
      <c r="AD4360">
        <v>0</v>
      </c>
      <c r="AE4360">
        <v>641.58102726138486</v>
      </c>
    </row>
    <row r="4361" spans="1:31" x14ac:dyDescent="0.3">
      <c r="A4361">
        <v>2460380</v>
      </c>
      <c r="B4361">
        <v>1</v>
      </c>
      <c r="C4361" t="s">
        <v>80</v>
      </c>
      <c r="D4361" t="s">
        <v>94</v>
      </c>
      <c r="E4361" t="s">
        <v>169</v>
      </c>
      <c r="F4361" t="s">
        <v>12751</v>
      </c>
      <c r="G4361" t="s">
        <v>2861</v>
      </c>
      <c r="H4361" t="s">
        <v>135</v>
      </c>
      <c r="I4361" t="s">
        <v>136</v>
      </c>
      <c r="J4361" t="s">
        <v>137</v>
      </c>
      <c r="K4361" t="s">
        <v>138</v>
      </c>
      <c r="L4361" t="s">
        <v>12752</v>
      </c>
      <c r="M4361" t="s">
        <v>12753</v>
      </c>
      <c r="N4361">
        <v>4.6952777770000003</v>
      </c>
      <c r="O4361">
        <v>0</v>
      </c>
      <c r="P4361">
        <v>48</v>
      </c>
      <c r="Q4361">
        <v>0</v>
      </c>
      <c r="R4361">
        <v>1</v>
      </c>
      <c r="S4361">
        <v>4</v>
      </c>
      <c r="T4361">
        <v>261</v>
      </c>
      <c r="U4361">
        <v>2</v>
      </c>
      <c r="V4361">
        <v>3</v>
      </c>
      <c r="W4361">
        <v>0</v>
      </c>
      <c r="X4361">
        <v>88.812132018154884</v>
      </c>
      <c r="Y4361">
        <v>0</v>
      </c>
      <c r="Z4361">
        <v>1.1518828599434112</v>
      </c>
      <c r="AA4361">
        <v>250.74626671171913</v>
      </c>
      <c r="AB4361">
        <v>1521.0666565866029</v>
      </c>
      <c r="AC4361">
        <v>250.39530588934227</v>
      </c>
      <c r="AD4361">
        <v>98.934768740291474</v>
      </c>
      <c r="AE4361">
        <v>2211.1070128060542</v>
      </c>
    </row>
    <row r="4362" spans="1:31" x14ac:dyDescent="0.3">
      <c r="A4362">
        <v>2460589</v>
      </c>
      <c r="B4362">
        <v>1</v>
      </c>
      <c r="C4362" t="s">
        <v>80</v>
      </c>
      <c r="D4362" t="s">
        <v>106</v>
      </c>
      <c r="E4362" t="s">
        <v>141</v>
      </c>
      <c r="F4362" t="s">
        <v>10487</v>
      </c>
      <c r="G4362" t="s">
        <v>156</v>
      </c>
      <c r="H4362" t="s">
        <v>144</v>
      </c>
      <c r="I4362" t="s">
        <v>136</v>
      </c>
      <c r="J4362" t="s">
        <v>137</v>
      </c>
      <c r="K4362" t="s">
        <v>138</v>
      </c>
      <c r="L4362" t="s">
        <v>12754</v>
      </c>
      <c r="M4362" t="s">
        <v>12755</v>
      </c>
      <c r="N4362">
        <v>1.274444444</v>
      </c>
      <c r="O4362">
        <v>0</v>
      </c>
      <c r="P4362">
        <v>210</v>
      </c>
      <c r="Q4362">
        <v>0</v>
      </c>
      <c r="R4362">
        <v>0</v>
      </c>
      <c r="S4362">
        <v>0</v>
      </c>
      <c r="T4362">
        <v>11</v>
      </c>
      <c r="U4362">
        <v>0</v>
      </c>
      <c r="V4362">
        <v>0</v>
      </c>
      <c r="W4362">
        <v>0</v>
      </c>
      <c r="X4362">
        <v>62.842622808192353</v>
      </c>
      <c r="Y4362">
        <v>0</v>
      </c>
      <c r="Z4362">
        <v>0</v>
      </c>
      <c r="AA4362">
        <v>0</v>
      </c>
      <c r="AB4362">
        <v>12.571961373166882</v>
      </c>
      <c r="AC4362">
        <v>0</v>
      </c>
      <c r="AD4362">
        <v>0</v>
      </c>
      <c r="AE4362">
        <v>75.414584181359231</v>
      </c>
    </row>
    <row r="4363" spans="1:31" x14ac:dyDescent="0.3">
      <c r="A4363">
        <v>2461376</v>
      </c>
      <c r="B4363">
        <v>1</v>
      </c>
      <c r="C4363" t="s">
        <v>80</v>
      </c>
      <c r="D4363" t="s">
        <v>82</v>
      </c>
      <c r="E4363" t="s">
        <v>173</v>
      </c>
      <c r="F4363" t="s">
        <v>12756</v>
      </c>
      <c r="G4363" t="s">
        <v>175</v>
      </c>
      <c r="H4363" t="s">
        <v>144</v>
      </c>
      <c r="I4363" t="s">
        <v>136</v>
      </c>
      <c r="J4363" t="s">
        <v>137</v>
      </c>
      <c r="K4363" t="s">
        <v>138</v>
      </c>
      <c r="L4363" t="s">
        <v>12757</v>
      </c>
      <c r="M4363" t="s">
        <v>12758</v>
      </c>
      <c r="N4363">
        <v>3.5452777769999999</v>
      </c>
      <c r="O4363">
        <v>0</v>
      </c>
      <c r="P4363">
        <v>3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5.6531753798866591</v>
      </c>
      <c r="Y4363">
        <v>0</v>
      </c>
      <c r="Z4363">
        <v>0</v>
      </c>
      <c r="AA4363">
        <v>0</v>
      </c>
      <c r="AB4363">
        <v>0</v>
      </c>
      <c r="AC4363">
        <v>0</v>
      </c>
      <c r="AD4363">
        <v>0</v>
      </c>
      <c r="AE4363">
        <v>5.6531753798866591</v>
      </c>
    </row>
    <row r="4364" spans="1:31" x14ac:dyDescent="0.3">
      <c r="A4364">
        <v>2461270</v>
      </c>
      <c r="B4364">
        <v>1</v>
      </c>
      <c r="C4364" t="s">
        <v>80</v>
      </c>
      <c r="D4364" t="s">
        <v>104</v>
      </c>
      <c r="E4364" t="s">
        <v>159</v>
      </c>
      <c r="F4364" t="s">
        <v>12759</v>
      </c>
      <c r="G4364" t="s">
        <v>725</v>
      </c>
      <c r="H4364" t="s">
        <v>144</v>
      </c>
      <c r="I4364" t="s">
        <v>136</v>
      </c>
      <c r="J4364" t="s">
        <v>137</v>
      </c>
      <c r="K4364" t="s">
        <v>138</v>
      </c>
      <c r="L4364" t="s">
        <v>12760</v>
      </c>
      <c r="M4364" t="s">
        <v>12761</v>
      </c>
      <c r="N4364">
        <v>2.1575000000000002</v>
      </c>
      <c r="O4364">
        <v>20</v>
      </c>
      <c r="P4364">
        <v>2</v>
      </c>
      <c r="Q4364">
        <v>3</v>
      </c>
      <c r="R4364">
        <v>0</v>
      </c>
      <c r="S4364">
        <v>3</v>
      </c>
      <c r="T4364">
        <v>0</v>
      </c>
      <c r="U4364">
        <v>0</v>
      </c>
      <c r="V4364">
        <v>0</v>
      </c>
      <c r="W4364">
        <v>25.079423478257834</v>
      </c>
      <c r="X4364">
        <v>0.11050891420261316</v>
      </c>
      <c r="Y4364">
        <v>15.957596466361688</v>
      </c>
      <c r="Z4364">
        <v>0</v>
      </c>
      <c r="AA4364">
        <v>2.204735185674354</v>
      </c>
      <c r="AB4364">
        <v>0</v>
      </c>
      <c r="AC4364">
        <v>0</v>
      </c>
      <c r="AD4364">
        <v>0</v>
      </c>
      <c r="AE4364">
        <v>43.352264044496486</v>
      </c>
    </row>
    <row r="4365" spans="1:31" x14ac:dyDescent="0.3">
      <c r="A4365">
        <v>2461170</v>
      </c>
      <c r="B4365">
        <v>1</v>
      </c>
      <c r="C4365" t="s">
        <v>81</v>
      </c>
      <c r="D4365" t="s">
        <v>121</v>
      </c>
      <c r="E4365" t="s">
        <v>147</v>
      </c>
      <c r="F4365" t="s">
        <v>12762</v>
      </c>
      <c r="G4365" t="s">
        <v>134</v>
      </c>
      <c r="H4365" t="s">
        <v>135</v>
      </c>
      <c r="I4365" t="s">
        <v>136</v>
      </c>
      <c r="J4365" t="s">
        <v>137</v>
      </c>
      <c r="K4365" t="s">
        <v>138</v>
      </c>
      <c r="L4365" t="s">
        <v>12763</v>
      </c>
      <c r="M4365" t="s">
        <v>12764</v>
      </c>
      <c r="N4365">
        <v>3.593611111</v>
      </c>
      <c r="O4365">
        <v>0</v>
      </c>
      <c r="P4365">
        <v>29</v>
      </c>
      <c r="Q4365">
        <v>0</v>
      </c>
      <c r="R4365">
        <v>1</v>
      </c>
      <c r="S4365">
        <v>0</v>
      </c>
      <c r="T4365">
        <v>1</v>
      </c>
      <c r="U4365">
        <v>0</v>
      </c>
      <c r="V4365">
        <v>0</v>
      </c>
      <c r="W4365">
        <v>0</v>
      </c>
      <c r="X4365">
        <v>12.889674713343213</v>
      </c>
      <c r="Y4365">
        <v>0</v>
      </c>
      <c r="Z4365">
        <v>4.5554580749105587E-2</v>
      </c>
      <c r="AA4365">
        <v>0</v>
      </c>
      <c r="AB4365">
        <v>0.20643775337430678</v>
      </c>
      <c r="AC4365">
        <v>0</v>
      </c>
      <c r="AD4365">
        <v>0</v>
      </c>
      <c r="AE4365">
        <v>13.141667047466624</v>
      </c>
    </row>
    <row r="4366" spans="1:31" x14ac:dyDescent="0.3">
      <c r="A4366">
        <v>2460483</v>
      </c>
      <c r="B4366">
        <v>1</v>
      </c>
      <c r="C4366" t="s">
        <v>80</v>
      </c>
      <c r="D4366" t="s">
        <v>93</v>
      </c>
      <c r="E4366" t="s">
        <v>284</v>
      </c>
      <c r="F4366" t="s">
        <v>4256</v>
      </c>
      <c r="G4366" t="s">
        <v>149</v>
      </c>
      <c r="H4366" t="s">
        <v>135</v>
      </c>
      <c r="I4366" t="s">
        <v>136</v>
      </c>
      <c r="J4366" t="s">
        <v>137</v>
      </c>
      <c r="K4366" t="s">
        <v>138</v>
      </c>
      <c r="L4366" t="s">
        <v>12765</v>
      </c>
      <c r="M4366" t="s">
        <v>12766</v>
      </c>
      <c r="N4366">
        <v>0.18833333299999999</v>
      </c>
      <c r="O4366">
        <v>0</v>
      </c>
      <c r="P4366">
        <v>0</v>
      </c>
      <c r="Q4366">
        <v>0</v>
      </c>
      <c r="R4366">
        <v>0</v>
      </c>
      <c r="S4366">
        <v>0</v>
      </c>
      <c r="T4366">
        <v>0</v>
      </c>
      <c r="U4366">
        <v>1</v>
      </c>
      <c r="V4366">
        <v>0</v>
      </c>
      <c r="W4366">
        <v>0</v>
      </c>
      <c r="X4366">
        <v>0</v>
      </c>
      <c r="Y4366">
        <v>0</v>
      </c>
      <c r="Z4366">
        <v>0</v>
      </c>
      <c r="AA4366">
        <v>0</v>
      </c>
      <c r="AB4366">
        <v>0</v>
      </c>
      <c r="AC4366">
        <v>178.57163308901815</v>
      </c>
      <c r="AD4366">
        <v>0</v>
      </c>
      <c r="AE4366">
        <v>178.57163308901815</v>
      </c>
    </row>
    <row r="4367" spans="1:31" x14ac:dyDescent="0.3">
      <c r="A4367">
        <v>2460337</v>
      </c>
      <c r="B4367">
        <v>1</v>
      </c>
      <c r="C4367" t="s">
        <v>80</v>
      </c>
      <c r="D4367" t="s">
        <v>88</v>
      </c>
      <c r="E4367" t="s">
        <v>147</v>
      </c>
      <c r="F4367" t="s">
        <v>12767</v>
      </c>
      <c r="G4367" t="s">
        <v>149</v>
      </c>
      <c r="H4367" t="s">
        <v>135</v>
      </c>
      <c r="I4367" t="s">
        <v>136</v>
      </c>
      <c r="J4367" t="s">
        <v>137</v>
      </c>
      <c r="K4367" t="s">
        <v>138</v>
      </c>
      <c r="L4367" t="s">
        <v>12768</v>
      </c>
      <c r="M4367" t="s">
        <v>12769</v>
      </c>
      <c r="N4367">
        <v>1.2666666660000001</v>
      </c>
      <c r="O4367">
        <v>0</v>
      </c>
      <c r="P4367">
        <v>210</v>
      </c>
      <c r="Q4367">
        <v>0</v>
      </c>
      <c r="R4367">
        <v>0</v>
      </c>
      <c r="S4367">
        <v>2</v>
      </c>
      <c r="T4367">
        <v>17</v>
      </c>
      <c r="U4367">
        <v>1</v>
      </c>
      <c r="V4367">
        <v>0</v>
      </c>
      <c r="W4367">
        <v>0</v>
      </c>
      <c r="X4367">
        <v>109.53506763700844</v>
      </c>
      <c r="Y4367">
        <v>0</v>
      </c>
      <c r="Z4367">
        <v>0</v>
      </c>
      <c r="AA4367">
        <v>189.70154470629257</v>
      </c>
      <c r="AB4367">
        <v>29.883881243134258</v>
      </c>
      <c r="AC4367">
        <v>18.770453807800557</v>
      </c>
      <c r="AD4367">
        <v>0</v>
      </c>
      <c r="AE4367">
        <v>347.89094739423581</v>
      </c>
    </row>
    <row r="4368" spans="1:31" x14ac:dyDescent="0.3">
      <c r="A4368">
        <v>2460583</v>
      </c>
      <c r="B4368">
        <v>1</v>
      </c>
      <c r="C4368" t="s">
        <v>80</v>
      </c>
      <c r="D4368" t="s">
        <v>94</v>
      </c>
      <c r="E4368" t="s">
        <v>159</v>
      </c>
      <c r="F4368" t="s">
        <v>12770</v>
      </c>
      <c r="G4368" t="s">
        <v>725</v>
      </c>
      <c r="H4368" t="s">
        <v>144</v>
      </c>
      <c r="I4368" t="s">
        <v>136</v>
      </c>
      <c r="J4368" t="s">
        <v>137</v>
      </c>
      <c r="K4368" t="s">
        <v>138</v>
      </c>
      <c r="L4368" t="s">
        <v>12771</v>
      </c>
      <c r="M4368" t="s">
        <v>12772</v>
      </c>
      <c r="N4368">
        <v>1.8477777769999999</v>
      </c>
      <c r="O4368">
        <v>0</v>
      </c>
      <c r="P4368">
        <v>381</v>
      </c>
      <c r="Q4368">
        <v>0</v>
      </c>
      <c r="R4368">
        <v>0</v>
      </c>
      <c r="S4368">
        <v>0</v>
      </c>
      <c r="T4368">
        <v>9</v>
      </c>
      <c r="U4368">
        <v>0</v>
      </c>
      <c r="V4368">
        <v>0</v>
      </c>
      <c r="W4368">
        <v>0</v>
      </c>
      <c r="X4368">
        <v>183.00958246653087</v>
      </c>
      <c r="Y4368">
        <v>0</v>
      </c>
      <c r="Z4368">
        <v>0</v>
      </c>
      <c r="AA4368">
        <v>0</v>
      </c>
      <c r="AB4368">
        <v>214.57342991253824</v>
      </c>
      <c r="AC4368">
        <v>0</v>
      </c>
      <c r="AD4368">
        <v>0</v>
      </c>
      <c r="AE4368">
        <v>397.58301237906915</v>
      </c>
    </row>
    <row r="4369" spans="1:31" x14ac:dyDescent="0.3">
      <c r="A4369">
        <v>2461356</v>
      </c>
      <c r="B4369">
        <v>1</v>
      </c>
      <c r="C4369" t="s">
        <v>80</v>
      </c>
      <c r="D4369" t="s">
        <v>93</v>
      </c>
      <c r="E4369" t="s">
        <v>159</v>
      </c>
      <c r="F4369" t="s">
        <v>12773</v>
      </c>
      <c r="G4369" t="s">
        <v>725</v>
      </c>
      <c r="H4369" t="s">
        <v>144</v>
      </c>
      <c r="I4369" t="s">
        <v>136</v>
      </c>
      <c r="J4369" t="s">
        <v>137</v>
      </c>
      <c r="K4369" t="s">
        <v>138</v>
      </c>
      <c r="L4369" t="s">
        <v>12774</v>
      </c>
      <c r="M4369" t="s">
        <v>12775</v>
      </c>
      <c r="N4369">
        <v>3.0519444440000001</v>
      </c>
      <c r="O4369">
        <v>0</v>
      </c>
      <c r="P4369">
        <v>32</v>
      </c>
      <c r="Q4369">
        <v>0</v>
      </c>
      <c r="R4369">
        <v>6</v>
      </c>
      <c r="S4369">
        <v>0</v>
      </c>
      <c r="T4369">
        <v>5</v>
      </c>
      <c r="U4369">
        <v>0</v>
      </c>
      <c r="V4369">
        <v>0</v>
      </c>
      <c r="W4369">
        <v>0</v>
      </c>
      <c r="X4369">
        <v>21.404489526673306</v>
      </c>
      <c r="Y4369">
        <v>0</v>
      </c>
      <c r="Z4369">
        <v>5.1379584485167689</v>
      </c>
      <c r="AA4369">
        <v>0</v>
      </c>
      <c r="AB4369">
        <v>8.2523763606992571</v>
      </c>
      <c r="AC4369">
        <v>0</v>
      </c>
      <c r="AD4369">
        <v>0</v>
      </c>
      <c r="AE4369">
        <v>34.794824335889331</v>
      </c>
    </row>
    <row r="4370" spans="1:31" x14ac:dyDescent="0.3">
      <c r="A4370">
        <v>2461522</v>
      </c>
      <c r="B4370">
        <v>1</v>
      </c>
      <c r="C4370" t="s">
        <v>80</v>
      </c>
      <c r="D4370" t="s">
        <v>86</v>
      </c>
      <c r="E4370" t="s">
        <v>169</v>
      </c>
      <c r="F4370" t="s">
        <v>12776</v>
      </c>
      <c r="G4370" t="s">
        <v>149</v>
      </c>
      <c r="H4370" t="s">
        <v>135</v>
      </c>
      <c r="I4370" t="s">
        <v>136</v>
      </c>
      <c r="J4370" t="s">
        <v>137</v>
      </c>
      <c r="K4370" t="s">
        <v>138</v>
      </c>
      <c r="L4370" t="s">
        <v>12777</v>
      </c>
      <c r="M4370" t="s">
        <v>12778</v>
      </c>
      <c r="N4370">
        <v>1.5083333329999999</v>
      </c>
      <c r="O4370">
        <v>0</v>
      </c>
      <c r="P4370">
        <v>188</v>
      </c>
      <c r="Q4370">
        <v>0</v>
      </c>
      <c r="R4370">
        <v>0</v>
      </c>
      <c r="S4370">
        <v>1</v>
      </c>
      <c r="T4370">
        <v>26</v>
      </c>
      <c r="U4370">
        <v>0</v>
      </c>
      <c r="V4370">
        <v>0</v>
      </c>
      <c r="W4370">
        <v>0</v>
      </c>
      <c r="X4370">
        <v>60.012536731292826</v>
      </c>
      <c r="Y4370">
        <v>0</v>
      </c>
      <c r="Z4370">
        <v>0</v>
      </c>
      <c r="AA4370">
        <v>1.7219247735148502</v>
      </c>
      <c r="AB4370">
        <v>27.086523503836496</v>
      </c>
      <c r="AC4370">
        <v>0</v>
      </c>
      <c r="AD4370">
        <v>0</v>
      </c>
      <c r="AE4370">
        <v>88.820985008644172</v>
      </c>
    </row>
    <row r="4371" spans="1:31" x14ac:dyDescent="0.3">
      <c r="A4371">
        <v>2461213</v>
      </c>
      <c r="B4371">
        <v>1</v>
      </c>
      <c r="C4371" t="s">
        <v>80</v>
      </c>
      <c r="D4371" t="s">
        <v>97</v>
      </c>
      <c r="E4371" t="s">
        <v>132</v>
      </c>
      <c r="F4371" t="s">
        <v>12531</v>
      </c>
      <c r="G4371" t="s">
        <v>149</v>
      </c>
      <c r="H4371" t="s">
        <v>135</v>
      </c>
      <c r="I4371" t="s">
        <v>136</v>
      </c>
      <c r="J4371" t="s">
        <v>137</v>
      </c>
      <c r="K4371" t="s">
        <v>138</v>
      </c>
      <c r="L4371" t="s">
        <v>12779</v>
      </c>
      <c r="M4371" t="s">
        <v>12780</v>
      </c>
      <c r="N4371">
        <v>1.183611111</v>
      </c>
      <c r="O4371">
        <v>5</v>
      </c>
      <c r="P4371">
        <v>844</v>
      </c>
      <c r="Q4371">
        <v>6</v>
      </c>
      <c r="R4371">
        <v>19</v>
      </c>
      <c r="S4371">
        <v>10</v>
      </c>
      <c r="T4371">
        <v>86</v>
      </c>
      <c r="U4371">
        <v>0</v>
      </c>
      <c r="V4371">
        <v>2</v>
      </c>
      <c r="W4371">
        <v>319.43649837895106</v>
      </c>
      <c r="X4371">
        <v>304.67944859119893</v>
      </c>
      <c r="Y4371">
        <v>9.0511964305963613</v>
      </c>
      <c r="Z4371">
        <v>4.4778686338888933</v>
      </c>
      <c r="AA4371">
        <v>26.648359834406108</v>
      </c>
      <c r="AB4371">
        <v>78.890250471571832</v>
      </c>
      <c r="AC4371">
        <v>0</v>
      </c>
      <c r="AD4371">
        <v>0</v>
      </c>
      <c r="AE4371">
        <v>743.18362234061306</v>
      </c>
    </row>
    <row r="4372" spans="1:31" x14ac:dyDescent="0.3">
      <c r="A4372">
        <v>2460480</v>
      </c>
      <c r="B4372">
        <v>1</v>
      </c>
      <c r="C4372" t="s">
        <v>81</v>
      </c>
      <c r="D4372" t="s">
        <v>118</v>
      </c>
      <c r="E4372" t="s">
        <v>141</v>
      </c>
      <c r="F4372" t="s">
        <v>12781</v>
      </c>
      <c r="G4372" t="s">
        <v>1552</v>
      </c>
      <c r="H4372" t="s">
        <v>144</v>
      </c>
      <c r="I4372" t="s">
        <v>136</v>
      </c>
      <c r="J4372" t="s">
        <v>137</v>
      </c>
      <c r="K4372" t="s">
        <v>138</v>
      </c>
      <c r="L4372" t="s">
        <v>12782</v>
      </c>
      <c r="M4372" t="s">
        <v>12783</v>
      </c>
      <c r="N4372">
        <v>3.2516666660000002</v>
      </c>
      <c r="O4372">
        <v>0</v>
      </c>
      <c r="P4372">
        <v>60</v>
      </c>
      <c r="Q4372">
        <v>0</v>
      </c>
      <c r="R4372">
        <v>2</v>
      </c>
      <c r="S4372">
        <v>0</v>
      </c>
      <c r="T4372">
        <v>11</v>
      </c>
      <c r="U4372">
        <v>0</v>
      </c>
      <c r="V4372">
        <v>0</v>
      </c>
      <c r="W4372">
        <v>0</v>
      </c>
      <c r="X4372">
        <v>74.288076587239857</v>
      </c>
      <c r="Y4372">
        <v>0</v>
      </c>
      <c r="Z4372">
        <v>3.4937403862075698</v>
      </c>
      <c r="AA4372">
        <v>0</v>
      </c>
      <c r="AB4372">
        <v>14.413357612738899</v>
      </c>
      <c r="AC4372">
        <v>0</v>
      </c>
      <c r="AD4372">
        <v>0</v>
      </c>
      <c r="AE4372">
        <v>92.19517458618634</v>
      </c>
    </row>
    <row r="4373" spans="1:31" x14ac:dyDescent="0.3">
      <c r="A4373">
        <v>2460503</v>
      </c>
      <c r="B4373">
        <v>1</v>
      </c>
      <c r="C4373" t="s">
        <v>80</v>
      </c>
      <c r="D4373" t="s">
        <v>103</v>
      </c>
      <c r="E4373" t="s">
        <v>147</v>
      </c>
      <c r="F4373" t="s">
        <v>12784</v>
      </c>
      <c r="G4373" t="s">
        <v>149</v>
      </c>
      <c r="H4373" t="s">
        <v>135</v>
      </c>
      <c r="I4373" t="s">
        <v>136</v>
      </c>
      <c r="J4373" t="s">
        <v>137</v>
      </c>
      <c r="K4373" t="s">
        <v>138</v>
      </c>
      <c r="L4373" t="s">
        <v>12785</v>
      </c>
      <c r="M4373" t="s">
        <v>12786</v>
      </c>
      <c r="N4373">
        <v>1.1016666660000001</v>
      </c>
      <c r="O4373">
        <v>0</v>
      </c>
      <c r="P4373">
        <v>32</v>
      </c>
      <c r="Q4373">
        <v>0</v>
      </c>
      <c r="R4373">
        <v>8</v>
      </c>
      <c r="S4373">
        <v>0</v>
      </c>
      <c r="T4373">
        <v>44</v>
      </c>
      <c r="U4373">
        <v>0</v>
      </c>
      <c r="V4373">
        <v>0</v>
      </c>
      <c r="W4373">
        <v>0</v>
      </c>
      <c r="X4373">
        <v>4.5204723947149557</v>
      </c>
      <c r="Y4373">
        <v>0</v>
      </c>
      <c r="Z4373">
        <v>10.928621158700263</v>
      </c>
      <c r="AA4373">
        <v>0</v>
      </c>
      <c r="AB4373">
        <v>46.282727632274586</v>
      </c>
      <c r="AC4373">
        <v>0</v>
      </c>
      <c r="AD4373">
        <v>0</v>
      </c>
      <c r="AE4373">
        <v>61.731821185689803</v>
      </c>
    </row>
    <row r="4374" spans="1:31" x14ac:dyDescent="0.3">
      <c r="A4374">
        <v>2460523</v>
      </c>
      <c r="B4374">
        <v>1</v>
      </c>
      <c r="C4374" t="s">
        <v>81</v>
      </c>
      <c r="D4374" t="s">
        <v>118</v>
      </c>
      <c r="E4374" t="s">
        <v>141</v>
      </c>
      <c r="F4374" t="s">
        <v>12787</v>
      </c>
      <c r="G4374" t="s">
        <v>156</v>
      </c>
      <c r="H4374" t="s">
        <v>144</v>
      </c>
      <c r="I4374" t="s">
        <v>136</v>
      </c>
      <c r="J4374" t="s">
        <v>137</v>
      </c>
      <c r="K4374" t="s">
        <v>138</v>
      </c>
      <c r="L4374" t="s">
        <v>12788</v>
      </c>
      <c r="M4374" t="s">
        <v>12789</v>
      </c>
      <c r="N4374">
        <v>3.656666666</v>
      </c>
      <c r="O4374">
        <v>0</v>
      </c>
      <c r="P4374">
        <v>68</v>
      </c>
      <c r="Q4374">
        <v>0</v>
      </c>
      <c r="R4374">
        <v>2</v>
      </c>
      <c r="S4374">
        <v>0</v>
      </c>
      <c r="T4374">
        <v>5</v>
      </c>
      <c r="U4374">
        <v>0</v>
      </c>
      <c r="V4374">
        <v>0</v>
      </c>
      <c r="W4374">
        <v>0</v>
      </c>
      <c r="X4374">
        <v>44.397054824346647</v>
      </c>
      <c r="Y4374">
        <v>0</v>
      </c>
      <c r="Z4374">
        <v>0.25591984351414165</v>
      </c>
      <c r="AA4374">
        <v>0</v>
      </c>
      <c r="AB4374">
        <v>6.1898055993639485</v>
      </c>
      <c r="AC4374">
        <v>0</v>
      </c>
      <c r="AD4374">
        <v>0</v>
      </c>
      <c r="AE4374">
        <v>50.84278026722474</v>
      </c>
    </row>
    <row r="4375" spans="1:31" x14ac:dyDescent="0.3">
      <c r="A4375">
        <v>2460689</v>
      </c>
      <c r="B4375">
        <v>1</v>
      </c>
      <c r="C4375" t="s">
        <v>80</v>
      </c>
      <c r="D4375" t="s">
        <v>105</v>
      </c>
      <c r="E4375" t="s">
        <v>147</v>
      </c>
      <c r="F4375" t="s">
        <v>12790</v>
      </c>
      <c r="G4375" t="s">
        <v>166</v>
      </c>
      <c r="H4375" t="s">
        <v>135</v>
      </c>
      <c r="I4375" t="s">
        <v>136</v>
      </c>
      <c r="J4375" t="s">
        <v>137</v>
      </c>
      <c r="K4375" t="s">
        <v>138</v>
      </c>
      <c r="L4375" t="s">
        <v>12791</v>
      </c>
      <c r="M4375" t="s">
        <v>12792</v>
      </c>
      <c r="N4375">
        <v>3.3363888880000001</v>
      </c>
      <c r="O4375">
        <v>1</v>
      </c>
      <c r="P4375">
        <v>0</v>
      </c>
      <c r="Q4375">
        <v>7</v>
      </c>
      <c r="R4375">
        <v>0</v>
      </c>
      <c r="S4375">
        <v>5</v>
      </c>
      <c r="T4375">
        <v>0</v>
      </c>
      <c r="U4375">
        <v>1</v>
      </c>
      <c r="V4375">
        <v>0</v>
      </c>
      <c r="W4375">
        <v>1.7111277518367931</v>
      </c>
      <c r="X4375">
        <v>0</v>
      </c>
      <c r="Y4375">
        <v>28.048266513685579</v>
      </c>
      <c r="Z4375">
        <v>0</v>
      </c>
      <c r="AA4375">
        <v>57.932865480120888</v>
      </c>
      <c r="AB4375">
        <v>0</v>
      </c>
      <c r="AC4375">
        <v>274.48382664342728</v>
      </c>
      <c r="AD4375">
        <v>0</v>
      </c>
      <c r="AE4375">
        <v>362.17608638907052</v>
      </c>
    </row>
    <row r="4376" spans="1:31" x14ac:dyDescent="0.3">
      <c r="A4376">
        <v>2460838</v>
      </c>
      <c r="B4376">
        <v>1</v>
      </c>
      <c r="C4376" t="s">
        <v>80</v>
      </c>
      <c r="D4376" t="s">
        <v>86</v>
      </c>
      <c r="E4376" t="s">
        <v>173</v>
      </c>
      <c r="F4376" t="s">
        <v>12793</v>
      </c>
      <c r="G4376" t="s">
        <v>175</v>
      </c>
      <c r="H4376" t="s">
        <v>144</v>
      </c>
      <c r="I4376" t="s">
        <v>136</v>
      </c>
      <c r="J4376" t="s">
        <v>137</v>
      </c>
      <c r="K4376" t="s">
        <v>138</v>
      </c>
      <c r="L4376" t="s">
        <v>12794</v>
      </c>
      <c r="M4376" t="s">
        <v>12795</v>
      </c>
      <c r="N4376">
        <v>3.8686111109999999</v>
      </c>
      <c r="O4376">
        <v>0</v>
      </c>
      <c r="P4376">
        <v>1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1.8466273281377346</v>
      </c>
      <c r="Y4376">
        <v>0</v>
      </c>
      <c r="Z4376">
        <v>0</v>
      </c>
      <c r="AA4376">
        <v>0</v>
      </c>
      <c r="AB4376">
        <v>0</v>
      </c>
      <c r="AC4376">
        <v>0</v>
      </c>
      <c r="AD4376">
        <v>0</v>
      </c>
      <c r="AE4376">
        <v>1.8466273281377346</v>
      </c>
    </row>
    <row r="4377" spans="1:31" x14ac:dyDescent="0.3">
      <c r="A4377">
        <v>2461336</v>
      </c>
      <c r="B4377">
        <v>1</v>
      </c>
      <c r="C4377" t="s">
        <v>80</v>
      </c>
      <c r="D4377" t="s">
        <v>88</v>
      </c>
      <c r="E4377" t="s">
        <v>173</v>
      </c>
      <c r="F4377" t="s">
        <v>12796</v>
      </c>
      <c r="G4377" t="s">
        <v>461</v>
      </c>
      <c r="H4377" t="s">
        <v>144</v>
      </c>
      <c r="I4377" t="s">
        <v>136</v>
      </c>
      <c r="J4377" t="s">
        <v>137</v>
      </c>
      <c r="K4377" t="s">
        <v>138</v>
      </c>
      <c r="L4377" t="s">
        <v>12797</v>
      </c>
      <c r="M4377" t="s">
        <v>12798</v>
      </c>
      <c r="N4377">
        <v>2.8372222219999998</v>
      </c>
      <c r="O4377">
        <v>0</v>
      </c>
      <c r="P4377">
        <v>3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1.7601575637969002</v>
      </c>
      <c r="Y4377">
        <v>0</v>
      </c>
      <c r="Z4377">
        <v>0</v>
      </c>
      <c r="AA4377">
        <v>0</v>
      </c>
      <c r="AB4377">
        <v>0</v>
      </c>
      <c r="AC4377">
        <v>0</v>
      </c>
      <c r="AD4377">
        <v>0</v>
      </c>
      <c r="AE4377">
        <v>1.7601575637969002</v>
      </c>
    </row>
    <row r="4378" spans="1:31" x14ac:dyDescent="0.3">
      <c r="A4378">
        <v>2460815</v>
      </c>
      <c r="B4378">
        <v>1</v>
      </c>
      <c r="C4378" t="s">
        <v>80</v>
      </c>
      <c r="D4378" t="s">
        <v>89</v>
      </c>
      <c r="E4378" t="s">
        <v>147</v>
      </c>
      <c r="F4378" t="s">
        <v>12799</v>
      </c>
      <c r="G4378" t="s">
        <v>134</v>
      </c>
      <c r="H4378" t="s">
        <v>135</v>
      </c>
      <c r="I4378" t="s">
        <v>136</v>
      </c>
      <c r="J4378" t="s">
        <v>137</v>
      </c>
      <c r="K4378" t="s">
        <v>138</v>
      </c>
      <c r="L4378" t="s">
        <v>12800</v>
      </c>
      <c r="M4378" t="s">
        <v>12801</v>
      </c>
      <c r="N4378">
        <v>1.054166666</v>
      </c>
      <c r="O4378">
        <v>0</v>
      </c>
      <c r="P4378">
        <v>167</v>
      </c>
      <c r="Q4378">
        <v>0</v>
      </c>
      <c r="R4378">
        <v>5</v>
      </c>
      <c r="S4378">
        <v>0</v>
      </c>
      <c r="T4378">
        <v>2</v>
      </c>
      <c r="U4378">
        <v>0</v>
      </c>
      <c r="V4378">
        <v>0</v>
      </c>
      <c r="W4378">
        <v>0</v>
      </c>
      <c r="X4378">
        <v>127.36349779309154</v>
      </c>
      <c r="Y4378">
        <v>0</v>
      </c>
      <c r="Z4378">
        <v>1.7226132113950703</v>
      </c>
      <c r="AA4378">
        <v>0</v>
      </c>
      <c r="AB4378">
        <v>2.2086242950971338</v>
      </c>
      <c r="AC4378">
        <v>0</v>
      </c>
      <c r="AD4378">
        <v>0</v>
      </c>
      <c r="AE4378">
        <v>131.29473529958375</v>
      </c>
    </row>
    <row r="4379" spans="1:31" x14ac:dyDescent="0.3">
      <c r="A4379">
        <v>2461479</v>
      </c>
      <c r="B4379">
        <v>1</v>
      </c>
      <c r="C4379" t="s">
        <v>81</v>
      </c>
      <c r="D4379" t="s">
        <v>127</v>
      </c>
      <c r="E4379" t="s">
        <v>132</v>
      </c>
      <c r="F4379" t="s">
        <v>12802</v>
      </c>
      <c r="G4379" t="s">
        <v>149</v>
      </c>
      <c r="H4379" t="s">
        <v>135</v>
      </c>
      <c r="I4379" t="s">
        <v>136</v>
      </c>
      <c r="J4379" t="s">
        <v>137</v>
      </c>
      <c r="K4379" t="s">
        <v>138</v>
      </c>
      <c r="L4379" t="s">
        <v>12803</v>
      </c>
      <c r="M4379" t="s">
        <v>12804</v>
      </c>
      <c r="N4379">
        <v>0.395555555</v>
      </c>
      <c r="O4379">
        <v>0</v>
      </c>
      <c r="P4379">
        <v>719</v>
      </c>
      <c r="Q4379">
        <v>32</v>
      </c>
      <c r="R4379">
        <v>33</v>
      </c>
      <c r="S4379">
        <v>1</v>
      </c>
      <c r="T4379">
        <v>68</v>
      </c>
      <c r="U4379">
        <v>0</v>
      </c>
      <c r="V4379">
        <v>0</v>
      </c>
      <c r="W4379">
        <v>0</v>
      </c>
      <c r="X4379">
        <v>46.027263522915376</v>
      </c>
      <c r="Y4379">
        <v>6.6605916400774037</v>
      </c>
      <c r="Z4379">
        <v>1.0548098981617702</v>
      </c>
      <c r="AA4379">
        <v>1.2748860841797454E-2</v>
      </c>
      <c r="AB4379">
        <v>8.8649097916740391</v>
      </c>
      <c r="AC4379">
        <v>0</v>
      </c>
      <c r="AD4379">
        <v>0</v>
      </c>
      <c r="AE4379">
        <v>62.620323713670388</v>
      </c>
    </row>
    <row r="4380" spans="1:31" x14ac:dyDescent="0.3">
      <c r="A4380">
        <v>2461456</v>
      </c>
      <c r="B4380">
        <v>1</v>
      </c>
      <c r="C4380" t="s">
        <v>81</v>
      </c>
      <c r="D4380" t="s">
        <v>115</v>
      </c>
      <c r="E4380" t="s">
        <v>141</v>
      </c>
      <c r="F4380" t="s">
        <v>12805</v>
      </c>
      <c r="G4380" t="s">
        <v>200</v>
      </c>
      <c r="H4380" t="s">
        <v>144</v>
      </c>
      <c r="I4380" t="s">
        <v>136</v>
      </c>
      <c r="J4380" t="s">
        <v>137</v>
      </c>
      <c r="K4380" t="s">
        <v>138</v>
      </c>
      <c r="L4380" t="s">
        <v>12806</v>
      </c>
      <c r="M4380" t="s">
        <v>12807</v>
      </c>
      <c r="N4380">
        <v>3.6086111110000001</v>
      </c>
      <c r="O4380">
        <v>0</v>
      </c>
      <c r="P4380">
        <v>30</v>
      </c>
      <c r="Q4380">
        <v>0</v>
      </c>
      <c r="R4380">
        <v>3</v>
      </c>
      <c r="S4380">
        <v>0</v>
      </c>
      <c r="T4380">
        <v>8</v>
      </c>
      <c r="U4380">
        <v>0</v>
      </c>
      <c r="V4380">
        <v>0</v>
      </c>
      <c r="W4380">
        <v>0</v>
      </c>
      <c r="X4380">
        <v>9.8577886936559658</v>
      </c>
      <c r="Y4380">
        <v>0</v>
      </c>
      <c r="Z4380">
        <v>1.3505245452456528E-2</v>
      </c>
      <c r="AA4380">
        <v>0</v>
      </c>
      <c r="AB4380">
        <v>9.0039546845463914</v>
      </c>
      <c r="AC4380">
        <v>0</v>
      </c>
      <c r="AD4380">
        <v>0</v>
      </c>
      <c r="AE4380">
        <v>18.875248623654812</v>
      </c>
    </row>
    <row r="4381" spans="1:31" x14ac:dyDescent="0.3">
      <c r="A4381">
        <v>2480961</v>
      </c>
      <c r="B4381">
        <v>1</v>
      </c>
      <c r="C4381" t="s">
        <v>80</v>
      </c>
      <c r="D4381" t="s">
        <v>106</v>
      </c>
      <c r="E4381" t="s">
        <v>147</v>
      </c>
      <c r="F4381" t="s">
        <v>12808</v>
      </c>
      <c r="G4381" t="s">
        <v>149</v>
      </c>
      <c r="H4381" t="s">
        <v>135</v>
      </c>
      <c r="I4381" t="s">
        <v>136</v>
      </c>
      <c r="J4381" t="s">
        <v>137</v>
      </c>
      <c r="K4381" t="s">
        <v>138</v>
      </c>
      <c r="L4381" t="s">
        <v>12809</v>
      </c>
      <c r="M4381" t="s">
        <v>12810</v>
      </c>
      <c r="N4381">
        <v>2.0666666660000002</v>
      </c>
      <c r="O4381">
        <v>0</v>
      </c>
      <c r="P4381">
        <v>46</v>
      </c>
      <c r="Q4381">
        <v>0</v>
      </c>
      <c r="R4381">
        <v>1</v>
      </c>
      <c r="S4381">
        <v>0</v>
      </c>
      <c r="T4381">
        <v>5</v>
      </c>
      <c r="U4381">
        <v>0</v>
      </c>
      <c r="V4381">
        <v>0</v>
      </c>
      <c r="W4381">
        <v>0</v>
      </c>
      <c r="X4381">
        <v>12.055629714116918</v>
      </c>
      <c r="Y4381">
        <v>0</v>
      </c>
      <c r="Z4381">
        <v>1.4239007431624998E-4</v>
      </c>
      <c r="AA4381">
        <v>0</v>
      </c>
      <c r="AB4381">
        <v>8.9913604502148434</v>
      </c>
      <c r="AC4381">
        <v>0</v>
      </c>
      <c r="AD4381">
        <v>0</v>
      </c>
      <c r="AE4381">
        <v>21.047132554406076</v>
      </c>
    </row>
    <row r="4382" spans="1:31" x14ac:dyDescent="0.3">
      <c r="A4382">
        <v>2461399</v>
      </c>
      <c r="B4382">
        <v>1</v>
      </c>
      <c r="C4382" t="s">
        <v>80</v>
      </c>
      <c r="D4382" t="s">
        <v>106</v>
      </c>
      <c r="E4382" t="s">
        <v>173</v>
      </c>
      <c r="F4382" t="s">
        <v>12811</v>
      </c>
      <c r="G4382" t="s">
        <v>179</v>
      </c>
      <c r="H4382" t="s">
        <v>144</v>
      </c>
      <c r="I4382" t="s">
        <v>136</v>
      </c>
      <c r="J4382" t="s">
        <v>137</v>
      </c>
      <c r="K4382" t="s">
        <v>138</v>
      </c>
      <c r="L4382" t="s">
        <v>12812</v>
      </c>
      <c r="M4382" t="s">
        <v>12813</v>
      </c>
      <c r="N4382">
        <v>4.2147222219999998</v>
      </c>
      <c r="O4382">
        <v>0</v>
      </c>
      <c r="P4382">
        <v>1</v>
      </c>
      <c r="Q4382">
        <v>0</v>
      </c>
      <c r="R4382">
        <v>0</v>
      </c>
      <c r="S4382">
        <v>0</v>
      </c>
      <c r="T4382">
        <v>0</v>
      </c>
      <c r="U4382">
        <v>0</v>
      </c>
      <c r="V4382">
        <v>0</v>
      </c>
      <c r="W4382">
        <v>0</v>
      </c>
      <c r="X4382">
        <v>0.55342346495811534</v>
      </c>
      <c r="Y4382">
        <v>0</v>
      </c>
      <c r="Z4382">
        <v>0</v>
      </c>
      <c r="AA4382">
        <v>0</v>
      </c>
      <c r="AB4382">
        <v>0</v>
      </c>
      <c r="AC4382">
        <v>0</v>
      </c>
      <c r="AD4382">
        <v>0</v>
      </c>
      <c r="AE4382">
        <v>0.55342346495811534</v>
      </c>
    </row>
    <row r="4383" spans="1:31" x14ac:dyDescent="0.3">
      <c r="A4383">
        <v>2461193</v>
      </c>
      <c r="B4383">
        <v>1</v>
      </c>
      <c r="C4383" t="s">
        <v>81</v>
      </c>
      <c r="D4383" t="s">
        <v>120</v>
      </c>
      <c r="E4383" t="s">
        <v>132</v>
      </c>
      <c r="F4383" t="s">
        <v>12814</v>
      </c>
      <c r="G4383" t="s">
        <v>149</v>
      </c>
      <c r="H4383" t="s">
        <v>135</v>
      </c>
      <c r="I4383" t="s">
        <v>136</v>
      </c>
      <c r="J4383" t="s">
        <v>137</v>
      </c>
      <c r="K4383" t="s">
        <v>138</v>
      </c>
      <c r="L4383" t="s">
        <v>12815</v>
      </c>
      <c r="M4383" t="s">
        <v>12816</v>
      </c>
      <c r="N4383">
        <v>0.97555555500000002</v>
      </c>
      <c r="O4383">
        <v>0</v>
      </c>
      <c r="P4383">
        <v>325</v>
      </c>
      <c r="Q4383">
        <v>15</v>
      </c>
      <c r="R4383">
        <v>7</v>
      </c>
      <c r="S4383">
        <v>0</v>
      </c>
      <c r="T4383">
        <v>45</v>
      </c>
      <c r="U4383">
        <v>0</v>
      </c>
      <c r="V4383">
        <v>0</v>
      </c>
      <c r="W4383">
        <v>0</v>
      </c>
      <c r="X4383">
        <v>71.245112513569097</v>
      </c>
      <c r="Y4383">
        <v>8.2297632673421823</v>
      </c>
      <c r="Z4383">
        <v>0.67755503436332098</v>
      </c>
      <c r="AA4383">
        <v>0</v>
      </c>
      <c r="AB4383">
        <v>13.465613449724785</v>
      </c>
      <c r="AC4383">
        <v>0</v>
      </c>
      <c r="AD4383">
        <v>0</v>
      </c>
      <c r="AE4383">
        <v>93.618044264999384</v>
      </c>
    </row>
    <row r="4384" spans="1:31" x14ac:dyDescent="0.3">
      <c r="A4384">
        <v>2461293</v>
      </c>
      <c r="B4384">
        <v>1</v>
      </c>
      <c r="C4384" t="s">
        <v>80</v>
      </c>
      <c r="D4384" t="s">
        <v>92</v>
      </c>
      <c r="E4384" t="s">
        <v>169</v>
      </c>
      <c r="F4384" t="s">
        <v>12817</v>
      </c>
      <c r="G4384" t="s">
        <v>149</v>
      </c>
      <c r="H4384" t="s">
        <v>135</v>
      </c>
      <c r="I4384" t="s">
        <v>136</v>
      </c>
      <c r="J4384" t="s">
        <v>137</v>
      </c>
      <c r="K4384" t="s">
        <v>138</v>
      </c>
      <c r="L4384" t="s">
        <v>12818</v>
      </c>
      <c r="M4384" t="s">
        <v>12819</v>
      </c>
      <c r="N4384">
        <v>1.977777777</v>
      </c>
      <c r="O4384">
        <v>3</v>
      </c>
      <c r="P4384">
        <v>188</v>
      </c>
      <c r="Q4384">
        <v>5</v>
      </c>
      <c r="R4384">
        <v>3</v>
      </c>
      <c r="S4384">
        <v>7</v>
      </c>
      <c r="T4384">
        <v>26</v>
      </c>
      <c r="U4384">
        <v>0</v>
      </c>
      <c r="V4384">
        <v>0</v>
      </c>
      <c r="W4384">
        <v>4.3507741542908125</v>
      </c>
      <c r="X4384">
        <v>63.674564317134546</v>
      </c>
      <c r="Y4384">
        <v>20.059078571816901</v>
      </c>
      <c r="Z4384">
        <v>5.2053266789232097E-2</v>
      </c>
      <c r="AA4384">
        <v>23.746782835252173</v>
      </c>
      <c r="AB4384">
        <v>78.51607306218898</v>
      </c>
      <c r="AC4384">
        <v>0</v>
      </c>
      <c r="AD4384">
        <v>0</v>
      </c>
      <c r="AE4384">
        <v>190.39932620747265</v>
      </c>
    </row>
    <row r="4385" spans="1:31" x14ac:dyDescent="0.3">
      <c r="A4385">
        <v>2461150</v>
      </c>
      <c r="B4385">
        <v>1</v>
      </c>
      <c r="C4385" t="s">
        <v>80</v>
      </c>
      <c r="D4385" t="s">
        <v>106</v>
      </c>
      <c r="E4385" t="s">
        <v>132</v>
      </c>
      <c r="F4385" t="s">
        <v>165</v>
      </c>
      <c r="G4385" t="s">
        <v>381</v>
      </c>
      <c r="H4385" t="s">
        <v>135</v>
      </c>
      <c r="I4385" t="s">
        <v>136</v>
      </c>
      <c r="J4385" t="s">
        <v>137</v>
      </c>
      <c r="K4385" t="s">
        <v>138</v>
      </c>
      <c r="L4385" t="s">
        <v>12820</v>
      </c>
      <c r="M4385" t="s">
        <v>12821</v>
      </c>
      <c r="N4385">
        <v>0.459166666</v>
      </c>
      <c r="O4385">
        <v>0</v>
      </c>
      <c r="P4385">
        <v>491</v>
      </c>
      <c r="Q4385">
        <v>35</v>
      </c>
      <c r="R4385">
        <v>103</v>
      </c>
      <c r="S4385">
        <v>13</v>
      </c>
      <c r="T4385">
        <v>99</v>
      </c>
      <c r="U4385">
        <v>1</v>
      </c>
      <c r="V4385">
        <v>0</v>
      </c>
      <c r="W4385">
        <v>0</v>
      </c>
      <c r="X4385">
        <v>68.033625111502289</v>
      </c>
      <c r="Y4385">
        <v>47.567372678104853</v>
      </c>
      <c r="Z4385">
        <v>30.382673208328111</v>
      </c>
      <c r="AA4385">
        <v>19.862190751936382</v>
      </c>
      <c r="AB4385">
        <v>36.198640300119642</v>
      </c>
      <c r="AC4385">
        <v>17.553106610485855</v>
      </c>
      <c r="AD4385">
        <v>0</v>
      </c>
      <c r="AE4385">
        <v>219.59760866047714</v>
      </c>
    </row>
    <row r="4386" spans="1:31" x14ac:dyDescent="0.3">
      <c r="A4386">
        <v>2460460</v>
      </c>
      <c r="B4386">
        <v>1</v>
      </c>
      <c r="C4386" t="s">
        <v>80</v>
      </c>
      <c r="D4386" t="s">
        <v>91</v>
      </c>
      <c r="E4386" t="s">
        <v>132</v>
      </c>
      <c r="F4386" t="s">
        <v>12822</v>
      </c>
      <c r="G4386" t="s">
        <v>149</v>
      </c>
      <c r="H4386" t="s">
        <v>135</v>
      </c>
      <c r="I4386" t="s">
        <v>136</v>
      </c>
      <c r="J4386" t="s">
        <v>137</v>
      </c>
      <c r="K4386" t="s">
        <v>138</v>
      </c>
      <c r="L4386" t="s">
        <v>12823</v>
      </c>
      <c r="M4386" t="s">
        <v>12824</v>
      </c>
      <c r="N4386">
        <v>4.6816666659999999</v>
      </c>
      <c r="O4386">
        <v>3</v>
      </c>
      <c r="P4386">
        <v>16</v>
      </c>
      <c r="Q4386">
        <v>25</v>
      </c>
      <c r="R4386">
        <v>4</v>
      </c>
      <c r="S4386">
        <v>27</v>
      </c>
      <c r="T4386">
        <v>1</v>
      </c>
      <c r="U4386">
        <v>0</v>
      </c>
      <c r="V4386">
        <v>0</v>
      </c>
      <c r="W4386">
        <v>11.38206648813364</v>
      </c>
      <c r="X4386">
        <v>18.879520998671108</v>
      </c>
      <c r="Y4386">
        <v>69.846547757470688</v>
      </c>
      <c r="Z4386">
        <v>5.0023755814822364</v>
      </c>
      <c r="AA4386">
        <v>736.81771805248036</v>
      </c>
      <c r="AB4386">
        <v>21.552571442112303</v>
      </c>
      <c r="AC4386">
        <v>0</v>
      </c>
      <c r="AD4386">
        <v>0</v>
      </c>
      <c r="AE4386">
        <v>863.48080032035034</v>
      </c>
    </row>
    <row r="4387" spans="1:31" x14ac:dyDescent="0.3">
      <c r="A4387">
        <v>2461156</v>
      </c>
      <c r="B4387">
        <v>1</v>
      </c>
      <c r="C4387" t="s">
        <v>81</v>
      </c>
      <c r="D4387" t="s">
        <v>128</v>
      </c>
      <c r="E4387" t="s">
        <v>147</v>
      </c>
      <c r="F4387" t="s">
        <v>12825</v>
      </c>
      <c r="G4387" t="s">
        <v>134</v>
      </c>
      <c r="H4387" t="s">
        <v>135</v>
      </c>
      <c r="I4387" t="s">
        <v>136</v>
      </c>
      <c r="J4387" t="s">
        <v>137</v>
      </c>
      <c r="K4387" t="s">
        <v>138</v>
      </c>
      <c r="L4387" t="s">
        <v>12826</v>
      </c>
      <c r="M4387" t="s">
        <v>12827</v>
      </c>
      <c r="N4387">
        <v>7.8513888879999998</v>
      </c>
      <c r="O4387">
        <v>0</v>
      </c>
      <c r="P4387">
        <v>127</v>
      </c>
      <c r="Q4387">
        <v>0</v>
      </c>
      <c r="R4387">
        <v>0</v>
      </c>
      <c r="S4387">
        <v>0</v>
      </c>
      <c r="T4387">
        <v>36</v>
      </c>
      <c r="U4387">
        <v>0</v>
      </c>
      <c r="V4387">
        <v>0</v>
      </c>
      <c r="W4387">
        <v>0</v>
      </c>
      <c r="X4387">
        <v>150.24268517208364</v>
      </c>
      <c r="Y4387">
        <v>0</v>
      </c>
      <c r="Z4387">
        <v>0</v>
      </c>
      <c r="AA4387">
        <v>0</v>
      </c>
      <c r="AB4387">
        <v>49.721841016471998</v>
      </c>
      <c r="AC4387">
        <v>0</v>
      </c>
      <c r="AD4387">
        <v>0</v>
      </c>
      <c r="AE4387">
        <v>199.96452618855562</v>
      </c>
    </row>
    <row r="4388" spans="1:31" x14ac:dyDescent="0.3">
      <c r="A4388">
        <v>2460492</v>
      </c>
      <c r="B4388">
        <v>1</v>
      </c>
      <c r="C4388" t="s">
        <v>81</v>
      </c>
      <c r="D4388" t="s">
        <v>118</v>
      </c>
      <c r="E4388" t="s">
        <v>141</v>
      </c>
      <c r="F4388" t="s">
        <v>12828</v>
      </c>
      <c r="G4388" t="s">
        <v>156</v>
      </c>
      <c r="H4388" t="s">
        <v>144</v>
      </c>
      <c r="I4388" t="s">
        <v>136</v>
      </c>
      <c r="J4388" t="s">
        <v>137</v>
      </c>
      <c r="K4388" t="s">
        <v>138</v>
      </c>
      <c r="L4388" t="s">
        <v>12829</v>
      </c>
      <c r="M4388" t="s">
        <v>12830</v>
      </c>
      <c r="N4388">
        <v>3.9975000000000001</v>
      </c>
      <c r="O4388">
        <v>0</v>
      </c>
      <c r="P4388">
        <v>21</v>
      </c>
      <c r="Q4388">
        <v>0</v>
      </c>
      <c r="R4388">
        <v>0</v>
      </c>
      <c r="S4388">
        <v>0</v>
      </c>
      <c r="T4388">
        <v>1</v>
      </c>
      <c r="U4388">
        <v>0</v>
      </c>
      <c r="V4388">
        <v>0</v>
      </c>
      <c r="W4388">
        <v>0</v>
      </c>
      <c r="X4388">
        <v>15.134618942432317</v>
      </c>
      <c r="Y4388">
        <v>0</v>
      </c>
      <c r="Z4388">
        <v>0</v>
      </c>
      <c r="AA4388">
        <v>0</v>
      </c>
      <c r="AB4388">
        <v>9.2135861540143082E-4</v>
      </c>
      <c r="AC4388">
        <v>0</v>
      </c>
      <c r="AD4388">
        <v>0</v>
      </c>
      <c r="AE4388">
        <v>15.135540301047719</v>
      </c>
    </row>
    <row r="4389" spans="1:31" x14ac:dyDescent="0.3">
      <c r="A4389">
        <v>2460824</v>
      </c>
      <c r="B4389">
        <v>1</v>
      </c>
      <c r="C4389" t="s">
        <v>80</v>
      </c>
      <c r="D4389" t="s">
        <v>107</v>
      </c>
      <c r="E4389" t="s">
        <v>173</v>
      </c>
      <c r="F4389" t="s">
        <v>12831</v>
      </c>
      <c r="G4389" t="s">
        <v>461</v>
      </c>
      <c r="H4389" t="s">
        <v>144</v>
      </c>
      <c r="I4389" t="s">
        <v>136</v>
      </c>
      <c r="J4389" t="s">
        <v>137</v>
      </c>
      <c r="K4389" t="s">
        <v>138</v>
      </c>
      <c r="L4389" t="s">
        <v>12832</v>
      </c>
      <c r="M4389" t="s">
        <v>12833</v>
      </c>
      <c r="N4389">
        <v>2.1213888879999998</v>
      </c>
      <c r="O4389">
        <v>0</v>
      </c>
      <c r="P4389">
        <v>1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0.14570769160166527</v>
      </c>
      <c r="Y4389">
        <v>0</v>
      </c>
      <c r="Z4389">
        <v>0</v>
      </c>
      <c r="AA4389">
        <v>0</v>
      </c>
      <c r="AB4389">
        <v>0</v>
      </c>
      <c r="AC4389">
        <v>0</v>
      </c>
      <c r="AD4389">
        <v>0</v>
      </c>
      <c r="AE4389">
        <v>0.14570769160166527</v>
      </c>
    </row>
    <row r="4390" spans="1:31" x14ac:dyDescent="0.3">
      <c r="A4390">
        <v>2461511</v>
      </c>
      <c r="B4390">
        <v>1</v>
      </c>
      <c r="C4390" t="s">
        <v>81</v>
      </c>
      <c r="D4390" t="s">
        <v>125</v>
      </c>
      <c r="E4390" t="s">
        <v>141</v>
      </c>
      <c r="F4390" t="s">
        <v>12834</v>
      </c>
      <c r="G4390" t="s">
        <v>200</v>
      </c>
      <c r="H4390" t="s">
        <v>144</v>
      </c>
      <c r="I4390" t="s">
        <v>136</v>
      </c>
      <c r="J4390" t="s">
        <v>137</v>
      </c>
      <c r="K4390" t="s">
        <v>138</v>
      </c>
      <c r="L4390" t="s">
        <v>12835</v>
      </c>
      <c r="M4390" t="s">
        <v>12836</v>
      </c>
      <c r="N4390">
        <v>3.0952777770000002</v>
      </c>
      <c r="O4390">
        <v>0</v>
      </c>
      <c r="P4390">
        <v>90</v>
      </c>
      <c r="Q4390">
        <v>0</v>
      </c>
      <c r="R4390">
        <v>1</v>
      </c>
      <c r="S4390">
        <v>0</v>
      </c>
      <c r="T4390">
        <v>27</v>
      </c>
      <c r="U4390">
        <v>0</v>
      </c>
      <c r="V4390">
        <v>0</v>
      </c>
      <c r="W4390">
        <v>0</v>
      </c>
      <c r="X4390">
        <v>55.728735317729388</v>
      </c>
      <c r="Y4390">
        <v>0</v>
      </c>
      <c r="Z4390">
        <v>0</v>
      </c>
      <c r="AA4390">
        <v>0</v>
      </c>
      <c r="AB4390">
        <v>31.041455613333305</v>
      </c>
      <c r="AC4390">
        <v>0</v>
      </c>
      <c r="AD4390">
        <v>0</v>
      </c>
      <c r="AE4390">
        <v>86.7701909310627</v>
      </c>
    </row>
    <row r="4391" spans="1:31" x14ac:dyDescent="0.3">
      <c r="A4391">
        <v>2461033</v>
      </c>
      <c r="B4391">
        <v>1</v>
      </c>
      <c r="C4391" t="s">
        <v>81</v>
      </c>
      <c r="D4391" t="s">
        <v>126</v>
      </c>
      <c r="E4391" t="s">
        <v>173</v>
      </c>
      <c r="F4391" t="s">
        <v>12837</v>
      </c>
      <c r="G4391" t="s">
        <v>175</v>
      </c>
      <c r="H4391" t="s">
        <v>144</v>
      </c>
      <c r="I4391" t="s">
        <v>136</v>
      </c>
      <c r="J4391" t="s">
        <v>137</v>
      </c>
      <c r="K4391" t="s">
        <v>138</v>
      </c>
      <c r="L4391" t="s">
        <v>12838</v>
      </c>
      <c r="M4391" t="s">
        <v>12839</v>
      </c>
      <c r="N4391">
        <v>1.1958333329999999</v>
      </c>
      <c r="O4391">
        <v>0</v>
      </c>
      <c r="P4391">
        <v>1</v>
      </c>
      <c r="Q4391">
        <v>0</v>
      </c>
      <c r="R4391">
        <v>0</v>
      </c>
      <c r="S4391">
        <v>0</v>
      </c>
      <c r="T4391">
        <v>0</v>
      </c>
      <c r="U4391">
        <v>0</v>
      </c>
      <c r="V4391">
        <v>0</v>
      </c>
      <c r="W4391">
        <v>0</v>
      </c>
      <c r="X4391">
        <v>2.2681507955504081E-3</v>
      </c>
      <c r="Y4391">
        <v>0</v>
      </c>
      <c r="Z4391">
        <v>0</v>
      </c>
      <c r="AA4391">
        <v>0</v>
      </c>
      <c r="AB4391">
        <v>0</v>
      </c>
      <c r="AC4391">
        <v>0</v>
      </c>
      <c r="AD4391">
        <v>0</v>
      </c>
      <c r="AE4391">
        <v>2.2681507955504081E-3</v>
      </c>
    </row>
    <row r="4392" spans="1:31" x14ac:dyDescent="0.3">
      <c r="A4392">
        <v>2461133</v>
      </c>
      <c r="B4392">
        <v>1</v>
      </c>
      <c r="C4392" t="s">
        <v>80</v>
      </c>
      <c r="D4392" t="s">
        <v>99</v>
      </c>
      <c r="E4392" t="s">
        <v>169</v>
      </c>
      <c r="F4392" t="s">
        <v>9282</v>
      </c>
      <c r="G4392" t="s">
        <v>149</v>
      </c>
      <c r="H4392" t="s">
        <v>135</v>
      </c>
      <c r="I4392" t="s">
        <v>136</v>
      </c>
      <c r="J4392" t="s">
        <v>137</v>
      </c>
      <c r="K4392" t="s">
        <v>138</v>
      </c>
      <c r="L4392" t="s">
        <v>12840</v>
      </c>
      <c r="M4392" t="s">
        <v>12841</v>
      </c>
      <c r="N4392">
        <v>0.28083333300000002</v>
      </c>
      <c r="O4392">
        <v>4</v>
      </c>
      <c r="P4392">
        <v>912</v>
      </c>
      <c r="Q4392">
        <v>13</v>
      </c>
      <c r="R4392">
        <v>132</v>
      </c>
      <c r="S4392">
        <v>20</v>
      </c>
      <c r="T4392">
        <v>78</v>
      </c>
      <c r="U4392">
        <v>0</v>
      </c>
      <c r="V4392">
        <v>4</v>
      </c>
      <c r="W4392">
        <v>4.9306644691599502</v>
      </c>
      <c r="X4392">
        <v>44.026075572630241</v>
      </c>
      <c r="Y4392">
        <v>3.1489662976137569</v>
      </c>
      <c r="Z4392">
        <v>10.439081909470891</v>
      </c>
      <c r="AA4392">
        <v>27.514739447616286</v>
      </c>
      <c r="AB4392">
        <v>11.041817581823146</v>
      </c>
      <c r="AC4392">
        <v>0</v>
      </c>
      <c r="AD4392">
        <v>3.5284710612759174</v>
      </c>
      <c r="AE4392">
        <v>104.62981633959021</v>
      </c>
    </row>
    <row r="4393" spans="1:31" x14ac:dyDescent="0.3">
      <c r="A4393">
        <v>2460346</v>
      </c>
      <c r="B4393">
        <v>1</v>
      </c>
      <c r="C4393" t="s">
        <v>80</v>
      </c>
      <c r="D4393" t="s">
        <v>105</v>
      </c>
      <c r="E4393" t="s">
        <v>169</v>
      </c>
      <c r="F4393" t="s">
        <v>12842</v>
      </c>
      <c r="G4393" t="s">
        <v>149</v>
      </c>
      <c r="H4393" t="s">
        <v>135</v>
      </c>
      <c r="I4393" t="s">
        <v>136</v>
      </c>
      <c r="J4393" t="s">
        <v>137</v>
      </c>
      <c r="K4393" t="s">
        <v>138</v>
      </c>
      <c r="L4393" t="s">
        <v>12843</v>
      </c>
      <c r="M4393" t="s">
        <v>12844</v>
      </c>
      <c r="N4393">
        <v>0.63055555500000005</v>
      </c>
      <c r="O4393">
        <v>1</v>
      </c>
      <c r="P4393">
        <v>390</v>
      </c>
      <c r="Q4393">
        <v>1</v>
      </c>
      <c r="R4393">
        <v>2</v>
      </c>
      <c r="S4393">
        <v>6</v>
      </c>
      <c r="T4393">
        <v>46</v>
      </c>
      <c r="U4393">
        <v>0</v>
      </c>
      <c r="V4393">
        <v>0</v>
      </c>
      <c r="W4393">
        <v>0.93885236412482509</v>
      </c>
      <c r="X4393">
        <v>74.120546706075501</v>
      </c>
      <c r="Y4393">
        <v>1.3012919191295469</v>
      </c>
      <c r="Z4393">
        <v>0</v>
      </c>
      <c r="AA4393">
        <v>22.045045867203754</v>
      </c>
      <c r="AB4393">
        <v>16.202327814553424</v>
      </c>
      <c r="AC4393">
        <v>0</v>
      </c>
      <c r="AD4393">
        <v>0</v>
      </c>
      <c r="AE4393">
        <v>114.60806467108706</v>
      </c>
    </row>
    <row r="4394" spans="1:31" x14ac:dyDescent="0.3">
      <c r="A4394">
        <v>2460469</v>
      </c>
      <c r="B4394">
        <v>1</v>
      </c>
      <c r="C4394" t="s">
        <v>80</v>
      </c>
      <c r="D4394" t="s">
        <v>85</v>
      </c>
      <c r="E4394" t="s">
        <v>182</v>
      </c>
      <c r="F4394" t="s">
        <v>12845</v>
      </c>
      <c r="G4394" t="s">
        <v>156</v>
      </c>
      <c r="H4394" t="s">
        <v>144</v>
      </c>
      <c r="I4394" t="s">
        <v>136</v>
      </c>
      <c r="J4394" t="s">
        <v>137</v>
      </c>
      <c r="K4394" t="s">
        <v>138</v>
      </c>
      <c r="L4394" t="s">
        <v>12846</v>
      </c>
      <c r="M4394" t="s">
        <v>12847</v>
      </c>
      <c r="N4394">
        <v>1.909444444</v>
      </c>
      <c r="O4394">
        <v>0</v>
      </c>
      <c r="P4394">
        <v>73</v>
      </c>
      <c r="Q4394">
        <v>0</v>
      </c>
      <c r="R4394">
        <v>0</v>
      </c>
      <c r="S4394">
        <v>0</v>
      </c>
      <c r="T4394">
        <v>24</v>
      </c>
      <c r="U4394">
        <v>0</v>
      </c>
      <c r="V4394">
        <v>0</v>
      </c>
      <c r="W4394">
        <v>0</v>
      </c>
      <c r="X4394">
        <v>43.81033899191376</v>
      </c>
      <c r="Y4394">
        <v>0</v>
      </c>
      <c r="Z4394">
        <v>0</v>
      </c>
      <c r="AA4394">
        <v>0</v>
      </c>
      <c r="AB4394">
        <v>64.834172253921423</v>
      </c>
      <c r="AC4394">
        <v>0</v>
      </c>
      <c r="AD4394">
        <v>0</v>
      </c>
      <c r="AE4394">
        <v>108.64451124583519</v>
      </c>
    </row>
    <row r="4395" spans="1:31" x14ac:dyDescent="0.3">
      <c r="A4395">
        <v>2460841</v>
      </c>
      <c r="B4395">
        <v>1</v>
      </c>
      <c r="C4395" t="s">
        <v>81</v>
      </c>
      <c r="D4395" t="s">
        <v>112</v>
      </c>
      <c r="E4395" t="s">
        <v>169</v>
      </c>
      <c r="F4395" t="s">
        <v>12848</v>
      </c>
      <c r="G4395" t="s">
        <v>149</v>
      </c>
      <c r="H4395" t="s">
        <v>135</v>
      </c>
      <c r="I4395" t="s">
        <v>136</v>
      </c>
      <c r="J4395" t="s">
        <v>137</v>
      </c>
      <c r="K4395" t="s">
        <v>138</v>
      </c>
      <c r="L4395" t="s">
        <v>12849</v>
      </c>
      <c r="M4395" t="s">
        <v>12850</v>
      </c>
      <c r="N4395">
        <v>2.1305555549999999</v>
      </c>
      <c r="O4395">
        <v>0</v>
      </c>
      <c r="P4395">
        <v>889</v>
      </c>
      <c r="Q4395">
        <v>2</v>
      </c>
      <c r="R4395">
        <v>77</v>
      </c>
      <c r="S4395">
        <v>6</v>
      </c>
      <c r="T4395">
        <v>32</v>
      </c>
      <c r="U4395">
        <v>0</v>
      </c>
      <c r="V4395">
        <v>0</v>
      </c>
      <c r="W4395">
        <v>0</v>
      </c>
      <c r="X4395">
        <v>157.70689761889298</v>
      </c>
      <c r="Y4395">
        <v>25.806783827821974</v>
      </c>
      <c r="Z4395">
        <v>30.109880456495972</v>
      </c>
      <c r="AA4395">
        <v>20.155224064077249</v>
      </c>
      <c r="AB4395">
        <v>60.491658631231445</v>
      </c>
      <c r="AC4395">
        <v>0</v>
      </c>
      <c r="AD4395">
        <v>0</v>
      </c>
      <c r="AE4395">
        <v>294.27044459851959</v>
      </c>
    </row>
    <row r="4396" spans="1:31" x14ac:dyDescent="0.3">
      <c r="A4396">
        <v>2461279</v>
      </c>
      <c r="B4396">
        <v>1</v>
      </c>
      <c r="C4396" t="s">
        <v>80</v>
      </c>
      <c r="D4396" t="s">
        <v>84</v>
      </c>
      <c r="E4396" t="s">
        <v>173</v>
      </c>
      <c r="F4396" t="s">
        <v>10392</v>
      </c>
      <c r="G4396" t="s">
        <v>461</v>
      </c>
      <c r="H4396" t="s">
        <v>144</v>
      </c>
      <c r="I4396" t="s">
        <v>136</v>
      </c>
      <c r="J4396" t="s">
        <v>137</v>
      </c>
      <c r="K4396" t="s">
        <v>138</v>
      </c>
      <c r="L4396" t="s">
        <v>12851</v>
      </c>
      <c r="M4396" t="s">
        <v>12852</v>
      </c>
      <c r="N4396">
        <v>4.6238888879999998</v>
      </c>
      <c r="O4396">
        <v>0</v>
      </c>
      <c r="P4396">
        <v>8</v>
      </c>
      <c r="Q4396">
        <v>0</v>
      </c>
      <c r="R4396">
        <v>0</v>
      </c>
      <c r="S4396">
        <v>0</v>
      </c>
      <c r="T4396">
        <v>0</v>
      </c>
      <c r="U4396">
        <v>0</v>
      </c>
      <c r="V4396">
        <v>0</v>
      </c>
      <c r="W4396">
        <v>0</v>
      </c>
      <c r="X4396">
        <v>8.7902961536678177</v>
      </c>
      <c r="Y4396">
        <v>0</v>
      </c>
      <c r="Z4396">
        <v>0</v>
      </c>
      <c r="AA4396">
        <v>0</v>
      </c>
      <c r="AB4396">
        <v>0</v>
      </c>
      <c r="AC4396">
        <v>0</v>
      </c>
      <c r="AD4396">
        <v>0</v>
      </c>
      <c r="AE4396">
        <v>8.7902961536678177</v>
      </c>
    </row>
    <row r="4397" spans="1:31" x14ac:dyDescent="0.3">
      <c r="A4397">
        <v>2460532</v>
      </c>
      <c r="B4397">
        <v>1</v>
      </c>
      <c r="C4397" t="s">
        <v>80</v>
      </c>
      <c r="D4397" t="s">
        <v>107</v>
      </c>
      <c r="E4397" t="s">
        <v>159</v>
      </c>
      <c r="F4397" t="s">
        <v>12853</v>
      </c>
      <c r="G4397" t="s">
        <v>156</v>
      </c>
      <c r="H4397" t="s">
        <v>144</v>
      </c>
      <c r="I4397" t="s">
        <v>136</v>
      </c>
      <c r="J4397" t="s">
        <v>137</v>
      </c>
      <c r="K4397" t="s">
        <v>138</v>
      </c>
      <c r="L4397" t="s">
        <v>12854</v>
      </c>
      <c r="M4397" t="s">
        <v>12855</v>
      </c>
      <c r="N4397">
        <v>3.6097222219999998</v>
      </c>
      <c r="O4397">
        <v>0</v>
      </c>
      <c r="P4397">
        <v>368</v>
      </c>
      <c r="Q4397">
        <v>0</v>
      </c>
      <c r="R4397">
        <v>0</v>
      </c>
      <c r="S4397">
        <v>0</v>
      </c>
      <c r="T4397">
        <v>158</v>
      </c>
      <c r="U4397">
        <v>0</v>
      </c>
      <c r="V4397">
        <v>0</v>
      </c>
      <c r="W4397">
        <v>0</v>
      </c>
      <c r="X4397">
        <v>399.22903500053968</v>
      </c>
      <c r="Y4397">
        <v>0</v>
      </c>
      <c r="Z4397">
        <v>0</v>
      </c>
      <c r="AA4397">
        <v>0</v>
      </c>
      <c r="AB4397">
        <v>663.76008742680642</v>
      </c>
      <c r="AC4397">
        <v>0</v>
      </c>
      <c r="AD4397">
        <v>0</v>
      </c>
      <c r="AE4397">
        <v>1062.989122427346</v>
      </c>
    </row>
    <row r="4398" spans="1:31" x14ac:dyDescent="0.3">
      <c r="A4398">
        <v>2461325</v>
      </c>
      <c r="B4398">
        <v>1</v>
      </c>
      <c r="C4398" t="s">
        <v>80</v>
      </c>
      <c r="D4398" t="s">
        <v>106</v>
      </c>
      <c r="E4398" t="s">
        <v>169</v>
      </c>
      <c r="F4398" t="s">
        <v>1731</v>
      </c>
      <c r="G4398" t="s">
        <v>149</v>
      </c>
      <c r="H4398" t="s">
        <v>135</v>
      </c>
      <c r="I4398" t="s">
        <v>136</v>
      </c>
      <c r="J4398" t="s">
        <v>137</v>
      </c>
      <c r="K4398" t="s">
        <v>138</v>
      </c>
      <c r="L4398" t="s">
        <v>12856</v>
      </c>
      <c r="M4398" t="s">
        <v>12857</v>
      </c>
      <c r="N4398">
        <v>0.83694444400000001</v>
      </c>
      <c r="O4398">
        <v>0</v>
      </c>
      <c r="P4398">
        <v>5709</v>
      </c>
      <c r="Q4398">
        <v>0</v>
      </c>
      <c r="R4398">
        <v>19</v>
      </c>
      <c r="S4398">
        <v>2</v>
      </c>
      <c r="T4398">
        <v>850</v>
      </c>
      <c r="U4398">
        <v>0</v>
      </c>
      <c r="V4398">
        <v>6</v>
      </c>
      <c r="W4398">
        <v>0</v>
      </c>
      <c r="X4398">
        <v>1244.6232469836841</v>
      </c>
      <c r="Y4398">
        <v>0</v>
      </c>
      <c r="Z4398">
        <v>2.7192284943599745</v>
      </c>
      <c r="AA4398">
        <v>7.7997272495091714</v>
      </c>
      <c r="AB4398">
        <v>529.0036612747557</v>
      </c>
      <c r="AC4398">
        <v>0</v>
      </c>
      <c r="AD4398">
        <v>31.251078663346505</v>
      </c>
      <c r="AE4398">
        <v>1815.3969426656554</v>
      </c>
    </row>
    <row r="4399" spans="1:31" x14ac:dyDescent="0.3">
      <c r="A4399">
        <v>2460340</v>
      </c>
      <c r="B4399">
        <v>1</v>
      </c>
      <c r="C4399" t="s">
        <v>80</v>
      </c>
      <c r="D4399" t="s">
        <v>99</v>
      </c>
      <c r="E4399" t="s">
        <v>141</v>
      </c>
      <c r="F4399" t="s">
        <v>12858</v>
      </c>
      <c r="G4399" t="s">
        <v>156</v>
      </c>
      <c r="H4399" t="s">
        <v>144</v>
      </c>
      <c r="I4399" t="s">
        <v>136</v>
      </c>
      <c r="J4399" t="s">
        <v>137</v>
      </c>
      <c r="K4399" t="s">
        <v>138</v>
      </c>
      <c r="L4399" t="s">
        <v>12859</v>
      </c>
      <c r="M4399" t="s">
        <v>12860</v>
      </c>
      <c r="N4399">
        <v>0.811111111</v>
      </c>
      <c r="O4399">
        <v>0</v>
      </c>
      <c r="P4399">
        <v>25</v>
      </c>
      <c r="Q4399">
        <v>0</v>
      </c>
      <c r="R4399">
        <v>0</v>
      </c>
      <c r="S4399">
        <v>0</v>
      </c>
      <c r="T4399">
        <v>1</v>
      </c>
      <c r="U4399">
        <v>0</v>
      </c>
      <c r="V4399">
        <v>0</v>
      </c>
      <c r="W4399">
        <v>0</v>
      </c>
      <c r="X4399">
        <v>2.5540339339429114</v>
      </c>
      <c r="Y4399">
        <v>0</v>
      </c>
      <c r="Z4399">
        <v>0</v>
      </c>
      <c r="AA4399">
        <v>0</v>
      </c>
      <c r="AB4399">
        <v>5.0300444435465207E-3</v>
      </c>
      <c r="AC4399">
        <v>0</v>
      </c>
      <c r="AD4399">
        <v>0</v>
      </c>
      <c r="AE4399">
        <v>2.5590639783864582</v>
      </c>
    </row>
    <row r="4400" spans="1:31" x14ac:dyDescent="0.3">
      <c r="A4400">
        <v>2461471</v>
      </c>
      <c r="B4400">
        <v>1</v>
      </c>
      <c r="C4400" t="s">
        <v>80</v>
      </c>
      <c r="D4400" t="s">
        <v>88</v>
      </c>
      <c r="E4400" t="s">
        <v>173</v>
      </c>
      <c r="F4400" t="s">
        <v>12861</v>
      </c>
      <c r="G4400" t="s">
        <v>175</v>
      </c>
      <c r="H4400" t="s">
        <v>144</v>
      </c>
      <c r="I4400" t="s">
        <v>136</v>
      </c>
      <c r="J4400" t="s">
        <v>137</v>
      </c>
      <c r="K4400" t="s">
        <v>138</v>
      </c>
      <c r="L4400" t="s">
        <v>12862</v>
      </c>
      <c r="M4400" t="s">
        <v>12863</v>
      </c>
      <c r="N4400">
        <v>3.5236111110000001</v>
      </c>
      <c r="O4400">
        <v>0</v>
      </c>
      <c r="P4400">
        <v>1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0.61728225992160402</v>
      </c>
      <c r="Y4400">
        <v>0</v>
      </c>
      <c r="Z4400">
        <v>0</v>
      </c>
      <c r="AA4400">
        <v>0</v>
      </c>
      <c r="AB4400">
        <v>0</v>
      </c>
      <c r="AC4400">
        <v>0</v>
      </c>
      <c r="AD4400">
        <v>0</v>
      </c>
      <c r="AE4400">
        <v>0.61728225992160402</v>
      </c>
    </row>
    <row r="4401" spans="1:31" x14ac:dyDescent="0.3">
      <c r="A4401">
        <v>2460678</v>
      </c>
      <c r="B4401">
        <v>1</v>
      </c>
      <c r="C4401" t="s">
        <v>80</v>
      </c>
      <c r="D4401" t="s">
        <v>96</v>
      </c>
      <c r="E4401" t="s">
        <v>141</v>
      </c>
      <c r="F4401" t="s">
        <v>12864</v>
      </c>
      <c r="G4401" t="s">
        <v>200</v>
      </c>
      <c r="H4401" t="s">
        <v>144</v>
      </c>
      <c r="I4401" t="s">
        <v>136</v>
      </c>
      <c r="J4401" t="s">
        <v>137</v>
      </c>
      <c r="K4401" t="s">
        <v>138</v>
      </c>
      <c r="L4401" t="s">
        <v>12865</v>
      </c>
      <c r="M4401" t="s">
        <v>12866</v>
      </c>
      <c r="N4401">
        <v>5.0416666660000002</v>
      </c>
      <c r="O4401">
        <v>0</v>
      </c>
      <c r="P4401">
        <v>11</v>
      </c>
      <c r="Q4401">
        <v>0</v>
      </c>
      <c r="R4401">
        <v>0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2.5357318315373609</v>
      </c>
      <c r="Y4401">
        <v>0</v>
      </c>
      <c r="Z4401">
        <v>0</v>
      </c>
      <c r="AA4401">
        <v>0</v>
      </c>
      <c r="AB4401">
        <v>0</v>
      </c>
      <c r="AC4401">
        <v>0</v>
      </c>
      <c r="AD4401">
        <v>0</v>
      </c>
      <c r="AE4401">
        <v>2.5357318315373609</v>
      </c>
    </row>
    <row r="4402" spans="1:31" x14ac:dyDescent="0.3">
      <c r="A4402">
        <v>2480798</v>
      </c>
      <c r="B4402">
        <v>1</v>
      </c>
      <c r="C4402" t="s">
        <v>80</v>
      </c>
      <c r="D4402" t="s">
        <v>102</v>
      </c>
      <c r="E4402" t="s">
        <v>169</v>
      </c>
      <c r="F4402" t="s">
        <v>10802</v>
      </c>
      <c r="G4402" t="s">
        <v>149</v>
      </c>
      <c r="H4402" t="s">
        <v>135</v>
      </c>
      <c r="I4402" t="s">
        <v>136</v>
      </c>
      <c r="J4402" t="s">
        <v>137</v>
      </c>
      <c r="K4402" t="s">
        <v>138</v>
      </c>
      <c r="L4402" t="s">
        <v>12867</v>
      </c>
      <c r="M4402" t="s">
        <v>12868</v>
      </c>
      <c r="N4402">
        <v>0.10611111099999999</v>
      </c>
      <c r="O4402">
        <v>1</v>
      </c>
      <c r="P4402">
        <v>1761</v>
      </c>
      <c r="Q4402">
        <v>10</v>
      </c>
      <c r="R4402">
        <v>533</v>
      </c>
      <c r="S4402">
        <v>15</v>
      </c>
      <c r="T4402">
        <v>310</v>
      </c>
      <c r="U4402">
        <v>9</v>
      </c>
      <c r="V4402">
        <v>2</v>
      </c>
      <c r="W4402">
        <v>1.0423445960606324E-2</v>
      </c>
      <c r="X4402">
        <v>32.209249639876589</v>
      </c>
      <c r="Y4402">
        <v>1.7468270355611857</v>
      </c>
      <c r="Z4402">
        <v>17.762803818852678</v>
      </c>
      <c r="AA4402">
        <v>17.739117913749428</v>
      </c>
      <c r="AB4402">
        <v>45.72981837605753</v>
      </c>
      <c r="AC4402">
        <v>193.70893922872969</v>
      </c>
      <c r="AD4402">
        <v>18.20129708035115</v>
      </c>
      <c r="AE4402">
        <v>327.10847653913885</v>
      </c>
    </row>
    <row r="4403" spans="1:31" x14ac:dyDescent="0.3">
      <c r="A4403">
        <v>2460632</v>
      </c>
      <c r="B4403">
        <v>1</v>
      </c>
      <c r="C4403" t="s">
        <v>80</v>
      </c>
      <c r="D4403" t="s">
        <v>93</v>
      </c>
      <c r="E4403" t="s">
        <v>169</v>
      </c>
      <c r="F4403" t="s">
        <v>12869</v>
      </c>
      <c r="G4403" t="s">
        <v>2092</v>
      </c>
      <c r="H4403" t="s">
        <v>135</v>
      </c>
      <c r="I4403" t="s">
        <v>136</v>
      </c>
      <c r="J4403" t="s">
        <v>137</v>
      </c>
      <c r="K4403" t="s">
        <v>138</v>
      </c>
      <c r="L4403" t="s">
        <v>12870</v>
      </c>
      <c r="M4403" t="s">
        <v>12871</v>
      </c>
      <c r="N4403">
        <v>5.886666666</v>
      </c>
      <c r="O4403">
        <v>0</v>
      </c>
      <c r="P4403">
        <v>69</v>
      </c>
      <c r="Q4403">
        <v>5</v>
      </c>
      <c r="R4403">
        <v>98</v>
      </c>
      <c r="S4403">
        <v>1</v>
      </c>
      <c r="T4403">
        <v>40</v>
      </c>
      <c r="U4403">
        <v>0</v>
      </c>
      <c r="V4403">
        <v>0</v>
      </c>
      <c r="W4403">
        <v>0</v>
      </c>
      <c r="X4403">
        <v>117.4594084532508</v>
      </c>
      <c r="Y4403">
        <v>7.7853972738464012</v>
      </c>
      <c r="Z4403">
        <v>385.93546394392706</v>
      </c>
      <c r="AA4403">
        <v>0</v>
      </c>
      <c r="AB4403">
        <v>477.55931582865804</v>
      </c>
      <c r="AC4403">
        <v>0</v>
      </c>
      <c r="AD4403">
        <v>0</v>
      </c>
      <c r="AE4403">
        <v>988.73958549968233</v>
      </c>
    </row>
    <row r="4404" spans="1:31" x14ac:dyDescent="0.3">
      <c r="A4404">
        <v>2460386</v>
      </c>
      <c r="B4404">
        <v>1</v>
      </c>
      <c r="C4404" t="s">
        <v>80</v>
      </c>
      <c r="D4404" t="s">
        <v>99</v>
      </c>
      <c r="E4404" t="s">
        <v>141</v>
      </c>
      <c r="F4404" t="s">
        <v>12872</v>
      </c>
      <c r="G4404" t="s">
        <v>156</v>
      </c>
      <c r="H4404" t="s">
        <v>144</v>
      </c>
      <c r="I4404" t="s">
        <v>136</v>
      </c>
      <c r="J4404" t="s">
        <v>137</v>
      </c>
      <c r="K4404" t="s">
        <v>138</v>
      </c>
      <c r="L4404" t="s">
        <v>12873</v>
      </c>
      <c r="M4404" t="s">
        <v>12874</v>
      </c>
      <c r="N4404">
        <v>2.0802777770000001</v>
      </c>
      <c r="O4404">
        <v>0</v>
      </c>
      <c r="P4404">
        <v>40</v>
      </c>
      <c r="Q4404">
        <v>0</v>
      </c>
      <c r="R4404">
        <v>1</v>
      </c>
      <c r="S4404">
        <v>0</v>
      </c>
      <c r="T4404">
        <v>40</v>
      </c>
      <c r="U4404">
        <v>0</v>
      </c>
      <c r="V4404">
        <v>1</v>
      </c>
      <c r="W4404">
        <v>0</v>
      </c>
      <c r="X4404">
        <v>30.626246793475989</v>
      </c>
      <c r="Y4404">
        <v>0</v>
      </c>
      <c r="Z4404">
        <v>0.13038615573600196</v>
      </c>
      <c r="AA4404">
        <v>0</v>
      </c>
      <c r="AB4404">
        <v>142.16535018219216</v>
      </c>
      <c r="AC4404">
        <v>0</v>
      </c>
      <c r="AD4404">
        <v>48.21429392258311</v>
      </c>
      <c r="AE4404">
        <v>221.13627705398727</v>
      </c>
    </row>
    <row r="4405" spans="1:31" x14ac:dyDescent="0.3">
      <c r="A4405">
        <v>2461096</v>
      </c>
      <c r="B4405">
        <v>1</v>
      </c>
      <c r="C4405" t="s">
        <v>80</v>
      </c>
      <c r="D4405" t="s">
        <v>103</v>
      </c>
      <c r="E4405" t="s">
        <v>147</v>
      </c>
      <c r="F4405" t="s">
        <v>12875</v>
      </c>
      <c r="G4405" t="s">
        <v>2409</v>
      </c>
      <c r="H4405" t="s">
        <v>135</v>
      </c>
      <c r="I4405" t="s">
        <v>136</v>
      </c>
      <c r="J4405" t="s">
        <v>137</v>
      </c>
      <c r="K4405" t="s">
        <v>138</v>
      </c>
      <c r="L4405" t="s">
        <v>12876</v>
      </c>
      <c r="M4405" t="s">
        <v>12877</v>
      </c>
      <c r="N4405">
        <v>5.1597222220000001</v>
      </c>
      <c r="O4405">
        <v>0</v>
      </c>
      <c r="P4405">
        <v>0</v>
      </c>
      <c r="Q4405">
        <v>0</v>
      </c>
      <c r="R4405">
        <v>13</v>
      </c>
      <c r="S4405">
        <v>0</v>
      </c>
      <c r="T4405">
        <v>0</v>
      </c>
      <c r="U4405">
        <v>0</v>
      </c>
      <c r="V4405">
        <v>0</v>
      </c>
      <c r="W4405">
        <v>0</v>
      </c>
      <c r="X4405">
        <v>0</v>
      </c>
      <c r="Y4405">
        <v>0</v>
      </c>
      <c r="Z4405">
        <v>11.804499582759528</v>
      </c>
      <c r="AA4405">
        <v>0</v>
      </c>
      <c r="AB4405">
        <v>0</v>
      </c>
      <c r="AC4405">
        <v>0</v>
      </c>
      <c r="AD4405">
        <v>0</v>
      </c>
      <c r="AE4405">
        <v>11.804499582759528</v>
      </c>
    </row>
    <row r="4406" spans="1:31" x14ac:dyDescent="0.3">
      <c r="A4406">
        <v>2461402</v>
      </c>
      <c r="B4406">
        <v>1</v>
      </c>
      <c r="C4406" t="s">
        <v>81</v>
      </c>
      <c r="D4406" t="s">
        <v>112</v>
      </c>
      <c r="E4406" t="s">
        <v>132</v>
      </c>
      <c r="F4406" t="s">
        <v>12878</v>
      </c>
      <c r="G4406" t="s">
        <v>149</v>
      </c>
      <c r="H4406" t="s">
        <v>135</v>
      </c>
      <c r="I4406" t="s">
        <v>136</v>
      </c>
      <c r="J4406" t="s">
        <v>137</v>
      </c>
      <c r="K4406" t="s">
        <v>138</v>
      </c>
      <c r="L4406" t="s">
        <v>12879</v>
      </c>
      <c r="M4406" t="s">
        <v>12213</v>
      </c>
      <c r="N4406">
        <v>0.6</v>
      </c>
      <c r="O4406">
        <v>1</v>
      </c>
      <c r="P4406">
        <v>1079</v>
      </c>
      <c r="Q4406">
        <v>22</v>
      </c>
      <c r="R4406">
        <v>212</v>
      </c>
      <c r="S4406">
        <v>17</v>
      </c>
      <c r="T4406">
        <v>54</v>
      </c>
      <c r="U4406">
        <v>1</v>
      </c>
      <c r="V4406">
        <v>0</v>
      </c>
      <c r="W4406">
        <v>0.18892150070219998</v>
      </c>
      <c r="X4406">
        <v>73.390408362082496</v>
      </c>
      <c r="Y4406">
        <v>64.302433037966637</v>
      </c>
      <c r="Z4406">
        <v>6.3744940827759491</v>
      </c>
      <c r="AA4406">
        <v>37.569529382729016</v>
      </c>
      <c r="AB4406">
        <v>11.428769430787749</v>
      </c>
      <c r="AC4406">
        <v>56.001625303894421</v>
      </c>
      <c r="AD4406">
        <v>0</v>
      </c>
      <c r="AE4406">
        <v>249.25618110093848</v>
      </c>
    </row>
    <row r="4407" spans="1:31" x14ac:dyDescent="0.3">
      <c r="A4407">
        <v>2461216</v>
      </c>
      <c r="B4407">
        <v>1</v>
      </c>
      <c r="C4407" t="s">
        <v>80</v>
      </c>
      <c r="D4407" t="s">
        <v>89</v>
      </c>
      <c r="E4407" t="s">
        <v>182</v>
      </c>
      <c r="F4407" t="s">
        <v>12880</v>
      </c>
      <c r="G4407" t="s">
        <v>410</v>
      </c>
      <c r="H4407" t="s">
        <v>144</v>
      </c>
      <c r="I4407" t="s">
        <v>136</v>
      </c>
      <c r="J4407" t="s">
        <v>137</v>
      </c>
      <c r="K4407" t="s">
        <v>138</v>
      </c>
      <c r="L4407" t="s">
        <v>12881</v>
      </c>
      <c r="M4407" t="s">
        <v>12882</v>
      </c>
      <c r="N4407">
        <v>8.5374999999999996</v>
      </c>
      <c r="O4407">
        <v>0</v>
      </c>
      <c r="P4407">
        <v>32</v>
      </c>
      <c r="Q4407">
        <v>0</v>
      </c>
      <c r="R4407">
        <v>0</v>
      </c>
      <c r="S4407">
        <v>0</v>
      </c>
      <c r="T4407">
        <v>3</v>
      </c>
      <c r="U4407">
        <v>0</v>
      </c>
      <c r="V4407">
        <v>0</v>
      </c>
      <c r="W4407">
        <v>0</v>
      </c>
      <c r="X4407">
        <v>635.0829051630169</v>
      </c>
      <c r="Y4407">
        <v>0</v>
      </c>
      <c r="Z4407">
        <v>0</v>
      </c>
      <c r="AA4407">
        <v>0</v>
      </c>
      <c r="AB4407">
        <v>407.52442985802213</v>
      </c>
      <c r="AC4407">
        <v>0</v>
      </c>
      <c r="AD4407">
        <v>0</v>
      </c>
      <c r="AE4407">
        <v>1042.607335021039</v>
      </c>
    </row>
    <row r="4408" spans="1:31" x14ac:dyDescent="0.3">
      <c r="A4408">
        <v>2460884</v>
      </c>
      <c r="B4408">
        <v>1</v>
      </c>
      <c r="C4408" t="s">
        <v>80</v>
      </c>
      <c r="D4408" t="s">
        <v>82</v>
      </c>
      <c r="E4408" t="s">
        <v>173</v>
      </c>
      <c r="F4408" t="s">
        <v>12883</v>
      </c>
      <c r="G4408" t="s">
        <v>179</v>
      </c>
      <c r="H4408" t="s">
        <v>144</v>
      </c>
      <c r="I4408" t="s">
        <v>136</v>
      </c>
      <c r="J4408" t="s">
        <v>137</v>
      </c>
      <c r="K4408" t="s">
        <v>138</v>
      </c>
      <c r="L4408" t="s">
        <v>12884</v>
      </c>
      <c r="M4408" t="s">
        <v>12885</v>
      </c>
      <c r="N4408">
        <v>1.25</v>
      </c>
      <c r="O4408">
        <v>0</v>
      </c>
      <c r="P4408">
        <v>0</v>
      </c>
      <c r="Q4408">
        <v>0</v>
      </c>
      <c r="R4408">
        <v>0</v>
      </c>
      <c r="S4408">
        <v>0</v>
      </c>
      <c r="T4408">
        <v>10</v>
      </c>
      <c r="U4408">
        <v>0</v>
      </c>
      <c r="V4408">
        <v>0</v>
      </c>
      <c r="W4408">
        <v>0</v>
      </c>
      <c r="X4408">
        <v>0</v>
      </c>
      <c r="Y4408">
        <v>0</v>
      </c>
      <c r="Z4408">
        <v>0</v>
      </c>
      <c r="AA4408">
        <v>0</v>
      </c>
      <c r="AB4408">
        <v>4.2380569625221938</v>
      </c>
      <c r="AC4408">
        <v>0</v>
      </c>
      <c r="AD4408">
        <v>0</v>
      </c>
      <c r="AE4408">
        <v>4.2380569625221938</v>
      </c>
    </row>
    <row r="4409" spans="1:31" x14ac:dyDescent="0.3">
      <c r="A4409">
        <v>2460861</v>
      </c>
      <c r="B4409">
        <v>1</v>
      </c>
      <c r="C4409" t="s">
        <v>80</v>
      </c>
      <c r="D4409" t="s">
        <v>96</v>
      </c>
      <c r="E4409" t="s">
        <v>141</v>
      </c>
      <c r="F4409" t="s">
        <v>12886</v>
      </c>
      <c r="G4409" t="s">
        <v>366</v>
      </c>
      <c r="H4409" t="s">
        <v>144</v>
      </c>
      <c r="I4409" t="s">
        <v>136</v>
      </c>
      <c r="J4409" t="s">
        <v>137</v>
      </c>
      <c r="K4409" t="s">
        <v>138</v>
      </c>
      <c r="L4409" t="s">
        <v>12887</v>
      </c>
      <c r="M4409" t="s">
        <v>12888</v>
      </c>
      <c r="N4409">
        <v>2.2280555550000001</v>
      </c>
      <c r="O4409">
        <v>0</v>
      </c>
      <c r="P4409">
        <v>45</v>
      </c>
      <c r="Q4409">
        <v>0</v>
      </c>
      <c r="R4409">
        <v>0</v>
      </c>
      <c r="S4409">
        <v>0</v>
      </c>
      <c r="T4409">
        <v>0</v>
      </c>
      <c r="U4409">
        <v>0</v>
      </c>
      <c r="V4409">
        <v>0</v>
      </c>
      <c r="W4409">
        <v>0</v>
      </c>
      <c r="X4409">
        <v>8.8634891132872493</v>
      </c>
      <c r="Y4409">
        <v>0</v>
      </c>
      <c r="Z4409">
        <v>0</v>
      </c>
      <c r="AA4409">
        <v>0</v>
      </c>
      <c r="AB4409">
        <v>0</v>
      </c>
      <c r="AC4409">
        <v>0</v>
      </c>
      <c r="AD4409">
        <v>0</v>
      </c>
      <c r="AE4409">
        <v>8.8634891132872493</v>
      </c>
    </row>
    <row r="4410" spans="1:31" x14ac:dyDescent="0.3">
      <c r="A4410">
        <v>2480443</v>
      </c>
      <c r="B4410">
        <v>1</v>
      </c>
      <c r="C4410" t="s">
        <v>81</v>
      </c>
      <c r="D4410" t="s">
        <v>112</v>
      </c>
      <c r="E4410" t="s">
        <v>169</v>
      </c>
      <c r="F4410" t="s">
        <v>12889</v>
      </c>
      <c r="G4410" t="s">
        <v>149</v>
      </c>
      <c r="H4410" t="s">
        <v>135</v>
      </c>
      <c r="I4410" t="s">
        <v>136</v>
      </c>
      <c r="J4410" t="s">
        <v>137</v>
      </c>
      <c r="K4410" t="s">
        <v>138</v>
      </c>
      <c r="L4410" t="s">
        <v>12890</v>
      </c>
      <c r="M4410" t="s">
        <v>12891</v>
      </c>
      <c r="N4410">
        <v>0.94888888800000004</v>
      </c>
      <c r="O4410">
        <v>0</v>
      </c>
      <c r="P4410">
        <v>3</v>
      </c>
      <c r="Q4410">
        <v>13</v>
      </c>
      <c r="R4410">
        <v>68</v>
      </c>
      <c r="S4410">
        <v>6</v>
      </c>
      <c r="T4410">
        <v>7</v>
      </c>
      <c r="U4410">
        <v>0</v>
      </c>
      <c r="V4410">
        <v>0</v>
      </c>
      <c r="W4410">
        <v>0</v>
      </c>
      <c r="X4410">
        <v>0.9692834429322883</v>
      </c>
      <c r="Y4410">
        <v>301.71085679658165</v>
      </c>
      <c r="Z4410">
        <v>37.588988591626645</v>
      </c>
      <c r="AA4410">
        <v>14.743371040893193</v>
      </c>
      <c r="AB4410">
        <v>6.4930726096784488</v>
      </c>
      <c r="AC4410">
        <v>0</v>
      </c>
      <c r="AD4410">
        <v>0</v>
      </c>
      <c r="AE4410">
        <v>361.50557248171225</v>
      </c>
    </row>
    <row r="4411" spans="1:31" x14ac:dyDescent="0.3">
      <c r="A4411">
        <v>2460741</v>
      </c>
      <c r="B4411">
        <v>1</v>
      </c>
      <c r="C4411" t="s">
        <v>80</v>
      </c>
      <c r="D4411" t="s">
        <v>96</v>
      </c>
      <c r="E4411" t="s">
        <v>173</v>
      </c>
      <c r="F4411" t="s">
        <v>2666</v>
      </c>
      <c r="G4411" t="s">
        <v>461</v>
      </c>
      <c r="H4411" t="s">
        <v>144</v>
      </c>
      <c r="I4411" t="s">
        <v>136</v>
      </c>
      <c r="J4411" t="s">
        <v>137</v>
      </c>
      <c r="K4411" t="s">
        <v>138</v>
      </c>
      <c r="L4411" t="s">
        <v>12892</v>
      </c>
      <c r="M4411" t="s">
        <v>12893</v>
      </c>
      <c r="N4411">
        <v>7.0208333329999997</v>
      </c>
      <c r="O4411">
        <v>0</v>
      </c>
      <c r="P4411">
        <v>1</v>
      </c>
      <c r="Q4411">
        <v>0</v>
      </c>
      <c r="R4411">
        <v>0</v>
      </c>
      <c r="S4411">
        <v>0</v>
      </c>
      <c r="T4411">
        <v>0</v>
      </c>
      <c r="U4411">
        <v>0</v>
      </c>
      <c r="V4411">
        <v>0</v>
      </c>
      <c r="W4411">
        <v>0</v>
      </c>
      <c r="X4411">
        <v>1.4821775762974749</v>
      </c>
      <c r="Y4411">
        <v>0</v>
      </c>
      <c r="Z4411">
        <v>0</v>
      </c>
      <c r="AA4411">
        <v>0</v>
      </c>
      <c r="AB4411">
        <v>0</v>
      </c>
      <c r="AC4411">
        <v>0</v>
      </c>
      <c r="AD4411">
        <v>0</v>
      </c>
      <c r="AE4411">
        <v>1.4821775762974749</v>
      </c>
    </row>
    <row r="4412" spans="1:31" x14ac:dyDescent="0.3">
      <c r="A4412">
        <v>2461382</v>
      </c>
      <c r="B4412">
        <v>1</v>
      </c>
      <c r="C4412" t="s">
        <v>80</v>
      </c>
      <c r="D4412" t="s">
        <v>97</v>
      </c>
      <c r="E4412" t="s">
        <v>141</v>
      </c>
      <c r="F4412" t="s">
        <v>12894</v>
      </c>
      <c r="G4412" t="s">
        <v>156</v>
      </c>
      <c r="H4412" t="s">
        <v>144</v>
      </c>
      <c r="I4412" t="s">
        <v>136</v>
      </c>
      <c r="J4412" t="s">
        <v>137</v>
      </c>
      <c r="K4412" t="s">
        <v>138</v>
      </c>
      <c r="L4412" t="s">
        <v>12895</v>
      </c>
      <c r="M4412" t="s">
        <v>12896</v>
      </c>
      <c r="N4412">
        <v>1.5169444439999999</v>
      </c>
      <c r="O4412">
        <v>0</v>
      </c>
      <c r="P4412">
        <v>8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3.6067739227130153</v>
      </c>
      <c r="Y4412">
        <v>0</v>
      </c>
      <c r="Z4412">
        <v>0</v>
      </c>
      <c r="AA4412">
        <v>0</v>
      </c>
      <c r="AB4412">
        <v>0</v>
      </c>
      <c r="AC4412">
        <v>0</v>
      </c>
      <c r="AD4412">
        <v>0</v>
      </c>
      <c r="AE4412">
        <v>3.6067739227130153</v>
      </c>
    </row>
    <row r="4413" spans="1:31" x14ac:dyDescent="0.3">
      <c r="A4413">
        <v>2460449</v>
      </c>
      <c r="B4413">
        <v>1</v>
      </c>
      <c r="C4413" t="s">
        <v>80</v>
      </c>
      <c r="D4413" t="s">
        <v>93</v>
      </c>
      <c r="E4413" t="s">
        <v>169</v>
      </c>
      <c r="F4413" t="s">
        <v>12897</v>
      </c>
      <c r="G4413" t="s">
        <v>149</v>
      </c>
      <c r="H4413" t="s">
        <v>135</v>
      </c>
      <c r="I4413" t="s">
        <v>136</v>
      </c>
      <c r="J4413" t="s">
        <v>137</v>
      </c>
      <c r="K4413" t="s">
        <v>138</v>
      </c>
      <c r="L4413" t="s">
        <v>12898</v>
      </c>
      <c r="M4413" t="s">
        <v>12899</v>
      </c>
      <c r="N4413">
        <v>0.630833333</v>
      </c>
      <c r="O4413">
        <v>2</v>
      </c>
      <c r="P4413">
        <v>315</v>
      </c>
      <c r="Q4413">
        <v>36</v>
      </c>
      <c r="R4413">
        <v>80</v>
      </c>
      <c r="S4413">
        <v>6</v>
      </c>
      <c r="T4413">
        <v>74</v>
      </c>
      <c r="U4413">
        <v>0</v>
      </c>
      <c r="V4413">
        <v>0</v>
      </c>
      <c r="W4413">
        <v>1.6834159628286922</v>
      </c>
      <c r="X4413">
        <v>43.872326571572863</v>
      </c>
      <c r="Y4413">
        <v>53.345823017482047</v>
      </c>
      <c r="Z4413">
        <v>40.227784078904726</v>
      </c>
      <c r="AA4413">
        <v>49.915280523158899</v>
      </c>
      <c r="AB4413">
        <v>34.099971122234223</v>
      </c>
      <c r="AC4413">
        <v>0</v>
      </c>
      <c r="AD4413">
        <v>0</v>
      </c>
      <c r="AE4413">
        <v>223.14460127618148</v>
      </c>
    </row>
    <row r="4414" spans="1:31" x14ac:dyDescent="0.3">
      <c r="A4414">
        <v>2460555</v>
      </c>
      <c r="B4414">
        <v>1</v>
      </c>
      <c r="C4414" t="s">
        <v>80</v>
      </c>
      <c r="D4414" t="s">
        <v>82</v>
      </c>
      <c r="E4414" t="s">
        <v>284</v>
      </c>
      <c r="F4414" t="s">
        <v>12900</v>
      </c>
      <c r="G4414" t="s">
        <v>12166</v>
      </c>
      <c r="H4414" t="s">
        <v>331</v>
      </c>
      <c r="I4414" t="s">
        <v>136</v>
      </c>
      <c r="J4414" t="s">
        <v>137</v>
      </c>
      <c r="K4414" t="s">
        <v>138</v>
      </c>
      <c r="L4414" t="s">
        <v>12901</v>
      </c>
      <c r="M4414" t="s">
        <v>12902</v>
      </c>
      <c r="N4414">
        <v>1.0069444439999999</v>
      </c>
      <c r="O4414">
        <v>0</v>
      </c>
      <c r="P4414">
        <v>32839</v>
      </c>
      <c r="Q4414">
        <v>0</v>
      </c>
      <c r="R4414">
        <v>0</v>
      </c>
      <c r="S4414">
        <v>44</v>
      </c>
      <c r="T4414">
        <v>20669</v>
      </c>
      <c r="U4414">
        <v>1</v>
      </c>
      <c r="V4414">
        <v>74</v>
      </c>
      <c r="W4414">
        <v>0</v>
      </c>
      <c r="X4414">
        <v>9393.9789294158363</v>
      </c>
      <c r="Y4414">
        <v>0</v>
      </c>
      <c r="Z4414">
        <v>0</v>
      </c>
      <c r="AA4414">
        <v>5018.2427629589974</v>
      </c>
      <c r="AB4414">
        <v>11861.385215004939</v>
      </c>
      <c r="AC4414">
        <v>97.445357859047135</v>
      </c>
      <c r="AD4414">
        <v>251.23359421826396</v>
      </c>
      <c r="AE4414">
        <v>26622.285859457086</v>
      </c>
    </row>
    <row r="4415" spans="1:31" x14ac:dyDescent="0.3">
      <c r="A4415">
        <v>2460320</v>
      </c>
      <c r="B4415">
        <v>1</v>
      </c>
      <c r="C4415" t="s">
        <v>80</v>
      </c>
      <c r="D4415" t="s">
        <v>107</v>
      </c>
      <c r="E4415" t="s">
        <v>132</v>
      </c>
      <c r="F4415" t="s">
        <v>12903</v>
      </c>
      <c r="G4415" t="s">
        <v>149</v>
      </c>
      <c r="H4415" t="s">
        <v>135</v>
      </c>
      <c r="I4415" t="s">
        <v>136</v>
      </c>
      <c r="J4415" t="s">
        <v>137</v>
      </c>
      <c r="K4415" t="s">
        <v>138</v>
      </c>
      <c r="L4415" t="s">
        <v>12904</v>
      </c>
      <c r="M4415" t="s">
        <v>12905</v>
      </c>
      <c r="N4415">
        <v>0.70944444399999995</v>
      </c>
      <c r="O4415">
        <v>9</v>
      </c>
      <c r="P4415">
        <v>1299</v>
      </c>
      <c r="Q4415">
        <v>23</v>
      </c>
      <c r="R4415">
        <v>76</v>
      </c>
      <c r="S4415">
        <v>9</v>
      </c>
      <c r="T4415">
        <v>120</v>
      </c>
      <c r="U4415">
        <v>1</v>
      </c>
      <c r="V4415">
        <v>0</v>
      </c>
      <c r="W4415">
        <v>4.8804854394633521</v>
      </c>
      <c r="X4415">
        <v>209.49748659939473</v>
      </c>
      <c r="Y4415">
        <v>29.352214657793848</v>
      </c>
      <c r="Z4415">
        <v>7.5326259858303706</v>
      </c>
      <c r="AA4415">
        <v>28.829139946708278</v>
      </c>
      <c r="AB4415">
        <v>76.8584983593489</v>
      </c>
      <c r="AC4415">
        <v>25.515361112756324</v>
      </c>
      <c r="AD4415">
        <v>0</v>
      </c>
      <c r="AE4415">
        <v>382.4658121012958</v>
      </c>
    </row>
    <row r="4416" spans="1:31" x14ac:dyDescent="0.3">
      <c r="A4416">
        <v>2461388</v>
      </c>
      <c r="B4416">
        <v>1</v>
      </c>
      <c r="C4416" t="s">
        <v>80</v>
      </c>
      <c r="D4416" t="s">
        <v>96</v>
      </c>
      <c r="E4416" t="s">
        <v>147</v>
      </c>
      <c r="F4416" t="s">
        <v>12906</v>
      </c>
      <c r="G4416" t="s">
        <v>353</v>
      </c>
      <c r="H4416" t="s">
        <v>135</v>
      </c>
      <c r="I4416" t="s">
        <v>136</v>
      </c>
      <c r="J4416" t="s">
        <v>137</v>
      </c>
      <c r="K4416" t="s">
        <v>138</v>
      </c>
      <c r="L4416" t="s">
        <v>12907</v>
      </c>
      <c r="M4416" t="s">
        <v>12908</v>
      </c>
      <c r="N4416">
        <v>3.3983333330000001</v>
      </c>
      <c r="O4416">
        <v>0</v>
      </c>
      <c r="P4416">
        <v>69</v>
      </c>
      <c r="Q4416">
        <v>0</v>
      </c>
      <c r="R4416">
        <v>4</v>
      </c>
      <c r="S4416">
        <v>0</v>
      </c>
      <c r="T4416">
        <v>5</v>
      </c>
      <c r="U4416">
        <v>0</v>
      </c>
      <c r="V4416">
        <v>0</v>
      </c>
      <c r="W4416">
        <v>0</v>
      </c>
      <c r="X4416">
        <v>60.896474308083612</v>
      </c>
      <c r="Y4416">
        <v>0</v>
      </c>
      <c r="Z4416">
        <v>5.3262219705997724</v>
      </c>
      <c r="AA4416">
        <v>0</v>
      </c>
      <c r="AB4416">
        <v>22.267523114002273</v>
      </c>
      <c r="AC4416">
        <v>0</v>
      </c>
      <c r="AD4416">
        <v>0</v>
      </c>
      <c r="AE4416">
        <v>88.49021939268566</v>
      </c>
    </row>
    <row r="4417" spans="1:31" x14ac:dyDescent="0.3">
      <c r="A4417">
        <v>2461302</v>
      </c>
      <c r="B4417">
        <v>1</v>
      </c>
      <c r="C4417" t="s">
        <v>81</v>
      </c>
      <c r="D4417" t="s">
        <v>128</v>
      </c>
      <c r="E4417" t="s">
        <v>159</v>
      </c>
      <c r="F4417" t="s">
        <v>12909</v>
      </c>
      <c r="G4417" t="s">
        <v>725</v>
      </c>
      <c r="H4417" t="s">
        <v>144</v>
      </c>
      <c r="I4417" t="s">
        <v>136</v>
      </c>
      <c r="J4417" t="s">
        <v>137</v>
      </c>
      <c r="K4417" t="s">
        <v>138</v>
      </c>
      <c r="L4417" t="s">
        <v>12910</v>
      </c>
      <c r="M4417" t="s">
        <v>12911</v>
      </c>
      <c r="N4417">
        <v>0.40083333300000001</v>
      </c>
      <c r="O4417">
        <v>0</v>
      </c>
      <c r="P4417">
        <v>1122</v>
      </c>
      <c r="Q4417">
        <v>0</v>
      </c>
      <c r="R4417">
        <v>9</v>
      </c>
      <c r="S4417">
        <v>0</v>
      </c>
      <c r="T4417">
        <v>51</v>
      </c>
      <c r="U4417">
        <v>0</v>
      </c>
      <c r="V4417">
        <v>0</v>
      </c>
      <c r="W4417">
        <v>0</v>
      </c>
      <c r="X4417">
        <v>124.11224188767724</v>
      </c>
      <c r="Y4417">
        <v>0</v>
      </c>
      <c r="Z4417">
        <v>0.26489383547377932</v>
      </c>
      <c r="AA4417">
        <v>0</v>
      </c>
      <c r="AB4417">
        <v>12.44454768650102</v>
      </c>
      <c r="AC4417">
        <v>0</v>
      </c>
      <c r="AD4417">
        <v>0</v>
      </c>
      <c r="AE4417">
        <v>136.82168340965205</v>
      </c>
    </row>
    <row r="4418" spans="1:31" x14ac:dyDescent="0.3">
      <c r="A4418">
        <v>2460363</v>
      </c>
      <c r="B4418">
        <v>1</v>
      </c>
      <c r="C4418" t="s">
        <v>80</v>
      </c>
      <c r="D4418" t="s">
        <v>82</v>
      </c>
      <c r="E4418" t="s">
        <v>159</v>
      </c>
      <c r="F4418" t="s">
        <v>2584</v>
      </c>
      <c r="G4418" t="s">
        <v>725</v>
      </c>
      <c r="H4418" t="s">
        <v>144</v>
      </c>
      <c r="I4418" t="s">
        <v>136</v>
      </c>
      <c r="J4418" t="s">
        <v>137</v>
      </c>
      <c r="K4418" t="s">
        <v>138</v>
      </c>
      <c r="L4418" t="s">
        <v>12912</v>
      </c>
      <c r="M4418" t="s">
        <v>12913</v>
      </c>
      <c r="N4418">
        <v>1.7794444439999999</v>
      </c>
      <c r="O4418">
        <v>0</v>
      </c>
      <c r="P4418">
        <v>298</v>
      </c>
      <c r="Q4418">
        <v>0</v>
      </c>
      <c r="R4418">
        <v>0</v>
      </c>
      <c r="S4418">
        <v>0</v>
      </c>
      <c r="T4418">
        <v>21</v>
      </c>
      <c r="U4418">
        <v>0</v>
      </c>
      <c r="V4418">
        <v>0</v>
      </c>
      <c r="W4418">
        <v>0</v>
      </c>
      <c r="X4418">
        <v>61.42214263982401</v>
      </c>
      <c r="Y4418">
        <v>0</v>
      </c>
      <c r="Z4418">
        <v>0</v>
      </c>
      <c r="AA4418">
        <v>0</v>
      </c>
      <c r="AB4418">
        <v>20.884368315028652</v>
      </c>
      <c r="AC4418">
        <v>0</v>
      </c>
      <c r="AD4418">
        <v>0</v>
      </c>
      <c r="AE4418">
        <v>82.306510954852655</v>
      </c>
    </row>
    <row r="4419" spans="1:31" x14ac:dyDescent="0.3">
      <c r="A4419">
        <v>2460612</v>
      </c>
      <c r="B4419">
        <v>1</v>
      </c>
      <c r="C4419" t="s">
        <v>80</v>
      </c>
      <c r="D4419" t="s">
        <v>97</v>
      </c>
      <c r="E4419" t="s">
        <v>141</v>
      </c>
      <c r="F4419" t="s">
        <v>12914</v>
      </c>
      <c r="G4419" t="s">
        <v>156</v>
      </c>
      <c r="H4419" t="s">
        <v>144</v>
      </c>
      <c r="I4419" t="s">
        <v>136</v>
      </c>
      <c r="J4419" t="s">
        <v>137</v>
      </c>
      <c r="K4419" t="s">
        <v>138</v>
      </c>
      <c r="L4419" t="s">
        <v>12915</v>
      </c>
      <c r="M4419" t="s">
        <v>12916</v>
      </c>
      <c r="N4419">
        <v>1.2733333330000001</v>
      </c>
      <c r="O4419">
        <v>0</v>
      </c>
      <c r="P4419">
        <v>83</v>
      </c>
      <c r="Q4419">
        <v>0</v>
      </c>
      <c r="R4419">
        <v>5</v>
      </c>
      <c r="S4419">
        <v>0</v>
      </c>
      <c r="T4419">
        <v>10</v>
      </c>
      <c r="U4419">
        <v>0</v>
      </c>
      <c r="V4419">
        <v>0</v>
      </c>
      <c r="W4419">
        <v>0</v>
      </c>
      <c r="X4419">
        <v>35.90997302647817</v>
      </c>
      <c r="Y4419">
        <v>0</v>
      </c>
      <c r="Z4419">
        <v>1.6354334875532823</v>
      </c>
      <c r="AA4419">
        <v>0</v>
      </c>
      <c r="AB4419">
        <v>25.365158859233603</v>
      </c>
      <c r="AC4419">
        <v>0</v>
      </c>
      <c r="AD4419">
        <v>0</v>
      </c>
      <c r="AE4419">
        <v>62.910565373265058</v>
      </c>
    </row>
    <row r="4420" spans="1:31" x14ac:dyDescent="0.3">
      <c r="A4420">
        <v>2460512</v>
      </c>
      <c r="B4420">
        <v>1</v>
      </c>
      <c r="C4420" t="s">
        <v>80</v>
      </c>
      <c r="D4420" t="s">
        <v>104</v>
      </c>
      <c r="E4420" t="s">
        <v>141</v>
      </c>
      <c r="F4420" t="s">
        <v>4443</v>
      </c>
      <c r="G4420" t="s">
        <v>156</v>
      </c>
      <c r="H4420" t="s">
        <v>144</v>
      </c>
      <c r="I4420" t="s">
        <v>136</v>
      </c>
      <c r="J4420" t="s">
        <v>137</v>
      </c>
      <c r="K4420" t="s">
        <v>138</v>
      </c>
      <c r="L4420" t="s">
        <v>12917</v>
      </c>
      <c r="M4420" t="s">
        <v>12918</v>
      </c>
      <c r="N4420">
        <v>1.2322222220000001</v>
      </c>
      <c r="O4420">
        <v>0</v>
      </c>
      <c r="P4420">
        <v>8</v>
      </c>
      <c r="Q4420">
        <v>0</v>
      </c>
      <c r="R4420">
        <v>9</v>
      </c>
      <c r="S4420">
        <v>0</v>
      </c>
      <c r="T4420">
        <v>8</v>
      </c>
      <c r="U4420">
        <v>0</v>
      </c>
      <c r="V4420">
        <v>0</v>
      </c>
      <c r="W4420">
        <v>0</v>
      </c>
      <c r="X4420">
        <v>2.0858905768837341</v>
      </c>
      <c r="Y4420">
        <v>0</v>
      </c>
      <c r="Z4420">
        <v>5.8148509755747906</v>
      </c>
      <c r="AA4420">
        <v>0</v>
      </c>
      <c r="AB4420">
        <v>13.933636361458337</v>
      </c>
      <c r="AC4420">
        <v>0</v>
      </c>
      <c r="AD4420">
        <v>0</v>
      </c>
      <c r="AE4420">
        <v>21.83437791391686</v>
      </c>
    </row>
    <row r="4421" spans="1:31" x14ac:dyDescent="0.3">
      <c r="A4421">
        <v>2460804</v>
      </c>
      <c r="B4421">
        <v>1</v>
      </c>
      <c r="C4421" t="s">
        <v>81</v>
      </c>
      <c r="D4421" t="s">
        <v>127</v>
      </c>
      <c r="E4421" t="s">
        <v>132</v>
      </c>
      <c r="F4421" t="s">
        <v>7808</v>
      </c>
      <c r="G4421" t="s">
        <v>149</v>
      </c>
      <c r="H4421" t="s">
        <v>135</v>
      </c>
      <c r="I4421" t="s">
        <v>136</v>
      </c>
      <c r="J4421" t="s">
        <v>137</v>
      </c>
      <c r="K4421" t="s">
        <v>138</v>
      </c>
      <c r="L4421" t="s">
        <v>12919</v>
      </c>
      <c r="M4421" t="s">
        <v>12920</v>
      </c>
      <c r="N4421">
        <v>9.3847222220000006</v>
      </c>
      <c r="O4421">
        <v>4</v>
      </c>
      <c r="P4421">
        <v>12</v>
      </c>
      <c r="Q4421">
        <v>196</v>
      </c>
      <c r="R4421">
        <v>106</v>
      </c>
      <c r="S4421">
        <v>19</v>
      </c>
      <c r="T4421">
        <v>7</v>
      </c>
      <c r="U4421">
        <v>0</v>
      </c>
      <c r="V4421">
        <v>0</v>
      </c>
      <c r="W4421">
        <v>17.069337255894595</v>
      </c>
      <c r="X4421">
        <v>5.1245094555010757</v>
      </c>
      <c r="Y4421">
        <v>575.44881241827443</v>
      </c>
      <c r="Z4421">
        <v>351.3633354712602</v>
      </c>
      <c r="AA4421">
        <v>226.38620170889433</v>
      </c>
      <c r="AB4421">
        <v>55.912272747320308</v>
      </c>
      <c r="AC4421">
        <v>0</v>
      </c>
      <c r="AD4421">
        <v>0</v>
      </c>
      <c r="AE4421">
        <v>1231.3044690571448</v>
      </c>
    </row>
    <row r="4422" spans="1:31" x14ac:dyDescent="0.3">
      <c r="A4422">
        <v>2461345</v>
      </c>
      <c r="B4422">
        <v>1</v>
      </c>
      <c r="C4422" t="s">
        <v>80</v>
      </c>
      <c r="D4422" t="s">
        <v>95</v>
      </c>
      <c r="E4422" t="s">
        <v>284</v>
      </c>
      <c r="F4422" t="s">
        <v>12921</v>
      </c>
      <c r="G4422" t="s">
        <v>149</v>
      </c>
      <c r="H4422" t="s">
        <v>135</v>
      </c>
      <c r="I4422" t="s">
        <v>136</v>
      </c>
      <c r="J4422" t="s">
        <v>137</v>
      </c>
      <c r="K4422" t="s">
        <v>138</v>
      </c>
      <c r="L4422" t="s">
        <v>12922</v>
      </c>
      <c r="M4422" t="s">
        <v>12923</v>
      </c>
      <c r="N4422">
        <v>0.42031944399999999</v>
      </c>
      <c r="O4422">
        <v>2</v>
      </c>
      <c r="P4422">
        <v>204</v>
      </c>
      <c r="Q4422">
        <v>0</v>
      </c>
      <c r="R4422">
        <v>6</v>
      </c>
      <c r="S4422">
        <v>8</v>
      </c>
      <c r="T4422">
        <v>10</v>
      </c>
      <c r="U4422">
        <v>0</v>
      </c>
      <c r="V4422">
        <v>0</v>
      </c>
      <c r="W4422">
        <v>0.69119968171423873</v>
      </c>
      <c r="X4422">
        <v>17.573314478316682</v>
      </c>
      <c r="Y4422">
        <v>0</v>
      </c>
      <c r="Z4422">
        <v>0.71452170814326954</v>
      </c>
      <c r="AA4422">
        <v>11.588123085879978</v>
      </c>
      <c r="AB4422">
        <v>1.5550237570154635</v>
      </c>
      <c r="AC4422">
        <v>0</v>
      </c>
      <c r="AD4422">
        <v>0</v>
      </c>
      <c r="AE4422">
        <v>32.122182711069634</v>
      </c>
    </row>
    <row r="4423" spans="1:31" x14ac:dyDescent="0.3">
      <c r="A4423">
        <v>2461485</v>
      </c>
      <c r="B4423">
        <v>1</v>
      </c>
      <c r="C4423" t="s">
        <v>80</v>
      </c>
      <c r="D4423" t="s">
        <v>94</v>
      </c>
      <c r="E4423" t="s">
        <v>147</v>
      </c>
      <c r="F4423" t="s">
        <v>12924</v>
      </c>
      <c r="G4423" t="s">
        <v>353</v>
      </c>
      <c r="H4423" t="s">
        <v>135</v>
      </c>
      <c r="I4423" t="s">
        <v>136</v>
      </c>
      <c r="J4423" t="s">
        <v>137</v>
      </c>
      <c r="K4423" t="s">
        <v>138</v>
      </c>
      <c r="L4423" t="s">
        <v>12925</v>
      </c>
      <c r="M4423" t="s">
        <v>12926</v>
      </c>
      <c r="N4423">
        <v>5.9097222220000001</v>
      </c>
      <c r="O4423">
        <v>0</v>
      </c>
      <c r="P4423">
        <v>323</v>
      </c>
      <c r="Q4423">
        <v>0</v>
      </c>
      <c r="R4423">
        <v>0</v>
      </c>
      <c r="S4423">
        <v>0</v>
      </c>
      <c r="T4423">
        <v>5</v>
      </c>
      <c r="U4423">
        <v>0</v>
      </c>
      <c r="V4423">
        <v>0</v>
      </c>
      <c r="W4423">
        <v>0</v>
      </c>
      <c r="X4423">
        <v>532.16122270909705</v>
      </c>
      <c r="Y4423">
        <v>0</v>
      </c>
      <c r="Z4423">
        <v>0</v>
      </c>
      <c r="AA4423">
        <v>0</v>
      </c>
      <c r="AB4423">
        <v>8.2794920133352825</v>
      </c>
      <c r="AC4423">
        <v>0</v>
      </c>
      <c r="AD4423">
        <v>0</v>
      </c>
      <c r="AE4423">
        <v>540.44071472243229</v>
      </c>
    </row>
    <row r="4424" spans="1:31" x14ac:dyDescent="0.3">
      <c r="A4424">
        <v>2461153</v>
      </c>
      <c r="B4424">
        <v>1</v>
      </c>
      <c r="C4424" t="s">
        <v>80</v>
      </c>
      <c r="D4424" t="s">
        <v>93</v>
      </c>
      <c r="E4424" t="s">
        <v>141</v>
      </c>
      <c r="F4424" t="s">
        <v>12927</v>
      </c>
      <c r="G4424" t="s">
        <v>156</v>
      </c>
      <c r="H4424" t="s">
        <v>144</v>
      </c>
      <c r="I4424" t="s">
        <v>136</v>
      </c>
      <c r="J4424" t="s">
        <v>137</v>
      </c>
      <c r="K4424" t="s">
        <v>138</v>
      </c>
      <c r="L4424" t="s">
        <v>12928</v>
      </c>
      <c r="M4424" t="s">
        <v>12929</v>
      </c>
      <c r="N4424">
        <v>9.1108333330000004</v>
      </c>
      <c r="O4424">
        <v>0</v>
      </c>
      <c r="P4424">
        <v>2</v>
      </c>
      <c r="Q4424">
        <v>0</v>
      </c>
      <c r="R4424">
        <v>2</v>
      </c>
      <c r="S4424">
        <v>0</v>
      </c>
      <c r="T4424">
        <v>1</v>
      </c>
      <c r="U4424">
        <v>0</v>
      </c>
      <c r="V4424">
        <v>0</v>
      </c>
      <c r="W4424">
        <v>0</v>
      </c>
      <c r="X4424">
        <v>0</v>
      </c>
      <c r="Y4424">
        <v>0</v>
      </c>
      <c r="Z4424">
        <v>2.5594522796411841E-2</v>
      </c>
      <c r="AA4424">
        <v>0</v>
      </c>
      <c r="AB4424">
        <v>5.5478683438949767</v>
      </c>
      <c r="AC4424">
        <v>0</v>
      </c>
      <c r="AD4424">
        <v>0</v>
      </c>
      <c r="AE4424">
        <v>5.573462866691389</v>
      </c>
    </row>
    <row r="4425" spans="1:31" x14ac:dyDescent="0.3">
      <c r="A4425">
        <v>2460466</v>
      </c>
      <c r="B4425">
        <v>1</v>
      </c>
      <c r="C4425" t="s">
        <v>80</v>
      </c>
      <c r="D4425" t="s">
        <v>102</v>
      </c>
      <c r="E4425" t="s">
        <v>147</v>
      </c>
      <c r="F4425" t="s">
        <v>12930</v>
      </c>
      <c r="G4425" t="s">
        <v>134</v>
      </c>
      <c r="H4425" t="s">
        <v>135</v>
      </c>
      <c r="I4425" t="s">
        <v>136</v>
      </c>
      <c r="J4425" t="s">
        <v>137</v>
      </c>
      <c r="K4425" t="s">
        <v>138</v>
      </c>
      <c r="L4425" t="s">
        <v>12931</v>
      </c>
      <c r="M4425" t="s">
        <v>12932</v>
      </c>
      <c r="N4425">
        <v>2.9930555550000002</v>
      </c>
      <c r="O4425">
        <v>0</v>
      </c>
      <c r="P4425">
        <v>825</v>
      </c>
      <c r="Q4425">
        <v>1</v>
      </c>
      <c r="R4425">
        <v>12</v>
      </c>
      <c r="S4425">
        <v>1</v>
      </c>
      <c r="T4425">
        <v>77</v>
      </c>
      <c r="U4425">
        <v>0</v>
      </c>
      <c r="V4425">
        <v>0</v>
      </c>
      <c r="W4425">
        <v>0</v>
      </c>
      <c r="X4425">
        <v>322.27474380822264</v>
      </c>
      <c r="Y4425">
        <v>0.80097562820368307</v>
      </c>
      <c r="Z4425">
        <v>20.028788983629997</v>
      </c>
      <c r="AA4425">
        <v>6.1760300009511324</v>
      </c>
      <c r="AB4425">
        <v>176.91416228912752</v>
      </c>
      <c r="AC4425">
        <v>0</v>
      </c>
      <c r="AD4425">
        <v>0</v>
      </c>
      <c r="AE4425">
        <v>526.19470071013495</v>
      </c>
    </row>
    <row r="4426" spans="1:31" x14ac:dyDescent="0.3">
      <c r="A4426">
        <v>2461508</v>
      </c>
      <c r="B4426">
        <v>1</v>
      </c>
      <c r="C4426" t="s">
        <v>80</v>
      </c>
      <c r="D4426" t="s">
        <v>85</v>
      </c>
      <c r="E4426" t="s">
        <v>173</v>
      </c>
      <c r="F4426" t="s">
        <v>12933</v>
      </c>
      <c r="G4426" t="s">
        <v>461</v>
      </c>
      <c r="H4426" t="s">
        <v>144</v>
      </c>
      <c r="I4426" t="s">
        <v>136</v>
      </c>
      <c r="J4426" t="s">
        <v>137</v>
      </c>
      <c r="K4426" t="s">
        <v>138</v>
      </c>
      <c r="L4426" t="s">
        <v>12934</v>
      </c>
      <c r="M4426" t="s">
        <v>12935</v>
      </c>
      <c r="N4426">
        <v>2.3711111109999998</v>
      </c>
      <c r="O4426">
        <v>0</v>
      </c>
      <c r="P4426">
        <v>15</v>
      </c>
      <c r="Q4426">
        <v>0</v>
      </c>
      <c r="R4426">
        <v>0</v>
      </c>
      <c r="S4426">
        <v>0</v>
      </c>
      <c r="T4426">
        <v>4</v>
      </c>
      <c r="U4426">
        <v>0</v>
      </c>
      <c r="V4426">
        <v>0</v>
      </c>
      <c r="W4426">
        <v>0</v>
      </c>
      <c r="X4426">
        <v>8.9043532962092851</v>
      </c>
      <c r="Y4426">
        <v>0</v>
      </c>
      <c r="Z4426">
        <v>0</v>
      </c>
      <c r="AA4426">
        <v>0</v>
      </c>
      <c r="AB4426">
        <v>1.0358157454830548</v>
      </c>
      <c r="AC4426">
        <v>0</v>
      </c>
      <c r="AD4426">
        <v>0</v>
      </c>
      <c r="AE4426">
        <v>9.9401690416923394</v>
      </c>
    </row>
    <row r="4427" spans="1:31" x14ac:dyDescent="0.3">
      <c r="A4427">
        <v>2460990</v>
      </c>
      <c r="B4427">
        <v>1</v>
      </c>
      <c r="C4427" t="s">
        <v>80</v>
      </c>
      <c r="D4427" t="s">
        <v>92</v>
      </c>
      <c r="E4427" t="s">
        <v>141</v>
      </c>
      <c r="F4427" t="s">
        <v>12936</v>
      </c>
      <c r="G4427" t="s">
        <v>200</v>
      </c>
      <c r="H4427" t="s">
        <v>144</v>
      </c>
      <c r="I4427" t="s">
        <v>136</v>
      </c>
      <c r="J4427" t="s">
        <v>137</v>
      </c>
      <c r="K4427" t="s">
        <v>138</v>
      </c>
      <c r="L4427" t="s">
        <v>12937</v>
      </c>
      <c r="M4427" t="s">
        <v>12938</v>
      </c>
      <c r="N4427">
        <v>6.1186111109999999</v>
      </c>
      <c r="O4427">
        <v>0</v>
      </c>
      <c r="P4427">
        <v>189</v>
      </c>
      <c r="Q4427">
        <v>0</v>
      </c>
      <c r="R4427">
        <v>0</v>
      </c>
      <c r="S4427">
        <v>0</v>
      </c>
      <c r="T4427">
        <v>1</v>
      </c>
      <c r="U4427">
        <v>0</v>
      </c>
      <c r="V4427">
        <v>0</v>
      </c>
      <c r="W4427">
        <v>0</v>
      </c>
      <c r="X4427">
        <v>391.77418167566759</v>
      </c>
      <c r="Y4427">
        <v>0</v>
      </c>
      <c r="Z4427">
        <v>0</v>
      </c>
      <c r="AA4427">
        <v>0</v>
      </c>
      <c r="AB4427">
        <v>10.448436167360736</v>
      </c>
      <c r="AC4427">
        <v>0</v>
      </c>
      <c r="AD4427">
        <v>0</v>
      </c>
      <c r="AE4427">
        <v>402.22261784302833</v>
      </c>
    </row>
    <row r="4428" spans="1:31" x14ac:dyDescent="0.3">
      <c r="A4428">
        <v>2461030</v>
      </c>
      <c r="B4428">
        <v>1</v>
      </c>
      <c r="C4428" t="s">
        <v>81</v>
      </c>
      <c r="D4428" t="s">
        <v>114</v>
      </c>
      <c r="E4428" t="s">
        <v>147</v>
      </c>
      <c r="F4428" t="s">
        <v>12939</v>
      </c>
      <c r="G4428" t="s">
        <v>2861</v>
      </c>
      <c r="H4428" t="s">
        <v>135</v>
      </c>
      <c r="I4428" t="s">
        <v>136</v>
      </c>
      <c r="J4428" t="s">
        <v>137</v>
      </c>
      <c r="K4428" t="s">
        <v>138</v>
      </c>
      <c r="L4428" t="s">
        <v>12940</v>
      </c>
      <c r="M4428" t="s">
        <v>12941</v>
      </c>
      <c r="N4428">
        <v>3.815833333</v>
      </c>
      <c r="O4428">
        <v>0</v>
      </c>
      <c r="P4428">
        <v>13</v>
      </c>
      <c r="Q4428">
        <v>0</v>
      </c>
      <c r="R4428">
        <v>2</v>
      </c>
      <c r="S4428">
        <v>2</v>
      </c>
      <c r="T4428">
        <v>13</v>
      </c>
      <c r="U4428">
        <v>0</v>
      </c>
      <c r="V4428">
        <v>0</v>
      </c>
      <c r="W4428">
        <v>0</v>
      </c>
      <c r="X4428">
        <v>2.7016194891965575</v>
      </c>
      <c r="Y4428">
        <v>0</v>
      </c>
      <c r="Z4428">
        <v>2.4570384853061316</v>
      </c>
      <c r="AA4428">
        <v>13.758370381044422</v>
      </c>
      <c r="AB4428">
        <v>17.276242413238524</v>
      </c>
      <c r="AC4428">
        <v>0</v>
      </c>
      <c r="AD4428">
        <v>0</v>
      </c>
      <c r="AE4428">
        <v>36.193270768785638</v>
      </c>
    </row>
    <row r="4429" spans="1:31" x14ac:dyDescent="0.3">
      <c r="A4429">
        <v>2461113</v>
      </c>
      <c r="B4429">
        <v>1</v>
      </c>
      <c r="C4429" t="s">
        <v>80</v>
      </c>
      <c r="D4429" t="s">
        <v>109</v>
      </c>
      <c r="E4429" t="s">
        <v>141</v>
      </c>
      <c r="F4429" t="s">
        <v>12942</v>
      </c>
      <c r="G4429" t="s">
        <v>156</v>
      </c>
      <c r="H4429" t="s">
        <v>144</v>
      </c>
      <c r="I4429" t="s">
        <v>136</v>
      </c>
      <c r="J4429" t="s">
        <v>137</v>
      </c>
      <c r="K4429" t="s">
        <v>138</v>
      </c>
      <c r="L4429" t="s">
        <v>12943</v>
      </c>
      <c r="M4429" t="s">
        <v>12944</v>
      </c>
      <c r="N4429">
        <v>7.1472222219999999</v>
      </c>
      <c r="O4429">
        <v>0</v>
      </c>
      <c r="P4429">
        <v>2</v>
      </c>
      <c r="Q4429">
        <v>0</v>
      </c>
      <c r="R4429">
        <v>0</v>
      </c>
      <c r="S4429">
        <v>0</v>
      </c>
      <c r="T4429">
        <v>1</v>
      </c>
      <c r="U4429">
        <v>0</v>
      </c>
      <c r="V4429">
        <v>0</v>
      </c>
      <c r="W4429">
        <v>0</v>
      </c>
      <c r="X4429">
        <v>2.1420769283387502</v>
      </c>
      <c r="Y4429">
        <v>0</v>
      </c>
      <c r="Z4429">
        <v>0</v>
      </c>
      <c r="AA4429">
        <v>0</v>
      </c>
      <c r="AB4429">
        <v>1.0727699560449232E-2</v>
      </c>
      <c r="AC4429">
        <v>0</v>
      </c>
      <c r="AD4429">
        <v>0</v>
      </c>
      <c r="AE4429">
        <v>2.1528046278991995</v>
      </c>
    </row>
    <row r="4430" spans="1:31" x14ac:dyDescent="0.3">
      <c r="A4430">
        <v>2461362</v>
      </c>
      <c r="B4430">
        <v>1</v>
      </c>
      <c r="C4430" t="s">
        <v>80</v>
      </c>
      <c r="D4430" t="s">
        <v>97</v>
      </c>
      <c r="E4430" t="s">
        <v>141</v>
      </c>
      <c r="F4430" t="s">
        <v>12945</v>
      </c>
      <c r="G4430" t="s">
        <v>143</v>
      </c>
      <c r="H4430" t="s">
        <v>144</v>
      </c>
      <c r="I4430" t="s">
        <v>136</v>
      </c>
      <c r="J4430" t="s">
        <v>137</v>
      </c>
      <c r="K4430" t="s">
        <v>138</v>
      </c>
      <c r="L4430" t="s">
        <v>12946</v>
      </c>
      <c r="M4430" t="s">
        <v>12947</v>
      </c>
      <c r="N4430">
        <v>0.84833333300000002</v>
      </c>
      <c r="O4430">
        <v>0</v>
      </c>
      <c r="P4430">
        <v>47</v>
      </c>
      <c r="Q4430">
        <v>0</v>
      </c>
      <c r="R4430">
        <v>0</v>
      </c>
      <c r="S4430">
        <v>0</v>
      </c>
      <c r="T4430">
        <v>13</v>
      </c>
      <c r="U4430">
        <v>0</v>
      </c>
      <c r="V4430">
        <v>0</v>
      </c>
      <c r="W4430">
        <v>0</v>
      </c>
      <c r="X4430">
        <v>15.444979612258285</v>
      </c>
      <c r="Y4430">
        <v>0</v>
      </c>
      <c r="Z4430">
        <v>0</v>
      </c>
      <c r="AA4430">
        <v>0</v>
      </c>
      <c r="AB4430">
        <v>29.112711960812312</v>
      </c>
      <c r="AC4430">
        <v>0</v>
      </c>
      <c r="AD4430">
        <v>0</v>
      </c>
      <c r="AE4430">
        <v>44.557691573070599</v>
      </c>
    </row>
    <row r="4431" spans="1:31" x14ac:dyDescent="0.3">
      <c r="A4431">
        <v>2461422</v>
      </c>
      <c r="B4431">
        <v>1</v>
      </c>
      <c r="C4431" t="s">
        <v>80</v>
      </c>
      <c r="D4431" t="s">
        <v>103</v>
      </c>
      <c r="E4431" t="s">
        <v>147</v>
      </c>
      <c r="F4431" t="s">
        <v>12948</v>
      </c>
      <c r="G4431" t="s">
        <v>5071</v>
      </c>
      <c r="H4431" t="s">
        <v>135</v>
      </c>
      <c r="I4431" t="s">
        <v>136</v>
      </c>
      <c r="J4431" t="s">
        <v>137</v>
      </c>
      <c r="K4431" t="s">
        <v>138</v>
      </c>
      <c r="L4431" t="s">
        <v>12949</v>
      </c>
      <c r="M4431" t="s">
        <v>12950</v>
      </c>
      <c r="N4431">
        <v>7.0980555550000002</v>
      </c>
      <c r="O4431">
        <v>0</v>
      </c>
      <c r="P4431">
        <v>22</v>
      </c>
      <c r="Q4431">
        <v>0</v>
      </c>
      <c r="R4431">
        <v>37</v>
      </c>
      <c r="S4431">
        <v>0</v>
      </c>
      <c r="T4431">
        <v>25</v>
      </c>
      <c r="U4431">
        <v>0</v>
      </c>
      <c r="V4431">
        <v>0</v>
      </c>
      <c r="W4431">
        <v>0</v>
      </c>
      <c r="X4431">
        <v>48.210908480558466</v>
      </c>
      <c r="Y4431">
        <v>0</v>
      </c>
      <c r="Z4431">
        <v>18.400665514466858</v>
      </c>
      <c r="AA4431">
        <v>0</v>
      </c>
      <c r="AB4431">
        <v>104.9739749517847</v>
      </c>
      <c r="AC4431">
        <v>0</v>
      </c>
      <c r="AD4431">
        <v>0</v>
      </c>
      <c r="AE4431">
        <v>171.58554894681004</v>
      </c>
    </row>
    <row r="4432" spans="1:31" x14ac:dyDescent="0.3">
      <c r="A4432">
        <v>2460426</v>
      </c>
      <c r="B4432">
        <v>1</v>
      </c>
      <c r="C4432" t="s">
        <v>81</v>
      </c>
      <c r="D4432" t="s">
        <v>124</v>
      </c>
      <c r="E4432" t="s">
        <v>141</v>
      </c>
      <c r="F4432" t="s">
        <v>12951</v>
      </c>
      <c r="G4432" t="s">
        <v>156</v>
      </c>
      <c r="H4432" t="s">
        <v>144</v>
      </c>
      <c r="I4432" t="s">
        <v>136</v>
      </c>
      <c r="J4432" t="s">
        <v>137</v>
      </c>
      <c r="K4432" t="s">
        <v>138</v>
      </c>
      <c r="L4432" t="s">
        <v>12952</v>
      </c>
      <c r="M4432" t="s">
        <v>12953</v>
      </c>
      <c r="N4432">
        <v>5.3988888880000001</v>
      </c>
      <c r="O4432">
        <v>0</v>
      </c>
      <c r="P4432">
        <v>154</v>
      </c>
      <c r="Q4432">
        <v>0</v>
      </c>
      <c r="R4432">
        <v>1</v>
      </c>
      <c r="S4432">
        <v>0</v>
      </c>
      <c r="T4432">
        <v>7</v>
      </c>
      <c r="U4432">
        <v>0</v>
      </c>
      <c r="V4432">
        <v>0</v>
      </c>
      <c r="W4432">
        <v>0</v>
      </c>
      <c r="X4432">
        <v>117.26579777395654</v>
      </c>
      <c r="Y4432">
        <v>0</v>
      </c>
      <c r="Z4432">
        <v>5.1466689816289479</v>
      </c>
      <c r="AA4432">
        <v>0</v>
      </c>
      <c r="AB4432">
        <v>20.153029339419994</v>
      </c>
      <c r="AC4432">
        <v>0</v>
      </c>
      <c r="AD4432">
        <v>0</v>
      </c>
      <c r="AE4432">
        <v>142.56549609500547</v>
      </c>
    </row>
    <row r="4433" spans="1:31" x14ac:dyDescent="0.3">
      <c r="A4433">
        <v>2460343</v>
      </c>
      <c r="B4433">
        <v>1</v>
      </c>
      <c r="C4433" t="s">
        <v>80</v>
      </c>
      <c r="D4433" t="s">
        <v>102</v>
      </c>
      <c r="E4433" t="s">
        <v>169</v>
      </c>
      <c r="F4433" t="s">
        <v>10802</v>
      </c>
      <c r="G4433" t="s">
        <v>149</v>
      </c>
      <c r="H4433" t="s">
        <v>135</v>
      </c>
      <c r="I4433" t="s">
        <v>136</v>
      </c>
      <c r="J4433" t="s">
        <v>137</v>
      </c>
      <c r="K4433" t="s">
        <v>138</v>
      </c>
      <c r="L4433" t="s">
        <v>12768</v>
      </c>
      <c r="M4433" t="s">
        <v>12954</v>
      </c>
      <c r="N4433">
        <v>0.2</v>
      </c>
      <c r="O4433">
        <v>1</v>
      </c>
      <c r="P4433">
        <v>1709</v>
      </c>
      <c r="Q4433">
        <v>10</v>
      </c>
      <c r="R4433">
        <v>527</v>
      </c>
      <c r="S4433">
        <v>16</v>
      </c>
      <c r="T4433">
        <v>291</v>
      </c>
      <c r="U4433">
        <v>8</v>
      </c>
      <c r="V4433">
        <v>1</v>
      </c>
      <c r="W4433">
        <v>1.6740948257980101E-2</v>
      </c>
      <c r="X4433">
        <v>48.397596607570371</v>
      </c>
      <c r="Y4433">
        <v>2.365620704086401</v>
      </c>
      <c r="Z4433">
        <v>22.515496937844691</v>
      </c>
      <c r="AA4433">
        <v>20.682138895341044</v>
      </c>
      <c r="AB4433">
        <v>37.3081375582966</v>
      </c>
      <c r="AC4433">
        <v>148.13938630086392</v>
      </c>
      <c r="AD4433">
        <v>4.3215685801622641</v>
      </c>
      <c r="AE4433">
        <v>283.74668653242327</v>
      </c>
    </row>
    <row r="4434" spans="1:31" x14ac:dyDescent="0.3">
      <c r="A4434">
        <v>2480950</v>
      </c>
      <c r="B4434">
        <v>1</v>
      </c>
      <c r="C4434" t="s">
        <v>80</v>
      </c>
      <c r="D4434" t="s">
        <v>95</v>
      </c>
      <c r="E4434" t="s">
        <v>169</v>
      </c>
      <c r="F4434" t="s">
        <v>12183</v>
      </c>
      <c r="G4434" t="s">
        <v>149</v>
      </c>
      <c r="H4434" t="s">
        <v>135</v>
      </c>
      <c r="I4434" t="s">
        <v>136</v>
      </c>
      <c r="J4434" t="s">
        <v>137</v>
      </c>
      <c r="K4434" t="s">
        <v>138</v>
      </c>
      <c r="L4434" t="s">
        <v>12955</v>
      </c>
      <c r="M4434" t="s">
        <v>12956</v>
      </c>
      <c r="N4434">
        <v>0.1</v>
      </c>
      <c r="O4434">
        <v>4</v>
      </c>
      <c r="P4434">
        <v>1254</v>
      </c>
      <c r="Q4434">
        <v>12</v>
      </c>
      <c r="R4434">
        <v>9</v>
      </c>
      <c r="S4434">
        <v>21</v>
      </c>
      <c r="T4434">
        <v>85</v>
      </c>
      <c r="U4434">
        <v>1</v>
      </c>
      <c r="V4434">
        <v>0</v>
      </c>
      <c r="W4434">
        <v>0.16495360771300671</v>
      </c>
      <c r="X4434">
        <v>22.365010667448669</v>
      </c>
      <c r="Y4434">
        <v>1.8636988153790273</v>
      </c>
      <c r="Z4434">
        <v>0.20591792429030242</v>
      </c>
      <c r="AA4434">
        <v>14.608376674461031</v>
      </c>
      <c r="AB4434">
        <v>5.6458809714064957</v>
      </c>
      <c r="AC4434">
        <v>0.27734471432069896</v>
      </c>
      <c r="AD4434">
        <v>0</v>
      </c>
      <c r="AE4434">
        <v>45.131183375019226</v>
      </c>
    </row>
    <row r="4435" spans="1:31" x14ac:dyDescent="0.3">
      <c r="A4435">
        <v>2460529</v>
      </c>
      <c r="B4435">
        <v>1</v>
      </c>
      <c r="C4435" t="s">
        <v>81</v>
      </c>
      <c r="D4435" t="s">
        <v>123</v>
      </c>
      <c r="E4435" t="s">
        <v>132</v>
      </c>
      <c r="F4435" t="s">
        <v>12957</v>
      </c>
      <c r="G4435" t="s">
        <v>149</v>
      </c>
      <c r="H4435" t="s">
        <v>135</v>
      </c>
      <c r="I4435" t="s">
        <v>136</v>
      </c>
      <c r="J4435" t="s">
        <v>137</v>
      </c>
      <c r="K4435" t="s">
        <v>138</v>
      </c>
      <c r="L4435" t="s">
        <v>12958</v>
      </c>
      <c r="M4435" t="s">
        <v>12959</v>
      </c>
      <c r="N4435">
        <v>2.980555555</v>
      </c>
      <c r="O4435">
        <v>5</v>
      </c>
      <c r="P4435">
        <v>385</v>
      </c>
      <c r="Q4435">
        <v>296</v>
      </c>
      <c r="R4435">
        <v>337</v>
      </c>
      <c r="S4435">
        <v>23</v>
      </c>
      <c r="T4435">
        <v>69</v>
      </c>
      <c r="U4435">
        <v>1</v>
      </c>
      <c r="V4435">
        <v>0</v>
      </c>
      <c r="W4435">
        <v>3.3805052376520237</v>
      </c>
      <c r="X4435">
        <v>167.49524261297216</v>
      </c>
      <c r="Y4435">
        <v>560.63292193124926</v>
      </c>
      <c r="Z4435">
        <v>351.26079811351934</v>
      </c>
      <c r="AA4435">
        <v>37.462154711813795</v>
      </c>
      <c r="AB4435">
        <v>142.98902113714578</v>
      </c>
      <c r="AC4435">
        <v>490.89905941865669</v>
      </c>
      <c r="AD4435">
        <v>0</v>
      </c>
      <c r="AE4435">
        <v>1754.119703163009</v>
      </c>
    </row>
    <row r="4436" spans="1:31" x14ac:dyDescent="0.3">
      <c r="A4436">
        <v>2480449</v>
      </c>
      <c r="B4436">
        <v>1</v>
      </c>
      <c r="C4436" t="s">
        <v>81</v>
      </c>
      <c r="D4436" t="s">
        <v>112</v>
      </c>
      <c r="E4436" t="s">
        <v>169</v>
      </c>
      <c r="F4436" t="s">
        <v>12960</v>
      </c>
      <c r="G4436" t="s">
        <v>149</v>
      </c>
      <c r="H4436" t="s">
        <v>135</v>
      </c>
      <c r="I4436" t="s">
        <v>136</v>
      </c>
      <c r="J4436" t="s">
        <v>137</v>
      </c>
      <c r="K4436" t="s">
        <v>138</v>
      </c>
      <c r="L4436" t="s">
        <v>12961</v>
      </c>
      <c r="M4436" t="s">
        <v>12962</v>
      </c>
      <c r="N4436">
        <v>0.49777777699999998</v>
      </c>
      <c r="O4436">
        <v>1</v>
      </c>
      <c r="P4436">
        <v>164</v>
      </c>
      <c r="Q4436">
        <v>57</v>
      </c>
      <c r="R4436">
        <v>58</v>
      </c>
      <c r="S4436">
        <v>7</v>
      </c>
      <c r="T4436">
        <v>30</v>
      </c>
      <c r="U4436">
        <v>0</v>
      </c>
      <c r="V4436">
        <v>0</v>
      </c>
      <c r="W4436">
        <v>1.766868484101683E-2</v>
      </c>
      <c r="X4436">
        <v>14.723612422748944</v>
      </c>
      <c r="Y4436">
        <v>2.2378922043859912</v>
      </c>
      <c r="Z4436">
        <v>1.3226698246198045</v>
      </c>
      <c r="AA4436">
        <v>7.4369965262327549</v>
      </c>
      <c r="AB4436">
        <v>5.7992869529973614</v>
      </c>
      <c r="AC4436">
        <v>0</v>
      </c>
      <c r="AD4436">
        <v>0</v>
      </c>
      <c r="AE4436">
        <v>31.538126615825874</v>
      </c>
    </row>
    <row r="4437" spans="1:31" x14ac:dyDescent="0.3">
      <c r="A4437">
        <v>2480549</v>
      </c>
      <c r="B4437">
        <v>1</v>
      </c>
      <c r="C4437" t="s">
        <v>80</v>
      </c>
      <c r="D4437" t="s">
        <v>89</v>
      </c>
      <c r="E4437" t="s">
        <v>169</v>
      </c>
      <c r="F4437" t="s">
        <v>12963</v>
      </c>
      <c r="G4437" t="s">
        <v>149</v>
      </c>
      <c r="H4437" t="s">
        <v>135</v>
      </c>
      <c r="I4437" t="s">
        <v>136</v>
      </c>
      <c r="J4437" t="s">
        <v>137</v>
      </c>
      <c r="K4437" t="s">
        <v>138</v>
      </c>
      <c r="L4437" t="s">
        <v>12964</v>
      </c>
      <c r="M4437" t="s">
        <v>12965</v>
      </c>
      <c r="N4437">
        <v>5.0011111110000002</v>
      </c>
      <c r="O4437">
        <v>5</v>
      </c>
      <c r="P4437">
        <v>1298</v>
      </c>
      <c r="Q4437">
        <v>2</v>
      </c>
      <c r="R4437">
        <v>24</v>
      </c>
      <c r="S4437">
        <v>11</v>
      </c>
      <c r="T4437">
        <v>104</v>
      </c>
      <c r="U4437">
        <v>5</v>
      </c>
      <c r="V4437">
        <v>0</v>
      </c>
      <c r="W4437">
        <v>751.89251761215837</v>
      </c>
      <c r="X4437">
        <v>4443.6046951893686</v>
      </c>
      <c r="Y4437">
        <v>48.029424568653688</v>
      </c>
      <c r="Z4437">
        <v>31.858086138300724</v>
      </c>
      <c r="AA4437">
        <v>1321.1106811188508</v>
      </c>
      <c r="AB4437">
        <v>878.15490013531803</v>
      </c>
      <c r="AC4437">
        <v>824.57611490952183</v>
      </c>
      <c r="AD4437">
        <v>0</v>
      </c>
      <c r="AE4437">
        <v>8299.2264196721717</v>
      </c>
    </row>
    <row r="4438" spans="1:31" x14ac:dyDescent="0.3">
      <c r="A4438">
        <v>2461468</v>
      </c>
      <c r="B4438">
        <v>1</v>
      </c>
      <c r="C4438" t="s">
        <v>81</v>
      </c>
      <c r="D4438" t="s">
        <v>120</v>
      </c>
      <c r="E4438" t="s">
        <v>173</v>
      </c>
      <c r="F4438" t="s">
        <v>12966</v>
      </c>
      <c r="G4438" t="s">
        <v>175</v>
      </c>
      <c r="H4438" t="s">
        <v>144</v>
      </c>
      <c r="I4438" t="s">
        <v>136</v>
      </c>
      <c r="J4438" t="s">
        <v>137</v>
      </c>
      <c r="K4438" t="s">
        <v>138</v>
      </c>
      <c r="L4438" t="s">
        <v>12967</v>
      </c>
      <c r="M4438" t="s">
        <v>12968</v>
      </c>
      <c r="N4438">
        <v>7.6288888879999996</v>
      </c>
      <c r="O4438">
        <v>0</v>
      </c>
      <c r="P4438">
        <v>1</v>
      </c>
      <c r="Q4438">
        <v>0</v>
      </c>
      <c r="R4438">
        <v>0</v>
      </c>
      <c r="S4438">
        <v>0</v>
      </c>
      <c r="T4438">
        <v>0</v>
      </c>
      <c r="U4438">
        <v>0</v>
      </c>
      <c r="V4438">
        <v>0</v>
      </c>
      <c r="W4438">
        <v>0</v>
      </c>
      <c r="X4438">
        <v>1.0480549378786701</v>
      </c>
      <c r="Y4438">
        <v>0</v>
      </c>
      <c r="Z4438">
        <v>0</v>
      </c>
      <c r="AA4438">
        <v>0</v>
      </c>
      <c r="AB4438">
        <v>0</v>
      </c>
      <c r="AC4438">
        <v>0</v>
      </c>
      <c r="AD4438">
        <v>0</v>
      </c>
      <c r="AE4438">
        <v>1.0480549378786701</v>
      </c>
    </row>
    <row r="4439" spans="1:31" x14ac:dyDescent="0.3">
      <c r="A4439">
        <v>2461262</v>
      </c>
      <c r="B4439">
        <v>1</v>
      </c>
      <c r="C4439" t="s">
        <v>80</v>
      </c>
      <c r="D4439" t="s">
        <v>100</v>
      </c>
      <c r="E4439" t="s">
        <v>141</v>
      </c>
      <c r="F4439" t="s">
        <v>12969</v>
      </c>
      <c r="G4439" t="s">
        <v>156</v>
      </c>
      <c r="H4439" t="s">
        <v>144</v>
      </c>
      <c r="I4439" t="s">
        <v>136</v>
      </c>
      <c r="J4439" t="s">
        <v>137</v>
      </c>
      <c r="K4439" t="s">
        <v>138</v>
      </c>
      <c r="L4439" t="s">
        <v>12970</v>
      </c>
      <c r="M4439" t="s">
        <v>12971</v>
      </c>
      <c r="N4439">
        <v>5.4694444439999996</v>
      </c>
      <c r="O4439">
        <v>0</v>
      </c>
      <c r="P4439">
        <v>98</v>
      </c>
      <c r="Q4439">
        <v>0</v>
      </c>
      <c r="R4439">
        <v>0</v>
      </c>
      <c r="S4439">
        <v>0</v>
      </c>
      <c r="T4439">
        <v>16</v>
      </c>
      <c r="U4439">
        <v>0</v>
      </c>
      <c r="V4439">
        <v>0</v>
      </c>
      <c r="W4439">
        <v>0</v>
      </c>
      <c r="X4439">
        <v>143.16263061768041</v>
      </c>
      <c r="Y4439">
        <v>0</v>
      </c>
      <c r="Z4439">
        <v>0</v>
      </c>
      <c r="AA4439">
        <v>0</v>
      </c>
      <c r="AB4439">
        <v>32.348344465461892</v>
      </c>
      <c r="AC4439">
        <v>0</v>
      </c>
      <c r="AD4439">
        <v>0</v>
      </c>
      <c r="AE4439">
        <v>175.51097508314228</v>
      </c>
    </row>
    <row r="4440" spans="1:31" x14ac:dyDescent="0.3">
      <c r="A4440">
        <v>2461428</v>
      </c>
      <c r="B4440">
        <v>1</v>
      </c>
      <c r="C4440" t="s">
        <v>80</v>
      </c>
      <c r="D4440" t="s">
        <v>106</v>
      </c>
      <c r="E4440" t="s">
        <v>173</v>
      </c>
      <c r="F4440" t="s">
        <v>12972</v>
      </c>
      <c r="G4440" t="s">
        <v>461</v>
      </c>
      <c r="H4440" t="s">
        <v>144</v>
      </c>
      <c r="I4440" t="s">
        <v>136</v>
      </c>
      <c r="J4440" t="s">
        <v>137</v>
      </c>
      <c r="K4440" t="s">
        <v>138</v>
      </c>
      <c r="L4440" t="s">
        <v>12973</v>
      </c>
      <c r="M4440" t="s">
        <v>12974</v>
      </c>
      <c r="N4440">
        <v>2.4444444440000002</v>
      </c>
      <c r="O4440">
        <v>0</v>
      </c>
      <c r="P4440">
        <v>5</v>
      </c>
      <c r="Q4440">
        <v>0</v>
      </c>
      <c r="R4440">
        <v>0</v>
      </c>
      <c r="S4440">
        <v>0</v>
      </c>
      <c r="T4440">
        <v>1</v>
      </c>
      <c r="U4440">
        <v>0</v>
      </c>
      <c r="V4440">
        <v>0</v>
      </c>
      <c r="W4440">
        <v>0</v>
      </c>
      <c r="X4440">
        <v>3.7929370020979603</v>
      </c>
      <c r="Y4440">
        <v>0</v>
      </c>
      <c r="Z4440">
        <v>0</v>
      </c>
      <c r="AA4440">
        <v>0</v>
      </c>
      <c r="AB4440">
        <v>0.37002346862015034</v>
      </c>
      <c r="AC4440">
        <v>0</v>
      </c>
      <c r="AD4440">
        <v>0</v>
      </c>
      <c r="AE4440">
        <v>4.1629604707181107</v>
      </c>
    </row>
    <row r="4441" spans="1:31" x14ac:dyDescent="0.3">
      <c r="A4441">
        <v>2461070</v>
      </c>
      <c r="B4441">
        <v>1</v>
      </c>
      <c r="C4441" t="s">
        <v>80</v>
      </c>
      <c r="D4441" t="s">
        <v>102</v>
      </c>
      <c r="E4441" t="s">
        <v>147</v>
      </c>
      <c r="F4441" t="s">
        <v>12930</v>
      </c>
      <c r="G4441" t="s">
        <v>134</v>
      </c>
      <c r="H4441" t="s">
        <v>135</v>
      </c>
      <c r="I4441" t="s">
        <v>136</v>
      </c>
      <c r="J4441" t="s">
        <v>137</v>
      </c>
      <c r="K4441" t="s">
        <v>138</v>
      </c>
      <c r="L4441" t="s">
        <v>12975</v>
      </c>
      <c r="M4441" t="s">
        <v>12976</v>
      </c>
      <c r="N4441">
        <v>2.9455555549999999</v>
      </c>
      <c r="O4441">
        <v>0</v>
      </c>
      <c r="P4441">
        <v>825</v>
      </c>
      <c r="Q4441">
        <v>1</v>
      </c>
      <c r="R4441">
        <v>12</v>
      </c>
      <c r="S4441">
        <v>1</v>
      </c>
      <c r="T4441">
        <v>77</v>
      </c>
      <c r="U4441">
        <v>0</v>
      </c>
      <c r="V4441">
        <v>0</v>
      </c>
      <c r="W4441">
        <v>0</v>
      </c>
      <c r="X4441">
        <v>311.47773612672427</v>
      </c>
      <c r="Y4441">
        <v>0.69557507379280914</v>
      </c>
      <c r="Z4441">
        <v>19.434006151688433</v>
      </c>
      <c r="AA4441">
        <v>4.649934654513002</v>
      </c>
      <c r="AB4441">
        <v>141.93191173772198</v>
      </c>
      <c r="AC4441">
        <v>0</v>
      </c>
      <c r="AD4441">
        <v>0</v>
      </c>
      <c r="AE4441">
        <v>478.18916374444046</v>
      </c>
    </row>
    <row r="4442" spans="1:31" x14ac:dyDescent="0.3">
      <c r="A4442">
        <v>2460738</v>
      </c>
      <c r="B4442">
        <v>1</v>
      </c>
      <c r="C4442" t="s">
        <v>80</v>
      </c>
      <c r="D4442" t="s">
        <v>89</v>
      </c>
      <c r="E4442" t="s">
        <v>147</v>
      </c>
      <c r="F4442" t="s">
        <v>12977</v>
      </c>
      <c r="G4442" t="s">
        <v>134</v>
      </c>
      <c r="H4442" t="s">
        <v>135</v>
      </c>
      <c r="I4442" t="s">
        <v>136</v>
      </c>
      <c r="J4442" t="s">
        <v>137</v>
      </c>
      <c r="K4442" t="s">
        <v>138</v>
      </c>
      <c r="L4442" t="s">
        <v>12978</v>
      </c>
      <c r="M4442" t="s">
        <v>12979</v>
      </c>
      <c r="N4442">
        <v>1.3177777770000001</v>
      </c>
      <c r="O4442">
        <v>1</v>
      </c>
      <c r="P4442">
        <v>452</v>
      </c>
      <c r="Q4442">
        <v>3</v>
      </c>
      <c r="R4442">
        <v>15</v>
      </c>
      <c r="S4442">
        <v>6</v>
      </c>
      <c r="T4442">
        <v>52</v>
      </c>
      <c r="U4442">
        <v>1</v>
      </c>
      <c r="V4442">
        <v>0</v>
      </c>
      <c r="W4442">
        <v>155.0048974106611</v>
      </c>
      <c r="X4442">
        <v>638.64483966939088</v>
      </c>
      <c r="Y4442">
        <v>4.5577162953279045</v>
      </c>
      <c r="Z4442">
        <v>4.9002972434970671</v>
      </c>
      <c r="AA4442">
        <v>55.113047301546551</v>
      </c>
      <c r="AB4442">
        <v>172.07904195056804</v>
      </c>
      <c r="AC4442">
        <v>14.951538613018172</v>
      </c>
      <c r="AD4442">
        <v>0</v>
      </c>
      <c r="AE4442">
        <v>1045.2513784840096</v>
      </c>
    </row>
    <row r="4443" spans="1:31" x14ac:dyDescent="0.3">
      <c r="A4443">
        <v>2460907</v>
      </c>
      <c r="B4443">
        <v>1</v>
      </c>
      <c r="C4443" t="s">
        <v>80</v>
      </c>
      <c r="D4443" t="s">
        <v>97</v>
      </c>
      <c r="E4443" t="s">
        <v>173</v>
      </c>
      <c r="F4443" t="s">
        <v>12980</v>
      </c>
      <c r="G4443" t="s">
        <v>179</v>
      </c>
      <c r="H4443" t="s">
        <v>144</v>
      </c>
      <c r="I4443" t="s">
        <v>136</v>
      </c>
      <c r="J4443" t="s">
        <v>137</v>
      </c>
      <c r="K4443" t="s">
        <v>138</v>
      </c>
      <c r="L4443" t="s">
        <v>12981</v>
      </c>
      <c r="M4443" t="s">
        <v>12982</v>
      </c>
      <c r="N4443">
        <v>2.5044444440000002</v>
      </c>
      <c r="O4443">
        <v>0</v>
      </c>
      <c r="P4443">
        <v>4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8.0322721399408206</v>
      </c>
      <c r="Y4443">
        <v>0</v>
      </c>
      <c r="Z4443">
        <v>0</v>
      </c>
      <c r="AA4443">
        <v>0</v>
      </c>
      <c r="AB4443">
        <v>0</v>
      </c>
      <c r="AC4443">
        <v>0</v>
      </c>
      <c r="AD4443">
        <v>0</v>
      </c>
      <c r="AE4443">
        <v>8.0322721399408206</v>
      </c>
    </row>
    <row r="4444" spans="1:31" x14ac:dyDescent="0.3">
      <c r="A4444">
        <v>2480469</v>
      </c>
      <c r="B4444">
        <v>1</v>
      </c>
      <c r="C4444" t="s">
        <v>80</v>
      </c>
      <c r="D4444" t="s">
        <v>92</v>
      </c>
      <c r="E4444" t="s">
        <v>132</v>
      </c>
      <c r="F4444" t="s">
        <v>12983</v>
      </c>
      <c r="G4444" t="s">
        <v>149</v>
      </c>
      <c r="H4444" t="s">
        <v>135</v>
      </c>
      <c r="I4444" t="s">
        <v>136</v>
      </c>
      <c r="J4444" t="s">
        <v>137</v>
      </c>
      <c r="K4444" t="s">
        <v>138</v>
      </c>
      <c r="L4444" t="s">
        <v>12984</v>
      </c>
      <c r="M4444" t="s">
        <v>12985</v>
      </c>
      <c r="N4444">
        <v>0.12055555499999999</v>
      </c>
      <c r="O4444">
        <v>0</v>
      </c>
      <c r="P4444">
        <v>1244</v>
      </c>
      <c r="Q4444">
        <v>0</v>
      </c>
      <c r="R4444">
        <v>25</v>
      </c>
      <c r="S4444">
        <v>0</v>
      </c>
      <c r="T4444">
        <v>42</v>
      </c>
      <c r="U4444">
        <v>0</v>
      </c>
      <c r="V4444">
        <v>0</v>
      </c>
      <c r="W4444">
        <v>0</v>
      </c>
      <c r="X4444">
        <v>23.810186637591169</v>
      </c>
      <c r="Y4444">
        <v>0</v>
      </c>
      <c r="Z4444">
        <v>0.157174813225962</v>
      </c>
      <c r="AA4444">
        <v>0</v>
      </c>
      <c r="AB4444">
        <v>1.833232488138274</v>
      </c>
      <c r="AC4444">
        <v>0</v>
      </c>
      <c r="AD4444">
        <v>0</v>
      </c>
      <c r="AE4444">
        <v>25.800593938955405</v>
      </c>
    </row>
    <row r="4445" spans="1:31" x14ac:dyDescent="0.3">
      <c r="A4445">
        <v>2480446</v>
      </c>
      <c r="B4445">
        <v>1</v>
      </c>
      <c r="C4445" t="s">
        <v>80</v>
      </c>
      <c r="D4445" t="s">
        <v>102</v>
      </c>
      <c r="E4445" t="s">
        <v>169</v>
      </c>
      <c r="F4445" t="s">
        <v>10802</v>
      </c>
      <c r="G4445" t="s">
        <v>149</v>
      </c>
      <c r="H4445" t="s">
        <v>135</v>
      </c>
      <c r="I4445" t="s">
        <v>136</v>
      </c>
      <c r="J4445" t="s">
        <v>137</v>
      </c>
      <c r="K4445" t="s">
        <v>138</v>
      </c>
      <c r="L4445" t="s">
        <v>12986</v>
      </c>
      <c r="M4445" t="s">
        <v>12987</v>
      </c>
      <c r="N4445">
        <v>0.63111111099999995</v>
      </c>
      <c r="O4445">
        <v>1</v>
      </c>
      <c r="P4445">
        <v>1761</v>
      </c>
      <c r="Q4445">
        <v>10</v>
      </c>
      <c r="R4445">
        <v>533</v>
      </c>
      <c r="S4445">
        <v>15</v>
      </c>
      <c r="T4445">
        <v>310</v>
      </c>
      <c r="U4445">
        <v>9</v>
      </c>
      <c r="V4445">
        <v>2</v>
      </c>
      <c r="W4445">
        <v>5.1471018770965493E-2</v>
      </c>
      <c r="X4445">
        <v>156.58878168286824</v>
      </c>
      <c r="Y4445">
        <v>7.3151250058719128</v>
      </c>
      <c r="Z4445">
        <v>72.355784887388637</v>
      </c>
      <c r="AA4445">
        <v>56.522601921022684</v>
      </c>
      <c r="AB4445">
        <v>123.48682937937947</v>
      </c>
      <c r="AC4445">
        <v>507.78703088366325</v>
      </c>
      <c r="AD4445">
        <v>13.63032999571865</v>
      </c>
      <c r="AE4445">
        <v>937.73795477468377</v>
      </c>
    </row>
    <row r="4446" spans="1:31" x14ac:dyDescent="0.3">
      <c r="A4446">
        <v>2460552</v>
      </c>
      <c r="B4446">
        <v>1</v>
      </c>
      <c r="C4446" t="s">
        <v>80</v>
      </c>
      <c r="D4446" t="s">
        <v>110</v>
      </c>
      <c r="E4446" t="s">
        <v>141</v>
      </c>
      <c r="F4446" t="s">
        <v>12988</v>
      </c>
      <c r="G4446" t="s">
        <v>156</v>
      </c>
      <c r="H4446" t="s">
        <v>144</v>
      </c>
      <c r="I4446" t="s">
        <v>136</v>
      </c>
      <c r="J4446" t="s">
        <v>137</v>
      </c>
      <c r="K4446" t="s">
        <v>138</v>
      </c>
      <c r="L4446" t="s">
        <v>12989</v>
      </c>
      <c r="M4446" t="s">
        <v>12990</v>
      </c>
      <c r="N4446">
        <v>1.223333333</v>
      </c>
      <c r="O4446">
        <v>0</v>
      </c>
      <c r="P4446">
        <v>177</v>
      </c>
      <c r="Q4446">
        <v>0</v>
      </c>
      <c r="R4446">
        <v>0</v>
      </c>
      <c r="S4446">
        <v>0</v>
      </c>
      <c r="T4446">
        <v>9</v>
      </c>
      <c r="U4446">
        <v>0</v>
      </c>
      <c r="V4446">
        <v>0</v>
      </c>
      <c r="W4446">
        <v>0</v>
      </c>
      <c r="X4446">
        <v>78.631594548261845</v>
      </c>
      <c r="Y4446">
        <v>0</v>
      </c>
      <c r="Z4446">
        <v>0</v>
      </c>
      <c r="AA4446">
        <v>0</v>
      </c>
      <c r="AB4446">
        <v>30.439016491460329</v>
      </c>
      <c r="AC4446">
        <v>0</v>
      </c>
      <c r="AD4446">
        <v>0</v>
      </c>
      <c r="AE4446">
        <v>109.07061103972217</v>
      </c>
    </row>
    <row r="4447" spans="1:31" x14ac:dyDescent="0.3">
      <c r="A4447">
        <v>2460695</v>
      </c>
      <c r="B4447">
        <v>1</v>
      </c>
      <c r="C4447" t="s">
        <v>80</v>
      </c>
      <c r="D4447" t="s">
        <v>92</v>
      </c>
      <c r="E4447" t="s">
        <v>147</v>
      </c>
      <c r="F4447" t="s">
        <v>12991</v>
      </c>
      <c r="G4447" t="s">
        <v>134</v>
      </c>
      <c r="H4447" t="s">
        <v>135</v>
      </c>
      <c r="I4447" t="s">
        <v>136</v>
      </c>
      <c r="J4447" t="s">
        <v>137</v>
      </c>
      <c r="K4447" t="s">
        <v>138</v>
      </c>
      <c r="L4447" t="s">
        <v>12992</v>
      </c>
      <c r="M4447" t="s">
        <v>12993</v>
      </c>
      <c r="N4447">
        <v>3.8955555550000001</v>
      </c>
      <c r="O4447">
        <v>1</v>
      </c>
      <c r="P4447">
        <v>646</v>
      </c>
      <c r="Q4447">
        <v>0</v>
      </c>
      <c r="R4447">
        <v>2</v>
      </c>
      <c r="S4447">
        <v>0</v>
      </c>
      <c r="T4447">
        <v>35</v>
      </c>
      <c r="U4447">
        <v>0</v>
      </c>
      <c r="V4447">
        <v>0</v>
      </c>
      <c r="W4447">
        <v>22.982526834022131</v>
      </c>
      <c r="X4447">
        <v>457.09651402837659</v>
      </c>
      <c r="Y4447">
        <v>0</v>
      </c>
      <c r="Z4447">
        <v>0.5790072153650937</v>
      </c>
      <c r="AA4447">
        <v>0</v>
      </c>
      <c r="AB4447">
        <v>112.28212429932843</v>
      </c>
      <c r="AC4447">
        <v>0</v>
      </c>
      <c r="AD4447">
        <v>0</v>
      </c>
      <c r="AE4447">
        <v>592.94017237709227</v>
      </c>
    </row>
    <row r="4448" spans="1:31" x14ac:dyDescent="0.3">
      <c r="A4448">
        <v>2461405</v>
      </c>
      <c r="B4448">
        <v>1</v>
      </c>
      <c r="C4448" t="s">
        <v>80</v>
      </c>
      <c r="D4448" t="s">
        <v>105</v>
      </c>
      <c r="E4448" t="s">
        <v>173</v>
      </c>
      <c r="F4448" t="s">
        <v>12994</v>
      </c>
      <c r="G4448" t="s">
        <v>461</v>
      </c>
      <c r="H4448" t="s">
        <v>144</v>
      </c>
      <c r="I4448" t="s">
        <v>136</v>
      </c>
      <c r="J4448" t="s">
        <v>137</v>
      </c>
      <c r="K4448" t="s">
        <v>138</v>
      </c>
      <c r="L4448" t="s">
        <v>12995</v>
      </c>
      <c r="M4448" t="s">
        <v>12996</v>
      </c>
      <c r="N4448">
        <v>4.2363888879999996</v>
      </c>
      <c r="O4448">
        <v>0</v>
      </c>
      <c r="P4448">
        <v>10</v>
      </c>
      <c r="Q4448">
        <v>0</v>
      </c>
      <c r="R4448">
        <v>0</v>
      </c>
      <c r="S4448">
        <v>0</v>
      </c>
      <c r="T4448">
        <v>1</v>
      </c>
      <c r="U4448">
        <v>0</v>
      </c>
      <c r="V4448">
        <v>0</v>
      </c>
      <c r="W4448">
        <v>0</v>
      </c>
      <c r="X4448">
        <v>15.440161010084834</v>
      </c>
      <c r="Y4448">
        <v>0</v>
      </c>
      <c r="Z4448">
        <v>0</v>
      </c>
      <c r="AA4448">
        <v>0</v>
      </c>
      <c r="AB4448">
        <v>4.9239581827924166</v>
      </c>
      <c r="AC4448">
        <v>0</v>
      </c>
      <c r="AD4448">
        <v>0</v>
      </c>
      <c r="AE4448">
        <v>20.364119192877251</v>
      </c>
    </row>
    <row r="4449" spans="1:31" x14ac:dyDescent="0.3">
      <c r="A4449">
        <v>2460366</v>
      </c>
      <c r="B4449">
        <v>1</v>
      </c>
      <c r="C4449" t="s">
        <v>81</v>
      </c>
      <c r="D4449" t="s">
        <v>120</v>
      </c>
      <c r="E4449" t="s">
        <v>147</v>
      </c>
      <c r="F4449" t="s">
        <v>12997</v>
      </c>
      <c r="G4449" t="s">
        <v>149</v>
      </c>
      <c r="H4449" t="s">
        <v>135</v>
      </c>
      <c r="I4449" t="s">
        <v>136</v>
      </c>
      <c r="J4449" t="s">
        <v>137</v>
      </c>
      <c r="K4449" t="s">
        <v>138</v>
      </c>
      <c r="L4449" t="s">
        <v>12998</v>
      </c>
      <c r="M4449" t="s">
        <v>12999</v>
      </c>
      <c r="N4449">
        <v>0.71111111100000002</v>
      </c>
      <c r="O4449">
        <v>0</v>
      </c>
      <c r="P4449">
        <v>310</v>
      </c>
      <c r="Q4449">
        <v>0</v>
      </c>
      <c r="R4449">
        <v>1</v>
      </c>
      <c r="S4449">
        <v>0</v>
      </c>
      <c r="T4449">
        <v>18</v>
      </c>
      <c r="U4449">
        <v>0</v>
      </c>
      <c r="V4449">
        <v>0</v>
      </c>
      <c r="W4449">
        <v>0</v>
      </c>
      <c r="X4449">
        <v>38.894620966981449</v>
      </c>
      <c r="Y4449">
        <v>0</v>
      </c>
      <c r="Z4449">
        <v>3.0017578954213694E-2</v>
      </c>
      <c r="AA4449">
        <v>0</v>
      </c>
      <c r="AB4449">
        <v>3.27028058777451</v>
      </c>
      <c r="AC4449">
        <v>0</v>
      </c>
      <c r="AD4449">
        <v>0</v>
      </c>
      <c r="AE4449">
        <v>42.194919133710172</v>
      </c>
    </row>
    <row r="4450" spans="1:31" x14ac:dyDescent="0.3">
      <c r="A4450">
        <v>2460864</v>
      </c>
      <c r="B4450">
        <v>1</v>
      </c>
      <c r="C4450" t="s">
        <v>80</v>
      </c>
      <c r="D4450" t="s">
        <v>104</v>
      </c>
      <c r="E4450" t="s">
        <v>141</v>
      </c>
      <c r="F4450" t="s">
        <v>13000</v>
      </c>
      <c r="G4450" t="s">
        <v>2364</v>
      </c>
      <c r="H4450" t="s">
        <v>144</v>
      </c>
      <c r="I4450" t="s">
        <v>136</v>
      </c>
      <c r="J4450" t="s">
        <v>137</v>
      </c>
      <c r="K4450" t="s">
        <v>138</v>
      </c>
      <c r="L4450" t="s">
        <v>13001</v>
      </c>
      <c r="M4450" t="s">
        <v>13002</v>
      </c>
      <c r="N4450">
        <v>4.5327777769999997</v>
      </c>
      <c r="O4450">
        <v>0</v>
      </c>
      <c r="P4450">
        <v>51</v>
      </c>
      <c r="Q4450">
        <v>0</v>
      </c>
      <c r="R4450">
        <v>1</v>
      </c>
      <c r="S4450">
        <v>0</v>
      </c>
      <c r="T4450">
        <v>13</v>
      </c>
      <c r="U4450">
        <v>0</v>
      </c>
      <c r="V4450">
        <v>0</v>
      </c>
      <c r="W4450">
        <v>0</v>
      </c>
      <c r="X4450">
        <v>73.160938518455723</v>
      </c>
      <c r="Y4450">
        <v>0</v>
      </c>
      <c r="Z4450">
        <v>0</v>
      </c>
      <c r="AA4450">
        <v>0</v>
      </c>
      <c r="AB4450">
        <v>39.941659031971206</v>
      </c>
      <c r="AC4450">
        <v>0</v>
      </c>
      <c r="AD4450">
        <v>0</v>
      </c>
      <c r="AE4450">
        <v>113.10259755042694</v>
      </c>
    </row>
    <row r="4451" spans="1:31" x14ac:dyDescent="0.3">
      <c r="A4451">
        <v>2461256</v>
      </c>
      <c r="B4451">
        <v>1</v>
      </c>
      <c r="C4451" t="s">
        <v>80</v>
      </c>
      <c r="D4451" t="s">
        <v>103</v>
      </c>
      <c r="E4451" t="s">
        <v>132</v>
      </c>
      <c r="F4451" t="s">
        <v>13003</v>
      </c>
      <c r="G4451" t="s">
        <v>149</v>
      </c>
      <c r="H4451" t="s">
        <v>135</v>
      </c>
      <c r="I4451" t="s">
        <v>136</v>
      </c>
      <c r="J4451" t="s">
        <v>137</v>
      </c>
      <c r="K4451" t="s">
        <v>138</v>
      </c>
      <c r="L4451" t="s">
        <v>13004</v>
      </c>
      <c r="M4451" t="s">
        <v>13005</v>
      </c>
      <c r="N4451">
        <v>1.2383333329999999</v>
      </c>
      <c r="O4451">
        <v>0</v>
      </c>
      <c r="P4451">
        <v>57</v>
      </c>
      <c r="Q4451">
        <v>3</v>
      </c>
      <c r="R4451">
        <v>51</v>
      </c>
      <c r="S4451">
        <v>24</v>
      </c>
      <c r="T4451">
        <v>50</v>
      </c>
      <c r="U4451">
        <v>21</v>
      </c>
      <c r="V4451">
        <v>1</v>
      </c>
      <c r="W4451">
        <v>0</v>
      </c>
      <c r="X4451">
        <v>22.123531270114718</v>
      </c>
      <c r="Y4451">
        <v>1.5653865149085915</v>
      </c>
      <c r="Z4451">
        <v>7.0466751316687519</v>
      </c>
      <c r="AA4451">
        <v>363.02260635004853</v>
      </c>
      <c r="AB4451">
        <v>66.814486019127344</v>
      </c>
      <c r="AC4451">
        <v>3567.6889287810027</v>
      </c>
      <c r="AD4451">
        <v>0</v>
      </c>
      <c r="AE4451">
        <v>4028.2616140668706</v>
      </c>
    </row>
    <row r="4452" spans="1:31" x14ac:dyDescent="0.3">
      <c r="A4452">
        <v>2460403</v>
      </c>
      <c r="B4452">
        <v>1</v>
      </c>
      <c r="C4452" t="s">
        <v>80</v>
      </c>
      <c r="D4452" t="s">
        <v>82</v>
      </c>
      <c r="E4452" t="s">
        <v>147</v>
      </c>
      <c r="F4452" t="s">
        <v>13006</v>
      </c>
      <c r="G4452" t="s">
        <v>149</v>
      </c>
      <c r="H4452" t="s">
        <v>135</v>
      </c>
      <c r="I4452" t="s">
        <v>136</v>
      </c>
      <c r="J4452" t="s">
        <v>137</v>
      </c>
      <c r="K4452" t="s">
        <v>138</v>
      </c>
      <c r="L4452" t="s">
        <v>13007</v>
      </c>
      <c r="M4452" t="s">
        <v>13008</v>
      </c>
      <c r="N4452">
        <v>4.1238888879999998</v>
      </c>
      <c r="O4452">
        <v>0</v>
      </c>
      <c r="P4452">
        <v>2570</v>
      </c>
      <c r="Q4452">
        <v>0</v>
      </c>
      <c r="R4452">
        <v>0</v>
      </c>
      <c r="S4452">
        <v>0</v>
      </c>
      <c r="T4452">
        <v>102</v>
      </c>
      <c r="U4452">
        <v>0</v>
      </c>
      <c r="V4452">
        <v>0</v>
      </c>
      <c r="W4452">
        <v>0</v>
      </c>
      <c r="X4452">
        <v>3438.4366142852236</v>
      </c>
      <c r="Y4452">
        <v>0</v>
      </c>
      <c r="Z4452">
        <v>0</v>
      </c>
      <c r="AA4452">
        <v>0</v>
      </c>
      <c r="AB4452">
        <v>249.46192764671832</v>
      </c>
      <c r="AC4452">
        <v>0</v>
      </c>
      <c r="AD4452">
        <v>0</v>
      </c>
      <c r="AE4452">
        <v>3687.898541931942</v>
      </c>
    </row>
    <row r="4453" spans="1:31" x14ac:dyDescent="0.3">
      <c r="A4453">
        <v>2461007</v>
      </c>
      <c r="B4453">
        <v>1</v>
      </c>
      <c r="C4453" t="s">
        <v>81</v>
      </c>
      <c r="D4453" t="s">
        <v>127</v>
      </c>
      <c r="E4453" t="s">
        <v>147</v>
      </c>
      <c r="F4453" t="s">
        <v>13009</v>
      </c>
      <c r="G4453" t="s">
        <v>149</v>
      </c>
      <c r="H4453" t="s">
        <v>135</v>
      </c>
      <c r="I4453" t="s">
        <v>136</v>
      </c>
      <c r="J4453" t="s">
        <v>137</v>
      </c>
      <c r="K4453" t="s">
        <v>138</v>
      </c>
      <c r="L4453" t="s">
        <v>13010</v>
      </c>
      <c r="M4453" t="s">
        <v>13011</v>
      </c>
      <c r="N4453">
        <v>7.5763888880000003</v>
      </c>
      <c r="O4453">
        <v>6</v>
      </c>
      <c r="P4453">
        <v>0</v>
      </c>
      <c r="Q4453">
        <v>157</v>
      </c>
      <c r="R4453">
        <v>6</v>
      </c>
      <c r="S4453">
        <v>10</v>
      </c>
      <c r="T4453">
        <v>0</v>
      </c>
      <c r="U4453">
        <v>0</v>
      </c>
      <c r="V4453">
        <v>0</v>
      </c>
      <c r="W4453">
        <v>13.067241852081953</v>
      </c>
      <c r="X4453">
        <v>0</v>
      </c>
      <c r="Y4453">
        <v>283.97276256652782</v>
      </c>
      <c r="Z4453">
        <v>17.546723520539491</v>
      </c>
      <c r="AA4453">
        <v>751.361155973108</v>
      </c>
      <c r="AB4453">
        <v>0</v>
      </c>
      <c r="AC4453">
        <v>0</v>
      </c>
      <c r="AD4453">
        <v>0</v>
      </c>
      <c r="AE4453">
        <v>1065.9478839122573</v>
      </c>
    </row>
    <row r="4454" spans="1:31" x14ac:dyDescent="0.3">
      <c r="A4454">
        <v>2461199</v>
      </c>
      <c r="B4454">
        <v>1</v>
      </c>
      <c r="C4454" t="s">
        <v>80</v>
      </c>
      <c r="D4454" t="s">
        <v>91</v>
      </c>
      <c r="E4454" t="s">
        <v>169</v>
      </c>
      <c r="F4454" t="s">
        <v>13012</v>
      </c>
      <c r="G4454" t="s">
        <v>2092</v>
      </c>
      <c r="H4454" t="s">
        <v>135</v>
      </c>
      <c r="I4454" t="s">
        <v>136</v>
      </c>
      <c r="J4454" t="s">
        <v>137</v>
      </c>
      <c r="K4454" t="s">
        <v>138</v>
      </c>
      <c r="L4454" t="s">
        <v>13013</v>
      </c>
      <c r="M4454" t="s">
        <v>13014</v>
      </c>
      <c r="N4454">
        <v>3.8402777769999998</v>
      </c>
      <c r="O4454">
        <v>0</v>
      </c>
      <c r="P4454">
        <v>0</v>
      </c>
      <c r="Q4454">
        <v>0</v>
      </c>
      <c r="R4454">
        <v>0</v>
      </c>
      <c r="S4454">
        <v>2</v>
      </c>
      <c r="T4454">
        <v>0</v>
      </c>
      <c r="U4454">
        <v>0</v>
      </c>
      <c r="V4454">
        <v>0</v>
      </c>
      <c r="W4454">
        <v>0</v>
      </c>
      <c r="X4454">
        <v>0</v>
      </c>
      <c r="Y4454">
        <v>0</v>
      </c>
      <c r="Z4454">
        <v>0</v>
      </c>
      <c r="AA4454">
        <v>393.10655497211775</v>
      </c>
      <c r="AB4454">
        <v>0</v>
      </c>
      <c r="AC4454">
        <v>0</v>
      </c>
      <c r="AD4454">
        <v>0</v>
      </c>
      <c r="AE4454">
        <v>393.10655497211775</v>
      </c>
    </row>
    <row r="4455" spans="1:31" x14ac:dyDescent="0.3">
      <c r="A4455">
        <v>2460701</v>
      </c>
      <c r="B4455">
        <v>1</v>
      </c>
      <c r="C4455" t="s">
        <v>80</v>
      </c>
      <c r="D4455" t="s">
        <v>89</v>
      </c>
      <c r="E4455" t="s">
        <v>173</v>
      </c>
      <c r="F4455" t="s">
        <v>13015</v>
      </c>
      <c r="G4455" t="s">
        <v>175</v>
      </c>
      <c r="H4455" t="s">
        <v>144</v>
      </c>
      <c r="I4455" t="s">
        <v>136</v>
      </c>
      <c r="J4455" t="s">
        <v>137</v>
      </c>
      <c r="K4455" t="s">
        <v>138</v>
      </c>
      <c r="L4455" t="s">
        <v>13016</v>
      </c>
      <c r="M4455" t="s">
        <v>13017</v>
      </c>
      <c r="N4455">
        <v>1.085555555</v>
      </c>
      <c r="O4455">
        <v>0</v>
      </c>
      <c r="P4455">
        <v>1</v>
      </c>
      <c r="Q4455">
        <v>0</v>
      </c>
      <c r="R4455">
        <v>0</v>
      </c>
      <c r="S4455">
        <v>0</v>
      </c>
      <c r="T4455">
        <v>0</v>
      </c>
      <c r="U4455">
        <v>0</v>
      </c>
      <c r="V4455">
        <v>0</v>
      </c>
      <c r="W4455">
        <v>0</v>
      </c>
      <c r="X4455">
        <v>0.10275230833112141</v>
      </c>
      <c r="Y4455">
        <v>0</v>
      </c>
      <c r="Z4455">
        <v>0</v>
      </c>
      <c r="AA4455">
        <v>0</v>
      </c>
      <c r="AB4455">
        <v>0</v>
      </c>
      <c r="AC4455">
        <v>0</v>
      </c>
      <c r="AD4455">
        <v>0</v>
      </c>
      <c r="AE4455">
        <v>0.10275230833112141</v>
      </c>
    </row>
    <row r="4456" spans="1:31" x14ac:dyDescent="0.3">
      <c r="A4456">
        <v>2461448</v>
      </c>
      <c r="B4456">
        <v>1</v>
      </c>
      <c r="C4456" t="s">
        <v>80</v>
      </c>
      <c r="D4456" t="s">
        <v>96</v>
      </c>
      <c r="E4456" t="s">
        <v>141</v>
      </c>
      <c r="F4456" t="s">
        <v>13018</v>
      </c>
      <c r="G4456" t="s">
        <v>410</v>
      </c>
      <c r="H4456" t="s">
        <v>144</v>
      </c>
      <c r="I4456" t="s">
        <v>136</v>
      </c>
      <c r="J4456" t="s">
        <v>137</v>
      </c>
      <c r="K4456" t="s">
        <v>138</v>
      </c>
      <c r="L4456" t="s">
        <v>13019</v>
      </c>
      <c r="M4456" t="s">
        <v>13020</v>
      </c>
      <c r="N4456">
        <v>4.0822222220000004</v>
      </c>
      <c r="O4456">
        <v>0</v>
      </c>
      <c r="P4456">
        <v>8</v>
      </c>
      <c r="Q4456">
        <v>0</v>
      </c>
      <c r="R4456">
        <v>3</v>
      </c>
      <c r="S4456">
        <v>0</v>
      </c>
      <c r="T4456">
        <v>1</v>
      </c>
      <c r="U4456">
        <v>0</v>
      </c>
      <c r="V4456">
        <v>0</v>
      </c>
      <c r="W4456">
        <v>0</v>
      </c>
      <c r="X4456">
        <v>42.626557394272297</v>
      </c>
      <c r="Y4456">
        <v>0</v>
      </c>
      <c r="Z4456">
        <v>20.04455931486163</v>
      </c>
      <c r="AA4456">
        <v>0</v>
      </c>
      <c r="AB4456">
        <v>14.490540806741162</v>
      </c>
      <c r="AC4456">
        <v>0</v>
      </c>
      <c r="AD4456">
        <v>0</v>
      </c>
      <c r="AE4456">
        <v>77.161657515875092</v>
      </c>
    </row>
    <row r="4457" spans="1:31" x14ac:dyDescent="0.3">
      <c r="A4457">
        <v>2460950</v>
      </c>
      <c r="B4457">
        <v>1</v>
      </c>
      <c r="C4457" t="s">
        <v>81</v>
      </c>
      <c r="D4457" t="s">
        <v>127</v>
      </c>
      <c r="E4457" t="s">
        <v>159</v>
      </c>
      <c r="F4457" t="s">
        <v>13021</v>
      </c>
      <c r="G4457" t="s">
        <v>725</v>
      </c>
      <c r="H4457" t="s">
        <v>144</v>
      </c>
      <c r="I4457" t="s">
        <v>136</v>
      </c>
      <c r="J4457" t="s">
        <v>137</v>
      </c>
      <c r="K4457" t="s">
        <v>138</v>
      </c>
      <c r="L4457" t="s">
        <v>13022</v>
      </c>
      <c r="M4457" t="s">
        <v>13023</v>
      </c>
      <c r="N4457">
        <v>1.4027777770000001</v>
      </c>
      <c r="O4457">
        <v>0</v>
      </c>
      <c r="P4457">
        <v>0</v>
      </c>
      <c r="Q4457">
        <v>0</v>
      </c>
      <c r="R4457">
        <v>4</v>
      </c>
      <c r="S4457">
        <v>0</v>
      </c>
      <c r="T4457">
        <v>0</v>
      </c>
      <c r="U4457">
        <v>0</v>
      </c>
      <c r="V4457">
        <v>0</v>
      </c>
      <c r="W4457">
        <v>0</v>
      </c>
      <c r="X4457">
        <v>0</v>
      </c>
      <c r="Y4457">
        <v>0</v>
      </c>
      <c r="Z4457">
        <v>1.0344279107844954</v>
      </c>
      <c r="AA4457">
        <v>0</v>
      </c>
      <c r="AB4457">
        <v>0</v>
      </c>
      <c r="AC4457">
        <v>0</v>
      </c>
      <c r="AD4457">
        <v>0</v>
      </c>
      <c r="AE4457">
        <v>1.0344279107844954</v>
      </c>
    </row>
    <row r="4458" spans="1:31" x14ac:dyDescent="0.3">
      <c r="A4458">
        <v>2461299</v>
      </c>
      <c r="B4458">
        <v>1</v>
      </c>
      <c r="C4458" t="s">
        <v>80</v>
      </c>
      <c r="D4458" t="s">
        <v>106</v>
      </c>
      <c r="E4458" t="s">
        <v>159</v>
      </c>
      <c r="F4458" t="s">
        <v>13024</v>
      </c>
      <c r="G4458" t="s">
        <v>725</v>
      </c>
      <c r="H4458" t="s">
        <v>144</v>
      </c>
      <c r="I4458" t="s">
        <v>136</v>
      </c>
      <c r="J4458" t="s">
        <v>137</v>
      </c>
      <c r="K4458" t="s">
        <v>138</v>
      </c>
      <c r="L4458" t="s">
        <v>13025</v>
      </c>
      <c r="M4458" t="s">
        <v>13026</v>
      </c>
      <c r="N4458">
        <v>4.1602777770000001</v>
      </c>
      <c r="O4458">
        <v>0</v>
      </c>
      <c r="P4458">
        <v>19</v>
      </c>
      <c r="Q4458">
        <v>0</v>
      </c>
      <c r="R4458">
        <v>4</v>
      </c>
      <c r="S4458">
        <v>0</v>
      </c>
      <c r="T4458">
        <v>4</v>
      </c>
      <c r="U4458">
        <v>0</v>
      </c>
      <c r="V4458">
        <v>0</v>
      </c>
      <c r="W4458">
        <v>0</v>
      </c>
      <c r="X4458">
        <v>48.61642076055962</v>
      </c>
      <c r="Y4458">
        <v>0</v>
      </c>
      <c r="Z4458">
        <v>1.6158150665715296</v>
      </c>
      <c r="AA4458">
        <v>0</v>
      </c>
      <c r="AB4458">
        <v>10.616510043454348</v>
      </c>
      <c r="AC4458">
        <v>0</v>
      </c>
      <c r="AD4458">
        <v>0</v>
      </c>
      <c r="AE4458">
        <v>60.848745870585496</v>
      </c>
    </row>
    <row r="4459" spans="1:31" x14ac:dyDescent="0.3">
      <c r="A4459">
        <v>2480277</v>
      </c>
      <c r="B4459">
        <v>1</v>
      </c>
      <c r="C4459" t="s">
        <v>80</v>
      </c>
      <c r="D4459" t="s">
        <v>103</v>
      </c>
      <c r="E4459" t="s">
        <v>284</v>
      </c>
      <c r="F4459" t="s">
        <v>13027</v>
      </c>
      <c r="G4459" t="s">
        <v>149</v>
      </c>
      <c r="H4459" t="s">
        <v>135</v>
      </c>
      <c r="I4459" t="s">
        <v>136</v>
      </c>
      <c r="J4459" t="s">
        <v>137</v>
      </c>
      <c r="K4459" t="s">
        <v>138</v>
      </c>
      <c r="L4459" t="s">
        <v>13028</v>
      </c>
      <c r="M4459" t="s">
        <v>12146</v>
      </c>
      <c r="N4459">
        <v>0.233333333</v>
      </c>
      <c r="O4459">
        <v>1</v>
      </c>
      <c r="P4459">
        <v>1709</v>
      </c>
      <c r="Q4459">
        <v>35</v>
      </c>
      <c r="R4459">
        <v>181</v>
      </c>
      <c r="S4459">
        <v>19</v>
      </c>
      <c r="T4459">
        <v>222</v>
      </c>
      <c r="U4459">
        <v>2</v>
      </c>
      <c r="V4459">
        <v>1</v>
      </c>
      <c r="W4459">
        <v>1.4846439026037083E-2</v>
      </c>
      <c r="X4459">
        <v>120.16781404353858</v>
      </c>
      <c r="Y4459">
        <v>1.5111038779282648</v>
      </c>
      <c r="Z4459">
        <v>24.809215654540324</v>
      </c>
      <c r="AA4459">
        <v>10.405420563511958</v>
      </c>
      <c r="AB4459">
        <v>33.749999424586775</v>
      </c>
      <c r="AC4459">
        <v>20.626813716700152</v>
      </c>
      <c r="AD4459">
        <v>0.57141111688844748</v>
      </c>
      <c r="AE4459">
        <v>211.85662483672053</v>
      </c>
    </row>
    <row r="4460" spans="1:31" x14ac:dyDescent="0.3">
      <c r="A4460">
        <v>2461342</v>
      </c>
      <c r="B4460">
        <v>1</v>
      </c>
      <c r="C4460" t="s">
        <v>81</v>
      </c>
      <c r="D4460" t="s">
        <v>119</v>
      </c>
      <c r="E4460" t="s">
        <v>141</v>
      </c>
      <c r="F4460" t="s">
        <v>13029</v>
      </c>
      <c r="G4460" t="s">
        <v>156</v>
      </c>
      <c r="H4460" t="s">
        <v>144</v>
      </c>
      <c r="I4460" t="s">
        <v>136</v>
      </c>
      <c r="J4460" t="s">
        <v>137</v>
      </c>
      <c r="K4460" t="s">
        <v>138</v>
      </c>
      <c r="L4460" t="s">
        <v>13030</v>
      </c>
      <c r="M4460" t="s">
        <v>13031</v>
      </c>
      <c r="N4460">
        <v>1.166111111</v>
      </c>
      <c r="O4460">
        <v>0</v>
      </c>
      <c r="P4460">
        <v>0</v>
      </c>
      <c r="Q4460">
        <v>0</v>
      </c>
      <c r="R4460">
        <v>1</v>
      </c>
      <c r="S4460">
        <v>0</v>
      </c>
      <c r="T4460">
        <v>1</v>
      </c>
      <c r="U4460">
        <v>0</v>
      </c>
      <c r="V4460">
        <v>0</v>
      </c>
      <c r="W4460">
        <v>0</v>
      </c>
      <c r="X4460">
        <v>0</v>
      </c>
      <c r="Y4460">
        <v>0</v>
      </c>
      <c r="Z4460">
        <v>3.3047339341552</v>
      </c>
      <c r="AA4460">
        <v>0</v>
      </c>
      <c r="AB4460">
        <v>9.867947487065571</v>
      </c>
      <c r="AC4460">
        <v>0</v>
      </c>
      <c r="AD4460">
        <v>0</v>
      </c>
      <c r="AE4460">
        <v>13.172681421220771</v>
      </c>
    </row>
    <row r="4461" spans="1:31" x14ac:dyDescent="0.3">
      <c r="A4461">
        <v>2460658</v>
      </c>
      <c r="B4461">
        <v>1</v>
      </c>
      <c r="C4461" t="s">
        <v>80</v>
      </c>
      <c r="D4461" t="s">
        <v>108</v>
      </c>
      <c r="E4461" t="s">
        <v>141</v>
      </c>
      <c r="F4461" t="s">
        <v>13032</v>
      </c>
      <c r="G4461" t="s">
        <v>156</v>
      </c>
      <c r="H4461" t="s">
        <v>144</v>
      </c>
      <c r="I4461" t="s">
        <v>136</v>
      </c>
      <c r="J4461" t="s">
        <v>137</v>
      </c>
      <c r="K4461" t="s">
        <v>138</v>
      </c>
      <c r="L4461" t="s">
        <v>13033</v>
      </c>
      <c r="M4461" t="s">
        <v>13034</v>
      </c>
      <c r="N4461">
        <v>1.2011111109999999</v>
      </c>
      <c r="O4461">
        <v>0</v>
      </c>
      <c r="P4461">
        <v>7</v>
      </c>
      <c r="Q4461">
        <v>0</v>
      </c>
      <c r="R4461">
        <v>0</v>
      </c>
      <c r="S4461">
        <v>0</v>
      </c>
      <c r="T4461">
        <v>1</v>
      </c>
      <c r="U4461">
        <v>0</v>
      </c>
      <c r="V4461">
        <v>0</v>
      </c>
      <c r="W4461">
        <v>0</v>
      </c>
      <c r="X4461">
        <v>0.86207657531886628</v>
      </c>
      <c r="Y4461">
        <v>0</v>
      </c>
      <c r="Z4461">
        <v>0</v>
      </c>
      <c r="AA4461">
        <v>0</v>
      </c>
      <c r="AB4461">
        <v>0</v>
      </c>
      <c r="AC4461">
        <v>0</v>
      </c>
      <c r="AD4461">
        <v>0</v>
      </c>
      <c r="AE4461">
        <v>0.86207657531886628</v>
      </c>
    </row>
    <row r="4462" spans="1:31" x14ac:dyDescent="0.3">
      <c r="A4462">
        <v>2460409</v>
      </c>
      <c r="B4462">
        <v>1</v>
      </c>
      <c r="C4462" t="s">
        <v>80</v>
      </c>
      <c r="D4462" t="s">
        <v>84</v>
      </c>
      <c r="E4462" t="s">
        <v>182</v>
      </c>
      <c r="F4462" t="s">
        <v>13035</v>
      </c>
      <c r="G4462" t="s">
        <v>156</v>
      </c>
      <c r="H4462" t="s">
        <v>144</v>
      </c>
      <c r="I4462" t="s">
        <v>136</v>
      </c>
      <c r="J4462" t="s">
        <v>137</v>
      </c>
      <c r="K4462" t="s">
        <v>138</v>
      </c>
      <c r="L4462" t="s">
        <v>13036</v>
      </c>
      <c r="M4462" t="s">
        <v>13037</v>
      </c>
      <c r="N4462">
        <v>2.3369444439999998</v>
      </c>
      <c r="O4462">
        <v>0</v>
      </c>
      <c r="P4462">
        <v>130</v>
      </c>
      <c r="Q4462">
        <v>0</v>
      </c>
      <c r="R4462">
        <v>0</v>
      </c>
      <c r="S4462">
        <v>0</v>
      </c>
      <c r="T4462">
        <v>42</v>
      </c>
      <c r="U4462">
        <v>0</v>
      </c>
      <c r="V4462">
        <v>0</v>
      </c>
      <c r="W4462">
        <v>0</v>
      </c>
      <c r="X4462">
        <v>75.245729673930697</v>
      </c>
      <c r="Y4462">
        <v>0</v>
      </c>
      <c r="Z4462">
        <v>0</v>
      </c>
      <c r="AA4462">
        <v>0</v>
      </c>
      <c r="AB4462">
        <v>145.10329863671291</v>
      </c>
      <c r="AC4462">
        <v>0</v>
      </c>
      <c r="AD4462">
        <v>0</v>
      </c>
      <c r="AE4462">
        <v>220.3490283106436</v>
      </c>
    </row>
    <row r="4463" spans="1:31" x14ac:dyDescent="0.3">
      <c r="A4463">
        <v>2460538</v>
      </c>
      <c r="B4463">
        <v>1</v>
      </c>
      <c r="C4463" t="s">
        <v>80</v>
      </c>
      <c r="D4463" t="s">
        <v>108</v>
      </c>
      <c r="E4463" t="s">
        <v>132</v>
      </c>
      <c r="F4463" t="s">
        <v>13038</v>
      </c>
      <c r="G4463" t="s">
        <v>149</v>
      </c>
      <c r="H4463" t="s">
        <v>135</v>
      </c>
      <c r="I4463" t="s">
        <v>136</v>
      </c>
      <c r="J4463" t="s">
        <v>137</v>
      </c>
      <c r="K4463" t="s">
        <v>138</v>
      </c>
      <c r="L4463" t="s">
        <v>13039</v>
      </c>
      <c r="M4463" t="s">
        <v>13040</v>
      </c>
      <c r="N4463">
        <v>0.48222222199999998</v>
      </c>
      <c r="O4463">
        <v>0</v>
      </c>
      <c r="P4463">
        <v>694</v>
      </c>
      <c r="Q4463">
        <v>0</v>
      </c>
      <c r="R4463">
        <v>101</v>
      </c>
      <c r="S4463">
        <v>3</v>
      </c>
      <c r="T4463">
        <v>121</v>
      </c>
      <c r="U4463">
        <v>0</v>
      </c>
      <c r="V4463">
        <v>0</v>
      </c>
      <c r="W4463">
        <v>0</v>
      </c>
      <c r="X4463">
        <v>43.673930752395073</v>
      </c>
      <c r="Y4463">
        <v>0</v>
      </c>
      <c r="Z4463">
        <v>4.5298974644434535</v>
      </c>
      <c r="AA4463">
        <v>4.9699393120810678</v>
      </c>
      <c r="AB4463">
        <v>67.84263865296964</v>
      </c>
      <c r="AC4463">
        <v>0</v>
      </c>
      <c r="AD4463">
        <v>0</v>
      </c>
      <c r="AE4463">
        <v>121.01640618188924</v>
      </c>
    </row>
    <row r="4464" spans="1:31" x14ac:dyDescent="0.3">
      <c r="A4464">
        <v>2460352</v>
      </c>
      <c r="B4464">
        <v>1</v>
      </c>
      <c r="C4464" t="s">
        <v>80</v>
      </c>
      <c r="D4464" t="s">
        <v>107</v>
      </c>
      <c r="E4464" t="s">
        <v>169</v>
      </c>
      <c r="F4464" t="s">
        <v>13041</v>
      </c>
      <c r="G4464" t="s">
        <v>149</v>
      </c>
      <c r="H4464" t="s">
        <v>135</v>
      </c>
      <c r="I4464" t="s">
        <v>136</v>
      </c>
      <c r="J4464" t="s">
        <v>137</v>
      </c>
      <c r="K4464" t="s">
        <v>138</v>
      </c>
      <c r="L4464" t="s">
        <v>12954</v>
      </c>
      <c r="M4464" t="s">
        <v>13042</v>
      </c>
      <c r="N4464">
        <v>0.98333333300000003</v>
      </c>
      <c r="O4464">
        <v>0</v>
      </c>
      <c r="P4464">
        <v>9320</v>
      </c>
      <c r="Q4464">
        <v>2</v>
      </c>
      <c r="R4464">
        <v>19</v>
      </c>
      <c r="S4464">
        <v>2</v>
      </c>
      <c r="T4464">
        <v>356</v>
      </c>
      <c r="U4464">
        <v>0</v>
      </c>
      <c r="V4464">
        <v>0</v>
      </c>
      <c r="W4464">
        <v>0</v>
      </c>
      <c r="X4464">
        <v>2680.542246300256</v>
      </c>
      <c r="Y4464">
        <v>4.8488246942013644</v>
      </c>
      <c r="Z4464">
        <v>3.1451536698122897</v>
      </c>
      <c r="AA4464">
        <v>13.048013211827966</v>
      </c>
      <c r="AB4464">
        <v>236.99484262843066</v>
      </c>
      <c r="AC4464">
        <v>0</v>
      </c>
      <c r="AD4464">
        <v>0</v>
      </c>
      <c r="AE4464">
        <v>2938.5790805045281</v>
      </c>
    </row>
    <row r="4465" spans="1:31" x14ac:dyDescent="0.3">
      <c r="A4465">
        <v>2482287</v>
      </c>
      <c r="B4465">
        <v>1</v>
      </c>
      <c r="C4465" t="s">
        <v>80</v>
      </c>
      <c r="D4465" t="s">
        <v>106</v>
      </c>
      <c r="E4465" t="s">
        <v>147</v>
      </c>
      <c r="F4465" t="s">
        <v>11843</v>
      </c>
      <c r="G4465" t="s">
        <v>149</v>
      </c>
      <c r="H4465" t="s">
        <v>135</v>
      </c>
      <c r="I4465" t="s">
        <v>136</v>
      </c>
      <c r="J4465" t="s">
        <v>137</v>
      </c>
      <c r="K4465" t="s">
        <v>138</v>
      </c>
      <c r="L4465" t="s">
        <v>13043</v>
      </c>
      <c r="M4465" t="s">
        <v>13044</v>
      </c>
      <c r="N4465">
        <v>1.636111111</v>
      </c>
      <c r="O4465">
        <v>0</v>
      </c>
      <c r="P4465">
        <v>4802</v>
      </c>
      <c r="Q4465">
        <v>0</v>
      </c>
      <c r="R4465">
        <v>17</v>
      </c>
      <c r="S4465">
        <v>2</v>
      </c>
      <c r="T4465">
        <v>704</v>
      </c>
      <c r="U4465">
        <v>0</v>
      </c>
      <c r="V4465">
        <v>6</v>
      </c>
      <c r="W4465">
        <v>0</v>
      </c>
      <c r="X4465">
        <v>1788.7275033114067</v>
      </c>
      <c r="Y4465">
        <v>0</v>
      </c>
      <c r="Z4465">
        <v>4.8788679555569159</v>
      </c>
      <c r="AA4465">
        <v>15.48249530958279</v>
      </c>
      <c r="AB4465">
        <v>768.85539033857606</v>
      </c>
      <c r="AC4465">
        <v>0</v>
      </c>
      <c r="AD4465">
        <v>71.817902648906568</v>
      </c>
      <c r="AE4465">
        <v>2649.7621595640289</v>
      </c>
    </row>
    <row r="4466" spans="1:31" x14ac:dyDescent="0.3">
      <c r="A4466">
        <v>2461016</v>
      </c>
      <c r="B4466">
        <v>1</v>
      </c>
      <c r="C4466" t="s">
        <v>80</v>
      </c>
      <c r="D4466" t="s">
        <v>84</v>
      </c>
      <c r="E4466" t="s">
        <v>173</v>
      </c>
      <c r="F4466" t="s">
        <v>13045</v>
      </c>
      <c r="G4466" t="s">
        <v>175</v>
      </c>
      <c r="H4466" t="s">
        <v>144</v>
      </c>
      <c r="I4466" t="s">
        <v>136</v>
      </c>
      <c r="J4466" t="s">
        <v>137</v>
      </c>
      <c r="K4466" t="s">
        <v>138</v>
      </c>
      <c r="L4466" t="s">
        <v>13046</v>
      </c>
      <c r="M4466" t="s">
        <v>13047</v>
      </c>
      <c r="N4466">
        <v>2.6922222219999998</v>
      </c>
      <c r="O4466">
        <v>0</v>
      </c>
      <c r="P4466">
        <v>2</v>
      </c>
      <c r="Q4466">
        <v>0</v>
      </c>
      <c r="R4466">
        <v>0</v>
      </c>
      <c r="S4466">
        <v>0</v>
      </c>
      <c r="T4466">
        <v>0</v>
      </c>
      <c r="U4466">
        <v>0</v>
      </c>
      <c r="V4466">
        <v>0</v>
      </c>
      <c r="W4466">
        <v>0</v>
      </c>
      <c r="X4466">
        <v>0.93969890923618804</v>
      </c>
      <c r="Y4466">
        <v>0</v>
      </c>
      <c r="Z4466">
        <v>0</v>
      </c>
      <c r="AA4466">
        <v>0</v>
      </c>
      <c r="AB4466">
        <v>0</v>
      </c>
      <c r="AC4466">
        <v>0</v>
      </c>
      <c r="AD4466">
        <v>0</v>
      </c>
      <c r="AE4466">
        <v>0.93969890923618804</v>
      </c>
    </row>
    <row r="4467" spans="1:31" x14ac:dyDescent="0.3">
      <c r="A4467">
        <v>2460916</v>
      </c>
      <c r="B4467">
        <v>1</v>
      </c>
      <c r="C4467" t="s">
        <v>80</v>
      </c>
      <c r="D4467" t="s">
        <v>108</v>
      </c>
      <c r="E4467" t="s">
        <v>141</v>
      </c>
      <c r="F4467" t="s">
        <v>13048</v>
      </c>
      <c r="G4467" t="s">
        <v>156</v>
      </c>
      <c r="H4467" t="s">
        <v>144</v>
      </c>
      <c r="I4467" t="s">
        <v>136</v>
      </c>
      <c r="J4467" t="s">
        <v>137</v>
      </c>
      <c r="K4467" t="s">
        <v>138</v>
      </c>
      <c r="L4467" t="s">
        <v>13049</v>
      </c>
      <c r="M4467" t="s">
        <v>13050</v>
      </c>
      <c r="N4467">
        <v>5.2655555549999997</v>
      </c>
      <c r="O4467">
        <v>0</v>
      </c>
      <c r="P4467">
        <v>5</v>
      </c>
      <c r="Q4467">
        <v>0</v>
      </c>
      <c r="R4467">
        <v>1</v>
      </c>
      <c r="S4467">
        <v>0</v>
      </c>
      <c r="T4467">
        <v>0</v>
      </c>
      <c r="U4467">
        <v>0</v>
      </c>
      <c r="V4467">
        <v>0</v>
      </c>
      <c r="W4467">
        <v>0</v>
      </c>
      <c r="X4467">
        <v>5.0638647650467243</v>
      </c>
      <c r="Y4467">
        <v>0</v>
      </c>
      <c r="Z4467">
        <v>2.3092544140640703</v>
      </c>
      <c r="AA4467">
        <v>0</v>
      </c>
      <c r="AB4467">
        <v>0</v>
      </c>
      <c r="AC4467">
        <v>0</v>
      </c>
      <c r="AD4467">
        <v>0</v>
      </c>
      <c r="AE4467">
        <v>7.3731191791107946</v>
      </c>
    </row>
    <row r="4468" spans="1:31" x14ac:dyDescent="0.3">
      <c r="A4468">
        <v>2461125</v>
      </c>
      <c r="B4468">
        <v>1</v>
      </c>
      <c r="C4468" t="s">
        <v>80</v>
      </c>
      <c r="D4468" t="s">
        <v>106</v>
      </c>
      <c r="E4468" t="s">
        <v>141</v>
      </c>
      <c r="F4468" t="s">
        <v>13051</v>
      </c>
      <c r="G4468" t="s">
        <v>156</v>
      </c>
      <c r="H4468" t="s">
        <v>144</v>
      </c>
      <c r="I4468" t="s">
        <v>136</v>
      </c>
      <c r="J4468" t="s">
        <v>137</v>
      </c>
      <c r="K4468" t="s">
        <v>138</v>
      </c>
      <c r="L4468" t="s">
        <v>13052</v>
      </c>
      <c r="M4468" t="s">
        <v>13053</v>
      </c>
      <c r="N4468">
        <v>3.1683333330000001</v>
      </c>
      <c r="O4468">
        <v>0</v>
      </c>
      <c r="P4468">
        <v>17</v>
      </c>
      <c r="Q4468">
        <v>0</v>
      </c>
      <c r="R4468">
        <v>2</v>
      </c>
      <c r="S4468">
        <v>0</v>
      </c>
      <c r="T4468">
        <v>4</v>
      </c>
      <c r="U4468">
        <v>0</v>
      </c>
      <c r="V4468">
        <v>0</v>
      </c>
      <c r="W4468">
        <v>0</v>
      </c>
      <c r="X4468">
        <v>7.8178248381963522</v>
      </c>
      <c r="Y4468">
        <v>0</v>
      </c>
      <c r="Z4468">
        <v>1.7026803583869494</v>
      </c>
      <c r="AA4468">
        <v>0</v>
      </c>
      <c r="AB4468">
        <v>0.34238062852951306</v>
      </c>
      <c r="AC4468">
        <v>0</v>
      </c>
      <c r="AD4468">
        <v>0</v>
      </c>
      <c r="AE4468">
        <v>9.862885825112814</v>
      </c>
    </row>
    <row r="4469" spans="1:31" x14ac:dyDescent="0.3">
      <c r="A4469">
        <v>2460329</v>
      </c>
      <c r="B4469">
        <v>1</v>
      </c>
      <c r="C4469" t="s">
        <v>80</v>
      </c>
      <c r="D4469" t="s">
        <v>95</v>
      </c>
      <c r="E4469" t="s">
        <v>284</v>
      </c>
      <c r="F4469" t="s">
        <v>13054</v>
      </c>
      <c r="G4469" t="s">
        <v>149</v>
      </c>
      <c r="H4469" t="s">
        <v>135</v>
      </c>
      <c r="I4469" t="s">
        <v>136</v>
      </c>
      <c r="J4469" t="s">
        <v>137</v>
      </c>
      <c r="K4469" t="s">
        <v>138</v>
      </c>
      <c r="L4469" t="s">
        <v>13055</v>
      </c>
      <c r="M4469" t="s">
        <v>13056</v>
      </c>
      <c r="N4469">
        <v>0.41749999999999998</v>
      </c>
      <c r="O4469">
        <v>6</v>
      </c>
      <c r="P4469">
        <v>8054</v>
      </c>
      <c r="Q4469">
        <v>2</v>
      </c>
      <c r="R4469">
        <v>3</v>
      </c>
      <c r="S4469">
        <v>34</v>
      </c>
      <c r="T4469">
        <v>998</v>
      </c>
      <c r="U4469">
        <v>0</v>
      </c>
      <c r="V4469">
        <v>0</v>
      </c>
      <c r="W4469">
        <v>9.5419708563383221</v>
      </c>
      <c r="X4469">
        <v>1107.3284198163965</v>
      </c>
      <c r="Y4469">
        <v>1.3399593076387892</v>
      </c>
      <c r="Z4469">
        <v>6.7455566192544794E-2</v>
      </c>
      <c r="AA4469">
        <v>366.13889713730185</v>
      </c>
      <c r="AB4469">
        <v>303.63255694594523</v>
      </c>
      <c r="AC4469">
        <v>0</v>
      </c>
      <c r="AD4469">
        <v>0</v>
      </c>
      <c r="AE4469">
        <v>1788.0492596298134</v>
      </c>
    </row>
    <row r="4470" spans="1:31" x14ac:dyDescent="0.3">
      <c r="A4470">
        <v>2460578</v>
      </c>
      <c r="B4470">
        <v>1</v>
      </c>
      <c r="C4470" t="s">
        <v>80</v>
      </c>
      <c r="D4470" t="s">
        <v>103</v>
      </c>
      <c r="E4470" t="s">
        <v>141</v>
      </c>
      <c r="F4470" t="s">
        <v>13057</v>
      </c>
      <c r="G4470" t="s">
        <v>156</v>
      </c>
      <c r="H4470" t="s">
        <v>144</v>
      </c>
      <c r="I4470" t="s">
        <v>136</v>
      </c>
      <c r="J4470" t="s">
        <v>137</v>
      </c>
      <c r="K4470" t="s">
        <v>138</v>
      </c>
      <c r="L4470" t="s">
        <v>13058</v>
      </c>
      <c r="M4470" t="s">
        <v>13059</v>
      </c>
      <c r="N4470">
        <v>1.6397222220000001</v>
      </c>
      <c r="O4470">
        <v>0</v>
      </c>
      <c r="P4470">
        <v>43</v>
      </c>
      <c r="Q4470">
        <v>0</v>
      </c>
      <c r="R4470">
        <v>0</v>
      </c>
      <c r="S4470">
        <v>0</v>
      </c>
      <c r="T4470">
        <v>7</v>
      </c>
      <c r="U4470">
        <v>0</v>
      </c>
      <c r="V4470">
        <v>0</v>
      </c>
      <c r="W4470">
        <v>0</v>
      </c>
      <c r="X4470">
        <v>22.817020331000226</v>
      </c>
      <c r="Y4470">
        <v>0</v>
      </c>
      <c r="Z4470">
        <v>0</v>
      </c>
      <c r="AA4470">
        <v>0</v>
      </c>
      <c r="AB4470">
        <v>11.236059619058574</v>
      </c>
      <c r="AC4470">
        <v>0</v>
      </c>
      <c r="AD4470">
        <v>0</v>
      </c>
      <c r="AE4470">
        <v>34.053079950058802</v>
      </c>
    </row>
    <row r="4471" spans="1:31" x14ac:dyDescent="0.3">
      <c r="A4471">
        <v>2460392</v>
      </c>
      <c r="B4471">
        <v>1</v>
      </c>
      <c r="C4471" t="s">
        <v>81</v>
      </c>
      <c r="D4471" t="s">
        <v>116</v>
      </c>
      <c r="E4471" t="s">
        <v>169</v>
      </c>
      <c r="F4471" t="s">
        <v>11014</v>
      </c>
      <c r="G4471" t="s">
        <v>149</v>
      </c>
      <c r="H4471" t="s">
        <v>135</v>
      </c>
      <c r="I4471" t="s">
        <v>136</v>
      </c>
      <c r="J4471" t="s">
        <v>137</v>
      </c>
      <c r="K4471" t="s">
        <v>138</v>
      </c>
      <c r="L4471" t="s">
        <v>13060</v>
      </c>
      <c r="M4471" t="s">
        <v>13061</v>
      </c>
      <c r="N4471">
        <v>0.1125</v>
      </c>
      <c r="O4471">
        <v>9</v>
      </c>
      <c r="P4471">
        <v>3005</v>
      </c>
      <c r="Q4471">
        <v>255</v>
      </c>
      <c r="R4471">
        <v>237</v>
      </c>
      <c r="S4471">
        <v>11</v>
      </c>
      <c r="T4471">
        <v>419</v>
      </c>
      <c r="U4471">
        <v>1</v>
      </c>
      <c r="V4471">
        <v>0</v>
      </c>
      <c r="W4471">
        <v>4.749148198200092E-2</v>
      </c>
      <c r="X4471">
        <v>58.534695956559965</v>
      </c>
      <c r="Y4471">
        <v>7.0964080326001717</v>
      </c>
      <c r="Z4471">
        <v>2.3555566347003984</v>
      </c>
      <c r="AA4471">
        <v>18.308576269636205</v>
      </c>
      <c r="AB4471">
        <v>21.380482290682721</v>
      </c>
      <c r="AC4471">
        <v>16.8123255897744</v>
      </c>
      <c r="AD4471">
        <v>0</v>
      </c>
      <c r="AE4471">
        <v>124.53553625593585</v>
      </c>
    </row>
    <row r="4472" spans="1:31" x14ac:dyDescent="0.3">
      <c r="A4472">
        <v>2460933</v>
      </c>
      <c r="B4472">
        <v>1</v>
      </c>
      <c r="C4472" t="s">
        <v>81</v>
      </c>
      <c r="D4472" t="s">
        <v>113</v>
      </c>
      <c r="E4472" t="s">
        <v>182</v>
      </c>
      <c r="F4472" t="s">
        <v>13062</v>
      </c>
      <c r="G4472" t="s">
        <v>156</v>
      </c>
      <c r="H4472" t="s">
        <v>144</v>
      </c>
      <c r="I4472" t="s">
        <v>136</v>
      </c>
      <c r="J4472" t="s">
        <v>137</v>
      </c>
      <c r="K4472" t="s">
        <v>138</v>
      </c>
      <c r="L4472" t="s">
        <v>13063</v>
      </c>
      <c r="M4472" t="s">
        <v>13064</v>
      </c>
      <c r="N4472">
        <v>1.453333333</v>
      </c>
      <c r="O4472">
        <v>0</v>
      </c>
      <c r="P4472">
        <v>66</v>
      </c>
      <c r="Q4472">
        <v>0</v>
      </c>
      <c r="R4472">
        <v>0</v>
      </c>
      <c r="S4472">
        <v>0</v>
      </c>
      <c r="T4472">
        <v>27</v>
      </c>
      <c r="U4472">
        <v>0</v>
      </c>
      <c r="V4472">
        <v>0</v>
      </c>
      <c r="W4472">
        <v>0</v>
      </c>
      <c r="X4472">
        <v>42.906516262453003</v>
      </c>
      <c r="Y4472">
        <v>0</v>
      </c>
      <c r="Z4472">
        <v>0</v>
      </c>
      <c r="AA4472">
        <v>0</v>
      </c>
      <c r="AB4472">
        <v>66.559698829742644</v>
      </c>
      <c r="AC4472">
        <v>0</v>
      </c>
      <c r="AD4472">
        <v>0</v>
      </c>
      <c r="AE4472">
        <v>109.46621509219565</v>
      </c>
    </row>
    <row r="4473" spans="1:31" x14ac:dyDescent="0.3">
      <c r="A4473">
        <v>2460684</v>
      </c>
      <c r="B4473">
        <v>1</v>
      </c>
      <c r="C4473" t="s">
        <v>81</v>
      </c>
      <c r="D4473" t="s">
        <v>114</v>
      </c>
      <c r="E4473" t="s">
        <v>141</v>
      </c>
      <c r="F4473" t="s">
        <v>13065</v>
      </c>
      <c r="G4473" t="s">
        <v>156</v>
      </c>
      <c r="H4473" t="s">
        <v>144</v>
      </c>
      <c r="I4473" t="s">
        <v>136</v>
      </c>
      <c r="J4473" t="s">
        <v>137</v>
      </c>
      <c r="K4473" t="s">
        <v>138</v>
      </c>
      <c r="L4473" t="s">
        <v>13066</v>
      </c>
      <c r="M4473" t="s">
        <v>13067</v>
      </c>
      <c r="N4473">
        <v>0.50749999999999995</v>
      </c>
      <c r="O4473">
        <v>0</v>
      </c>
      <c r="P4473">
        <v>20</v>
      </c>
      <c r="Q4473">
        <v>0</v>
      </c>
      <c r="R4473">
        <v>0</v>
      </c>
      <c r="S4473">
        <v>0</v>
      </c>
      <c r="T4473">
        <v>0</v>
      </c>
      <c r="U4473">
        <v>0</v>
      </c>
      <c r="V4473">
        <v>0</v>
      </c>
      <c r="W4473">
        <v>0</v>
      </c>
      <c r="X4473">
        <v>1.4327945104103241</v>
      </c>
      <c r="Y4473">
        <v>0</v>
      </c>
      <c r="Z4473">
        <v>0</v>
      </c>
      <c r="AA4473">
        <v>0</v>
      </c>
      <c r="AB4473">
        <v>0</v>
      </c>
      <c r="AC4473">
        <v>0</v>
      </c>
      <c r="AD4473">
        <v>0</v>
      </c>
      <c r="AE4473">
        <v>1.4327945104103241</v>
      </c>
    </row>
    <row r="4474" spans="1:31" x14ac:dyDescent="0.3">
      <c r="A4474">
        <v>2460584</v>
      </c>
      <c r="B4474">
        <v>1</v>
      </c>
      <c r="C4474" t="s">
        <v>80</v>
      </c>
      <c r="D4474" t="s">
        <v>97</v>
      </c>
      <c r="E4474" t="s">
        <v>141</v>
      </c>
      <c r="F4474" t="s">
        <v>13068</v>
      </c>
      <c r="G4474" t="s">
        <v>143</v>
      </c>
      <c r="H4474" t="s">
        <v>144</v>
      </c>
      <c r="I4474" t="s">
        <v>136</v>
      </c>
      <c r="J4474" t="s">
        <v>137</v>
      </c>
      <c r="K4474" t="s">
        <v>138</v>
      </c>
      <c r="L4474" t="s">
        <v>13069</v>
      </c>
      <c r="M4474" t="s">
        <v>13070</v>
      </c>
      <c r="N4474">
        <v>0.76500000000000001</v>
      </c>
      <c r="O4474">
        <v>0</v>
      </c>
      <c r="P4474">
        <v>9</v>
      </c>
      <c r="Q4474">
        <v>0</v>
      </c>
      <c r="R4474">
        <v>27</v>
      </c>
      <c r="S4474">
        <v>0</v>
      </c>
      <c r="T4474">
        <v>12</v>
      </c>
      <c r="U4474">
        <v>0</v>
      </c>
      <c r="V4474">
        <v>0</v>
      </c>
      <c r="W4474">
        <v>0</v>
      </c>
      <c r="X4474">
        <v>4.7335677615205913</v>
      </c>
      <c r="Y4474">
        <v>0</v>
      </c>
      <c r="Z4474">
        <v>8.7429979626248375</v>
      </c>
      <c r="AA4474">
        <v>0</v>
      </c>
      <c r="AB4474">
        <v>9.3293815241208211</v>
      </c>
      <c r="AC4474">
        <v>0</v>
      </c>
      <c r="AD4474">
        <v>0</v>
      </c>
      <c r="AE4474">
        <v>22.80594724826625</v>
      </c>
    </row>
    <row r="4475" spans="1:31" x14ac:dyDescent="0.3">
      <c r="A4475">
        <v>2460830</v>
      </c>
      <c r="B4475">
        <v>1</v>
      </c>
      <c r="C4475" t="s">
        <v>80</v>
      </c>
      <c r="D4475" t="s">
        <v>105</v>
      </c>
      <c r="E4475" t="s">
        <v>141</v>
      </c>
      <c r="F4475" t="s">
        <v>9003</v>
      </c>
      <c r="G4475" t="s">
        <v>161</v>
      </c>
      <c r="H4475" t="s">
        <v>144</v>
      </c>
      <c r="I4475" t="s">
        <v>136</v>
      </c>
      <c r="J4475" t="s">
        <v>137</v>
      </c>
      <c r="K4475" t="s">
        <v>162</v>
      </c>
      <c r="L4475" t="s">
        <v>13071</v>
      </c>
      <c r="M4475" t="s">
        <v>13072</v>
      </c>
      <c r="N4475">
        <v>4.0427777770000004</v>
      </c>
      <c r="O4475">
        <v>0</v>
      </c>
      <c r="P4475">
        <v>190</v>
      </c>
      <c r="Q4475">
        <v>0</v>
      </c>
      <c r="R4475">
        <v>0</v>
      </c>
      <c r="S4475">
        <v>0</v>
      </c>
      <c r="T4475">
        <v>12</v>
      </c>
      <c r="U4475">
        <v>0</v>
      </c>
      <c r="V4475">
        <v>0</v>
      </c>
      <c r="W4475">
        <v>0</v>
      </c>
      <c r="X4475">
        <v>209.1528681971229</v>
      </c>
      <c r="Y4475">
        <v>0</v>
      </c>
      <c r="Z4475">
        <v>0</v>
      </c>
      <c r="AA4475">
        <v>0</v>
      </c>
      <c r="AB4475">
        <v>141.25439813135756</v>
      </c>
      <c r="AC4475">
        <v>0</v>
      </c>
      <c r="AD4475">
        <v>0</v>
      </c>
      <c r="AE4475">
        <v>350.40726632848043</v>
      </c>
    </row>
    <row r="4476" spans="1:31" x14ac:dyDescent="0.3">
      <c r="A4476">
        <v>2460976</v>
      </c>
      <c r="B4476">
        <v>1</v>
      </c>
      <c r="C4476" t="s">
        <v>80</v>
      </c>
      <c r="D4476" t="s">
        <v>83</v>
      </c>
      <c r="E4476" t="s">
        <v>182</v>
      </c>
      <c r="F4476" t="s">
        <v>12129</v>
      </c>
      <c r="G4476" t="s">
        <v>156</v>
      </c>
      <c r="H4476" t="s">
        <v>144</v>
      </c>
      <c r="I4476" t="s">
        <v>136</v>
      </c>
      <c r="J4476" t="s">
        <v>137</v>
      </c>
      <c r="K4476" t="s">
        <v>138</v>
      </c>
      <c r="L4476" t="s">
        <v>13073</v>
      </c>
      <c r="M4476" t="s">
        <v>13074</v>
      </c>
      <c r="N4476">
        <v>0.74055555500000003</v>
      </c>
      <c r="O4476">
        <v>0</v>
      </c>
      <c r="P4476">
        <v>13</v>
      </c>
      <c r="Q4476">
        <v>0</v>
      </c>
      <c r="R4476">
        <v>0</v>
      </c>
      <c r="S4476">
        <v>0</v>
      </c>
      <c r="T4476">
        <v>19</v>
      </c>
      <c r="U4476">
        <v>0</v>
      </c>
      <c r="V4476">
        <v>0</v>
      </c>
      <c r="W4476">
        <v>0</v>
      </c>
      <c r="X4476">
        <v>2.2548541023563105</v>
      </c>
      <c r="Y4476">
        <v>0</v>
      </c>
      <c r="Z4476">
        <v>0</v>
      </c>
      <c r="AA4476">
        <v>0</v>
      </c>
      <c r="AB4476">
        <v>50.044074094682657</v>
      </c>
      <c r="AC4476">
        <v>0</v>
      </c>
      <c r="AD4476">
        <v>0</v>
      </c>
      <c r="AE4476">
        <v>52.298928197038968</v>
      </c>
    </row>
    <row r="4477" spans="1:31" x14ac:dyDescent="0.3">
      <c r="A4477">
        <v>2460953</v>
      </c>
      <c r="B4477">
        <v>1</v>
      </c>
      <c r="C4477" t="s">
        <v>81</v>
      </c>
      <c r="D4477" t="s">
        <v>124</v>
      </c>
      <c r="E4477" t="s">
        <v>141</v>
      </c>
      <c r="F4477" t="s">
        <v>13075</v>
      </c>
      <c r="G4477" t="s">
        <v>156</v>
      </c>
      <c r="H4477" t="s">
        <v>144</v>
      </c>
      <c r="I4477" t="s">
        <v>136</v>
      </c>
      <c r="J4477" t="s">
        <v>137</v>
      </c>
      <c r="K4477" t="s">
        <v>138</v>
      </c>
      <c r="L4477" t="s">
        <v>13076</v>
      </c>
      <c r="M4477" t="s">
        <v>13077</v>
      </c>
      <c r="N4477">
        <v>1.996111111</v>
      </c>
      <c r="O4477">
        <v>0</v>
      </c>
      <c r="P4477">
        <v>154</v>
      </c>
      <c r="Q4477">
        <v>0</v>
      </c>
      <c r="R4477">
        <v>1</v>
      </c>
      <c r="S4477">
        <v>0</v>
      </c>
      <c r="T4477">
        <v>7</v>
      </c>
      <c r="U4477">
        <v>0</v>
      </c>
      <c r="V4477">
        <v>0</v>
      </c>
      <c r="W4477">
        <v>0</v>
      </c>
      <c r="X4477">
        <v>41.521238740417736</v>
      </c>
      <c r="Y4477">
        <v>0</v>
      </c>
      <c r="Z4477">
        <v>1.8580100714436301</v>
      </c>
      <c r="AA4477">
        <v>0</v>
      </c>
      <c r="AB4477">
        <v>6.9172684106700233</v>
      </c>
      <c r="AC4477">
        <v>0</v>
      </c>
      <c r="AD4477">
        <v>0</v>
      </c>
      <c r="AE4477">
        <v>50.296517222531392</v>
      </c>
    </row>
    <row r="4478" spans="1:31" x14ac:dyDescent="0.3">
      <c r="A4478">
        <v>2461451</v>
      </c>
      <c r="B4478">
        <v>1</v>
      </c>
      <c r="C4478" t="s">
        <v>81</v>
      </c>
      <c r="D4478" t="s">
        <v>127</v>
      </c>
      <c r="E4478" t="s">
        <v>141</v>
      </c>
      <c r="F4478" t="s">
        <v>13078</v>
      </c>
      <c r="G4478" t="s">
        <v>156</v>
      </c>
      <c r="H4478" t="s">
        <v>144</v>
      </c>
      <c r="I4478" t="s">
        <v>136</v>
      </c>
      <c r="J4478" t="s">
        <v>137</v>
      </c>
      <c r="K4478" t="s">
        <v>138</v>
      </c>
      <c r="L4478" t="s">
        <v>13079</v>
      </c>
      <c r="M4478" t="s">
        <v>13080</v>
      </c>
      <c r="N4478">
        <v>0.75694444400000005</v>
      </c>
      <c r="O4478">
        <v>0</v>
      </c>
      <c r="P4478">
        <v>2</v>
      </c>
      <c r="Q4478">
        <v>0</v>
      </c>
      <c r="R4478">
        <v>3</v>
      </c>
      <c r="S4478">
        <v>0</v>
      </c>
      <c r="T4478">
        <v>0</v>
      </c>
      <c r="U4478">
        <v>0</v>
      </c>
      <c r="V4478">
        <v>0</v>
      </c>
      <c r="W4478">
        <v>0</v>
      </c>
      <c r="X4478">
        <v>0.22162705915348996</v>
      </c>
      <c r="Y4478">
        <v>0</v>
      </c>
      <c r="Z4478">
        <v>0.43498315593422859</v>
      </c>
      <c r="AA4478">
        <v>0</v>
      </c>
      <c r="AB4478">
        <v>0</v>
      </c>
      <c r="AC4478">
        <v>0</v>
      </c>
      <c r="AD4478">
        <v>0</v>
      </c>
      <c r="AE4478">
        <v>0.65661021508771855</v>
      </c>
    </row>
    <row r="4479" spans="1:31" x14ac:dyDescent="0.3">
      <c r="A4479">
        <v>2461165</v>
      </c>
      <c r="B4479">
        <v>1</v>
      </c>
      <c r="C4479" t="s">
        <v>81</v>
      </c>
      <c r="D4479" t="s">
        <v>123</v>
      </c>
      <c r="E4479" t="s">
        <v>132</v>
      </c>
      <c r="F4479" t="s">
        <v>13081</v>
      </c>
      <c r="G4479" t="s">
        <v>149</v>
      </c>
      <c r="H4479" t="s">
        <v>135</v>
      </c>
      <c r="I4479" t="s">
        <v>136</v>
      </c>
      <c r="J4479" t="s">
        <v>137</v>
      </c>
      <c r="K4479" t="s">
        <v>138</v>
      </c>
      <c r="L4479" t="s">
        <v>13082</v>
      </c>
      <c r="M4479" t="s">
        <v>13083</v>
      </c>
      <c r="N4479">
        <v>2.614166666</v>
      </c>
      <c r="O4479">
        <v>4</v>
      </c>
      <c r="P4479">
        <v>370</v>
      </c>
      <c r="Q4479">
        <v>253</v>
      </c>
      <c r="R4479">
        <v>101</v>
      </c>
      <c r="S4479">
        <v>22</v>
      </c>
      <c r="T4479">
        <v>43</v>
      </c>
      <c r="U4479">
        <v>0</v>
      </c>
      <c r="V4479">
        <v>0</v>
      </c>
      <c r="W4479">
        <v>3.3329523172597706</v>
      </c>
      <c r="X4479">
        <v>129.37370367015697</v>
      </c>
      <c r="Y4479">
        <v>425.25448723917611</v>
      </c>
      <c r="Z4479">
        <v>76.768152465940588</v>
      </c>
      <c r="AA4479">
        <v>26.143671841049574</v>
      </c>
      <c r="AB4479">
        <v>67.31071563245203</v>
      </c>
      <c r="AC4479">
        <v>0</v>
      </c>
      <c r="AD4479">
        <v>0</v>
      </c>
      <c r="AE4479">
        <v>728.18368316603505</v>
      </c>
    </row>
    <row r="4480" spans="1:31" x14ac:dyDescent="0.3">
      <c r="A4480">
        <v>2460833</v>
      </c>
      <c r="B4480">
        <v>1</v>
      </c>
      <c r="C4480" t="s">
        <v>80</v>
      </c>
      <c r="D4480" t="s">
        <v>93</v>
      </c>
      <c r="E4480" t="s">
        <v>159</v>
      </c>
      <c r="F4480" t="s">
        <v>13084</v>
      </c>
      <c r="G4480" t="s">
        <v>725</v>
      </c>
      <c r="H4480" t="s">
        <v>144</v>
      </c>
      <c r="I4480" t="s">
        <v>136</v>
      </c>
      <c r="J4480" t="s">
        <v>137</v>
      </c>
      <c r="K4480" t="s">
        <v>138</v>
      </c>
      <c r="L4480" t="s">
        <v>13085</v>
      </c>
      <c r="M4480" t="s">
        <v>13086</v>
      </c>
      <c r="N4480">
        <v>9.9663888879999991</v>
      </c>
      <c r="O4480">
        <v>0</v>
      </c>
      <c r="P4480">
        <v>13</v>
      </c>
      <c r="Q4480">
        <v>0</v>
      </c>
      <c r="R4480">
        <v>14</v>
      </c>
      <c r="S4480">
        <v>0</v>
      </c>
      <c r="T4480">
        <v>0</v>
      </c>
      <c r="U4480">
        <v>0</v>
      </c>
      <c r="V4480">
        <v>0</v>
      </c>
      <c r="W4480">
        <v>0</v>
      </c>
      <c r="X4480">
        <v>11.724700596240602</v>
      </c>
      <c r="Y4480">
        <v>0</v>
      </c>
      <c r="Z4480">
        <v>4.9299026650827678</v>
      </c>
      <c r="AA4480">
        <v>0</v>
      </c>
      <c r="AB4480">
        <v>0</v>
      </c>
      <c r="AC4480">
        <v>0</v>
      </c>
      <c r="AD4480">
        <v>0</v>
      </c>
      <c r="AE4480">
        <v>16.65460326132337</v>
      </c>
    </row>
    <row r="4481" spans="1:31" x14ac:dyDescent="0.3">
      <c r="A4481">
        <v>2461288</v>
      </c>
      <c r="B4481">
        <v>1</v>
      </c>
      <c r="C4481" t="s">
        <v>80</v>
      </c>
      <c r="D4481" t="s">
        <v>105</v>
      </c>
      <c r="E4481" t="s">
        <v>141</v>
      </c>
      <c r="F4481" t="s">
        <v>13087</v>
      </c>
      <c r="G4481" t="s">
        <v>143</v>
      </c>
      <c r="H4481" t="s">
        <v>144</v>
      </c>
      <c r="I4481" t="s">
        <v>136</v>
      </c>
      <c r="J4481" t="s">
        <v>137</v>
      </c>
      <c r="K4481" t="s">
        <v>138</v>
      </c>
      <c r="L4481" t="s">
        <v>12665</v>
      </c>
      <c r="M4481" t="s">
        <v>13088</v>
      </c>
      <c r="N4481">
        <v>0.98583333299999998</v>
      </c>
      <c r="O4481">
        <v>0</v>
      </c>
      <c r="P4481">
        <v>97</v>
      </c>
      <c r="Q4481">
        <v>0</v>
      </c>
      <c r="R4481">
        <v>0</v>
      </c>
      <c r="S4481">
        <v>0</v>
      </c>
      <c r="T4481">
        <v>16</v>
      </c>
      <c r="U4481">
        <v>0</v>
      </c>
      <c r="V4481">
        <v>0</v>
      </c>
      <c r="W4481">
        <v>0</v>
      </c>
      <c r="X4481">
        <v>30.819194738198714</v>
      </c>
      <c r="Y4481">
        <v>0</v>
      </c>
      <c r="Z4481">
        <v>0</v>
      </c>
      <c r="AA4481">
        <v>0</v>
      </c>
      <c r="AB4481">
        <v>23.945059244631114</v>
      </c>
      <c r="AC4481">
        <v>0</v>
      </c>
      <c r="AD4481">
        <v>0</v>
      </c>
      <c r="AE4481">
        <v>54.764253982829828</v>
      </c>
    </row>
    <row r="4482" spans="1:31" x14ac:dyDescent="0.3">
      <c r="A4482">
        <v>2461139</v>
      </c>
      <c r="B4482">
        <v>1</v>
      </c>
      <c r="C4482" t="s">
        <v>80</v>
      </c>
      <c r="D4482" t="s">
        <v>93</v>
      </c>
      <c r="E4482" t="s">
        <v>141</v>
      </c>
      <c r="F4482" t="s">
        <v>13089</v>
      </c>
      <c r="G4482" t="s">
        <v>156</v>
      </c>
      <c r="H4482" t="s">
        <v>144</v>
      </c>
      <c r="I4482" t="s">
        <v>136</v>
      </c>
      <c r="J4482" t="s">
        <v>137</v>
      </c>
      <c r="K4482" t="s">
        <v>138</v>
      </c>
      <c r="L4482" t="s">
        <v>13090</v>
      </c>
      <c r="M4482" t="s">
        <v>13091</v>
      </c>
      <c r="N4482">
        <v>8.1088888879999992</v>
      </c>
      <c r="O4482">
        <v>0</v>
      </c>
      <c r="P4482">
        <v>11</v>
      </c>
      <c r="Q4482">
        <v>0</v>
      </c>
      <c r="R4482">
        <v>0</v>
      </c>
      <c r="S4482">
        <v>0</v>
      </c>
      <c r="T4482">
        <v>2</v>
      </c>
      <c r="U4482">
        <v>0</v>
      </c>
      <c r="V4482">
        <v>0</v>
      </c>
      <c r="W4482">
        <v>0</v>
      </c>
      <c r="X4482">
        <v>13.988741322311505</v>
      </c>
      <c r="Y4482">
        <v>0</v>
      </c>
      <c r="Z4482">
        <v>0</v>
      </c>
      <c r="AA4482">
        <v>0</v>
      </c>
      <c r="AB4482">
        <v>11.327847169366105</v>
      </c>
      <c r="AC4482">
        <v>0</v>
      </c>
      <c r="AD4482">
        <v>0</v>
      </c>
      <c r="AE4482">
        <v>25.31658849167761</v>
      </c>
    </row>
    <row r="4483" spans="1:31" x14ac:dyDescent="0.3">
      <c r="A4483">
        <v>2461331</v>
      </c>
      <c r="B4483">
        <v>1</v>
      </c>
      <c r="C4483" t="s">
        <v>81</v>
      </c>
      <c r="D4483" t="s">
        <v>123</v>
      </c>
      <c r="E4483" t="s">
        <v>159</v>
      </c>
      <c r="F4483" t="s">
        <v>13092</v>
      </c>
      <c r="G4483" t="s">
        <v>725</v>
      </c>
      <c r="H4483" t="s">
        <v>144</v>
      </c>
      <c r="I4483" t="s">
        <v>136</v>
      </c>
      <c r="J4483" t="s">
        <v>137</v>
      </c>
      <c r="K4483" t="s">
        <v>138</v>
      </c>
      <c r="L4483" t="s">
        <v>13093</v>
      </c>
      <c r="M4483" t="s">
        <v>13094</v>
      </c>
      <c r="N4483">
        <v>4.6902777770000004</v>
      </c>
      <c r="O4483">
        <v>0</v>
      </c>
      <c r="P4483">
        <v>1</v>
      </c>
      <c r="Q4483">
        <v>0</v>
      </c>
      <c r="R4483">
        <v>30</v>
      </c>
      <c r="S4483">
        <v>0</v>
      </c>
      <c r="T4483">
        <v>0</v>
      </c>
      <c r="U4483">
        <v>0</v>
      </c>
      <c r="V4483">
        <v>0</v>
      </c>
      <c r="W4483">
        <v>0</v>
      </c>
      <c r="X4483">
        <v>0.18972601931908131</v>
      </c>
      <c r="Y4483">
        <v>0</v>
      </c>
      <c r="Z4483">
        <v>24.22489628659245</v>
      </c>
      <c r="AA4483">
        <v>0</v>
      </c>
      <c r="AB4483">
        <v>0</v>
      </c>
      <c r="AC4483">
        <v>0</v>
      </c>
      <c r="AD4483">
        <v>0</v>
      </c>
      <c r="AE4483">
        <v>24.414622305911532</v>
      </c>
    </row>
    <row r="4484" spans="1:31" x14ac:dyDescent="0.3">
      <c r="A4484">
        <v>2460498</v>
      </c>
      <c r="B4484">
        <v>1</v>
      </c>
      <c r="C4484" t="s">
        <v>80</v>
      </c>
      <c r="D4484" t="s">
        <v>96</v>
      </c>
      <c r="E4484" t="s">
        <v>182</v>
      </c>
      <c r="F4484" t="s">
        <v>13095</v>
      </c>
      <c r="G4484" t="s">
        <v>200</v>
      </c>
      <c r="H4484" t="s">
        <v>144</v>
      </c>
      <c r="I4484" t="s">
        <v>136</v>
      </c>
      <c r="J4484" t="s">
        <v>137</v>
      </c>
      <c r="K4484" t="s">
        <v>138</v>
      </c>
      <c r="L4484" t="s">
        <v>13096</v>
      </c>
      <c r="M4484" t="s">
        <v>13097</v>
      </c>
      <c r="N4484">
        <v>1.675</v>
      </c>
      <c r="O4484">
        <v>0</v>
      </c>
      <c r="P4484">
        <v>27</v>
      </c>
      <c r="Q4484">
        <v>0</v>
      </c>
      <c r="R4484">
        <v>3</v>
      </c>
      <c r="S4484">
        <v>0</v>
      </c>
      <c r="T4484">
        <v>3</v>
      </c>
      <c r="U4484">
        <v>0</v>
      </c>
      <c r="V4484">
        <v>0</v>
      </c>
      <c r="W4484">
        <v>0</v>
      </c>
      <c r="X4484">
        <v>31.255802590700835</v>
      </c>
      <c r="Y4484">
        <v>0</v>
      </c>
      <c r="Z4484">
        <v>8.2617739773968069</v>
      </c>
      <c r="AA4484">
        <v>0</v>
      </c>
      <c r="AB4484">
        <v>1.054249394933264E-5</v>
      </c>
      <c r="AC4484">
        <v>0</v>
      </c>
      <c r="AD4484">
        <v>0</v>
      </c>
      <c r="AE4484">
        <v>39.517587110591585</v>
      </c>
    </row>
    <row r="4485" spans="1:31" x14ac:dyDescent="0.3">
      <c r="A4485">
        <v>2460667</v>
      </c>
      <c r="B4485">
        <v>1</v>
      </c>
      <c r="C4485" t="s">
        <v>81</v>
      </c>
      <c r="D4485" t="s">
        <v>113</v>
      </c>
      <c r="E4485" t="s">
        <v>284</v>
      </c>
      <c r="F4485" t="s">
        <v>822</v>
      </c>
      <c r="G4485" t="s">
        <v>149</v>
      </c>
      <c r="H4485" t="s">
        <v>135</v>
      </c>
      <c r="I4485" t="s">
        <v>136</v>
      </c>
      <c r="J4485" t="s">
        <v>137</v>
      </c>
      <c r="K4485" t="s">
        <v>138</v>
      </c>
      <c r="L4485" t="s">
        <v>13098</v>
      </c>
      <c r="M4485" t="s">
        <v>13099</v>
      </c>
      <c r="N4485">
        <v>8.5277776999999999E-2</v>
      </c>
      <c r="O4485">
        <v>0</v>
      </c>
      <c r="P4485">
        <v>8602</v>
      </c>
      <c r="Q4485">
        <v>263</v>
      </c>
      <c r="R4485">
        <v>973</v>
      </c>
      <c r="S4485">
        <v>30</v>
      </c>
      <c r="T4485">
        <v>874</v>
      </c>
      <c r="U4485">
        <v>0</v>
      </c>
      <c r="V4485">
        <v>3</v>
      </c>
      <c r="W4485">
        <v>0</v>
      </c>
      <c r="X4485">
        <v>169.45560252743937</v>
      </c>
      <c r="Y4485">
        <v>12.728748088722668</v>
      </c>
      <c r="Z4485">
        <v>27.2543034208176</v>
      </c>
      <c r="AA4485">
        <v>20.785341631438197</v>
      </c>
      <c r="AB4485">
        <v>84.940090050367942</v>
      </c>
      <c r="AC4485">
        <v>0</v>
      </c>
      <c r="AD4485">
        <v>3.4926389011043151</v>
      </c>
      <c r="AE4485">
        <v>318.6567246198901</v>
      </c>
    </row>
    <row r="4486" spans="1:31" x14ac:dyDescent="0.3">
      <c r="A4486">
        <v>2461308</v>
      </c>
      <c r="B4486">
        <v>1</v>
      </c>
      <c r="C4486" t="s">
        <v>80</v>
      </c>
      <c r="D4486" t="s">
        <v>104</v>
      </c>
      <c r="E4486" t="s">
        <v>147</v>
      </c>
      <c r="F4486" t="s">
        <v>13100</v>
      </c>
      <c r="G4486" t="s">
        <v>353</v>
      </c>
      <c r="H4486" t="s">
        <v>135</v>
      </c>
      <c r="I4486" t="s">
        <v>136</v>
      </c>
      <c r="J4486" t="s">
        <v>137</v>
      </c>
      <c r="K4486" t="s">
        <v>138</v>
      </c>
      <c r="L4486" t="s">
        <v>13101</v>
      </c>
      <c r="M4486" t="s">
        <v>13102</v>
      </c>
      <c r="N4486">
        <v>1.775555555</v>
      </c>
      <c r="O4486">
        <v>0</v>
      </c>
      <c r="P4486">
        <v>1</v>
      </c>
      <c r="Q4486">
        <v>0</v>
      </c>
      <c r="R4486">
        <v>0</v>
      </c>
      <c r="S4486">
        <v>8</v>
      </c>
      <c r="T4486">
        <v>1</v>
      </c>
      <c r="U4486">
        <v>1</v>
      </c>
      <c r="V4486">
        <v>0</v>
      </c>
      <c r="W4486">
        <v>0</v>
      </c>
      <c r="X4486">
        <v>0.32801114615351445</v>
      </c>
      <c r="Y4486">
        <v>0</v>
      </c>
      <c r="Z4486">
        <v>0</v>
      </c>
      <c r="AA4486">
        <v>20.882888931003539</v>
      </c>
      <c r="AB4486">
        <v>0</v>
      </c>
      <c r="AC4486">
        <v>34.558531680780256</v>
      </c>
      <c r="AD4486">
        <v>0</v>
      </c>
      <c r="AE4486">
        <v>55.769431757937312</v>
      </c>
    </row>
    <row r="4487" spans="1:31" x14ac:dyDescent="0.3">
      <c r="A4487">
        <v>2461102</v>
      </c>
      <c r="B4487">
        <v>1</v>
      </c>
      <c r="C4487" t="s">
        <v>80</v>
      </c>
      <c r="D4487" t="s">
        <v>108</v>
      </c>
      <c r="E4487" t="s">
        <v>141</v>
      </c>
      <c r="F4487" t="s">
        <v>13103</v>
      </c>
      <c r="G4487" t="s">
        <v>200</v>
      </c>
      <c r="H4487" t="s">
        <v>144</v>
      </c>
      <c r="I4487" t="s">
        <v>136</v>
      </c>
      <c r="J4487" t="s">
        <v>137</v>
      </c>
      <c r="K4487" t="s">
        <v>138</v>
      </c>
      <c r="L4487" t="s">
        <v>13104</v>
      </c>
      <c r="M4487" t="s">
        <v>13105</v>
      </c>
      <c r="N4487">
        <v>4.7538888879999996</v>
      </c>
      <c r="O4487">
        <v>0</v>
      </c>
      <c r="P4487">
        <v>14</v>
      </c>
      <c r="Q4487">
        <v>0</v>
      </c>
      <c r="R4487">
        <v>5</v>
      </c>
      <c r="S4487">
        <v>0</v>
      </c>
      <c r="T4487">
        <v>0</v>
      </c>
      <c r="U4487">
        <v>0</v>
      </c>
      <c r="V4487">
        <v>0</v>
      </c>
      <c r="W4487">
        <v>0</v>
      </c>
      <c r="X4487">
        <v>9.7108998439878018</v>
      </c>
      <c r="Y4487">
        <v>0</v>
      </c>
      <c r="Z4487">
        <v>1.0184396310721544</v>
      </c>
      <c r="AA4487">
        <v>0</v>
      </c>
      <c r="AB4487">
        <v>0</v>
      </c>
      <c r="AC4487">
        <v>0</v>
      </c>
      <c r="AD4487">
        <v>0</v>
      </c>
      <c r="AE4487">
        <v>10.729339475059955</v>
      </c>
    </row>
    <row r="4488" spans="1:31" x14ac:dyDescent="0.3">
      <c r="A4488">
        <v>2461351</v>
      </c>
      <c r="B4488">
        <v>1</v>
      </c>
      <c r="C4488" t="s">
        <v>80</v>
      </c>
      <c r="D4488" t="s">
        <v>107</v>
      </c>
      <c r="E4488" t="s">
        <v>147</v>
      </c>
      <c r="F4488" t="s">
        <v>13106</v>
      </c>
      <c r="G4488" t="s">
        <v>143</v>
      </c>
      <c r="H4488" t="s">
        <v>135</v>
      </c>
      <c r="I4488" t="s">
        <v>136</v>
      </c>
      <c r="J4488" t="s">
        <v>137</v>
      </c>
      <c r="K4488" t="s">
        <v>138</v>
      </c>
      <c r="L4488" t="s">
        <v>13107</v>
      </c>
      <c r="M4488" t="s">
        <v>13108</v>
      </c>
      <c r="N4488">
        <v>2.0269444440000002</v>
      </c>
      <c r="O4488">
        <v>0</v>
      </c>
      <c r="P4488">
        <v>2436</v>
      </c>
      <c r="Q4488">
        <v>0</v>
      </c>
      <c r="R4488">
        <v>3</v>
      </c>
      <c r="S4488">
        <v>2</v>
      </c>
      <c r="T4488">
        <v>167</v>
      </c>
      <c r="U4488">
        <v>0</v>
      </c>
      <c r="V4488">
        <v>1</v>
      </c>
      <c r="W4488">
        <v>0</v>
      </c>
      <c r="X4488">
        <v>848.99388845247438</v>
      </c>
      <c r="Y4488">
        <v>0</v>
      </c>
      <c r="Z4488">
        <v>1.2756100207281496</v>
      </c>
      <c r="AA4488">
        <v>114.0404198958198</v>
      </c>
      <c r="AB4488">
        <v>422.54391917610604</v>
      </c>
      <c r="AC4488">
        <v>0</v>
      </c>
      <c r="AD4488">
        <v>0.3233268760663594</v>
      </c>
      <c r="AE4488">
        <v>1387.1771644211947</v>
      </c>
    </row>
    <row r="4489" spans="1:31" x14ac:dyDescent="0.3">
      <c r="A4489">
        <v>2480372</v>
      </c>
      <c r="B4489">
        <v>1</v>
      </c>
      <c r="C4489" t="s">
        <v>80</v>
      </c>
      <c r="D4489" t="s">
        <v>91</v>
      </c>
      <c r="E4489" t="s">
        <v>169</v>
      </c>
      <c r="F4489" t="s">
        <v>13109</v>
      </c>
      <c r="G4489" t="s">
        <v>149</v>
      </c>
      <c r="H4489" t="s">
        <v>135</v>
      </c>
      <c r="I4489" t="s">
        <v>136</v>
      </c>
      <c r="J4489" t="s">
        <v>137</v>
      </c>
      <c r="K4489" t="s">
        <v>138</v>
      </c>
      <c r="L4489" t="s">
        <v>13110</v>
      </c>
      <c r="M4489" t="s">
        <v>13111</v>
      </c>
      <c r="N4489">
        <v>2.3463888879999999</v>
      </c>
      <c r="O4489">
        <v>3</v>
      </c>
      <c r="P4489">
        <v>3642</v>
      </c>
      <c r="Q4489">
        <v>16</v>
      </c>
      <c r="R4489">
        <v>20</v>
      </c>
      <c r="S4489">
        <v>26</v>
      </c>
      <c r="T4489">
        <v>1235</v>
      </c>
      <c r="U4489">
        <v>0</v>
      </c>
      <c r="V4489">
        <v>4</v>
      </c>
      <c r="W4489">
        <v>29.463608963100519</v>
      </c>
      <c r="X4489">
        <v>2526.8431945057555</v>
      </c>
      <c r="Y4489">
        <v>14.791891430584331</v>
      </c>
      <c r="Z4489">
        <v>12.97178171069565</v>
      </c>
      <c r="AA4489">
        <v>1042.5884491777654</v>
      </c>
      <c r="AB4489">
        <v>2483.2252359757558</v>
      </c>
      <c r="AC4489">
        <v>0</v>
      </c>
      <c r="AD4489">
        <v>56.081096040711024</v>
      </c>
      <c r="AE4489">
        <v>6165.9652578043679</v>
      </c>
    </row>
    <row r="4490" spans="1:31" x14ac:dyDescent="0.3">
      <c r="A4490">
        <v>2460355</v>
      </c>
      <c r="B4490">
        <v>1</v>
      </c>
      <c r="C4490" t="s">
        <v>80</v>
      </c>
      <c r="D4490" t="s">
        <v>96</v>
      </c>
      <c r="E4490" t="s">
        <v>173</v>
      </c>
      <c r="F4490" t="s">
        <v>13112</v>
      </c>
      <c r="G4490" t="s">
        <v>461</v>
      </c>
      <c r="H4490" t="s">
        <v>144</v>
      </c>
      <c r="I4490" t="s">
        <v>136</v>
      </c>
      <c r="J4490" t="s">
        <v>137</v>
      </c>
      <c r="K4490" t="s">
        <v>138</v>
      </c>
      <c r="L4490" t="s">
        <v>13113</v>
      </c>
      <c r="M4490" t="s">
        <v>13114</v>
      </c>
      <c r="N4490">
        <v>2.943333333</v>
      </c>
      <c r="O4490">
        <v>0</v>
      </c>
      <c r="P4490">
        <v>1</v>
      </c>
      <c r="Q4490">
        <v>0</v>
      </c>
      <c r="R4490">
        <v>0</v>
      </c>
      <c r="S4490">
        <v>0</v>
      </c>
      <c r="T4490">
        <v>0</v>
      </c>
      <c r="U4490">
        <v>0</v>
      </c>
      <c r="V4490">
        <v>0</v>
      </c>
      <c r="W4490">
        <v>0</v>
      </c>
      <c r="X4490">
        <v>0.43250055762870759</v>
      </c>
      <c r="Y4490">
        <v>0</v>
      </c>
      <c r="Z4490">
        <v>0</v>
      </c>
      <c r="AA4490">
        <v>0</v>
      </c>
      <c r="AB4490">
        <v>0</v>
      </c>
      <c r="AC4490">
        <v>0</v>
      </c>
      <c r="AD4490">
        <v>0</v>
      </c>
      <c r="AE4490">
        <v>0.43250055762870759</v>
      </c>
    </row>
    <row r="4491" spans="1:31" x14ac:dyDescent="0.3">
      <c r="A4491">
        <v>2460412</v>
      </c>
      <c r="B4491">
        <v>1</v>
      </c>
      <c r="C4491" t="s">
        <v>81</v>
      </c>
      <c r="D4491" t="s">
        <v>123</v>
      </c>
      <c r="E4491" t="s">
        <v>169</v>
      </c>
      <c r="F4491" t="s">
        <v>13115</v>
      </c>
      <c r="G4491" t="s">
        <v>149</v>
      </c>
      <c r="H4491" t="s">
        <v>135</v>
      </c>
      <c r="I4491" t="s">
        <v>136</v>
      </c>
      <c r="J4491" t="s">
        <v>137</v>
      </c>
      <c r="K4491" t="s">
        <v>138</v>
      </c>
      <c r="L4491" t="s">
        <v>13116</v>
      </c>
      <c r="M4491" t="s">
        <v>13117</v>
      </c>
      <c r="N4491">
        <v>2.9930555550000002</v>
      </c>
      <c r="O4491">
        <v>0</v>
      </c>
      <c r="P4491">
        <v>122</v>
      </c>
      <c r="Q4491">
        <v>3</v>
      </c>
      <c r="R4491">
        <v>45</v>
      </c>
      <c r="S4491">
        <v>3</v>
      </c>
      <c r="T4491">
        <v>18</v>
      </c>
      <c r="U4491">
        <v>0</v>
      </c>
      <c r="V4491">
        <v>0</v>
      </c>
      <c r="W4491">
        <v>0</v>
      </c>
      <c r="X4491">
        <v>45.977321177942216</v>
      </c>
      <c r="Y4491">
        <v>2.4320035018744806</v>
      </c>
      <c r="Z4491">
        <v>55.694025873961309</v>
      </c>
      <c r="AA4491">
        <v>18.686876815249139</v>
      </c>
      <c r="AB4491">
        <v>38.838536105828055</v>
      </c>
      <c r="AC4491">
        <v>0</v>
      </c>
      <c r="AD4491">
        <v>0</v>
      </c>
      <c r="AE4491">
        <v>161.62876347485519</v>
      </c>
    </row>
    <row r="4492" spans="1:31" x14ac:dyDescent="0.3">
      <c r="A4492">
        <v>2480478</v>
      </c>
      <c r="B4492">
        <v>1</v>
      </c>
      <c r="C4492" t="s">
        <v>80</v>
      </c>
      <c r="D4492" t="s">
        <v>94</v>
      </c>
      <c r="E4492" t="s">
        <v>169</v>
      </c>
      <c r="F4492" t="s">
        <v>9615</v>
      </c>
      <c r="G4492" t="s">
        <v>149</v>
      </c>
      <c r="H4492" t="s">
        <v>135</v>
      </c>
      <c r="I4492" t="s">
        <v>660</v>
      </c>
      <c r="J4492" t="s">
        <v>137</v>
      </c>
      <c r="K4492" t="s">
        <v>138</v>
      </c>
      <c r="L4492" t="s">
        <v>13118</v>
      </c>
      <c r="M4492" t="s">
        <v>13119</v>
      </c>
      <c r="N4492">
        <v>3.3333333E-2</v>
      </c>
      <c r="O4492">
        <v>0</v>
      </c>
      <c r="P4492">
        <v>139</v>
      </c>
      <c r="Q4492">
        <v>1</v>
      </c>
      <c r="R4492">
        <v>7</v>
      </c>
      <c r="S4492">
        <v>13</v>
      </c>
      <c r="T4492">
        <v>21</v>
      </c>
      <c r="U4492">
        <v>4</v>
      </c>
      <c r="V4492">
        <v>0</v>
      </c>
      <c r="W4492">
        <v>0</v>
      </c>
      <c r="X4492">
        <v>0.77942491452426921</v>
      </c>
      <c r="Y4492">
        <v>1.5562247797599999E-2</v>
      </c>
      <c r="Z4492">
        <v>0.13876557755949873</v>
      </c>
      <c r="AA4492">
        <v>4.1958991266009331</v>
      </c>
      <c r="AB4492">
        <v>0.45127442533158008</v>
      </c>
      <c r="AC4492">
        <v>22.14977736239355</v>
      </c>
      <c r="AD4492">
        <v>0</v>
      </c>
      <c r="AE4492">
        <v>27.730703654207431</v>
      </c>
    </row>
    <row r="4493" spans="1:31" x14ac:dyDescent="0.3">
      <c r="A4493">
        <v>2461494</v>
      </c>
      <c r="B4493">
        <v>1</v>
      </c>
      <c r="C4493" t="s">
        <v>80</v>
      </c>
      <c r="D4493" t="s">
        <v>82</v>
      </c>
      <c r="E4493" t="s">
        <v>141</v>
      </c>
      <c r="F4493" t="s">
        <v>13120</v>
      </c>
      <c r="G4493" t="s">
        <v>156</v>
      </c>
      <c r="H4493" t="s">
        <v>144</v>
      </c>
      <c r="I4493" t="s">
        <v>136</v>
      </c>
      <c r="J4493" t="s">
        <v>137</v>
      </c>
      <c r="K4493" t="s">
        <v>138</v>
      </c>
      <c r="L4493" t="s">
        <v>13121</v>
      </c>
      <c r="M4493" t="s">
        <v>13122</v>
      </c>
      <c r="N4493">
        <v>1.0722222219999999</v>
      </c>
      <c r="O4493">
        <v>0</v>
      </c>
      <c r="P4493">
        <v>100</v>
      </c>
      <c r="Q4493">
        <v>0</v>
      </c>
      <c r="R4493">
        <v>0</v>
      </c>
      <c r="S4493">
        <v>0</v>
      </c>
      <c r="T4493">
        <v>5</v>
      </c>
      <c r="U4493">
        <v>0</v>
      </c>
      <c r="V4493">
        <v>0</v>
      </c>
      <c r="W4493">
        <v>0</v>
      </c>
      <c r="X4493">
        <v>40.947415280390025</v>
      </c>
      <c r="Y4493">
        <v>0</v>
      </c>
      <c r="Z4493">
        <v>0</v>
      </c>
      <c r="AA4493">
        <v>0</v>
      </c>
      <c r="AB4493">
        <v>0.23247756724581717</v>
      </c>
      <c r="AC4493">
        <v>0</v>
      </c>
      <c r="AD4493">
        <v>0</v>
      </c>
      <c r="AE4493">
        <v>41.179892847635841</v>
      </c>
    </row>
    <row r="4494" spans="1:31" x14ac:dyDescent="0.3">
      <c r="A4494">
        <v>2460312</v>
      </c>
      <c r="B4494">
        <v>1</v>
      </c>
      <c r="C4494" t="s">
        <v>80</v>
      </c>
      <c r="D4494" t="s">
        <v>99</v>
      </c>
      <c r="E4494" t="s">
        <v>169</v>
      </c>
      <c r="F4494" t="s">
        <v>9282</v>
      </c>
      <c r="G4494" t="s">
        <v>149</v>
      </c>
      <c r="H4494" t="s">
        <v>135</v>
      </c>
      <c r="I4494" t="s">
        <v>136</v>
      </c>
      <c r="J4494" t="s">
        <v>137</v>
      </c>
      <c r="K4494" t="s">
        <v>138</v>
      </c>
      <c r="L4494" t="s">
        <v>13123</v>
      </c>
      <c r="M4494" t="s">
        <v>13124</v>
      </c>
      <c r="N4494">
        <v>6.2777777000000007E-2</v>
      </c>
      <c r="O4494">
        <v>4</v>
      </c>
      <c r="P4494">
        <v>912</v>
      </c>
      <c r="Q4494">
        <v>13</v>
      </c>
      <c r="R4494">
        <v>132</v>
      </c>
      <c r="S4494">
        <v>20</v>
      </c>
      <c r="T4494">
        <v>78</v>
      </c>
      <c r="U4494">
        <v>0</v>
      </c>
      <c r="V4494">
        <v>4</v>
      </c>
      <c r="W4494">
        <v>1.0412393531955537</v>
      </c>
      <c r="X4494">
        <v>8.8898067964954937</v>
      </c>
      <c r="Y4494">
        <v>0.61981614694462794</v>
      </c>
      <c r="Z4494">
        <v>1.9383011547000779</v>
      </c>
      <c r="AA4494">
        <v>4.0998515644713782</v>
      </c>
      <c r="AB4494">
        <v>1.1851667631686955</v>
      </c>
      <c r="AC4494">
        <v>0</v>
      </c>
      <c r="AD4494">
        <v>0.26686219697893293</v>
      </c>
      <c r="AE4494">
        <v>18.041043975954761</v>
      </c>
    </row>
    <row r="4495" spans="1:31" x14ac:dyDescent="0.3">
      <c r="A4495">
        <v>2461036</v>
      </c>
      <c r="B4495">
        <v>1</v>
      </c>
      <c r="C4495" t="s">
        <v>80</v>
      </c>
      <c r="D4495" t="s">
        <v>104</v>
      </c>
      <c r="E4495" t="s">
        <v>132</v>
      </c>
      <c r="F4495" t="s">
        <v>13125</v>
      </c>
      <c r="G4495" t="s">
        <v>143</v>
      </c>
      <c r="H4495" t="s">
        <v>135</v>
      </c>
      <c r="I4495" t="s">
        <v>136</v>
      </c>
      <c r="J4495" t="s">
        <v>137</v>
      </c>
      <c r="K4495" t="s">
        <v>138</v>
      </c>
      <c r="L4495" t="s">
        <v>13126</v>
      </c>
      <c r="M4495" t="s">
        <v>13127</v>
      </c>
      <c r="N4495">
        <v>0.71694444400000001</v>
      </c>
      <c r="O4495">
        <v>3</v>
      </c>
      <c r="P4495">
        <v>198</v>
      </c>
      <c r="Q4495">
        <v>19</v>
      </c>
      <c r="R4495">
        <v>244</v>
      </c>
      <c r="S4495">
        <v>15</v>
      </c>
      <c r="T4495">
        <v>76</v>
      </c>
      <c r="U4495">
        <v>4</v>
      </c>
      <c r="V4495">
        <v>0</v>
      </c>
      <c r="W4495">
        <v>25.361012369533057</v>
      </c>
      <c r="X4495">
        <v>80.908025226559275</v>
      </c>
      <c r="Y4495">
        <v>3.5041944002500967</v>
      </c>
      <c r="Z4495">
        <v>57.924437575092973</v>
      </c>
      <c r="AA4495">
        <v>88.279211885851169</v>
      </c>
      <c r="AB4495">
        <v>100.59887559175471</v>
      </c>
      <c r="AC4495">
        <v>362.90766120346348</v>
      </c>
      <c r="AD4495">
        <v>0</v>
      </c>
      <c r="AE4495">
        <v>719.48341825250475</v>
      </c>
    </row>
    <row r="4496" spans="1:31" x14ac:dyDescent="0.3">
      <c r="A4496">
        <v>2461391</v>
      </c>
      <c r="B4496">
        <v>1</v>
      </c>
      <c r="C4496" t="s">
        <v>80</v>
      </c>
      <c r="D4496" t="s">
        <v>93</v>
      </c>
      <c r="E4496" t="s">
        <v>141</v>
      </c>
      <c r="F4496" t="s">
        <v>13128</v>
      </c>
      <c r="G4496" t="s">
        <v>156</v>
      </c>
      <c r="H4496" t="s">
        <v>144</v>
      </c>
      <c r="I4496" t="s">
        <v>136</v>
      </c>
      <c r="J4496" t="s">
        <v>137</v>
      </c>
      <c r="K4496" t="s">
        <v>138</v>
      </c>
      <c r="L4496" t="s">
        <v>13129</v>
      </c>
      <c r="M4496" t="s">
        <v>13130</v>
      </c>
      <c r="N4496">
        <v>0.85194444400000002</v>
      </c>
      <c r="O4496">
        <v>0</v>
      </c>
      <c r="P4496">
        <v>44</v>
      </c>
      <c r="Q4496">
        <v>0</v>
      </c>
      <c r="R4496">
        <v>2</v>
      </c>
      <c r="S4496">
        <v>0</v>
      </c>
      <c r="T4496">
        <v>10</v>
      </c>
      <c r="U4496">
        <v>0</v>
      </c>
      <c r="V4496">
        <v>0</v>
      </c>
      <c r="W4496">
        <v>0</v>
      </c>
      <c r="X4496">
        <v>2.2404207232760567</v>
      </c>
      <c r="Y4496">
        <v>0</v>
      </c>
      <c r="Z4496">
        <v>0.15211471987831848</v>
      </c>
      <c r="AA4496">
        <v>0</v>
      </c>
      <c r="AB4496">
        <v>2.6967341991212739</v>
      </c>
      <c r="AC4496">
        <v>0</v>
      </c>
      <c r="AD4496">
        <v>0</v>
      </c>
      <c r="AE4496">
        <v>5.0892696422756494</v>
      </c>
    </row>
    <row r="4497" spans="1:31" x14ac:dyDescent="0.3">
      <c r="A4497">
        <v>2461437</v>
      </c>
      <c r="B4497">
        <v>1</v>
      </c>
      <c r="C4497" t="s">
        <v>80</v>
      </c>
      <c r="D4497" t="s">
        <v>98</v>
      </c>
      <c r="E4497" t="s">
        <v>173</v>
      </c>
      <c r="F4497" t="s">
        <v>13131</v>
      </c>
      <c r="G4497" t="s">
        <v>175</v>
      </c>
      <c r="H4497" t="s">
        <v>144</v>
      </c>
      <c r="I4497" t="s">
        <v>136</v>
      </c>
      <c r="J4497" t="s">
        <v>137</v>
      </c>
      <c r="K4497" t="s">
        <v>138</v>
      </c>
      <c r="L4497" t="s">
        <v>13132</v>
      </c>
      <c r="M4497" t="s">
        <v>13133</v>
      </c>
      <c r="N4497">
        <v>1.0138888880000001</v>
      </c>
      <c r="O4497">
        <v>0</v>
      </c>
      <c r="P4497">
        <v>1</v>
      </c>
      <c r="Q4497">
        <v>0</v>
      </c>
      <c r="R4497">
        <v>0</v>
      </c>
      <c r="S4497">
        <v>0</v>
      </c>
      <c r="T4497">
        <v>0</v>
      </c>
      <c r="U4497">
        <v>0</v>
      </c>
      <c r="V4497">
        <v>0</v>
      </c>
      <c r="W4497">
        <v>0</v>
      </c>
      <c r="X4497">
        <v>0.59208190977531605</v>
      </c>
      <c r="Y4497">
        <v>0</v>
      </c>
      <c r="Z4497">
        <v>0</v>
      </c>
      <c r="AA4497">
        <v>0</v>
      </c>
      <c r="AB4497">
        <v>0</v>
      </c>
      <c r="AC4497">
        <v>0</v>
      </c>
      <c r="AD4497">
        <v>0</v>
      </c>
      <c r="AE4497">
        <v>0.59208190977531605</v>
      </c>
    </row>
    <row r="4498" spans="1:31" x14ac:dyDescent="0.3">
      <c r="A4498">
        <v>2461228</v>
      </c>
      <c r="B4498">
        <v>1</v>
      </c>
      <c r="C4498" t="s">
        <v>80</v>
      </c>
      <c r="D4498" t="s">
        <v>82</v>
      </c>
      <c r="E4498" t="s">
        <v>173</v>
      </c>
      <c r="F4498" t="s">
        <v>13134</v>
      </c>
      <c r="G4498" t="s">
        <v>179</v>
      </c>
      <c r="H4498" t="s">
        <v>144</v>
      </c>
      <c r="I4498" t="s">
        <v>136</v>
      </c>
      <c r="J4498" t="s">
        <v>137</v>
      </c>
      <c r="K4498" t="s">
        <v>138</v>
      </c>
      <c r="L4498" t="s">
        <v>13135</v>
      </c>
      <c r="M4498" t="s">
        <v>13136</v>
      </c>
      <c r="N4498">
        <v>0.86777777700000003</v>
      </c>
      <c r="O4498">
        <v>0</v>
      </c>
      <c r="P4498">
        <v>0</v>
      </c>
      <c r="Q4498">
        <v>0</v>
      </c>
      <c r="R4498">
        <v>0</v>
      </c>
      <c r="S4498">
        <v>0</v>
      </c>
      <c r="T4498">
        <v>6</v>
      </c>
      <c r="U4498">
        <v>0</v>
      </c>
      <c r="V4498">
        <v>0</v>
      </c>
      <c r="W4498">
        <v>0</v>
      </c>
      <c r="X4498">
        <v>0</v>
      </c>
      <c r="Y4498">
        <v>0</v>
      </c>
      <c r="Z4498">
        <v>0</v>
      </c>
      <c r="AA4498">
        <v>0</v>
      </c>
      <c r="AB4498">
        <v>0.81724353380859027</v>
      </c>
      <c r="AC4498">
        <v>0</v>
      </c>
      <c r="AD4498">
        <v>0</v>
      </c>
      <c r="AE4498">
        <v>0.81724353380859027</v>
      </c>
    </row>
    <row r="4499" spans="1:31" x14ac:dyDescent="0.3">
      <c r="A4499">
        <v>2461205</v>
      </c>
      <c r="B4499">
        <v>1</v>
      </c>
      <c r="C4499" t="s">
        <v>80</v>
      </c>
      <c r="D4499" t="s">
        <v>103</v>
      </c>
      <c r="E4499" t="s">
        <v>173</v>
      </c>
      <c r="F4499" t="s">
        <v>13137</v>
      </c>
      <c r="G4499" t="s">
        <v>175</v>
      </c>
      <c r="H4499" t="s">
        <v>144</v>
      </c>
      <c r="I4499" t="s">
        <v>136</v>
      </c>
      <c r="J4499" t="s">
        <v>137</v>
      </c>
      <c r="K4499" t="s">
        <v>138</v>
      </c>
      <c r="L4499" t="s">
        <v>13138</v>
      </c>
      <c r="M4499" t="s">
        <v>13139</v>
      </c>
      <c r="N4499">
        <v>1.288611111</v>
      </c>
      <c r="O4499">
        <v>0</v>
      </c>
      <c r="P4499">
        <v>1</v>
      </c>
      <c r="Q4499">
        <v>0</v>
      </c>
      <c r="R4499">
        <v>0</v>
      </c>
      <c r="S4499">
        <v>0</v>
      </c>
      <c r="T4499">
        <v>0</v>
      </c>
      <c r="U4499">
        <v>0</v>
      </c>
      <c r="V4499">
        <v>0</v>
      </c>
      <c r="W4499">
        <v>0</v>
      </c>
      <c r="X4499">
        <v>0</v>
      </c>
      <c r="Y4499">
        <v>0</v>
      </c>
      <c r="Z4499">
        <v>0</v>
      </c>
      <c r="AA4499">
        <v>0</v>
      </c>
      <c r="AB4499">
        <v>0</v>
      </c>
      <c r="AC4499">
        <v>0</v>
      </c>
      <c r="AD4499">
        <v>0</v>
      </c>
      <c r="AE4499">
        <v>0</v>
      </c>
    </row>
    <row r="4500" spans="1:31" x14ac:dyDescent="0.3">
      <c r="A4500">
        <v>2460913</v>
      </c>
      <c r="B4500">
        <v>1</v>
      </c>
      <c r="C4500" t="s">
        <v>80</v>
      </c>
      <c r="D4500" t="s">
        <v>106</v>
      </c>
      <c r="E4500" t="s">
        <v>132</v>
      </c>
      <c r="F4500" t="s">
        <v>13140</v>
      </c>
      <c r="G4500" t="s">
        <v>149</v>
      </c>
      <c r="H4500" t="s">
        <v>135</v>
      </c>
      <c r="I4500" t="s">
        <v>136</v>
      </c>
      <c r="J4500" t="s">
        <v>137</v>
      </c>
      <c r="K4500" t="s">
        <v>138</v>
      </c>
      <c r="L4500" t="s">
        <v>13141</v>
      </c>
      <c r="M4500" t="s">
        <v>13142</v>
      </c>
      <c r="N4500">
        <v>2.5877777769999999</v>
      </c>
      <c r="O4500">
        <v>0</v>
      </c>
      <c r="P4500">
        <v>123</v>
      </c>
      <c r="Q4500">
        <v>2</v>
      </c>
      <c r="R4500">
        <v>19</v>
      </c>
      <c r="S4500">
        <v>2</v>
      </c>
      <c r="T4500">
        <v>15</v>
      </c>
      <c r="U4500">
        <v>0</v>
      </c>
      <c r="V4500">
        <v>0</v>
      </c>
      <c r="W4500">
        <v>0</v>
      </c>
      <c r="X4500">
        <v>67.273914010082279</v>
      </c>
      <c r="Y4500">
        <v>0.52404920389401377</v>
      </c>
      <c r="Z4500">
        <v>14.499236189643215</v>
      </c>
      <c r="AA4500">
        <v>5.3050814226648493</v>
      </c>
      <c r="AB4500">
        <v>19.821120414297948</v>
      </c>
      <c r="AC4500">
        <v>0</v>
      </c>
      <c r="AD4500">
        <v>0</v>
      </c>
      <c r="AE4500">
        <v>107.42340124058231</v>
      </c>
    </row>
    <row r="4501" spans="1:31" x14ac:dyDescent="0.3">
      <c r="A4501">
        <v>2460495</v>
      </c>
      <c r="B4501">
        <v>1</v>
      </c>
      <c r="C4501" t="s">
        <v>80</v>
      </c>
      <c r="D4501" t="s">
        <v>82</v>
      </c>
      <c r="E4501" t="s">
        <v>141</v>
      </c>
      <c r="F4501" t="s">
        <v>13143</v>
      </c>
      <c r="G4501" t="s">
        <v>263</v>
      </c>
      <c r="H4501" t="s">
        <v>144</v>
      </c>
      <c r="I4501" t="s">
        <v>136</v>
      </c>
      <c r="J4501" t="s">
        <v>3</v>
      </c>
      <c r="K4501" t="s">
        <v>138</v>
      </c>
      <c r="L4501" t="s">
        <v>13144</v>
      </c>
      <c r="M4501" t="s">
        <v>13145</v>
      </c>
      <c r="N4501">
        <v>4.9686111110000004</v>
      </c>
      <c r="O4501">
        <v>0</v>
      </c>
      <c r="P4501">
        <v>77</v>
      </c>
      <c r="Q4501">
        <v>0</v>
      </c>
      <c r="R4501">
        <v>0</v>
      </c>
      <c r="S4501">
        <v>0</v>
      </c>
      <c r="T4501">
        <v>2</v>
      </c>
      <c r="U4501">
        <v>0</v>
      </c>
      <c r="V4501">
        <v>0</v>
      </c>
      <c r="W4501">
        <v>0</v>
      </c>
      <c r="X4501">
        <v>129.04334795421701</v>
      </c>
      <c r="Y4501">
        <v>0</v>
      </c>
      <c r="Z4501">
        <v>0</v>
      </c>
      <c r="AA4501">
        <v>0</v>
      </c>
      <c r="AB4501">
        <v>2.45385113228253</v>
      </c>
      <c r="AC4501">
        <v>0</v>
      </c>
      <c r="AD4501">
        <v>0</v>
      </c>
      <c r="AE4501">
        <v>131.49719908649953</v>
      </c>
    </row>
    <row r="4502" spans="1:31" x14ac:dyDescent="0.3">
      <c r="A4502">
        <v>2480956</v>
      </c>
      <c r="B4502">
        <v>1</v>
      </c>
      <c r="C4502" t="s">
        <v>80</v>
      </c>
      <c r="D4502" t="s">
        <v>95</v>
      </c>
      <c r="E4502" t="s">
        <v>169</v>
      </c>
      <c r="F4502" t="s">
        <v>13146</v>
      </c>
      <c r="G4502" t="s">
        <v>149</v>
      </c>
      <c r="H4502" t="s">
        <v>135</v>
      </c>
      <c r="I4502" t="s">
        <v>136</v>
      </c>
      <c r="J4502" t="s">
        <v>137</v>
      </c>
      <c r="K4502" t="s">
        <v>138</v>
      </c>
      <c r="L4502" t="s">
        <v>13147</v>
      </c>
      <c r="M4502" t="s">
        <v>13148</v>
      </c>
      <c r="N4502">
        <v>0.104444444</v>
      </c>
      <c r="O4502">
        <v>4</v>
      </c>
      <c r="P4502">
        <v>1254</v>
      </c>
      <c r="Q4502">
        <v>12</v>
      </c>
      <c r="R4502">
        <v>9</v>
      </c>
      <c r="S4502">
        <v>21</v>
      </c>
      <c r="T4502">
        <v>85</v>
      </c>
      <c r="U4502">
        <v>1</v>
      </c>
      <c r="V4502">
        <v>0</v>
      </c>
      <c r="W4502">
        <v>0.17219144840422987</v>
      </c>
      <c r="X4502">
        <v>23.316074918445501</v>
      </c>
      <c r="Y4502">
        <v>2.0316276326442484</v>
      </c>
      <c r="Z4502">
        <v>0.24806780114022811</v>
      </c>
      <c r="AA4502">
        <v>15.542494878914409</v>
      </c>
      <c r="AB4502">
        <v>6.0140391117262926</v>
      </c>
      <c r="AC4502">
        <v>0.29097718154358132</v>
      </c>
      <c r="AD4502">
        <v>0</v>
      </c>
      <c r="AE4502">
        <v>47.615472972818488</v>
      </c>
    </row>
    <row r="4503" spans="1:31" x14ac:dyDescent="0.3">
      <c r="A4503">
        <v>2460349</v>
      </c>
      <c r="B4503">
        <v>1</v>
      </c>
      <c r="C4503" t="s">
        <v>80</v>
      </c>
      <c r="D4503" t="s">
        <v>93</v>
      </c>
      <c r="E4503" t="s">
        <v>141</v>
      </c>
      <c r="F4503" t="s">
        <v>13149</v>
      </c>
      <c r="G4503" t="s">
        <v>156</v>
      </c>
      <c r="H4503" t="s">
        <v>144</v>
      </c>
      <c r="I4503" t="s">
        <v>136</v>
      </c>
      <c r="J4503" t="s">
        <v>137</v>
      </c>
      <c r="K4503" t="s">
        <v>138</v>
      </c>
      <c r="L4503" t="s">
        <v>13150</v>
      </c>
      <c r="M4503" t="s">
        <v>13151</v>
      </c>
      <c r="N4503">
        <v>2.4436111110000001</v>
      </c>
      <c r="O4503">
        <v>0</v>
      </c>
      <c r="P4503">
        <v>16</v>
      </c>
      <c r="Q4503">
        <v>0</v>
      </c>
      <c r="R4503">
        <v>0</v>
      </c>
      <c r="S4503">
        <v>0</v>
      </c>
      <c r="T4503">
        <v>3</v>
      </c>
      <c r="U4503">
        <v>0</v>
      </c>
      <c r="V4503">
        <v>0</v>
      </c>
      <c r="W4503">
        <v>0</v>
      </c>
      <c r="X4503">
        <v>3.7877774284008181</v>
      </c>
      <c r="Y4503">
        <v>0</v>
      </c>
      <c r="Z4503">
        <v>0</v>
      </c>
      <c r="AA4503">
        <v>0</v>
      </c>
      <c r="AB4503">
        <v>4.7174516631035974</v>
      </c>
      <c r="AC4503">
        <v>0</v>
      </c>
      <c r="AD4503">
        <v>0</v>
      </c>
      <c r="AE4503">
        <v>8.5052290915044146</v>
      </c>
    </row>
    <row r="4504" spans="1:31" x14ac:dyDescent="0.3">
      <c r="A4504">
        <v>2481079</v>
      </c>
      <c r="B4504">
        <v>1</v>
      </c>
      <c r="C4504" t="s">
        <v>80</v>
      </c>
      <c r="D4504" t="s">
        <v>94</v>
      </c>
      <c r="E4504" t="s">
        <v>147</v>
      </c>
      <c r="F4504" t="s">
        <v>13152</v>
      </c>
      <c r="G4504" t="s">
        <v>143</v>
      </c>
      <c r="H4504" t="s">
        <v>135</v>
      </c>
      <c r="I4504" t="s">
        <v>136</v>
      </c>
      <c r="J4504" t="s">
        <v>137</v>
      </c>
      <c r="K4504" t="s">
        <v>138</v>
      </c>
      <c r="L4504" t="s">
        <v>12463</v>
      </c>
      <c r="M4504" t="s">
        <v>13153</v>
      </c>
      <c r="N4504">
        <v>0.120833333</v>
      </c>
      <c r="O4504">
        <v>0</v>
      </c>
      <c r="P4504">
        <v>124</v>
      </c>
      <c r="Q4504">
        <v>0</v>
      </c>
      <c r="R4504">
        <v>5</v>
      </c>
      <c r="S4504">
        <v>0</v>
      </c>
      <c r="T4504">
        <v>14</v>
      </c>
      <c r="U4504">
        <v>0</v>
      </c>
      <c r="V4504">
        <v>0</v>
      </c>
      <c r="W4504">
        <v>0</v>
      </c>
      <c r="X4504">
        <v>2.991631207013369</v>
      </c>
      <c r="Y4504">
        <v>0</v>
      </c>
      <c r="Z4504">
        <v>5.5740575017120299E-2</v>
      </c>
      <c r="AA4504">
        <v>0</v>
      </c>
      <c r="AB4504">
        <v>0.50354000434196045</v>
      </c>
      <c r="AC4504">
        <v>0</v>
      </c>
      <c r="AD4504">
        <v>0</v>
      </c>
      <c r="AE4504">
        <v>3.55091178637245</v>
      </c>
    </row>
    <row r="4505" spans="1:31" x14ac:dyDescent="0.3">
      <c r="A4505">
        <v>2460936</v>
      </c>
      <c r="B4505">
        <v>1</v>
      </c>
      <c r="C4505" t="s">
        <v>80</v>
      </c>
      <c r="D4505" t="s">
        <v>106</v>
      </c>
      <c r="E4505" t="s">
        <v>147</v>
      </c>
      <c r="F4505" t="s">
        <v>13154</v>
      </c>
      <c r="G4505" t="s">
        <v>149</v>
      </c>
      <c r="H4505" t="s">
        <v>135</v>
      </c>
      <c r="I4505" t="s">
        <v>136</v>
      </c>
      <c r="J4505" t="s">
        <v>137</v>
      </c>
      <c r="K4505" t="s">
        <v>138</v>
      </c>
      <c r="L4505" t="s">
        <v>13155</v>
      </c>
      <c r="M4505" t="s">
        <v>13156</v>
      </c>
      <c r="N4505">
        <v>4.0491666659999996</v>
      </c>
      <c r="O4505">
        <v>0</v>
      </c>
      <c r="P4505">
        <v>0</v>
      </c>
      <c r="Q4505">
        <v>0</v>
      </c>
      <c r="R4505">
        <v>24</v>
      </c>
      <c r="S4505">
        <v>0</v>
      </c>
      <c r="T4505">
        <v>4</v>
      </c>
      <c r="U4505">
        <v>0</v>
      </c>
      <c r="V4505">
        <v>0</v>
      </c>
      <c r="W4505">
        <v>0</v>
      </c>
      <c r="X4505">
        <v>0</v>
      </c>
      <c r="Y4505">
        <v>0</v>
      </c>
      <c r="Z4505">
        <v>7.7765528105349322</v>
      </c>
      <c r="AA4505">
        <v>0</v>
      </c>
      <c r="AB4505">
        <v>2.519987932568712</v>
      </c>
      <c r="AC4505">
        <v>0</v>
      </c>
      <c r="AD4505">
        <v>0</v>
      </c>
      <c r="AE4505">
        <v>10.296540743103645</v>
      </c>
    </row>
    <row r="4506" spans="1:31" x14ac:dyDescent="0.3">
      <c r="A4506">
        <v>2461019</v>
      </c>
      <c r="B4506">
        <v>1</v>
      </c>
      <c r="C4506" t="s">
        <v>81</v>
      </c>
      <c r="D4506" t="s">
        <v>115</v>
      </c>
      <c r="E4506" t="s">
        <v>147</v>
      </c>
      <c r="F4506" t="s">
        <v>13157</v>
      </c>
      <c r="G4506" t="s">
        <v>353</v>
      </c>
      <c r="H4506" t="s">
        <v>135</v>
      </c>
      <c r="I4506" t="s">
        <v>136</v>
      </c>
      <c r="J4506" t="s">
        <v>137</v>
      </c>
      <c r="K4506" t="s">
        <v>138</v>
      </c>
      <c r="L4506" t="s">
        <v>13158</v>
      </c>
      <c r="M4506" t="s">
        <v>13159</v>
      </c>
      <c r="N4506">
        <v>10.648333333</v>
      </c>
      <c r="O4506">
        <v>0</v>
      </c>
      <c r="P4506">
        <v>18</v>
      </c>
      <c r="Q4506">
        <v>0</v>
      </c>
      <c r="R4506">
        <v>2</v>
      </c>
      <c r="S4506">
        <v>0</v>
      </c>
      <c r="T4506">
        <v>1</v>
      </c>
      <c r="U4506">
        <v>0</v>
      </c>
      <c r="V4506">
        <v>0</v>
      </c>
      <c r="W4506">
        <v>0</v>
      </c>
      <c r="X4506">
        <v>12.901699015725249</v>
      </c>
      <c r="Y4506">
        <v>0</v>
      </c>
      <c r="Z4506">
        <v>1.9770352917768388</v>
      </c>
      <c r="AA4506">
        <v>0</v>
      </c>
      <c r="AB4506">
        <v>1.71850604752347E-3</v>
      </c>
      <c r="AC4506">
        <v>0</v>
      </c>
      <c r="AD4506">
        <v>0</v>
      </c>
      <c r="AE4506">
        <v>14.880452813549612</v>
      </c>
    </row>
    <row r="4507" spans="1:31" x14ac:dyDescent="0.3">
      <c r="A4507">
        <v>2461122</v>
      </c>
      <c r="B4507">
        <v>1</v>
      </c>
      <c r="C4507" t="s">
        <v>81</v>
      </c>
      <c r="D4507" t="s">
        <v>122</v>
      </c>
      <c r="E4507" t="s">
        <v>147</v>
      </c>
      <c r="F4507" t="s">
        <v>13160</v>
      </c>
      <c r="G4507" t="s">
        <v>381</v>
      </c>
      <c r="H4507" t="s">
        <v>135</v>
      </c>
      <c r="I4507" t="s">
        <v>136</v>
      </c>
      <c r="J4507" t="s">
        <v>137</v>
      </c>
      <c r="K4507" t="s">
        <v>138</v>
      </c>
      <c r="L4507" t="s">
        <v>13161</v>
      </c>
      <c r="M4507" t="s">
        <v>13162</v>
      </c>
      <c r="N4507">
        <v>5.3611111000000003E-2</v>
      </c>
      <c r="O4507">
        <v>0</v>
      </c>
      <c r="P4507">
        <v>4155</v>
      </c>
      <c r="Q4507">
        <v>0</v>
      </c>
      <c r="R4507">
        <v>0</v>
      </c>
      <c r="S4507">
        <v>2</v>
      </c>
      <c r="T4507">
        <v>607</v>
      </c>
      <c r="U4507">
        <v>0</v>
      </c>
      <c r="V4507">
        <v>0</v>
      </c>
      <c r="W4507">
        <v>0</v>
      </c>
      <c r="X4507">
        <v>52.354662761188642</v>
      </c>
      <c r="Y4507">
        <v>0</v>
      </c>
      <c r="Z4507">
        <v>0</v>
      </c>
      <c r="AA4507">
        <v>1.3757549025753717</v>
      </c>
      <c r="AB4507">
        <v>25.706608652754003</v>
      </c>
      <c r="AC4507">
        <v>0</v>
      </c>
      <c r="AD4507">
        <v>0</v>
      </c>
      <c r="AE4507">
        <v>79.437026316518015</v>
      </c>
    </row>
    <row r="4508" spans="1:31" x14ac:dyDescent="0.3">
      <c r="A4508">
        <v>2460973</v>
      </c>
      <c r="B4508">
        <v>1</v>
      </c>
      <c r="C4508" t="s">
        <v>80</v>
      </c>
      <c r="D4508" t="s">
        <v>93</v>
      </c>
      <c r="E4508" t="s">
        <v>159</v>
      </c>
      <c r="F4508" t="s">
        <v>13163</v>
      </c>
      <c r="G4508" t="s">
        <v>599</v>
      </c>
      <c r="H4508" t="s">
        <v>144</v>
      </c>
      <c r="I4508" t="s">
        <v>136</v>
      </c>
      <c r="J4508" t="s">
        <v>137</v>
      </c>
      <c r="K4508" t="s">
        <v>138</v>
      </c>
      <c r="L4508" t="s">
        <v>13164</v>
      </c>
      <c r="M4508" t="s">
        <v>13165</v>
      </c>
      <c r="N4508">
        <v>4.1233333329999997</v>
      </c>
      <c r="O4508">
        <v>0</v>
      </c>
      <c r="P4508">
        <v>217</v>
      </c>
      <c r="Q4508">
        <v>0</v>
      </c>
      <c r="R4508">
        <v>61</v>
      </c>
      <c r="S4508">
        <v>0</v>
      </c>
      <c r="T4508">
        <v>46</v>
      </c>
      <c r="U4508">
        <v>0</v>
      </c>
      <c r="V4508">
        <v>0</v>
      </c>
      <c r="W4508">
        <v>0</v>
      </c>
      <c r="X4508">
        <v>173.25391155048075</v>
      </c>
      <c r="Y4508">
        <v>0</v>
      </c>
      <c r="Z4508">
        <v>71.571989388876361</v>
      </c>
      <c r="AA4508">
        <v>0</v>
      </c>
      <c r="AB4508">
        <v>65.879659416331577</v>
      </c>
      <c r="AC4508">
        <v>0</v>
      </c>
      <c r="AD4508">
        <v>0</v>
      </c>
      <c r="AE4508">
        <v>310.7055603556887</v>
      </c>
    </row>
    <row r="4509" spans="1:31" x14ac:dyDescent="0.3">
      <c r="A4509">
        <v>2461514</v>
      </c>
      <c r="B4509">
        <v>1</v>
      </c>
      <c r="C4509" t="s">
        <v>81</v>
      </c>
      <c r="D4509" t="s">
        <v>128</v>
      </c>
      <c r="E4509" t="s">
        <v>173</v>
      </c>
      <c r="F4509" t="s">
        <v>11393</v>
      </c>
      <c r="G4509" t="s">
        <v>143</v>
      </c>
      <c r="H4509" t="s">
        <v>144</v>
      </c>
      <c r="I4509" t="s">
        <v>136</v>
      </c>
      <c r="J4509" t="s">
        <v>137</v>
      </c>
      <c r="K4509" t="s">
        <v>138</v>
      </c>
      <c r="L4509" t="s">
        <v>13166</v>
      </c>
      <c r="M4509" t="s">
        <v>13167</v>
      </c>
      <c r="N4509">
        <v>0.33250000000000002</v>
      </c>
      <c r="O4509">
        <v>0</v>
      </c>
      <c r="P4509">
        <v>10</v>
      </c>
      <c r="Q4509">
        <v>0</v>
      </c>
      <c r="R4509">
        <v>0</v>
      </c>
      <c r="S4509">
        <v>0</v>
      </c>
      <c r="T4509">
        <v>1</v>
      </c>
      <c r="U4509">
        <v>0</v>
      </c>
      <c r="V4509">
        <v>0</v>
      </c>
      <c r="W4509">
        <v>0</v>
      </c>
      <c r="X4509">
        <v>0.68588161257146485</v>
      </c>
      <c r="Y4509">
        <v>0</v>
      </c>
      <c r="Z4509">
        <v>0</v>
      </c>
      <c r="AA4509">
        <v>0</v>
      </c>
      <c r="AB4509">
        <v>0.41453800297916876</v>
      </c>
      <c r="AC4509">
        <v>0</v>
      </c>
      <c r="AD4509">
        <v>0</v>
      </c>
      <c r="AE4509">
        <v>1.1004196155506336</v>
      </c>
    </row>
    <row r="4510" spans="1:31" x14ac:dyDescent="0.3">
      <c r="A4510">
        <v>2461520</v>
      </c>
      <c r="B4510">
        <v>1</v>
      </c>
      <c r="C4510" t="s">
        <v>80</v>
      </c>
      <c r="D4510" t="s">
        <v>96</v>
      </c>
      <c r="E4510" t="s">
        <v>173</v>
      </c>
      <c r="F4510" t="s">
        <v>13168</v>
      </c>
      <c r="G4510" t="s">
        <v>461</v>
      </c>
      <c r="H4510" t="s">
        <v>144</v>
      </c>
      <c r="I4510" t="s">
        <v>136</v>
      </c>
      <c r="J4510" t="s">
        <v>137</v>
      </c>
      <c r="K4510" t="s">
        <v>138</v>
      </c>
      <c r="L4510" t="s">
        <v>13169</v>
      </c>
      <c r="M4510" t="s">
        <v>13170</v>
      </c>
      <c r="N4510">
        <v>1.790277777</v>
      </c>
      <c r="O4510">
        <v>0</v>
      </c>
      <c r="P4510">
        <v>1</v>
      </c>
      <c r="Q4510">
        <v>0</v>
      </c>
      <c r="R4510">
        <v>0</v>
      </c>
      <c r="S4510">
        <v>0</v>
      </c>
      <c r="T4510">
        <v>0</v>
      </c>
      <c r="U4510">
        <v>0</v>
      </c>
      <c r="V4510">
        <v>0</v>
      </c>
      <c r="W4510">
        <v>0</v>
      </c>
      <c r="X4510">
        <v>0.245417487398981</v>
      </c>
      <c r="Y4510">
        <v>0</v>
      </c>
      <c r="Z4510">
        <v>0</v>
      </c>
      <c r="AA4510">
        <v>0</v>
      </c>
      <c r="AB4510">
        <v>0</v>
      </c>
      <c r="AC4510">
        <v>0</v>
      </c>
      <c r="AD4510">
        <v>0</v>
      </c>
      <c r="AE4510">
        <v>0.245417487398981</v>
      </c>
    </row>
    <row r="4511" spans="1:31" x14ac:dyDescent="0.3">
      <c r="A4511">
        <v>2460581</v>
      </c>
      <c r="B4511">
        <v>1</v>
      </c>
      <c r="C4511" t="s">
        <v>80</v>
      </c>
      <c r="D4511" t="s">
        <v>90</v>
      </c>
      <c r="E4511" t="s">
        <v>173</v>
      </c>
      <c r="F4511" t="s">
        <v>13171</v>
      </c>
      <c r="G4511" t="s">
        <v>175</v>
      </c>
      <c r="H4511" t="s">
        <v>144</v>
      </c>
      <c r="I4511" t="s">
        <v>136</v>
      </c>
      <c r="J4511" t="s">
        <v>137</v>
      </c>
      <c r="K4511" t="s">
        <v>138</v>
      </c>
      <c r="L4511" t="s">
        <v>11839</v>
      </c>
      <c r="M4511" t="s">
        <v>13172</v>
      </c>
      <c r="N4511">
        <v>3.8477777770000001</v>
      </c>
      <c r="O4511">
        <v>0</v>
      </c>
      <c r="P4511">
        <v>5</v>
      </c>
      <c r="Q4511">
        <v>0</v>
      </c>
      <c r="R4511">
        <v>0</v>
      </c>
      <c r="S4511">
        <v>0</v>
      </c>
      <c r="T4511">
        <v>2</v>
      </c>
      <c r="U4511">
        <v>0</v>
      </c>
      <c r="V4511">
        <v>0</v>
      </c>
      <c r="W4511">
        <v>0</v>
      </c>
      <c r="X4511">
        <v>6.0931689933493498</v>
      </c>
      <c r="Y4511">
        <v>0</v>
      </c>
      <c r="Z4511">
        <v>0</v>
      </c>
      <c r="AA4511">
        <v>0</v>
      </c>
      <c r="AB4511">
        <v>11.246042461319686</v>
      </c>
      <c r="AC4511">
        <v>0</v>
      </c>
      <c r="AD4511">
        <v>0</v>
      </c>
      <c r="AE4511">
        <v>17.339211454669034</v>
      </c>
    </row>
    <row r="4512" spans="1:31" x14ac:dyDescent="0.3">
      <c r="A4512">
        <v>2460681</v>
      </c>
      <c r="B4512">
        <v>1</v>
      </c>
      <c r="C4512" t="s">
        <v>80</v>
      </c>
      <c r="D4512" t="s">
        <v>103</v>
      </c>
      <c r="E4512" t="s">
        <v>147</v>
      </c>
      <c r="F4512" t="s">
        <v>12784</v>
      </c>
      <c r="G4512" t="s">
        <v>134</v>
      </c>
      <c r="H4512" t="s">
        <v>135</v>
      </c>
      <c r="I4512" t="s">
        <v>136</v>
      </c>
      <c r="J4512" t="s">
        <v>137</v>
      </c>
      <c r="K4512" t="s">
        <v>138</v>
      </c>
      <c r="L4512" t="s">
        <v>13173</v>
      </c>
      <c r="M4512" t="s">
        <v>13174</v>
      </c>
      <c r="N4512">
        <v>4.0602777769999996</v>
      </c>
      <c r="O4512">
        <v>0</v>
      </c>
      <c r="P4512">
        <v>32</v>
      </c>
      <c r="Q4512">
        <v>0</v>
      </c>
      <c r="R4512">
        <v>8</v>
      </c>
      <c r="S4512">
        <v>0</v>
      </c>
      <c r="T4512">
        <v>45</v>
      </c>
      <c r="U4512">
        <v>0</v>
      </c>
      <c r="V4512">
        <v>0</v>
      </c>
      <c r="W4512">
        <v>0</v>
      </c>
      <c r="X4512">
        <v>16.087428049922718</v>
      </c>
      <c r="Y4512">
        <v>0</v>
      </c>
      <c r="Z4512">
        <v>38.409230021201758</v>
      </c>
      <c r="AA4512">
        <v>0</v>
      </c>
      <c r="AB4512">
        <v>171.65371927622138</v>
      </c>
      <c r="AC4512">
        <v>0</v>
      </c>
      <c r="AD4512">
        <v>0</v>
      </c>
      <c r="AE4512">
        <v>226.15037734734585</v>
      </c>
    </row>
    <row r="4513" spans="1:31" x14ac:dyDescent="0.3">
      <c r="A4513">
        <v>2461285</v>
      </c>
      <c r="B4513">
        <v>1</v>
      </c>
      <c r="C4513" t="s">
        <v>80</v>
      </c>
      <c r="D4513" t="s">
        <v>101</v>
      </c>
      <c r="E4513" t="s">
        <v>159</v>
      </c>
      <c r="F4513" t="s">
        <v>13175</v>
      </c>
      <c r="G4513" t="s">
        <v>143</v>
      </c>
      <c r="H4513" t="s">
        <v>144</v>
      </c>
      <c r="I4513" t="s">
        <v>136</v>
      </c>
      <c r="J4513" t="s">
        <v>137</v>
      </c>
      <c r="K4513" t="s">
        <v>138</v>
      </c>
      <c r="L4513" t="s">
        <v>13176</v>
      </c>
      <c r="M4513" t="s">
        <v>13177</v>
      </c>
      <c r="N4513">
        <v>0.78166666600000001</v>
      </c>
      <c r="O4513">
        <v>0</v>
      </c>
      <c r="P4513">
        <v>354</v>
      </c>
      <c r="Q4513">
        <v>0</v>
      </c>
      <c r="R4513">
        <v>0</v>
      </c>
      <c r="S4513">
        <v>0</v>
      </c>
      <c r="T4513">
        <v>10</v>
      </c>
      <c r="U4513">
        <v>0</v>
      </c>
      <c r="V4513">
        <v>0</v>
      </c>
      <c r="W4513">
        <v>0</v>
      </c>
      <c r="X4513">
        <v>145.09957333719754</v>
      </c>
      <c r="Y4513">
        <v>0</v>
      </c>
      <c r="Z4513">
        <v>0</v>
      </c>
      <c r="AA4513">
        <v>0</v>
      </c>
      <c r="AB4513">
        <v>6.0466163799431101</v>
      </c>
      <c r="AC4513">
        <v>0</v>
      </c>
      <c r="AD4513">
        <v>0</v>
      </c>
      <c r="AE4513">
        <v>151.14618971714066</v>
      </c>
    </row>
    <row r="4514" spans="1:31" x14ac:dyDescent="0.3">
      <c r="A4514">
        <v>2461142</v>
      </c>
      <c r="B4514">
        <v>1</v>
      </c>
      <c r="C4514" t="s">
        <v>81</v>
      </c>
      <c r="D4514" t="s">
        <v>115</v>
      </c>
      <c r="E4514" t="s">
        <v>169</v>
      </c>
      <c r="F4514" t="s">
        <v>12055</v>
      </c>
      <c r="G4514" t="s">
        <v>149</v>
      </c>
      <c r="H4514" t="s">
        <v>135</v>
      </c>
      <c r="I4514" t="s">
        <v>136</v>
      </c>
      <c r="J4514" t="s">
        <v>137</v>
      </c>
      <c r="K4514" t="s">
        <v>138</v>
      </c>
      <c r="L4514" t="s">
        <v>13178</v>
      </c>
      <c r="M4514" t="s">
        <v>13179</v>
      </c>
      <c r="N4514">
        <v>1.0861111109999999</v>
      </c>
      <c r="O4514">
        <v>0</v>
      </c>
      <c r="P4514">
        <v>4572</v>
      </c>
      <c r="Q4514">
        <v>2</v>
      </c>
      <c r="R4514">
        <v>189</v>
      </c>
      <c r="S4514">
        <v>18</v>
      </c>
      <c r="T4514">
        <v>488</v>
      </c>
      <c r="U4514">
        <v>1</v>
      </c>
      <c r="V4514">
        <v>0</v>
      </c>
      <c r="W4514">
        <v>0</v>
      </c>
      <c r="X4514">
        <v>469.52138270954333</v>
      </c>
      <c r="Y4514">
        <v>7.507315044796365</v>
      </c>
      <c r="Z4514">
        <v>43.696185501047289</v>
      </c>
      <c r="AA4514">
        <v>46.495615889025785</v>
      </c>
      <c r="AB4514">
        <v>250.96357530518378</v>
      </c>
      <c r="AC4514">
        <v>138.25594611129176</v>
      </c>
      <c r="AD4514">
        <v>0</v>
      </c>
      <c r="AE4514">
        <v>956.44002056088834</v>
      </c>
    </row>
    <row r="4515" spans="1:31" x14ac:dyDescent="0.3">
      <c r="A4515">
        <v>2460452</v>
      </c>
      <c r="B4515">
        <v>1</v>
      </c>
      <c r="C4515" t="s">
        <v>80</v>
      </c>
      <c r="D4515" t="s">
        <v>82</v>
      </c>
      <c r="E4515" t="s">
        <v>141</v>
      </c>
      <c r="F4515" t="s">
        <v>11159</v>
      </c>
      <c r="G4515" t="s">
        <v>156</v>
      </c>
      <c r="H4515" t="s">
        <v>144</v>
      </c>
      <c r="I4515" t="s">
        <v>136</v>
      </c>
      <c r="J4515" t="s">
        <v>137</v>
      </c>
      <c r="K4515" t="s">
        <v>138</v>
      </c>
      <c r="L4515" t="s">
        <v>13180</v>
      </c>
      <c r="M4515" t="s">
        <v>13181</v>
      </c>
      <c r="N4515">
        <v>1.5905555549999999</v>
      </c>
      <c r="O4515">
        <v>0</v>
      </c>
      <c r="P4515">
        <v>111</v>
      </c>
      <c r="Q4515">
        <v>0</v>
      </c>
      <c r="R4515">
        <v>0</v>
      </c>
      <c r="S4515">
        <v>0</v>
      </c>
      <c r="T4515">
        <v>2</v>
      </c>
      <c r="U4515">
        <v>0</v>
      </c>
      <c r="V4515">
        <v>0</v>
      </c>
      <c r="W4515">
        <v>0</v>
      </c>
      <c r="X4515">
        <v>59.680762078234686</v>
      </c>
      <c r="Y4515">
        <v>0</v>
      </c>
      <c r="Z4515">
        <v>0</v>
      </c>
      <c r="AA4515">
        <v>0</v>
      </c>
      <c r="AB4515">
        <v>0.95704789148161618</v>
      </c>
      <c r="AC4515">
        <v>0</v>
      </c>
      <c r="AD4515">
        <v>0</v>
      </c>
      <c r="AE4515">
        <v>60.637809969716301</v>
      </c>
    </row>
    <row r="4516" spans="1:31" x14ac:dyDescent="0.3">
      <c r="A4516">
        <v>2461354</v>
      </c>
      <c r="B4516">
        <v>1</v>
      </c>
      <c r="C4516" t="s">
        <v>81</v>
      </c>
      <c r="D4516" t="s">
        <v>115</v>
      </c>
      <c r="E4516" t="s">
        <v>147</v>
      </c>
      <c r="F4516" t="s">
        <v>13182</v>
      </c>
      <c r="G4516" t="s">
        <v>149</v>
      </c>
      <c r="H4516" t="s">
        <v>135</v>
      </c>
      <c r="I4516" t="s">
        <v>136</v>
      </c>
      <c r="J4516" t="s">
        <v>137</v>
      </c>
      <c r="K4516" t="s">
        <v>138</v>
      </c>
      <c r="L4516" t="s">
        <v>13183</v>
      </c>
      <c r="M4516" t="s">
        <v>13184</v>
      </c>
      <c r="N4516">
        <v>3.46</v>
      </c>
      <c r="O4516">
        <v>0</v>
      </c>
      <c r="P4516">
        <v>15</v>
      </c>
      <c r="Q4516">
        <v>0</v>
      </c>
      <c r="R4516">
        <v>2</v>
      </c>
      <c r="S4516">
        <v>0</v>
      </c>
      <c r="T4516">
        <v>1</v>
      </c>
      <c r="U4516">
        <v>0</v>
      </c>
      <c r="V4516">
        <v>0</v>
      </c>
      <c r="W4516">
        <v>0</v>
      </c>
      <c r="X4516">
        <v>4.6704989405441513</v>
      </c>
      <c r="Y4516">
        <v>0</v>
      </c>
      <c r="Z4516">
        <v>1.1261234027958207</v>
      </c>
      <c r="AA4516">
        <v>0</v>
      </c>
      <c r="AB4516">
        <v>4.4998451755426334</v>
      </c>
      <c r="AC4516">
        <v>0</v>
      </c>
      <c r="AD4516">
        <v>0</v>
      </c>
      <c r="AE4516">
        <v>10.296467518882604</v>
      </c>
    </row>
    <row r="4517" spans="1:31" x14ac:dyDescent="0.3">
      <c r="A4517">
        <v>2461477</v>
      </c>
      <c r="B4517">
        <v>1</v>
      </c>
      <c r="C4517" t="s">
        <v>80</v>
      </c>
      <c r="D4517" t="s">
        <v>97</v>
      </c>
      <c r="E4517" t="s">
        <v>141</v>
      </c>
      <c r="F4517" t="s">
        <v>13185</v>
      </c>
      <c r="G4517" t="s">
        <v>143</v>
      </c>
      <c r="H4517" t="s">
        <v>144</v>
      </c>
      <c r="I4517" t="s">
        <v>136</v>
      </c>
      <c r="J4517" t="s">
        <v>137</v>
      </c>
      <c r="K4517" t="s">
        <v>138</v>
      </c>
      <c r="L4517" t="s">
        <v>13186</v>
      </c>
      <c r="M4517" t="s">
        <v>13187</v>
      </c>
      <c r="N4517">
        <v>0.42222222199999998</v>
      </c>
      <c r="O4517">
        <v>0</v>
      </c>
      <c r="P4517">
        <v>27</v>
      </c>
      <c r="Q4517">
        <v>0</v>
      </c>
      <c r="R4517">
        <v>0</v>
      </c>
      <c r="S4517">
        <v>0</v>
      </c>
      <c r="T4517">
        <v>7</v>
      </c>
      <c r="U4517">
        <v>0</v>
      </c>
      <c r="V4517">
        <v>0</v>
      </c>
      <c r="W4517">
        <v>0</v>
      </c>
      <c r="X4517">
        <v>4.0537981170124651</v>
      </c>
      <c r="Y4517">
        <v>0</v>
      </c>
      <c r="Z4517">
        <v>0</v>
      </c>
      <c r="AA4517">
        <v>0</v>
      </c>
      <c r="AB4517">
        <v>1.2007924636401297</v>
      </c>
      <c r="AC4517">
        <v>0</v>
      </c>
      <c r="AD4517">
        <v>0</v>
      </c>
      <c r="AE4517">
        <v>5.2545905806525948</v>
      </c>
    </row>
    <row r="4518" spans="1:31" x14ac:dyDescent="0.3">
      <c r="A4518">
        <v>2461162</v>
      </c>
      <c r="B4518">
        <v>1</v>
      </c>
      <c r="C4518" t="s">
        <v>81</v>
      </c>
      <c r="D4518" t="s">
        <v>120</v>
      </c>
      <c r="E4518" t="s">
        <v>147</v>
      </c>
      <c r="F4518" t="s">
        <v>12450</v>
      </c>
      <c r="G4518" t="s">
        <v>149</v>
      </c>
      <c r="H4518" t="s">
        <v>135</v>
      </c>
      <c r="I4518" t="s">
        <v>136</v>
      </c>
      <c r="J4518" t="s">
        <v>137</v>
      </c>
      <c r="K4518" t="s">
        <v>138</v>
      </c>
      <c r="L4518" t="s">
        <v>13188</v>
      </c>
      <c r="M4518" t="s">
        <v>13189</v>
      </c>
      <c r="N4518">
        <v>0.78333333299999997</v>
      </c>
      <c r="O4518">
        <v>0</v>
      </c>
      <c r="P4518">
        <v>878</v>
      </c>
      <c r="Q4518">
        <v>112</v>
      </c>
      <c r="R4518">
        <v>65</v>
      </c>
      <c r="S4518">
        <v>20</v>
      </c>
      <c r="T4518">
        <v>113</v>
      </c>
      <c r="U4518">
        <v>6</v>
      </c>
      <c r="V4518">
        <v>0</v>
      </c>
      <c r="W4518">
        <v>0</v>
      </c>
      <c r="X4518">
        <v>116.52502739183554</v>
      </c>
      <c r="Y4518">
        <v>31.108399287298568</v>
      </c>
      <c r="Z4518">
        <v>14.821288641983397</v>
      </c>
      <c r="AA4518">
        <v>69.842370587248439</v>
      </c>
      <c r="AB4518">
        <v>43.002400801739796</v>
      </c>
      <c r="AC4518">
        <v>446.03356943491366</v>
      </c>
      <c r="AD4518">
        <v>0</v>
      </c>
      <c r="AE4518">
        <v>721.33305614501933</v>
      </c>
    </row>
    <row r="4519" spans="1:31" x14ac:dyDescent="0.3">
      <c r="A4519">
        <v>2460521</v>
      </c>
      <c r="B4519">
        <v>1</v>
      </c>
      <c r="C4519" t="s">
        <v>81</v>
      </c>
      <c r="D4519" t="s">
        <v>127</v>
      </c>
      <c r="E4519" t="s">
        <v>159</v>
      </c>
      <c r="F4519" t="s">
        <v>13190</v>
      </c>
      <c r="G4519" t="s">
        <v>725</v>
      </c>
      <c r="H4519" t="s">
        <v>144</v>
      </c>
      <c r="I4519" t="s">
        <v>136</v>
      </c>
      <c r="J4519" t="s">
        <v>137</v>
      </c>
      <c r="K4519" t="s">
        <v>138</v>
      </c>
      <c r="L4519" t="s">
        <v>13191</v>
      </c>
      <c r="M4519" t="s">
        <v>13192</v>
      </c>
      <c r="N4519">
        <v>2.6638888879999998</v>
      </c>
      <c r="O4519">
        <v>0</v>
      </c>
      <c r="P4519">
        <v>72</v>
      </c>
      <c r="Q4519">
        <v>0</v>
      </c>
      <c r="R4519">
        <v>16</v>
      </c>
      <c r="S4519">
        <v>0</v>
      </c>
      <c r="T4519">
        <v>7</v>
      </c>
      <c r="U4519">
        <v>0</v>
      </c>
      <c r="V4519">
        <v>0</v>
      </c>
      <c r="W4519">
        <v>0</v>
      </c>
      <c r="X4519">
        <v>33.533302599867888</v>
      </c>
      <c r="Y4519">
        <v>0</v>
      </c>
      <c r="Z4519">
        <v>5.7128740980955914</v>
      </c>
      <c r="AA4519">
        <v>0</v>
      </c>
      <c r="AB4519">
        <v>24.410801852288337</v>
      </c>
      <c r="AC4519">
        <v>0</v>
      </c>
      <c r="AD4519">
        <v>0</v>
      </c>
      <c r="AE4519">
        <v>63.656978550251814</v>
      </c>
    </row>
    <row r="4520" spans="1:31" x14ac:dyDescent="0.3">
      <c r="A4520">
        <v>2461042</v>
      </c>
      <c r="B4520">
        <v>1</v>
      </c>
      <c r="C4520" t="s">
        <v>80</v>
      </c>
      <c r="D4520" t="s">
        <v>108</v>
      </c>
      <c r="E4520" t="s">
        <v>159</v>
      </c>
      <c r="F4520" t="s">
        <v>11676</v>
      </c>
      <c r="G4520" t="s">
        <v>8644</v>
      </c>
      <c r="H4520" t="s">
        <v>144</v>
      </c>
      <c r="I4520" t="s">
        <v>136</v>
      </c>
      <c r="J4520" t="s">
        <v>137</v>
      </c>
      <c r="K4520" t="s">
        <v>138</v>
      </c>
      <c r="L4520" t="s">
        <v>13193</v>
      </c>
      <c r="M4520" t="s">
        <v>13194</v>
      </c>
      <c r="N4520">
        <v>6.119722222</v>
      </c>
      <c r="O4520">
        <v>0</v>
      </c>
      <c r="P4520">
        <v>104</v>
      </c>
      <c r="Q4520">
        <v>0</v>
      </c>
      <c r="R4520">
        <v>16</v>
      </c>
      <c r="S4520">
        <v>0</v>
      </c>
      <c r="T4520">
        <v>11</v>
      </c>
      <c r="U4520">
        <v>0</v>
      </c>
      <c r="V4520">
        <v>0</v>
      </c>
      <c r="W4520">
        <v>0</v>
      </c>
      <c r="X4520">
        <v>107.6794641261165</v>
      </c>
      <c r="Y4520">
        <v>0</v>
      </c>
      <c r="Z4520">
        <v>11.879118277355813</v>
      </c>
      <c r="AA4520">
        <v>0</v>
      </c>
      <c r="AB4520">
        <v>27.384535571089565</v>
      </c>
      <c r="AC4520">
        <v>0</v>
      </c>
      <c r="AD4520">
        <v>0</v>
      </c>
      <c r="AE4520">
        <v>146.94311797456189</v>
      </c>
    </row>
    <row r="4521" spans="1:31" x14ac:dyDescent="0.3">
      <c r="A4521">
        <v>2461434</v>
      </c>
      <c r="B4521">
        <v>1</v>
      </c>
      <c r="C4521" t="s">
        <v>80</v>
      </c>
      <c r="D4521" t="s">
        <v>84</v>
      </c>
      <c r="E4521" t="s">
        <v>141</v>
      </c>
      <c r="F4521" t="s">
        <v>9450</v>
      </c>
      <c r="G4521" t="s">
        <v>156</v>
      </c>
      <c r="H4521" t="s">
        <v>144</v>
      </c>
      <c r="I4521" t="s">
        <v>136</v>
      </c>
      <c r="J4521" t="s">
        <v>137</v>
      </c>
      <c r="K4521" t="s">
        <v>138</v>
      </c>
      <c r="L4521" t="s">
        <v>13195</v>
      </c>
      <c r="M4521" t="s">
        <v>13196</v>
      </c>
      <c r="N4521">
        <v>4.7080555549999996</v>
      </c>
      <c r="O4521">
        <v>0</v>
      </c>
      <c r="P4521">
        <v>155</v>
      </c>
      <c r="Q4521">
        <v>0</v>
      </c>
      <c r="R4521">
        <v>0</v>
      </c>
      <c r="S4521">
        <v>0</v>
      </c>
      <c r="T4521">
        <v>54</v>
      </c>
      <c r="U4521">
        <v>0</v>
      </c>
      <c r="V4521">
        <v>0</v>
      </c>
      <c r="W4521">
        <v>0</v>
      </c>
      <c r="X4521">
        <v>192.81302135166968</v>
      </c>
      <c r="Y4521">
        <v>0</v>
      </c>
      <c r="Z4521">
        <v>0</v>
      </c>
      <c r="AA4521">
        <v>0</v>
      </c>
      <c r="AB4521">
        <v>215.12740279559901</v>
      </c>
      <c r="AC4521">
        <v>0</v>
      </c>
      <c r="AD4521">
        <v>0</v>
      </c>
      <c r="AE4521">
        <v>407.94042414726869</v>
      </c>
    </row>
    <row r="4522" spans="1:31" x14ac:dyDescent="0.3">
      <c r="A4522">
        <v>2461056</v>
      </c>
      <c r="B4522">
        <v>1</v>
      </c>
      <c r="C4522" t="s">
        <v>81</v>
      </c>
      <c r="D4522" t="s">
        <v>112</v>
      </c>
      <c r="E4522" t="s">
        <v>132</v>
      </c>
      <c r="F4522" t="s">
        <v>12878</v>
      </c>
      <c r="G4522" t="s">
        <v>149</v>
      </c>
      <c r="H4522" t="s">
        <v>135</v>
      </c>
      <c r="I4522" t="s">
        <v>136</v>
      </c>
      <c r="J4522" t="s">
        <v>137</v>
      </c>
      <c r="K4522" t="s">
        <v>138</v>
      </c>
      <c r="L4522" t="s">
        <v>13197</v>
      </c>
      <c r="M4522" t="s">
        <v>12653</v>
      </c>
      <c r="N4522">
        <v>0.96666666599999995</v>
      </c>
      <c r="O4522">
        <v>1</v>
      </c>
      <c r="P4522">
        <v>1079</v>
      </c>
      <c r="Q4522">
        <v>22</v>
      </c>
      <c r="R4522">
        <v>212</v>
      </c>
      <c r="S4522">
        <v>17</v>
      </c>
      <c r="T4522">
        <v>54</v>
      </c>
      <c r="U4522">
        <v>1</v>
      </c>
      <c r="V4522">
        <v>0</v>
      </c>
      <c r="W4522">
        <v>0.32269361873489999</v>
      </c>
      <c r="X4522">
        <v>125.84364718697417</v>
      </c>
      <c r="Y4522">
        <v>113.66932275104246</v>
      </c>
      <c r="Z4522">
        <v>11.906138101732108</v>
      </c>
      <c r="AA4522">
        <v>65.400735842126394</v>
      </c>
      <c r="AB4522">
        <v>23.470325372003714</v>
      </c>
      <c r="AC4522">
        <v>98.475372433031936</v>
      </c>
      <c r="AD4522">
        <v>0</v>
      </c>
      <c r="AE4522">
        <v>439.08823530564564</v>
      </c>
    </row>
    <row r="4523" spans="1:31" x14ac:dyDescent="0.3">
      <c r="A4523">
        <v>2461348</v>
      </c>
      <c r="B4523">
        <v>1</v>
      </c>
      <c r="C4523" t="s">
        <v>80</v>
      </c>
      <c r="D4523" t="s">
        <v>96</v>
      </c>
      <c r="E4523" t="s">
        <v>173</v>
      </c>
      <c r="F4523" t="s">
        <v>13198</v>
      </c>
      <c r="G4523" t="s">
        <v>461</v>
      </c>
      <c r="H4523" t="s">
        <v>144</v>
      </c>
      <c r="I4523" t="s">
        <v>136</v>
      </c>
      <c r="J4523" t="s">
        <v>137</v>
      </c>
      <c r="K4523" t="s">
        <v>138</v>
      </c>
      <c r="L4523" t="s">
        <v>13199</v>
      </c>
      <c r="M4523" t="s">
        <v>13200</v>
      </c>
      <c r="N4523">
        <v>2.7711111110000002</v>
      </c>
      <c r="O4523">
        <v>0</v>
      </c>
      <c r="P4523">
        <v>1</v>
      </c>
      <c r="Q4523">
        <v>0</v>
      </c>
      <c r="R4523">
        <v>0</v>
      </c>
      <c r="S4523">
        <v>0</v>
      </c>
      <c r="T4523">
        <v>0</v>
      </c>
      <c r="U4523">
        <v>0</v>
      </c>
      <c r="V4523">
        <v>0</v>
      </c>
      <c r="W4523">
        <v>0</v>
      </c>
      <c r="X4523">
        <v>7.3576001565365043</v>
      </c>
      <c r="Y4523">
        <v>0</v>
      </c>
      <c r="Z4523">
        <v>0</v>
      </c>
      <c r="AA4523">
        <v>0</v>
      </c>
      <c r="AB4523">
        <v>0</v>
      </c>
      <c r="AC4523">
        <v>0</v>
      </c>
      <c r="AD4523">
        <v>0</v>
      </c>
      <c r="AE4523">
        <v>7.3576001565365043</v>
      </c>
    </row>
    <row r="4524" spans="1:31" x14ac:dyDescent="0.3">
      <c r="A4524">
        <v>2461818</v>
      </c>
      <c r="B4524">
        <v>1</v>
      </c>
      <c r="C4524" t="s">
        <v>81</v>
      </c>
      <c r="D4524" t="s">
        <v>115</v>
      </c>
      <c r="E4524" t="s">
        <v>141</v>
      </c>
      <c r="F4524" t="s">
        <v>13201</v>
      </c>
      <c r="G4524" t="s">
        <v>200</v>
      </c>
      <c r="H4524" t="s">
        <v>144</v>
      </c>
      <c r="I4524" t="s">
        <v>136</v>
      </c>
      <c r="J4524" t="s">
        <v>137</v>
      </c>
      <c r="K4524" t="s">
        <v>138</v>
      </c>
      <c r="L4524" t="s">
        <v>13202</v>
      </c>
      <c r="M4524" t="s">
        <v>13203</v>
      </c>
      <c r="N4524">
        <v>3.878333333</v>
      </c>
      <c r="O4524">
        <v>0</v>
      </c>
      <c r="P4524">
        <v>32</v>
      </c>
      <c r="Q4524">
        <v>0</v>
      </c>
      <c r="R4524">
        <v>1</v>
      </c>
      <c r="S4524">
        <v>0</v>
      </c>
      <c r="T4524">
        <v>0</v>
      </c>
      <c r="U4524">
        <v>0</v>
      </c>
      <c r="V4524">
        <v>0</v>
      </c>
      <c r="W4524">
        <v>0</v>
      </c>
      <c r="X4524">
        <v>8.3449462197466442</v>
      </c>
      <c r="Y4524">
        <v>0</v>
      </c>
      <c r="Z4524">
        <v>0</v>
      </c>
      <c r="AA4524">
        <v>0</v>
      </c>
      <c r="AB4524">
        <v>0</v>
      </c>
      <c r="AC4524">
        <v>0</v>
      </c>
      <c r="AD4524">
        <v>0</v>
      </c>
      <c r="AE4524">
        <v>8.3449462197466442</v>
      </c>
    </row>
    <row r="4525" spans="1:31" x14ac:dyDescent="0.3">
      <c r="A4525">
        <v>2461795</v>
      </c>
      <c r="B4525">
        <v>1</v>
      </c>
      <c r="C4525" t="s">
        <v>80</v>
      </c>
      <c r="D4525" t="s">
        <v>88</v>
      </c>
      <c r="E4525" t="s">
        <v>284</v>
      </c>
      <c r="F4525" t="s">
        <v>13204</v>
      </c>
      <c r="G4525" t="s">
        <v>149</v>
      </c>
      <c r="H4525" t="s">
        <v>135</v>
      </c>
      <c r="I4525" t="s">
        <v>136</v>
      </c>
      <c r="J4525" t="s">
        <v>137</v>
      </c>
      <c r="K4525" t="s">
        <v>138</v>
      </c>
      <c r="L4525" t="s">
        <v>13205</v>
      </c>
      <c r="M4525" t="s">
        <v>13206</v>
      </c>
      <c r="N4525">
        <v>0.20361111100000001</v>
      </c>
      <c r="O4525">
        <v>1</v>
      </c>
      <c r="P4525">
        <v>8191</v>
      </c>
      <c r="Q4525">
        <v>0</v>
      </c>
      <c r="R4525">
        <v>2</v>
      </c>
      <c r="S4525">
        <v>13</v>
      </c>
      <c r="T4525">
        <v>1166</v>
      </c>
      <c r="U4525">
        <v>4</v>
      </c>
      <c r="V4525">
        <v>6</v>
      </c>
      <c r="W4525">
        <v>3.3746746728271608</v>
      </c>
      <c r="X4525">
        <v>555.14291018867925</v>
      </c>
      <c r="Y4525">
        <v>0</v>
      </c>
      <c r="Z4525">
        <v>0.10732573500815309</v>
      </c>
      <c r="AA4525">
        <v>38.56056980064831</v>
      </c>
      <c r="AB4525">
        <v>446.6497305476629</v>
      </c>
      <c r="AC4525">
        <v>18.320686580637911</v>
      </c>
      <c r="AD4525">
        <v>9.256890087566882</v>
      </c>
      <c r="AE4525">
        <v>1071.4127876130306</v>
      </c>
    </row>
    <row r="4526" spans="1:31" x14ac:dyDescent="0.3">
      <c r="A4526">
        <v>2461649</v>
      </c>
      <c r="B4526">
        <v>1</v>
      </c>
      <c r="C4526" t="s">
        <v>80</v>
      </c>
      <c r="D4526" t="s">
        <v>99</v>
      </c>
      <c r="E4526" t="s">
        <v>147</v>
      </c>
      <c r="F4526" t="s">
        <v>13207</v>
      </c>
      <c r="G4526" t="s">
        <v>134</v>
      </c>
      <c r="H4526" t="s">
        <v>135</v>
      </c>
      <c r="I4526" t="s">
        <v>136</v>
      </c>
      <c r="J4526" t="s">
        <v>137</v>
      </c>
      <c r="K4526" t="s">
        <v>138</v>
      </c>
      <c r="L4526" t="s">
        <v>13208</v>
      </c>
      <c r="M4526" t="s">
        <v>13209</v>
      </c>
      <c r="N4526">
        <v>2.9011111110000001</v>
      </c>
      <c r="O4526">
        <v>0</v>
      </c>
      <c r="P4526">
        <v>82</v>
      </c>
      <c r="Q4526">
        <v>0</v>
      </c>
      <c r="R4526">
        <v>0</v>
      </c>
      <c r="S4526">
        <v>0</v>
      </c>
      <c r="T4526">
        <v>1</v>
      </c>
      <c r="U4526">
        <v>0</v>
      </c>
      <c r="V4526">
        <v>1</v>
      </c>
      <c r="W4526">
        <v>0</v>
      </c>
      <c r="X4526">
        <v>40.418367487907858</v>
      </c>
      <c r="Y4526">
        <v>0</v>
      </c>
      <c r="Z4526">
        <v>0</v>
      </c>
      <c r="AA4526">
        <v>0</v>
      </c>
      <c r="AB4526">
        <v>6.639847301925203E-2</v>
      </c>
      <c r="AC4526">
        <v>0</v>
      </c>
      <c r="AD4526">
        <v>13.623987162915832</v>
      </c>
      <c r="AE4526">
        <v>54.108753123842945</v>
      </c>
    </row>
    <row r="4527" spans="1:31" x14ac:dyDescent="0.3">
      <c r="A4527">
        <v>2461626</v>
      </c>
      <c r="B4527">
        <v>1</v>
      </c>
      <c r="C4527" t="s">
        <v>80</v>
      </c>
      <c r="D4527" t="s">
        <v>84</v>
      </c>
      <c r="E4527" t="s">
        <v>132</v>
      </c>
      <c r="F4527" t="s">
        <v>13210</v>
      </c>
      <c r="G4527" t="s">
        <v>3644</v>
      </c>
      <c r="H4527" t="s">
        <v>135</v>
      </c>
      <c r="I4527" t="s">
        <v>136</v>
      </c>
      <c r="J4527" t="s">
        <v>137</v>
      </c>
      <c r="K4527" t="s">
        <v>138</v>
      </c>
      <c r="L4527" t="s">
        <v>13211</v>
      </c>
      <c r="M4527" t="s">
        <v>13212</v>
      </c>
      <c r="N4527">
        <v>6.7661111109999998</v>
      </c>
      <c r="O4527">
        <v>1</v>
      </c>
      <c r="P4527">
        <v>988</v>
      </c>
      <c r="Q4527">
        <v>2</v>
      </c>
      <c r="R4527">
        <v>56</v>
      </c>
      <c r="S4527">
        <v>4</v>
      </c>
      <c r="T4527">
        <v>129</v>
      </c>
      <c r="U4527">
        <v>0</v>
      </c>
      <c r="V4527">
        <v>0</v>
      </c>
      <c r="W4527">
        <v>1.9558743356342851</v>
      </c>
      <c r="X4527">
        <v>1638.0188856821355</v>
      </c>
      <c r="Y4527">
        <v>3.4647905125323253</v>
      </c>
      <c r="Z4527">
        <v>87.485302291250051</v>
      </c>
      <c r="AA4527">
        <v>26.190759285394353</v>
      </c>
      <c r="AB4527">
        <v>757.18284712252932</v>
      </c>
      <c r="AC4527">
        <v>0</v>
      </c>
      <c r="AD4527">
        <v>0</v>
      </c>
      <c r="AE4527">
        <v>2514.2984592294756</v>
      </c>
    </row>
    <row r="4528" spans="1:31" x14ac:dyDescent="0.3">
      <c r="A4528">
        <v>2462167</v>
      </c>
      <c r="B4528">
        <v>1</v>
      </c>
      <c r="C4528" t="s">
        <v>81</v>
      </c>
      <c r="D4528" t="s">
        <v>112</v>
      </c>
      <c r="E4528" t="s">
        <v>173</v>
      </c>
      <c r="F4528" t="s">
        <v>13213</v>
      </c>
      <c r="G4528" t="s">
        <v>175</v>
      </c>
      <c r="H4528" t="s">
        <v>144</v>
      </c>
      <c r="I4528" t="s">
        <v>136</v>
      </c>
      <c r="J4528" t="s">
        <v>137</v>
      </c>
      <c r="K4528" t="s">
        <v>138</v>
      </c>
      <c r="L4528" t="s">
        <v>13214</v>
      </c>
      <c r="M4528" t="s">
        <v>13215</v>
      </c>
      <c r="N4528">
        <v>1.369444444</v>
      </c>
      <c r="O4528">
        <v>0</v>
      </c>
      <c r="P4528">
        <v>2</v>
      </c>
      <c r="Q4528">
        <v>0</v>
      </c>
      <c r="R4528">
        <v>1</v>
      </c>
      <c r="S4528">
        <v>0</v>
      </c>
      <c r="T4528">
        <v>0</v>
      </c>
      <c r="U4528">
        <v>0</v>
      </c>
      <c r="V4528">
        <v>0</v>
      </c>
      <c r="W4528">
        <v>0</v>
      </c>
      <c r="X4528">
        <v>0.57304480695497018</v>
      </c>
      <c r="Y4528">
        <v>0</v>
      </c>
      <c r="Z4528">
        <v>3.0934252210407364E-3</v>
      </c>
      <c r="AA4528">
        <v>0</v>
      </c>
      <c r="AB4528">
        <v>0</v>
      </c>
      <c r="AC4528">
        <v>0</v>
      </c>
      <c r="AD4528">
        <v>0</v>
      </c>
      <c r="AE4528">
        <v>0.5761382321760109</v>
      </c>
    </row>
    <row r="4529" spans="1:31" x14ac:dyDescent="0.3">
      <c r="A4529">
        <v>2461858</v>
      </c>
      <c r="B4529">
        <v>1</v>
      </c>
      <c r="C4529" t="s">
        <v>80</v>
      </c>
      <c r="D4529" t="s">
        <v>99</v>
      </c>
      <c r="E4529" t="s">
        <v>141</v>
      </c>
      <c r="F4529" t="s">
        <v>13216</v>
      </c>
      <c r="G4529" t="s">
        <v>156</v>
      </c>
      <c r="H4529" t="s">
        <v>144</v>
      </c>
      <c r="I4529" t="s">
        <v>136</v>
      </c>
      <c r="J4529" t="s">
        <v>137</v>
      </c>
      <c r="K4529" t="s">
        <v>138</v>
      </c>
      <c r="L4529" t="s">
        <v>13217</v>
      </c>
      <c r="M4529" t="s">
        <v>13218</v>
      </c>
      <c r="N4529">
        <v>0.81305555500000004</v>
      </c>
      <c r="O4529">
        <v>0</v>
      </c>
      <c r="P4529">
        <v>3</v>
      </c>
      <c r="Q4529">
        <v>0</v>
      </c>
      <c r="R4529">
        <v>1</v>
      </c>
      <c r="S4529">
        <v>0</v>
      </c>
      <c r="T4529">
        <v>1</v>
      </c>
      <c r="U4529">
        <v>0</v>
      </c>
      <c r="V4529">
        <v>0</v>
      </c>
      <c r="W4529">
        <v>0</v>
      </c>
      <c r="X4529">
        <v>0.52078386435150414</v>
      </c>
      <c r="Y4529">
        <v>0</v>
      </c>
      <c r="Z4529">
        <v>0</v>
      </c>
      <c r="AA4529">
        <v>0</v>
      </c>
      <c r="AB4529">
        <v>1.4230690125470531</v>
      </c>
      <c r="AC4529">
        <v>0</v>
      </c>
      <c r="AD4529">
        <v>0</v>
      </c>
      <c r="AE4529">
        <v>1.9438528768985572</v>
      </c>
    </row>
    <row r="4530" spans="1:31" x14ac:dyDescent="0.3">
      <c r="A4530">
        <v>2461918</v>
      </c>
      <c r="B4530">
        <v>1</v>
      </c>
      <c r="C4530" t="s">
        <v>81</v>
      </c>
      <c r="D4530" t="s">
        <v>121</v>
      </c>
      <c r="E4530" t="s">
        <v>132</v>
      </c>
      <c r="F4530" t="s">
        <v>7294</v>
      </c>
      <c r="G4530" t="s">
        <v>149</v>
      </c>
      <c r="H4530" t="s">
        <v>135</v>
      </c>
      <c r="I4530" t="s">
        <v>136</v>
      </c>
      <c r="J4530" t="s">
        <v>137</v>
      </c>
      <c r="K4530" t="s">
        <v>138</v>
      </c>
      <c r="L4530" t="s">
        <v>13219</v>
      </c>
      <c r="M4530" t="s">
        <v>13220</v>
      </c>
      <c r="N4530">
        <v>0.42888888800000002</v>
      </c>
      <c r="O4530">
        <v>0</v>
      </c>
      <c r="P4530">
        <v>281</v>
      </c>
      <c r="Q4530">
        <v>4</v>
      </c>
      <c r="R4530">
        <v>37</v>
      </c>
      <c r="S4530">
        <v>6</v>
      </c>
      <c r="T4530">
        <v>15</v>
      </c>
      <c r="U4530">
        <v>0</v>
      </c>
      <c r="V4530">
        <v>0</v>
      </c>
      <c r="W4530">
        <v>0</v>
      </c>
      <c r="X4530">
        <v>15.117177317402156</v>
      </c>
      <c r="Y4530">
        <v>0.83008587990088434</v>
      </c>
      <c r="Z4530">
        <v>3.7929926122478115</v>
      </c>
      <c r="AA4530">
        <v>9.8154881083998617</v>
      </c>
      <c r="AB4530">
        <v>6.4473919293172619</v>
      </c>
      <c r="AC4530">
        <v>0</v>
      </c>
      <c r="AD4530">
        <v>0</v>
      </c>
      <c r="AE4530">
        <v>36.003135847267977</v>
      </c>
    </row>
    <row r="4531" spans="1:31" x14ac:dyDescent="0.3">
      <c r="A4531">
        <v>2462250</v>
      </c>
      <c r="B4531">
        <v>1</v>
      </c>
      <c r="C4531" t="s">
        <v>80</v>
      </c>
      <c r="D4531" t="s">
        <v>97</v>
      </c>
      <c r="E4531" t="s">
        <v>147</v>
      </c>
      <c r="F4531" t="s">
        <v>13221</v>
      </c>
      <c r="G4531" t="s">
        <v>143</v>
      </c>
      <c r="H4531" t="s">
        <v>135</v>
      </c>
      <c r="I4531" t="s">
        <v>136</v>
      </c>
      <c r="J4531" t="s">
        <v>137</v>
      </c>
      <c r="K4531" t="s">
        <v>138</v>
      </c>
      <c r="L4531" t="s">
        <v>13222</v>
      </c>
      <c r="M4531" t="s">
        <v>13223</v>
      </c>
      <c r="N4531">
        <v>1.3847222219999999</v>
      </c>
      <c r="O4531">
        <v>0</v>
      </c>
      <c r="P4531">
        <v>220</v>
      </c>
      <c r="Q4531">
        <v>0</v>
      </c>
      <c r="R4531">
        <v>6</v>
      </c>
      <c r="S4531">
        <v>0</v>
      </c>
      <c r="T4531">
        <v>36</v>
      </c>
      <c r="U4531">
        <v>0</v>
      </c>
      <c r="V4531">
        <v>0</v>
      </c>
      <c r="W4531">
        <v>0</v>
      </c>
      <c r="X4531">
        <v>179.16344677506657</v>
      </c>
      <c r="Y4531">
        <v>0</v>
      </c>
      <c r="Z4531">
        <v>2.8197201067739623</v>
      </c>
      <c r="AA4531">
        <v>0</v>
      </c>
      <c r="AB4531">
        <v>22.737693951693011</v>
      </c>
      <c r="AC4531">
        <v>0</v>
      </c>
      <c r="AD4531">
        <v>0</v>
      </c>
      <c r="AE4531">
        <v>204.72086083353355</v>
      </c>
    </row>
    <row r="4532" spans="1:31" x14ac:dyDescent="0.3">
      <c r="A4532">
        <v>2462213</v>
      </c>
      <c r="B4532">
        <v>1</v>
      </c>
      <c r="C4532" t="s">
        <v>80</v>
      </c>
      <c r="D4532" t="s">
        <v>103</v>
      </c>
      <c r="E4532" t="s">
        <v>147</v>
      </c>
      <c r="F4532" t="s">
        <v>12420</v>
      </c>
      <c r="G4532" t="s">
        <v>134</v>
      </c>
      <c r="H4532" t="s">
        <v>135</v>
      </c>
      <c r="I4532" t="s">
        <v>136</v>
      </c>
      <c r="J4532" t="s">
        <v>137</v>
      </c>
      <c r="K4532" t="s">
        <v>138</v>
      </c>
      <c r="L4532" t="s">
        <v>13224</v>
      </c>
      <c r="M4532" t="s">
        <v>13225</v>
      </c>
      <c r="N4532">
        <v>2.2886111109999998</v>
      </c>
      <c r="O4532">
        <v>0</v>
      </c>
      <c r="P4532">
        <v>0</v>
      </c>
      <c r="Q4532">
        <v>0</v>
      </c>
      <c r="R4532">
        <v>0</v>
      </c>
      <c r="S4532">
        <v>1</v>
      </c>
      <c r="T4532">
        <v>1</v>
      </c>
      <c r="U4532">
        <v>0</v>
      </c>
      <c r="V4532">
        <v>0</v>
      </c>
      <c r="W4532">
        <v>0</v>
      </c>
      <c r="X4532">
        <v>0</v>
      </c>
      <c r="Y4532">
        <v>0</v>
      </c>
      <c r="Z4532">
        <v>0</v>
      </c>
      <c r="AA4532">
        <v>60.25178724973113</v>
      </c>
      <c r="AB4532">
        <v>0</v>
      </c>
      <c r="AC4532">
        <v>0</v>
      </c>
      <c r="AD4532">
        <v>0</v>
      </c>
      <c r="AE4532">
        <v>60.25178724973113</v>
      </c>
    </row>
    <row r="4533" spans="1:31" x14ac:dyDescent="0.3">
      <c r="A4533">
        <v>2461672</v>
      </c>
      <c r="B4533">
        <v>1</v>
      </c>
      <c r="C4533" t="s">
        <v>80</v>
      </c>
      <c r="D4533" t="s">
        <v>96</v>
      </c>
      <c r="E4533" t="s">
        <v>141</v>
      </c>
      <c r="F4533" t="s">
        <v>5829</v>
      </c>
      <c r="G4533" t="s">
        <v>8644</v>
      </c>
      <c r="H4533" t="s">
        <v>144</v>
      </c>
      <c r="I4533" t="s">
        <v>136</v>
      </c>
      <c r="J4533" t="s">
        <v>137</v>
      </c>
      <c r="K4533" t="s">
        <v>138</v>
      </c>
      <c r="L4533" t="s">
        <v>13226</v>
      </c>
      <c r="M4533" t="s">
        <v>13227</v>
      </c>
      <c r="N4533">
        <v>2.1088888880000001</v>
      </c>
      <c r="O4533">
        <v>0</v>
      </c>
      <c r="P4533">
        <v>60</v>
      </c>
      <c r="Q4533">
        <v>0</v>
      </c>
      <c r="R4533">
        <v>0</v>
      </c>
      <c r="S4533">
        <v>0</v>
      </c>
      <c r="T4533">
        <v>0</v>
      </c>
      <c r="U4533">
        <v>0</v>
      </c>
      <c r="V4533">
        <v>0</v>
      </c>
      <c r="W4533">
        <v>0</v>
      </c>
      <c r="X4533">
        <v>49.161918681263771</v>
      </c>
      <c r="Y4533">
        <v>0</v>
      </c>
      <c r="Z4533">
        <v>0</v>
      </c>
      <c r="AA4533">
        <v>0</v>
      </c>
      <c r="AB4533">
        <v>0</v>
      </c>
      <c r="AC4533">
        <v>0</v>
      </c>
      <c r="AD4533">
        <v>0</v>
      </c>
      <c r="AE4533">
        <v>49.161918681263771</v>
      </c>
    </row>
    <row r="4534" spans="1:31" x14ac:dyDescent="0.3">
      <c r="A4534">
        <v>2462004</v>
      </c>
      <c r="B4534">
        <v>1</v>
      </c>
      <c r="C4534" t="s">
        <v>80</v>
      </c>
      <c r="D4534" t="s">
        <v>83</v>
      </c>
      <c r="E4534" t="s">
        <v>173</v>
      </c>
      <c r="F4534" t="s">
        <v>13228</v>
      </c>
      <c r="G4534" t="s">
        <v>461</v>
      </c>
      <c r="H4534" t="s">
        <v>144</v>
      </c>
      <c r="I4534" t="s">
        <v>136</v>
      </c>
      <c r="J4534" t="s">
        <v>137</v>
      </c>
      <c r="K4534" t="s">
        <v>138</v>
      </c>
      <c r="L4534" t="s">
        <v>13229</v>
      </c>
      <c r="M4534" t="s">
        <v>13230</v>
      </c>
      <c r="N4534">
        <v>1.349722222</v>
      </c>
      <c r="O4534">
        <v>0</v>
      </c>
      <c r="P4534">
        <v>1</v>
      </c>
      <c r="Q4534">
        <v>0</v>
      </c>
      <c r="R4534">
        <v>0</v>
      </c>
      <c r="S4534">
        <v>0</v>
      </c>
      <c r="T4534">
        <v>0</v>
      </c>
      <c r="U4534">
        <v>0</v>
      </c>
      <c r="V4534">
        <v>0</v>
      </c>
      <c r="W4534">
        <v>0</v>
      </c>
      <c r="X4534">
        <v>1.1427219130390744</v>
      </c>
      <c r="Y4534">
        <v>0</v>
      </c>
      <c r="Z4534">
        <v>0</v>
      </c>
      <c r="AA4534">
        <v>0</v>
      </c>
      <c r="AB4534">
        <v>0</v>
      </c>
      <c r="AC4534">
        <v>0</v>
      </c>
      <c r="AD4534">
        <v>0</v>
      </c>
      <c r="AE4534">
        <v>1.1427219130390744</v>
      </c>
    </row>
    <row r="4535" spans="1:31" x14ac:dyDescent="0.3">
      <c r="A4535">
        <v>2461958</v>
      </c>
      <c r="B4535">
        <v>1</v>
      </c>
      <c r="C4535" t="s">
        <v>81</v>
      </c>
      <c r="D4535" t="s">
        <v>116</v>
      </c>
      <c r="E4535" t="s">
        <v>147</v>
      </c>
      <c r="F4535" t="s">
        <v>13231</v>
      </c>
      <c r="G4535" t="s">
        <v>149</v>
      </c>
      <c r="H4535" t="s">
        <v>135</v>
      </c>
      <c r="I4535" t="s">
        <v>136</v>
      </c>
      <c r="J4535" t="s">
        <v>137</v>
      </c>
      <c r="K4535" t="s">
        <v>138</v>
      </c>
      <c r="L4535" t="s">
        <v>13232</v>
      </c>
      <c r="M4535" t="s">
        <v>13233</v>
      </c>
      <c r="N4535">
        <v>0.152777777</v>
      </c>
      <c r="O4535">
        <v>0</v>
      </c>
      <c r="P4535">
        <v>1811</v>
      </c>
      <c r="Q4535">
        <v>0</v>
      </c>
      <c r="R4535">
        <v>0</v>
      </c>
      <c r="S4535">
        <v>0</v>
      </c>
      <c r="T4535">
        <v>66</v>
      </c>
      <c r="U4535">
        <v>0</v>
      </c>
      <c r="V4535">
        <v>0</v>
      </c>
      <c r="W4535">
        <v>0</v>
      </c>
      <c r="X4535">
        <v>54.948328988747733</v>
      </c>
      <c r="Y4535">
        <v>0</v>
      </c>
      <c r="Z4535">
        <v>0</v>
      </c>
      <c r="AA4535">
        <v>0</v>
      </c>
      <c r="AB4535">
        <v>10.486579054515966</v>
      </c>
      <c r="AC4535">
        <v>0</v>
      </c>
      <c r="AD4535">
        <v>0</v>
      </c>
      <c r="AE4535">
        <v>65.434908043263704</v>
      </c>
    </row>
    <row r="4536" spans="1:31" x14ac:dyDescent="0.3">
      <c r="A4536">
        <v>2462110</v>
      </c>
      <c r="B4536">
        <v>1</v>
      </c>
      <c r="C4536" t="s">
        <v>81</v>
      </c>
      <c r="D4536" t="s">
        <v>113</v>
      </c>
      <c r="E4536" t="s">
        <v>284</v>
      </c>
      <c r="F4536" t="s">
        <v>13234</v>
      </c>
      <c r="G4536" t="s">
        <v>149</v>
      </c>
      <c r="H4536" t="s">
        <v>135</v>
      </c>
      <c r="I4536" t="s">
        <v>660</v>
      </c>
      <c r="J4536" t="s">
        <v>137</v>
      </c>
      <c r="K4536" t="s">
        <v>138</v>
      </c>
      <c r="L4536" t="s">
        <v>13235</v>
      </c>
      <c r="M4536" t="s">
        <v>13236</v>
      </c>
      <c r="N4536">
        <v>3.9447221999999997E-2</v>
      </c>
      <c r="O4536">
        <v>0</v>
      </c>
      <c r="P4536">
        <v>11628</v>
      </c>
      <c r="Q4536">
        <v>3</v>
      </c>
      <c r="R4536">
        <v>161</v>
      </c>
      <c r="S4536">
        <v>18</v>
      </c>
      <c r="T4536">
        <v>1910</v>
      </c>
      <c r="U4536">
        <v>5</v>
      </c>
      <c r="V4536">
        <v>15</v>
      </c>
      <c r="W4536">
        <v>0</v>
      </c>
      <c r="X4536">
        <v>143.62242866125069</v>
      </c>
      <c r="Y4536">
        <v>0.89591567950935669</v>
      </c>
      <c r="Z4536">
        <v>1.0309841781923876</v>
      </c>
      <c r="AA4536">
        <v>14.223851220095151</v>
      </c>
      <c r="AB4536">
        <v>73.915546649908109</v>
      </c>
      <c r="AC4536">
        <v>13.381685614445136</v>
      </c>
      <c r="AD4536">
        <v>1.4720647716617485</v>
      </c>
      <c r="AE4536">
        <v>248.5424767750626</v>
      </c>
    </row>
    <row r="4537" spans="1:31" x14ac:dyDescent="0.3">
      <c r="A4537">
        <v>2461878</v>
      </c>
      <c r="B4537">
        <v>1</v>
      </c>
      <c r="C4537" t="s">
        <v>81</v>
      </c>
      <c r="D4537" t="s">
        <v>115</v>
      </c>
      <c r="E4537" t="s">
        <v>141</v>
      </c>
      <c r="F4537" t="s">
        <v>13237</v>
      </c>
      <c r="G4537" t="s">
        <v>200</v>
      </c>
      <c r="H4537" t="s">
        <v>144</v>
      </c>
      <c r="I4537" t="s">
        <v>136</v>
      </c>
      <c r="J4537" t="s">
        <v>137</v>
      </c>
      <c r="K4537" t="s">
        <v>138</v>
      </c>
      <c r="L4537" t="s">
        <v>13238</v>
      </c>
      <c r="M4537" t="s">
        <v>13239</v>
      </c>
      <c r="N4537">
        <v>3.2922222219999999</v>
      </c>
      <c r="O4537">
        <v>0</v>
      </c>
      <c r="P4537">
        <v>7</v>
      </c>
      <c r="Q4537">
        <v>0</v>
      </c>
      <c r="R4537">
        <v>2</v>
      </c>
      <c r="S4537">
        <v>0</v>
      </c>
      <c r="T4537">
        <v>0</v>
      </c>
      <c r="U4537">
        <v>0</v>
      </c>
      <c r="V4537">
        <v>0</v>
      </c>
      <c r="W4537">
        <v>0</v>
      </c>
      <c r="X4537">
        <v>1.0536302923065239</v>
      </c>
      <c r="Y4537">
        <v>0</v>
      </c>
      <c r="Z4537">
        <v>2.2517087380031056</v>
      </c>
      <c r="AA4537">
        <v>0</v>
      </c>
      <c r="AB4537">
        <v>0</v>
      </c>
      <c r="AC4537">
        <v>0</v>
      </c>
      <c r="AD4537">
        <v>0</v>
      </c>
      <c r="AE4537">
        <v>3.3053390303096295</v>
      </c>
    </row>
    <row r="4538" spans="1:31" x14ac:dyDescent="0.3">
      <c r="A4538">
        <v>2461855</v>
      </c>
      <c r="B4538">
        <v>1</v>
      </c>
      <c r="C4538" t="s">
        <v>80</v>
      </c>
      <c r="D4538" t="s">
        <v>93</v>
      </c>
      <c r="E4538" t="s">
        <v>141</v>
      </c>
      <c r="F4538" t="s">
        <v>13240</v>
      </c>
      <c r="G4538" t="s">
        <v>156</v>
      </c>
      <c r="H4538" t="s">
        <v>144</v>
      </c>
      <c r="I4538" t="s">
        <v>136</v>
      </c>
      <c r="J4538" t="s">
        <v>137</v>
      </c>
      <c r="K4538" t="s">
        <v>138</v>
      </c>
      <c r="L4538" t="s">
        <v>13241</v>
      </c>
      <c r="M4538" t="s">
        <v>13242</v>
      </c>
      <c r="N4538">
        <v>3.008888888</v>
      </c>
      <c r="O4538">
        <v>0</v>
      </c>
      <c r="P4538">
        <v>2</v>
      </c>
      <c r="Q4538">
        <v>0</v>
      </c>
      <c r="R4538">
        <v>3</v>
      </c>
      <c r="S4538">
        <v>0</v>
      </c>
      <c r="T4538">
        <v>0</v>
      </c>
      <c r="U4538">
        <v>0</v>
      </c>
      <c r="V4538">
        <v>0</v>
      </c>
      <c r="W4538">
        <v>0</v>
      </c>
      <c r="X4538">
        <v>1.1439301445380534</v>
      </c>
      <c r="Y4538">
        <v>0</v>
      </c>
      <c r="Z4538">
        <v>18.986701819254982</v>
      </c>
      <c r="AA4538">
        <v>0</v>
      </c>
      <c r="AB4538">
        <v>0</v>
      </c>
      <c r="AC4538">
        <v>0</v>
      </c>
      <c r="AD4538">
        <v>0</v>
      </c>
      <c r="AE4538">
        <v>20.130631963793036</v>
      </c>
    </row>
    <row r="4539" spans="1:31" x14ac:dyDescent="0.3">
      <c r="A4539">
        <v>2461898</v>
      </c>
      <c r="B4539">
        <v>1</v>
      </c>
      <c r="C4539" t="s">
        <v>80</v>
      </c>
      <c r="D4539" t="s">
        <v>85</v>
      </c>
      <c r="E4539" t="s">
        <v>173</v>
      </c>
      <c r="F4539" t="s">
        <v>13243</v>
      </c>
      <c r="G4539" t="s">
        <v>175</v>
      </c>
      <c r="H4539" t="s">
        <v>144</v>
      </c>
      <c r="I4539" t="s">
        <v>136</v>
      </c>
      <c r="J4539" t="s">
        <v>137</v>
      </c>
      <c r="K4539" t="s">
        <v>138</v>
      </c>
      <c r="L4539" t="s">
        <v>13244</v>
      </c>
      <c r="M4539" t="s">
        <v>13245</v>
      </c>
      <c r="N4539">
        <v>6.176666666</v>
      </c>
      <c r="O4539">
        <v>0</v>
      </c>
      <c r="P4539">
        <v>1</v>
      </c>
      <c r="Q4539">
        <v>0</v>
      </c>
      <c r="R4539">
        <v>0</v>
      </c>
      <c r="S4539">
        <v>0</v>
      </c>
      <c r="T4539">
        <v>0</v>
      </c>
      <c r="U4539">
        <v>0</v>
      </c>
      <c r="V4539">
        <v>0</v>
      </c>
      <c r="W4539">
        <v>0</v>
      </c>
      <c r="X4539">
        <v>1.7706079459431199</v>
      </c>
      <c r="Y4539">
        <v>0</v>
      </c>
      <c r="Z4539">
        <v>0</v>
      </c>
      <c r="AA4539">
        <v>0</v>
      </c>
      <c r="AB4539">
        <v>0</v>
      </c>
      <c r="AC4539">
        <v>0</v>
      </c>
      <c r="AD4539">
        <v>0</v>
      </c>
      <c r="AE4539">
        <v>1.7706079459431199</v>
      </c>
    </row>
    <row r="4540" spans="1:31" x14ac:dyDescent="0.3">
      <c r="A4540">
        <v>2462021</v>
      </c>
      <c r="B4540">
        <v>1</v>
      </c>
      <c r="C4540" t="s">
        <v>80</v>
      </c>
      <c r="D4540" t="s">
        <v>85</v>
      </c>
      <c r="E4540" t="s">
        <v>284</v>
      </c>
      <c r="F4540" t="s">
        <v>13246</v>
      </c>
      <c r="G4540" t="s">
        <v>149</v>
      </c>
      <c r="H4540" t="s">
        <v>135</v>
      </c>
      <c r="I4540" t="s">
        <v>136</v>
      </c>
      <c r="J4540" t="s">
        <v>137</v>
      </c>
      <c r="K4540" t="s">
        <v>138</v>
      </c>
      <c r="L4540" t="s">
        <v>13247</v>
      </c>
      <c r="M4540" t="s">
        <v>13248</v>
      </c>
      <c r="N4540">
        <v>1.905</v>
      </c>
      <c r="O4540">
        <v>0</v>
      </c>
      <c r="P4540">
        <v>4104</v>
      </c>
      <c r="Q4540">
        <v>0</v>
      </c>
      <c r="R4540">
        <v>0</v>
      </c>
      <c r="S4540">
        <v>0</v>
      </c>
      <c r="T4540">
        <v>358</v>
      </c>
      <c r="U4540">
        <v>0</v>
      </c>
      <c r="V4540">
        <v>0</v>
      </c>
      <c r="W4540">
        <v>0</v>
      </c>
      <c r="X4540">
        <v>2189.9824491627887</v>
      </c>
      <c r="Y4540">
        <v>0</v>
      </c>
      <c r="Z4540">
        <v>0</v>
      </c>
      <c r="AA4540">
        <v>0</v>
      </c>
      <c r="AB4540">
        <v>695.70185475529672</v>
      </c>
      <c r="AC4540">
        <v>0</v>
      </c>
      <c r="AD4540">
        <v>0</v>
      </c>
      <c r="AE4540">
        <v>2885.6843039180853</v>
      </c>
    </row>
    <row r="4541" spans="1:31" x14ac:dyDescent="0.3">
      <c r="A4541">
        <v>2461778</v>
      </c>
      <c r="B4541">
        <v>1</v>
      </c>
      <c r="C4541" t="s">
        <v>80</v>
      </c>
      <c r="D4541" t="s">
        <v>106</v>
      </c>
      <c r="E4541" t="s">
        <v>141</v>
      </c>
      <c r="F4541" t="s">
        <v>13249</v>
      </c>
      <c r="G4541" t="s">
        <v>156</v>
      </c>
      <c r="H4541" t="s">
        <v>144</v>
      </c>
      <c r="I4541" t="s">
        <v>136</v>
      </c>
      <c r="J4541" t="s">
        <v>137</v>
      </c>
      <c r="K4541" t="s">
        <v>138</v>
      </c>
      <c r="L4541" t="s">
        <v>13250</v>
      </c>
      <c r="M4541" t="s">
        <v>13251</v>
      </c>
      <c r="N4541">
        <v>4.8375000000000004</v>
      </c>
      <c r="O4541">
        <v>0</v>
      </c>
      <c r="P4541">
        <v>1</v>
      </c>
      <c r="Q4541">
        <v>0</v>
      </c>
      <c r="R4541">
        <v>0</v>
      </c>
      <c r="S4541">
        <v>0</v>
      </c>
      <c r="T4541">
        <v>0</v>
      </c>
      <c r="U4541">
        <v>0</v>
      </c>
      <c r="V4541">
        <v>0</v>
      </c>
      <c r="W4541">
        <v>0</v>
      </c>
      <c r="X4541">
        <v>0.26731681774733662</v>
      </c>
      <c r="Y4541">
        <v>0</v>
      </c>
      <c r="Z4541">
        <v>0</v>
      </c>
      <c r="AA4541">
        <v>0</v>
      </c>
      <c r="AB4541">
        <v>0</v>
      </c>
      <c r="AC4541">
        <v>0</v>
      </c>
      <c r="AD4541">
        <v>0</v>
      </c>
      <c r="AE4541">
        <v>0.26731681774733662</v>
      </c>
    </row>
    <row r="4542" spans="1:31" x14ac:dyDescent="0.3">
      <c r="A4542">
        <v>2462027</v>
      </c>
      <c r="B4542">
        <v>1</v>
      </c>
      <c r="C4542" t="s">
        <v>81</v>
      </c>
      <c r="D4542" t="s">
        <v>113</v>
      </c>
      <c r="E4542" t="s">
        <v>147</v>
      </c>
      <c r="F4542" t="s">
        <v>6359</v>
      </c>
      <c r="G4542" t="s">
        <v>528</v>
      </c>
      <c r="H4542" t="s">
        <v>135</v>
      </c>
      <c r="I4542" t="s">
        <v>136</v>
      </c>
      <c r="J4542" t="s">
        <v>137</v>
      </c>
      <c r="K4542" t="s">
        <v>138</v>
      </c>
      <c r="L4542" t="s">
        <v>13252</v>
      </c>
      <c r="M4542" t="s">
        <v>13253</v>
      </c>
      <c r="N4542">
        <v>2.8444444440000001</v>
      </c>
      <c r="O4542">
        <v>0</v>
      </c>
      <c r="P4542">
        <v>118</v>
      </c>
      <c r="Q4542">
        <v>0</v>
      </c>
      <c r="R4542">
        <v>0</v>
      </c>
      <c r="S4542">
        <v>0</v>
      </c>
      <c r="T4542">
        <v>19</v>
      </c>
      <c r="U4542">
        <v>0</v>
      </c>
      <c r="V4542">
        <v>0</v>
      </c>
      <c r="W4542">
        <v>0</v>
      </c>
      <c r="X4542">
        <v>171.28917070990238</v>
      </c>
      <c r="Y4542">
        <v>0</v>
      </c>
      <c r="Z4542">
        <v>0</v>
      </c>
      <c r="AA4542">
        <v>0</v>
      </c>
      <c r="AB4542">
        <v>208.67031739699974</v>
      </c>
      <c r="AC4542">
        <v>0</v>
      </c>
      <c r="AD4542">
        <v>0</v>
      </c>
      <c r="AE4542">
        <v>379.95948810690209</v>
      </c>
    </row>
    <row r="4543" spans="1:31" x14ac:dyDescent="0.3">
      <c r="A4543">
        <v>2461941</v>
      </c>
      <c r="B4543">
        <v>1</v>
      </c>
      <c r="C4543" t="s">
        <v>80</v>
      </c>
      <c r="D4543" t="s">
        <v>101</v>
      </c>
      <c r="E4543" t="s">
        <v>182</v>
      </c>
      <c r="F4543" t="s">
        <v>13254</v>
      </c>
      <c r="G4543" t="s">
        <v>156</v>
      </c>
      <c r="H4543" t="s">
        <v>144</v>
      </c>
      <c r="I4543" t="s">
        <v>136</v>
      </c>
      <c r="J4543" t="s">
        <v>137</v>
      </c>
      <c r="K4543" t="s">
        <v>138</v>
      </c>
      <c r="L4543" t="s">
        <v>13255</v>
      </c>
      <c r="M4543" t="s">
        <v>13256</v>
      </c>
      <c r="N4543">
        <v>4.0819444440000003</v>
      </c>
      <c r="O4543">
        <v>0</v>
      </c>
      <c r="P4543">
        <v>15</v>
      </c>
      <c r="Q4543">
        <v>0</v>
      </c>
      <c r="R4543">
        <v>0</v>
      </c>
      <c r="S4543">
        <v>0</v>
      </c>
      <c r="T4543">
        <v>1</v>
      </c>
      <c r="U4543">
        <v>0</v>
      </c>
      <c r="V4543">
        <v>0</v>
      </c>
      <c r="W4543">
        <v>0</v>
      </c>
      <c r="X4543">
        <v>29.984421515219527</v>
      </c>
      <c r="Y4543">
        <v>0</v>
      </c>
      <c r="Z4543">
        <v>0</v>
      </c>
      <c r="AA4543">
        <v>0</v>
      </c>
      <c r="AB4543">
        <v>2.487594749150642</v>
      </c>
      <c r="AC4543">
        <v>0</v>
      </c>
      <c r="AD4543">
        <v>0</v>
      </c>
      <c r="AE4543">
        <v>32.472016264370168</v>
      </c>
    </row>
    <row r="4544" spans="1:31" x14ac:dyDescent="0.3">
      <c r="A4544">
        <v>2461692</v>
      </c>
      <c r="B4544">
        <v>1</v>
      </c>
      <c r="C4544" t="s">
        <v>80</v>
      </c>
      <c r="D4544" t="s">
        <v>101</v>
      </c>
      <c r="E4544" t="s">
        <v>182</v>
      </c>
      <c r="F4544" t="s">
        <v>13257</v>
      </c>
      <c r="G4544" t="s">
        <v>143</v>
      </c>
      <c r="H4544" t="s">
        <v>144</v>
      </c>
      <c r="I4544" t="s">
        <v>136</v>
      </c>
      <c r="J4544" t="s">
        <v>137</v>
      </c>
      <c r="K4544" t="s">
        <v>138</v>
      </c>
      <c r="L4544" t="s">
        <v>13258</v>
      </c>
      <c r="M4544" t="s">
        <v>13259</v>
      </c>
      <c r="N4544">
        <v>0.90972222199999997</v>
      </c>
      <c r="O4544">
        <v>0</v>
      </c>
      <c r="P4544">
        <v>17</v>
      </c>
      <c r="Q4544">
        <v>0</v>
      </c>
      <c r="R4544">
        <v>0</v>
      </c>
      <c r="S4544">
        <v>0</v>
      </c>
      <c r="T4544">
        <v>0</v>
      </c>
      <c r="U4544">
        <v>0</v>
      </c>
      <c r="V4544">
        <v>0</v>
      </c>
      <c r="W4544">
        <v>0</v>
      </c>
      <c r="X4544">
        <v>0.61968091383542434</v>
      </c>
      <c r="Y4544">
        <v>0</v>
      </c>
      <c r="Z4544">
        <v>0</v>
      </c>
      <c r="AA4544">
        <v>0</v>
      </c>
      <c r="AB4544">
        <v>0</v>
      </c>
      <c r="AC4544">
        <v>0</v>
      </c>
      <c r="AD4544">
        <v>0</v>
      </c>
      <c r="AE4544">
        <v>0.61968091383542434</v>
      </c>
    </row>
    <row r="4545" spans="1:31" x14ac:dyDescent="0.3">
      <c r="A4545">
        <v>2461775</v>
      </c>
      <c r="B4545">
        <v>1</v>
      </c>
      <c r="C4545" t="s">
        <v>80</v>
      </c>
      <c r="D4545" t="s">
        <v>99</v>
      </c>
      <c r="E4545" t="s">
        <v>147</v>
      </c>
      <c r="F4545" t="s">
        <v>13260</v>
      </c>
      <c r="G4545" t="s">
        <v>134</v>
      </c>
      <c r="H4545" t="s">
        <v>135</v>
      </c>
      <c r="I4545" t="s">
        <v>136</v>
      </c>
      <c r="J4545" t="s">
        <v>137</v>
      </c>
      <c r="K4545" t="s">
        <v>138</v>
      </c>
      <c r="L4545" t="s">
        <v>13261</v>
      </c>
      <c r="M4545" t="s">
        <v>13262</v>
      </c>
      <c r="N4545">
        <v>1.1202777770000001</v>
      </c>
      <c r="O4545">
        <v>0</v>
      </c>
      <c r="P4545">
        <v>255</v>
      </c>
      <c r="Q4545">
        <v>0</v>
      </c>
      <c r="R4545">
        <v>1</v>
      </c>
      <c r="S4545">
        <v>0</v>
      </c>
      <c r="T4545">
        <v>27</v>
      </c>
      <c r="U4545">
        <v>0</v>
      </c>
      <c r="V4545">
        <v>1</v>
      </c>
      <c r="W4545">
        <v>0</v>
      </c>
      <c r="X4545">
        <v>50.681835662759454</v>
      </c>
      <c r="Y4545">
        <v>0</v>
      </c>
      <c r="Z4545">
        <v>0</v>
      </c>
      <c r="AA4545">
        <v>0</v>
      </c>
      <c r="AB4545">
        <v>29.241355562563729</v>
      </c>
      <c r="AC4545">
        <v>0</v>
      </c>
      <c r="AD4545">
        <v>5.1325675861303504</v>
      </c>
      <c r="AE4545">
        <v>85.055758811453529</v>
      </c>
    </row>
    <row r="4546" spans="1:31" x14ac:dyDescent="0.3">
      <c r="A4546">
        <v>2462170</v>
      </c>
      <c r="B4546">
        <v>1</v>
      </c>
      <c r="C4546" t="s">
        <v>80</v>
      </c>
      <c r="D4546" t="s">
        <v>106</v>
      </c>
      <c r="E4546" t="s">
        <v>169</v>
      </c>
      <c r="F4546" t="s">
        <v>13263</v>
      </c>
      <c r="G4546" t="s">
        <v>149</v>
      </c>
      <c r="H4546" t="s">
        <v>135</v>
      </c>
      <c r="I4546" t="s">
        <v>136</v>
      </c>
      <c r="J4546" t="s">
        <v>137</v>
      </c>
      <c r="K4546" t="s">
        <v>138</v>
      </c>
      <c r="L4546" t="s">
        <v>13264</v>
      </c>
      <c r="M4546" t="s">
        <v>13265</v>
      </c>
      <c r="N4546">
        <v>0.42249999999999999</v>
      </c>
      <c r="O4546">
        <v>1</v>
      </c>
      <c r="P4546">
        <v>4</v>
      </c>
      <c r="Q4546">
        <v>68</v>
      </c>
      <c r="R4546">
        <v>327</v>
      </c>
      <c r="S4546">
        <v>22</v>
      </c>
      <c r="T4546">
        <v>66</v>
      </c>
      <c r="U4546">
        <v>0</v>
      </c>
      <c r="V4546">
        <v>0</v>
      </c>
      <c r="W4546">
        <v>0.26091255982039829</v>
      </c>
      <c r="X4546">
        <v>0.90717620931817677</v>
      </c>
      <c r="Y4546">
        <v>168.2983692060275</v>
      </c>
      <c r="Z4546">
        <v>131.59798632175298</v>
      </c>
      <c r="AA4546">
        <v>16.281275474877255</v>
      </c>
      <c r="AB4546">
        <v>45.635780493385901</v>
      </c>
      <c r="AC4546">
        <v>0</v>
      </c>
      <c r="AD4546">
        <v>0</v>
      </c>
      <c r="AE4546">
        <v>362.98150026518221</v>
      </c>
    </row>
    <row r="4547" spans="1:31" x14ac:dyDescent="0.3">
      <c r="A4547">
        <v>2461629</v>
      </c>
      <c r="B4547">
        <v>1</v>
      </c>
      <c r="C4547" t="s">
        <v>80</v>
      </c>
      <c r="D4547" t="s">
        <v>96</v>
      </c>
      <c r="E4547" t="s">
        <v>173</v>
      </c>
      <c r="F4547" t="s">
        <v>13266</v>
      </c>
      <c r="G4547" t="s">
        <v>461</v>
      </c>
      <c r="H4547" t="s">
        <v>144</v>
      </c>
      <c r="I4547" t="s">
        <v>136</v>
      </c>
      <c r="J4547" t="s">
        <v>137</v>
      </c>
      <c r="K4547" t="s">
        <v>138</v>
      </c>
      <c r="L4547" t="s">
        <v>13267</v>
      </c>
      <c r="M4547" t="s">
        <v>13268</v>
      </c>
      <c r="N4547">
        <v>2.8986111110000001</v>
      </c>
      <c r="O4547">
        <v>0</v>
      </c>
      <c r="P4547">
        <v>1</v>
      </c>
      <c r="Q4547">
        <v>0</v>
      </c>
      <c r="R4547">
        <v>0</v>
      </c>
      <c r="S4547">
        <v>0</v>
      </c>
      <c r="T4547">
        <v>0</v>
      </c>
      <c r="U4547">
        <v>0</v>
      </c>
      <c r="V4547">
        <v>0</v>
      </c>
      <c r="W4547">
        <v>0</v>
      </c>
      <c r="X4547">
        <v>0.16408514918733258</v>
      </c>
      <c r="Y4547">
        <v>0</v>
      </c>
      <c r="Z4547">
        <v>0</v>
      </c>
      <c r="AA4547">
        <v>0</v>
      </c>
      <c r="AB4547">
        <v>0</v>
      </c>
      <c r="AC4547">
        <v>0</v>
      </c>
      <c r="AD4547">
        <v>0</v>
      </c>
      <c r="AE4547">
        <v>0.16408514918733258</v>
      </c>
    </row>
    <row r="4548" spans="1:31" x14ac:dyDescent="0.3">
      <c r="A4548">
        <v>2461669</v>
      </c>
      <c r="B4548">
        <v>1</v>
      </c>
      <c r="C4548" t="s">
        <v>81</v>
      </c>
      <c r="D4548" t="s">
        <v>115</v>
      </c>
      <c r="E4548" t="s">
        <v>132</v>
      </c>
      <c r="F4548" t="s">
        <v>13269</v>
      </c>
      <c r="G4548" t="s">
        <v>2092</v>
      </c>
      <c r="H4548" t="s">
        <v>135</v>
      </c>
      <c r="I4548" t="s">
        <v>136</v>
      </c>
      <c r="J4548" t="s">
        <v>137</v>
      </c>
      <c r="K4548" t="s">
        <v>138</v>
      </c>
      <c r="L4548" t="s">
        <v>13270</v>
      </c>
      <c r="M4548" t="s">
        <v>13271</v>
      </c>
      <c r="N4548">
        <v>2.9908333329999999</v>
      </c>
      <c r="O4548">
        <v>0</v>
      </c>
      <c r="P4548">
        <v>301</v>
      </c>
      <c r="Q4548">
        <v>0</v>
      </c>
      <c r="R4548">
        <v>5</v>
      </c>
      <c r="S4548">
        <v>0</v>
      </c>
      <c r="T4548">
        <v>33</v>
      </c>
      <c r="U4548">
        <v>0</v>
      </c>
      <c r="V4548">
        <v>0</v>
      </c>
      <c r="W4548">
        <v>0</v>
      </c>
      <c r="X4548">
        <v>76.346029729084037</v>
      </c>
      <c r="Y4548">
        <v>0</v>
      </c>
      <c r="Z4548">
        <v>2.9145540468054062E-2</v>
      </c>
      <c r="AA4548">
        <v>0</v>
      </c>
      <c r="AB4548">
        <v>45.304718042666345</v>
      </c>
      <c r="AC4548">
        <v>0</v>
      </c>
      <c r="AD4548">
        <v>0</v>
      </c>
      <c r="AE4548">
        <v>121.67989331221844</v>
      </c>
    </row>
    <row r="4549" spans="1:31" x14ac:dyDescent="0.3">
      <c r="A4549">
        <v>2461566</v>
      </c>
      <c r="B4549">
        <v>1</v>
      </c>
      <c r="C4549" t="s">
        <v>80</v>
      </c>
      <c r="D4549" t="s">
        <v>92</v>
      </c>
      <c r="E4549" t="s">
        <v>132</v>
      </c>
      <c r="F4549" t="s">
        <v>13272</v>
      </c>
      <c r="G4549" t="s">
        <v>149</v>
      </c>
      <c r="H4549" t="s">
        <v>135</v>
      </c>
      <c r="I4549" t="s">
        <v>136</v>
      </c>
      <c r="J4549" t="s">
        <v>137</v>
      </c>
      <c r="K4549" t="s">
        <v>138</v>
      </c>
      <c r="L4549" t="s">
        <v>13273</v>
      </c>
      <c r="M4549" t="s">
        <v>13274</v>
      </c>
      <c r="N4549">
        <v>0.57722222199999995</v>
      </c>
      <c r="O4549">
        <v>11</v>
      </c>
      <c r="P4549">
        <v>4523</v>
      </c>
      <c r="Q4549">
        <v>3</v>
      </c>
      <c r="R4549">
        <v>91</v>
      </c>
      <c r="S4549">
        <v>13</v>
      </c>
      <c r="T4549">
        <v>298</v>
      </c>
      <c r="U4549">
        <v>2</v>
      </c>
      <c r="V4549">
        <v>1</v>
      </c>
      <c r="W4549">
        <v>18.624268193456068</v>
      </c>
      <c r="X4549">
        <v>444.60038869575055</v>
      </c>
      <c r="Y4549">
        <v>1.0940067998361143</v>
      </c>
      <c r="Z4549">
        <v>4.3485584892211442</v>
      </c>
      <c r="AA4549">
        <v>29.804399116130995</v>
      </c>
      <c r="AB4549">
        <v>63.127417714958739</v>
      </c>
      <c r="AC4549">
        <v>55.240289887520824</v>
      </c>
      <c r="AD4549">
        <v>0</v>
      </c>
      <c r="AE4549">
        <v>616.83932889687446</v>
      </c>
    </row>
    <row r="4550" spans="1:31" x14ac:dyDescent="0.3">
      <c r="A4550">
        <v>2462253</v>
      </c>
      <c r="B4550">
        <v>1</v>
      </c>
      <c r="C4550" t="s">
        <v>80</v>
      </c>
      <c r="D4550" t="s">
        <v>82</v>
      </c>
      <c r="E4550" t="s">
        <v>159</v>
      </c>
      <c r="F4550" t="s">
        <v>512</v>
      </c>
      <c r="G4550" t="s">
        <v>143</v>
      </c>
      <c r="H4550" t="s">
        <v>144</v>
      </c>
      <c r="I4550" t="s">
        <v>136</v>
      </c>
      <c r="J4550" t="s">
        <v>137</v>
      </c>
      <c r="K4550" t="s">
        <v>138</v>
      </c>
      <c r="L4550" t="s">
        <v>13275</v>
      </c>
      <c r="M4550" t="s">
        <v>13276</v>
      </c>
      <c r="N4550">
        <v>4.8080555550000001</v>
      </c>
      <c r="O4550">
        <v>0</v>
      </c>
      <c r="P4550">
        <v>180</v>
      </c>
      <c r="Q4550">
        <v>0</v>
      </c>
      <c r="R4550">
        <v>0</v>
      </c>
      <c r="S4550">
        <v>0</v>
      </c>
      <c r="T4550">
        <v>13</v>
      </c>
      <c r="U4550">
        <v>0</v>
      </c>
      <c r="V4550">
        <v>0</v>
      </c>
      <c r="W4550">
        <v>0</v>
      </c>
      <c r="X4550">
        <v>173.28063309898022</v>
      </c>
      <c r="Y4550">
        <v>0</v>
      </c>
      <c r="Z4550">
        <v>0</v>
      </c>
      <c r="AA4550">
        <v>0</v>
      </c>
      <c r="AB4550">
        <v>10.849123100102066</v>
      </c>
      <c r="AC4550">
        <v>0</v>
      </c>
      <c r="AD4550">
        <v>0</v>
      </c>
      <c r="AE4550">
        <v>184.12975619908229</v>
      </c>
    </row>
    <row r="4551" spans="1:31" x14ac:dyDescent="0.3">
      <c r="A4551">
        <v>2461861</v>
      </c>
      <c r="B4551">
        <v>1</v>
      </c>
      <c r="C4551" t="s">
        <v>81</v>
      </c>
      <c r="D4551" t="s">
        <v>118</v>
      </c>
      <c r="E4551" t="s">
        <v>147</v>
      </c>
      <c r="F4551" t="s">
        <v>13277</v>
      </c>
      <c r="G4551" t="s">
        <v>134</v>
      </c>
      <c r="H4551" t="s">
        <v>135</v>
      </c>
      <c r="I4551" t="s">
        <v>136</v>
      </c>
      <c r="J4551" t="s">
        <v>137</v>
      </c>
      <c r="K4551" t="s">
        <v>138</v>
      </c>
      <c r="L4551" t="s">
        <v>13278</v>
      </c>
      <c r="M4551" t="s">
        <v>13279</v>
      </c>
      <c r="N4551">
        <v>1.8858333329999999</v>
      </c>
      <c r="O4551">
        <v>0</v>
      </c>
      <c r="P4551">
        <v>42</v>
      </c>
      <c r="Q4551">
        <v>0</v>
      </c>
      <c r="R4551">
        <v>10</v>
      </c>
      <c r="S4551">
        <v>0</v>
      </c>
      <c r="T4551">
        <v>3</v>
      </c>
      <c r="U4551">
        <v>0</v>
      </c>
      <c r="V4551">
        <v>0</v>
      </c>
      <c r="W4551">
        <v>0</v>
      </c>
      <c r="X4551">
        <v>21.416035381641851</v>
      </c>
      <c r="Y4551">
        <v>0</v>
      </c>
      <c r="Z4551">
        <v>1.9007328258140503</v>
      </c>
      <c r="AA4551">
        <v>0</v>
      </c>
      <c r="AB4551">
        <v>1.0518436128635384</v>
      </c>
      <c r="AC4551">
        <v>0</v>
      </c>
      <c r="AD4551">
        <v>0</v>
      </c>
      <c r="AE4551">
        <v>24.36861182031944</v>
      </c>
    </row>
    <row r="4552" spans="1:31" x14ac:dyDescent="0.3">
      <c r="A4552">
        <v>2461569</v>
      </c>
      <c r="B4552">
        <v>1</v>
      </c>
      <c r="C4552" t="s">
        <v>80</v>
      </c>
      <c r="D4552" t="s">
        <v>87</v>
      </c>
      <c r="E4552" t="s">
        <v>173</v>
      </c>
      <c r="F4552" t="s">
        <v>13280</v>
      </c>
      <c r="G4552" t="s">
        <v>179</v>
      </c>
      <c r="H4552" t="s">
        <v>144</v>
      </c>
      <c r="I4552" t="s">
        <v>136</v>
      </c>
      <c r="J4552" t="s">
        <v>137</v>
      </c>
      <c r="K4552" t="s">
        <v>138</v>
      </c>
      <c r="L4552" t="s">
        <v>13281</v>
      </c>
      <c r="M4552" t="s">
        <v>13282</v>
      </c>
      <c r="N4552">
        <v>1.0225</v>
      </c>
      <c r="O4552">
        <v>0</v>
      </c>
      <c r="P4552">
        <v>16</v>
      </c>
      <c r="Q4552">
        <v>0</v>
      </c>
      <c r="R4552">
        <v>0</v>
      </c>
      <c r="S4552">
        <v>0</v>
      </c>
      <c r="T4552">
        <v>0</v>
      </c>
      <c r="U4552">
        <v>0</v>
      </c>
      <c r="V4552">
        <v>0</v>
      </c>
      <c r="W4552">
        <v>0</v>
      </c>
      <c r="X4552">
        <v>3.5804080791944837</v>
      </c>
      <c r="Y4552">
        <v>0</v>
      </c>
      <c r="Z4552">
        <v>0</v>
      </c>
      <c r="AA4552">
        <v>0</v>
      </c>
      <c r="AB4552">
        <v>0</v>
      </c>
      <c r="AC4552">
        <v>0</v>
      </c>
      <c r="AD4552">
        <v>0</v>
      </c>
      <c r="AE4552">
        <v>3.5804080791944837</v>
      </c>
    </row>
    <row r="4553" spans="1:31" x14ac:dyDescent="0.3">
      <c r="A4553">
        <v>2462210</v>
      </c>
      <c r="B4553">
        <v>1</v>
      </c>
      <c r="C4553" t="s">
        <v>80</v>
      </c>
      <c r="D4553" t="s">
        <v>82</v>
      </c>
      <c r="E4553" t="s">
        <v>141</v>
      </c>
      <c r="F4553" t="s">
        <v>13283</v>
      </c>
      <c r="G4553" t="s">
        <v>200</v>
      </c>
      <c r="H4553" t="s">
        <v>144</v>
      </c>
      <c r="I4553" t="s">
        <v>136</v>
      </c>
      <c r="J4553" t="s">
        <v>137</v>
      </c>
      <c r="K4553" t="s">
        <v>138</v>
      </c>
      <c r="L4553" t="s">
        <v>13284</v>
      </c>
      <c r="M4553" t="s">
        <v>13285</v>
      </c>
      <c r="N4553">
        <v>6.7572222220000002</v>
      </c>
      <c r="O4553">
        <v>0</v>
      </c>
      <c r="P4553">
        <v>21</v>
      </c>
      <c r="Q4553">
        <v>0</v>
      </c>
      <c r="R4553">
        <v>0</v>
      </c>
      <c r="S4553">
        <v>0</v>
      </c>
      <c r="T4553">
        <v>20</v>
      </c>
      <c r="U4553">
        <v>0</v>
      </c>
      <c r="V4553">
        <v>0</v>
      </c>
      <c r="W4553">
        <v>0</v>
      </c>
      <c r="X4553">
        <v>31.696497922463731</v>
      </c>
      <c r="Y4553">
        <v>0</v>
      </c>
      <c r="Z4553">
        <v>0</v>
      </c>
      <c r="AA4553">
        <v>0</v>
      </c>
      <c r="AB4553">
        <v>153.82926527063626</v>
      </c>
      <c r="AC4553">
        <v>0</v>
      </c>
      <c r="AD4553">
        <v>0</v>
      </c>
      <c r="AE4553">
        <v>185.52576319309998</v>
      </c>
    </row>
    <row r="4554" spans="1:31" x14ac:dyDescent="0.3">
      <c r="A4554">
        <v>2462044</v>
      </c>
      <c r="B4554">
        <v>1</v>
      </c>
      <c r="C4554" t="s">
        <v>80</v>
      </c>
      <c r="D4554" t="s">
        <v>99</v>
      </c>
      <c r="E4554" t="s">
        <v>141</v>
      </c>
      <c r="F4554" t="s">
        <v>13286</v>
      </c>
      <c r="G4554" t="s">
        <v>200</v>
      </c>
      <c r="H4554" t="s">
        <v>144</v>
      </c>
      <c r="I4554" t="s">
        <v>136</v>
      </c>
      <c r="J4554" t="s">
        <v>137</v>
      </c>
      <c r="K4554" t="s">
        <v>138</v>
      </c>
      <c r="L4554" t="s">
        <v>13287</v>
      </c>
      <c r="M4554" t="s">
        <v>13288</v>
      </c>
      <c r="N4554">
        <v>2.099722222</v>
      </c>
      <c r="O4554">
        <v>0</v>
      </c>
      <c r="P4554">
        <v>7</v>
      </c>
      <c r="Q4554">
        <v>0</v>
      </c>
      <c r="R4554">
        <v>0</v>
      </c>
      <c r="S4554">
        <v>0</v>
      </c>
      <c r="T4554">
        <v>1</v>
      </c>
      <c r="U4554">
        <v>0</v>
      </c>
      <c r="V4554">
        <v>0</v>
      </c>
      <c r="W4554">
        <v>0</v>
      </c>
      <c r="X4554">
        <v>0.98251456205583021</v>
      </c>
      <c r="Y4554">
        <v>0</v>
      </c>
      <c r="Z4554">
        <v>0</v>
      </c>
      <c r="AA4554">
        <v>0</v>
      </c>
      <c r="AB4554">
        <v>0</v>
      </c>
      <c r="AC4554">
        <v>0</v>
      </c>
      <c r="AD4554">
        <v>0</v>
      </c>
      <c r="AE4554">
        <v>0.98251456205583021</v>
      </c>
    </row>
    <row r="4555" spans="1:31" x14ac:dyDescent="0.3">
      <c r="A4555">
        <v>2461732</v>
      </c>
      <c r="B4555">
        <v>1</v>
      </c>
      <c r="C4555" t="s">
        <v>80</v>
      </c>
      <c r="D4555" t="s">
        <v>93</v>
      </c>
      <c r="E4555" t="s">
        <v>141</v>
      </c>
      <c r="F4555" t="s">
        <v>13289</v>
      </c>
      <c r="G4555" t="s">
        <v>156</v>
      </c>
      <c r="H4555" t="s">
        <v>144</v>
      </c>
      <c r="I4555" t="s">
        <v>136</v>
      </c>
      <c r="J4555" t="s">
        <v>137</v>
      </c>
      <c r="K4555" t="s">
        <v>138</v>
      </c>
      <c r="L4555" t="s">
        <v>13290</v>
      </c>
      <c r="M4555" t="s">
        <v>13291</v>
      </c>
      <c r="N4555">
        <v>1.5008333330000001</v>
      </c>
      <c r="O4555">
        <v>0</v>
      </c>
      <c r="P4555">
        <v>4</v>
      </c>
      <c r="Q4555">
        <v>0</v>
      </c>
      <c r="R4555">
        <v>4</v>
      </c>
      <c r="S4555">
        <v>0</v>
      </c>
      <c r="T4555">
        <v>0</v>
      </c>
      <c r="U4555">
        <v>0</v>
      </c>
      <c r="V4555">
        <v>0</v>
      </c>
      <c r="W4555">
        <v>0</v>
      </c>
      <c r="X4555">
        <v>3.4648415455431856</v>
      </c>
      <c r="Y4555">
        <v>0</v>
      </c>
      <c r="Z4555">
        <v>0.83674225504623678</v>
      </c>
      <c r="AA4555">
        <v>0</v>
      </c>
      <c r="AB4555">
        <v>0</v>
      </c>
      <c r="AC4555">
        <v>0</v>
      </c>
      <c r="AD4555">
        <v>0</v>
      </c>
      <c r="AE4555">
        <v>4.3015838005894222</v>
      </c>
    </row>
    <row r="4556" spans="1:31" x14ac:dyDescent="0.3">
      <c r="A4556">
        <v>2462024</v>
      </c>
      <c r="B4556">
        <v>1</v>
      </c>
      <c r="C4556" t="s">
        <v>80</v>
      </c>
      <c r="D4556" t="s">
        <v>82</v>
      </c>
      <c r="E4556" t="s">
        <v>173</v>
      </c>
      <c r="F4556" t="s">
        <v>13292</v>
      </c>
      <c r="G4556" t="s">
        <v>175</v>
      </c>
      <c r="H4556" t="s">
        <v>144</v>
      </c>
      <c r="I4556" t="s">
        <v>136</v>
      </c>
      <c r="J4556" t="s">
        <v>137</v>
      </c>
      <c r="K4556" t="s">
        <v>138</v>
      </c>
      <c r="L4556" t="s">
        <v>13293</v>
      </c>
      <c r="M4556" t="s">
        <v>13294</v>
      </c>
      <c r="N4556">
        <v>1.2283333329999999</v>
      </c>
      <c r="O4556">
        <v>0</v>
      </c>
      <c r="P4556">
        <v>12</v>
      </c>
      <c r="Q4556">
        <v>0</v>
      </c>
      <c r="R4556">
        <v>0</v>
      </c>
      <c r="S4556">
        <v>0</v>
      </c>
      <c r="T4556">
        <v>0</v>
      </c>
      <c r="U4556">
        <v>0</v>
      </c>
      <c r="V4556">
        <v>0</v>
      </c>
      <c r="W4556">
        <v>0</v>
      </c>
      <c r="X4556">
        <v>3.3869258645435933</v>
      </c>
      <c r="Y4556">
        <v>0</v>
      </c>
      <c r="Z4556">
        <v>0</v>
      </c>
      <c r="AA4556">
        <v>0</v>
      </c>
      <c r="AB4556">
        <v>0</v>
      </c>
      <c r="AC4556">
        <v>0</v>
      </c>
      <c r="AD4556">
        <v>0</v>
      </c>
      <c r="AE4556">
        <v>3.3869258645435933</v>
      </c>
    </row>
    <row r="4557" spans="1:31" x14ac:dyDescent="0.3">
      <c r="A4557">
        <v>2461875</v>
      </c>
      <c r="B4557">
        <v>1</v>
      </c>
      <c r="C4557" t="s">
        <v>80</v>
      </c>
      <c r="D4557" t="s">
        <v>87</v>
      </c>
      <c r="E4557" t="s">
        <v>182</v>
      </c>
      <c r="F4557" t="s">
        <v>13295</v>
      </c>
      <c r="G4557" t="s">
        <v>410</v>
      </c>
      <c r="H4557" t="s">
        <v>144</v>
      </c>
      <c r="I4557" t="s">
        <v>136</v>
      </c>
      <c r="J4557" t="s">
        <v>137</v>
      </c>
      <c r="K4557" t="s">
        <v>138</v>
      </c>
      <c r="L4557" t="s">
        <v>13238</v>
      </c>
      <c r="M4557" t="s">
        <v>13296</v>
      </c>
      <c r="N4557">
        <v>7.7211111109999999</v>
      </c>
      <c r="O4557">
        <v>0</v>
      </c>
      <c r="P4557">
        <v>0</v>
      </c>
      <c r="Q4557">
        <v>0</v>
      </c>
      <c r="R4557">
        <v>0</v>
      </c>
      <c r="S4557">
        <v>0</v>
      </c>
      <c r="T4557">
        <v>11</v>
      </c>
      <c r="U4557">
        <v>0</v>
      </c>
      <c r="V4557">
        <v>0</v>
      </c>
      <c r="W4557">
        <v>0</v>
      </c>
      <c r="X4557">
        <v>0</v>
      </c>
      <c r="Y4557">
        <v>0</v>
      </c>
      <c r="Z4557">
        <v>0</v>
      </c>
      <c r="AA4557">
        <v>0</v>
      </c>
      <c r="AB4557">
        <v>62.356143175004043</v>
      </c>
      <c r="AC4557">
        <v>0</v>
      </c>
      <c r="AD4557">
        <v>0</v>
      </c>
      <c r="AE4557">
        <v>62.356143175004043</v>
      </c>
    </row>
    <row r="4558" spans="1:31" x14ac:dyDescent="0.3">
      <c r="A4558">
        <v>2461646</v>
      </c>
      <c r="B4558">
        <v>1</v>
      </c>
      <c r="C4558" t="s">
        <v>81</v>
      </c>
      <c r="D4558" t="s">
        <v>127</v>
      </c>
      <c r="E4558" t="s">
        <v>147</v>
      </c>
      <c r="F4558" t="s">
        <v>13297</v>
      </c>
      <c r="G4558" t="s">
        <v>134</v>
      </c>
      <c r="H4558" t="s">
        <v>135</v>
      </c>
      <c r="I4558" t="s">
        <v>136</v>
      </c>
      <c r="J4558" t="s">
        <v>137</v>
      </c>
      <c r="K4558" t="s">
        <v>138</v>
      </c>
      <c r="L4558" t="s">
        <v>13298</v>
      </c>
      <c r="M4558" t="s">
        <v>13299</v>
      </c>
      <c r="N4558">
        <v>2.5472222219999998</v>
      </c>
      <c r="O4558">
        <v>0</v>
      </c>
      <c r="P4558">
        <v>0</v>
      </c>
      <c r="Q4558">
        <v>0</v>
      </c>
      <c r="R4558">
        <v>0</v>
      </c>
      <c r="S4558">
        <v>1</v>
      </c>
      <c r="T4558">
        <v>0</v>
      </c>
      <c r="U4558">
        <v>0</v>
      </c>
      <c r="V4558">
        <v>0</v>
      </c>
      <c r="W4558">
        <v>0</v>
      </c>
      <c r="X4558">
        <v>0</v>
      </c>
      <c r="Y4558">
        <v>0</v>
      </c>
      <c r="Z4558">
        <v>0</v>
      </c>
      <c r="AA4558">
        <v>15.485561048228476</v>
      </c>
      <c r="AB4558">
        <v>0</v>
      </c>
      <c r="AC4558">
        <v>0</v>
      </c>
      <c r="AD4558">
        <v>0</v>
      </c>
      <c r="AE4558">
        <v>15.485561048228476</v>
      </c>
    </row>
    <row r="4559" spans="1:31" x14ac:dyDescent="0.3">
      <c r="A4559">
        <v>2461944</v>
      </c>
      <c r="B4559">
        <v>1</v>
      </c>
      <c r="C4559" t="s">
        <v>80</v>
      </c>
      <c r="D4559" t="s">
        <v>85</v>
      </c>
      <c r="E4559" t="s">
        <v>141</v>
      </c>
      <c r="F4559" t="s">
        <v>10090</v>
      </c>
      <c r="G4559" t="s">
        <v>156</v>
      </c>
      <c r="H4559" t="s">
        <v>144</v>
      </c>
      <c r="I4559" t="s">
        <v>136</v>
      </c>
      <c r="J4559" t="s">
        <v>137</v>
      </c>
      <c r="K4559" t="s">
        <v>138</v>
      </c>
      <c r="L4559" t="s">
        <v>13300</v>
      </c>
      <c r="M4559" t="s">
        <v>13301</v>
      </c>
      <c r="N4559">
        <v>3.9616666660000002</v>
      </c>
      <c r="O4559">
        <v>0</v>
      </c>
      <c r="P4559">
        <v>106</v>
      </c>
      <c r="Q4559">
        <v>0</v>
      </c>
      <c r="R4559">
        <v>0</v>
      </c>
      <c r="S4559">
        <v>0</v>
      </c>
      <c r="T4559">
        <v>13</v>
      </c>
      <c r="U4559">
        <v>0</v>
      </c>
      <c r="V4559">
        <v>0</v>
      </c>
      <c r="W4559">
        <v>0</v>
      </c>
      <c r="X4559">
        <v>112.22744663665452</v>
      </c>
      <c r="Y4559">
        <v>0</v>
      </c>
      <c r="Z4559">
        <v>0</v>
      </c>
      <c r="AA4559">
        <v>0</v>
      </c>
      <c r="AB4559">
        <v>37.545821729577561</v>
      </c>
      <c r="AC4559">
        <v>0</v>
      </c>
      <c r="AD4559">
        <v>0</v>
      </c>
      <c r="AE4559">
        <v>149.77326836623209</v>
      </c>
    </row>
    <row r="4560" spans="1:31" x14ac:dyDescent="0.3">
      <c r="A4560">
        <v>2461695</v>
      </c>
      <c r="B4560">
        <v>1</v>
      </c>
      <c r="C4560" t="s">
        <v>81</v>
      </c>
      <c r="D4560" t="s">
        <v>128</v>
      </c>
      <c r="E4560" t="s">
        <v>173</v>
      </c>
      <c r="F4560" t="s">
        <v>13302</v>
      </c>
      <c r="G4560" t="s">
        <v>461</v>
      </c>
      <c r="H4560" t="s">
        <v>144</v>
      </c>
      <c r="I4560" t="s">
        <v>136</v>
      </c>
      <c r="J4560" t="s">
        <v>137</v>
      </c>
      <c r="K4560" t="s">
        <v>138</v>
      </c>
      <c r="L4560" t="s">
        <v>13303</v>
      </c>
      <c r="M4560" t="s">
        <v>13304</v>
      </c>
      <c r="N4560">
        <v>4.3758333330000001</v>
      </c>
      <c r="O4560">
        <v>0</v>
      </c>
      <c r="P4560">
        <v>9</v>
      </c>
      <c r="Q4560">
        <v>0</v>
      </c>
      <c r="R4560">
        <v>0</v>
      </c>
      <c r="S4560">
        <v>0</v>
      </c>
      <c r="T4560">
        <v>1</v>
      </c>
      <c r="U4560">
        <v>0</v>
      </c>
      <c r="V4560">
        <v>0</v>
      </c>
      <c r="W4560">
        <v>0</v>
      </c>
      <c r="X4560">
        <v>7.7002397167125451</v>
      </c>
      <c r="Y4560">
        <v>0</v>
      </c>
      <c r="Z4560">
        <v>0</v>
      </c>
      <c r="AA4560">
        <v>0</v>
      </c>
      <c r="AB4560">
        <v>1.8542419347343493</v>
      </c>
      <c r="AC4560">
        <v>0</v>
      </c>
      <c r="AD4560">
        <v>0</v>
      </c>
      <c r="AE4560">
        <v>9.5544816514468938</v>
      </c>
    </row>
    <row r="4561" spans="1:31" x14ac:dyDescent="0.3">
      <c r="A4561">
        <v>2462273</v>
      </c>
      <c r="B4561">
        <v>1</v>
      </c>
      <c r="C4561" t="s">
        <v>80</v>
      </c>
      <c r="D4561" t="s">
        <v>105</v>
      </c>
      <c r="E4561" t="s">
        <v>173</v>
      </c>
      <c r="F4561" t="s">
        <v>13305</v>
      </c>
      <c r="G4561" t="s">
        <v>179</v>
      </c>
      <c r="H4561" t="s">
        <v>144</v>
      </c>
      <c r="I4561" t="s">
        <v>136</v>
      </c>
      <c r="J4561" t="s">
        <v>137</v>
      </c>
      <c r="K4561" t="s">
        <v>138</v>
      </c>
      <c r="L4561" t="s">
        <v>13306</v>
      </c>
      <c r="M4561" t="s">
        <v>13307</v>
      </c>
      <c r="N4561">
        <v>1.9941666659999999</v>
      </c>
      <c r="O4561">
        <v>0</v>
      </c>
      <c r="P4561">
        <v>59</v>
      </c>
      <c r="Q4561">
        <v>0</v>
      </c>
      <c r="R4561">
        <v>0</v>
      </c>
      <c r="S4561">
        <v>0</v>
      </c>
      <c r="T4561">
        <v>1</v>
      </c>
      <c r="U4561">
        <v>0</v>
      </c>
      <c r="V4561">
        <v>0</v>
      </c>
      <c r="W4561">
        <v>0</v>
      </c>
      <c r="X4561">
        <v>33.460501931585277</v>
      </c>
      <c r="Y4561">
        <v>0</v>
      </c>
      <c r="Z4561">
        <v>0</v>
      </c>
      <c r="AA4561">
        <v>0</v>
      </c>
      <c r="AB4561">
        <v>2.4279596510995888E-2</v>
      </c>
      <c r="AC4561">
        <v>0</v>
      </c>
      <c r="AD4561">
        <v>0</v>
      </c>
      <c r="AE4561">
        <v>33.484781528096271</v>
      </c>
    </row>
    <row r="4562" spans="1:31" x14ac:dyDescent="0.3">
      <c r="A4562">
        <v>2461881</v>
      </c>
      <c r="B4562">
        <v>1</v>
      </c>
      <c r="C4562" t="s">
        <v>81</v>
      </c>
      <c r="D4562" t="s">
        <v>122</v>
      </c>
      <c r="E4562" t="s">
        <v>147</v>
      </c>
      <c r="F4562" t="s">
        <v>13308</v>
      </c>
      <c r="G4562" t="s">
        <v>161</v>
      </c>
      <c r="H4562" t="s">
        <v>135</v>
      </c>
      <c r="I4562" t="s">
        <v>136</v>
      </c>
      <c r="J4562" t="s">
        <v>137</v>
      </c>
      <c r="K4562" t="s">
        <v>162</v>
      </c>
      <c r="L4562" t="s">
        <v>13309</v>
      </c>
      <c r="M4562" t="s">
        <v>13310</v>
      </c>
      <c r="N4562">
        <v>2.5947222220000001</v>
      </c>
      <c r="O4562">
        <v>0</v>
      </c>
      <c r="P4562">
        <v>542</v>
      </c>
      <c r="Q4562">
        <v>0</v>
      </c>
      <c r="R4562">
        <v>1</v>
      </c>
      <c r="S4562">
        <v>0</v>
      </c>
      <c r="T4562">
        <v>134</v>
      </c>
      <c r="U4562">
        <v>0</v>
      </c>
      <c r="V4562">
        <v>1</v>
      </c>
      <c r="W4562">
        <v>0</v>
      </c>
      <c r="X4562">
        <v>292.09354811322288</v>
      </c>
      <c r="Y4562">
        <v>0</v>
      </c>
      <c r="Z4562">
        <v>7.2744769666830494E-2</v>
      </c>
      <c r="AA4562">
        <v>0</v>
      </c>
      <c r="AB4562">
        <v>304.96837105165838</v>
      </c>
      <c r="AC4562">
        <v>0</v>
      </c>
      <c r="AD4562">
        <v>9.0080649544602718</v>
      </c>
      <c r="AE4562">
        <v>606.14272888900837</v>
      </c>
    </row>
    <row r="4563" spans="1:31" x14ac:dyDescent="0.3">
      <c r="A4563">
        <v>2462236</v>
      </c>
      <c r="B4563">
        <v>1</v>
      </c>
      <c r="C4563" t="s">
        <v>80</v>
      </c>
      <c r="D4563" t="s">
        <v>88</v>
      </c>
      <c r="E4563" t="s">
        <v>141</v>
      </c>
      <c r="F4563" t="s">
        <v>13311</v>
      </c>
      <c r="G4563" t="s">
        <v>156</v>
      </c>
      <c r="H4563" t="s">
        <v>144</v>
      </c>
      <c r="I4563" t="s">
        <v>136</v>
      </c>
      <c r="J4563" t="s">
        <v>137</v>
      </c>
      <c r="K4563" t="s">
        <v>138</v>
      </c>
      <c r="L4563" t="s">
        <v>13312</v>
      </c>
      <c r="M4563" t="s">
        <v>13313</v>
      </c>
      <c r="N4563">
        <v>1.124166666</v>
      </c>
      <c r="O4563">
        <v>0</v>
      </c>
      <c r="P4563">
        <v>32</v>
      </c>
      <c r="Q4563">
        <v>0</v>
      </c>
      <c r="R4563">
        <v>0</v>
      </c>
      <c r="S4563">
        <v>0</v>
      </c>
      <c r="T4563">
        <v>9</v>
      </c>
      <c r="U4563">
        <v>0</v>
      </c>
      <c r="V4563">
        <v>0</v>
      </c>
      <c r="W4563">
        <v>0</v>
      </c>
      <c r="X4563">
        <v>15.757372189862501</v>
      </c>
      <c r="Y4563">
        <v>0</v>
      </c>
      <c r="Z4563">
        <v>0</v>
      </c>
      <c r="AA4563">
        <v>0</v>
      </c>
      <c r="AB4563">
        <v>22.678756614598452</v>
      </c>
      <c r="AC4563">
        <v>0</v>
      </c>
      <c r="AD4563">
        <v>0</v>
      </c>
      <c r="AE4563">
        <v>38.436128804460949</v>
      </c>
    </row>
    <row r="4564" spans="1:31" x14ac:dyDescent="0.3">
      <c r="A4564">
        <v>2462087</v>
      </c>
      <c r="B4564">
        <v>1</v>
      </c>
      <c r="C4564" t="s">
        <v>81</v>
      </c>
      <c r="D4564" t="s">
        <v>126</v>
      </c>
      <c r="E4564" t="s">
        <v>132</v>
      </c>
      <c r="F4564" t="s">
        <v>13314</v>
      </c>
      <c r="G4564" t="s">
        <v>149</v>
      </c>
      <c r="H4564" t="s">
        <v>135</v>
      </c>
      <c r="I4564" t="s">
        <v>660</v>
      </c>
      <c r="J4564" t="s">
        <v>137</v>
      </c>
      <c r="K4564" t="s">
        <v>138</v>
      </c>
      <c r="L4564" t="s">
        <v>13315</v>
      </c>
      <c r="M4564" t="s">
        <v>13316</v>
      </c>
      <c r="N4564">
        <v>3.0833333000000001E-2</v>
      </c>
      <c r="O4564">
        <v>3</v>
      </c>
      <c r="P4564">
        <v>1245</v>
      </c>
      <c r="Q4564">
        <v>65</v>
      </c>
      <c r="R4564">
        <v>414</v>
      </c>
      <c r="S4564">
        <v>22</v>
      </c>
      <c r="T4564">
        <v>84</v>
      </c>
      <c r="U4564">
        <v>0</v>
      </c>
      <c r="V4564">
        <v>0</v>
      </c>
      <c r="W4564">
        <v>7.6376615334571019E-2</v>
      </c>
      <c r="X4564">
        <v>3.6177605125617074</v>
      </c>
      <c r="Y4564">
        <v>3.4211512929843386</v>
      </c>
      <c r="Z4564">
        <v>1.0063833957245663</v>
      </c>
      <c r="AA4564">
        <v>2.3062940464103332</v>
      </c>
      <c r="AB4564">
        <v>1.6571344934567687</v>
      </c>
      <c r="AC4564">
        <v>0</v>
      </c>
      <c r="AD4564">
        <v>0</v>
      </c>
      <c r="AE4564">
        <v>12.085100356472283</v>
      </c>
    </row>
    <row r="4565" spans="1:31" x14ac:dyDescent="0.3">
      <c r="A4565">
        <v>2461589</v>
      </c>
      <c r="B4565">
        <v>1</v>
      </c>
      <c r="C4565" t="s">
        <v>80</v>
      </c>
      <c r="D4565" t="s">
        <v>85</v>
      </c>
      <c r="E4565" t="s">
        <v>141</v>
      </c>
      <c r="F4565" t="s">
        <v>12338</v>
      </c>
      <c r="G4565" t="s">
        <v>156</v>
      </c>
      <c r="H4565" t="s">
        <v>144</v>
      </c>
      <c r="I4565" t="s">
        <v>136</v>
      </c>
      <c r="J4565" t="s">
        <v>137</v>
      </c>
      <c r="K4565" t="s">
        <v>138</v>
      </c>
      <c r="L4565" t="s">
        <v>13317</v>
      </c>
      <c r="M4565" t="s">
        <v>13318</v>
      </c>
      <c r="N4565">
        <v>2.0413888880000002</v>
      </c>
      <c r="O4565">
        <v>0</v>
      </c>
      <c r="P4565">
        <v>265</v>
      </c>
      <c r="Q4565">
        <v>0</v>
      </c>
      <c r="R4565">
        <v>0</v>
      </c>
      <c r="S4565">
        <v>0</v>
      </c>
      <c r="T4565">
        <v>62</v>
      </c>
      <c r="U4565">
        <v>0</v>
      </c>
      <c r="V4565">
        <v>0</v>
      </c>
      <c r="W4565">
        <v>0</v>
      </c>
      <c r="X4565">
        <v>121.66843853040818</v>
      </c>
      <c r="Y4565">
        <v>0</v>
      </c>
      <c r="Z4565">
        <v>0</v>
      </c>
      <c r="AA4565">
        <v>0</v>
      </c>
      <c r="AB4565">
        <v>58.93556875587236</v>
      </c>
      <c r="AC4565">
        <v>0</v>
      </c>
      <c r="AD4565">
        <v>0</v>
      </c>
      <c r="AE4565">
        <v>180.60400728628053</v>
      </c>
    </row>
    <row r="4566" spans="1:31" x14ac:dyDescent="0.3">
      <c r="A4566">
        <v>2461938</v>
      </c>
      <c r="B4566">
        <v>1</v>
      </c>
      <c r="C4566" t="s">
        <v>81</v>
      </c>
      <c r="D4566" t="s">
        <v>114</v>
      </c>
      <c r="E4566" t="s">
        <v>147</v>
      </c>
      <c r="F4566" t="s">
        <v>13319</v>
      </c>
      <c r="G4566" t="s">
        <v>149</v>
      </c>
      <c r="H4566" t="s">
        <v>135</v>
      </c>
      <c r="I4566" t="s">
        <v>660</v>
      </c>
      <c r="J4566" t="s">
        <v>137</v>
      </c>
      <c r="K4566" t="s">
        <v>138</v>
      </c>
      <c r="L4566" t="s">
        <v>13320</v>
      </c>
      <c r="M4566" t="s">
        <v>13321</v>
      </c>
      <c r="N4566">
        <v>1.4999999999999999E-2</v>
      </c>
      <c r="O4566">
        <v>0</v>
      </c>
      <c r="P4566">
        <v>507</v>
      </c>
      <c r="Q4566">
        <v>2</v>
      </c>
      <c r="R4566">
        <v>11</v>
      </c>
      <c r="S4566">
        <v>7</v>
      </c>
      <c r="T4566">
        <v>48</v>
      </c>
      <c r="U4566">
        <v>0</v>
      </c>
      <c r="V4566">
        <v>0</v>
      </c>
      <c r="W4566">
        <v>0</v>
      </c>
      <c r="X4566">
        <v>0.71113115341860134</v>
      </c>
      <c r="Y4566">
        <v>1.8193022222735136E-2</v>
      </c>
      <c r="Z4566">
        <v>2.0806044557805495E-2</v>
      </c>
      <c r="AA4566">
        <v>0.24736324484178118</v>
      </c>
      <c r="AB4566">
        <v>0.15838671888226588</v>
      </c>
      <c r="AC4566">
        <v>0</v>
      </c>
      <c r="AD4566">
        <v>0</v>
      </c>
      <c r="AE4566">
        <v>1.1558801839231891</v>
      </c>
    </row>
    <row r="4567" spans="1:31" x14ac:dyDescent="0.3">
      <c r="A4567">
        <v>2461689</v>
      </c>
      <c r="B4567">
        <v>1</v>
      </c>
      <c r="C4567" t="s">
        <v>80</v>
      </c>
      <c r="D4567" t="s">
        <v>82</v>
      </c>
      <c r="E4567" t="s">
        <v>173</v>
      </c>
      <c r="F4567" t="s">
        <v>13322</v>
      </c>
      <c r="G4567" t="s">
        <v>179</v>
      </c>
      <c r="H4567" t="s">
        <v>144</v>
      </c>
      <c r="I4567" t="s">
        <v>136</v>
      </c>
      <c r="J4567" t="s">
        <v>137</v>
      </c>
      <c r="K4567" t="s">
        <v>138</v>
      </c>
      <c r="L4567" t="s">
        <v>13323</v>
      </c>
      <c r="M4567" t="s">
        <v>13324</v>
      </c>
      <c r="N4567">
        <v>1.405277777</v>
      </c>
      <c r="O4567">
        <v>0</v>
      </c>
      <c r="P4567">
        <v>0</v>
      </c>
      <c r="Q4567">
        <v>0</v>
      </c>
      <c r="R4567">
        <v>0</v>
      </c>
      <c r="S4567">
        <v>0</v>
      </c>
      <c r="T4567">
        <v>1</v>
      </c>
      <c r="U4567">
        <v>0</v>
      </c>
      <c r="V4567">
        <v>0</v>
      </c>
      <c r="W4567">
        <v>0</v>
      </c>
      <c r="X4567">
        <v>0</v>
      </c>
      <c r="Y4567">
        <v>0</v>
      </c>
      <c r="Z4567">
        <v>0</v>
      </c>
      <c r="AA4567">
        <v>0</v>
      </c>
      <c r="AB4567">
        <v>1.9305653904714475</v>
      </c>
      <c r="AC4567">
        <v>0</v>
      </c>
      <c r="AD4567">
        <v>0</v>
      </c>
      <c r="AE4567">
        <v>1.9305653904714475</v>
      </c>
    </row>
    <row r="4568" spans="1:31" x14ac:dyDescent="0.3">
      <c r="A4568">
        <v>2461838</v>
      </c>
      <c r="B4568">
        <v>1</v>
      </c>
      <c r="C4568" t="s">
        <v>81</v>
      </c>
      <c r="D4568" t="s">
        <v>115</v>
      </c>
      <c r="E4568" t="s">
        <v>141</v>
      </c>
      <c r="F4568" t="s">
        <v>13325</v>
      </c>
      <c r="G4568" t="s">
        <v>200</v>
      </c>
      <c r="H4568" t="s">
        <v>144</v>
      </c>
      <c r="I4568" t="s">
        <v>136</v>
      </c>
      <c r="J4568" t="s">
        <v>137</v>
      </c>
      <c r="K4568" t="s">
        <v>138</v>
      </c>
      <c r="L4568" t="s">
        <v>13326</v>
      </c>
      <c r="M4568" t="s">
        <v>13327</v>
      </c>
      <c r="N4568">
        <v>4.9866666659999996</v>
      </c>
      <c r="O4568">
        <v>0</v>
      </c>
      <c r="P4568">
        <v>10</v>
      </c>
      <c r="Q4568">
        <v>0</v>
      </c>
      <c r="R4568">
        <v>0</v>
      </c>
      <c r="S4568">
        <v>0</v>
      </c>
      <c r="T4568">
        <v>0</v>
      </c>
      <c r="U4568">
        <v>0</v>
      </c>
      <c r="V4568">
        <v>0</v>
      </c>
      <c r="W4568">
        <v>0</v>
      </c>
      <c r="X4568">
        <v>1.8557260592629803</v>
      </c>
      <c r="Y4568">
        <v>0</v>
      </c>
      <c r="Z4568">
        <v>0</v>
      </c>
      <c r="AA4568">
        <v>0</v>
      </c>
      <c r="AB4568">
        <v>0</v>
      </c>
      <c r="AC4568">
        <v>0</v>
      </c>
      <c r="AD4568">
        <v>0</v>
      </c>
      <c r="AE4568">
        <v>1.8557260592629803</v>
      </c>
    </row>
    <row r="4569" spans="1:31" x14ac:dyDescent="0.3">
      <c r="A4569">
        <v>2462056</v>
      </c>
      <c r="B4569">
        <v>1</v>
      </c>
      <c r="C4569" t="s">
        <v>80</v>
      </c>
      <c r="D4569" t="s">
        <v>106</v>
      </c>
      <c r="E4569" t="s">
        <v>169</v>
      </c>
      <c r="F4569" t="s">
        <v>13328</v>
      </c>
      <c r="G4569" t="s">
        <v>143</v>
      </c>
      <c r="H4569" t="s">
        <v>135</v>
      </c>
      <c r="I4569" t="s">
        <v>136</v>
      </c>
      <c r="J4569" t="s">
        <v>137</v>
      </c>
      <c r="K4569" t="s">
        <v>138</v>
      </c>
      <c r="L4569" t="s">
        <v>13329</v>
      </c>
      <c r="M4569" t="s">
        <v>13330</v>
      </c>
      <c r="N4569">
        <v>0.88472222199999995</v>
      </c>
      <c r="O4569">
        <v>0</v>
      </c>
      <c r="P4569">
        <v>8</v>
      </c>
      <c r="Q4569">
        <v>28</v>
      </c>
      <c r="R4569">
        <v>70</v>
      </c>
      <c r="S4569">
        <v>11</v>
      </c>
      <c r="T4569">
        <v>20</v>
      </c>
      <c r="U4569">
        <v>1</v>
      </c>
      <c r="V4569">
        <v>0</v>
      </c>
      <c r="W4569">
        <v>0</v>
      </c>
      <c r="X4569">
        <v>2.0879248259470979</v>
      </c>
      <c r="Y4569">
        <v>21.759648079672822</v>
      </c>
      <c r="Z4569">
        <v>49.207781364701631</v>
      </c>
      <c r="AA4569">
        <v>40.857408219365624</v>
      </c>
      <c r="AB4569">
        <v>21.396613719385631</v>
      </c>
      <c r="AC4569">
        <v>9.2952010729868917</v>
      </c>
      <c r="AD4569">
        <v>0</v>
      </c>
      <c r="AE4569">
        <v>144.60457728205969</v>
      </c>
    </row>
    <row r="4570" spans="1:31" x14ac:dyDescent="0.3">
      <c r="A4570">
        <v>2461578</v>
      </c>
      <c r="B4570">
        <v>1</v>
      </c>
      <c r="C4570" t="s">
        <v>81</v>
      </c>
      <c r="D4570" t="s">
        <v>122</v>
      </c>
      <c r="E4570" t="s">
        <v>159</v>
      </c>
      <c r="F4570" t="s">
        <v>13331</v>
      </c>
      <c r="G4570" t="s">
        <v>6050</v>
      </c>
      <c r="H4570" t="s">
        <v>144</v>
      </c>
      <c r="I4570" t="s">
        <v>136</v>
      </c>
      <c r="J4570" t="s">
        <v>137</v>
      </c>
      <c r="K4570" t="s">
        <v>138</v>
      </c>
      <c r="L4570" t="s">
        <v>13332</v>
      </c>
      <c r="M4570" t="s">
        <v>13333</v>
      </c>
      <c r="N4570">
        <v>5.5997222219999996</v>
      </c>
      <c r="O4570">
        <v>0</v>
      </c>
      <c r="P4570">
        <v>47</v>
      </c>
      <c r="Q4570">
        <v>0</v>
      </c>
      <c r="R4570">
        <v>0</v>
      </c>
      <c r="S4570">
        <v>0</v>
      </c>
      <c r="T4570">
        <v>2</v>
      </c>
      <c r="U4570">
        <v>0</v>
      </c>
      <c r="V4570">
        <v>0</v>
      </c>
      <c r="W4570">
        <v>0</v>
      </c>
      <c r="X4570">
        <v>19.491330241365556</v>
      </c>
      <c r="Y4570">
        <v>0</v>
      </c>
      <c r="Z4570">
        <v>0</v>
      </c>
      <c r="AA4570">
        <v>0</v>
      </c>
      <c r="AB4570">
        <v>0.20013344831919525</v>
      </c>
      <c r="AC4570">
        <v>0</v>
      </c>
      <c r="AD4570">
        <v>0</v>
      </c>
      <c r="AE4570">
        <v>19.691463689684753</v>
      </c>
    </row>
    <row r="4571" spans="1:31" x14ac:dyDescent="0.3">
      <c r="A4571">
        <v>2461655</v>
      </c>
      <c r="B4571">
        <v>1</v>
      </c>
      <c r="C4571" t="s">
        <v>81</v>
      </c>
      <c r="D4571" t="s">
        <v>115</v>
      </c>
      <c r="E4571" t="s">
        <v>141</v>
      </c>
      <c r="F4571" t="s">
        <v>11571</v>
      </c>
      <c r="G4571" t="s">
        <v>156</v>
      </c>
      <c r="H4571" t="s">
        <v>144</v>
      </c>
      <c r="I4571" t="s">
        <v>136</v>
      </c>
      <c r="J4571" t="s">
        <v>137</v>
      </c>
      <c r="K4571" t="s">
        <v>138</v>
      </c>
      <c r="L4571" t="s">
        <v>13334</v>
      </c>
      <c r="M4571" t="s">
        <v>13335</v>
      </c>
      <c r="N4571">
        <v>4.1113888879999996</v>
      </c>
      <c r="O4571">
        <v>0</v>
      </c>
      <c r="P4571">
        <v>5</v>
      </c>
      <c r="Q4571">
        <v>0</v>
      </c>
      <c r="R4571">
        <v>0</v>
      </c>
      <c r="S4571">
        <v>0</v>
      </c>
      <c r="T4571">
        <v>0</v>
      </c>
      <c r="U4571">
        <v>0</v>
      </c>
      <c r="V4571">
        <v>0</v>
      </c>
      <c r="W4571">
        <v>0</v>
      </c>
      <c r="X4571">
        <v>3.8112459696283456</v>
      </c>
      <c r="Y4571">
        <v>0</v>
      </c>
      <c r="Z4571">
        <v>0</v>
      </c>
      <c r="AA4571">
        <v>0</v>
      </c>
      <c r="AB4571">
        <v>0</v>
      </c>
      <c r="AC4571">
        <v>0</v>
      </c>
      <c r="AD4571">
        <v>0</v>
      </c>
      <c r="AE4571">
        <v>3.8112459696283456</v>
      </c>
    </row>
    <row r="4572" spans="1:31" x14ac:dyDescent="0.3">
      <c r="A4572">
        <v>2462196</v>
      </c>
      <c r="B4572">
        <v>1</v>
      </c>
      <c r="C4572" t="s">
        <v>81</v>
      </c>
      <c r="D4572" t="s">
        <v>115</v>
      </c>
      <c r="E4572" t="s">
        <v>141</v>
      </c>
      <c r="F4572" t="s">
        <v>13336</v>
      </c>
      <c r="G4572" t="s">
        <v>1536</v>
      </c>
      <c r="H4572" t="s">
        <v>144</v>
      </c>
      <c r="I4572" t="s">
        <v>136</v>
      </c>
      <c r="J4572" t="s">
        <v>137</v>
      </c>
      <c r="K4572" t="s">
        <v>138</v>
      </c>
      <c r="L4572" t="s">
        <v>13337</v>
      </c>
      <c r="M4572" t="s">
        <v>13338</v>
      </c>
      <c r="N4572">
        <v>5.3294444439999999</v>
      </c>
      <c r="O4572">
        <v>0</v>
      </c>
      <c r="P4572">
        <v>15</v>
      </c>
      <c r="Q4572">
        <v>0</v>
      </c>
      <c r="R4572">
        <v>0</v>
      </c>
      <c r="S4572">
        <v>0</v>
      </c>
      <c r="T4572">
        <v>0</v>
      </c>
      <c r="U4572">
        <v>0</v>
      </c>
      <c r="V4572">
        <v>0</v>
      </c>
      <c r="W4572">
        <v>0</v>
      </c>
      <c r="X4572">
        <v>5.9870427063072045</v>
      </c>
      <c r="Y4572">
        <v>0</v>
      </c>
      <c r="Z4572">
        <v>0</v>
      </c>
      <c r="AA4572">
        <v>0</v>
      </c>
      <c r="AB4572">
        <v>0</v>
      </c>
      <c r="AC4572">
        <v>0</v>
      </c>
      <c r="AD4572">
        <v>0</v>
      </c>
      <c r="AE4572">
        <v>5.9870427063072045</v>
      </c>
    </row>
    <row r="4573" spans="1:31" x14ac:dyDescent="0.3">
      <c r="A4573">
        <v>2461678</v>
      </c>
      <c r="B4573">
        <v>1</v>
      </c>
      <c r="C4573" t="s">
        <v>81</v>
      </c>
      <c r="D4573" t="s">
        <v>112</v>
      </c>
      <c r="E4573" t="s">
        <v>141</v>
      </c>
      <c r="F4573" t="s">
        <v>13339</v>
      </c>
      <c r="G4573" t="s">
        <v>200</v>
      </c>
      <c r="H4573" t="s">
        <v>144</v>
      </c>
      <c r="I4573" t="s">
        <v>136</v>
      </c>
      <c r="J4573" t="s">
        <v>137</v>
      </c>
      <c r="K4573" t="s">
        <v>138</v>
      </c>
      <c r="L4573" t="s">
        <v>13340</v>
      </c>
      <c r="M4573" t="s">
        <v>13341</v>
      </c>
      <c r="N4573">
        <v>2.7977777769999999</v>
      </c>
      <c r="O4573">
        <v>0</v>
      </c>
      <c r="P4573">
        <v>10</v>
      </c>
      <c r="Q4573">
        <v>0</v>
      </c>
      <c r="R4573">
        <v>0</v>
      </c>
      <c r="S4573">
        <v>0</v>
      </c>
      <c r="T4573">
        <v>1</v>
      </c>
      <c r="U4573">
        <v>0</v>
      </c>
      <c r="V4573">
        <v>0</v>
      </c>
      <c r="W4573">
        <v>0</v>
      </c>
      <c r="X4573">
        <v>2.5701605851830838</v>
      </c>
      <c r="Y4573">
        <v>0</v>
      </c>
      <c r="Z4573">
        <v>0</v>
      </c>
      <c r="AA4573">
        <v>0</v>
      </c>
      <c r="AB4573">
        <v>4.9672628582046983</v>
      </c>
      <c r="AC4573">
        <v>0</v>
      </c>
      <c r="AD4573">
        <v>0</v>
      </c>
      <c r="AE4573">
        <v>7.537423443387782</v>
      </c>
    </row>
    <row r="4574" spans="1:31" x14ac:dyDescent="0.3">
      <c r="A4574">
        <v>2462219</v>
      </c>
      <c r="B4574">
        <v>1</v>
      </c>
      <c r="C4574" t="s">
        <v>80</v>
      </c>
      <c r="D4574" t="s">
        <v>92</v>
      </c>
      <c r="E4574" t="s">
        <v>182</v>
      </c>
      <c r="F4574" t="s">
        <v>13342</v>
      </c>
      <c r="G4574" t="s">
        <v>259</v>
      </c>
      <c r="H4574" t="s">
        <v>144</v>
      </c>
      <c r="I4574" t="s">
        <v>136</v>
      </c>
      <c r="J4574" t="s">
        <v>137</v>
      </c>
      <c r="K4574" t="s">
        <v>138</v>
      </c>
      <c r="L4574" t="s">
        <v>13343</v>
      </c>
      <c r="M4574" t="s">
        <v>13344</v>
      </c>
      <c r="N4574">
        <v>0.67944444400000004</v>
      </c>
      <c r="O4574">
        <v>0</v>
      </c>
      <c r="P4574">
        <v>67</v>
      </c>
      <c r="Q4574">
        <v>0</v>
      </c>
      <c r="R4574">
        <v>0</v>
      </c>
      <c r="S4574">
        <v>0</v>
      </c>
      <c r="T4574">
        <v>2</v>
      </c>
      <c r="U4574">
        <v>0</v>
      </c>
      <c r="V4574">
        <v>0</v>
      </c>
      <c r="W4574">
        <v>0</v>
      </c>
      <c r="X4574">
        <v>13.716846678770175</v>
      </c>
      <c r="Y4574">
        <v>0</v>
      </c>
      <c r="Z4574">
        <v>0</v>
      </c>
      <c r="AA4574">
        <v>0</v>
      </c>
      <c r="AB4574">
        <v>0.90105607761297346</v>
      </c>
      <c r="AC4574">
        <v>0</v>
      </c>
      <c r="AD4574">
        <v>0</v>
      </c>
      <c r="AE4574">
        <v>14.617902756383149</v>
      </c>
    </row>
    <row r="4575" spans="1:31" x14ac:dyDescent="0.3">
      <c r="A4575">
        <v>2462202</v>
      </c>
      <c r="B4575">
        <v>1</v>
      </c>
      <c r="C4575" t="s">
        <v>80</v>
      </c>
      <c r="D4575" t="s">
        <v>99</v>
      </c>
      <c r="E4575" t="s">
        <v>141</v>
      </c>
      <c r="F4575" t="s">
        <v>13345</v>
      </c>
      <c r="G4575" t="s">
        <v>143</v>
      </c>
      <c r="H4575" t="s">
        <v>144</v>
      </c>
      <c r="I4575" t="s">
        <v>136</v>
      </c>
      <c r="J4575" t="s">
        <v>137</v>
      </c>
      <c r="K4575" t="s">
        <v>138</v>
      </c>
      <c r="L4575" t="s">
        <v>13346</v>
      </c>
      <c r="M4575" t="s">
        <v>13347</v>
      </c>
      <c r="N4575">
        <v>3.8294444439999999</v>
      </c>
      <c r="O4575">
        <v>0</v>
      </c>
      <c r="P4575">
        <v>51</v>
      </c>
      <c r="Q4575">
        <v>0</v>
      </c>
      <c r="R4575">
        <v>0</v>
      </c>
      <c r="S4575">
        <v>0</v>
      </c>
      <c r="T4575">
        <v>1</v>
      </c>
      <c r="U4575">
        <v>0</v>
      </c>
      <c r="V4575">
        <v>0</v>
      </c>
      <c r="W4575">
        <v>0</v>
      </c>
      <c r="X4575">
        <v>27.014602950439301</v>
      </c>
      <c r="Y4575">
        <v>0</v>
      </c>
      <c r="Z4575">
        <v>0</v>
      </c>
      <c r="AA4575">
        <v>0</v>
      </c>
      <c r="AB4575">
        <v>0.49128489893728794</v>
      </c>
      <c r="AC4575">
        <v>0</v>
      </c>
      <c r="AD4575">
        <v>0</v>
      </c>
      <c r="AE4575">
        <v>27.505887849376588</v>
      </c>
    </row>
    <row r="4576" spans="1:31" x14ac:dyDescent="0.3">
      <c r="A4576">
        <v>2461572</v>
      </c>
      <c r="B4576">
        <v>1</v>
      </c>
      <c r="C4576" t="s">
        <v>80</v>
      </c>
      <c r="D4576" t="s">
        <v>85</v>
      </c>
      <c r="E4576" t="s">
        <v>173</v>
      </c>
      <c r="F4576" t="s">
        <v>13348</v>
      </c>
      <c r="G4576" t="s">
        <v>461</v>
      </c>
      <c r="H4576" t="s">
        <v>144</v>
      </c>
      <c r="I4576" t="s">
        <v>136</v>
      </c>
      <c r="J4576" t="s">
        <v>137</v>
      </c>
      <c r="K4576" t="s">
        <v>138</v>
      </c>
      <c r="L4576" t="s">
        <v>13349</v>
      </c>
      <c r="M4576" t="s">
        <v>13350</v>
      </c>
      <c r="N4576">
        <v>3.0183333330000002</v>
      </c>
      <c r="O4576">
        <v>0</v>
      </c>
      <c r="P4576">
        <v>0</v>
      </c>
      <c r="Q4576">
        <v>0</v>
      </c>
      <c r="R4576">
        <v>0</v>
      </c>
      <c r="S4576">
        <v>0</v>
      </c>
      <c r="T4576">
        <v>1</v>
      </c>
      <c r="U4576">
        <v>0</v>
      </c>
      <c r="V4576">
        <v>0</v>
      </c>
      <c r="W4576">
        <v>0</v>
      </c>
      <c r="X4576">
        <v>0</v>
      </c>
      <c r="Y4576">
        <v>0</v>
      </c>
      <c r="Z4576">
        <v>0</v>
      </c>
      <c r="AA4576">
        <v>0</v>
      </c>
      <c r="AB4576">
        <v>0</v>
      </c>
      <c r="AC4576">
        <v>0</v>
      </c>
      <c r="AD4576">
        <v>0</v>
      </c>
      <c r="AE4576">
        <v>0</v>
      </c>
    </row>
    <row r="4577" spans="1:31" x14ac:dyDescent="0.3">
      <c r="A4577">
        <v>2461661</v>
      </c>
      <c r="B4577">
        <v>1</v>
      </c>
      <c r="C4577" t="s">
        <v>81</v>
      </c>
      <c r="D4577" t="s">
        <v>118</v>
      </c>
      <c r="E4577" t="s">
        <v>147</v>
      </c>
      <c r="F4577" t="s">
        <v>13351</v>
      </c>
      <c r="G4577" t="s">
        <v>134</v>
      </c>
      <c r="H4577" t="s">
        <v>135</v>
      </c>
      <c r="I4577" t="s">
        <v>136</v>
      </c>
      <c r="J4577" t="s">
        <v>137</v>
      </c>
      <c r="K4577" t="s">
        <v>138</v>
      </c>
      <c r="L4577" t="s">
        <v>13352</v>
      </c>
      <c r="M4577" t="s">
        <v>13353</v>
      </c>
      <c r="N4577">
        <v>3.4561111109999998</v>
      </c>
      <c r="O4577">
        <v>0</v>
      </c>
      <c r="P4577">
        <v>0</v>
      </c>
      <c r="Q4577">
        <v>2</v>
      </c>
      <c r="R4577">
        <v>0</v>
      </c>
      <c r="S4577">
        <v>0</v>
      </c>
      <c r="T4577">
        <v>0</v>
      </c>
      <c r="U4577">
        <v>0</v>
      </c>
      <c r="V4577">
        <v>0</v>
      </c>
      <c r="W4577">
        <v>0</v>
      </c>
      <c r="X4577">
        <v>0</v>
      </c>
      <c r="Y4577">
        <v>5.4270321011838725</v>
      </c>
      <c r="Z4577">
        <v>0</v>
      </c>
      <c r="AA4577">
        <v>0</v>
      </c>
      <c r="AB4577">
        <v>0</v>
      </c>
      <c r="AC4577">
        <v>0</v>
      </c>
      <c r="AD4577">
        <v>0</v>
      </c>
      <c r="AE4577">
        <v>5.4270321011838725</v>
      </c>
    </row>
    <row r="4578" spans="1:31" x14ac:dyDescent="0.3">
      <c r="A4578">
        <v>2461618</v>
      </c>
      <c r="B4578">
        <v>1</v>
      </c>
      <c r="C4578" t="s">
        <v>81</v>
      </c>
      <c r="D4578" t="s">
        <v>121</v>
      </c>
      <c r="E4578" t="s">
        <v>141</v>
      </c>
      <c r="F4578" t="s">
        <v>12290</v>
      </c>
      <c r="G4578" t="s">
        <v>156</v>
      </c>
      <c r="H4578" t="s">
        <v>144</v>
      </c>
      <c r="I4578" t="s">
        <v>136</v>
      </c>
      <c r="J4578" t="s">
        <v>137</v>
      </c>
      <c r="K4578" t="s">
        <v>138</v>
      </c>
      <c r="L4578" t="s">
        <v>13354</v>
      </c>
      <c r="M4578" t="s">
        <v>13355</v>
      </c>
      <c r="N4578">
        <v>3.6363888879999999</v>
      </c>
      <c r="O4578">
        <v>0</v>
      </c>
      <c r="P4578">
        <v>111</v>
      </c>
      <c r="Q4578">
        <v>0</v>
      </c>
      <c r="R4578">
        <v>0</v>
      </c>
      <c r="S4578">
        <v>0</v>
      </c>
      <c r="T4578">
        <v>1</v>
      </c>
      <c r="U4578">
        <v>0</v>
      </c>
      <c r="V4578">
        <v>0</v>
      </c>
      <c r="W4578">
        <v>0</v>
      </c>
      <c r="X4578">
        <v>61.453469691810227</v>
      </c>
      <c r="Y4578">
        <v>0</v>
      </c>
      <c r="Z4578">
        <v>0</v>
      </c>
      <c r="AA4578">
        <v>0</v>
      </c>
      <c r="AB4578">
        <v>7.4869396444317928</v>
      </c>
      <c r="AC4578">
        <v>0</v>
      </c>
      <c r="AD4578">
        <v>0</v>
      </c>
      <c r="AE4578">
        <v>68.940409336242027</v>
      </c>
    </row>
    <row r="4579" spans="1:31" x14ac:dyDescent="0.3">
      <c r="A4579">
        <v>2461615</v>
      </c>
      <c r="B4579">
        <v>1</v>
      </c>
      <c r="C4579" t="s">
        <v>80</v>
      </c>
      <c r="D4579" t="s">
        <v>85</v>
      </c>
      <c r="E4579" t="s">
        <v>141</v>
      </c>
      <c r="F4579" t="s">
        <v>13356</v>
      </c>
      <c r="G4579" t="s">
        <v>156</v>
      </c>
      <c r="H4579" t="s">
        <v>144</v>
      </c>
      <c r="I4579" t="s">
        <v>136</v>
      </c>
      <c r="J4579" t="s">
        <v>137</v>
      </c>
      <c r="K4579" t="s">
        <v>138</v>
      </c>
      <c r="L4579" t="s">
        <v>13357</v>
      </c>
      <c r="M4579" t="s">
        <v>13358</v>
      </c>
      <c r="N4579">
        <v>1.3005555550000001</v>
      </c>
      <c r="O4579">
        <v>0</v>
      </c>
      <c r="P4579">
        <v>251</v>
      </c>
      <c r="Q4579">
        <v>0</v>
      </c>
      <c r="R4579">
        <v>0</v>
      </c>
      <c r="S4579">
        <v>0</v>
      </c>
      <c r="T4579">
        <v>11</v>
      </c>
      <c r="U4579">
        <v>0</v>
      </c>
      <c r="V4579">
        <v>0</v>
      </c>
      <c r="W4579">
        <v>0</v>
      </c>
      <c r="X4579">
        <v>69.454675385343577</v>
      </c>
      <c r="Y4579">
        <v>0</v>
      </c>
      <c r="Z4579">
        <v>0</v>
      </c>
      <c r="AA4579">
        <v>0</v>
      </c>
      <c r="AB4579">
        <v>3.5745466090920215</v>
      </c>
      <c r="AC4579">
        <v>0</v>
      </c>
      <c r="AD4579">
        <v>0</v>
      </c>
      <c r="AE4579">
        <v>73.029221994435602</v>
      </c>
    </row>
    <row r="4580" spans="1:31" x14ac:dyDescent="0.3">
      <c r="A4580">
        <v>2462010</v>
      </c>
      <c r="B4580">
        <v>1</v>
      </c>
      <c r="C4580" t="s">
        <v>80</v>
      </c>
      <c r="D4580" t="s">
        <v>84</v>
      </c>
      <c r="E4580" t="s">
        <v>173</v>
      </c>
      <c r="F4580" t="s">
        <v>13359</v>
      </c>
      <c r="G4580" t="s">
        <v>175</v>
      </c>
      <c r="H4580" t="s">
        <v>144</v>
      </c>
      <c r="I4580" t="s">
        <v>136</v>
      </c>
      <c r="J4580" t="s">
        <v>137</v>
      </c>
      <c r="K4580" t="s">
        <v>138</v>
      </c>
      <c r="L4580" t="s">
        <v>13360</v>
      </c>
      <c r="M4580" t="s">
        <v>13361</v>
      </c>
      <c r="N4580">
        <v>2.0719444440000001</v>
      </c>
      <c r="O4580">
        <v>0</v>
      </c>
      <c r="P4580">
        <v>4</v>
      </c>
      <c r="Q4580">
        <v>0</v>
      </c>
      <c r="R4580">
        <v>0</v>
      </c>
      <c r="S4580">
        <v>0</v>
      </c>
      <c r="T4580">
        <v>0</v>
      </c>
      <c r="U4580">
        <v>0</v>
      </c>
      <c r="V4580">
        <v>0</v>
      </c>
      <c r="W4580">
        <v>0</v>
      </c>
      <c r="X4580">
        <v>2.30865696404507</v>
      </c>
      <c r="Y4580">
        <v>0</v>
      </c>
      <c r="Z4580">
        <v>0</v>
      </c>
      <c r="AA4580">
        <v>0</v>
      </c>
      <c r="AB4580">
        <v>0</v>
      </c>
      <c r="AC4580">
        <v>0</v>
      </c>
      <c r="AD4580">
        <v>0</v>
      </c>
      <c r="AE4580">
        <v>2.30865696404507</v>
      </c>
    </row>
    <row r="4581" spans="1:31" x14ac:dyDescent="0.3">
      <c r="A4581">
        <v>2461904</v>
      </c>
      <c r="B4581">
        <v>1</v>
      </c>
      <c r="C4581" t="s">
        <v>81</v>
      </c>
      <c r="D4581" t="s">
        <v>115</v>
      </c>
      <c r="E4581" t="s">
        <v>141</v>
      </c>
      <c r="F4581" t="s">
        <v>13362</v>
      </c>
      <c r="G4581" t="s">
        <v>200</v>
      </c>
      <c r="H4581" t="s">
        <v>144</v>
      </c>
      <c r="I4581" t="s">
        <v>136</v>
      </c>
      <c r="J4581" t="s">
        <v>137</v>
      </c>
      <c r="K4581" t="s">
        <v>138</v>
      </c>
      <c r="L4581" t="s">
        <v>13363</v>
      </c>
      <c r="M4581" t="s">
        <v>13364</v>
      </c>
      <c r="N4581">
        <v>1.9197222220000001</v>
      </c>
      <c r="O4581">
        <v>0</v>
      </c>
      <c r="P4581">
        <v>16</v>
      </c>
      <c r="Q4581">
        <v>0</v>
      </c>
      <c r="R4581">
        <v>0</v>
      </c>
      <c r="S4581">
        <v>0</v>
      </c>
      <c r="T4581">
        <v>2</v>
      </c>
      <c r="U4581">
        <v>0</v>
      </c>
      <c r="V4581">
        <v>0</v>
      </c>
      <c r="W4581">
        <v>0</v>
      </c>
      <c r="X4581">
        <v>2.0343749647745883</v>
      </c>
      <c r="Y4581">
        <v>0</v>
      </c>
      <c r="Z4581">
        <v>0</v>
      </c>
      <c r="AA4581">
        <v>0</v>
      </c>
      <c r="AB4581">
        <v>0.78185391397470183</v>
      </c>
      <c r="AC4581">
        <v>0</v>
      </c>
      <c r="AD4581">
        <v>0</v>
      </c>
      <c r="AE4581">
        <v>2.81622887874929</v>
      </c>
    </row>
    <row r="4582" spans="1:31" x14ac:dyDescent="0.3">
      <c r="A4582">
        <v>2461927</v>
      </c>
      <c r="B4582">
        <v>1</v>
      </c>
      <c r="C4582" t="s">
        <v>80</v>
      </c>
      <c r="D4582" t="s">
        <v>84</v>
      </c>
      <c r="E4582" t="s">
        <v>173</v>
      </c>
      <c r="F4582" t="s">
        <v>13365</v>
      </c>
      <c r="G4582" t="s">
        <v>461</v>
      </c>
      <c r="H4582" t="s">
        <v>144</v>
      </c>
      <c r="I4582" t="s">
        <v>136</v>
      </c>
      <c r="J4582" t="s">
        <v>137</v>
      </c>
      <c r="K4582" t="s">
        <v>138</v>
      </c>
      <c r="L4582" t="s">
        <v>13366</v>
      </c>
      <c r="M4582" t="s">
        <v>13367</v>
      </c>
      <c r="N4582">
        <v>4.4466666659999996</v>
      </c>
      <c r="O4582">
        <v>0</v>
      </c>
      <c r="P4582">
        <v>6</v>
      </c>
      <c r="Q4582">
        <v>0</v>
      </c>
      <c r="R4582">
        <v>0</v>
      </c>
      <c r="S4582">
        <v>0</v>
      </c>
      <c r="T4582">
        <v>0</v>
      </c>
      <c r="U4582">
        <v>0</v>
      </c>
      <c r="V4582">
        <v>0</v>
      </c>
      <c r="W4582">
        <v>0</v>
      </c>
      <c r="X4582">
        <v>6.3229306984864957</v>
      </c>
      <c r="Y4582">
        <v>0</v>
      </c>
      <c r="Z4582">
        <v>0</v>
      </c>
      <c r="AA4582">
        <v>0</v>
      </c>
      <c r="AB4582">
        <v>0</v>
      </c>
      <c r="AC4582">
        <v>0</v>
      </c>
      <c r="AD4582">
        <v>0</v>
      </c>
      <c r="AE4582">
        <v>6.3229306984864957</v>
      </c>
    </row>
    <row r="4583" spans="1:31" x14ac:dyDescent="0.3">
      <c r="A4583">
        <v>2462119</v>
      </c>
      <c r="B4583">
        <v>1</v>
      </c>
      <c r="C4583" t="s">
        <v>80</v>
      </c>
      <c r="D4583" t="s">
        <v>84</v>
      </c>
      <c r="E4583" t="s">
        <v>173</v>
      </c>
      <c r="F4583" t="s">
        <v>13368</v>
      </c>
      <c r="G4583" t="s">
        <v>175</v>
      </c>
      <c r="H4583" t="s">
        <v>144</v>
      </c>
      <c r="I4583" t="s">
        <v>136</v>
      </c>
      <c r="J4583" t="s">
        <v>137</v>
      </c>
      <c r="K4583" t="s">
        <v>138</v>
      </c>
      <c r="L4583" t="s">
        <v>13369</v>
      </c>
      <c r="M4583" t="s">
        <v>13370</v>
      </c>
      <c r="N4583">
        <v>2.5077777769999998</v>
      </c>
      <c r="O4583">
        <v>0</v>
      </c>
      <c r="P4583">
        <v>1</v>
      </c>
      <c r="Q4583">
        <v>0</v>
      </c>
      <c r="R4583">
        <v>0</v>
      </c>
      <c r="S4583">
        <v>0</v>
      </c>
      <c r="T4583">
        <v>0</v>
      </c>
      <c r="U4583">
        <v>0</v>
      </c>
      <c r="V4583">
        <v>0</v>
      </c>
      <c r="W4583">
        <v>0</v>
      </c>
      <c r="X4583">
        <v>3.2249424448683612</v>
      </c>
      <c r="Y4583">
        <v>0</v>
      </c>
      <c r="Z4583">
        <v>0</v>
      </c>
      <c r="AA4583">
        <v>0</v>
      </c>
      <c r="AB4583">
        <v>0</v>
      </c>
      <c r="AC4583">
        <v>0</v>
      </c>
      <c r="AD4583">
        <v>0</v>
      </c>
      <c r="AE4583">
        <v>3.2249424448683612</v>
      </c>
    </row>
    <row r="4584" spans="1:31" x14ac:dyDescent="0.3">
      <c r="A4584">
        <v>2462239</v>
      </c>
      <c r="B4584">
        <v>1</v>
      </c>
      <c r="C4584" t="s">
        <v>80</v>
      </c>
      <c r="D4584" t="s">
        <v>85</v>
      </c>
      <c r="E4584" t="s">
        <v>141</v>
      </c>
      <c r="F4584" t="s">
        <v>10090</v>
      </c>
      <c r="G4584" t="s">
        <v>8644</v>
      </c>
      <c r="H4584" t="s">
        <v>144</v>
      </c>
      <c r="I4584" t="s">
        <v>136</v>
      </c>
      <c r="J4584" t="s">
        <v>137</v>
      </c>
      <c r="K4584" t="s">
        <v>138</v>
      </c>
      <c r="L4584" t="s">
        <v>13371</v>
      </c>
      <c r="M4584" t="s">
        <v>13372</v>
      </c>
      <c r="N4584">
        <v>1.7625</v>
      </c>
      <c r="O4584">
        <v>0</v>
      </c>
      <c r="P4584">
        <v>106</v>
      </c>
      <c r="Q4584">
        <v>0</v>
      </c>
      <c r="R4584">
        <v>0</v>
      </c>
      <c r="S4584">
        <v>0</v>
      </c>
      <c r="T4584">
        <v>13</v>
      </c>
      <c r="U4584">
        <v>0</v>
      </c>
      <c r="V4584">
        <v>0</v>
      </c>
      <c r="W4584">
        <v>0</v>
      </c>
      <c r="X4584">
        <v>56.28279967767007</v>
      </c>
      <c r="Y4584">
        <v>0</v>
      </c>
      <c r="Z4584">
        <v>0</v>
      </c>
      <c r="AA4584">
        <v>0</v>
      </c>
      <c r="AB4584">
        <v>11.961108700100619</v>
      </c>
      <c r="AC4584">
        <v>0</v>
      </c>
      <c r="AD4584">
        <v>0</v>
      </c>
      <c r="AE4584">
        <v>68.243908377770694</v>
      </c>
    </row>
    <row r="4585" spans="1:31" x14ac:dyDescent="0.3">
      <c r="A4585">
        <v>2461635</v>
      </c>
      <c r="B4585">
        <v>1</v>
      </c>
      <c r="C4585" t="s">
        <v>80</v>
      </c>
      <c r="D4585" t="s">
        <v>93</v>
      </c>
      <c r="E4585" t="s">
        <v>141</v>
      </c>
      <c r="F4585" t="s">
        <v>13373</v>
      </c>
      <c r="G4585" t="s">
        <v>156</v>
      </c>
      <c r="H4585" t="s">
        <v>144</v>
      </c>
      <c r="I4585" t="s">
        <v>136</v>
      </c>
      <c r="J4585" t="s">
        <v>137</v>
      </c>
      <c r="K4585" t="s">
        <v>138</v>
      </c>
      <c r="L4585" t="s">
        <v>13374</v>
      </c>
      <c r="M4585" t="s">
        <v>13375</v>
      </c>
      <c r="N4585">
        <v>1.8519444439999999</v>
      </c>
      <c r="O4585">
        <v>0</v>
      </c>
      <c r="P4585">
        <v>52</v>
      </c>
      <c r="Q4585">
        <v>0</v>
      </c>
      <c r="R4585">
        <v>7</v>
      </c>
      <c r="S4585">
        <v>0</v>
      </c>
      <c r="T4585">
        <v>11</v>
      </c>
      <c r="U4585">
        <v>0</v>
      </c>
      <c r="V4585">
        <v>0</v>
      </c>
      <c r="W4585">
        <v>0</v>
      </c>
      <c r="X4585">
        <v>31.021498656075426</v>
      </c>
      <c r="Y4585">
        <v>0</v>
      </c>
      <c r="Z4585">
        <v>7.8339648341379657</v>
      </c>
      <c r="AA4585">
        <v>0</v>
      </c>
      <c r="AB4585">
        <v>13.041351675534797</v>
      </c>
      <c r="AC4585">
        <v>0</v>
      </c>
      <c r="AD4585">
        <v>0</v>
      </c>
      <c r="AE4585">
        <v>51.896815165748194</v>
      </c>
    </row>
    <row r="4586" spans="1:31" x14ac:dyDescent="0.3">
      <c r="A4586">
        <v>2461598</v>
      </c>
      <c r="B4586">
        <v>1</v>
      </c>
      <c r="C4586" t="s">
        <v>80</v>
      </c>
      <c r="D4586" t="s">
        <v>84</v>
      </c>
      <c r="E4586" t="s">
        <v>141</v>
      </c>
      <c r="F4586" t="s">
        <v>13376</v>
      </c>
      <c r="G4586" t="s">
        <v>156</v>
      </c>
      <c r="H4586" t="s">
        <v>144</v>
      </c>
      <c r="I4586" t="s">
        <v>136</v>
      </c>
      <c r="J4586" t="s">
        <v>137</v>
      </c>
      <c r="K4586" t="s">
        <v>138</v>
      </c>
      <c r="L4586" t="s">
        <v>13377</v>
      </c>
      <c r="M4586" t="s">
        <v>13378</v>
      </c>
      <c r="N4586">
        <v>4.4105555550000002</v>
      </c>
      <c r="O4586">
        <v>0</v>
      </c>
      <c r="P4586">
        <v>86</v>
      </c>
      <c r="Q4586">
        <v>0</v>
      </c>
      <c r="R4586">
        <v>0</v>
      </c>
      <c r="S4586">
        <v>0</v>
      </c>
      <c r="T4586">
        <v>0</v>
      </c>
      <c r="U4586">
        <v>0</v>
      </c>
      <c r="V4586">
        <v>0</v>
      </c>
      <c r="W4586">
        <v>0</v>
      </c>
      <c r="X4586">
        <v>85.499012485965906</v>
      </c>
      <c r="Y4586">
        <v>0</v>
      </c>
      <c r="Z4586">
        <v>0</v>
      </c>
      <c r="AA4586">
        <v>0</v>
      </c>
      <c r="AB4586">
        <v>0</v>
      </c>
      <c r="AC4586">
        <v>0</v>
      </c>
      <c r="AD4586">
        <v>0</v>
      </c>
      <c r="AE4586">
        <v>85.499012485965906</v>
      </c>
    </row>
    <row r="4587" spans="1:31" x14ac:dyDescent="0.3">
      <c r="A4587">
        <v>2462282</v>
      </c>
      <c r="B4587">
        <v>1</v>
      </c>
      <c r="C4587" t="s">
        <v>80</v>
      </c>
      <c r="D4587" t="s">
        <v>95</v>
      </c>
      <c r="E4587" t="s">
        <v>141</v>
      </c>
      <c r="F4587" t="s">
        <v>13379</v>
      </c>
      <c r="G4587" t="s">
        <v>143</v>
      </c>
      <c r="H4587" t="s">
        <v>144</v>
      </c>
      <c r="I4587" t="s">
        <v>136</v>
      </c>
      <c r="J4587" t="s">
        <v>137</v>
      </c>
      <c r="K4587" t="s">
        <v>138</v>
      </c>
      <c r="L4587" t="s">
        <v>13380</v>
      </c>
      <c r="M4587" t="s">
        <v>13381</v>
      </c>
      <c r="N4587">
        <v>1.3172222220000001</v>
      </c>
      <c r="O4587">
        <v>0</v>
      </c>
      <c r="P4587">
        <v>61</v>
      </c>
      <c r="Q4587">
        <v>0</v>
      </c>
      <c r="R4587">
        <v>0</v>
      </c>
      <c r="S4587">
        <v>0</v>
      </c>
      <c r="T4587">
        <v>1</v>
      </c>
      <c r="U4587">
        <v>0</v>
      </c>
      <c r="V4587">
        <v>0</v>
      </c>
      <c r="W4587">
        <v>0</v>
      </c>
      <c r="X4587">
        <v>12.919862086274069</v>
      </c>
      <c r="Y4587">
        <v>0</v>
      </c>
      <c r="Z4587">
        <v>0</v>
      </c>
      <c r="AA4587">
        <v>0</v>
      </c>
      <c r="AB4587">
        <v>1.2631726512510832</v>
      </c>
      <c r="AC4587">
        <v>0</v>
      </c>
      <c r="AD4587">
        <v>0</v>
      </c>
      <c r="AE4587">
        <v>14.183034737525151</v>
      </c>
    </row>
    <row r="4588" spans="1:31" x14ac:dyDescent="0.3">
      <c r="A4588">
        <v>2462033</v>
      </c>
      <c r="B4588">
        <v>1</v>
      </c>
      <c r="C4588" t="s">
        <v>81</v>
      </c>
      <c r="D4588" t="s">
        <v>120</v>
      </c>
      <c r="E4588" t="s">
        <v>173</v>
      </c>
      <c r="F4588" t="s">
        <v>13382</v>
      </c>
      <c r="G4588" t="s">
        <v>179</v>
      </c>
      <c r="H4588" t="s">
        <v>144</v>
      </c>
      <c r="I4588" t="s">
        <v>136</v>
      </c>
      <c r="J4588" t="s">
        <v>137</v>
      </c>
      <c r="K4588" t="s">
        <v>138</v>
      </c>
      <c r="L4588" t="s">
        <v>13383</v>
      </c>
      <c r="M4588" t="s">
        <v>13384</v>
      </c>
      <c r="N4588">
        <v>2.0411111110000002</v>
      </c>
      <c r="O4588">
        <v>0</v>
      </c>
      <c r="P4588">
        <v>1</v>
      </c>
      <c r="Q4588">
        <v>0</v>
      </c>
      <c r="R4588">
        <v>0</v>
      </c>
      <c r="S4588">
        <v>0</v>
      </c>
      <c r="T4588">
        <v>0</v>
      </c>
      <c r="U4588">
        <v>0</v>
      </c>
      <c r="V4588">
        <v>0</v>
      </c>
      <c r="W4588">
        <v>0</v>
      </c>
      <c r="X4588">
        <v>5.1769877643404544E-2</v>
      </c>
      <c r="Y4588">
        <v>0</v>
      </c>
      <c r="Z4588">
        <v>0</v>
      </c>
      <c r="AA4588">
        <v>0</v>
      </c>
      <c r="AB4588">
        <v>0</v>
      </c>
      <c r="AC4588">
        <v>0</v>
      </c>
      <c r="AD4588">
        <v>0</v>
      </c>
      <c r="AE4588">
        <v>5.1769877643404544E-2</v>
      </c>
    </row>
    <row r="4589" spans="1:31" x14ac:dyDescent="0.3">
      <c r="A4589">
        <v>2462133</v>
      </c>
      <c r="B4589">
        <v>1</v>
      </c>
      <c r="C4589" t="s">
        <v>80</v>
      </c>
      <c r="D4589" t="s">
        <v>93</v>
      </c>
      <c r="E4589" t="s">
        <v>159</v>
      </c>
      <c r="F4589" t="s">
        <v>13385</v>
      </c>
      <c r="G4589" t="s">
        <v>725</v>
      </c>
      <c r="H4589" t="s">
        <v>144</v>
      </c>
      <c r="I4589" t="s">
        <v>136</v>
      </c>
      <c r="J4589" t="s">
        <v>137</v>
      </c>
      <c r="K4589" t="s">
        <v>138</v>
      </c>
      <c r="L4589" t="s">
        <v>13386</v>
      </c>
      <c r="M4589" t="s">
        <v>13387</v>
      </c>
      <c r="N4589">
        <v>1.3416666660000001</v>
      </c>
      <c r="O4589">
        <v>0</v>
      </c>
      <c r="P4589">
        <v>17</v>
      </c>
      <c r="Q4589">
        <v>0</v>
      </c>
      <c r="R4589">
        <v>20</v>
      </c>
      <c r="S4589">
        <v>0</v>
      </c>
      <c r="T4589">
        <v>14</v>
      </c>
      <c r="U4589">
        <v>0</v>
      </c>
      <c r="V4589">
        <v>0</v>
      </c>
      <c r="W4589">
        <v>0</v>
      </c>
      <c r="X4589">
        <v>2.2905895659942677</v>
      </c>
      <c r="Y4589">
        <v>0</v>
      </c>
      <c r="Z4589">
        <v>5.4844466270061352</v>
      </c>
      <c r="AA4589">
        <v>0</v>
      </c>
      <c r="AB4589">
        <v>6.0060777897898792</v>
      </c>
      <c r="AC4589">
        <v>0</v>
      </c>
      <c r="AD4589">
        <v>0</v>
      </c>
      <c r="AE4589">
        <v>13.781113982790282</v>
      </c>
    </row>
    <row r="4590" spans="1:31" x14ac:dyDescent="0.3">
      <c r="A4590">
        <v>2461592</v>
      </c>
      <c r="B4590">
        <v>1</v>
      </c>
      <c r="C4590" t="s">
        <v>80</v>
      </c>
      <c r="D4590" t="s">
        <v>95</v>
      </c>
      <c r="E4590" t="s">
        <v>132</v>
      </c>
      <c r="F4590" t="s">
        <v>13388</v>
      </c>
      <c r="G4590" t="s">
        <v>166</v>
      </c>
      <c r="H4590" t="s">
        <v>135</v>
      </c>
      <c r="I4590" t="s">
        <v>136</v>
      </c>
      <c r="J4590" t="s">
        <v>137</v>
      </c>
      <c r="K4590" t="s">
        <v>138</v>
      </c>
      <c r="L4590" t="s">
        <v>13389</v>
      </c>
      <c r="M4590" t="s">
        <v>13390</v>
      </c>
      <c r="N4590">
        <v>9.7761111110000005</v>
      </c>
      <c r="O4590">
        <v>1</v>
      </c>
      <c r="P4590">
        <v>0</v>
      </c>
      <c r="Q4590">
        <v>2</v>
      </c>
      <c r="R4590">
        <v>0</v>
      </c>
      <c r="S4590">
        <v>20</v>
      </c>
      <c r="T4590">
        <v>0</v>
      </c>
      <c r="U4590">
        <v>1</v>
      </c>
      <c r="V4590">
        <v>0</v>
      </c>
      <c r="W4590">
        <v>0.85592266735539302</v>
      </c>
      <c r="X4590">
        <v>0</v>
      </c>
      <c r="Y4590">
        <v>137.36747438535119</v>
      </c>
      <c r="Z4590">
        <v>0</v>
      </c>
      <c r="AA4590">
        <v>2005.437267285148</v>
      </c>
      <c r="AB4590">
        <v>0</v>
      </c>
      <c r="AC4590">
        <v>654.70148246590907</v>
      </c>
      <c r="AD4590">
        <v>0</v>
      </c>
      <c r="AE4590">
        <v>2798.3621468037636</v>
      </c>
    </row>
    <row r="4591" spans="1:31" x14ac:dyDescent="0.3">
      <c r="A4591">
        <v>2462222</v>
      </c>
      <c r="B4591">
        <v>1</v>
      </c>
      <c r="C4591" t="s">
        <v>81</v>
      </c>
      <c r="D4591" t="s">
        <v>122</v>
      </c>
      <c r="E4591" t="s">
        <v>173</v>
      </c>
      <c r="F4591" t="s">
        <v>13391</v>
      </c>
      <c r="G4591" t="s">
        <v>175</v>
      </c>
      <c r="H4591" t="s">
        <v>144</v>
      </c>
      <c r="I4591" t="s">
        <v>136</v>
      </c>
      <c r="J4591" t="s">
        <v>137</v>
      </c>
      <c r="K4591" t="s">
        <v>138</v>
      </c>
      <c r="L4591" t="s">
        <v>13392</v>
      </c>
      <c r="M4591" t="s">
        <v>13393</v>
      </c>
      <c r="N4591">
        <v>1.8347222219999999</v>
      </c>
      <c r="O4591">
        <v>0</v>
      </c>
      <c r="P4591">
        <v>2</v>
      </c>
      <c r="Q4591">
        <v>0</v>
      </c>
      <c r="R4591">
        <v>0</v>
      </c>
      <c r="S4591">
        <v>0</v>
      </c>
      <c r="T4591">
        <v>0</v>
      </c>
      <c r="U4591">
        <v>0</v>
      </c>
      <c r="V4591">
        <v>0</v>
      </c>
      <c r="W4591">
        <v>0</v>
      </c>
      <c r="X4591">
        <v>1.2752492836391705</v>
      </c>
      <c r="Y4591">
        <v>0</v>
      </c>
      <c r="Z4591">
        <v>0</v>
      </c>
      <c r="AA4591">
        <v>0</v>
      </c>
      <c r="AB4591">
        <v>0</v>
      </c>
      <c r="AC4591">
        <v>0</v>
      </c>
      <c r="AD4591">
        <v>0</v>
      </c>
      <c r="AE4591">
        <v>1.2752492836391705</v>
      </c>
    </row>
    <row r="4592" spans="1:31" x14ac:dyDescent="0.3">
      <c r="A4592">
        <v>2462030</v>
      </c>
      <c r="B4592">
        <v>1</v>
      </c>
      <c r="C4592" t="s">
        <v>81</v>
      </c>
      <c r="D4592" t="s">
        <v>128</v>
      </c>
      <c r="E4592" t="s">
        <v>147</v>
      </c>
      <c r="F4592" t="s">
        <v>13394</v>
      </c>
      <c r="G4592" t="s">
        <v>149</v>
      </c>
      <c r="H4592" t="s">
        <v>135</v>
      </c>
      <c r="I4592" t="s">
        <v>136</v>
      </c>
      <c r="J4592" t="s">
        <v>137</v>
      </c>
      <c r="K4592" t="s">
        <v>138</v>
      </c>
      <c r="L4592" t="s">
        <v>13395</v>
      </c>
      <c r="M4592" t="s">
        <v>13396</v>
      </c>
      <c r="N4592">
        <v>1.9016666659999999</v>
      </c>
      <c r="O4592">
        <v>4</v>
      </c>
      <c r="P4592">
        <v>46</v>
      </c>
      <c r="Q4592">
        <v>10</v>
      </c>
      <c r="R4592">
        <v>102</v>
      </c>
      <c r="S4592">
        <v>10</v>
      </c>
      <c r="T4592">
        <v>9</v>
      </c>
      <c r="U4592">
        <v>1</v>
      </c>
      <c r="V4592">
        <v>0</v>
      </c>
      <c r="W4592">
        <v>2.9221611136556409</v>
      </c>
      <c r="X4592">
        <v>14.833436207784992</v>
      </c>
      <c r="Y4592">
        <v>17.153581519728174</v>
      </c>
      <c r="Z4592">
        <v>48.624134841079261</v>
      </c>
      <c r="AA4592">
        <v>169.03757581405151</v>
      </c>
      <c r="AB4592">
        <v>18.760434955434341</v>
      </c>
      <c r="AC4592">
        <v>22.498827970574403</v>
      </c>
      <c r="AD4592">
        <v>0</v>
      </c>
      <c r="AE4592">
        <v>293.83015242230829</v>
      </c>
    </row>
    <row r="4593" spans="1:31" x14ac:dyDescent="0.3">
      <c r="A4593">
        <v>2461698</v>
      </c>
      <c r="B4593">
        <v>1</v>
      </c>
      <c r="C4593" t="s">
        <v>80</v>
      </c>
      <c r="D4593" t="s">
        <v>97</v>
      </c>
      <c r="E4593" t="s">
        <v>141</v>
      </c>
      <c r="F4593" t="s">
        <v>13397</v>
      </c>
      <c r="G4593" t="s">
        <v>156</v>
      </c>
      <c r="H4593" t="s">
        <v>144</v>
      </c>
      <c r="I4593" t="s">
        <v>136</v>
      </c>
      <c r="J4593" t="s">
        <v>137</v>
      </c>
      <c r="K4593" t="s">
        <v>138</v>
      </c>
      <c r="L4593" t="s">
        <v>13398</v>
      </c>
      <c r="M4593" t="s">
        <v>13399</v>
      </c>
      <c r="N4593">
        <v>2.0027777769999999</v>
      </c>
      <c r="O4593">
        <v>0</v>
      </c>
      <c r="P4593">
        <v>15</v>
      </c>
      <c r="Q4593">
        <v>0</v>
      </c>
      <c r="R4593">
        <v>0</v>
      </c>
      <c r="S4593">
        <v>0</v>
      </c>
      <c r="T4593">
        <v>1</v>
      </c>
      <c r="U4593">
        <v>0</v>
      </c>
      <c r="V4593">
        <v>0</v>
      </c>
      <c r="W4593">
        <v>0</v>
      </c>
      <c r="X4593">
        <v>11.956106723950647</v>
      </c>
      <c r="Y4593">
        <v>0</v>
      </c>
      <c r="Z4593">
        <v>0</v>
      </c>
      <c r="AA4593">
        <v>0</v>
      </c>
      <c r="AB4593">
        <v>0.58812986801583389</v>
      </c>
      <c r="AC4593">
        <v>0</v>
      </c>
      <c r="AD4593">
        <v>0</v>
      </c>
      <c r="AE4593">
        <v>12.544236591966481</v>
      </c>
    </row>
    <row r="4594" spans="1:31" x14ac:dyDescent="0.3">
      <c r="A4594">
        <v>2462053</v>
      </c>
      <c r="B4594">
        <v>1</v>
      </c>
      <c r="C4594" t="s">
        <v>80</v>
      </c>
      <c r="D4594" t="s">
        <v>93</v>
      </c>
      <c r="E4594" t="s">
        <v>147</v>
      </c>
      <c r="F4594" t="s">
        <v>13400</v>
      </c>
      <c r="G4594" t="s">
        <v>134</v>
      </c>
      <c r="H4594" t="s">
        <v>135</v>
      </c>
      <c r="I4594" t="s">
        <v>136</v>
      </c>
      <c r="J4594" t="s">
        <v>137</v>
      </c>
      <c r="K4594" t="s">
        <v>138</v>
      </c>
      <c r="L4594" t="s">
        <v>13401</v>
      </c>
      <c r="M4594" t="s">
        <v>13402</v>
      </c>
      <c r="N4594">
        <v>3.239166666</v>
      </c>
      <c r="O4594">
        <v>0</v>
      </c>
      <c r="P4594">
        <v>153</v>
      </c>
      <c r="Q4594">
        <v>8</v>
      </c>
      <c r="R4594">
        <v>13</v>
      </c>
      <c r="S4594">
        <v>7</v>
      </c>
      <c r="T4594">
        <v>24</v>
      </c>
      <c r="U4594">
        <v>0</v>
      </c>
      <c r="V4594">
        <v>0</v>
      </c>
      <c r="W4594">
        <v>0</v>
      </c>
      <c r="X4594">
        <v>91.987598334863591</v>
      </c>
      <c r="Y4594">
        <v>26.003824519424363</v>
      </c>
      <c r="Z4594">
        <v>15.544541697953726</v>
      </c>
      <c r="AA4594">
        <v>23.147871261018697</v>
      </c>
      <c r="AB4594">
        <v>45.884272871120942</v>
      </c>
      <c r="AC4594">
        <v>0</v>
      </c>
      <c r="AD4594">
        <v>0</v>
      </c>
      <c r="AE4594">
        <v>202.56810868438131</v>
      </c>
    </row>
    <row r="4595" spans="1:31" x14ac:dyDescent="0.3">
      <c r="A4595">
        <v>2461721</v>
      </c>
      <c r="B4595">
        <v>1</v>
      </c>
      <c r="C4595" t="s">
        <v>80</v>
      </c>
      <c r="D4595" t="s">
        <v>96</v>
      </c>
      <c r="E4595" t="s">
        <v>173</v>
      </c>
      <c r="F4595" t="s">
        <v>13403</v>
      </c>
      <c r="G4595" t="s">
        <v>461</v>
      </c>
      <c r="H4595" t="s">
        <v>144</v>
      </c>
      <c r="I4595" t="s">
        <v>136</v>
      </c>
      <c r="J4595" t="s">
        <v>137</v>
      </c>
      <c r="K4595" t="s">
        <v>138</v>
      </c>
      <c r="L4595" t="s">
        <v>13404</v>
      </c>
      <c r="M4595" t="s">
        <v>13405</v>
      </c>
      <c r="N4595">
        <v>4.602222222</v>
      </c>
      <c r="O4595">
        <v>0</v>
      </c>
      <c r="P4595">
        <v>1</v>
      </c>
      <c r="Q4595">
        <v>0</v>
      </c>
      <c r="R4595">
        <v>0</v>
      </c>
      <c r="S4595">
        <v>0</v>
      </c>
      <c r="T4595">
        <v>0</v>
      </c>
      <c r="U4595">
        <v>0</v>
      </c>
      <c r="V4595">
        <v>0</v>
      </c>
      <c r="W4595">
        <v>0</v>
      </c>
      <c r="X4595">
        <v>6.8218241971787066E-2</v>
      </c>
      <c r="Y4595">
        <v>0</v>
      </c>
      <c r="Z4595">
        <v>0</v>
      </c>
      <c r="AA4595">
        <v>0</v>
      </c>
      <c r="AB4595">
        <v>0</v>
      </c>
      <c r="AC4595">
        <v>0</v>
      </c>
      <c r="AD4595">
        <v>0</v>
      </c>
      <c r="AE4595">
        <v>6.8218241971787066E-2</v>
      </c>
    </row>
    <row r="4596" spans="1:31" x14ac:dyDescent="0.3">
      <c r="A4596">
        <v>2461821</v>
      </c>
      <c r="B4596">
        <v>1</v>
      </c>
      <c r="C4596" t="s">
        <v>81</v>
      </c>
      <c r="D4596" t="s">
        <v>128</v>
      </c>
      <c r="E4596" t="s">
        <v>173</v>
      </c>
      <c r="F4596" t="s">
        <v>13406</v>
      </c>
      <c r="G4596" t="s">
        <v>461</v>
      </c>
      <c r="H4596" t="s">
        <v>144</v>
      </c>
      <c r="I4596" t="s">
        <v>136</v>
      </c>
      <c r="J4596" t="s">
        <v>137</v>
      </c>
      <c r="K4596" t="s">
        <v>138</v>
      </c>
      <c r="L4596" t="s">
        <v>13407</v>
      </c>
      <c r="M4596" t="s">
        <v>13408</v>
      </c>
      <c r="N4596">
        <v>3.2366666660000001</v>
      </c>
      <c r="O4596">
        <v>0</v>
      </c>
      <c r="P4596">
        <v>14</v>
      </c>
      <c r="Q4596">
        <v>0</v>
      </c>
      <c r="R4596">
        <v>0</v>
      </c>
      <c r="S4596">
        <v>0</v>
      </c>
      <c r="T4596">
        <v>0</v>
      </c>
      <c r="U4596">
        <v>0</v>
      </c>
      <c r="V4596">
        <v>0</v>
      </c>
      <c r="W4596">
        <v>0</v>
      </c>
      <c r="X4596">
        <v>9.4245391065925368</v>
      </c>
      <c r="Y4596">
        <v>0</v>
      </c>
      <c r="Z4596">
        <v>0</v>
      </c>
      <c r="AA4596">
        <v>0</v>
      </c>
      <c r="AB4596">
        <v>0</v>
      </c>
      <c r="AC4596">
        <v>0</v>
      </c>
      <c r="AD4596">
        <v>0</v>
      </c>
      <c r="AE4596">
        <v>9.4245391065925368</v>
      </c>
    </row>
    <row r="4597" spans="1:31" x14ac:dyDescent="0.3">
      <c r="A4597">
        <v>2461575</v>
      </c>
      <c r="B4597">
        <v>1</v>
      </c>
      <c r="C4597" t="s">
        <v>80</v>
      </c>
      <c r="D4597" t="s">
        <v>92</v>
      </c>
      <c r="E4597" t="s">
        <v>169</v>
      </c>
      <c r="F4597" t="s">
        <v>13409</v>
      </c>
      <c r="G4597" t="s">
        <v>149</v>
      </c>
      <c r="H4597" t="s">
        <v>135</v>
      </c>
      <c r="I4597" t="s">
        <v>136</v>
      </c>
      <c r="J4597" t="s">
        <v>137</v>
      </c>
      <c r="K4597" t="s">
        <v>138</v>
      </c>
      <c r="L4597" t="s">
        <v>13410</v>
      </c>
      <c r="M4597" t="s">
        <v>13411</v>
      </c>
      <c r="N4597">
        <v>0.20583333300000001</v>
      </c>
      <c r="O4597">
        <v>0</v>
      </c>
      <c r="P4597">
        <v>947</v>
      </c>
      <c r="Q4597">
        <v>2</v>
      </c>
      <c r="R4597">
        <v>330</v>
      </c>
      <c r="S4597">
        <v>8</v>
      </c>
      <c r="T4597">
        <v>91</v>
      </c>
      <c r="U4597">
        <v>0</v>
      </c>
      <c r="V4597">
        <v>1</v>
      </c>
      <c r="W4597">
        <v>0</v>
      </c>
      <c r="X4597">
        <v>40.11480993084183</v>
      </c>
      <c r="Y4597">
        <v>0.11449040907161186</v>
      </c>
      <c r="Z4597">
        <v>8.8237360951551107</v>
      </c>
      <c r="AA4597">
        <v>1.9958602477114722</v>
      </c>
      <c r="AB4597">
        <v>11.99469710785211</v>
      </c>
      <c r="AC4597">
        <v>0</v>
      </c>
      <c r="AD4597">
        <v>1.3610888834277697</v>
      </c>
      <c r="AE4597">
        <v>64.404682674059913</v>
      </c>
    </row>
    <row r="4598" spans="1:31" x14ac:dyDescent="0.3">
      <c r="A4598">
        <v>2462013</v>
      </c>
      <c r="B4598">
        <v>1</v>
      </c>
      <c r="C4598" t="s">
        <v>80</v>
      </c>
      <c r="D4598" t="s">
        <v>103</v>
      </c>
      <c r="E4598" t="s">
        <v>169</v>
      </c>
      <c r="F4598" t="s">
        <v>13412</v>
      </c>
      <c r="G4598" t="s">
        <v>149</v>
      </c>
      <c r="H4598" t="s">
        <v>135</v>
      </c>
      <c r="I4598" t="s">
        <v>136</v>
      </c>
      <c r="J4598" t="s">
        <v>137</v>
      </c>
      <c r="K4598" t="s">
        <v>138</v>
      </c>
      <c r="L4598" t="s">
        <v>13413</v>
      </c>
      <c r="M4598" t="s">
        <v>13414</v>
      </c>
      <c r="N4598">
        <v>1.297222222</v>
      </c>
      <c r="O4598">
        <v>0</v>
      </c>
      <c r="P4598">
        <v>2832</v>
      </c>
      <c r="Q4598">
        <v>8</v>
      </c>
      <c r="R4598">
        <v>30</v>
      </c>
      <c r="S4598">
        <v>30</v>
      </c>
      <c r="T4598">
        <v>166</v>
      </c>
      <c r="U4598">
        <v>32</v>
      </c>
      <c r="V4598">
        <v>6</v>
      </c>
      <c r="W4598">
        <v>0</v>
      </c>
      <c r="X4598">
        <v>961.97469071947262</v>
      </c>
      <c r="Y4598">
        <v>11.976234224161953</v>
      </c>
      <c r="Z4598">
        <v>20.970793685583764</v>
      </c>
      <c r="AA4598">
        <v>520.99644336844472</v>
      </c>
      <c r="AB4598">
        <v>361.92149174809424</v>
      </c>
      <c r="AC4598">
        <v>3688.6618995504377</v>
      </c>
      <c r="AD4598">
        <v>218.875585811869</v>
      </c>
      <c r="AE4598">
        <v>5785.3771391080645</v>
      </c>
    </row>
    <row r="4599" spans="1:31" x14ac:dyDescent="0.3">
      <c r="A4599">
        <v>2461967</v>
      </c>
      <c r="B4599">
        <v>1</v>
      </c>
      <c r="C4599" t="s">
        <v>80</v>
      </c>
      <c r="D4599" t="s">
        <v>89</v>
      </c>
      <c r="E4599" t="s">
        <v>141</v>
      </c>
      <c r="F4599" t="s">
        <v>5665</v>
      </c>
      <c r="G4599" t="s">
        <v>161</v>
      </c>
      <c r="H4599" t="s">
        <v>144</v>
      </c>
      <c r="I4599" t="s">
        <v>136</v>
      </c>
      <c r="J4599" t="s">
        <v>137</v>
      </c>
      <c r="K4599" t="s">
        <v>162</v>
      </c>
      <c r="L4599" t="s">
        <v>13415</v>
      </c>
      <c r="M4599" t="s">
        <v>13416</v>
      </c>
      <c r="N4599">
        <v>1.7655555549999999</v>
      </c>
      <c r="O4599">
        <v>0</v>
      </c>
      <c r="P4599">
        <v>69</v>
      </c>
      <c r="Q4599">
        <v>0</v>
      </c>
      <c r="R4599">
        <v>0</v>
      </c>
      <c r="S4599">
        <v>0</v>
      </c>
      <c r="T4599">
        <v>0</v>
      </c>
      <c r="U4599">
        <v>0</v>
      </c>
      <c r="V4599">
        <v>0</v>
      </c>
      <c r="W4599">
        <v>0</v>
      </c>
      <c r="X4599">
        <v>42.435169804255779</v>
      </c>
      <c r="Y4599">
        <v>0</v>
      </c>
      <c r="Z4599">
        <v>0</v>
      </c>
      <c r="AA4599">
        <v>0</v>
      </c>
      <c r="AB4599">
        <v>0</v>
      </c>
      <c r="AC4599">
        <v>0</v>
      </c>
      <c r="AD4599">
        <v>0</v>
      </c>
      <c r="AE4599">
        <v>42.435169804255779</v>
      </c>
    </row>
    <row r="4600" spans="1:31" x14ac:dyDescent="0.3">
      <c r="A4600">
        <v>2462153</v>
      </c>
      <c r="B4600">
        <v>1</v>
      </c>
      <c r="C4600" t="s">
        <v>80</v>
      </c>
      <c r="D4600" t="s">
        <v>95</v>
      </c>
      <c r="E4600" t="s">
        <v>147</v>
      </c>
      <c r="F4600" t="s">
        <v>13417</v>
      </c>
      <c r="G4600" t="s">
        <v>134</v>
      </c>
      <c r="H4600" t="s">
        <v>135</v>
      </c>
      <c r="I4600" t="s">
        <v>136</v>
      </c>
      <c r="J4600" t="s">
        <v>137</v>
      </c>
      <c r="K4600" t="s">
        <v>138</v>
      </c>
      <c r="L4600" t="s">
        <v>13418</v>
      </c>
      <c r="M4600" t="s">
        <v>13419</v>
      </c>
      <c r="N4600">
        <v>7.6744444439999997</v>
      </c>
      <c r="O4600">
        <v>0</v>
      </c>
      <c r="P4600">
        <v>0</v>
      </c>
      <c r="Q4600">
        <v>1</v>
      </c>
      <c r="R4600">
        <v>0</v>
      </c>
      <c r="S4600">
        <v>2</v>
      </c>
      <c r="T4600">
        <v>0</v>
      </c>
      <c r="U4600">
        <v>0</v>
      </c>
      <c r="V4600">
        <v>0</v>
      </c>
      <c r="W4600">
        <v>0</v>
      </c>
      <c r="X4600">
        <v>0</v>
      </c>
      <c r="Y4600">
        <v>4.286318200211948</v>
      </c>
      <c r="Z4600">
        <v>0</v>
      </c>
      <c r="AA4600">
        <v>22.337513163013426</v>
      </c>
      <c r="AB4600">
        <v>0</v>
      </c>
      <c r="AC4600">
        <v>0</v>
      </c>
      <c r="AD4600">
        <v>0</v>
      </c>
      <c r="AE4600">
        <v>26.623831363225374</v>
      </c>
    </row>
    <row r="4601" spans="1:31" x14ac:dyDescent="0.3">
      <c r="A4601">
        <v>2461758</v>
      </c>
      <c r="B4601">
        <v>1</v>
      </c>
      <c r="C4601" t="s">
        <v>81</v>
      </c>
      <c r="D4601" t="s">
        <v>113</v>
      </c>
      <c r="E4601" t="s">
        <v>169</v>
      </c>
      <c r="F4601" t="s">
        <v>13420</v>
      </c>
      <c r="G4601" t="s">
        <v>226</v>
      </c>
      <c r="H4601" t="s">
        <v>135</v>
      </c>
      <c r="I4601" t="s">
        <v>136</v>
      </c>
      <c r="J4601" t="s">
        <v>137</v>
      </c>
      <c r="K4601" t="s">
        <v>162</v>
      </c>
      <c r="L4601" t="s">
        <v>13421</v>
      </c>
      <c r="M4601" t="s">
        <v>13422</v>
      </c>
      <c r="N4601">
        <v>3.7513888880000001</v>
      </c>
      <c r="O4601">
        <v>2</v>
      </c>
      <c r="P4601">
        <v>118</v>
      </c>
      <c r="Q4601">
        <v>7</v>
      </c>
      <c r="R4601">
        <v>22</v>
      </c>
      <c r="S4601">
        <v>7</v>
      </c>
      <c r="T4601">
        <v>22</v>
      </c>
      <c r="U4601">
        <v>5</v>
      </c>
      <c r="V4601">
        <v>1</v>
      </c>
      <c r="W4601">
        <v>0.7374003237905733</v>
      </c>
      <c r="X4601">
        <v>100.25757774381005</v>
      </c>
      <c r="Y4601">
        <v>11.776570753184545</v>
      </c>
      <c r="Z4601">
        <v>7.5603998223470548</v>
      </c>
      <c r="AA4601">
        <v>1267.435738108971</v>
      </c>
      <c r="AB4601">
        <v>178.47476828477366</v>
      </c>
      <c r="AC4601">
        <v>3219.3868897973607</v>
      </c>
      <c r="AD4601">
        <v>0</v>
      </c>
      <c r="AE4601">
        <v>4785.6293448342376</v>
      </c>
    </row>
    <row r="4602" spans="1:31" x14ac:dyDescent="0.3">
      <c r="A4602">
        <v>2462073</v>
      </c>
      <c r="B4602">
        <v>1</v>
      </c>
      <c r="C4602" t="s">
        <v>80</v>
      </c>
      <c r="D4602" t="s">
        <v>84</v>
      </c>
      <c r="E4602" t="s">
        <v>173</v>
      </c>
      <c r="F4602" t="s">
        <v>13423</v>
      </c>
      <c r="G4602" t="s">
        <v>175</v>
      </c>
      <c r="H4602" t="s">
        <v>144</v>
      </c>
      <c r="I4602" t="s">
        <v>136</v>
      </c>
      <c r="J4602" t="s">
        <v>137</v>
      </c>
      <c r="K4602" t="s">
        <v>138</v>
      </c>
      <c r="L4602" t="s">
        <v>13424</v>
      </c>
      <c r="M4602" t="s">
        <v>13425</v>
      </c>
      <c r="N4602">
        <v>1.602777777</v>
      </c>
      <c r="O4602">
        <v>0</v>
      </c>
      <c r="P4602">
        <v>3</v>
      </c>
      <c r="Q4602">
        <v>0</v>
      </c>
      <c r="R4602">
        <v>0</v>
      </c>
      <c r="S4602">
        <v>0</v>
      </c>
      <c r="T4602">
        <v>0</v>
      </c>
      <c r="U4602">
        <v>0</v>
      </c>
      <c r="V4602">
        <v>0</v>
      </c>
      <c r="W4602">
        <v>0</v>
      </c>
      <c r="X4602">
        <v>2.2715163015108315</v>
      </c>
      <c r="Y4602">
        <v>0</v>
      </c>
      <c r="Z4602">
        <v>0</v>
      </c>
      <c r="AA4602">
        <v>0</v>
      </c>
      <c r="AB4602">
        <v>0</v>
      </c>
      <c r="AC4602">
        <v>0</v>
      </c>
      <c r="AD4602">
        <v>0</v>
      </c>
      <c r="AE4602">
        <v>2.2715163015108315</v>
      </c>
    </row>
    <row r="4603" spans="1:31" x14ac:dyDescent="0.3">
      <c r="A4603">
        <v>2461681</v>
      </c>
      <c r="B4603">
        <v>1</v>
      </c>
      <c r="C4603" t="s">
        <v>80</v>
      </c>
      <c r="D4603" t="s">
        <v>88</v>
      </c>
      <c r="E4603" t="s">
        <v>173</v>
      </c>
      <c r="F4603" t="s">
        <v>13426</v>
      </c>
      <c r="G4603" t="s">
        <v>461</v>
      </c>
      <c r="H4603" t="s">
        <v>144</v>
      </c>
      <c r="I4603" t="s">
        <v>136</v>
      </c>
      <c r="J4603" t="s">
        <v>137</v>
      </c>
      <c r="K4603" t="s">
        <v>138</v>
      </c>
      <c r="L4603" t="s">
        <v>13427</v>
      </c>
      <c r="M4603" t="s">
        <v>13428</v>
      </c>
      <c r="N4603">
        <v>8.6672222219999995</v>
      </c>
      <c r="O4603">
        <v>0</v>
      </c>
      <c r="P4603">
        <v>13</v>
      </c>
      <c r="Q4603">
        <v>0</v>
      </c>
      <c r="R4603">
        <v>0</v>
      </c>
      <c r="S4603">
        <v>0</v>
      </c>
      <c r="T4603">
        <v>0</v>
      </c>
      <c r="U4603">
        <v>0</v>
      </c>
      <c r="V4603">
        <v>0</v>
      </c>
      <c r="W4603">
        <v>0</v>
      </c>
      <c r="X4603">
        <v>63.938503859448097</v>
      </c>
      <c r="Y4603">
        <v>0</v>
      </c>
      <c r="Z4603">
        <v>0</v>
      </c>
      <c r="AA4603">
        <v>0</v>
      </c>
      <c r="AB4603">
        <v>0</v>
      </c>
      <c r="AC4603">
        <v>0</v>
      </c>
      <c r="AD4603">
        <v>0</v>
      </c>
      <c r="AE4603">
        <v>63.938503859448097</v>
      </c>
    </row>
    <row r="4604" spans="1:31" x14ac:dyDescent="0.3">
      <c r="A4604">
        <v>2461930</v>
      </c>
      <c r="B4604">
        <v>1</v>
      </c>
      <c r="C4604" t="s">
        <v>80</v>
      </c>
      <c r="D4604" t="s">
        <v>96</v>
      </c>
      <c r="E4604" t="s">
        <v>173</v>
      </c>
      <c r="F4604" t="s">
        <v>13429</v>
      </c>
      <c r="G4604" t="s">
        <v>219</v>
      </c>
      <c r="H4604" t="s">
        <v>144</v>
      </c>
      <c r="I4604" t="s">
        <v>136</v>
      </c>
      <c r="J4604" t="s">
        <v>3</v>
      </c>
      <c r="K4604" t="s">
        <v>138</v>
      </c>
      <c r="L4604" t="s">
        <v>13430</v>
      </c>
      <c r="M4604" t="s">
        <v>13431</v>
      </c>
      <c r="N4604">
        <v>2.8661111109999999</v>
      </c>
      <c r="O4604">
        <v>0</v>
      </c>
      <c r="P4604">
        <v>1</v>
      </c>
      <c r="Q4604">
        <v>0</v>
      </c>
      <c r="R4604">
        <v>0</v>
      </c>
      <c r="S4604">
        <v>0</v>
      </c>
      <c r="T4604">
        <v>0</v>
      </c>
      <c r="U4604">
        <v>0</v>
      </c>
      <c r="V4604">
        <v>0</v>
      </c>
      <c r="W4604">
        <v>0</v>
      </c>
      <c r="X4604">
        <v>3.3979523775245566</v>
      </c>
      <c r="Y4604">
        <v>0</v>
      </c>
      <c r="Z4604">
        <v>0</v>
      </c>
      <c r="AA4604">
        <v>0</v>
      </c>
      <c r="AB4604">
        <v>0</v>
      </c>
      <c r="AC4604">
        <v>0</v>
      </c>
      <c r="AD4604">
        <v>0</v>
      </c>
      <c r="AE4604">
        <v>3.3979523775245566</v>
      </c>
    </row>
    <row r="4605" spans="1:31" x14ac:dyDescent="0.3">
      <c r="A4605">
        <v>2461987</v>
      </c>
      <c r="B4605">
        <v>1</v>
      </c>
      <c r="C4605" t="s">
        <v>80</v>
      </c>
      <c r="D4605" t="s">
        <v>108</v>
      </c>
      <c r="E4605" t="s">
        <v>132</v>
      </c>
      <c r="F4605" t="s">
        <v>13432</v>
      </c>
      <c r="G4605" t="s">
        <v>149</v>
      </c>
      <c r="H4605" t="s">
        <v>135</v>
      </c>
      <c r="I4605" t="s">
        <v>136</v>
      </c>
      <c r="J4605" t="s">
        <v>137</v>
      </c>
      <c r="K4605" t="s">
        <v>138</v>
      </c>
      <c r="L4605" t="s">
        <v>13433</v>
      </c>
      <c r="M4605" t="s">
        <v>13434</v>
      </c>
      <c r="N4605">
        <v>0.950555555</v>
      </c>
      <c r="O4605">
        <v>0</v>
      </c>
      <c r="P4605">
        <v>563</v>
      </c>
      <c r="Q4605">
        <v>1</v>
      </c>
      <c r="R4605">
        <v>81</v>
      </c>
      <c r="S4605">
        <v>2</v>
      </c>
      <c r="T4605">
        <v>96</v>
      </c>
      <c r="U4605">
        <v>0</v>
      </c>
      <c r="V4605">
        <v>0</v>
      </c>
      <c r="W4605">
        <v>0</v>
      </c>
      <c r="X4605">
        <v>77.934051602452158</v>
      </c>
      <c r="Y4605">
        <v>0.48319620311480227</v>
      </c>
      <c r="Z4605">
        <v>11.452833254453703</v>
      </c>
      <c r="AA4605">
        <v>5.6568300122725068</v>
      </c>
      <c r="AB4605">
        <v>72.582815660463723</v>
      </c>
      <c r="AC4605">
        <v>0</v>
      </c>
      <c r="AD4605">
        <v>0</v>
      </c>
      <c r="AE4605">
        <v>168.10972673275688</v>
      </c>
    </row>
    <row r="4606" spans="1:31" x14ac:dyDescent="0.3">
      <c r="A4606">
        <v>2462151</v>
      </c>
      <c r="B4606">
        <v>1</v>
      </c>
      <c r="C4606" t="s">
        <v>81</v>
      </c>
      <c r="D4606" t="s">
        <v>114</v>
      </c>
      <c r="E4606" t="s">
        <v>147</v>
      </c>
      <c r="F4606" t="s">
        <v>13435</v>
      </c>
      <c r="G4606" t="s">
        <v>134</v>
      </c>
      <c r="H4606" t="s">
        <v>135</v>
      </c>
      <c r="I4606" t="s">
        <v>136</v>
      </c>
      <c r="J4606" t="s">
        <v>137</v>
      </c>
      <c r="K4606" t="s">
        <v>138</v>
      </c>
      <c r="L4606" t="s">
        <v>13436</v>
      </c>
      <c r="M4606" t="s">
        <v>13437</v>
      </c>
      <c r="N4606">
        <v>0.89472222199999996</v>
      </c>
      <c r="O4606">
        <v>0</v>
      </c>
      <c r="P4606">
        <v>137</v>
      </c>
      <c r="Q4606">
        <v>0</v>
      </c>
      <c r="R4606">
        <v>0</v>
      </c>
      <c r="S4606">
        <v>0</v>
      </c>
      <c r="T4606">
        <v>12</v>
      </c>
      <c r="U4606">
        <v>0</v>
      </c>
      <c r="V4606">
        <v>0</v>
      </c>
      <c r="W4606">
        <v>0</v>
      </c>
      <c r="X4606">
        <v>11.694555860004995</v>
      </c>
      <c r="Y4606">
        <v>0</v>
      </c>
      <c r="Z4606">
        <v>0</v>
      </c>
      <c r="AA4606">
        <v>0</v>
      </c>
      <c r="AB4606">
        <v>0.74245343607650516</v>
      </c>
      <c r="AC4606">
        <v>0</v>
      </c>
      <c r="AD4606">
        <v>0</v>
      </c>
      <c r="AE4606">
        <v>12.4370092960815</v>
      </c>
    </row>
    <row r="4607" spans="1:31" x14ac:dyDescent="0.3">
      <c r="A4607">
        <v>2461819</v>
      </c>
      <c r="B4607">
        <v>1</v>
      </c>
      <c r="C4607" t="s">
        <v>80</v>
      </c>
      <c r="D4607" t="s">
        <v>93</v>
      </c>
      <c r="E4607" t="s">
        <v>173</v>
      </c>
      <c r="F4607" t="s">
        <v>13438</v>
      </c>
      <c r="G4607" t="s">
        <v>175</v>
      </c>
      <c r="H4607" t="s">
        <v>144</v>
      </c>
      <c r="I4607" t="s">
        <v>136</v>
      </c>
      <c r="J4607" t="s">
        <v>137</v>
      </c>
      <c r="K4607" t="s">
        <v>138</v>
      </c>
      <c r="L4607" t="s">
        <v>13439</v>
      </c>
      <c r="M4607" t="s">
        <v>13440</v>
      </c>
      <c r="N4607">
        <v>3.0249999999999999</v>
      </c>
      <c r="O4607">
        <v>0</v>
      </c>
      <c r="P4607">
        <v>1</v>
      </c>
      <c r="Q4607">
        <v>0</v>
      </c>
      <c r="R4607">
        <v>0</v>
      </c>
      <c r="S4607">
        <v>0</v>
      </c>
      <c r="T4607">
        <v>0</v>
      </c>
      <c r="U4607">
        <v>0</v>
      </c>
      <c r="V4607">
        <v>0</v>
      </c>
      <c r="W4607">
        <v>0</v>
      </c>
      <c r="X4607">
        <v>2.5832586716416497</v>
      </c>
      <c r="Y4607">
        <v>0</v>
      </c>
      <c r="Z4607">
        <v>0</v>
      </c>
      <c r="AA4607">
        <v>0</v>
      </c>
      <c r="AB4607">
        <v>0</v>
      </c>
      <c r="AC4607">
        <v>0</v>
      </c>
      <c r="AD4607">
        <v>0</v>
      </c>
      <c r="AE4607">
        <v>2.5832586716416497</v>
      </c>
    </row>
    <row r="4608" spans="1:31" x14ac:dyDescent="0.3">
      <c r="A4608">
        <v>2461673</v>
      </c>
      <c r="B4608">
        <v>1</v>
      </c>
      <c r="C4608" t="s">
        <v>81</v>
      </c>
      <c r="D4608" t="s">
        <v>113</v>
      </c>
      <c r="E4608" t="s">
        <v>159</v>
      </c>
      <c r="F4608" t="s">
        <v>13441</v>
      </c>
      <c r="G4608" t="s">
        <v>725</v>
      </c>
      <c r="H4608" t="s">
        <v>144</v>
      </c>
      <c r="I4608" t="s">
        <v>136</v>
      </c>
      <c r="J4608" t="s">
        <v>137</v>
      </c>
      <c r="K4608" t="s">
        <v>138</v>
      </c>
      <c r="L4608" t="s">
        <v>13442</v>
      </c>
      <c r="M4608" t="s">
        <v>13443</v>
      </c>
      <c r="N4608">
        <v>5.9227777770000003</v>
      </c>
      <c r="O4608">
        <v>0</v>
      </c>
      <c r="P4608">
        <v>8</v>
      </c>
      <c r="Q4608">
        <v>0</v>
      </c>
      <c r="R4608">
        <v>0</v>
      </c>
      <c r="S4608">
        <v>0</v>
      </c>
      <c r="T4608">
        <v>1</v>
      </c>
      <c r="U4608">
        <v>0</v>
      </c>
      <c r="V4608">
        <v>0</v>
      </c>
      <c r="W4608">
        <v>0</v>
      </c>
      <c r="X4608">
        <v>3.4957387861690834</v>
      </c>
      <c r="Y4608">
        <v>0</v>
      </c>
      <c r="Z4608">
        <v>0</v>
      </c>
      <c r="AA4608">
        <v>0</v>
      </c>
      <c r="AB4608">
        <v>10.361935828200847</v>
      </c>
      <c r="AC4608">
        <v>0</v>
      </c>
      <c r="AD4608">
        <v>0</v>
      </c>
      <c r="AE4608">
        <v>13.85767461436993</v>
      </c>
    </row>
    <row r="4609" spans="1:31" x14ac:dyDescent="0.3">
      <c r="A4609">
        <v>2461650</v>
      </c>
      <c r="B4609">
        <v>1</v>
      </c>
      <c r="C4609" t="s">
        <v>81</v>
      </c>
      <c r="D4609" t="s">
        <v>122</v>
      </c>
      <c r="E4609" t="s">
        <v>147</v>
      </c>
      <c r="F4609" t="s">
        <v>13444</v>
      </c>
      <c r="G4609" t="s">
        <v>166</v>
      </c>
      <c r="H4609" t="s">
        <v>135</v>
      </c>
      <c r="I4609" t="s">
        <v>136</v>
      </c>
      <c r="J4609" t="s">
        <v>137</v>
      </c>
      <c r="K4609" t="s">
        <v>138</v>
      </c>
      <c r="L4609" t="s">
        <v>13445</v>
      </c>
      <c r="M4609" t="s">
        <v>13446</v>
      </c>
      <c r="N4609">
        <v>11.338888888</v>
      </c>
      <c r="O4609">
        <v>0</v>
      </c>
      <c r="P4609">
        <v>173</v>
      </c>
      <c r="Q4609">
        <v>0</v>
      </c>
      <c r="R4609">
        <v>0</v>
      </c>
      <c r="S4609">
        <v>1</v>
      </c>
      <c r="T4609">
        <v>12</v>
      </c>
      <c r="U4609">
        <v>0</v>
      </c>
      <c r="V4609">
        <v>0</v>
      </c>
      <c r="W4609">
        <v>0</v>
      </c>
      <c r="X4609">
        <v>221.49612201817237</v>
      </c>
      <c r="Y4609">
        <v>0</v>
      </c>
      <c r="Z4609">
        <v>0</v>
      </c>
      <c r="AA4609">
        <v>16.039229580259907</v>
      </c>
      <c r="AB4609">
        <v>149.9727243539449</v>
      </c>
      <c r="AC4609">
        <v>0</v>
      </c>
      <c r="AD4609">
        <v>0</v>
      </c>
      <c r="AE4609">
        <v>387.50807595237717</v>
      </c>
    </row>
    <row r="4610" spans="1:31" x14ac:dyDescent="0.3">
      <c r="A4610">
        <v>2461656</v>
      </c>
      <c r="B4610">
        <v>1</v>
      </c>
      <c r="C4610" t="s">
        <v>80</v>
      </c>
      <c r="D4610" t="s">
        <v>95</v>
      </c>
      <c r="E4610" t="s">
        <v>141</v>
      </c>
      <c r="F4610" t="s">
        <v>13447</v>
      </c>
      <c r="G4610" t="s">
        <v>156</v>
      </c>
      <c r="H4610" t="s">
        <v>144</v>
      </c>
      <c r="I4610" t="s">
        <v>136</v>
      </c>
      <c r="J4610" t="s">
        <v>137</v>
      </c>
      <c r="K4610" t="s">
        <v>138</v>
      </c>
      <c r="L4610" t="s">
        <v>13448</v>
      </c>
      <c r="M4610" t="s">
        <v>13449</v>
      </c>
      <c r="N4610">
        <v>5.3961111109999997</v>
      </c>
      <c r="O4610">
        <v>0</v>
      </c>
      <c r="P4610">
        <v>25</v>
      </c>
      <c r="Q4610">
        <v>0</v>
      </c>
      <c r="R4610">
        <v>2</v>
      </c>
      <c r="S4610">
        <v>0</v>
      </c>
      <c r="T4610">
        <v>0</v>
      </c>
      <c r="U4610">
        <v>0</v>
      </c>
      <c r="V4610">
        <v>0</v>
      </c>
      <c r="W4610">
        <v>0</v>
      </c>
      <c r="X4610">
        <v>20.69197175307005</v>
      </c>
      <c r="Y4610">
        <v>0</v>
      </c>
      <c r="Z4610">
        <v>6.136608189181926E-2</v>
      </c>
      <c r="AA4610">
        <v>0</v>
      </c>
      <c r="AB4610">
        <v>0</v>
      </c>
      <c r="AC4610">
        <v>0</v>
      </c>
      <c r="AD4610">
        <v>0</v>
      </c>
      <c r="AE4610">
        <v>20.753337834961869</v>
      </c>
    </row>
    <row r="4611" spans="1:31" x14ac:dyDescent="0.3">
      <c r="A4611">
        <v>2461919</v>
      </c>
      <c r="B4611">
        <v>1</v>
      </c>
      <c r="C4611" t="s">
        <v>80</v>
      </c>
      <c r="D4611" t="s">
        <v>99</v>
      </c>
      <c r="E4611" t="s">
        <v>169</v>
      </c>
      <c r="F4611" t="s">
        <v>13450</v>
      </c>
      <c r="G4611" t="s">
        <v>149</v>
      </c>
      <c r="H4611" t="s">
        <v>135</v>
      </c>
      <c r="I4611" t="s">
        <v>136</v>
      </c>
      <c r="J4611" t="s">
        <v>137</v>
      </c>
      <c r="K4611" t="s">
        <v>138</v>
      </c>
      <c r="L4611" t="s">
        <v>13451</v>
      </c>
      <c r="M4611" t="s">
        <v>13452</v>
      </c>
      <c r="N4611">
        <v>1.291666666</v>
      </c>
      <c r="O4611">
        <v>0</v>
      </c>
      <c r="P4611">
        <v>0</v>
      </c>
      <c r="Q4611">
        <v>0</v>
      </c>
      <c r="R4611">
        <v>0</v>
      </c>
      <c r="S4611">
        <v>8</v>
      </c>
      <c r="T4611">
        <v>0</v>
      </c>
      <c r="U4611">
        <v>0</v>
      </c>
      <c r="V4611">
        <v>0</v>
      </c>
      <c r="W4611">
        <v>0</v>
      </c>
      <c r="X4611">
        <v>0</v>
      </c>
      <c r="Y4611">
        <v>0</v>
      </c>
      <c r="Z4611">
        <v>0</v>
      </c>
      <c r="AA4611">
        <v>322.10928162840895</v>
      </c>
      <c r="AB4611">
        <v>0</v>
      </c>
      <c r="AC4611">
        <v>0</v>
      </c>
      <c r="AD4611">
        <v>0</v>
      </c>
      <c r="AE4611">
        <v>322.10928162840895</v>
      </c>
    </row>
    <row r="4612" spans="1:31" x14ac:dyDescent="0.3">
      <c r="A4612">
        <v>2461713</v>
      </c>
      <c r="B4612">
        <v>1</v>
      </c>
      <c r="C4612" t="s">
        <v>81</v>
      </c>
      <c r="D4612" t="s">
        <v>122</v>
      </c>
      <c r="E4612" t="s">
        <v>173</v>
      </c>
      <c r="F4612" t="s">
        <v>13453</v>
      </c>
      <c r="G4612" t="s">
        <v>179</v>
      </c>
      <c r="H4612" t="s">
        <v>144</v>
      </c>
      <c r="I4612" t="s">
        <v>136</v>
      </c>
      <c r="J4612" t="s">
        <v>137</v>
      </c>
      <c r="K4612" t="s">
        <v>138</v>
      </c>
      <c r="L4612" t="s">
        <v>13454</v>
      </c>
      <c r="M4612" t="s">
        <v>13455</v>
      </c>
      <c r="N4612">
        <v>1.0194444439999999</v>
      </c>
      <c r="O4612">
        <v>0</v>
      </c>
      <c r="P4612">
        <v>6</v>
      </c>
      <c r="Q4612">
        <v>0</v>
      </c>
      <c r="R4612">
        <v>0</v>
      </c>
      <c r="S4612">
        <v>0</v>
      </c>
      <c r="T4612">
        <v>3</v>
      </c>
      <c r="U4612">
        <v>0</v>
      </c>
      <c r="V4612">
        <v>0</v>
      </c>
      <c r="W4612">
        <v>0</v>
      </c>
      <c r="X4612">
        <v>1.5223092651647596</v>
      </c>
      <c r="Y4612">
        <v>0</v>
      </c>
      <c r="Z4612">
        <v>0</v>
      </c>
      <c r="AA4612">
        <v>0</v>
      </c>
      <c r="AB4612">
        <v>0.18277746198747261</v>
      </c>
      <c r="AC4612">
        <v>0</v>
      </c>
      <c r="AD4612">
        <v>0</v>
      </c>
      <c r="AE4612">
        <v>1.7050867271522323</v>
      </c>
    </row>
    <row r="4613" spans="1:31" x14ac:dyDescent="0.3">
      <c r="A4613">
        <v>2462257</v>
      </c>
      <c r="B4613">
        <v>1</v>
      </c>
      <c r="C4613" t="s">
        <v>81</v>
      </c>
      <c r="D4613" t="s">
        <v>120</v>
      </c>
      <c r="E4613" t="s">
        <v>132</v>
      </c>
      <c r="F4613" t="s">
        <v>13456</v>
      </c>
      <c r="G4613" t="s">
        <v>149</v>
      </c>
      <c r="H4613" t="s">
        <v>135</v>
      </c>
      <c r="I4613" t="s">
        <v>136</v>
      </c>
      <c r="J4613" t="s">
        <v>137</v>
      </c>
      <c r="K4613" t="s">
        <v>138</v>
      </c>
      <c r="L4613" t="s">
        <v>13457</v>
      </c>
      <c r="M4613" t="s">
        <v>13458</v>
      </c>
      <c r="N4613">
        <v>0.72833333300000003</v>
      </c>
      <c r="O4613">
        <v>0</v>
      </c>
      <c r="P4613">
        <v>509</v>
      </c>
      <c r="Q4613">
        <v>31</v>
      </c>
      <c r="R4613">
        <v>55</v>
      </c>
      <c r="S4613">
        <v>5</v>
      </c>
      <c r="T4613">
        <v>31</v>
      </c>
      <c r="U4613">
        <v>0</v>
      </c>
      <c r="V4613">
        <v>1</v>
      </c>
      <c r="W4613">
        <v>0</v>
      </c>
      <c r="X4613">
        <v>98.989725001923745</v>
      </c>
      <c r="Y4613">
        <v>7.0848291884590946</v>
      </c>
      <c r="Z4613">
        <v>4.7251188015129708</v>
      </c>
      <c r="AA4613">
        <v>6.7567083267979813</v>
      </c>
      <c r="AB4613">
        <v>13.736403594144944</v>
      </c>
      <c r="AC4613">
        <v>0</v>
      </c>
      <c r="AD4613">
        <v>27.620037142705833</v>
      </c>
      <c r="AE4613">
        <v>158.91282205554455</v>
      </c>
    </row>
    <row r="4614" spans="1:31" x14ac:dyDescent="0.3">
      <c r="A4614">
        <v>2461593</v>
      </c>
      <c r="B4614">
        <v>1</v>
      </c>
      <c r="C4614" t="s">
        <v>80</v>
      </c>
      <c r="D4614" t="s">
        <v>99</v>
      </c>
      <c r="E4614" t="s">
        <v>141</v>
      </c>
      <c r="F4614" t="s">
        <v>13459</v>
      </c>
      <c r="G4614" t="s">
        <v>156</v>
      </c>
      <c r="H4614" t="s">
        <v>144</v>
      </c>
      <c r="I4614" t="s">
        <v>136</v>
      </c>
      <c r="J4614" t="s">
        <v>137</v>
      </c>
      <c r="K4614" t="s">
        <v>138</v>
      </c>
      <c r="L4614" t="s">
        <v>13460</v>
      </c>
      <c r="M4614" t="s">
        <v>13461</v>
      </c>
      <c r="N4614">
        <v>1.0080555550000001</v>
      </c>
      <c r="O4614">
        <v>0</v>
      </c>
      <c r="P4614">
        <v>4</v>
      </c>
      <c r="Q4614">
        <v>0</v>
      </c>
      <c r="R4614">
        <v>1</v>
      </c>
      <c r="S4614">
        <v>0</v>
      </c>
      <c r="T4614">
        <v>1</v>
      </c>
      <c r="U4614">
        <v>0</v>
      </c>
      <c r="V4614">
        <v>0</v>
      </c>
      <c r="W4614">
        <v>0</v>
      </c>
      <c r="X4614">
        <v>0.54375016742978532</v>
      </c>
      <c r="Y4614">
        <v>0</v>
      </c>
      <c r="Z4614">
        <v>0</v>
      </c>
      <c r="AA4614">
        <v>0</v>
      </c>
      <c r="AB4614">
        <v>0.90002228677886165</v>
      </c>
      <c r="AC4614">
        <v>0</v>
      </c>
      <c r="AD4614">
        <v>0</v>
      </c>
      <c r="AE4614">
        <v>1.443772454208647</v>
      </c>
    </row>
    <row r="4615" spans="1:31" x14ac:dyDescent="0.3">
      <c r="A4615">
        <v>2461736</v>
      </c>
      <c r="B4615">
        <v>1</v>
      </c>
      <c r="C4615" t="s">
        <v>80</v>
      </c>
      <c r="D4615" t="s">
        <v>110</v>
      </c>
      <c r="E4615" t="s">
        <v>173</v>
      </c>
      <c r="F4615" t="s">
        <v>13462</v>
      </c>
      <c r="G4615" t="s">
        <v>175</v>
      </c>
      <c r="H4615" t="s">
        <v>144</v>
      </c>
      <c r="I4615" t="s">
        <v>136</v>
      </c>
      <c r="J4615" t="s">
        <v>137</v>
      </c>
      <c r="K4615" t="s">
        <v>138</v>
      </c>
      <c r="L4615" t="s">
        <v>13463</v>
      </c>
      <c r="M4615" t="s">
        <v>13464</v>
      </c>
      <c r="N4615">
        <v>2.8675000000000002</v>
      </c>
      <c r="O4615">
        <v>0</v>
      </c>
      <c r="P4615">
        <v>3</v>
      </c>
      <c r="Q4615">
        <v>0</v>
      </c>
      <c r="R4615">
        <v>0</v>
      </c>
      <c r="S4615">
        <v>0</v>
      </c>
      <c r="T4615">
        <v>0</v>
      </c>
      <c r="U4615">
        <v>0</v>
      </c>
      <c r="V4615">
        <v>0</v>
      </c>
      <c r="W4615">
        <v>0</v>
      </c>
      <c r="X4615">
        <v>2.003814051587248</v>
      </c>
      <c r="Y4615">
        <v>0</v>
      </c>
      <c r="Z4615">
        <v>0</v>
      </c>
      <c r="AA4615">
        <v>0</v>
      </c>
      <c r="AB4615">
        <v>0</v>
      </c>
      <c r="AC4615">
        <v>0</v>
      </c>
      <c r="AD4615">
        <v>0</v>
      </c>
      <c r="AE4615">
        <v>2.003814051587248</v>
      </c>
    </row>
    <row r="4616" spans="1:31" x14ac:dyDescent="0.3">
      <c r="A4616">
        <v>2461779</v>
      </c>
      <c r="B4616">
        <v>1</v>
      </c>
      <c r="C4616" t="s">
        <v>80</v>
      </c>
      <c r="D4616" t="s">
        <v>106</v>
      </c>
      <c r="E4616" t="s">
        <v>169</v>
      </c>
      <c r="F4616" t="s">
        <v>13328</v>
      </c>
      <c r="G4616" t="s">
        <v>149</v>
      </c>
      <c r="H4616" t="s">
        <v>135</v>
      </c>
      <c r="I4616" t="s">
        <v>136</v>
      </c>
      <c r="J4616" t="s">
        <v>137</v>
      </c>
      <c r="K4616" t="s">
        <v>138</v>
      </c>
      <c r="L4616" t="s">
        <v>13465</v>
      </c>
      <c r="M4616" t="s">
        <v>13466</v>
      </c>
      <c r="N4616">
        <v>2.6455555550000001</v>
      </c>
      <c r="O4616">
        <v>0</v>
      </c>
      <c r="P4616">
        <v>8</v>
      </c>
      <c r="Q4616">
        <v>28</v>
      </c>
      <c r="R4616">
        <v>73</v>
      </c>
      <c r="S4616">
        <v>11</v>
      </c>
      <c r="T4616">
        <v>20</v>
      </c>
      <c r="U4616">
        <v>1</v>
      </c>
      <c r="V4616">
        <v>0</v>
      </c>
      <c r="W4616">
        <v>0</v>
      </c>
      <c r="X4616">
        <v>6.3299397389582399</v>
      </c>
      <c r="Y4616">
        <v>67.673498174743301</v>
      </c>
      <c r="Z4616">
        <v>149.6913308688161</v>
      </c>
      <c r="AA4616">
        <v>140.35494441497787</v>
      </c>
      <c r="AB4616">
        <v>72.376831538460991</v>
      </c>
      <c r="AC4616">
        <v>40.986798921286031</v>
      </c>
      <c r="AD4616">
        <v>0</v>
      </c>
      <c r="AE4616">
        <v>477.41334365724254</v>
      </c>
    </row>
    <row r="4617" spans="1:31" x14ac:dyDescent="0.3">
      <c r="A4617">
        <v>2461587</v>
      </c>
      <c r="B4617">
        <v>1</v>
      </c>
      <c r="C4617" t="s">
        <v>80</v>
      </c>
      <c r="D4617" t="s">
        <v>82</v>
      </c>
      <c r="E4617" t="s">
        <v>141</v>
      </c>
      <c r="F4617" t="s">
        <v>4099</v>
      </c>
      <c r="G4617" t="s">
        <v>156</v>
      </c>
      <c r="H4617" t="s">
        <v>144</v>
      </c>
      <c r="I4617" t="s">
        <v>136</v>
      </c>
      <c r="J4617" t="s">
        <v>137</v>
      </c>
      <c r="K4617" t="s">
        <v>138</v>
      </c>
      <c r="L4617" t="s">
        <v>13467</v>
      </c>
      <c r="M4617" t="s">
        <v>13468</v>
      </c>
      <c r="N4617">
        <v>1.606944444</v>
      </c>
      <c r="O4617">
        <v>0</v>
      </c>
      <c r="P4617">
        <v>75</v>
      </c>
      <c r="Q4617">
        <v>0</v>
      </c>
      <c r="R4617">
        <v>0</v>
      </c>
      <c r="S4617">
        <v>0</v>
      </c>
      <c r="T4617">
        <v>3</v>
      </c>
      <c r="U4617">
        <v>0</v>
      </c>
      <c r="V4617">
        <v>0</v>
      </c>
      <c r="W4617">
        <v>0</v>
      </c>
      <c r="X4617">
        <v>18.566052933046297</v>
      </c>
      <c r="Y4617">
        <v>0</v>
      </c>
      <c r="Z4617">
        <v>0</v>
      </c>
      <c r="AA4617">
        <v>0</v>
      </c>
      <c r="AB4617">
        <v>1.5360616095386632</v>
      </c>
      <c r="AC4617">
        <v>0</v>
      </c>
      <c r="AD4617">
        <v>0</v>
      </c>
      <c r="AE4617">
        <v>20.10211454258496</v>
      </c>
    </row>
    <row r="4618" spans="1:31" x14ac:dyDescent="0.3">
      <c r="A4618">
        <v>2461693</v>
      </c>
      <c r="B4618">
        <v>1</v>
      </c>
      <c r="C4618" t="s">
        <v>81</v>
      </c>
      <c r="D4618" t="s">
        <v>128</v>
      </c>
      <c r="E4618" t="s">
        <v>182</v>
      </c>
      <c r="F4618" t="s">
        <v>13469</v>
      </c>
      <c r="G4618" t="s">
        <v>259</v>
      </c>
      <c r="H4618" t="s">
        <v>144</v>
      </c>
      <c r="I4618" t="s">
        <v>136</v>
      </c>
      <c r="J4618" t="s">
        <v>137</v>
      </c>
      <c r="K4618" t="s">
        <v>138</v>
      </c>
      <c r="L4618" t="s">
        <v>13470</v>
      </c>
      <c r="M4618" t="s">
        <v>13471</v>
      </c>
      <c r="N4618">
        <v>3.685277777</v>
      </c>
      <c r="O4618">
        <v>0</v>
      </c>
      <c r="P4618">
        <v>55</v>
      </c>
      <c r="Q4618">
        <v>0</v>
      </c>
      <c r="R4618">
        <v>0</v>
      </c>
      <c r="S4618">
        <v>0</v>
      </c>
      <c r="T4618">
        <v>2</v>
      </c>
      <c r="U4618">
        <v>0</v>
      </c>
      <c r="V4618">
        <v>0</v>
      </c>
      <c r="W4618">
        <v>0</v>
      </c>
      <c r="X4618">
        <v>42.19999840333378</v>
      </c>
      <c r="Y4618">
        <v>0</v>
      </c>
      <c r="Z4618">
        <v>0</v>
      </c>
      <c r="AA4618">
        <v>0</v>
      </c>
      <c r="AB4618">
        <v>16.167644492179583</v>
      </c>
      <c r="AC4618">
        <v>0</v>
      </c>
      <c r="AD4618">
        <v>0</v>
      </c>
      <c r="AE4618">
        <v>58.367642895513363</v>
      </c>
    </row>
    <row r="4619" spans="1:31" x14ac:dyDescent="0.3">
      <c r="A4619">
        <v>2461550</v>
      </c>
      <c r="B4619">
        <v>1</v>
      </c>
      <c r="C4619" t="s">
        <v>80</v>
      </c>
      <c r="D4619" t="s">
        <v>99</v>
      </c>
      <c r="E4619" t="s">
        <v>147</v>
      </c>
      <c r="F4619" t="s">
        <v>13472</v>
      </c>
      <c r="G4619" t="s">
        <v>143</v>
      </c>
      <c r="H4619" t="s">
        <v>135</v>
      </c>
      <c r="I4619" t="s">
        <v>136</v>
      </c>
      <c r="J4619" t="s">
        <v>137</v>
      </c>
      <c r="K4619" t="s">
        <v>138</v>
      </c>
      <c r="L4619" t="s">
        <v>13473</v>
      </c>
      <c r="M4619" t="s">
        <v>13474</v>
      </c>
      <c r="N4619">
        <v>1.0405555550000001</v>
      </c>
      <c r="O4619">
        <v>0</v>
      </c>
      <c r="P4619">
        <v>0</v>
      </c>
      <c r="Q4619">
        <v>0</v>
      </c>
      <c r="R4619">
        <v>0</v>
      </c>
      <c r="S4619">
        <v>1</v>
      </c>
      <c r="T4619">
        <v>0</v>
      </c>
      <c r="U4619">
        <v>0</v>
      </c>
      <c r="V4619">
        <v>0</v>
      </c>
      <c r="W4619">
        <v>0</v>
      </c>
      <c r="X4619">
        <v>0</v>
      </c>
      <c r="Y4619">
        <v>0</v>
      </c>
      <c r="Z4619">
        <v>0</v>
      </c>
      <c r="AA4619">
        <v>0</v>
      </c>
      <c r="AB4619">
        <v>0</v>
      </c>
      <c r="AC4619">
        <v>0</v>
      </c>
      <c r="AD4619">
        <v>0</v>
      </c>
      <c r="AE4619">
        <v>0</v>
      </c>
    </row>
    <row r="4620" spans="1:31" x14ac:dyDescent="0.3">
      <c r="A4620">
        <v>2462028</v>
      </c>
      <c r="B4620">
        <v>1</v>
      </c>
      <c r="C4620" t="s">
        <v>81</v>
      </c>
      <c r="D4620" t="s">
        <v>128</v>
      </c>
      <c r="E4620" t="s">
        <v>173</v>
      </c>
      <c r="F4620" t="s">
        <v>13406</v>
      </c>
      <c r="G4620" t="s">
        <v>179</v>
      </c>
      <c r="H4620" t="s">
        <v>144</v>
      </c>
      <c r="I4620" t="s">
        <v>136</v>
      </c>
      <c r="J4620" t="s">
        <v>137</v>
      </c>
      <c r="K4620" t="s">
        <v>138</v>
      </c>
      <c r="L4620" t="s">
        <v>13475</v>
      </c>
      <c r="M4620" t="s">
        <v>13476</v>
      </c>
      <c r="N4620">
        <v>1.940555555</v>
      </c>
      <c r="O4620">
        <v>0</v>
      </c>
      <c r="P4620">
        <v>14</v>
      </c>
      <c r="Q4620">
        <v>0</v>
      </c>
      <c r="R4620">
        <v>0</v>
      </c>
      <c r="S4620">
        <v>0</v>
      </c>
      <c r="T4620">
        <v>0</v>
      </c>
      <c r="U4620">
        <v>0</v>
      </c>
      <c r="V4620">
        <v>0</v>
      </c>
      <c r="W4620">
        <v>0</v>
      </c>
      <c r="X4620">
        <v>5.6565390002001292</v>
      </c>
      <c r="Y4620">
        <v>0</v>
      </c>
      <c r="Z4620">
        <v>0</v>
      </c>
      <c r="AA4620">
        <v>0</v>
      </c>
      <c r="AB4620">
        <v>0</v>
      </c>
      <c r="AC4620">
        <v>0</v>
      </c>
      <c r="AD4620">
        <v>0</v>
      </c>
      <c r="AE4620">
        <v>5.6565390002001292</v>
      </c>
    </row>
    <row r="4621" spans="1:31" x14ac:dyDescent="0.3">
      <c r="A4621">
        <v>2462277</v>
      </c>
      <c r="B4621">
        <v>1</v>
      </c>
      <c r="C4621" t="s">
        <v>80</v>
      </c>
      <c r="D4621" t="s">
        <v>95</v>
      </c>
      <c r="E4621" t="s">
        <v>284</v>
      </c>
      <c r="F4621" t="s">
        <v>1797</v>
      </c>
      <c r="G4621" t="s">
        <v>149</v>
      </c>
      <c r="H4621" t="s">
        <v>135</v>
      </c>
      <c r="I4621" t="s">
        <v>660</v>
      </c>
      <c r="J4621" t="s">
        <v>137</v>
      </c>
      <c r="K4621" t="s">
        <v>138</v>
      </c>
      <c r="L4621" t="s">
        <v>13477</v>
      </c>
      <c r="M4621" t="s">
        <v>13478</v>
      </c>
      <c r="N4621">
        <v>3.3645277000000001E-2</v>
      </c>
      <c r="O4621">
        <v>4</v>
      </c>
      <c r="P4621">
        <v>401</v>
      </c>
      <c r="Q4621">
        <v>6</v>
      </c>
      <c r="R4621">
        <v>1</v>
      </c>
      <c r="S4621">
        <v>24</v>
      </c>
      <c r="T4621">
        <v>18</v>
      </c>
      <c r="U4621">
        <v>3</v>
      </c>
      <c r="V4621">
        <v>0</v>
      </c>
      <c r="W4621">
        <v>4.9019047654703551E-2</v>
      </c>
      <c r="X4621">
        <v>3.9489233848854104</v>
      </c>
      <c r="Y4621">
        <v>2.7532512272532652</v>
      </c>
      <c r="Z4621">
        <v>3.6882986318078813E-2</v>
      </c>
      <c r="AA4621">
        <v>10.142021261898419</v>
      </c>
      <c r="AB4621">
        <v>0.27159443900313018</v>
      </c>
      <c r="AC4621">
        <v>5.3593896343140077</v>
      </c>
      <c r="AD4621">
        <v>0</v>
      </c>
      <c r="AE4621">
        <v>22.561081981327014</v>
      </c>
    </row>
    <row r="4622" spans="1:31" x14ac:dyDescent="0.3">
      <c r="A4622">
        <v>2461985</v>
      </c>
      <c r="B4622">
        <v>1</v>
      </c>
      <c r="C4622" t="s">
        <v>80</v>
      </c>
      <c r="D4622" t="s">
        <v>83</v>
      </c>
      <c r="E4622" t="s">
        <v>159</v>
      </c>
      <c r="F4622" t="s">
        <v>3492</v>
      </c>
      <c r="G4622" t="s">
        <v>161</v>
      </c>
      <c r="H4622" t="s">
        <v>144</v>
      </c>
      <c r="I4622" t="s">
        <v>136</v>
      </c>
      <c r="J4622" t="s">
        <v>137</v>
      </c>
      <c r="K4622" t="s">
        <v>162</v>
      </c>
      <c r="L4622" t="s">
        <v>13479</v>
      </c>
      <c r="M4622" t="s">
        <v>13480</v>
      </c>
      <c r="N4622">
        <v>2.810277777</v>
      </c>
      <c r="O4622">
        <v>0</v>
      </c>
      <c r="P4622">
        <v>0</v>
      </c>
      <c r="Q4622">
        <v>0</v>
      </c>
      <c r="R4622">
        <v>0</v>
      </c>
      <c r="S4622">
        <v>0</v>
      </c>
      <c r="T4622">
        <v>85</v>
      </c>
      <c r="U4622">
        <v>0</v>
      </c>
      <c r="V4622">
        <v>10</v>
      </c>
      <c r="W4622">
        <v>0</v>
      </c>
      <c r="X4622">
        <v>0</v>
      </c>
      <c r="Y4622">
        <v>0</v>
      </c>
      <c r="Z4622">
        <v>0</v>
      </c>
      <c r="AA4622">
        <v>0</v>
      </c>
      <c r="AB4622">
        <v>535.65244354609536</v>
      </c>
      <c r="AC4622">
        <v>0</v>
      </c>
      <c r="AD4622">
        <v>209.02356310605595</v>
      </c>
      <c r="AE4622">
        <v>744.67600665215127</v>
      </c>
    </row>
    <row r="4623" spans="1:31" x14ac:dyDescent="0.3">
      <c r="A4623">
        <v>2461699</v>
      </c>
      <c r="B4623">
        <v>1</v>
      </c>
      <c r="C4623" t="s">
        <v>80</v>
      </c>
      <c r="D4623" t="s">
        <v>93</v>
      </c>
      <c r="E4623" t="s">
        <v>141</v>
      </c>
      <c r="F4623" t="s">
        <v>13481</v>
      </c>
      <c r="G4623" t="s">
        <v>200</v>
      </c>
      <c r="H4623" t="s">
        <v>144</v>
      </c>
      <c r="I4623" t="s">
        <v>136</v>
      </c>
      <c r="J4623" t="s">
        <v>137</v>
      </c>
      <c r="K4623" t="s">
        <v>138</v>
      </c>
      <c r="L4623" t="s">
        <v>13482</v>
      </c>
      <c r="M4623" t="s">
        <v>13483</v>
      </c>
      <c r="N4623">
        <v>2.1813888879999999</v>
      </c>
      <c r="O4623">
        <v>0</v>
      </c>
      <c r="P4623">
        <v>2</v>
      </c>
      <c r="Q4623">
        <v>0</v>
      </c>
      <c r="R4623">
        <v>3</v>
      </c>
      <c r="S4623">
        <v>0</v>
      </c>
      <c r="T4623">
        <v>0</v>
      </c>
      <c r="U4623">
        <v>0</v>
      </c>
      <c r="V4623">
        <v>0</v>
      </c>
      <c r="W4623">
        <v>0</v>
      </c>
      <c r="X4623">
        <v>0.29247507058043565</v>
      </c>
      <c r="Y4623">
        <v>0</v>
      </c>
      <c r="Z4623">
        <v>2.1401218490677765E-2</v>
      </c>
      <c r="AA4623">
        <v>0</v>
      </c>
      <c r="AB4623">
        <v>0</v>
      </c>
      <c r="AC4623">
        <v>0</v>
      </c>
      <c r="AD4623">
        <v>0</v>
      </c>
      <c r="AE4623">
        <v>0.31387628907111342</v>
      </c>
    </row>
    <row r="4624" spans="1:31" x14ac:dyDescent="0.3">
      <c r="A4624">
        <v>2462246</v>
      </c>
      <c r="B4624">
        <v>1</v>
      </c>
      <c r="C4624" t="s">
        <v>80</v>
      </c>
      <c r="D4624" t="s">
        <v>100</v>
      </c>
      <c r="E4624" t="s">
        <v>173</v>
      </c>
      <c r="F4624" t="s">
        <v>13484</v>
      </c>
      <c r="G4624" t="s">
        <v>175</v>
      </c>
      <c r="H4624" t="s">
        <v>144</v>
      </c>
      <c r="I4624" t="s">
        <v>136</v>
      </c>
      <c r="J4624" t="s">
        <v>137</v>
      </c>
      <c r="K4624" t="s">
        <v>138</v>
      </c>
      <c r="L4624" t="s">
        <v>13485</v>
      </c>
      <c r="M4624" t="s">
        <v>13486</v>
      </c>
      <c r="N4624">
        <v>0.80388888800000002</v>
      </c>
      <c r="O4624">
        <v>0</v>
      </c>
      <c r="P4624">
        <v>1</v>
      </c>
      <c r="Q4624">
        <v>0</v>
      </c>
      <c r="R4624">
        <v>0</v>
      </c>
      <c r="S4624">
        <v>0</v>
      </c>
      <c r="T4624">
        <v>0</v>
      </c>
      <c r="U4624">
        <v>0</v>
      </c>
      <c r="V4624">
        <v>0</v>
      </c>
      <c r="W4624">
        <v>0</v>
      </c>
      <c r="X4624">
        <v>2.4229172189125396</v>
      </c>
      <c r="Y4624">
        <v>0</v>
      </c>
      <c r="Z4624">
        <v>0</v>
      </c>
      <c r="AA4624">
        <v>0</v>
      </c>
      <c r="AB4624">
        <v>0</v>
      </c>
      <c r="AC4624">
        <v>0</v>
      </c>
      <c r="AD4624">
        <v>0</v>
      </c>
      <c r="AE4624">
        <v>2.4229172189125396</v>
      </c>
    </row>
    <row r="4625" spans="1:31" x14ac:dyDescent="0.3">
      <c r="A4625">
        <v>2461722</v>
      </c>
      <c r="B4625">
        <v>1</v>
      </c>
      <c r="C4625" t="s">
        <v>81</v>
      </c>
      <c r="D4625" t="s">
        <v>127</v>
      </c>
      <c r="E4625" t="s">
        <v>159</v>
      </c>
      <c r="F4625" t="s">
        <v>13487</v>
      </c>
      <c r="G4625" t="s">
        <v>725</v>
      </c>
      <c r="H4625" t="s">
        <v>144</v>
      </c>
      <c r="I4625" t="s">
        <v>136</v>
      </c>
      <c r="J4625" t="s">
        <v>137</v>
      </c>
      <c r="K4625" t="s">
        <v>138</v>
      </c>
      <c r="L4625" t="s">
        <v>13488</v>
      </c>
      <c r="M4625" t="s">
        <v>13489</v>
      </c>
      <c r="N4625">
        <v>3.1244444439999999</v>
      </c>
      <c r="O4625">
        <v>0</v>
      </c>
      <c r="P4625">
        <v>0</v>
      </c>
      <c r="Q4625">
        <v>0</v>
      </c>
      <c r="R4625">
        <v>4</v>
      </c>
      <c r="S4625">
        <v>0</v>
      </c>
      <c r="T4625">
        <v>0</v>
      </c>
      <c r="U4625">
        <v>0</v>
      </c>
      <c r="V4625">
        <v>0</v>
      </c>
      <c r="W4625">
        <v>0</v>
      </c>
      <c r="X4625">
        <v>0</v>
      </c>
      <c r="Y4625">
        <v>0</v>
      </c>
      <c r="Z4625">
        <v>14.118698522174377</v>
      </c>
      <c r="AA4625">
        <v>0</v>
      </c>
      <c r="AB4625">
        <v>0</v>
      </c>
      <c r="AC4625">
        <v>0</v>
      </c>
      <c r="AD4625">
        <v>0</v>
      </c>
      <c r="AE4625">
        <v>14.118698522174377</v>
      </c>
    </row>
    <row r="4626" spans="1:31" x14ac:dyDescent="0.3">
      <c r="A4626">
        <v>2461536</v>
      </c>
      <c r="B4626">
        <v>1</v>
      </c>
      <c r="C4626" t="s">
        <v>80</v>
      </c>
      <c r="D4626" t="s">
        <v>85</v>
      </c>
      <c r="E4626" t="s">
        <v>173</v>
      </c>
      <c r="F4626" t="s">
        <v>13490</v>
      </c>
      <c r="G4626" t="s">
        <v>179</v>
      </c>
      <c r="H4626" t="s">
        <v>144</v>
      </c>
      <c r="I4626" t="s">
        <v>136</v>
      </c>
      <c r="J4626" t="s">
        <v>137</v>
      </c>
      <c r="K4626" t="s">
        <v>138</v>
      </c>
      <c r="L4626" t="s">
        <v>13491</v>
      </c>
      <c r="M4626" t="s">
        <v>13492</v>
      </c>
      <c r="N4626">
        <v>1.8763888879999999</v>
      </c>
      <c r="O4626">
        <v>0</v>
      </c>
      <c r="P4626">
        <v>6</v>
      </c>
      <c r="Q4626">
        <v>0</v>
      </c>
      <c r="R4626">
        <v>0</v>
      </c>
      <c r="S4626">
        <v>0</v>
      </c>
      <c r="T4626">
        <v>0</v>
      </c>
      <c r="U4626">
        <v>0</v>
      </c>
      <c r="V4626">
        <v>0</v>
      </c>
      <c r="W4626">
        <v>0</v>
      </c>
      <c r="X4626">
        <v>1.537740780422002</v>
      </c>
      <c r="Y4626">
        <v>0</v>
      </c>
      <c r="Z4626">
        <v>0</v>
      </c>
      <c r="AA4626">
        <v>0</v>
      </c>
      <c r="AB4626">
        <v>0</v>
      </c>
      <c r="AC4626">
        <v>0</v>
      </c>
      <c r="AD4626">
        <v>0</v>
      </c>
      <c r="AE4626">
        <v>1.537740780422002</v>
      </c>
    </row>
    <row r="4627" spans="1:31" x14ac:dyDescent="0.3">
      <c r="A4627">
        <v>2462100</v>
      </c>
      <c r="B4627">
        <v>1</v>
      </c>
      <c r="C4627" t="s">
        <v>80</v>
      </c>
      <c r="D4627" t="s">
        <v>90</v>
      </c>
      <c r="E4627" t="s">
        <v>141</v>
      </c>
      <c r="F4627" t="s">
        <v>13493</v>
      </c>
      <c r="G4627" t="s">
        <v>156</v>
      </c>
      <c r="H4627" t="s">
        <v>144</v>
      </c>
      <c r="I4627" t="s">
        <v>136</v>
      </c>
      <c r="J4627" t="s">
        <v>137</v>
      </c>
      <c r="K4627" t="s">
        <v>138</v>
      </c>
      <c r="L4627" t="s">
        <v>13494</v>
      </c>
      <c r="M4627" t="s">
        <v>13495</v>
      </c>
      <c r="N4627">
        <v>1.07</v>
      </c>
      <c r="O4627">
        <v>0</v>
      </c>
      <c r="P4627">
        <v>170</v>
      </c>
      <c r="Q4627">
        <v>0</v>
      </c>
      <c r="R4627">
        <v>0</v>
      </c>
      <c r="S4627">
        <v>0</v>
      </c>
      <c r="T4627">
        <v>31</v>
      </c>
      <c r="U4627">
        <v>0</v>
      </c>
      <c r="V4627">
        <v>0</v>
      </c>
      <c r="W4627">
        <v>0</v>
      </c>
      <c r="X4627">
        <v>59.083620456720183</v>
      </c>
      <c r="Y4627">
        <v>0</v>
      </c>
      <c r="Z4627">
        <v>0</v>
      </c>
      <c r="AA4627">
        <v>0</v>
      </c>
      <c r="AB4627">
        <v>19.891383980308671</v>
      </c>
      <c r="AC4627">
        <v>0</v>
      </c>
      <c r="AD4627">
        <v>0</v>
      </c>
      <c r="AE4627">
        <v>78.975004437028858</v>
      </c>
    </row>
    <row r="4628" spans="1:31" x14ac:dyDescent="0.3">
      <c r="A4628">
        <v>2462263</v>
      </c>
      <c r="B4628">
        <v>1</v>
      </c>
      <c r="C4628" t="s">
        <v>80</v>
      </c>
      <c r="D4628" t="s">
        <v>93</v>
      </c>
      <c r="E4628" t="s">
        <v>159</v>
      </c>
      <c r="F4628" t="s">
        <v>13496</v>
      </c>
      <c r="G4628" t="s">
        <v>143</v>
      </c>
      <c r="H4628" t="s">
        <v>144</v>
      </c>
      <c r="I4628" t="s">
        <v>136</v>
      </c>
      <c r="J4628" t="s">
        <v>137</v>
      </c>
      <c r="K4628" t="s">
        <v>138</v>
      </c>
      <c r="L4628" t="s">
        <v>13497</v>
      </c>
      <c r="M4628" t="s">
        <v>13498</v>
      </c>
      <c r="N4628">
        <v>0.51833333299999995</v>
      </c>
      <c r="O4628">
        <v>0</v>
      </c>
      <c r="P4628">
        <v>165</v>
      </c>
      <c r="Q4628">
        <v>0</v>
      </c>
      <c r="R4628">
        <v>18</v>
      </c>
      <c r="S4628">
        <v>0</v>
      </c>
      <c r="T4628">
        <v>27</v>
      </c>
      <c r="U4628">
        <v>0</v>
      </c>
      <c r="V4628">
        <v>0</v>
      </c>
      <c r="W4628">
        <v>0</v>
      </c>
      <c r="X4628">
        <v>24.480422374358543</v>
      </c>
      <c r="Y4628">
        <v>0</v>
      </c>
      <c r="Z4628">
        <v>5.7496764600484216</v>
      </c>
      <c r="AA4628">
        <v>0</v>
      </c>
      <c r="AB4628">
        <v>3.87623631865221</v>
      </c>
      <c r="AC4628">
        <v>0</v>
      </c>
      <c r="AD4628">
        <v>0</v>
      </c>
      <c r="AE4628">
        <v>34.106335153059177</v>
      </c>
    </row>
    <row r="4629" spans="1:31" x14ac:dyDescent="0.3">
      <c r="A4629">
        <v>2461908</v>
      </c>
      <c r="B4629">
        <v>1</v>
      </c>
      <c r="C4629" t="s">
        <v>80</v>
      </c>
      <c r="D4629" t="s">
        <v>92</v>
      </c>
      <c r="E4629" t="s">
        <v>182</v>
      </c>
      <c r="F4629" t="s">
        <v>13499</v>
      </c>
      <c r="G4629" t="s">
        <v>226</v>
      </c>
      <c r="H4629" t="s">
        <v>144</v>
      </c>
      <c r="I4629" t="s">
        <v>136</v>
      </c>
      <c r="J4629" t="s">
        <v>137</v>
      </c>
      <c r="K4629" t="s">
        <v>162</v>
      </c>
      <c r="L4629" t="s">
        <v>13500</v>
      </c>
      <c r="M4629" t="s">
        <v>13501</v>
      </c>
      <c r="N4629">
        <v>5.0161111109999998</v>
      </c>
      <c r="O4629">
        <v>0</v>
      </c>
      <c r="P4629">
        <v>114</v>
      </c>
      <c r="Q4629">
        <v>0</v>
      </c>
      <c r="R4629">
        <v>0</v>
      </c>
      <c r="S4629">
        <v>0</v>
      </c>
      <c r="T4629">
        <v>19</v>
      </c>
      <c r="U4629">
        <v>0</v>
      </c>
      <c r="V4629">
        <v>0</v>
      </c>
      <c r="W4629">
        <v>0</v>
      </c>
      <c r="X4629">
        <v>170.54386324067181</v>
      </c>
      <c r="Y4629">
        <v>0</v>
      </c>
      <c r="Z4629">
        <v>0</v>
      </c>
      <c r="AA4629">
        <v>0</v>
      </c>
      <c r="AB4629">
        <v>215.89569354759558</v>
      </c>
      <c r="AC4629">
        <v>0</v>
      </c>
      <c r="AD4629">
        <v>0</v>
      </c>
      <c r="AE4629">
        <v>386.4395567882674</v>
      </c>
    </row>
    <row r="4630" spans="1:31" x14ac:dyDescent="0.3">
      <c r="A4630">
        <v>2461576</v>
      </c>
      <c r="B4630">
        <v>1</v>
      </c>
      <c r="C4630" t="s">
        <v>80</v>
      </c>
      <c r="D4630" t="s">
        <v>92</v>
      </c>
      <c r="E4630" t="s">
        <v>169</v>
      </c>
      <c r="F4630" t="s">
        <v>13502</v>
      </c>
      <c r="G4630" t="s">
        <v>149</v>
      </c>
      <c r="H4630" t="s">
        <v>135</v>
      </c>
      <c r="I4630" t="s">
        <v>136</v>
      </c>
      <c r="J4630" t="s">
        <v>137</v>
      </c>
      <c r="K4630" t="s">
        <v>138</v>
      </c>
      <c r="L4630" t="s">
        <v>13503</v>
      </c>
      <c r="M4630" t="s">
        <v>13504</v>
      </c>
      <c r="N4630">
        <v>0.83861111099999996</v>
      </c>
      <c r="O4630">
        <v>0</v>
      </c>
      <c r="P4630">
        <v>98</v>
      </c>
      <c r="Q4630">
        <v>7</v>
      </c>
      <c r="R4630">
        <v>19</v>
      </c>
      <c r="S4630">
        <v>5</v>
      </c>
      <c r="T4630">
        <v>6</v>
      </c>
      <c r="U4630">
        <v>0</v>
      </c>
      <c r="V4630">
        <v>0</v>
      </c>
      <c r="W4630">
        <v>0</v>
      </c>
      <c r="X4630">
        <v>18.152586031550122</v>
      </c>
      <c r="Y4630">
        <v>28.267861519401158</v>
      </c>
      <c r="Z4630">
        <v>1.1881183400763873</v>
      </c>
      <c r="AA4630">
        <v>48.94911432916291</v>
      </c>
      <c r="AB4630">
        <v>5.0961663585286878</v>
      </c>
      <c r="AC4630">
        <v>0</v>
      </c>
      <c r="AD4630">
        <v>0</v>
      </c>
      <c r="AE4630">
        <v>101.65384657871927</v>
      </c>
    </row>
    <row r="4631" spans="1:31" x14ac:dyDescent="0.3">
      <c r="A4631">
        <v>2461705</v>
      </c>
      <c r="B4631">
        <v>1</v>
      </c>
      <c r="C4631" t="s">
        <v>80</v>
      </c>
      <c r="D4631" t="s">
        <v>110</v>
      </c>
      <c r="E4631" t="s">
        <v>173</v>
      </c>
      <c r="F4631" t="s">
        <v>13505</v>
      </c>
      <c r="G4631" t="s">
        <v>175</v>
      </c>
      <c r="H4631" t="s">
        <v>144</v>
      </c>
      <c r="I4631" t="s">
        <v>136</v>
      </c>
      <c r="J4631" t="s">
        <v>137</v>
      </c>
      <c r="K4631" t="s">
        <v>138</v>
      </c>
      <c r="L4631" t="s">
        <v>13506</v>
      </c>
      <c r="M4631" t="s">
        <v>13507</v>
      </c>
      <c r="N4631">
        <v>1.5238888880000001</v>
      </c>
      <c r="O4631">
        <v>0</v>
      </c>
      <c r="P4631">
        <v>2</v>
      </c>
      <c r="Q4631">
        <v>0</v>
      </c>
      <c r="R4631">
        <v>0</v>
      </c>
      <c r="S4631">
        <v>0</v>
      </c>
      <c r="T4631">
        <v>0</v>
      </c>
      <c r="U4631">
        <v>0</v>
      </c>
      <c r="V4631">
        <v>0</v>
      </c>
      <c r="W4631">
        <v>0</v>
      </c>
      <c r="X4631">
        <v>1.7800745620109577</v>
      </c>
      <c r="Y4631">
        <v>0</v>
      </c>
      <c r="Z4631">
        <v>0</v>
      </c>
      <c r="AA4631">
        <v>0</v>
      </c>
      <c r="AB4631">
        <v>0</v>
      </c>
      <c r="AC4631">
        <v>0</v>
      </c>
      <c r="AD4631">
        <v>0</v>
      </c>
      <c r="AE4631">
        <v>1.7800745620109577</v>
      </c>
    </row>
    <row r="4632" spans="1:31" x14ac:dyDescent="0.3">
      <c r="A4632">
        <v>2461659</v>
      </c>
      <c r="B4632">
        <v>1</v>
      </c>
      <c r="C4632" t="s">
        <v>81</v>
      </c>
      <c r="D4632" t="s">
        <v>115</v>
      </c>
      <c r="E4632" t="s">
        <v>141</v>
      </c>
      <c r="F4632" t="s">
        <v>13508</v>
      </c>
      <c r="G4632" t="s">
        <v>156</v>
      </c>
      <c r="H4632" t="s">
        <v>144</v>
      </c>
      <c r="I4632" t="s">
        <v>136</v>
      </c>
      <c r="J4632" t="s">
        <v>137</v>
      </c>
      <c r="K4632" t="s">
        <v>138</v>
      </c>
      <c r="L4632" t="s">
        <v>13509</v>
      </c>
      <c r="M4632" t="s">
        <v>13510</v>
      </c>
      <c r="N4632">
        <v>5.625555555</v>
      </c>
      <c r="O4632">
        <v>0</v>
      </c>
      <c r="P4632">
        <v>5</v>
      </c>
      <c r="Q4632">
        <v>0</v>
      </c>
      <c r="R4632">
        <v>0</v>
      </c>
      <c r="S4632">
        <v>0</v>
      </c>
      <c r="T4632">
        <v>0</v>
      </c>
      <c r="U4632">
        <v>0</v>
      </c>
      <c r="V4632">
        <v>0</v>
      </c>
      <c r="W4632">
        <v>0</v>
      </c>
      <c r="X4632">
        <v>1.074374350833766</v>
      </c>
      <c r="Y4632">
        <v>0</v>
      </c>
      <c r="Z4632">
        <v>0</v>
      </c>
      <c r="AA4632">
        <v>0</v>
      </c>
      <c r="AB4632">
        <v>0</v>
      </c>
      <c r="AC4632">
        <v>0</v>
      </c>
      <c r="AD4632">
        <v>0</v>
      </c>
      <c r="AE4632">
        <v>1.074374350833766</v>
      </c>
    </row>
    <row r="4633" spans="1:31" x14ac:dyDescent="0.3">
      <c r="A4633">
        <v>2461762</v>
      </c>
      <c r="B4633">
        <v>1</v>
      </c>
      <c r="C4633" t="s">
        <v>80</v>
      </c>
      <c r="D4633" t="s">
        <v>93</v>
      </c>
      <c r="E4633" t="s">
        <v>169</v>
      </c>
      <c r="F4633" t="s">
        <v>13511</v>
      </c>
      <c r="G4633" t="s">
        <v>149</v>
      </c>
      <c r="H4633" t="s">
        <v>135</v>
      </c>
      <c r="I4633" t="s">
        <v>136</v>
      </c>
      <c r="J4633" t="s">
        <v>137</v>
      </c>
      <c r="K4633" t="s">
        <v>138</v>
      </c>
      <c r="L4633" t="s">
        <v>13512</v>
      </c>
      <c r="M4633" t="s">
        <v>13513</v>
      </c>
      <c r="N4633">
        <v>1.670555555</v>
      </c>
      <c r="O4633">
        <v>0</v>
      </c>
      <c r="P4633">
        <v>4</v>
      </c>
      <c r="Q4633">
        <v>3</v>
      </c>
      <c r="R4633">
        <v>253</v>
      </c>
      <c r="S4633">
        <v>8</v>
      </c>
      <c r="T4633">
        <v>64</v>
      </c>
      <c r="U4633">
        <v>1</v>
      </c>
      <c r="V4633">
        <v>0</v>
      </c>
      <c r="W4633">
        <v>0</v>
      </c>
      <c r="X4633">
        <v>1.4412187625683432</v>
      </c>
      <c r="Y4633">
        <v>0</v>
      </c>
      <c r="Z4633">
        <v>51.000252535359579</v>
      </c>
      <c r="AA4633">
        <v>47.24556646936648</v>
      </c>
      <c r="AB4633">
        <v>42.572262681276875</v>
      </c>
      <c r="AC4633">
        <v>160.50254452778321</v>
      </c>
      <c r="AD4633">
        <v>0</v>
      </c>
      <c r="AE4633">
        <v>302.7618449763545</v>
      </c>
    </row>
    <row r="4634" spans="1:31" x14ac:dyDescent="0.3">
      <c r="A4634">
        <v>2461808</v>
      </c>
      <c r="B4634">
        <v>1</v>
      </c>
      <c r="C4634" t="s">
        <v>80</v>
      </c>
      <c r="D4634" t="s">
        <v>84</v>
      </c>
      <c r="E4634" t="s">
        <v>159</v>
      </c>
      <c r="F4634" t="s">
        <v>13514</v>
      </c>
      <c r="G4634" t="s">
        <v>725</v>
      </c>
      <c r="H4634" t="s">
        <v>144</v>
      </c>
      <c r="I4634" t="s">
        <v>136</v>
      </c>
      <c r="J4634" t="s">
        <v>137</v>
      </c>
      <c r="K4634" t="s">
        <v>138</v>
      </c>
      <c r="L4634" t="s">
        <v>13515</v>
      </c>
      <c r="M4634" t="s">
        <v>13516</v>
      </c>
      <c r="N4634">
        <v>3.4419444440000002</v>
      </c>
      <c r="O4634">
        <v>0</v>
      </c>
      <c r="P4634">
        <v>732</v>
      </c>
      <c r="Q4634">
        <v>0</v>
      </c>
      <c r="R4634">
        <v>0</v>
      </c>
      <c r="S4634">
        <v>0</v>
      </c>
      <c r="T4634">
        <v>17</v>
      </c>
      <c r="U4634">
        <v>0</v>
      </c>
      <c r="V4634">
        <v>0</v>
      </c>
      <c r="W4634">
        <v>0</v>
      </c>
      <c r="X4634">
        <v>623.20706973498477</v>
      </c>
      <c r="Y4634">
        <v>0</v>
      </c>
      <c r="Z4634">
        <v>0</v>
      </c>
      <c r="AA4634">
        <v>0</v>
      </c>
      <c r="AB4634">
        <v>85.682311542916068</v>
      </c>
      <c r="AC4634">
        <v>0</v>
      </c>
      <c r="AD4634">
        <v>0</v>
      </c>
      <c r="AE4634">
        <v>708.88938127790084</v>
      </c>
    </row>
    <row r="4635" spans="1:31" x14ac:dyDescent="0.3">
      <c r="A4635">
        <v>2462017</v>
      </c>
      <c r="B4635">
        <v>1</v>
      </c>
      <c r="C4635" t="s">
        <v>80</v>
      </c>
      <c r="D4635" t="s">
        <v>105</v>
      </c>
      <c r="E4635" t="s">
        <v>141</v>
      </c>
      <c r="F4635" t="s">
        <v>13517</v>
      </c>
      <c r="G4635" t="s">
        <v>143</v>
      </c>
      <c r="H4635" t="s">
        <v>144</v>
      </c>
      <c r="I4635" t="s">
        <v>136</v>
      </c>
      <c r="J4635" t="s">
        <v>137</v>
      </c>
      <c r="K4635" t="s">
        <v>138</v>
      </c>
      <c r="L4635" t="s">
        <v>13518</v>
      </c>
      <c r="M4635" t="s">
        <v>13519</v>
      </c>
      <c r="N4635">
        <v>0.68</v>
      </c>
      <c r="O4635">
        <v>0</v>
      </c>
      <c r="P4635">
        <v>116</v>
      </c>
      <c r="Q4635">
        <v>0</v>
      </c>
      <c r="R4635">
        <v>0</v>
      </c>
      <c r="S4635">
        <v>0</v>
      </c>
      <c r="T4635">
        <v>2</v>
      </c>
      <c r="U4635">
        <v>0</v>
      </c>
      <c r="V4635">
        <v>0</v>
      </c>
      <c r="W4635">
        <v>0</v>
      </c>
      <c r="X4635">
        <v>19.053835595624253</v>
      </c>
      <c r="Y4635">
        <v>0</v>
      </c>
      <c r="Z4635">
        <v>0</v>
      </c>
      <c r="AA4635">
        <v>0</v>
      </c>
      <c r="AB4635">
        <v>1.0977633929507999</v>
      </c>
      <c r="AC4635">
        <v>0</v>
      </c>
      <c r="AD4635">
        <v>0</v>
      </c>
      <c r="AE4635">
        <v>20.151598988575053</v>
      </c>
    </row>
    <row r="4636" spans="1:31" x14ac:dyDescent="0.3">
      <c r="A4636">
        <v>2461825</v>
      </c>
      <c r="B4636">
        <v>1</v>
      </c>
      <c r="C4636" t="s">
        <v>80</v>
      </c>
      <c r="D4636" t="s">
        <v>85</v>
      </c>
      <c r="E4636" t="s">
        <v>173</v>
      </c>
      <c r="F4636" t="s">
        <v>13520</v>
      </c>
      <c r="G4636" t="s">
        <v>179</v>
      </c>
      <c r="H4636" t="s">
        <v>144</v>
      </c>
      <c r="I4636" t="s">
        <v>136</v>
      </c>
      <c r="J4636" t="s">
        <v>137</v>
      </c>
      <c r="K4636" t="s">
        <v>138</v>
      </c>
      <c r="L4636" t="s">
        <v>13521</v>
      </c>
      <c r="M4636" t="s">
        <v>13522</v>
      </c>
      <c r="N4636">
        <v>2.6274999999999999</v>
      </c>
      <c r="O4636">
        <v>0</v>
      </c>
      <c r="P4636">
        <v>2</v>
      </c>
      <c r="Q4636">
        <v>0</v>
      </c>
      <c r="R4636">
        <v>0</v>
      </c>
      <c r="S4636">
        <v>0</v>
      </c>
      <c r="T4636">
        <v>2</v>
      </c>
      <c r="U4636">
        <v>0</v>
      </c>
      <c r="V4636">
        <v>0</v>
      </c>
      <c r="W4636">
        <v>0</v>
      </c>
      <c r="X4636">
        <v>4.0986032556119367</v>
      </c>
      <c r="Y4636">
        <v>0</v>
      </c>
      <c r="Z4636">
        <v>0</v>
      </c>
      <c r="AA4636">
        <v>0</v>
      </c>
      <c r="AB4636">
        <v>2.770335365374053</v>
      </c>
      <c r="AC4636">
        <v>0</v>
      </c>
      <c r="AD4636">
        <v>0</v>
      </c>
      <c r="AE4636">
        <v>6.8689386209859897</v>
      </c>
    </row>
    <row r="4637" spans="1:31" x14ac:dyDescent="0.3">
      <c r="A4637">
        <v>2462180</v>
      </c>
      <c r="B4637">
        <v>1</v>
      </c>
      <c r="C4637" t="s">
        <v>81</v>
      </c>
      <c r="D4637" t="s">
        <v>113</v>
      </c>
      <c r="E4637" t="s">
        <v>141</v>
      </c>
      <c r="F4637" t="s">
        <v>10153</v>
      </c>
      <c r="G4637" t="s">
        <v>1536</v>
      </c>
      <c r="H4637" t="s">
        <v>144</v>
      </c>
      <c r="I4637" t="s">
        <v>136</v>
      </c>
      <c r="J4637" t="s">
        <v>137</v>
      </c>
      <c r="K4637" t="s">
        <v>138</v>
      </c>
      <c r="L4637" t="s">
        <v>13523</v>
      </c>
      <c r="M4637" t="s">
        <v>13524</v>
      </c>
      <c r="N4637">
        <v>5.5575000000000001</v>
      </c>
      <c r="O4637">
        <v>0</v>
      </c>
      <c r="P4637">
        <v>3</v>
      </c>
      <c r="Q4637">
        <v>0</v>
      </c>
      <c r="R4637">
        <v>0</v>
      </c>
      <c r="S4637">
        <v>0</v>
      </c>
      <c r="T4637">
        <v>2</v>
      </c>
      <c r="U4637">
        <v>0</v>
      </c>
      <c r="V4637">
        <v>0</v>
      </c>
      <c r="W4637">
        <v>0</v>
      </c>
      <c r="X4637">
        <v>2.1121946868243824</v>
      </c>
      <c r="Y4637">
        <v>0</v>
      </c>
      <c r="Z4637">
        <v>0</v>
      </c>
      <c r="AA4637">
        <v>0</v>
      </c>
      <c r="AB4637">
        <v>6.956990315803143</v>
      </c>
      <c r="AC4637">
        <v>0</v>
      </c>
      <c r="AD4637">
        <v>0</v>
      </c>
      <c r="AE4637">
        <v>9.0691850026275258</v>
      </c>
    </row>
    <row r="4638" spans="1:31" x14ac:dyDescent="0.3">
      <c r="A4638">
        <v>2461682</v>
      </c>
      <c r="B4638">
        <v>1</v>
      </c>
      <c r="C4638" t="s">
        <v>80</v>
      </c>
      <c r="D4638" t="s">
        <v>94</v>
      </c>
      <c r="E4638" t="s">
        <v>169</v>
      </c>
      <c r="F4638" t="s">
        <v>5462</v>
      </c>
      <c r="G4638" t="s">
        <v>226</v>
      </c>
      <c r="H4638" t="s">
        <v>135</v>
      </c>
      <c r="I4638" t="s">
        <v>136</v>
      </c>
      <c r="J4638" t="s">
        <v>137</v>
      </c>
      <c r="K4638" t="s">
        <v>162</v>
      </c>
      <c r="L4638" t="s">
        <v>13525</v>
      </c>
      <c r="M4638" t="s">
        <v>13526</v>
      </c>
      <c r="N4638">
        <v>7.9811111109999997</v>
      </c>
      <c r="O4638">
        <v>0</v>
      </c>
      <c r="P4638">
        <v>0</v>
      </c>
      <c r="Q4638">
        <v>10</v>
      </c>
      <c r="R4638">
        <v>114</v>
      </c>
      <c r="S4638">
        <v>1</v>
      </c>
      <c r="T4638">
        <v>8</v>
      </c>
      <c r="U4638">
        <v>0</v>
      </c>
      <c r="V4638">
        <v>0</v>
      </c>
      <c r="W4638">
        <v>0</v>
      </c>
      <c r="X4638">
        <v>0</v>
      </c>
      <c r="Y4638">
        <v>5.7710159729601695</v>
      </c>
      <c r="Z4638">
        <v>128.45833257575177</v>
      </c>
      <c r="AA4638">
        <v>18.077619255332493</v>
      </c>
      <c r="AB4638">
        <v>41.397591481354787</v>
      </c>
      <c r="AC4638">
        <v>0</v>
      </c>
      <c r="AD4638">
        <v>0</v>
      </c>
      <c r="AE4638">
        <v>193.7045592853992</v>
      </c>
    </row>
    <row r="4639" spans="1:31" x14ac:dyDescent="0.3">
      <c r="A4639">
        <v>2461931</v>
      </c>
      <c r="B4639">
        <v>1</v>
      </c>
      <c r="C4639" t="s">
        <v>81</v>
      </c>
      <c r="D4639" t="s">
        <v>115</v>
      </c>
      <c r="E4639" t="s">
        <v>141</v>
      </c>
      <c r="F4639" t="s">
        <v>13527</v>
      </c>
      <c r="G4639" t="s">
        <v>1552</v>
      </c>
      <c r="H4639" t="s">
        <v>144</v>
      </c>
      <c r="I4639" t="s">
        <v>136</v>
      </c>
      <c r="J4639" t="s">
        <v>137</v>
      </c>
      <c r="K4639" t="s">
        <v>138</v>
      </c>
      <c r="L4639" t="s">
        <v>13528</v>
      </c>
      <c r="M4639" t="s">
        <v>13529</v>
      </c>
      <c r="N4639">
        <v>3.480277777</v>
      </c>
      <c r="O4639">
        <v>0</v>
      </c>
      <c r="P4639">
        <v>5</v>
      </c>
      <c r="Q4639">
        <v>0</v>
      </c>
      <c r="R4639">
        <v>0</v>
      </c>
      <c r="S4639">
        <v>0</v>
      </c>
      <c r="T4639">
        <v>4</v>
      </c>
      <c r="U4639">
        <v>0</v>
      </c>
      <c r="V4639">
        <v>0</v>
      </c>
      <c r="W4639">
        <v>0</v>
      </c>
      <c r="X4639">
        <v>2.1496887407488967</v>
      </c>
      <c r="Y4639">
        <v>0</v>
      </c>
      <c r="Z4639">
        <v>0</v>
      </c>
      <c r="AA4639">
        <v>0</v>
      </c>
      <c r="AB4639">
        <v>6.2811392174548928</v>
      </c>
      <c r="AC4639">
        <v>0</v>
      </c>
      <c r="AD4639">
        <v>0</v>
      </c>
      <c r="AE4639">
        <v>8.4308279582037891</v>
      </c>
    </row>
    <row r="4640" spans="1:31" x14ac:dyDescent="0.3">
      <c r="A4640">
        <v>2462037</v>
      </c>
      <c r="B4640">
        <v>1</v>
      </c>
      <c r="C4640" t="s">
        <v>81</v>
      </c>
      <c r="D4640" t="s">
        <v>118</v>
      </c>
      <c r="E4640" t="s">
        <v>169</v>
      </c>
      <c r="F4640" t="s">
        <v>13530</v>
      </c>
      <c r="G4640" t="s">
        <v>149</v>
      </c>
      <c r="H4640" t="s">
        <v>135</v>
      </c>
      <c r="I4640" t="s">
        <v>136</v>
      </c>
      <c r="J4640" t="s">
        <v>137</v>
      </c>
      <c r="K4640" t="s">
        <v>138</v>
      </c>
      <c r="L4640" t="s">
        <v>13531</v>
      </c>
      <c r="M4640" t="s">
        <v>13532</v>
      </c>
      <c r="N4640">
        <v>0.99638888800000003</v>
      </c>
      <c r="O4640">
        <v>0</v>
      </c>
      <c r="P4640">
        <v>0</v>
      </c>
      <c r="Q4640">
        <v>41</v>
      </c>
      <c r="R4640">
        <v>5</v>
      </c>
      <c r="S4640">
        <v>8</v>
      </c>
      <c r="T4640">
        <v>1</v>
      </c>
      <c r="U4640">
        <v>2</v>
      </c>
      <c r="V4640">
        <v>0</v>
      </c>
      <c r="W4640">
        <v>0</v>
      </c>
      <c r="X4640">
        <v>0</v>
      </c>
      <c r="Y4640">
        <v>46.069996952731834</v>
      </c>
      <c r="Z4640">
        <v>1.9282835728497503</v>
      </c>
      <c r="AA4640">
        <v>22.30287267952237</v>
      </c>
      <c r="AB4640">
        <v>5.1737457004856447E-4</v>
      </c>
      <c r="AC4640">
        <v>183.62632832484445</v>
      </c>
      <c r="AD4640">
        <v>0</v>
      </c>
      <c r="AE4640">
        <v>253.92799890451846</v>
      </c>
    </row>
    <row r="4641" spans="1:31" x14ac:dyDescent="0.3">
      <c r="A4641">
        <v>2461596</v>
      </c>
      <c r="B4641">
        <v>1</v>
      </c>
      <c r="C4641" t="s">
        <v>80</v>
      </c>
      <c r="D4641" t="s">
        <v>95</v>
      </c>
      <c r="E4641" t="s">
        <v>284</v>
      </c>
      <c r="F4641" t="s">
        <v>1797</v>
      </c>
      <c r="G4641" t="s">
        <v>149</v>
      </c>
      <c r="H4641" t="s">
        <v>135</v>
      </c>
      <c r="I4641" t="s">
        <v>136</v>
      </c>
      <c r="J4641" t="s">
        <v>137</v>
      </c>
      <c r="K4641" t="s">
        <v>138</v>
      </c>
      <c r="L4641" t="s">
        <v>13533</v>
      </c>
      <c r="M4641" t="s">
        <v>13534</v>
      </c>
      <c r="N4641">
        <v>0.58863416599999996</v>
      </c>
      <c r="O4641">
        <v>5</v>
      </c>
      <c r="P4641">
        <v>401</v>
      </c>
      <c r="Q4641">
        <v>8</v>
      </c>
      <c r="R4641">
        <v>1</v>
      </c>
      <c r="S4641">
        <v>44</v>
      </c>
      <c r="T4641">
        <v>18</v>
      </c>
      <c r="U4641">
        <v>4</v>
      </c>
      <c r="V4641">
        <v>0</v>
      </c>
      <c r="W4641">
        <v>0.65468721666315255</v>
      </c>
      <c r="X4641">
        <v>57.544335900426894</v>
      </c>
      <c r="Y4641">
        <v>55.341119513836688</v>
      </c>
      <c r="Z4641">
        <v>0.71184015142334167</v>
      </c>
      <c r="AA4641">
        <v>257.33063668732871</v>
      </c>
      <c r="AB4641">
        <v>4.221428889212044</v>
      </c>
      <c r="AC4641">
        <v>122.47450286758904</v>
      </c>
      <c r="AD4641">
        <v>0</v>
      </c>
      <c r="AE4641">
        <v>498.27855122647986</v>
      </c>
    </row>
    <row r="4642" spans="1:31" x14ac:dyDescent="0.3">
      <c r="A4642">
        <v>2461639</v>
      </c>
      <c r="B4642">
        <v>1</v>
      </c>
      <c r="C4642" t="s">
        <v>80</v>
      </c>
      <c r="D4642" t="s">
        <v>98</v>
      </c>
      <c r="E4642" t="s">
        <v>159</v>
      </c>
      <c r="F4642" t="s">
        <v>13535</v>
      </c>
      <c r="G4642" t="s">
        <v>725</v>
      </c>
      <c r="H4642" t="s">
        <v>144</v>
      </c>
      <c r="I4642" t="s">
        <v>136</v>
      </c>
      <c r="J4642" t="s">
        <v>137</v>
      </c>
      <c r="K4642" t="s">
        <v>138</v>
      </c>
      <c r="L4642" t="s">
        <v>13536</v>
      </c>
      <c r="M4642" t="s">
        <v>13537</v>
      </c>
      <c r="N4642">
        <v>2.2033333329999998</v>
      </c>
      <c r="O4642">
        <v>0</v>
      </c>
      <c r="P4642">
        <v>123</v>
      </c>
      <c r="Q4642">
        <v>0</v>
      </c>
      <c r="R4642">
        <v>11</v>
      </c>
      <c r="S4642">
        <v>0</v>
      </c>
      <c r="T4642">
        <v>40</v>
      </c>
      <c r="U4642">
        <v>0</v>
      </c>
      <c r="V4642">
        <v>0</v>
      </c>
      <c r="W4642">
        <v>0</v>
      </c>
      <c r="X4642">
        <v>91.097137021341652</v>
      </c>
      <c r="Y4642">
        <v>0</v>
      </c>
      <c r="Z4642">
        <v>9.3543639991748613</v>
      </c>
      <c r="AA4642">
        <v>0</v>
      </c>
      <c r="AB4642">
        <v>50.02467986230883</v>
      </c>
      <c r="AC4642">
        <v>0</v>
      </c>
      <c r="AD4642">
        <v>0</v>
      </c>
      <c r="AE4642">
        <v>150.47618088282536</v>
      </c>
    </row>
    <row r="4643" spans="1:31" x14ac:dyDescent="0.3">
      <c r="A4643">
        <v>2461865</v>
      </c>
      <c r="B4643">
        <v>1</v>
      </c>
      <c r="C4643" t="s">
        <v>81</v>
      </c>
      <c r="D4643" t="s">
        <v>127</v>
      </c>
      <c r="E4643" t="s">
        <v>173</v>
      </c>
      <c r="F4643" t="s">
        <v>13538</v>
      </c>
      <c r="G4643" t="s">
        <v>175</v>
      </c>
      <c r="H4643" t="s">
        <v>144</v>
      </c>
      <c r="I4643" t="s">
        <v>136</v>
      </c>
      <c r="J4643" t="s">
        <v>137</v>
      </c>
      <c r="K4643" t="s">
        <v>138</v>
      </c>
      <c r="L4643" t="s">
        <v>13539</v>
      </c>
      <c r="M4643" t="s">
        <v>13540</v>
      </c>
      <c r="N4643">
        <v>3.7202777770000002</v>
      </c>
      <c r="O4643">
        <v>0</v>
      </c>
      <c r="P4643">
        <v>11</v>
      </c>
      <c r="Q4643">
        <v>0</v>
      </c>
      <c r="R4643">
        <v>0</v>
      </c>
      <c r="S4643">
        <v>0</v>
      </c>
      <c r="T4643">
        <v>0</v>
      </c>
      <c r="U4643">
        <v>0</v>
      </c>
      <c r="V4643">
        <v>0</v>
      </c>
      <c r="W4643">
        <v>0</v>
      </c>
      <c r="X4643">
        <v>7.0929883838750296</v>
      </c>
      <c r="Y4643">
        <v>0</v>
      </c>
      <c r="Z4643">
        <v>0</v>
      </c>
      <c r="AA4643">
        <v>0</v>
      </c>
      <c r="AB4643">
        <v>0</v>
      </c>
      <c r="AC4643">
        <v>0</v>
      </c>
      <c r="AD4643">
        <v>0</v>
      </c>
      <c r="AE4643">
        <v>7.0929883838750296</v>
      </c>
    </row>
    <row r="4644" spans="1:31" x14ac:dyDescent="0.3">
      <c r="A4644">
        <v>2461679</v>
      </c>
      <c r="B4644">
        <v>1</v>
      </c>
      <c r="C4644" t="s">
        <v>80</v>
      </c>
      <c r="D4644" t="s">
        <v>93</v>
      </c>
      <c r="E4644" t="s">
        <v>141</v>
      </c>
      <c r="F4644" t="s">
        <v>13541</v>
      </c>
      <c r="G4644" t="s">
        <v>156</v>
      </c>
      <c r="H4644" t="s">
        <v>144</v>
      </c>
      <c r="I4644" t="s">
        <v>136</v>
      </c>
      <c r="J4644" t="s">
        <v>137</v>
      </c>
      <c r="K4644" t="s">
        <v>138</v>
      </c>
      <c r="L4644" t="s">
        <v>13542</v>
      </c>
      <c r="M4644" t="s">
        <v>13543</v>
      </c>
      <c r="N4644">
        <v>0.79722222200000004</v>
      </c>
      <c r="O4644">
        <v>0</v>
      </c>
      <c r="P4644">
        <v>20</v>
      </c>
      <c r="Q4644">
        <v>0</v>
      </c>
      <c r="R4644">
        <v>0</v>
      </c>
      <c r="S4644">
        <v>0</v>
      </c>
      <c r="T4644">
        <v>3</v>
      </c>
      <c r="U4644">
        <v>0</v>
      </c>
      <c r="V4644">
        <v>0</v>
      </c>
      <c r="W4644">
        <v>0</v>
      </c>
      <c r="X4644">
        <v>3.774133396351969</v>
      </c>
      <c r="Y4644">
        <v>0</v>
      </c>
      <c r="Z4644">
        <v>0</v>
      </c>
      <c r="AA4644">
        <v>0</v>
      </c>
      <c r="AB4644">
        <v>3.6615202227869501</v>
      </c>
      <c r="AC4644">
        <v>0</v>
      </c>
      <c r="AD4644">
        <v>0</v>
      </c>
      <c r="AE4644">
        <v>7.4356536191389191</v>
      </c>
    </row>
    <row r="4645" spans="1:31" x14ac:dyDescent="0.3">
      <c r="A4645">
        <v>2462203</v>
      </c>
      <c r="B4645">
        <v>1</v>
      </c>
      <c r="C4645" t="s">
        <v>80</v>
      </c>
      <c r="D4645" t="s">
        <v>92</v>
      </c>
      <c r="E4645" t="s">
        <v>173</v>
      </c>
      <c r="F4645" t="s">
        <v>13544</v>
      </c>
      <c r="G4645" t="s">
        <v>461</v>
      </c>
      <c r="H4645" t="s">
        <v>144</v>
      </c>
      <c r="I4645" t="s">
        <v>136</v>
      </c>
      <c r="J4645" t="s">
        <v>137</v>
      </c>
      <c r="K4645" t="s">
        <v>138</v>
      </c>
      <c r="L4645" t="s">
        <v>13545</v>
      </c>
      <c r="M4645" t="s">
        <v>13546</v>
      </c>
      <c r="N4645">
        <v>1.8447222219999999</v>
      </c>
      <c r="O4645">
        <v>0</v>
      </c>
      <c r="P4645">
        <v>6</v>
      </c>
      <c r="Q4645">
        <v>0</v>
      </c>
      <c r="R4645">
        <v>0</v>
      </c>
      <c r="S4645">
        <v>0</v>
      </c>
      <c r="T4645">
        <v>1</v>
      </c>
      <c r="U4645">
        <v>0</v>
      </c>
      <c r="V4645">
        <v>0</v>
      </c>
      <c r="W4645">
        <v>0</v>
      </c>
      <c r="X4645">
        <v>6.053266037543918</v>
      </c>
      <c r="Y4645">
        <v>0</v>
      </c>
      <c r="Z4645">
        <v>0</v>
      </c>
      <c r="AA4645">
        <v>0</v>
      </c>
      <c r="AB4645">
        <v>0.55909553707142623</v>
      </c>
      <c r="AC4645">
        <v>0</v>
      </c>
      <c r="AD4645">
        <v>0</v>
      </c>
      <c r="AE4645">
        <v>6.6123615746153446</v>
      </c>
    </row>
    <row r="4646" spans="1:31" x14ac:dyDescent="0.3">
      <c r="A4646">
        <v>2461871</v>
      </c>
      <c r="B4646">
        <v>1</v>
      </c>
      <c r="C4646" t="s">
        <v>80</v>
      </c>
      <c r="D4646" t="s">
        <v>82</v>
      </c>
      <c r="E4646" t="s">
        <v>173</v>
      </c>
      <c r="F4646" t="s">
        <v>13547</v>
      </c>
      <c r="G4646" t="s">
        <v>175</v>
      </c>
      <c r="H4646" t="s">
        <v>144</v>
      </c>
      <c r="I4646" t="s">
        <v>136</v>
      </c>
      <c r="J4646" t="s">
        <v>137</v>
      </c>
      <c r="K4646" t="s">
        <v>138</v>
      </c>
      <c r="L4646" t="s">
        <v>13548</v>
      </c>
      <c r="M4646" t="s">
        <v>13549</v>
      </c>
      <c r="N4646">
        <v>1.7427777769999999</v>
      </c>
      <c r="O4646">
        <v>0</v>
      </c>
      <c r="P4646">
        <v>0</v>
      </c>
      <c r="Q4646">
        <v>0</v>
      </c>
      <c r="R4646">
        <v>0</v>
      </c>
      <c r="S4646">
        <v>0</v>
      </c>
      <c r="T4646">
        <v>2</v>
      </c>
      <c r="U4646">
        <v>0</v>
      </c>
      <c r="V4646">
        <v>0</v>
      </c>
      <c r="W4646">
        <v>0</v>
      </c>
      <c r="X4646">
        <v>0</v>
      </c>
      <c r="Y4646">
        <v>0</v>
      </c>
      <c r="Z4646">
        <v>0</v>
      </c>
      <c r="AA4646">
        <v>0</v>
      </c>
      <c r="AB4646">
        <v>0.32197382679529907</v>
      </c>
      <c r="AC4646">
        <v>0</v>
      </c>
      <c r="AD4646">
        <v>0</v>
      </c>
      <c r="AE4646">
        <v>0.32197382679529907</v>
      </c>
    </row>
    <row r="4647" spans="1:31" x14ac:dyDescent="0.3">
      <c r="A4647">
        <v>2461573</v>
      </c>
      <c r="B4647">
        <v>1</v>
      </c>
      <c r="C4647" t="s">
        <v>80</v>
      </c>
      <c r="D4647" t="s">
        <v>103</v>
      </c>
      <c r="E4647" t="s">
        <v>141</v>
      </c>
      <c r="F4647" t="s">
        <v>13550</v>
      </c>
      <c r="G4647" t="s">
        <v>259</v>
      </c>
      <c r="H4647" t="s">
        <v>144</v>
      </c>
      <c r="I4647" t="s">
        <v>136</v>
      </c>
      <c r="J4647" t="s">
        <v>137</v>
      </c>
      <c r="K4647" t="s">
        <v>138</v>
      </c>
      <c r="L4647" t="s">
        <v>13551</v>
      </c>
      <c r="M4647" t="s">
        <v>13552</v>
      </c>
      <c r="N4647">
        <v>1.301111111</v>
      </c>
      <c r="O4647">
        <v>0</v>
      </c>
      <c r="P4647">
        <v>2</v>
      </c>
      <c r="Q4647">
        <v>0</v>
      </c>
      <c r="R4647">
        <v>7</v>
      </c>
      <c r="S4647">
        <v>0</v>
      </c>
      <c r="T4647">
        <v>6</v>
      </c>
      <c r="U4647">
        <v>0</v>
      </c>
      <c r="V4647">
        <v>0</v>
      </c>
      <c r="W4647">
        <v>0</v>
      </c>
      <c r="X4647">
        <v>1.2511978714488414</v>
      </c>
      <c r="Y4647">
        <v>0</v>
      </c>
      <c r="Z4647">
        <v>2.9178633646157182</v>
      </c>
      <c r="AA4647">
        <v>0</v>
      </c>
      <c r="AB4647">
        <v>4.123735464231741</v>
      </c>
      <c r="AC4647">
        <v>0</v>
      </c>
      <c r="AD4647">
        <v>0</v>
      </c>
      <c r="AE4647">
        <v>8.2927967002963001</v>
      </c>
    </row>
    <row r="4648" spans="1:31" x14ac:dyDescent="0.3">
      <c r="A4648">
        <v>2462057</v>
      </c>
      <c r="B4648">
        <v>1</v>
      </c>
      <c r="C4648" t="s">
        <v>80</v>
      </c>
      <c r="D4648" t="s">
        <v>100</v>
      </c>
      <c r="E4648" t="s">
        <v>147</v>
      </c>
      <c r="F4648" t="s">
        <v>13553</v>
      </c>
      <c r="G4648" t="s">
        <v>353</v>
      </c>
      <c r="H4648" t="s">
        <v>135</v>
      </c>
      <c r="I4648" t="s">
        <v>136</v>
      </c>
      <c r="J4648" t="s">
        <v>137</v>
      </c>
      <c r="K4648" t="s">
        <v>138</v>
      </c>
      <c r="L4648" t="s">
        <v>13554</v>
      </c>
      <c r="M4648" t="s">
        <v>13555</v>
      </c>
      <c r="N4648">
        <v>2.94</v>
      </c>
      <c r="O4648">
        <v>0</v>
      </c>
      <c r="P4648">
        <v>0</v>
      </c>
      <c r="Q4648">
        <v>0</v>
      </c>
      <c r="R4648">
        <v>0</v>
      </c>
      <c r="S4648">
        <v>1</v>
      </c>
      <c r="T4648">
        <v>0</v>
      </c>
      <c r="U4648">
        <v>0</v>
      </c>
      <c r="V4648">
        <v>0</v>
      </c>
      <c r="W4648">
        <v>0</v>
      </c>
      <c r="X4648">
        <v>0</v>
      </c>
      <c r="Y4648">
        <v>0</v>
      </c>
      <c r="Z4648">
        <v>0</v>
      </c>
      <c r="AA4648">
        <v>8.7873672600666488</v>
      </c>
      <c r="AB4648">
        <v>0</v>
      </c>
      <c r="AC4648">
        <v>0</v>
      </c>
      <c r="AD4648">
        <v>0</v>
      </c>
      <c r="AE4648">
        <v>8.7873672600666488</v>
      </c>
    </row>
    <row r="4649" spans="1:31" x14ac:dyDescent="0.3">
      <c r="A4649">
        <v>2461616</v>
      </c>
      <c r="B4649">
        <v>1</v>
      </c>
      <c r="C4649" t="s">
        <v>80</v>
      </c>
      <c r="D4649" t="s">
        <v>84</v>
      </c>
      <c r="E4649" t="s">
        <v>169</v>
      </c>
      <c r="F4649" t="s">
        <v>13556</v>
      </c>
      <c r="G4649" t="s">
        <v>219</v>
      </c>
      <c r="H4649" t="s">
        <v>135</v>
      </c>
      <c r="I4649" t="s">
        <v>136</v>
      </c>
      <c r="J4649" t="s">
        <v>3</v>
      </c>
      <c r="K4649" t="s">
        <v>138</v>
      </c>
      <c r="L4649" t="s">
        <v>13557</v>
      </c>
      <c r="M4649" t="s">
        <v>13558</v>
      </c>
      <c r="N4649">
        <v>1.273055555</v>
      </c>
      <c r="O4649">
        <v>0</v>
      </c>
      <c r="P4649">
        <v>4132</v>
      </c>
      <c r="Q4649">
        <v>0</v>
      </c>
      <c r="R4649">
        <v>0</v>
      </c>
      <c r="S4649">
        <v>0</v>
      </c>
      <c r="T4649">
        <v>210</v>
      </c>
      <c r="U4649">
        <v>0</v>
      </c>
      <c r="V4649">
        <v>0</v>
      </c>
      <c r="W4649">
        <v>0</v>
      </c>
      <c r="X4649">
        <v>1678.7648201388545</v>
      </c>
      <c r="Y4649">
        <v>0</v>
      </c>
      <c r="Z4649">
        <v>0</v>
      </c>
      <c r="AA4649">
        <v>0</v>
      </c>
      <c r="AB4649">
        <v>83.522045185785544</v>
      </c>
      <c r="AC4649">
        <v>0</v>
      </c>
      <c r="AD4649">
        <v>0</v>
      </c>
      <c r="AE4649">
        <v>1762.2868653246401</v>
      </c>
    </row>
    <row r="4650" spans="1:31" x14ac:dyDescent="0.3">
      <c r="A4650">
        <v>2462157</v>
      </c>
      <c r="B4650">
        <v>1</v>
      </c>
      <c r="C4650" t="s">
        <v>81</v>
      </c>
      <c r="D4650" t="s">
        <v>113</v>
      </c>
      <c r="E4650" t="s">
        <v>173</v>
      </c>
      <c r="F4650" t="s">
        <v>13559</v>
      </c>
      <c r="G4650" t="s">
        <v>175</v>
      </c>
      <c r="H4650" t="s">
        <v>144</v>
      </c>
      <c r="I4650" t="s">
        <v>136</v>
      </c>
      <c r="J4650" t="s">
        <v>137</v>
      </c>
      <c r="K4650" t="s">
        <v>138</v>
      </c>
      <c r="L4650" t="s">
        <v>13560</v>
      </c>
      <c r="M4650" t="s">
        <v>13561</v>
      </c>
      <c r="N4650">
        <v>1.7122222220000001</v>
      </c>
      <c r="O4650">
        <v>0</v>
      </c>
      <c r="P4650">
        <v>1</v>
      </c>
      <c r="Q4650">
        <v>0</v>
      </c>
      <c r="R4650">
        <v>0</v>
      </c>
      <c r="S4650">
        <v>0</v>
      </c>
      <c r="T4650">
        <v>0</v>
      </c>
      <c r="U4650">
        <v>0</v>
      </c>
      <c r="V4650">
        <v>0</v>
      </c>
      <c r="W4650">
        <v>0</v>
      </c>
      <c r="X4650">
        <v>0.16516385603730793</v>
      </c>
      <c r="Y4650">
        <v>0</v>
      </c>
      <c r="Z4650">
        <v>0</v>
      </c>
      <c r="AA4650">
        <v>0</v>
      </c>
      <c r="AB4650">
        <v>0</v>
      </c>
      <c r="AC4650">
        <v>0</v>
      </c>
      <c r="AD4650">
        <v>0</v>
      </c>
      <c r="AE4650">
        <v>0.16516385603730793</v>
      </c>
    </row>
    <row r="4651" spans="1:31" x14ac:dyDescent="0.3">
      <c r="A4651">
        <v>2461805</v>
      </c>
      <c r="B4651">
        <v>1</v>
      </c>
      <c r="C4651" t="s">
        <v>80</v>
      </c>
      <c r="D4651" t="s">
        <v>88</v>
      </c>
      <c r="E4651" t="s">
        <v>147</v>
      </c>
      <c r="F4651" t="s">
        <v>13562</v>
      </c>
      <c r="G4651" t="s">
        <v>149</v>
      </c>
      <c r="H4651" t="s">
        <v>135</v>
      </c>
      <c r="I4651" t="s">
        <v>136</v>
      </c>
      <c r="J4651" t="s">
        <v>137</v>
      </c>
      <c r="K4651" t="s">
        <v>138</v>
      </c>
      <c r="L4651" t="s">
        <v>13563</v>
      </c>
      <c r="M4651" t="s">
        <v>13564</v>
      </c>
      <c r="N4651">
        <v>1.4550000000000001</v>
      </c>
      <c r="O4651">
        <v>1</v>
      </c>
      <c r="P4651">
        <v>521</v>
      </c>
      <c r="Q4651">
        <v>0</v>
      </c>
      <c r="R4651">
        <v>0</v>
      </c>
      <c r="S4651">
        <v>12</v>
      </c>
      <c r="T4651">
        <v>117</v>
      </c>
      <c r="U4651">
        <v>4</v>
      </c>
      <c r="V4651">
        <v>1</v>
      </c>
      <c r="W4651">
        <v>23.222552413693116</v>
      </c>
      <c r="X4651">
        <v>356.78794066723162</v>
      </c>
      <c r="Y4651">
        <v>0</v>
      </c>
      <c r="Z4651">
        <v>0</v>
      </c>
      <c r="AA4651">
        <v>212.24193575421728</v>
      </c>
      <c r="AB4651">
        <v>319.68599381399446</v>
      </c>
      <c r="AC4651">
        <v>110.80097294723694</v>
      </c>
      <c r="AD4651">
        <v>9.8839817632610334</v>
      </c>
      <c r="AE4651">
        <v>1032.6233773596346</v>
      </c>
    </row>
    <row r="4652" spans="1:31" x14ac:dyDescent="0.3">
      <c r="A4652">
        <v>2462114</v>
      </c>
      <c r="B4652">
        <v>1</v>
      </c>
      <c r="C4652" t="s">
        <v>80</v>
      </c>
      <c r="D4652" t="s">
        <v>105</v>
      </c>
      <c r="E4652" t="s">
        <v>141</v>
      </c>
      <c r="F4652" t="s">
        <v>13565</v>
      </c>
      <c r="G4652" t="s">
        <v>143</v>
      </c>
      <c r="H4652" t="s">
        <v>144</v>
      </c>
      <c r="I4652" t="s">
        <v>136</v>
      </c>
      <c r="J4652" t="s">
        <v>137</v>
      </c>
      <c r="K4652" t="s">
        <v>138</v>
      </c>
      <c r="L4652" t="s">
        <v>13566</v>
      </c>
      <c r="M4652" t="s">
        <v>13567</v>
      </c>
      <c r="N4652">
        <v>0.78722222200000003</v>
      </c>
      <c r="O4652">
        <v>0</v>
      </c>
      <c r="P4652">
        <v>5</v>
      </c>
      <c r="Q4652">
        <v>0</v>
      </c>
      <c r="R4652">
        <v>26</v>
      </c>
      <c r="S4652">
        <v>0</v>
      </c>
      <c r="T4652">
        <v>2</v>
      </c>
      <c r="U4652">
        <v>0</v>
      </c>
      <c r="V4652">
        <v>0</v>
      </c>
      <c r="W4652">
        <v>0</v>
      </c>
      <c r="X4652">
        <v>0.39483217843420926</v>
      </c>
      <c r="Y4652">
        <v>0</v>
      </c>
      <c r="Z4652">
        <v>1.7923461599664678</v>
      </c>
      <c r="AA4652">
        <v>0</v>
      </c>
      <c r="AB4652">
        <v>1.2351951119447531</v>
      </c>
      <c r="AC4652">
        <v>0</v>
      </c>
      <c r="AD4652">
        <v>0</v>
      </c>
      <c r="AE4652">
        <v>3.4223734503454302</v>
      </c>
    </row>
    <row r="4653" spans="1:31" x14ac:dyDescent="0.3">
      <c r="A4653">
        <v>2461928</v>
      </c>
      <c r="B4653">
        <v>1</v>
      </c>
      <c r="C4653" t="s">
        <v>80</v>
      </c>
      <c r="D4653" t="s">
        <v>83</v>
      </c>
      <c r="E4653" t="s">
        <v>159</v>
      </c>
      <c r="F4653" t="s">
        <v>13568</v>
      </c>
      <c r="G4653" t="s">
        <v>226</v>
      </c>
      <c r="H4653" t="s">
        <v>144</v>
      </c>
      <c r="I4653" t="s">
        <v>136</v>
      </c>
      <c r="J4653" t="s">
        <v>137</v>
      </c>
      <c r="K4653" t="s">
        <v>162</v>
      </c>
      <c r="L4653" t="s">
        <v>13569</v>
      </c>
      <c r="M4653" t="s">
        <v>13570</v>
      </c>
      <c r="N4653">
        <v>3.9555555550000001</v>
      </c>
      <c r="O4653">
        <v>0</v>
      </c>
      <c r="P4653">
        <v>478</v>
      </c>
      <c r="Q4653">
        <v>0</v>
      </c>
      <c r="R4653">
        <v>0</v>
      </c>
      <c r="S4653">
        <v>0</v>
      </c>
      <c r="T4653">
        <v>65</v>
      </c>
      <c r="U4653">
        <v>0</v>
      </c>
      <c r="V4653">
        <v>1</v>
      </c>
      <c r="W4653">
        <v>0</v>
      </c>
      <c r="X4653">
        <v>521.34524490176943</v>
      </c>
      <c r="Y4653">
        <v>0</v>
      </c>
      <c r="Z4653">
        <v>0</v>
      </c>
      <c r="AA4653">
        <v>0</v>
      </c>
      <c r="AB4653">
        <v>121.53782140907182</v>
      </c>
      <c r="AC4653">
        <v>0</v>
      </c>
      <c r="AD4653">
        <v>334.46201087670045</v>
      </c>
      <c r="AE4653">
        <v>977.34507718754173</v>
      </c>
    </row>
    <row r="4654" spans="1:31" x14ac:dyDescent="0.3">
      <c r="A4654">
        <v>2461828</v>
      </c>
      <c r="B4654">
        <v>1</v>
      </c>
      <c r="C4654" t="s">
        <v>80</v>
      </c>
      <c r="D4654" t="s">
        <v>82</v>
      </c>
      <c r="E4654" t="s">
        <v>173</v>
      </c>
      <c r="F4654" t="s">
        <v>13571</v>
      </c>
      <c r="G4654" t="s">
        <v>175</v>
      </c>
      <c r="H4654" t="s">
        <v>144</v>
      </c>
      <c r="I4654" t="s">
        <v>136</v>
      </c>
      <c r="J4654" t="s">
        <v>137</v>
      </c>
      <c r="K4654" t="s">
        <v>138</v>
      </c>
      <c r="L4654" t="s">
        <v>13572</v>
      </c>
      <c r="M4654" t="s">
        <v>13573</v>
      </c>
      <c r="N4654">
        <v>1.7866666659999999</v>
      </c>
      <c r="O4654">
        <v>0</v>
      </c>
      <c r="P4654">
        <v>0</v>
      </c>
      <c r="Q4654">
        <v>0</v>
      </c>
      <c r="R4654">
        <v>0</v>
      </c>
      <c r="S4654">
        <v>0</v>
      </c>
      <c r="T4654">
        <v>8</v>
      </c>
      <c r="U4654">
        <v>0</v>
      </c>
      <c r="V4654">
        <v>0</v>
      </c>
      <c r="W4654">
        <v>0</v>
      </c>
      <c r="X4654">
        <v>0</v>
      </c>
      <c r="Y4654">
        <v>0</v>
      </c>
      <c r="Z4654">
        <v>0</v>
      </c>
      <c r="AA4654">
        <v>0</v>
      </c>
      <c r="AB4654">
        <v>12.40848902642956</v>
      </c>
      <c r="AC4654">
        <v>0</v>
      </c>
      <c r="AD4654">
        <v>0</v>
      </c>
      <c r="AE4654">
        <v>12.40848902642956</v>
      </c>
    </row>
    <row r="4655" spans="1:31" x14ac:dyDescent="0.3">
      <c r="A4655">
        <v>2461599</v>
      </c>
      <c r="B4655">
        <v>1</v>
      </c>
      <c r="C4655" t="s">
        <v>80</v>
      </c>
      <c r="D4655" t="s">
        <v>83</v>
      </c>
      <c r="E4655" t="s">
        <v>147</v>
      </c>
      <c r="F4655" t="s">
        <v>13574</v>
      </c>
      <c r="G4655" t="s">
        <v>149</v>
      </c>
      <c r="H4655" t="s">
        <v>135</v>
      </c>
      <c r="I4655" t="s">
        <v>136</v>
      </c>
      <c r="J4655" t="s">
        <v>137</v>
      </c>
      <c r="K4655" t="s">
        <v>138</v>
      </c>
      <c r="L4655" t="s">
        <v>13575</v>
      </c>
      <c r="M4655" t="s">
        <v>13576</v>
      </c>
      <c r="N4655">
        <v>0.121944444</v>
      </c>
      <c r="O4655">
        <v>0</v>
      </c>
      <c r="P4655">
        <v>4</v>
      </c>
      <c r="Q4655">
        <v>1</v>
      </c>
      <c r="R4655">
        <v>1</v>
      </c>
      <c r="S4655">
        <v>11</v>
      </c>
      <c r="T4655">
        <v>1175</v>
      </c>
      <c r="U4655">
        <v>7</v>
      </c>
      <c r="V4655">
        <v>47</v>
      </c>
      <c r="W4655">
        <v>0</v>
      </c>
      <c r="X4655">
        <v>0.18949688665464648</v>
      </c>
      <c r="Y4655">
        <v>18.425752204498792</v>
      </c>
      <c r="Z4655">
        <v>1.7431998088709089E-2</v>
      </c>
      <c r="AA4655">
        <v>8.4454835060697366</v>
      </c>
      <c r="AB4655">
        <v>84.424279544548682</v>
      </c>
      <c r="AC4655">
        <v>15.30230535482281</v>
      </c>
      <c r="AD4655">
        <v>112.49035493478448</v>
      </c>
      <c r="AE4655">
        <v>239.29510442946784</v>
      </c>
    </row>
    <row r="4656" spans="1:31" x14ac:dyDescent="0.3">
      <c r="A4656">
        <v>2461848</v>
      </c>
      <c r="B4656">
        <v>1</v>
      </c>
      <c r="C4656" t="s">
        <v>80</v>
      </c>
      <c r="D4656" t="s">
        <v>82</v>
      </c>
      <c r="E4656" t="s">
        <v>173</v>
      </c>
      <c r="F4656" t="s">
        <v>13577</v>
      </c>
      <c r="G4656" t="s">
        <v>175</v>
      </c>
      <c r="H4656" t="s">
        <v>144</v>
      </c>
      <c r="I4656" t="s">
        <v>136</v>
      </c>
      <c r="J4656" t="s">
        <v>137</v>
      </c>
      <c r="K4656" t="s">
        <v>138</v>
      </c>
      <c r="L4656" t="s">
        <v>13578</v>
      </c>
      <c r="M4656" t="s">
        <v>13579</v>
      </c>
      <c r="N4656">
        <v>0.51527777699999999</v>
      </c>
      <c r="O4656">
        <v>0</v>
      </c>
      <c r="P4656">
        <v>7</v>
      </c>
      <c r="Q4656">
        <v>0</v>
      </c>
      <c r="R4656">
        <v>0</v>
      </c>
      <c r="S4656">
        <v>0</v>
      </c>
      <c r="T4656">
        <v>1</v>
      </c>
      <c r="U4656">
        <v>0</v>
      </c>
      <c r="V4656">
        <v>0</v>
      </c>
      <c r="W4656">
        <v>0</v>
      </c>
      <c r="X4656">
        <v>0.78375523206271569</v>
      </c>
      <c r="Y4656">
        <v>0</v>
      </c>
      <c r="Z4656">
        <v>0</v>
      </c>
      <c r="AA4656">
        <v>0</v>
      </c>
      <c r="AB4656">
        <v>0.27390991234552253</v>
      </c>
      <c r="AC4656">
        <v>0</v>
      </c>
      <c r="AD4656">
        <v>0</v>
      </c>
      <c r="AE4656">
        <v>1.0576651444082383</v>
      </c>
    </row>
    <row r="4657" spans="1:31" x14ac:dyDescent="0.3">
      <c r="A4657">
        <v>2461742</v>
      </c>
      <c r="B4657">
        <v>1</v>
      </c>
      <c r="C4657" t="s">
        <v>80</v>
      </c>
      <c r="D4657" t="s">
        <v>84</v>
      </c>
      <c r="E4657" t="s">
        <v>141</v>
      </c>
      <c r="F4657" t="s">
        <v>13580</v>
      </c>
      <c r="G4657" t="s">
        <v>156</v>
      </c>
      <c r="H4657" t="s">
        <v>144</v>
      </c>
      <c r="I4657" t="s">
        <v>136</v>
      </c>
      <c r="J4657" t="s">
        <v>137</v>
      </c>
      <c r="K4657" t="s">
        <v>138</v>
      </c>
      <c r="L4657" t="s">
        <v>13581</v>
      </c>
      <c r="M4657" t="s">
        <v>13582</v>
      </c>
      <c r="N4657">
        <v>0.48222222199999998</v>
      </c>
      <c r="O4657">
        <v>0</v>
      </c>
      <c r="P4657">
        <v>167</v>
      </c>
      <c r="Q4657">
        <v>0</v>
      </c>
      <c r="R4657">
        <v>0</v>
      </c>
      <c r="S4657">
        <v>0</v>
      </c>
      <c r="T4657">
        <v>2</v>
      </c>
      <c r="U4657">
        <v>0</v>
      </c>
      <c r="V4657">
        <v>0</v>
      </c>
      <c r="W4657">
        <v>0</v>
      </c>
      <c r="X4657">
        <v>20.062479690875598</v>
      </c>
      <c r="Y4657">
        <v>0</v>
      </c>
      <c r="Z4657">
        <v>0</v>
      </c>
      <c r="AA4657">
        <v>0</v>
      </c>
      <c r="AB4657">
        <v>1.0896732427894413</v>
      </c>
      <c r="AC4657">
        <v>0</v>
      </c>
      <c r="AD4657">
        <v>0</v>
      </c>
      <c r="AE4657">
        <v>21.15215293366504</v>
      </c>
    </row>
    <row r="4658" spans="1:31" x14ac:dyDescent="0.3">
      <c r="A4658">
        <v>2461636</v>
      </c>
      <c r="B4658">
        <v>1</v>
      </c>
      <c r="C4658" t="s">
        <v>80</v>
      </c>
      <c r="D4658" t="s">
        <v>84</v>
      </c>
      <c r="E4658" t="s">
        <v>141</v>
      </c>
      <c r="F4658" t="s">
        <v>9450</v>
      </c>
      <c r="G4658" t="s">
        <v>156</v>
      </c>
      <c r="H4658" t="s">
        <v>144</v>
      </c>
      <c r="I4658" t="s">
        <v>136</v>
      </c>
      <c r="J4658" t="s">
        <v>137</v>
      </c>
      <c r="K4658" t="s">
        <v>138</v>
      </c>
      <c r="L4658" t="s">
        <v>13583</v>
      </c>
      <c r="M4658" t="s">
        <v>13584</v>
      </c>
      <c r="N4658">
        <v>2.602222222</v>
      </c>
      <c r="O4658">
        <v>0</v>
      </c>
      <c r="P4658">
        <v>155</v>
      </c>
      <c r="Q4658">
        <v>0</v>
      </c>
      <c r="R4658">
        <v>0</v>
      </c>
      <c r="S4658">
        <v>0</v>
      </c>
      <c r="T4658">
        <v>54</v>
      </c>
      <c r="U4658">
        <v>0</v>
      </c>
      <c r="V4658">
        <v>0</v>
      </c>
      <c r="W4658">
        <v>0</v>
      </c>
      <c r="X4658">
        <v>107.79928235695209</v>
      </c>
      <c r="Y4658">
        <v>0</v>
      </c>
      <c r="Z4658">
        <v>0</v>
      </c>
      <c r="AA4658">
        <v>0</v>
      </c>
      <c r="AB4658">
        <v>191.27160182708297</v>
      </c>
      <c r="AC4658">
        <v>0</v>
      </c>
      <c r="AD4658">
        <v>0</v>
      </c>
      <c r="AE4658">
        <v>299.07088418403509</v>
      </c>
    </row>
    <row r="4659" spans="1:31" x14ac:dyDescent="0.3">
      <c r="A4659">
        <v>2461991</v>
      </c>
      <c r="B4659">
        <v>1</v>
      </c>
      <c r="C4659" t="s">
        <v>80</v>
      </c>
      <c r="D4659" t="s">
        <v>82</v>
      </c>
      <c r="E4659" t="s">
        <v>284</v>
      </c>
      <c r="F4659" t="s">
        <v>13585</v>
      </c>
      <c r="G4659" t="s">
        <v>149</v>
      </c>
      <c r="H4659" t="s">
        <v>135</v>
      </c>
      <c r="I4659" t="s">
        <v>660</v>
      </c>
      <c r="J4659" t="s">
        <v>137</v>
      </c>
      <c r="K4659" t="s">
        <v>138</v>
      </c>
      <c r="L4659" t="s">
        <v>13586</v>
      </c>
      <c r="M4659" t="s">
        <v>13587</v>
      </c>
      <c r="N4659">
        <v>3.3019444000000002E-2</v>
      </c>
      <c r="O4659">
        <v>0</v>
      </c>
      <c r="P4659">
        <v>0</v>
      </c>
      <c r="Q4659">
        <v>0</v>
      </c>
      <c r="R4659">
        <v>0</v>
      </c>
      <c r="S4659">
        <v>2</v>
      </c>
      <c r="T4659">
        <v>2</v>
      </c>
      <c r="U4659">
        <v>1</v>
      </c>
      <c r="V4659">
        <v>0</v>
      </c>
      <c r="W4659">
        <v>0</v>
      </c>
      <c r="X4659">
        <v>0</v>
      </c>
      <c r="Y4659">
        <v>0</v>
      </c>
      <c r="Z4659">
        <v>0</v>
      </c>
      <c r="AA4659">
        <v>0.60486452203633667</v>
      </c>
      <c r="AB4659">
        <v>3.3410809771286273E-3</v>
      </c>
      <c r="AC4659">
        <v>2.3592370288585376</v>
      </c>
      <c r="AD4659">
        <v>0</v>
      </c>
      <c r="AE4659">
        <v>2.9674426318720029</v>
      </c>
    </row>
    <row r="4660" spans="1:31" x14ac:dyDescent="0.3">
      <c r="A4660">
        <v>2462177</v>
      </c>
      <c r="B4660">
        <v>1</v>
      </c>
      <c r="C4660" t="s">
        <v>80</v>
      </c>
      <c r="D4660" t="s">
        <v>82</v>
      </c>
      <c r="E4660" t="s">
        <v>141</v>
      </c>
      <c r="F4660" t="s">
        <v>1722</v>
      </c>
      <c r="G4660" t="s">
        <v>156</v>
      </c>
      <c r="H4660" t="s">
        <v>144</v>
      </c>
      <c r="I4660" t="s">
        <v>136</v>
      </c>
      <c r="J4660" t="s">
        <v>137</v>
      </c>
      <c r="K4660" t="s">
        <v>138</v>
      </c>
      <c r="L4660" t="s">
        <v>13588</v>
      </c>
      <c r="M4660" t="s">
        <v>13589</v>
      </c>
      <c r="N4660">
        <v>3.111111111</v>
      </c>
      <c r="O4660">
        <v>0</v>
      </c>
      <c r="P4660">
        <v>42</v>
      </c>
      <c r="Q4660">
        <v>0</v>
      </c>
      <c r="R4660">
        <v>0</v>
      </c>
      <c r="S4660">
        <v>0</v>
      </c>
      <c r="T4660">
        <v>4</v>
      </c>
      <c r="U4660">
        <v>0</v>
      </c>
      <c r="V4660">
        <v>0</v>
      </c>
      <c r="W4660">
        <v>0</v>
      </c>
      <c r="X4660">
        <v>126.01583800042887</v>
      </c>
      <c r="Y4660">
        <v>0</v>
      </c>
      <c r="Z4660">
        <v>0</v>
      </c>
      <c r="AA4660">
        <v>0</v>
      </c>
      <c r="AB4660">
        <v>2.3260969987321571</v>
      </c>
      <c r="AC4660">
        <v>0</v>
      </c>
      <c r="AD4660">
        <v>0</v>
      </c>
      <c r="AE4660">
        <v>128.34193499916103</v>
      </c>
    </row>
    <row r="4661" spans="1:31" x14ac:dyDescent="0.3">
      <c r="A4661">
        <v>2462283</v>
      </c>
      <c r="B4661">
        <v>1</v>
      </c>
      <c r="C4661" t="s">
        <v>80</v>
      </c>
      <c r="D4661" t="s">
        <v>85</v>
      </c>
      <c r="E4661" t="s">
        <v>173</v>
      </c>
      <c r="F4661" t="s">
        <v>13590</v>
      </c>
      <c r="G4661" t="s">
        <v>461</v>
      </c>
      <c r="H4661" t="s">
        <v>144</v>
      </c>
      <c r="I4661" t="s">
        <v>136</v>
      </c>
      <c r="J4661" t="s">
        <v>137</v>
      </c>
      <c r="K4661" t="s">
        <v>138</v>
      </c>
      <c r="L4661" t="s">
        <v>13591</v>
      </c>
      <c r="M4661" t="s">
        <v>13592</v>
      </c>
      <c r="N4661">
        <v>1.328888888</v>
      </c>
      <c r="O4661">
        <v>0</v>
      </c>
      <c r="P4661">
        <v>7</v>
      </c>
      <c r="Q4661">
        <v>0</v>
      </c>
      <c r="R4661">
        <v>0</v>
      </c>
      <c r="S4661">
        <v>0</v>
      </c>
      <c r="T4661">
        <v>0</v>
      </c>
      <c r="U4661">
        <v>0</v>
      </c>
      <c r="V4661">
        <v>0</v>
      </c>
      <c r="W4661">
        <v>0</v>
      </c>
      <c r="X4661">
        <v>3.4431021616009811</v>
      </c>
      <c r="Y4661">
        <v>0</v>
      </c>
      <c r="Z4661">
        <v>0</v>
      </c>
      <c r="AA4661">
        <v>0</v>
      </c>
      <c r="AB4661">
        <v>0</v>
      </c>
      <c r="AC4661">
        <v>0</v>
      </c>
      <c r="AD4661">
        <v>0</v>
      </c>
      <c r="AE4661">
        <v>3.4431021616009811</v>
      </c>
    </row>
    <row r="4662" spans="1:31" x14ac:dyDescent="0.3">
      <c r="A4662">
        <v>2461885</v>
      </c>
      <c r="B4662">
        <v>1</v>
      </c>
      <c r="C4662" t="s">
        <v>80</v>
      </c>
      <c r="D4662" t="s">
        <v>88</v>
      </c>
      <c r="E4662" t="s">
        <v>147</v>
      </c>
      <c r="F4662" t="s">
        <v>13593</v>
      </c>
      <c r="G4662" t="s">
        <v>3644</v>
      </c>
      <c r="H4662" t="s">
        <v>135</v>
      </c>
      <c r="I4662" t="s">
        <v>136</v>
      </c>
      <c r="J4662" t="s">
        <v>137</v>
      </c>
      <c r="K4662" t="s">
        <v>138</v>
      </c>
      <c r="L4662" t="s">
        <v>13594</v>
      </c>
      <c r="M4662" t="s">
        <v>13595</v>
      </c>
      <c r="N4662">
        <v>0.79083333300000003</v>
      </c>
      <c r="O4662">
        <v>1</v>
      </c>
      <c r="P4662">
        <v>521</v>
      </c>
      <c r="Q4662">
        <v>0</v>
      </c>
      <c r="R4662">
        <v>0</v>
      </c>
      <c r="S4662">
        <v>11</v>
      </c>
      <c r="T4662">
        <v>117</v>
      </c>
      <c r="U4662">
        <v>4</v>
      </c>
      <c r="V4662">
        <v>1</v>
      </c>
      <c r="W4662">
        <v>12.43294532128985</v>
      </c>
      <c r="X4662">
        <v>191.07374186958202</v>
      </c>
      <c r="Y4662">
        <v>0</v>
      </c>
      <c r="Z4662">
        <v>0</v>
      </c>
      <c r="AA4662">
        <v>110.74933636099243</v>
      </c>
      <c r="AB4662">
        <v>169.29998037597477</v>
      </c>
      <c r="AC4662">
        <v>57.933533853518846</v>
      </c>
      <c r="AD4662">
        <v>4.7682860451936921</v>
      </c>
      <c r="AE4662">
        <v>546.25782382655166</v>
      </c>
    </row>
    <row r="4663" spans="1:31" x14ac:dyDescent="0.3">
      <c r="A4663">
        <v>2461642</v>
      </c>
      <c r="B4663">
        <v>1</v>
      </c>
      <c r="C4663" t="s">
        <v>80</v>
      </c>
      <c r="D4663" t="s">
        <v>106</v>
      </c>
      <c r="E4663" t="s">
        <v>173</v>
      </c>
      <c r="F4663" t="s">
        <v>13596</v>
      </c>
      <c r="G4663" t="s">
        <v>179</v>
      </c>
      <c r="H4663" t="s">
        <v>144</v>
      </c>
      <c r="I4663" t="s">
        <v>136</v>
      </c>
      <c r="J4663" t="s">
        <v>137</v>
      </c>
      <c r="K4663" t="s">
        <v>138</v>
      </c>
      <c r="L4663" t="s">
        <v>13597</v>
      </c>
      <c r="M4663" t="s">
        <v>13598</v>
      </c>
      <c r="N4663">
        <v>1.1975</v>
      </c>
      <c r="O4663">
        <v>0</v>
      </c>
      <c r="P4663">
        <v>0</v>
      </c>
      <c r="Q4663">
        <v>0</v>
      </c>
      <c r="R4663">
        <v>0</v>
      </c>
      <c r="S4663">
        <v>0</v>
      </c>
      <c r="T4663">
        <v>2</v>
      </c>
      <c r="U4663">
        <v>0</v>
      </c>
      <c r="V4663">
        <v>0</v>
      </c>
      <c r="W4663">
        <v>0</v>
      </c>
      <c r="X4663">
        <v>0</v>
      </c>
      <c r="Y4663">
        <v>0</v>
      </c>
      <c r="Z4663">
        <v>0</v>
      </c>
      <c r="AA4663">
        <v>0</v>
      </c>
      <c r="AB4663">
        <v>0</v>
      </c>
      <c r="AC4663">
        <v>0</v>
      </c>
      <c r="AD4663">
        <v>0</v>
      </c>
      <c r="AE4663">
        <v>0</v>
      </c>
    </row>
    <row r="4664" spans="1:31" x14ac:dyDescent="0.3">
      <c r="A4664">
        <v>2461937</v>
      </c>
      <c r="B4664">
        <v>1</v>
      </c>
      <c r="C4664" t="s">
        <v>80</v>
      </c>
      <c r="D4664" t="s">
        <v>101</v>
      </c>
      <c r="E4664" t="s">
        <v>147</v>
      </c>
      <c r="F4664" t="s">
        <v>13599</v>
      </c>
      <c r="G4664" t="s">
        <v>134</v>
      </c>
      <c r="H4664" t="s">
        <v>135</v>
      </c>
      <c r="I4664" t="s">
        <v>136</v>
      </c>
      <c r="J4664" t="s">
        <v>137</v>
      </c>
      <c r="K4664" t="s">
        <v>138</v>
      </c>
      <c r="L4664" t="s">
        <v>13600</v>
      </c>
      <c r="M4664" t="s">
        <v>13601</v>
      </c>
      <c r="N4664">
        <v>1.281111111</v>
      </c>
      <c r="O4664">
        <v>7</v>
      </c>
      <c r="P4664">
        <v>235</v>
      </c>
      <c r="Q4664">
        <v>2</v>
      </c>
      <c r="R4664">
        <v>62</v>
      </c>
      <c r="S4664">
        <v>19</v>
      </c>
      <c r="T4664">
        <v>54</v>
      </c>
      <c r="U4664">
        <v>1</v>
      </c>
      <c r="V4664">
        <v>1</v>
      </c>
      <c r="W4664">
        <v>3.3235174733665245</v>
      </c>
      <c r="X4664">
        <v>115.94724683186855</v>
      </c>
      <c r="Y4664">
        <v>0.18837441925587733</v>
      </c>
      <c r="Z4664">
        <v>18.735641622492988</v>
      </c>
      <c r="AA4664">
        <v>147.7354620249294</v>
      </c>
      <c r="AB4664">
        <v>125.06072613710249</v>
      </c>
      <c r="AC4664">
        <v>14.036768049350567</v>
      </c>
      <c r="AD4664">
        <v>0</v>
      </c>
      <c r="AE4664">
        <v>425.02773655836637</v>
      </c>
    </row>
    <row r="4665" spans="1:31" x14ac:dyDescent="0.3">
      <c r="A4665">
        <v>2462269</v>
      </c>
      <c r="B4665">
        <v>1</v>
      </c>
      <c r="C4665" t="s">
        <v>81</v>
      </c>
      <c r="D4665" t="s">
        <v>123</v>
      </c>
      <c r="E4665" t="s">
        <v>147</v>
      </c>
      <c r="F4665" t="s">
        <v>13602</v>
      </c>
      <c r="G4665" t="s">
        <v>134</v>
      </c>
      <c r="H4665" t="s">
        <v>135</v>
      </c>
      <c r="I4665" t="s">
        <v>136</v>
      </c>
      <c r="J4665" t="s">
        <v>137</v>
      </c>
      <c r="K4665" t="s">
        <v>138</v>
      </c>
      <c r="L4665" t="s">
        <v>13603</v>
      </c>
      <c r="M4665" t="s">
        <v>13604</v>
      </c>
      <c r="N4665">
        <v>1.2622222219999999</v>
      </c>
      <c r="O4665">
        <v>1</v>
      </c>
      <c r="P4665">
        <v>3</v>
      </c>
      <c r="Q4665">
        <v>30</v>
      </c>
      <c r="R4665">
        <v>33</v>
      </c>
      <c r="S4665">
        <v>0</v>
      </c>
      <c r="T4665">
        <v>1</v>
      </c>
      <c r="U4665">
        <v>0</v>
      </c>
      <c r="V4665">
        <v>0</v>
      </c>
      <c r="W4665">
        <v>6.4131421389767726E-2</v>
      </c>
      <c r="X4665">
        <v>1.0872571343408268</v>
      </c>
      <c r="Y4665">
        <v>24.764206960852228</v>
      </c>
      <c r="Z4665">
        <v>10.387744953596638</v>
      </c>
      <c r="AA4665">
        <v>0</v>
      </c>
      <c r="AB4665">
        <v>6.1225860770089589E-2</v>
      </c>
      <c r="AC4665">
        <v>0</v>
      </c>
      <c r="AD4665">
        <v>0</v>
      </c>
      <c r="AE4665">
        <v>36.36456633094955</v>
      </c>
    </row>
    <row r="4666" spans="1:31" x14ac:dyDescent="0.3">
      <c r="A4666">
        <v>2461774</v>
      </c>
      <c r="B4666">
        <v>1</v>
      </c>
      <c r="C4666" t="s">
        <v>80</v>
      </c>
      <c r="D4666" t="s">
        <v>85</v>
      </c>
      <c r="E4666" t="s">
        <v>173</v>
      </c>
      <c r="F4666" t="s">
        <v>13605</v>
      </c>
      <c r="G4666" t="s">
        <v>175</v>
      </c>
      <c r="H4666" t="s">
        <v>144</v>
      </c>
      <c r="I4666" t="s">
        <v>136</v>
      </c>
      <c r="J4666" t="s">
        <v>137</v>
      </c>
      <c r="K4666" t="s">
        <v>138</v>
      </c>
      <c r="L4666" t="s">
        <v>13606</v>
      </c>
      <c r="M4666" t="s">
        <v>13607</v>
      </c>
      <c r="N4666">
        <v>4.5408333330000001</v>
      </c>
      <c r="O4666">
        <v>0</v>
      </c>
      <c r="P4666">
        <v>8</v>
      </c>
      <c r="Q4666">
        <v>0</v>
      </c>
      <c r="R4666">
        <v>0</v>
      </c>
      <c r="S4666">
        <v>0</v>
      </c>
      <c r="T4666">
        <v>1</v>
      </c>
      <c r="U4666">
        <v>0</v>
      </c>
      <c r="V4666">
        <v>0</v>
      </c>
      <c r="W4666">
        <v>0</v>
      </c>
      <c r="X4666">
        <v>10.085991154827031</v>
      </c>
      <c r="Y4666">
        <v>0</v>
      </c>
      <c r="Z4666">
        <v>0</v>
      </c>
      <c r="AA4666">
        <v>0</v>
      </c>
      <c r="AB4666">
        <v>2.7633668139192569</v>
      </c>
      <c r="AC4666">
        <v>0</v>
      </c>
      <c r="AD4666">
        <v>0</v>
      </c>
      <c r="AE4666">
        <v>12.849357968746288</v>
      </c>
    </row>
    <row r="4667" spans="1:31" x14ac:dyDescent="0.3">
      <c r="A4667">
        <v>2462123</v>
      </c>
      <c r="B4667">
        <v>1</v>
      </c>
      <c r="C4667" t="s">
        <v>80</v>
      </c>
      <c r="D4667" t="s">
        <v>100</v>
      </c>
      <c r="E4667" t="s">
        <v>147</v>
      </c>
      <c r="F4667" t="s">
        <v>13608</v>
      </c>
      <c r="G4667" t="s">
        <v>5071</v>
      </c>
      <c r="H4667" t="s">
        <v>135</v>
      </c>
      <c r="I4667" t="s">
        <v>136</v>
      </c>
      <c r="J4667" t="s">
        <v>137</v>
      </c>
      <c r="K4667" t="s">
        <v>138</v>
      </c>
      <c r="L4667" t="s">
        <v>13609</v>
      </c>
      <c r="M4667" t="s">
        <v>13610</v>
      </c>
      <c r="N4667">
        <v>3.8169444440000002</v>
      </c>
      <c r="O4667">
        <v>0</v>
      </c>
      <c r="P4667">
        <v>0</v>
      </c>
      <c r="Q4667">
        <v>0</v>
      </c>
      <c r="R4667">
        <v>0</v>
      </c>
      <c r="S4667">
        <v>0</v>
      </c>
      <c r="T4667">
        <v>26</v>
      </c>
      <c r="U4667">
        <v>0</v>
      </c>
      <c r="V4667">
        <v>9</v>
      </c>
      <c r="W4667">
        <v>0</v>
      </c>
      <c r="X4667">
        <v>0</v>
      </c>
      <c r="Y4667">
        <v>0</v>
      </c>
      <c r="Z4667">
        <v>0</v>
      </c>
      <c r="AA4667">
        <v>0</v>
      </c>
      <c r="AB4667">
        <v>118.15042697653764</v>
      </c>
      <c r="AC4667">
        <v>0</v>
      </c>
      <c r="AD4667">
        <v>593.57892745156801</v>
      </c>
      <c r="AE4667">
        <v>711.72935442810569</v>
      </c>
    </row>
    <row r="4668" spans="1:31" x14ac:dyDescent="0.3">
      <c r="A4668">
        <v>2462169</v>
      </c>
      <c r="B4668">
        <v>1</v>
      </c>
      <c r="C4668" t="s">
        <v>80</v>
      </c>
      <c r="D4668" t="s">
        <v>100</v>
      </c>
      <c r="E4668" t="s">
        <v>132</v>
      </c>
      <c r="F4668" t="s">
        <v>13611</v>
      </c>
      <c r="G4668" t="s">
        <v>143</v>
      </c>
      <c r="H4668" t="s">
        <v>135</v>
      </c>
      <c r="I4668" t="s">
        <v>136</v>
      </c>
      <c r="J4668" t="s">
        <v>137</v>
      </c>
      <c r="K4668" t="s">
        <v>138</v>
      </c>
      <c r="L4668" t="s">
        <v>13612</v>
      </c>
      <c r="M4668" t="s">
        <v>13613</v>
      </c>
      <c r="N4668">
        <v>0.61833333300000004</v>
      </c>
      <c r="O4668">
        <v>0</v>
      </c>
      <c r="P4668">
        <v>268</v>
      </c>
      <c r="Q4668">
        <v>0</v>
      </c>
      <c r="R4668">
        <v>23</v>
      </c>
      <c r="S4668">
        <v>10</v>
      </c>
      <c r="T4668">
        <v>65</v>
      </c>
      <c r="U4668">
        <v>1</v>
      </c>
      <c r="V4668">
        <v>2</v>
      </c>
      <c r="W4668">
        <v>0</v>
      </c>
      <c r="X4668">
        <v>54.469636174207068</v>
      </c>
      <c r="Y4668">
        <v>0</v>
      </c>
      <c r="Z4668">
        <v>8.510501643207693</v>
      </c>
      <c r="AA4668">
        <v>61.484686189394189</v>
      </c>
      <c r="AB4668">
        <v>40.483439522150086</v>
      </c>
      <c r="AC4668">
        <v>32.765041461697294</v>
      </c>
      <c r="AD4668">
        <v>6.24583602958913</v>
      </c>
      <c r="AE4668">
        <v>203.95914102024548</v>
      </c>
    </row>
    <row r="4669" spans="1:31" x14ac:dyDescent="0.3">
      <c r="A4669">
        <v>2461920</v>
      </c>
      <c r="B4669">
        <v>1</v>
      </c>
      <c r="C4669" t="s">
        <v>80</v>
      </c>
      <c r="D4669" t="s">
        <v>106</v>
      </c>
      <c r="E4669" t="s">
        <v>147</v>
      </c>
      <c r="F4669" t="s">
        <v>13614</v>
      </c>
      <c r="G4669" t="s">
        <v>5071</v>
      </c>
      <c r="H4669" t="s">
        <v>135</v>
      </c>
      <c r="I4669" t="s">
        <v>136</v>
      </c>
      <c r="J4669" t="s">
        <v>137</v>
      </c>
      <c r="K4669" t="s">
        <v>138</v>
      </c>
      <c r="L4669" t="s">
        <v>13615</v>
      </c>
      <c r="M4669" t="s">
        <v>13616</v>
      </c>
      <c r="N4669">
        <v>4.2380555549999999</v>
      </c>
      <c r="O4669">
        <v>0</v>
      </c>
      <c r="P4669">
        <v>0</v>
      </c>
      <c r="Q4669">
        <v>0</v>
      </c>
      <c r="R4669">
        <v>3</v>
      </c>
      <c r="S4669">
        <v>0</v>
      </c>
      <c r="T4669">
        <v>0</v>
      </c>
      <c r="U4669">
        <v>0</v>
      </c>
      <c r="V4669">
        <v>0</v>
      </c>
      <c r="W4669">
        <v>0</v>
      </c>
      <c r="X4669">
        <v>0</v>
      </c>
      <c r="Y4669">
        <v>0</v>
      </c>
      <c r="Z4669">
        <v>4.7044331434135556</v>
      </c>
      <c r="AA4669">
        <v>0</v>
      </c>
      <c r="AB4669">
        <v>0</v>
      </c>
      <c r="AC4669">
        <v>0</v>
      </c>
      <c r="AD4669">
        <v>0</v>
      </c>
      <c r="AE4669">
        <v>4.7044331434135556</v>
      </c>
    </row>
    <row r="4670" spans="1:31" x14ac:dyDescent="0.3">
      <c r="A4670">
        <v>2461768</v>
      </c>
      <c r="B4670">
        <v>1</v>
      </c>
      <c r="C4670" t="s">
        <v>81</v>
      </c>
      <c r="D4670" t="s">
        <v>121</v>
      </c>
      <c r="E4670" t="s">
        <v>141</v>
      </c>
      <c r="F4670" t="s">
        <v>13617</v>
      </c>
      <c r="G4670" t="s">
        <v>219</v>
      </c>
      <c r="H4670" t="s">
        <v>144</v>
      </c>
      <c r="I4670" t="s">
        <v>136</v>
      </c>
      <c r="J4670" t="s">
        <v>3</v>
      </c>
      <c r="K4670" t="s">
        <v>138</v>
      </c>
      <c r="L4670" t="s">
        <v>13618</v>
      </c>
      <c r="M4670" t="s">
        <v>13619</v>
      </c>
      <c r="N4670">
        <v>7.71</v>
      </c>
      <c r="O4670">
        <v>0</v>
      </c>
      <c r="P4670">
        <v>32</v>
      </c>
      <c r="Q4670">
        <v>0</v>
      </c>
      <c r="R4670">
        <v>1</v>
      </c>
      <c r="S4670">
        <v>0</v>
      </c>
      <c r="T4670">
        <v>1</v>
      </c>
      <c r="U4670">
        <v>0</v>
      </c>
      <c r="V4670">
        <v>0</v>
      </c>
      <c r="W4670">
        <v>0</v>
      </c>
      <c r="X4670">
        <v>45.701568728890315</v>
      </c>
      <c r="Y4670">
        <v>0</v>
      </c>
      <c r="Z4670">
        <v>0.88391843411313786</v>
      </c>
      <c r="AA4670">
        <v>0</v>
      </c>
      <c r="AB4670">
        <v>12.945029597044394</v>
      </c>
      <c r="AC4670">
        <v>0</v>
      </c>
      <c r="AD4670">
        <v>0</v>
      </c>
      <c r="AE4670">
        <v>59.530516760047846</v>
      </c>
    </row>
    <row r="4671" spans="1:31" x14ac:dyDescent="0.3">
      <c r="A4671">
        <v>2461814</v>
      </c>
      <c r="B4671">
        <v>1</v>
      </c>
      <c r="C4671" t="s">
        <v>80</v>
      </c>
      <c r="D4671" t="s">
        <v>96</v>
      </c>
      <c r="E4671" t="s">
        <v>173</v>
      </c>
      <c r="F4671" t="s">
        <v>13620</v>
      </c>
      <c r="G4671" t="s">
        <v>461</v>
      </c>
      <c r="H4671" t="s">
        <v>144</v>
      </c>
      <c r="I4671" t="s">
        <v>136</v>
      </c>
      <c r="J4671" t="s">
        <v>137</v>
      </c>
      <c r="K4671" t="s">
        <v>138</v>
      </c>
      <c r="L4671" t="s">
        <v>13621</v>
      </c>
      <c r="M4671" t="s">
        <v>13622</v>
      </c>
      <c r="N4671">
        <v>4.9444444440000002</v>
      </c>
      <c r="O4671">
        <v>0</v>
      </c>
      <c r="P4671">
        <v>1</v>
      </c>
      <c r="Q4671">
        <v>0</v>
      </c>
      <c r="R4671">
        <v>0</v>
      </c>
      <c r="S4671">
        <v>0</v>
      </c>
      <c r="T4671">
        <v>0</v>
      </c>
      <c r="U4671">
        <v>0</v>
      </c>
      <c r="V4671">
        <v>0</v>
      </c>
      <c r="W4671">
        <v>0</v>
      </c>
      <c r="X4671">
        <v>9.6365886790895203</v>
      </c>
      <c r="Y4671">
        <v>0</v>
      </c>
      <c r="Z4671">
        <v>0</v>
      </c>
      <c r="AA4671">
        <v>0</v>
      </c>
      <c r="AB4671">
        <v>0</v>
      </c>
      <c r="AC4671">
        <v>0</v>
      </c>
      <c r="AD4671">
        <v>0</v>
      </c>
      <c r="AE4671">
        <v>9.6365886790895203</v>
      </c>
    </row>
    <row r="4672" spans="1:31" x14ac:dyDescent="0.3">
      <c r="A4672">
        <v>2461688</v>
      </c>
      <c r="B4672">
        <v>1</v>
      </c>
      <c r="C4672" t="s">
        <v>80</v>
      </c>
      <c r="D4672" t="s">
        <v>104</v>
      </c>
      <c r="E4672" t="s">
        <v>147</v>
      </c>
      <c r="F4672" t="s">
        <v>13623</v>
      </c>
      <c r="G4672" t="s">
        <v>149</v>
      </c>
      <c r="H4672" t="s">
        <v>135</v>
      </c>
      <c r="I4672" t="s">
        <v>136</v>
      </c>
      <c r="J4672" t="s">
        <v>137</v>
      </c>
      <c r="K4672" t="s">
        <v>138</v>
      </c>
      <c r="L4672" t="s">
        <v>13624</v>
      </c>
      <c r="M4672" t="s">
        <v>13625</v>
      </c>
      <c r="N4672">
        <v>0.89194444399999995</v>
      </c>
      <c r="O4672">
        <v>0</v>
      </c>
      <c r="P4672">
        <v>1564</v>
      </c>
      <c r="Q4672">
        <v>0</v>
      </c>
      <c r="R4672">
        <v>2</v>
      </c>
      <c r="S4672">
        <v>0</v>
      </c>
      <c r="T4672">
        <v>58</v>
      </c>
      <c r="U4672">
        <v>0</v>
      </c>
      <c r="V4672">
        <v>0</v>
      </c>
      <c r="W4672">
        <v>0</v>
      </c>
      <c r="X4672">
        <v>427.24584541656156</v>
      </c>
      <c r="Y4672">
        <v>0</v>
      </c>
      <c r="Z4672">
        <v>5.8826339296059418E-2</v>
      </c>
      <c r="AA4672">
        <v>0</v>
      </c>
      <c r="AB4672">
        <v>20.315740618315086</v>
      </c>
      <c r="AC4672">
        <v>0</v>
      </c>
      <c r="AD4672">
        <v>0</v>
      </c>
      <c r="AE4672">
        <v>447.6204123741727</v>
      </c>
    </row>
    <row r="4673" spans="1:31" x14ac:dyDescent="0.3">
      <c r="A4673">
        <v>2462209</v>
      </c>
      <c r="B4673">
        <v>1</v>
      </c>
      <c r="C4673" t="s">
        <v>80</v>
      </c>
      <c r="D4673" t="s">
        <v>106</v>
      </c>
      <c r="E4673" t="s">
        <v>132</v>
      </c>
      <c r="F4673" t="s">
        <v>4247</v>
      </c>
      <c r="G4673" t="s">
        <v>149</v>
      </c>
      <c r="H4673" t="s">
        <v>135</v>
      </c>
      <c r="I4673" t="s">
        <v>136</v>
      </c>
      <c r="J4673" t="s">
        <v>137</v>
      </c>
      <c r="K4673" t="s">
        <v>138</v>
      </c>
      <c r="L4673" t="s">
        <v>13626</v>
      </c>
      <c r="M4673" t="s">
        <v>13627</v>
      </c>
      <c r="N4673">
        <v>0.67583333300000004</v>
      </c>
      <c r="O4673">
        <v>1</v>
      </c>
      <c r="P4673">
        <v>0</v>
      </c>
      <c r="Q4673">
        <v>12</v>
      </c>
      <c r="R4673">
        <v>60</v>
      </c>
      <c r="S4673">
        <v>7</v>
      </c>
      <c r="T4673">
        <v>17</v>
      </c>
      <c r="U4673">
        <v>0</v>
      </c>
      <c r="V4673">
        <v>0</v>
      </c>
      <c r="W4673">
        <v>0.4110554928023214</v>
      </c>
      <c r="X4673">
        <v>0</v>
      </c>
      <c r="Y4673">
        <v>1.1329342265806377</v>
      </c>
      <c r="Z4673">
        <v>30.936092231415628</v>
      </c>
      <c r="AA4673">
        <v>1.7782571219302421</v>
      </c>
      <c r="AB4673">
        <v>12.403587264665019</v>
      </c>
      <c r="AC4673">
        <v>0</v>
      </c>
      <c r="AD4673">
        <v>0</v>
      </c>
      <c r="AE4673">
        <v>46.661926337393851</v>
      </c>
    </row>
    <row r="4674" spans="1:31" x14ac:dyDescent="0.3">
      <c r="A4674">
        <v>2461545</v>
      </c>
      <c r="B4674">
        <v>1</v>
      </c>
      <c r="C4674" t="s">
        <v>80</v>
      </c>
      <c r="D4674" t="s">
        <v>98</v>
      </c>
      <c r="E4674" t="s">
        <v>173</v>
      </c>
      <c r="F4674" t="s">
        <v>13628</v>
      </c>
      <c r="G4674" t="s">
        <v>175</v>
      </c>
      <c r="H4674" t="s">
        <v>144</v>
      </c>
      <c r="I4674" t="s">
        <v>136</v>
      </c>
      <c r="J4674" t="s">
        <v>137</v>
      </c>
      <c r="K4674" t="s">
        <v>138</v>
      </c>
      <c r="L4674" t="s">
        <v>13629</v>
      </c>
      <c r="M4674" t="s">
        <v>13630</v>
      </c>
      <c r="N4674">
        <v>1.7608333329999999</v>
      </c>
      <c r="O4674">
        <v>0</v>
      </c>
      <c r="P4674">
        <v>0</v>
      </c>
      <c r="Q4674">
        <v>0</v>
      </c>
      <c r="R4674">
        <v>0</v>
      </c>
      <c r="S4674">
        <v>0</v>
      </c>
      <c r="T4674">
        <v>1</v>
      </c>
      <c r="U4674">
        <v>0</v>
      </c>
      <c r="V4674">
        <v>0</v>
      </c>
      <c r="W4674">
        <v>0</v>
      </c>
      <c r="X4674">
        <v>0</v>
      </c>
      <c r="Y4674">
        <v>0</v>
      </c>
      <c r="Z4674">
        <v>0</v>
      </c>
      <c r="AA4674">
        <v>0</v>
      </c>
      <c r="AB4674">
        <v>0.7608231987719255</v>
      </c>
      <c r="AC4674">
        <v>0</v>
      </c>
      <c r="AD4674">
        <v>0</v>
      </c>
      <c r="AE4674">
        <v>0.7608231987719255</v>
      </c>
    </row>
    <row r="4675" spans="1:31" x14ac:dyDescent="0.3">
      <c r="A4675">
        <v>2462066</v>
      </c>
      <c r="B4675">
        <v>1</v>
      </c>
      <c r="C4675" t="s">
        <v>80</v>
      </c>
      <c r="D4675" t="s">
        <v>96</v>
      </c>
      <c r="E4675" t="s">
        <v>173</v>
      </c>
      <c r="F4675" t="s">
        <v>13631</v>
      </c>
      <c r="G4675" t="s">
        <v>461</v>
      </c>
      <c r="H4675" t="s">
        <v>144</v>
      </c>
      <c r="I4675" t="s">
        <v>136</v>
      </c>
      <c r="J4675" t="s">
        <v>137</v>
      </c>
      <c r="K4675" t="s">
        <v>138</v>
      </c>
      <c r="L4675" t="s">
        <v>13632</v>
      </c>
      <c r="M4675" t="s">
        <v>13633</v>
      </c>
      <c r="N4675">
        <v>2.111111111</v>
      </c>
      <c r="O4675">
        <v>0</v>
      </c>
      <c r="P4675">
        <v>1</v>
      </c>
      <c r="Q4675">
        <v>0</v>
      </c>
      <c r="R4675">
        <v>0</v>
      </c>
      <c r="S4675">
        <v>0</v>
      </c>
      <c r="T4675">
        <v>0</v>
      </c>
      <c r="U4675">
        <v>0</v>
      </c>
      <c r="V4675">
        <v>0</v>
      </c>
      <c r="W4675">
        <v>0</v>
      </c>
      <c r="X4675">
        <v>0.22912067255394591</v>
      </c>
      <c r="Y4675">
        <v>0</v>
      </c>
      <c r="Z4675">
        <v>0</v>
      </c>
      <c r="AA4675">
        <v>0</v>
      </c>
      <c r="AB4675">
        <v>0</v>
      </c>
      <c r="AC4675">
        <v>0</v>
      </c>
      <c r="AD4675">
        <v>0</v>
      </c>
      <c r="AE4675">
        <v>0.22912067255394591</v>
      </c>
    </row>
    <row r="4676" spans="1:31" x14ac:dyDescent="0.3">
      <c r="A4676">
        <v>2461831</v>
      </c>
      <c r="B4676">
        <v>1</v>
      </c>
      <c r="C4676" t="s">
        <v>81</v>
      </c>
      <c r="D4676" t="s">
        <v>112</v>
      </c>
      <c r="E4676" t="s">
        <v>141</v>
      </c>
      <c r="F4676" t="s">
        <v>13634</v>
      </c>
      <c r="G4676" t="s">
        <v>156</v>
      </c>
      <c r="H4676" t="s">
        <v>144</v>
      </c>
      <c r="I4676" t="s">
        <v>136</v>
      </c>
      <c r="J4676" t="s">
        <v>137</v>
      </c>
      <c r="K4676" t="s">
        <v>138</v>
      </c>
      <c r="L4676" t="s">
        <v>13635</v>
      </c>
      <c r="M4676" t="s">
        <v>13636</v>
      </c>
      <c r="N4676">
        <v>4.7538888879999996</v>
      </c>
      <c r="O4676">
        <v>0</v>
      </c>
      <c r="P4676">
        <v>14</v>
      </c>
      <c r="Q4676">
        <v>0</v>
      </c>
      <c r="R4676">
        <v>0</v>
      </c>
      <c r="S4676">
        <v>0</v>
      </c>
      <c r="T4676">
        <v>0</v>
      </c>
      <c r="U4676">
        <v>0</v>
      </c>
      <c r="V4676">
        <v>0</v>
      </c>
      <c r="W4676">
        <v>0</v>
      </c>
      <c r="X4676">
        <v>5.3574996844421836</v>
      </c>
      <c r="Y4676">
        <v>0</v>
      </c>
      <c r="Z4676">
        <v>0</v>
      </c>
      <c r="AA4676">
        <v>0</v>
      </c>
      <c r="AB4676">
        <v>0</v>
      </c>
      <c r="AC4676">
        <v>0</v>
      </c>
      <c r="AD4676">
        <v>0</v>
      </c>
      <c r="AE4676">
        <v>5.3574996844421836</v>
      </c>
    </row>
    <row r="4677" spans="1:31" x14ac:dyDescent="0.3">
      <c r="A4677">
        <v>2462000</v>
      </c>
      <c r="B4677">
        <v>1</v>
      </c>
      <c r="C4677" t="s">
        <v>80</v>
      </c>
      <c r="D4677" t="s">
        <v>84</v>
      </c>
      <c r="E4677" t="s">
        <v>182</v>
      </c>
      <c r="F4677" t="s">
        <v>12018</v>
      </c>
      <c r="G4677" t="s">
        <v>410</v>
      </c>
      <c r="H4677" t="s">
        <v>144</v>
      </c>
      <c r="I4677" t="s">
        <v>136</v>
      </c>
      <c r="J4677" t="s">
        <v>137</v>
      </c>
      <c r="K4677" t="s">
        <v>138</v>
      </c>
      <c r="L4677" t="s">
        <v>13637</v>
      </c>
      <c r="M4677" t="s">
        <v>13638</v>
      </c>
      <c r="N4677">
        <v>6.9169444440000003</v>
      </c>
      <c r="O4677">
        <v>0</v>
      </c>
      <c r="P4677">
        <v>19</v>
      </c>
      <c r="Q4677">
        <v>0</v>
      </c>
      <c r="R4677">
        <v>0</v>
      </c>
      <c r="S4677">
        <v>0</v>
      </c>
      <c r="T4677">
        <v>28</v>
      </c>
      <c r="U4677">
        <v>0</v>
      </c>
      <c r="V4677">
        <v>0</v>
      </c>
      <c r="W4677">
        <v>0</v>
      </c>
      <c r="X4677">
        <v>41.855552642852388</v>
      </c>
      <c r="Y4677">
        <v>0</v>
      </c>
      <c r="Z4677">
        <v>0</v>
      </c>
      <c r="AA4677">
        <v>0</v>
      </c>
      <c r="AB4677">
        <v>164.6220169115976</v>
      </c>
      <c r="AC4677">
        <v>0</v>
      </c>
      <c r="AD4677">
        <v>0</v>
      </c>
      <c r="AE4677">
        <v>206.47756955444999</v>
      </c>
    </row>
    <row r="4678" spans="1:31" x14ac:dyDescent="0.3">
      <c r="A4678">
        <v>2462143</v>
      </c>
      <c r="B4678">
        <v>1</v>
      </c>
      <c r="C4678" t="s">
        <v>80</v>
      </c>
      <c r="D4678" t="s">
        <v>100</v>
      </c>
      <c r="E4678" t="s">
        <v>132</v>
      </c>
      <c r="F4678" t="s">
        <v>13639</v>
      </c>
      <c r="G4678" t="s">
        <v>149</v>
      </c>
      <c r="H4678" t="s">
        <v>135</v>
      </c>
      <c r="I4678" t="s">
        <v>136</v>
      </c>
      <c r="J4678" t="s">
        <v>137</v>
      </c>
      <c r="K4678" t="s">
        <v>138</v>
      </c>
      <c r="L4678" t="s">
        <v>13640</v>
      </c>
      <c r="M4678" t="s">
        <v>13641</v>
      </c>
      <c r="N4678">
        <v>0.59861111099999997</v>
      </c>
      <c r="O4678">
        <v>6</v>
      </c>
      <c r="P4678">
        <v>349</v>
      </c>
      <c r="Q4678">
        <v>25</v>
      </c>
      <c r="R4678">
        <v>71</v>
      </c>
      <c r="S4678">
        <v>9</v>
      </c>
      <c r="T4678">
        <v>57</v>
      </c>
      <c r="U4678">
        <v>0</v>
      </c>
      <c r="V4678">
        <v>0</v>
      </c>
      <c r="W4678">
        <v>5.0825021630547109</v>
      </c>
      <c r="X4678">
        <v>78.91272318944057</v>
      </c>
      <c r="Y4678">
        <v>7.0434866639705298</v>
      </c>
      <c r="Z4678">
        <v>23.473913755522688</v>
      </c>
      <c r="AA4678">
        <v>14.242289704254327</v>
      </c>
      <c r="AB4678">
        <v>35.658004040703432</v>
      </c>
      <c r="AC4678">
        <v>0</v>
      </c>
      <c r="AD4678">
        <v>0</v>
      </c>
      <c r="AE4678">
        <v>164.41291951694626</v>
      </c>
    </row>
    <row r="4679" spans="1:31" x14ac:dyDescent="0.3">
      <c r="A4679">
        <v>2461874</v>
      </c>
      <c r="B4679">
        <v>1</v>
      </c>
      <c r="C4679" t="s">
        <v>80</v>
      </c>
      <c r="D4679" t="s">
        <v>83</v>
      </c>
      <c r="E4679" t="s">
        <v>284</v>
      </c>
      <c r="F4679" t="s">
        <v>4138</v>
      </c>
      <c r="G4679" t="s">
        <v>3644</v>
      </c>
      <c r="H4679" t="s">
        <v>135</v>
      </c>
      <c r="I4679" t="s">
        <v>136</v>
      </c>
      <c r="J4679" t="s">
        <v>137</v>
      </c>
      <c r="K4679" t="s">
        <v>138</v>
      </c>
      <c r="L4679" t="s">
        <v>13642</v>
      </c>
      <c r="M4679" t="s">
        <v>13643</v>
      </c>
      <c r="N4679">
        <v>1.111388888</v>
      </c>
      <c r="O4679">
        <v>8</v>
      </c>
      <c r="P4679">
        <v>2095</v>
      </c>
      <c r="Q4679">
        <v>13</v>
      </c>
      <c r="R4679">
        <v>318</v>
      </c>
      <c r="S4679">
        <v>75</v>
      </c>
      <c r="T4679">
        <v>952</v>
      </c>
      <c r="U4679">
        <v>9</v>
      </c>
      <c r="V4679">
        <v>4</v>
      </c>
      <c r="W4679">
        <v>6.6435767014058449</v>
      </c>
      <c r="X4679">
        <v>985.46352840951261</v>
      </c>
      <c r="Y4679">
        <v>19.241820907190061</v>
      </c>
      <c r="Z4679">
        <v>132.42892096832438</v>
      </c>
      <c r="AA4679">
        <v>739.52865534164027</v>
      </c>
      <c r="AB4679">
        <v>1836.9270729149907</v>
      </c>
      <c r="AC4679">
        <v>835.6852559113571</v>
      </c>
      <c r="AD4679">
        <v>269.51539848917162</v>
      </c>
      <c r="AE4679">
        <v>4825.4342296435925</v>
      </c>
    </row>
    <row r="4680" spans="1:31" x14ac:dyDescent="0.3">
      <c r="A4680">
        <v>2461980</v>
      </c>
      <c r="B4680">
        <v>1</v>
      </c>
      <c r="C4680" t="s">
        <v>80</v>
      </c>
      <c r="D4680" t="s">
        <v>88</v>
      </c>
      <c r="E4680" t="s">
        <v>173</v>
      </c>
      <c r="F4680" t="s">
        <v>12861</v>
      </c>
      <c r="G4680" t="s">
        <v>461</v>
      </c>
      <c r="H4680" t="s">
        <v>144</v>
      </c>
      <c r="I4680" t="s">
        <v>136</v>
      </c>
      <c r="J4680" t="s">
        <v>137</v>
      </c>
      <c r="K4680" t="s">
        <v>138</v>
      </c>
      <c r="L4680" t="s">
        <v>13644</v>
      </c>
      <c r="M4680" t="s">
        <v>13645</v>
      </c>
      <c r="N4680">
        <v>5.2633333330000003</v>
      </c>
      <c r="O4680">
        <v>0</v>
      </c>
      <c r="P4680">
        <v>1</v>
      </c>
      <c r="Q4680">
        <v>0</v>
      </c>
      <c r="R4680">
        <v>0</v>
      </c>
      <c r="S4680">
        <v>0</v>
      </c>
      <c r="T4680">
        <v>0</v>
      </c>
      <c r="U4680">
        <v>0</v>
      </c>
      <c r="V4680">
        <v>0</v>
      </c>
      <c r="W4680">
        <v>0</v>
      </c>
      <c r="X4680">
        <v>1.0168590862516951</v>
      </c>
      <c r="Y4680">
        <v>0</v>
      </c>
      <c r="Z4680">
        <v>0</v>
      </c>
      <c r="AA4680">
        <v>0</v>
      </c>
      <c r="AB4680">
        <v>0</v>
      </c>
      <c r="AC4680">
        <v>0</v>
      </c>
      <c r="AD4680">
        <v>0</v>
      </c>
      <c r="AE4680">
        <v>1.0168590862516951</v>
      </c>
    </row>
    <row r="4681" spans="1:31" x14ac:dyDescent="0.3">
      <c r="A4681">
        <v>2461731</v>
      </c>
      <c r="B4681">
        <v>1</v>
      </c>
      <c r="C4681" t="s">
        <v>81</v>
      </c>
      <c r="D4681" t="s">
        <v>128</v>
      </c>
      <c r="E4681" t="s">
        <v>141</v>
      </c>
      <c r="F4681" t="s">
        <v>13646</v>
      </c>
      <c r="G4681" t="s">
        <v>219</v>
      </c>
      <c r="H4681" t="s">
        <v>144</v>
      </c>
      <c r="I4681" t="s">
        <v>136</v>
      </c>
      <c r="J4681" t="s">
        <v>3</v>
      </c>
      <c r="K4681" t="s">
        <v>138</v>
      </c>
      <c r="L4681" t="s">
        <v>13647</v>
      </c>
      <c r="M4681" t="s">
        <v>13648</v>
      </c>
      <c r="N4681">
        <v>3.8908333329999998</v>
      </c>
      <c r="O4681">
        <v>0</v>
      </c>
      <c r="P4681">
        <v>75</v>
      </c>
      <c r="Q4681">
        <v>0</v>
      </c>
      <c r="R4681">
        <v>0</v>
      </c>
      <c r="S4681">
        <v>0</v>
      </c>
      <c r="T4681">
        <v>3</v>
      </c>
      <c r="U4681">
        <v>0</v>
      </c>
      <c r="V4681">
        <v>0</v>
      </c>
      <c r="W4681">
        <v>0</v>
      </c>
      <c r="X4681">
        <v>58.622237011726035</v>
      </c>
      <c r="Y4681">
        <v>0</v>
      </c>
      <c r="Z4681">
        <v>0</v>
      </c>
      <c r="AA4681">
        <v>0</v>
      </c>
      <c r="AB4681">
        <v>27.381122486762351</v>
      </c>
      <c r="AC4681">
        <v>0</v>
      </c>
      <c r="AD4681">
        <v>0</v>
      </c>
      <c r="AE4681">
        <v>86.003359498488379</v>
      </c>
    </row>
    <row r="4682" spans="1:31" x14ac:dyDescent="0.3">
      <c r="A4682">
        <v>2461894</v>
      </c>
      <c r="B4682">
        <v>1</v>
      </c>
      <c r="C4682" t="s">
        <v>80</v>
      </c>
      <c r="D4682" t="s">
        <v>94</v>
      </c>
      <c r="E4682" t="s">
        <v>141</v>
      </c>
      <c r="F4682" t="s">
        <v>13649</v>
      </c>
      <c r="G4682" t="s">
        <v>156</v>
      </c>
      <c r="H4682" t="s">
        <v>144</v>
      </c>
      <c r="I4682" t="s">
        <v>136</v>
      </c>
      <c r="J4682" t="s">
        <v>137</v>
      </c>
      <c r="K4682" t="s">
        <v>138</v>
      </c>
      <c r="L4682" t="s">
        <v>13650</v>
      </c>
      <c r="M4682" t="s">
        <v>13651</v>
      </c>
      <c r="N4682">
        <v>2.738611111</v>
      </c>
      <c r="O4682">
        <v>0</v>
      </c>
      <c r="P4682">
        <v>2</v>
      </c>
      <c r="Q4682">
        <v>0</v>
      </c>
      <c r="R4682">
        <v>0</v>
      </c>
      <c r="S4682">
        <v>0</v>
      </c>
      <c r="T4682">
        <v>0</v>
      </c>
      <c r="U4682">
        <v>0</v>
      </c>
      <c r="V4682">
        <v>0</v>
      </c>
      <c r="W4682">
        <v>0</v>
      </c>
      <c r="X4682">
        <v>7.7051306373771586</v>
      </c>
      <c r="Y4682">
        <v>0</v>
      </c>
      <c r="Z4682">
        <v>0</v>
      </c>
      <c r="AA4682">
        <v>0</v>
      </c>
      <c r="AB4682">
        <v>0</v>
      </c>
      <c r="AC4682">
        <v>0</v>
      </c>
      <c r="AD4682">
        <v>0</v>
      </c>
      <c r="AE4682">
        <v>7.7051306373771586</v>
      </c>
    </row>
    <row r="4683" spans="1:31" x14ac:dyDescent="0.3">
      <c r="A4683">
        <v>2462129</v>
      </c>
      <c r="B4683">
        <v>1</v>
      </c>
      <c r="C4683" t="s">
        <v>80</v>
      </c>
      <c r="D4683" t="s">
        <v>105</v>
      </c>
      <c r="E4683" t="s">
        <v>141</v>
      </c>
      <c r="F4683" t="s">
        <v>13652</v>
      </c>
      <c r="G4683" t="s">
        <v>200</v>
      </c>
      <c r="H4683" t="s">
        <v>144</v>
      </c>
      <c r="I4683" t="s">
        <v>136</v>
      </c>
      <c r="J4683" t="s">
        <v>137</v>
      </c>
      <c r="K4683" t="s">
        <v>138</v>
      </c>
      <c r="L4683" t="s">
        <v>13653</v>
      </c>
      <c r="M4683" t="s">
        <v>13654</v>
      </c>
      <c r="N4683">
        <v>1.335</v>
      </c>
      <c r="O4683">
        <v>0</v>
      </c>
      <c r="P4683">
        <v>26</v>
      </c>
      <c r="Q4683">
        <v>0</v>
      </c>
      <c r="R4683">
        <v>0</v>
      </c>
      <c r="S4683">
        <v>0</v>
      </c>
      <c r="T4683">
        <v>3</v>
      </c>
      <c r="U4683">
        <v>0</v>
      </c>
      <c r="V4683">
        <v>0</v>
      </c>
      <c r="W4683">
        <v>0</v>
      </c>
      <c r="X4683">
        <v>10.325047884433404</v>
      </c>
      <c r="Y4683">
        <v>0</v>
      </c>
      <c r="Z4683">
        <v>0</v>
      </c>
      <c r="AA4683">
        <v>0</v>
      </c>
      <c r="AB4683">
        <v>7.4345611351183472</v>
      </c>
      <c r="AC4683">
        <v>0</v>
      </c>
      <c r="AD4683">
        <v>0</v>
      </c>
      <c r="AE4683">
        <v>17.759609019551753</v>
      </c>
    </row>
    <row r="4684" spans="1:31" x14ac:dyDescent="0.3">
      <c r="A4684">
        <v>2461837</v>
      </c>
      <c r="B4684">
        <v>1</v>
      </c>
      <c r="C4684" t="s">
        <v>80</v>
      </c>
      <c r="D4684" t="s">
        <v>83</v>
      </c>
      <c r="E4684" t="s">
        <v>159</v>
      </c>
      <c r="F4684" t="s">
        <v>13655</v>
      </c>
      <c r="G4684" t="s">
        <v>143</v>
      </c>
      <c r="H4684" t="s">
        <v>144</v>
      </c>
      <c r="I4684" t="s">
        <v>136</v>
      </c>
      <c r="J4684" t="s">
        <v>137</v>
      </c>
      <c r="K4684" t="s">
        <v>138</v>
      </c>
      <c r="L4684" t="s">
        <v>13656</v>
      </c>
      <c r="M4684" t="s">
        <v>13657</v>
      </c>
      <c r="N4684">
        <v>0.99444444399999998</v>
      </c>
      <c r="O4684">
        <v>0</v>
      </c>
      <c r="P4684">
        <v>218</v>
      </c>
      <c r="Q4684">
        <v>0</v>
      </c>
      <c r="R4684">
        <v>0</v>
      </c>
      <c r="S4684">
        <v>0</v>
      </c>
      <c r="T4684">
        <v>51</v>
      </c>
      <c r="U4684">
        <v>0</v>
      </c>
      <c r="V4684">
        <v>0</v>
      </c>
      <c r="W4684">
        <v>0</v>
      </c>
      <c r="X4684">
        <v>68.910239219038928</v>
      </c>
      <c r="Y4684">
        <v>0</v>
      </c>
      <c r="Z4684">
        <v>0</v>
      </c>
      <c r="AA4684">
        <v>0</v>
      </c>
      <c r="AB4684">
        <v>84.493975125984775</v>
      </c>
      <c r="AC4684">
        <v>0</v>
      </c>
      <c r="AD4684">
        <v>0</v>
      </c>
      <c r="AE4684">
        <v>153.40421434502372</v>
      </c>
    </row>
    <row r="4685" spans="1:31" x14ac:dyDescent="0.3">
      <c r="A4685">
        <v>2462103</v>
      </c>
      <c r="B4685">
        <v>1</v>
      </c>
      <c r="C4685" t="s">
        <v>80</v>
      </c>
      <c r="D4685" t="s">
        <v>111</v>
      </c>
      <c r="E4685" t="s">
        <v>173</v>
      </c>
      <c r="F4685" t="s">
        <v>13658</v>
      </c>
      <c r="G4685" t="s">
        <v>175</v>
      </c>
      <c r="H4685" t="s">
        <v>144</v>
      </c>
      <c r="I4685" t="s">
        <v>136</v>
      </c>
      <c r="J4685" t="s">
        <v>137</v>
      </c>
      <c r="K4685" t="s">
        <v>138</v>
      </c>
      <c r="L4685" t="s">
        <v>13659</v>
      </c>
      <c r="M4685" t="s">
        <v>13660</v>
      </c>
      <c r="N4685">
        <v>3.5158333329999998</v>
      </c>
      <c r="O4685">
        <v>0</v>
      </c>
      <c r="P4685">
        <v>8</v>
      </c>
      <c r="Q4685">
        <v>0</v>
      </c>
      <c r="R4685">
        <v>0</v>
      </c>
      <c r="S4685">
        <v>0</v>
      </c>
      <c r="T4685">
        <v>2</v>
      </c>
      <c r="U4685">
        <v>0</v>
      </c>
      <c r="V4685">
        <v>0</v>
      </c>
      <c r="W4685">
        <v>0</v>
      </c>
      <c r="X4685">
        <v>8.0747747129028582</v>
      </c>
      <c r="Y4685">
        <v>0</v>
      </c>
      <c r="Z4685">
        <v>0</v>
      </c>
      <c r="AA4685">
        <v>0</v>
      </c>
      <c r="AB4685">
        <v>1.1167924869179049</v>
      </c>
      <c r="AC4685">
        <v>0</v>
      </c>
      <c r="AD4685">
        <v>0</v>
      </c>
      <c r="AE4685">
        <v>9.1915671998207635</v>
      </c>
    </row>
    <row r="4686" spans="1:31" x14ac:dyDescent="0.3">
      <c r="A4686">
        <v>2461748</v>
      </c>
      <c r="B4686">
        <v>1</v>
      </c>
      <c r="C4686" t="s">
        <v>81</v>
      </c>
      <c r="D4686" t="s">
        <v>120</v>
      </c>
      <c r="E4686" t="s">
        <v>147</v>
      </c>
      <c r="F4686" t="s">
        <v>12450</v>
      </c>
      <c r="G4686" t="s">
        <v>149</v>
      </c>
      <c r="H4686" t="s">
        <v>135</v>
      </c>
      <c r="I4686" t="s">
        <v>136</v>
      </c>
      <c r="J4686" t="s">
        <v>137</v>
      </c>
      <c r="K4686" t="s">
        <v>138</v>
      </c>
      <c r="L4686" t="s">
        <v>13661</v>
      </c>
      <c r="M4686" t="s">
        <v>13662</v>
      </c>
      <c r="N4686">
        <v>0.16972222200000001</v>
      </c>
      <c r="O4686">
        <v>0</v>
      </c>
      <c r="P4686">
        <v>878</v>
      </c>
      <c r="Q4686">
        <v>112</v>
      </c>
      <c r="R4686">
        <v>65</v>
      </c>
      <c r="S4686">
        <v>20</v>
      </c>
      <c r="T4686">
        <v>113</v>
      </c>
      <c r="U4686">
        <v>6</v>
      </c>
      <c r="V4686">
        <v>0</v>
      </c>
      <c r="W4686">
        <v>0</v>
      </c>
      <c r="X4686">
        <v>25.273154261415844</v>
      </c>
      <c r="Y4686">
        <v>7.6872358423387963</v>
      </c>
      <c r="Z4686">
        <v>3.1565118542504069</v>
      </c>
      <c r="AA4686">
        <v>15.037041039407713</v>
      </c>
      <c r="AB4686">
        <v>9.363032340448715</v>
      </c>
      <c r="AC4686">
        <v>88.822471611989769</v>
      </c>
      <c r="AD4686">
        <v>0</v>
      </c>
      <c r="AE4686">
        <v>149.33944694985124</v>
      </c>
    </row>
    <row r="4687" spans="1:31" x14ac:dyDescent="0.3">
      <c r="A4687">
        <v>2462149</v>
      </c>
      <c r="B4687">
        <v>1</v>
      </c>
      <c r="C4687" t="s">
        <v>80</v>
      </c>
      <c r="D4687" t="s">
        <v>107</v>
      </c>
      <c r="E4687" t="s">
        <v>141</v>
      </c>
      <c r="F4687" t="s">
        <v>13663</v>
      </c>
      <c r="G4687" t="s">
        <v>143</v>
      </c>
      <c r="H4687" t="s">
        <v>144</v>
      </c>
      <c r="I4687" t="s">
        <v>136</v>
      </c>
      <c r="J4687" t="s">
        <v>137</v>
      </c>
      <c r="K4687" t="s">
        <v>138</v>
      </c>
      <c r="L4687" t="s">
        <v>13664</v>
      </c>
      <c r="M4687" t="s">
        <v>13665</v>
      </c>
      <c r="N4687">
        <v>3.290277777</v>
      </c>
      <c r="O4687">
        <v>0</v>
      </c>
      <c r="P4687">
        <v>0</v>
      </c>
      <c r="Q4687">
        <v>0</v>
      </c>
      <c r="R4687">
        <v>2</v>
      </c>
      <c r="S4687">
        <v>0</v>
      </c>
      <c r="T4687">
        <v>0</v>
      </c>
      <c r="U4687">
        <v>0</v>
      </c>
      <c r="V4687">
        <v>0</v>
      </c>
      <c r="W4687">
        <v>0</v>
      </c>
      <c r="X4687">
        <v>0</v>
      </c>
      <c r="Y4687">
        <v>0</v>
      </c>
      <c r="Z4687">
        <v>0.53037440082063891</v>
      </c>
      <c r="AA4687">
        <v>0</v>
      </c>
      <c r="AB4687">
        <v>0</v>
      </c>
      <c r="AC4687">
        <v>0</v>
      </c>
      <c r="AD4687">
        <v>0</v>
      </c>
      <c r="AE4687">
        <v>0.53037440082063891</v>
      </c>
    </row>
    <row r="4688" spans="1:31" x14ac:dyDescent="0.3">
      <c r="A4688">
        <v>2462126</v>
      </c>
      <c r="B4688">
        <v>1</v>
      </c>
      <c r="C4688" t="s">
        <v>80</v>
      </c>
      <c r="D4688" t="s">
        <v>95</v>
      </c>
      <c r="E4688" t="s">
        <v>284</v>
      </c>
      <c r="F4688" t="s">
        <v>1797</v>
      </c>
      <c r="G4688" t="s">
        <v>149</v>
      </c>
      <c r="H4688" t="s">
        <v>135</v>
      </c>
      <c r="I4688" t="s">
        <v>136</v>
      </c>
      <c r="J4688" t="s">
        <v>137</v>
      </c>
      <c r="K4688" t="s">
        <v>138</v>
      </c>
      <c r="L4688" t="s">
        <v>13666</v>
      </c>
      <c r="M4688" t="s">
        <v>13667</v>
      </c>
      <c r="N4688">
        <v>0.36637222200000003</v>
      </c>
      <c r="O4688">
        <v>5</v>
      </c>
      <c r="P4688">
        <v>401</v>
      </c>
      <c r="Q4688">
        <v>8</v>
      </c>
      <c r="R4688">
        <v>1</v>
      </c>
      <c r="S4688">
        <v>44</v>
      </c>
      <c r="T4688">
        <v>18</v>
      </c>
      <c r="U4688">
        <v>4</v>
      </c>
      <c r="V4688">
        <v>0</v>
      </c>
      <c r="W4688">
        <v>0.60526952157823866</v>
      </c>
      <c r="X4688">
        <v>47.594120052012748</v>
      </c>
      <c r="Y4688">
        <v>40.725250608637907</v>
      </c>
      <c r="Z4688">
        <v>0.55264157092123112</v>
      </c>
      <c r="AA4688">
        <v>198.32554107220477</v>
      </c>
      <c r="AB4688">
        <v>4.5586412280280815</v>
      </c>
      <c r="AC4688">
        <v>87.937920642142274</v>
      </c>
      <c r="AD4688">
        <v>0</v>
      </c>
      <c r="AE4688">
        <v>380.29938469552525</v>
      </c>
    </row>
    <row r="4689" spans="1:31" x14ac:dyDescent="0.3">
      <c r="A4689">
        <v>2461794</v>
      </c>
      <c r="B4689">
        <v>1</v>
      </c>
      <c r="C4689" t="s">
        <v>80</v>
      </c>
      <c r="D4689" t="s">
        <v>84</v>
      </c>
      <c r="E4689" t="s">
        <v>141</v>
      </c>
      <c r="F4689" t="s">
        <v>9450</v>
      </c>
      <c r="G4689" t="s">
        <v>156</v>
      </c>
      <c r="H4689" t="s">
        <v>144</v>
      </c>
      <c r="I4689" t="s">
        <v>136</v>
      </c>
      <c r="J4689" t="s">
        <v>137</v>
      </c>
      <c r="K4689" t="s">
        <v>138</v>
      </c>
      <c r="L4689" t="s">
        <v>13668</v>
      </c>
      <c r="M4689" t="s">
        <v>13669</v>
      </c>
      <c r="N4689">
        <v>1.1299999999999999</v>
      </c>
      <c r="O4689">
        <v>0</v>
      </c>
      <c r="P4689">
        <v>155</v>
      </c>
      <c r="Q4689">
        <v>0</v>
      </c>
      <c r="R4689">
        <v>0</v>
      </c>
      <c r="S4689">
        <v>0</v>
      </c>
      <c r="T4689">
        <v>54</v>
      </c>
      <c r="U4689">
        <v>0</v>
      </c>
      <c r="V4689">
        <v>0</v>
      </c>
      <c r="W4689">
        <v>0</v>
      </c>
      <c r="X4689">
        <v>47.723155649290568</v>
      </c>
      <c r="Y4689">
        <v>0</v>
      </c>
      <c r="Z4689">
        <v>0</v>
      </c>
      <c r="AA4689">
        <v>0</v>
      </c>
      <c r="AB4689">
        <v>89.77951136404937</v>
      </c>
      <c r="AC4689">
        <v>0</v>
      </c>
      <c r="AD4689">
        <v>0</v>
      </c>
      <c r="AE4689">
        <v>137.50266701333993</v>
      </c>
    </row>
    <row r="4690" spans="1:31" x14ac:dyDescent="0.3">
      <c r="A4690">
        <v>2462272</v>
      </c>
      <c r="B4690">
        <v>1</v>
      </c>
      <c r="C4690" t="s">
        <v>80</v>
      </c>
      <c r="D4690" t="s">
        <v>96</v>
      </c>
      <c r="E4690" t="s">
        <v>147</v>
      </c>
      <c r="F4690" t="s">
        <v>13670</v>
      </c>
      <c r="G4690" t="s">
        <v>193</v>
      </c>
      <c r="H4690" t="s">
        <v>135</v>
      </c>
      <c r="I4690" t="s">
        <v>136</v>
      </c>
      <c r="J4690" t="s">
        <v>137</v>
      </c>
      <c r="K4690" t="s">
        <v>138</v>
      </c>
      <c r="L4690" t="s">
        <v>13671</v>
      </c>
      <c r="M4690" t="s">
        <v>13672</v>
      </c>
      <c r="N4690">
        <v>0.77694444399999996</v>
      </c>
      <c r="O4690">
        <v>3</v>
      </c>
      <c r="P4690">
        <v>637</v>
      </c>
      <c r="Q4690">
        <v>1</v>
      </c>
      <c r="R4690">
        <v>0</v>
      </c>
      <c r="S4690">
        <v>2</v>
      </c>
      <c r="T4690">
        <v>22</v>
      </c>
      <c r="U4690">
        <v>0</v>
      </c>
      <c r="V4690">
        <v>0</v>
      </c>
      <c r="W4690">
        <v>15.145832280537768</v>
      </c>
      <c r="X4690">
        <v>106.49572459593097</v>
      </c>
      <c r="Y4690">
        <v>0</v>
      </c>
      <c r="Z4690">
        <v>0</v>
      </c>
      <c r="AA4690">
        <v>10.533149858524638</v>
      </c>
      <c r="AB4690">
        <v>10.579041535014325</v>
      </c>
      <c r="AC4690">
        <v>0</v>
      </c>
      <c r="AD4690">
        <v>0</v>
      </c>
      <c r="AE4690">
        <v>142.75374827000769</v>
      </c>
    </row>
    <row r="4691" spans="1:31" x14ac:dyDescent="0.3">
      <c r="A4691">
        <v>2461602</v>
      </c>
      <c r="B4691">
        <v>1</v>
      </c>
      <c r="C4691" t="s">
        <v>80</v>
      </c>
      <c r="D4691" t="s">
        <v>108</v>
      </c>
      <c r="E4691" t="s">
        <v>169</v>
      </c>
      <c r="F4691" t="s">
        <v>13673</v>
      </c>
      <c r="G4691" t="s">
        <v>149</v>
      </c>
      <c r="H4691" t="s">
        <v>135</v>
      </c>
      <c r="I4691" t="s">
        <v>660</v>
      </c>
      <c r="J4691" t="s">
        <v>137</v>
      </c>
      <c r="K4691" t="s">
        <v>138</v>
      </c>
      <c r="L4691" t="s">
        <v>13674</v>
      </c>
      <c r="M4691" t="s">
        <v>13675</v>
      </c>
      <c r="N4691">
        <v>2.5555555000000001E-2</v>
      </c>
      <c r="O4691">
        <v>0</v>
      </c>
      <c r="P4691">
        <v>7113</v>
      </c>
      <c r="Q4691">
        <v>4</v>
      </c>
      <c r="R4691">
        <v>1131</v>
      </c>
      <c r="S4691">
        <v>18</v>
      </c>
      <c r="T4691">
        <v>1737</v>
      </c>
      <c r="U4691">
        <v>7</v>
      </c>
      <c r="V4691">
        <v>3</v>
      </c>
      <c r="W4691">
        <v>0</v>
      </c>
      <c r="X4691">
        <v>35.791097660151259</v>
      </c>
      <c r="Y4691">
        <v>3.7549162018035348E-2</v>
      </c>
      <c r="Z4691">
        <v>7.2097153316735954</v>
      </c>
      <c r="AA4691">
        <v>4.7827808994410521</v>
      </c>
      <c r="AB4691">
        <v>21.211683559517816</v>
      </c>
      <c r="AC4691">
        <v>3.6579281326709103</v>
      </c>
      <c r="AD4691">
        <v>0.11955696315463196</v>
      </c>
      <c r="AE4691">
        <v>72.810311708627296</v>
      </c>
    </row>
    <row r="4692" spans="1:31" x14ac:dyDescent="0.3">
      <c r="A4692">
        <v>2461754</v>
      </c>
      <c r="B4692">
        <v>1</v>
      </c>
      <c r="C4692" t="s">
        <v>80</v>
      </c>
      <c r="D4692" t="s">
        <v>93</v>
      </c>
      <c r="E4692" t="s">
        <v>141</v>
      </c>
      <c r="F4692" t="s">
        <v>13676</v>
      </c>
      <c r="G4692" t="s">
        <v>156</v>
      </c>
      <c r="H4692" t="s">
        <v>144</v>
      </c>
      <c r="I4692" t="s">
        <v>136</v>
      </c>
      <c r="J4692" t="s">
        <v>137</v>
      </c>
      <c r="K4692" t="s">
        <v>138</v>
      </c>
      <c r="L4692" t="s">
        <v>13677</v>
      </c>
      <c r="M4692" t="s">
        <v>13678</v>
      </c>
      <c r="N4692">
        <v>2.44</v>
      </c>
      <c r="O4692">
        <v>0</v>
      </c>
      <c r="P4692">
        <v>7</v>
      </c>
      <c r="Q4692">
        <v>0</v>
      </c>
      <c r="R4692">
        <v>8</v>
      </c>
      <c r="S4692">
        <v>0</v>
      </c>
      <c r="T4692">
        <v>0</v>
      </c>
      <c r="U4692">
        <v>0</v>
      </c>
      <c r="V4692">
        <v>0</v>
      </c>
      <c r="W4692">
        <v>0</v>
      </c>
      <c r="X4692">
        <v>1.3208560848016189</v>
      </c>
      <c r="Y4692">
        <v>0</v>
      </c>
      <c r="Z4692">
        <v>4.2854614466361749</v>
      </c>
      <c r="AA4692">
        <v>0</v>
      </c>
      <c r="AB4692">
        <v>0</v>
      </c>
      <c r="AC4692">
        <v>0</v>
      </c>
      <c r="AD4692">
        <v>0</v>
      </c>
      <c r="AE4692">
        <v>5.606317531437794</v>
      </c>
    </row>
    <row r="4693" spans="1:31" x14ac:dyDescent="0.3">
      <c r="A4693">
        <v>2461562</v>
      </c>
      <c r="B4693">
        <v>1</v>
      </c>
      <c r="C4693" t="s">
        <v>80</v>
      </c>
      <c r="D4693" t="s">
        <v>85</v>
      </c>
      <c r="E4693" t="s">
        <v>182</v>
      </c>
      <c r="F4693" t="s">
        <v>13679</v>
      </c>
      <c r="G4693" t="s">
        <v>143</v>
      </c>
      <c r="H4693" t="s">
        <v>144</v>
      </c>
      <c r="I4693" t="s">
        <v>136</v>
      </c>
      <c r="J4693" t="s">
        <v>137</v>
      </c>
      <c r="K4693" t="s">
        <v>138</v>
      </c>
      <c r="L4693" t="s">
        <v>13680</v>
      </c>
      <c r="M4693" t="s">
        <v>13681</v>
      </c>
      <c r="N4693">
        <v>0.26777777699999999</v>
      </c>
      <c r="O4693">
        <v>0</v>
      </c>
      <c r="P4693">
        <v>122</v>
      </c>
      <c r="Q4693">
        <v>0</v>
      </c>
      <c r="R4693">
        <v>0</v>
      </c>
      <c r="S4693">
        <v>0</v>
      </c>
      <c r="T4693">
        <v>4</v>
      </c>
      <c r="U4693">
        <v>0</v>
      </c>
      <c r="V4693">
        <v>0</v>
      </c>
      <c r="W4693">
        <v>0</v>
      </c>
      <c r="X4693">
        <v>7.898164296114941</v>
      </c>
      <c r="Y4693">
        <v>0</v>
      </c>
      <c r="Z4693">
        <v>0</v>
      </c>
      <c r="AA4693">
        <v>0</v>
      </c>
      <c r="AB4693">
        <v>0.2471951918645936</v>
      </c>
      <c r="AC4693">
        <v>0</v>
      </c>
      <c r="AD4693">
        <v>0</v>
      </c>
      <c r="AE4693">
        <v>8.145359487979535</v>
      </c>
    </row>
    <row r="4694" spans="1:31" x14ac:dyDescent="0.3">
      <c r="A4694">
        <v>2462003</v>
      </c>
      <c r="B4694">
        <v>1</v>
      </c>
      <c r="C4694" t="s">
        <v>80</v>
      </c>
      <c r="D4694" t="s">
        <v>107</v>
      </c>
      <c r="E4694" t="s">
        <v>147</v>
      </c>
      <c r="F4694" t="s">
        <v>7148</v>
      </c>
      <c r="G4694" t="s">
        <v>149</v>
      </c>
      <c r="H4694" t="s">
        <v>135</v>
      </c>
      <c r="I4694" t="s">
        <v>136</v>
      </c>
      <c r="J4694" t="s">
        <v>137</v>
      </c>
      <c r="K4694" t="s">
        <v>138</v>
      </c>
      <c r="L4694" t="s">
        <v>13682</v>
      </c>
      <c r="M4694" t="s">
        <v>13683</v>
      </c>
      <c r="N4694">
        <v>0.87083333299999999</v>
      </c>
      <c r="O4694">
        <v>0</v>
      </c>
      <c r="P4694">
        <v>1845</v>
      </c>
      <c r="Q4694">
        <v>0</v>
      </c>
      <c r="R4694">
        <v>0</v>
      </c>
      <c r="S4694">
        <v>0</v>
      </c>
      <c r="T4694">
        <v>44</v>
      </c>
      <c r="U4694">
        <v>0</v>
      </c>
      <c r="V4694">
        <v>0</v>
      </c>
      <c r="W4694">
        <v>0</v>
      </c>
      <c r="X4694">
        <v>401.90699674214284</v>
      </c>
      <c r="Y4694">
        <v>0</v>
      </c>
      <c r="Z4694">
        <v>0</v>
      </c>
      <c r="AA4694">
        <v>0</v>
      </c>
      <c r="AB4694">
        <v>40.122360597518025</v>
      </c>
      <c r="AC4694">
        <v>0</v>
      </c>
      <c r="AD4694">
        <v>0</v>
      </c>
      <c r="AE4694">
        <v>442.02935733966086</v>
      </c>
    </row>
    <row r="4695" spans="1:31" x14ac:dyDescent="0.3">
      <c r="A4695">
        <v>2462249</v>
      </c>
      <c r="B4695">
        <v>1</v>
      </c>
      <c r="C4695" t="s">
        <v>80</v>
      </c>
      <c r="D4695" t="s">
        <v>96</v>
      </c>
      <c r="E4695" t="s">
        <v>132</v>
      </c>
      <c r="F4695" t="s">
        <v>9843</v>
      </c>
      <c r="G4695" t="s">
        <v>134</v>
      </c>
      <c r="H4695" t="s">
        <v>135</v>
      </c>
      <c r="I4695" t="s">
        <v>136</v>
      </c>
      <c r="J4695" t="s">
        <v>137</v>
      </c>
      <c r="K4695" t="s">
        <v>138</v>
      </c>
      <c r="L4695" t="s">
        <v>13684</v>
      </c>
      <c r="M4695" t="s">
        <v>13685</v>
      </c>
      <c r="N4695">
        <v>0.755833333</v>
      </c>
      <c r="O4695">
        <v>0</v>
      </c>
      <c r="P4695">
        <v>287</v>
      </c>
      <c r="Q4695">
        <v>11</v>
      </c>
      <c r="R4695">
        <v>31</v>
      </c>
      <c r="S4695">
        <v>9</v>
      </c>
      <c r="T4695">
        <v>55</v>
      </c>
      <c r="U4695">
        <v>2</v>
      </c>
      <c r="V4695">
        <v>0</v>
      </c>
      <c r="W4695">
        <v>0</v>
      </c>
      <c r="X4695">
        <v>110.90074214871242</v>
      </c>
      <c r="Y4695">
        <v>4.801443482206702</v>
      </c>
      <c r="Z4695">
        <v>10.247369316820615</v>
      </c>
      <c r="AA4695">
        <v>17.955280729281871</v>
      </c>
      <c r="AB4695">
        <v>26.94944429617065</v>
      </c>
      <c r="AC4695">
        <v>112.96987185756922</v>
      </c>
      <c r="AD4695">
        <v>0</v>
      </c>
      <c r="AE4695">
        <v>283.82415183076148</v>
      </c>
    </row>
    <row r="4696" spans="1:31" x14ac:dyDescent="0.3">
      <c r="A4696">
        <v>2461963</v>
      </c>
      <c r="B4696">
        <v>1</v>
      </c>
      <c r="C4696" t="s">
        <v>81</v>
      </c>
      <c r="D4696" t="s">
        <v>118</v>
      </c>
      <c r="E4696" t="s">
        <v>169</v>
      </c>
      <c r="F4696" t="s">
        <v>13686</v>
      </c>
      <c r="G4696" t="s">
        <v>219</v>
      </c>
      <c r="H4696" t="s">
        <v>135</v>
      </c>
      <c r="I4696" t="s">
        <v>136</v>
      </c>
      <c r="J4696" t="s">
        <v>3</v>
      </c>
      <c r="K4696" t="s">
        <v>138</v>
      </c>
      <c r="L4696" t="s">
        <v>13687</v>
      </c>
      <c r="M4696" t="s">
        <v>13688</v>
      </c>
      <c r="N4696">
        <v>0.65055555499999995</v>
      </c>
      <c r="O4696">
        <v>3</v>
      </c>
      <c r="P4696">
        <v>1798</v>
      </c>
      <c r="Q4696">
        <v>96</v>
      </c>
      <c r="R4696">
        <v>125</v>
      </c>
      <c r="S4696">
        <v>38</v>
      </c>
      <c r="T4696">
        <v>166</v>
      </c>
      <c r="U4696">
        <v>15</v>
      </c>
      <c r="V4696">
        <v>0</v>
      </c>
      <c r="W4696">
        <v>0.92768525285427861</v>
      </c>
      <c r="X4696">
        <v>289.26773850914407</v>
      </c>
      <c r="Y4696">
        <v>56.172303209719146</v>
      </c>
      <c r="Z4696">
        <v>20.077938303011994</v>
      </c>
      <c r="AA4696">
        <v>201.69581034873966</v>
      </c>
      <c r="AB4696">
        <v>99.863568048505357</v>
      </c>
      <c r="AC4696">
        <v>816.7171878129418</v>
      </c>
      <c r="AD4696">
        <v>0</v>
      </c>
      <c r="AE4696">
        <v>1484.7222314849164</v>
      </c>
    </row>
    <row r="4697" spans="1:31" x14ac:dyDescent="0.3">
      <c r="A4697">
        <v>2461957</v>
      </c>
      <c r="B4697">
        <v>1</v>
      </c>
      <c r="C4697" t="s">
        <v>81</v>
      </c>
      <c r="D4697" t="s">
        <v>112</v>
      </c>
      <c r="E4697" t="s">
        <v>141</v>
      </c>
      <c r="F4697" t="s">
        <v>13689</v>
      </c>
      <c r="G4697" t="s">
        <v>156</v>
      </c>
      <c r="H4697" t="s">
        <v>144</v>
      </c>
      <c r="I4697" t="s">
        <v>136</v>
      </c>
      <c r="J4697" t="s">
        <v>137</v>
      </c>
      <c r="K4697" t="s">
        <v>138</v>
      </c>
      <c r="L4697" t="s">
        <v>13690</v>
      </c>
      <c r="M4697" t="s">
        <v>13691</v>
      </c>
      <c r="N4697">
        <v>2.301111111</v>
      </c>
      <c r="O4697">
        <v>0</v>
      </c>
      <c r="P4697">
        <v>13</v>
      </c>
      <c r="Q4697">
        <v>0</v>
      </c>
      <c r="R4697">
        <v>7</v>
      </c>
      <c r="S4697">
        <v>0</v>
      </c>
      <c r="T4697">
        <v>1</v>
      </c>
      <c r="U4697">
        <v>0</v>
      </c>
      <c r="V4697">
        <v>0</v>
      </c>
      <c r="W4697">
        <v>0</v>
      </c>
      <c r="X4697">
        <v>1.8990732060344555</v>
      </c>
      <c r="Y4697">
        <v>0</v>
      </c>
      <c r="Z4697">
        <v>4.6693514516008255E-2</v>
      </c>
      <c r="AA4697">
        <v>0</v>
      </c>
      <c r="AB4697">
        <v>1.9717053549725045E-2</v>
      </c>
      <c r="AC4697">
        <v>0</v>
      </c>
      <c r="AD4697">
        <v>0</v>
      </c>
      <c r="AE4697">
        <v>1.9654837741001889</v>
      </c>
    </row>
    <row r="4698" spans="1:31" x14ac:dyDescent="0.3">
      <c r="A4698">
        <v>2461811</v>
      </c>
      <c r="B4698">
        <v>1</v>
      </c>
      <c r="C4698" t="s">
        <v>80</v>
      </c>
      <c r="D4698" t="s">
        <v>94</v>
      </c>
      <c r="E4698" t="s">
        <v>159</v>
      </c>
      <c r="F4698" t="s">
        <v>12770</v>
      </c>
      <c r="G4698" t="s">
        <v>725</v>
      </c>
      <c r="H4698" t="s">
        <v>144</v>
      </c>
      <c r="I4698" t="s">
        <v>136</v>
      </c>
      <c r="J4698" t="s">
        <v>137</v>
      </c>
      <c r="K4698" t="s">
        <v>138</v>
      </c>
      <c r="L4698" t="s">
        <v>13692</v>
      </c>
      <c r="M4698" t="s">
        <v>13693</v>
      </c>
      <c r="N4698">
        <v>1.179166666</v>
      </c>
      <c r="O4698">
        <v>0</v>
      </c>
      <c r="P4698">
        <v>381</v>
      </c>
      <c r="Q4698">
        <v>0</v>
      </c>
      <c r="R4698">
        <v>0</v>
      </c>
      <c r="S4698">
        <v>0</v>
      </c>
      <c r="T4698">
        <v>9</v>
      </c>
      <c r="U4698">
        <v>0</v>
      </c>
      <c r="V4698">
        <v>0</v>
      </c>
      <c r="W4698">
        <v>0</v>
      </c>
      <c r="X4698">
        <v>112.05365875489632</v>
      </c>
      <c r="Y4698">
        <v>0</v>
      </c>
      <c r="Z4698">
        <v>0</v>
      </c>
      <c r="AA4698">
        <v>0</v>
      </c>
      <c r="AB4698">
        <v>111.29641095331756</v>
      </c>
      <c r="AC4698">
        <v>0</v>
      </c>
      <c r="AD4698">
        <v>0</v>
      </c>
      <c r="AE4698">
        <v>223.35006970821388</v>
      </c>
    </row>
    <row r="4699" spans="1:31" x14ac:dyDescent="0.3">
      <c r="A4699">
        <v>2461665</v>
      </c>
      <c r="B4699">
        <v>1</v>
      </c>
      <c r="C4699" t="s">
        <v>80</v>
      </c>
      <c r="D4699" t="s">
        <v>93</v>
      </c>
      <c r="E4699" t="s">
        <v>169</v>
      </c>
      <c r="F4699" t="s">
        <v>13694</v>
      </c>
      <c r="G4699" t="s">
        <v>149</v>
      </c>
      <c r="H4699" t="s">
        <v>135</v>
      </c>
      <c r="I4699" t="s">
        <v>136</v>
      </c>
      <c r="J4699" t="s">
        <v>137</v>
      </c>
      <c r="K4699" t="s">
        <v>138</v>
      </c>
      <c r="L4699" t="s">
        <v>13695</v>
      </c>
      <c r="M4699" t="s">
        <v>13696</v>
      </c>
      <c r="N4699">
        <v>0.35361111099999998</v>
      </c>
      <c r="O4699">
        <v>0</v>
      </c>
      <c r="P4699">
        <v>426</v>
      </c>
      <c r="Q4699">
        <v>48</v>
      </c>
      <c r="R4699">
        <v>32</v>
      </c>
      <c r="S4699">
        <v>7</v>
      </c>
      <c r="T4699">
        <v>67</v>
      </c>
      <c r="U4699">
        <v>1</v>
      </c>
      <c r="V4699">
        <v>0</v>
      </c>
      <c r="W4699">
        <v>0</v>
      </c>
      <c r="X4699">
        <v>32.587195302854006</v>
      </c>
      <c r="Y4699">
        <v>16.79036303748649</v>
      </c>
      <c r="Z4699">
        <v>9.6187918404898323</v>
      </c>
      <c r="AA4699">
        <v>10.988916023088242</v>
      </c>
      <c r="AB4699">
        <v>14.387126512552779</v>
      </c>
      <c r="AC4699">
        <v>46.415474742559731</v>
      </c>
      <c r="AD4699">
        <v>0</v>
      </c>
      <c r="AE4699">
        <v>130.78786745903108</v>
      </c>
    </row>
    <row r="4700" spans="1:31" x14ac:dyDescent="0.3">
      <c r="A4700">
        <v>2461854</v>
      </c>
      <c r="B4700">
        <v>1</v>
      </c>
      <c r="C4700" t="s">
        <v>80</v>
      </c>
      <c r="D4700" t="s">
        <v>83</v>
      </c>
      <c r="E4700" t="s">
        <v>182</v>
      </c>
      <c r="F4700" t="s">
        <v>12129</v>
      </c>
      <c r="G4700" t="s">
        <v>410</v>
      </c>
      <c r="H4700" t="s">
        <v>144</v>
      </c>
      <c r="I4700" t="s">
        <v>136</v>
      </c>
      <c r="J4700" t="s">
        <v>137</v>
      </c>
      <c r="K4700" t="s">
        <v>138</v>
      </c>
      <c r="L4700" t="s">
        <v>13697</v>
      </c>
      <c r="M4700" t="s">
        <v>13698</v>
      </c>
      <c r="N4700">
        <v>2.4727777770000001</v>
      </c>
      <c r="O4700">
        <v>0</v>
      </c>
      <c r="P4700">
        <v>13</v>
      </c>
      <c r="Q4700">
        <v>0</v>
      </c>
      <c r="R4700">
        <v>0</v>
      </c>
      <c r="S4700">
        <v>0</v>
      </c>
      <c r="T4700">
        <v>19</v>
      </c>
      <c r="U4700">
        <v>0</v>
      </c>
      <c r="V4700">
        <v>0</v>
      </c>
      <c r="W4700">
        <v>0</v>
      </c>
      <c r="X4700">
        <v>7.5615128620519743</v>
      </c>
      <c r="Y4700">
        <v>0</v>
      </c>
      <c r="Z4700">
        <v>0</v>
      </c>
      <c r="AA4700">
        <v>0</v>
      </c>
      <c r="AB4700">
        <v>146.74262264470016</v>
      </c>
      <c r="AC4700">
        <v>0</v>
      </c>
      <c r="AD4700">
        <v>0</v>
      </c>
      <c r="AE4700">
        <v>154.30413550675215</v>
      </c>
    </row>
    <row r="4701" spans="1:31" x14ac:dyDescent="0.3">
      <c r="A4701">
        <v>2461711</v>
      </c>
      <c r="B4701">
        <v>1</v>
      </c>
      <c r="C4701" t="s">
        <v>80</v>
      </c>
      <c r="D4701" t="s">
        <v>85</v>
      </c>
      <c r="E4701" t="s">
        <v>173</v>
      </c>
      <c r="F4701" t="s">
        <v>13699</v>
      </c>
      <c r="G4701" t="s">
        <v>179</v>
      </c>
      <c r="H4701" t="s">
        <v>144</v>
      </c>
      <c r="I4701" t="s">
        <v>136</v>
      </c>
      <c r="J4701" t="s">
        <v>137</v>
      </c>
      <c r="K4701" t="s">
        <v>138</v>
      </c>
      <c r="L4701" t="s">
        <v>13700</v>
      </c>
      <c r="M4701" t="s">
        <v>13701</v>
      </c>
      <c r="N4701">
        <v>1.3863888879999999</v>
      </c>
      <c r="O4701">
        <v>0</v>
      </c>
      <c r="P4701">
        <v>20</v>
      </c>
      <c r="Q4701">
        <v>0</v>
      </c>
      <c r="R4701">
        <v>0</v>
      </c>
      <c r="S4701">
        <v>0</v>
      </c>
      <c r="T4701">
        <v>1</v>
      </c>
      <c r="U4701">
        <v>0</v>
      </c>
      <c r="V4701">
        <v>0</v>
      </c>
      <c r="W4701">
        <v>0</v>
      </c>
      <c r="X4701">
        <v>7.74776192555517</v>
      </c>
      <c r="Y4701">
        <v>0</v>
      </c>
      <c r="Z4701">
        <v>0</v>
      </c>
      <c r="AA4701">
        <v>0</v>
      </c>
      <c r="AB4701">
        <v>6.4528753146919804E-2</v>
      </c>
      <c r="AC4701">
        <v>0</v>
      </c>
      <c r="AD4701">
        <v>0</v>
      </c>
      <c r="AE4701">
        <v>7.81229067870209</v>
      </c>
    </row>
    <row r="4702" spans="1:31" x14ac:dyDescent="0.3">
      <c r="A4702">
        <v>2461734</v>
      </c>
      <c r="B4702">
        <v>1</v>
      </c>
      <c r="C4702" t="s">
        <v>81</v>
      </c>
      <c r="D4702" t="s">
        <v>127</v>
      </c>
      <c r="E4702" t="s">
        <v>173</v>
      </c>
      <c r="F4702" t="s">
        <v>13702</v>
      </c>
      <c r="G4702" t="s">
        <v>175</v>
      </c>
      <c r="H4702" t="s">
        <v>144</v>
      </c>
      <c r="I4702" t="s">
        <v>136</v>
      </c>
      <c r="J4702" t="s">
        <v>137</v>
      </c>
      <c r="K4702" t="s">
        <v>138</v>
      </c>
      <c r="L4702" t="s">
        <v>13703</v>
      </c>
      <c r="M4702" t="s">
        <v>13704</v>
      </c>
      <c r="N4702">
        <v>4.5363888880000003</v>
      </c>
      <c r="O4702">
        <v>0</v>
      </c>
      <c r="P4702">
        <v>2</v>
      </c>
      <c r="Q4702">
        <v>0</v>
      </c>
      <c r="R4702">
        <v>0</v>
      </c>
      <c r="S4702">
        <v>0</v>
      </c>
      <c r="T4702">
        <v>0</v>
      </c>
      <c r="U4702">
        <v>0</v>
      </c>
      <c r="V4702">
        <v>0</v>
      </c>
      <c r="W4702">
        <v>0</v>
      </c>
      <c r="X4702">
        <v>2.4147723309831917</v>
      </c>
      <c r="Y4702">
        <v>0</v>
      </c>
      <c r="Z4702">
        <v>0</v>
      </c>
      <c r="AA4702">
        <v>0</v>
      </c>
      <c r="AB4702">
        <v>0</v>
      </c>
      <c r="AC4702">
        <v>0</v>
      </c>
      <c r="AD4702">
        <v>0</v>
      </c>
      <c r="AE4702">
        <v>2.4147723309831917</v>
      </c>
    </row>
    <row r="4703" spans="1:31" x14ac:dyDescent="0.3">
      <c r="A4703">
        <v>2462212</v>
      </c>
      <c r="B4703">
        <v>1</v>
      </c>
      <c r="C4703" t="s">
        <v>81</v>
      </c>
      <c r="D4703" t="s">
        <v>123</v>
      </c>
      <c r="E4703" t="s">
        <v>147</v>
      </c>
      <c r="F4703" t="s">
        <v>13705</v>
      </c>
      <c r="G4703" t="s">
        <v>1987</v>
      </c>
      <c r="H4703" t="s">
        <v>135</v>
      </c>
      <c r="I4703" t="s">
        <v>136</v>
      </c>
      <c r="J4703" t="s">
        <v>137</v>
      </c>
      <c r="K4703" t="s">
        <v>138</v>
      </c>
      <c r="L4703" t="s">
        <v>13706</v>
      </c>
      <c r="M4703" t="s">
        <v>13707</v>
      </c>
      <c r="N4703">
        <v>0.248888888</v>
      </c>
      <c r="O4703">
        <v>0</v>
      </c>
      <c r="P4703">
        <v>624</v>
      </c>
      <c r="Q4703">
        <v>0</v>
      </c>
      <c r="R4703">
        <v>0</v>
      </c>
      <c r="S4703">
        <v>0</v>
      </c>
      <c r="T4703">
        <v>32</v>
      </c>
      <c r="U4703">
        <v>0</v>
      </c>
      <c r="V4703">
        <v>0</v>
      </c>
      <c r="W4703">
        <v>0</v>
      </c>
      <c r="X4703">
        <v>40.585484677199481</v>
      </c>
      <c r="Y4703">
        <v>0</v>
      </c>
      <c r="Z4703">
        <v>0</v>
      </c>
      <c r="AA4703">
        <v>0</v>
      </c>
      <c r="AB4703">
        <v>15.323082356926703</v>
      </c>
      <c r="AC4703">
        <v>0</v>
      </c>
      <c r="AD4703">
        <v>0</v>
      </c>
      <c r="AE4703">
        <v>55.908567034126186</v>
      </c>
    </row>
    <row r="4704" spans="1:31" x14ac:dyDescent="0.3">
      <c r="A4704">
        <v>2462189</v>
      </c>
      <c r="B4704">
        <v>1</v>
      </c>
      <c r="C4704" t="s">
        <v>81</v>
      </c>
      <c r="D4704" t="s">
        <v>112</v>
      </c>
      <c r="E4704" t="s">
        <v>169</v>
      </c>
      <c r="F4704" t="s">
        <v>387</v>
      </c>
      <c r="G4704" t="s">
        <v>149</v>
      </c>
      <c r="H4704" t="s">
        <v>135</v>
      </c>
      <c r="I4704" t="s">
        <v>136</v>
      </c>
      <c r="J4704" t="s">
        <v>137</v>
      </c>
      <c r="K4704" t="s">
        <v>138</v>
      </c>
      <c r="L4704" t="s">
        <v>13708</v>
      </c>
      <c r="M4704" t="s">
        <v>13709</v>
      </c>
      <c r="N4704">
        <v>0.32361111100000001</v>
      </c>
      <c r="O4704">
        <v>0</v>
      </c>
      <c r="P4704">
        <v>3</v>
      </c>
      <c r="Q4704">
        <v>13</v>
      </c>
      <c r="R4704">
        <v>68</v>
      </c>
      <c r="S4704">
        <v>6</v>
      </c>
      <c r="T4704">
        <v>7</v>
      </c>
      <c r="U4704">
        <v>0</v>
      </c>
      <c r="V4704">
        <v>0</v>
      </c>
      <c r="W4704">
        <v>0</v>
      </c>
      <c r="X4704">
        <v>0.37425365258366677</v>
      </c>
      <c r="Y4704">
        <v>102.08128762035219</v>
      </c>
      <c r="Z4704">
        <v>13.012164357471766</v>
      </c>
      <c r="AA4704">
        <v>4.7396017828472887</v>
      </c>
      <c r="AB4704">
        <v>2.3429180934607472</v>
      </c>
      <c r="AC4704">
        <v>0</v>
      </c>
      <c r="AD4704">
        <v>0</v>
      </c>
      <c r="AE4704">
        <v>122.55022550671565</v>
      </c>
    </row>
    <row r="4705" spans="1:31" x14ac:dyDescent="0.3">
      <c r="A4705">
        <v>2461897</v>
      </c>
      <c r="B4705">
        <v>1</v>
      </c>
      <c r="C4705" t="s">
        <v>80</v>
      </c>
      <c r="D4705" t="s">
        <v>95</v>
      </c>
      <c r="E4705" t="s">
        <v>284</v>
      </c>
      <c r="F4705" t="s">
        <v>1797</v>
      </c>
      <c r="G4705" t="s">
        <v>149</v>
      </c>
      <c r="H4705" t="s">
        <v>135</v>
      </c>
      <c r="I4705" t="s">
        <v>136</v>
      </c>
      <c r="J4705" t="s">
        <v>137</v>
      </c>
      <c r="K4705" t="s">
        <v>138</v>
      </c>
      <c r="L4705" t="s">
        <v>13710</v>
      </c>
      <c r="M4705" t="s">
        <v>13711</v>
      </c>
      <c r="N4705">
        <v>0.23180277699999999</v>
      </c>
      <c r="O4705">
        <v>5</v>
      </c>
      <c r="P4705">
        <v>401</v>
      </c>
      <c r="Q4705">
        <v>8</v>
      </c>
      <c r="R4705">
        <v>1</v>
      </c>
      <c r="S4705">
        <v>44</v>
      </c>
      <c r="T4705">
        <v>18</v>
      </c>
      <c r="U4705">
        <v>4</v>
      </c>
      <c r="V4705">
        <v>0</v>
      </c>
      <c r="W4705">
        <v>0.33911745265514814</v>
      </c>
      <c r="X4705">
        <v>27.070628162955508</v>
      </c>
      <c r="Y4705">
        <v>24.946024184941415</v>
      </c>
      <c r="Z4705">
        <v>0.29363718410001366</v>
      </c>
      <c r="AA4705">
        <v>138.46188409511092</v>
      </c>
      <c r="AB4705">
        <v>3.1911990969534396</v>
      </c>
      <c r="AC4705">
        <v>97.852640746664164</v>
      </c>
      <c r="AD4705">
        <v>0</v>
      </c>
      <c r="AE4705">
        <v>292.15513092338057</v>
      </c>
    </row>
    <row r="4706" spans="1:31" x14ac:dyDescent="0.3">
      <c r="A4706">
        <v>2462275</v>
      </c>
      <c r="B4706">
        <v>1</v>
      </c>
      <c r="C4706" t="s">
        <v>80</v>
      </c>
      <c r="D4706" t="s">
        <v>85</v>
      </c>
      <c r="E4706" t="s">
        <v>173</v>
      </c>
      <c r="F4706" t="s">
        <v>13712</v>
      </c>
      <c r="G4706" t="s">
        <v>175</v>
      </c>
      <c r="H4706" t="s">
        <v>144</v>
      </c>
      <c r="I4706" t="s">
        <v>136</v>
      </c>
      <c r="J4706" t="s">
        <v>137</v>
      </c>
      <c r="K4706" t="s">
        <v>138</v>
      </c>
      <c r="L4706" t="s">
        <v>13713</v>
      </c>
      <c r="M4706" t="s">
        <v>13714</v>
      </c>
      <c r="N4706">
        <v>1.4950000000000001</v>
      </c>
      <c r="O4706">
        <v>0</v>
      </c>
      <c r="P4706">
        <v>6</v>
      </c>
      <c r="Q4706">
        <v>0</v>
      </c>
      <c r="R4706">
        <v>0</v>
      </c>
      <c r="S4706">
        <v>0</v>
      </c>
      <c r="T4706">
        <v>1</v>
      </c>
      <c r="U4706">
        <v>0</v>
      </c>
      <c r="V4706">
        <v>0</v>
      </c>
      <c r="W4706">
        <v>0</v>
      </c>
      <c r="X4706">
        <v>1.5351965320998606</v>
      </c>
      <c r="Y4706">
        <v>0</v>
      </c>
      <c r="Z4706">
        <v>0</v>
      </c>
      <c r="AA4706">
        <v>0</v>
      </c>
      <c r="AB4706">
        <v>1.4593210720177501</v>
      </c>
      <c r="AC4706">
        <v>0</v>
      </c>
      <c r="AD4706">
        <v>0</v>
      </c>
      <c r="AE4706">
        <v>2.9945176041176107</v>
      </c>
    </row>
    <row r="4707" spans="1:31" x14ac:dyDescent="0.3">
      <c r="A4707">
        <v>2462226</v>
      </c>
      <c r="B4707">
        <v>1</v>
      </c>
      <c r="C4707" t="s">
        <v>80</v>
      </c>
      <c r="D4707" t="s">
        <v>89</v>
      </c>
      <c r="E4707" t="s">
        <v>141</v>
      </c>
      <c r="F4707" t="s">
        <v>13715</v>
      </c>
      <c r="G4707" t="s">
        <v>200</v>
      </c>
      <c r="H4707" t="s">
        <v>144</v>
      </c>
      <c r="I4707" t="s">
        <v>136</v>
      </c>
      <c r="J4707" t="s">
        <v>137</v>
      </c>
      <c r="K4707" t="s">
        <v>138</v>
      </c>
      <c r="L4707" t="s">
        <v>13716</v>
      </c>
      <c r="M4707" t="s">
        <v>13717</v>
      </c>
      <c r="N4707">
        <v>3.0363888879999998</v>
      </c>
      <c r="O4707">
        <v>0</v>
      </c>
      <c r="P4707">
        <v>1</v>
      </c>
      <c r="Q4707">
        <v>0</v>
      </c>
      <c r="R4707">
        <v>4</v>
      </c>
      <c r="S4707">
        <v>0</v>
      </c>
      <c r="T4707">
        <v>2</v>
      </c>
      <c r="U4707">
        <v>0</v>
      </c>
      <c r="V4707">
        <v>0</v>
      </c>
      <c r="W4707">
        <v>0</v>
      </c>
      <c r="X4707">
        <v>3.5952179738946919</v>
      </c>
      <c r="Y4707">
        <v>0</v>
      </c>
      <c r="Z4707">
        <v>4.7665992339066783</v>
      </c>
      <c r="AA4707">
        <v>0</v>
      </c>
      <c r="AB4707">
        <v>0</v>
      </c>
      <c r="AC4707">
        <v>0</v>
      </c>
      <c r="AD4707">
        <v>0</v>
      </c>
      <c r="AE4707">
        <v>8.3618172078013693</v>
      </c>
    </row>
    <row r="4708" spans="1:31" x14ac:dyDescent="0.3">
      <c r="A4708">
        <v>2461585</v>
      </c>
      <c r="B4708">
        <v>1</v>
      </c>
      <c r="C4708" t="s">
        <v>80</v>
      </c>
      <c r="D4708" t="s">
        <v>105</v>
      </c>
      <c r="E4708" t="s">
        <v>182</v>
      </c>
      <c r="F4708" t="s">
        <v>13718</v>
      </c>
      <c r="G4708" t="s">
        <v>143</v>
      </c>
      <c r="H4708" t="s">
        <v>144</v>
      </c>
      <c r="I4708" t="s">
        <v>136</v>
      </c>
      <c r="J4708" t="s">
        <v>137</v>
      </c>
      <c r="K4708" t="s">
        <v>138</v>
      </c>
      <c r="L4708" t="s">
        <v>13719</v>
      </c>
      <c r="M4708" t="s">
        <v>13720</v>
      </c>
      <c r="N4708">
        <v>0.380833333</v>
      </c>
      <c r="O4708">
        <v>0</v>
      </c>
      <c r="P4708">
        <v>25</v>
      </c>
      <c r="Q4708">
        <v>0</v>
      </c>
      <c r="R4708">
        <v>0</v>
      </c>
      <c r="S4708">
        <v>0</v>
      </c>
      <c r="T4708">
        <v>0</v>
      </c>
      <c r="U4708">
        <v>0</v>
      </c>
      <c r="V4708">
        <v>0</v>
      </c>
      <c r="W4708">
        <v>0</v>
      </c>
      <c r="X4708">
        <v>5.1409747921988256</v>
      </c>
      <c r="Y4708">
        <v>0</v>
      </c>
      <c r="Z4708">
        <v>0</v>
      </c>
      <c r="AA4708">
        <v>0</v>
      </c>
      <c r="AB4708">
        <v>0</v>
      </c>
      <c r="AC4708">
        <v>0</v>
      </c>
      <c r="AD4708">
        <v>0</v>
      </c>
      <c r="AE4708">
        <v>5.1409747921988256</v>
      </c>
    </row>
    <row r="4709" spans="1:31" x14ac:dyDescent="0.3">
      <c r="A4709">
        <v>2462040</v>
      </c>
      <c r="B4709">
        <v>1</v>
      </c>
      <c r="C4709" t="s">
        <v>80</v>
      </c>
      <c r="D4709" t="s">
        <v>86</v>
      </c>
      <c r="E4709" t="s">
        <v>173</v>
      </c>
      <c r="F4709" t="s">
        <v>13721</v>
      </c>
      <c r="G4709" t="s">
        <v>175</v>
      </c>
      <c r="H4709" t="s">
        <v>144</v>
      </c>
      <c r="I4709" t="s">
        <v>136</v>
      </c>
      <c r="J4709" t="s">
        <v>137</v>
      </c>
      <c r="K4709" t="s">
        <v>138</v>
      </c>
      <c r="L4709" t="s">
        <v>13722</v>
      </c>
      <c r="M4709" t="s">
        <v>13723</v>
      </c>
      <c r="N4709">
        <v>2.9011111110000001</v>
      </c>
      <c r="O4709">
        <v>0</v>
      </c>
      <c r="P4709">
        <v>1</v>
      </c>
      <c r="Q4709">
        <v>0</v>
      </c>
      <c r="R4709">
        <v>0</v>
      </c>
      <c r="S4709">
        <v>0</v>
      </c>
      <c r="T4709">
        <v>0</v>
      </c>
      <c r="U4709">
        <v>0</v>
      </c>
      <c r="V4709">
        <v>0</v>
      </c>
      <c r="W4709">
        <v>0</v>
      </c>
      <c r="X4709">
        <v>2.1405051622375662</v>
      </c>
      <c r="Y4709">
        <v>0</v>
      </c>
      <c r="Z4709">
        <v>0</v>
      </c>
      <c r="AA4709">
        <v>0</v>
      </c>
      <c r="AB4709">
        <v>0</v>
      </c>
      <c r="AC4709">
        <v>0</v>
      </c>
      <c r="AD4709">
        <v>0</v>
      </c>
      <c r="AE4709">
        <v>2.1405051622375662</v>
      </c>
    </row>
    <row r="4710" spans="1:31" x14ac:dyDescent="0.3">
      <c r="A4710">
        <v>2461940</v>
      </c>
      <c r="B4710">
        <v>1</v>
      </c>
      <c r="C4710" t="s">
        <v>80</v>
      </c>
      <c r="D4710" t="s">
        <v>91</v>
      </c>
      <c r="E4710" t="s">
        <v>132</v>
      </c>
      <c r="F4710" t="s">
        <v>13724</v>
      </c>
      <c r="G4710" t="s">
        <v>2092</v>
      </c>
      <c r="H4710" t="s">
        <v>135</v>
      </c>
      <c r="I4710" t="s">
        <v>136</v>
      </c>
      <c r="J4710" t="s">
        <v>137</v>
      </c>
      <c r="K4710" t="s">
        <v>138</v>
      </c>
      <c r="L4710" t="s">
        <v>13725</v>
      </c>
      <c r="M4710" t="s">
        <v>13726</v>
      </c>
      <c r="N4710">
        <v>1.484722222</v>
      </c>
      <c r="O4710">
        <v>3</v>
      </c>
      <c r="P4710">
        <v>16</v>
      </c>
      <c r="Q4710">
        <v>25</v>
      </c>
      <c r="R4710">
        <v>4</v>
      </c>
      <c r="S4710">
        <v>27</v>
      </c>
      <c r="T4710">
        <v>1</v>
      </c>
      <c r="U4710">
        <v>0</v>
      </c>
      <c r="V4710">
        <v>0</v>
      </c>
      <c r="W4710">
        <v>3.741725010699513</v>
      </c>
      <c r="X4710">
        <v>5.644917480586038</v>
      </c>
      <c r="Y4710">
        <v>20.91577710814985</v>
      </c>
      <c r="Z4710">
        <v>1.4066217486312014</v>
      </c>
      <c r="AA4710">
        <v>166.58973121773835</v>
      </c>
      <c r="AB4710">
        <v>5.326261709963263</v>
      </c>
      <c r="AC4710">
        <v>0</v>
      </c>
      <c r="AD4710">
        <v>0</v>
      </c>
      <c r="AE4710">
        <v>203.6250342757682</v>
      </c>
    </row>
    <row r="4711" spans="1:31" x14ac:dyDescent="0.3">
      <c r="A4711">
        <v>2461685</v>
      </c>
      <c r="B4711">
        <v>1</v>
      </c>
      <c r="C4711" t="s">
        <v>80</v>
      </c>
      <c r="D4711" t="s">
        <v>103</v>
      </c>
      <c r="E4711" t="s">
        <v>159</v>
      </c>
      <c r="F4711" t="s">
        <v>13727</v>
      </c>
      <c r="G4711" t="s">
        <v>161</v>
      </c>
      <c r="H4711" t="s">
        <v>144</v>
      </c>
      <c r="I4711" t="s">
        <v>136</v>
      </c>
      <c r="J4711" t="s">
        <v>137</v>
      </c>
      <c r="K4711" t="s">
        <v>162</v>
      </c>
      <c r="L4711" t="s">
        <v>13728</v>
      </c>
      <c r="M4711" t="s">
        <v>13729</v>
      </c>
      <c r="N4711">
        <v>8.3458333329999999</v>
      </c>
      <c r="O4711">
        <v>0</v>
      </c>
      <c r="P4711">
        <v>270</v>
      </c>
      <c r="Q4711">
        <v>0</v>
      </c>
      <c r="R4711">
        <v>0</v>
      </c>
      <c r="S4711">
        <v>0</v>
      </c>
      <c r="T4711">
        <v>22</v>
      </c>
      <c r="U4711">
        <v>0</v>
      </c>
      <c r="V4711">
        <v>0</v>
      </c>
      <c r="W4711">
        <v>0</v>
      </c>
      <c r="X4711">
        <v>652.46169704749411</v>
      </c>
      <c r="Y4711">
        <v>0</v>
      </c>
      <c r="Z4711">
        <v>0</v>
      </c>
      <c r="AA4711">
        <v>0</v>
      </c>
      <c r="AB4711">
        <v>385.67579077176873</v>
      </c>
      <c r="AC4711">
        <v>0</v>
      </c>
      <c r="AD4711">
        <v>0</v>
      </c>
      <c r="AE4711">
        <v>1038.1374878192628</v>
      </c>
    </row>
    <row r="4712" spans="1:31" x14ac:dyDescent="0.3">
      <c r="A4712">
        <v>2461866</v>
      </c>
      <c r="B4712">
        <v>1</v>
      </c>
      <c r="C4712" t="s">
        <v>81</v>
      </c>
      <c r="D4712" t="s">
        <v>117</v>
      </c>
      <c r="E4712" t="s">
        <v>173</v>
      </c>
      <c r="F4712" t="s">
        <v>13730</v>
      </c>
      <c r="G4712" t="s">
        <v>461</v>
      </c>
      <c r="H4712" t="s">
        <v>144</v>
      </c>
      <c r="I4712" t="s">
        <v>136</v>
      </c>
      <c r="J4712" t="s">
        <v>137</v>
      </c>
      <c r="K4712" t="s">
        <v>138</v>
      </c>
      <c r="L4712" t="s">
        <v>13731</v>
      </c>
      <c r="M4712" t="s">
        <v>13732</v>
      </c>
      <c r="N4712">
        <v>0.69750000000000001</v>
      </c>
      <c r="O4712">
        <v>0</v>
      </c>
      <c r="P4712">
        <v>7</v>
      </c>
      <c r="Q4712">
        <v>0</v>
      </c>
      <c r="R4712">
        <v>0</v>
      </c>
      <c r="S4712">
        <v>0</v>
      </c>
      <c r="T4712">
        <v>0</v>
      </c>
      <c r="U4712">
        <v>0</v>
      </c>
      <c r="V4712">
        <v>0</v>
      </c>
      <c r="W4712">
        <v>0</v>
      </c>
      <c r="X4712">
        <v>0.94538774186997176</v>
      </c>
      <c r="Y4712">
        <v>0</v>
      </c>
      <c r="Z4712">
        <v>0</v>
      </c>
      <c r="AA4712">
        <v>0</v>
      </c>
      <c r="AB4712">
        <v>0</v>
      </c>
      <c r="AC4712">
        <v>0</v>
      </c>
      <c r="AD4712">
        <v>0</v>
      </c>
      <c r="AE4712">
        <v>0.94538774186997176</v>
      </c>
    </row>
    <row r="4713" spans="1:31" x14ac:dyDescent="0.3">
      <c r="A4713">
        <v>2462152</v>
      </c>
      <c r="B4713">
        <v>1</v>
      </c>
      <c r="C4713" t="s">
        <v>80</v>
      </c>
      <c r="D4713" t="s">
        <v>107</v>
      </c>
      <c r="E4713" t="s">
        <v>141</v>
      </c>
      <c r="F4713" t="s">
        <v>13733</v>
      </c>
      <c r="G4713" t="s">
        <v>143</v>
      </c>
      <c r="H4713" t="s">
        <v>144</v>
      </c>
      <c r="I4713" t="s">
        <v>136</v>
      </c>
      <c r="J4713" t="s">
        <v>137</v>
      </c>
      <c r="K4713" t="s">
        <v>138</v>
      </c>
      <c r="L4713" t="s">
        <v>13734</v>
      </c>
      <c r="M4713" t="s">
        <v>13735</v>
      </c>
      <c r="N4713">
        <v>0.87777777700000004</v>
      </c>
      <c r="O4713">
        <v>0</v>
      </c>
      <c r="P4713">
        <v>60</v>
      </c>
      <c r="Q4713">
        <v>0</v>
      </c>
      <c r="R4713">
        <v>0</v>
      </c>
      <c r="S4713">
        <v>0</v>
      </c>
      <c r="T4713">
        <v>4</v>
      </c>
      <c r="U4713">
        <v>0</v>
      </c>
      <c r="V4713">
        <v>0</v>
      </c>
      <c r="W4713">
        <v>0</v>
      </c>
      <c r="X4713">
        <v>7.679710762276347</v>
      </c>
      <c r="Y4713">
        <v>0</v>
      </c>
      <c r="Z4713">
        <v>0</v>
      </c>
      <c r="AA4713">
        <v>0</v>
      </c>
      <c r="AB4713">
        <v>1.7309665688503473</v>
      </c>
      <c r="AC4713">
        <v>0</v>
      </c>
      <c r="AD4713">
        <v>0</v>
      </c>
      <c r="AE4713">
        <v>9.4106773311266938</v>
      </c>
    </row>
    <row r="4714" spans="1:31" x14ac:dyDescent="0.3">
      <c r="A4714">
        <v>2461843</v>
      </c>
      <c r="B4714">
        <v>1</v>
      </c>
      <c r="C4714" t="s">
        <v>81</v>
      </c>
      <c r="D4714" t="s">
        <v>123</v>
      </c>
      <c r="E4714" t="s">
        <v>147</v>
      </c>
      <c r="F4714" t="s">
        <v>13736</v>
      </c>
      <c r="G4714" t="s">
        <v>134</v>
      </c>
      <c r="H4714" t="s">
        <v>135</v>
      </c>
      <c r="I4714" t="s">
        <v>136</v>
      </c>
      <c r="J4714" t="s">
        <v>137</v>
      </c>
      <c r="K4714" t="s">
        <v>138</v>
      </c>
      <c r="L4714" t="s">
        <v>13737</v>
      </c>
      <c r="M4714" t="s">
        <v>13738</v>
      </c>
      <c r="N4714">
        <v>1.2761111110000001</v>
      </c>
      <c r="O4714">
        <v>1</v>
      </c>
      <c r="P4714">
        <v>4</v>
      </c>
      <c r="Q4714">
        <v>30</v>
      </c>
      <c r="R4714">
        <v>54</v>
      </c>
      <c r="S4714">
        <v>0</v>
      </c>
      <c r="T4714">
        <v>4</v>
      </c>
      <c r="U4714">
        <v>0</v>
      </c>
      <c r="V4714">
        <v>0</v>
      </c>
      <c r="W4714">
        <v>6.2513284826749213E-2</v>
      </c>
      <c r="X4714">
        <v>1.5239604587592728</v>
      </c>
      <c r="Y4714">
        <v>29.095965760819478</v>
      </c>
      <c r="Z4714">
        <v>21.670036112558524</v>
      </c>
      <c r="AA4714">
        <v>0</v>
      </c>
      <c r="AB4714">
        <v>0.67808807851838326</v>
      </c>
      <c r="AC4714">
        <v>0</v>
      </c>
      <c r="AD4714">
        <v>0</v>
      </c>
      <c r="AE4714">
        <v>53.030563695482414</v>
      </c>
    </row>
    <row r="4715" spans="1:31" x14ac:dyDescent="0.3">
      <c r="A4715">
        <v>2461797</v>
      </c>
      <c r="B4715">
        <v>1</v>
      </c>
      <c r="C4715" t="s">
        <v>80</v>
      </c>
      <c r="D4715" t="s">
        <v>105</v>
      </c>
      <c r="E4715" t="s">
        <v>141</v>
      </c>
      <c r="F4715" t="s">
        <v>13739</v>
      </c>
      <c r="G4715" t="s">
        <v>143</v>
      </c>
      <c r="H4715" t="s">
        <v>144</v>
      </c>
      <c r="I4715" t="s">
        <v>136</v>
      </c>
      <c r="J4715" t="s">
        <v>137</v>
      </c>
      <c r="K4715" t="s">
        <v>138</v>
      </c>
      <c r="L4715" t="s">
        <v>13740</v>
      </c>
      <c r="M4715" t="s">
        <v>13741</v>
      </c>
      <c r="N4715">
        <v>0.54361111100000004</v>
      </c>
      <c r="O4715">
        <v>0</v>
      </c>
      <c r="P4715">
        <v>42</v>
      </c>
      <c r="Q4715">
        <v>0</v>
      </c>
      <c r="R4715">
        <v>0</v>
      </c>
      <c r="S4715">
        <v>0</v>
      </c>
      <c r="T4715">
        <v>0</v>
      </c>
      <c r="U4715">
        <v>0</v>
      </c>
      <c r="V4715">
        <v>0</v>
      </c>
      <c r="W4715">
        <v>0</v>
      </c>
      <c r="X4715">
        <v>9.0545071938514639</v>
      </c>
      <c r="Y4715">
        <v>0</v>
      </c>
      <c r="Z4715">
        <v>0</v>
      </c>
      <c r="AA4715">
        <v>0</v>
      </c>
      <c r="AB4715">
        <v>0</v>
      </c>
      <c r="AC4715">
        <v>0</v>
      </c>
      <c r="AD4715">
        <v>0</v>
      </c>
      <c r="AE4715">
        <v>9.0545071938514639</v>
      </c>
    </row>
    <row r="4716" spans="1:31" x14ac:dyDescent="0.3">
      <c r="A4716">
        <v>2461611</v>
      </c>
      <c r="B4716">
        <v>1</v>
      </c>
      <c r="C4716" t="s">
        <v>80</v>
      </c>
      <c r="D4716" t="s">
        <v>105</v>
      </c>
      <c r="E4716" t="s">
        <v>284</v>
      </c>
      <c r="F4716" t="s">
        <v>13742</v>
      </c>
      <c r="G4716" t="s">
        <v>149</v>
      </c>
      <c r="H4716" t="s">
        <v>135</v>
      </c>
      <c r="I4716" t="s">
        <v>136</v>
      </c>
      <c r="J4716" t="s">
        <v>137</v>
      </c>
      <c r="K4716" t="s">
        <v>138</v>
      </c>
      <c r="L4716" t="s">
        <v>13743</v>
      </c>
      <c r="M4716" t="s">
        <v>13744</v>
      </c>
      <c r="N4716">
        <v>0.76111111099999995</v>
      </c>
      <c r="O4716">
        <v>1</v>
      </c>
      <c r="P4716">
        <v>6040</v>
      </c>
      <c r="Q4716">
        <v>8</v>
      </c>
      <c r="R4716">
        <v>12</v>
      </c>
      <c r="S4716">
        <v>35</v>
      </c>
      <c r="T4716">
        <v>399</v>
      </c>
      <c r="U4716">
        <v>10</v>
      </c>
      <c r="V4716">
        <v>17</v>
      </c>
      <c r="W4716">
        <v>0.33500856610862201</v>
      </c>
      <c r="X4716">
        <v>1133.8192970453122</v>
      </c>
      <c r="Y4716">
        <v>45.892352655092729</v>
      </c>
      <c r="Z4716">
        <v>2.2701495598993056</v>
      </c>
      <c r="AA4716">
        <v>340.01490438659158</v>
      </c>
      <c r="AB4716">
        <v>285.15990502375712</v>
      </c>
      <c r="AC4716">
        <v>913.96759517798523</v>
      </c>
      <c r="AD4716">
        <v>164.04491297069305</v>
      </c>
      <c r="AE4716">
        <v>2885.5041253854397</v>
      </c>
    </row>
    <row r="4717" spans="1:31" x14ac:dyDescent="0.3">
      <c r="A4717">
        <v>2461860</v>
      </c>
      <c r="B4717">
        <v>1</v>
      </c>
      <c r="C4717" t="s">
        <v>80</v>
      </c>
      <c r="D4717" t="s">
        <v>90</v>
      </c>
      <c r="E4717" t="s">
        <v>173</v>
      </c>
      <c r="F4717" t="s">
        <v>13745</v>
      </c>
      <c r="G4717" t="s">
        <v>461</v>
      </c>
      <c r="H4717" t="s">
        <v>144</v>
      </c>
      <c r="I4717" t="s">
        <v>136</v>
      </c>
      <c r="J4717" t="s">
        <v>137</v>
      </c>
      <c r="K4717" t="s">
        <v>138</v>
      </c>
      <c r="L4717" t="s">
        <v>13746</v>
      </c>
      <c r="M4717" t="s">
        <v>13203</v>
      </c>
      <c r="N4717">
        <v>2.7741666660000002</v>
      </c>
      <c r="O4717">
        <v>0</v>
      </c>
      <c r="P4717">
        <v>0</v>
      </c>
      <c r="Q4717">
        <v>0</v>
      </c>
      <c r="R4717">
        <v>0</v>
      </c>
      <c r="S4717">
        <v>0</v>
      </c>
      <c r="T4717">
        <v>1</v>
      </c>
      <c r="U4717">
        <v>0</v>
      </c>
      <c r="V4717">
        <v>0</v>
      </c>
      <c r="W4717">
        <v>0</v>
      </c>
      <c r="X4717">
        <v>0</v>
      </c>
      <c r="Y4717">
        <v>0</v>
      </c>
      <c r="Z4717">
        <v>0</v>
      </c>
      <c r="AA4717">
        <v>0</v>
      </c>
      <c r="AB4717">
        <v>4.7426456992669932</v>
      </c>
      <c r="AC4717">
        <v>0</v>
      </c>
      <c r="AD4717">
        <v>0</v>
      </c>
      <c r="AE4717">
        <v>4.7426456992669932</v>
      </c>
    </row>
    <row r="4718" spans="1:31" x14ac:dyDescent="0.3">
      <c r="A4718">
        <v>2461657</v>
      </c>
      <c r="B4718">
        <v>1</v>
      </c>
      <c r="C4718" t="s">
        <v>80</v>
      </c>
      <c r="D4718" t="s">
        <v>91</v>
      </c>
      <c r="E4718" t="s">
        <v>132</v>
      </c>
      <c r="F4718" t="s">
        <v>13724</v>
      </c>
      <c r="G4718" t="s">
        <v>149</v>
      </c>
      <c r="H4718" t="s">
        <v>135</v>
      </c>
      <c r="I4718" t="s">
        <v>136</v>
      </c>
      <c r="J4718" t="s">
        <v>137</v>
      </c>
      <c r="K4718" t="s">
        <v>138</v>
      </c>
      <c r="L4718" t="s">
        <v>13747</v>
      </c>
      <c r="M4718" t="s">
        <v>13748</v>
      </c>
      <c r="N4718">
        <v>3.6077777769999999</v>
      </c>
      <c r="O4718">
        <v>3</v>
      </c>
      <c r="P4718">
        <v>16</v>
      </c>
      <c r="Q4718">
        <v>25</v>
      </c>
      <c r="R4718">
        <v>4</v>
      </c>
      <c r="S4718">
        <v>27</v>
      </c>
      <c r="T4718">
        <v>1</v>
      </c>
      <c r="U4718">
        <v>0</v>
      </c>
      <c r="V4718">
        <v>0</v>
      </c>
      <c r="W4718">
        <v>9.4958383065333383</v>
      </c>
      <c r="X4718">
        <v>14.112785310117356</v>
      </c>
      <c r="Y4718">
        <v>54.931354936953149</v>
      </c>
      <c r="Z4718">
        <v>3.6643805788310502</v>
      </c>
      <c r="AA4718">
        <v>444.32839442529058</v>
      </c>
      <c r="AB4718">
        <v>13.742807857899328</v>
      </c>
      <c r="AC4718">
        <v>0</v>
      </c>
      <c r="AD4718">
        <v>0</v>
      </c>
      <c r="AE4718">
        <v>540.27556141562491</v>
      </c>
    </row>
    <row r="4719" spans="1:31" x14ac:dyDescent="0.3">
      <c r="A4719">
        <v>2461906</v>
      </c>
      <c r="B4719">
        <v>1</v>
      </c>
      <c r="C4719" t="s">
        <v>80</v>
      </c>
      <c r="D4719" t="s">
        <v>93</v>
      </c>
      <c r="E4719" t="s">
        <v>159</v>
      </c>
      <c r="F4719" t="s">
        <v>13749</v>
      </c>
      <c r="G4719" t="s">
        <v>143</v>
      </c>
      <c r="H4719" t="s">
        <v>144</v>
      </c>
      <c r="I4719" t="s">
        <v>136</v>
      </c>
      <c r="J4719" t="s">
        <v>137</v>
      </c>
      <c r="K4719" t="s">
        <v>138</v>
      </c>
      <c r="L4719" t="s">
        <v>13750</v>
      </c>
      <c r="M4719" t="s">
        <v>13751</v>
      </c>
      <c r="N4719">
        <v>0.53444444400000002</v>
      </c>
      <c r="O4719">
        <v>0</v>
      </c>
      <c r="P4719">
        <v>91</v>
      </c>
      <c r="Q4719">
        <v>0</v>
      </c>
      <c r="R4719">
        <v>0</v>
      </c>
      <c r="S4719">
        <v>0</v>
      </c>
      <c r="T4719">
        <v>2</v>
      </c>
      <c r="U4719">
        <v>0</v>
      </c>
      <c r="V4719">
        <v>0</v>
      </c>
      <c r="W4719">
        <v>0</v>
      </c>
      <c r="X4719">
        <v>4.2513217914938517</v>
      </c>
      <c r="Y4719">
        <v>0</v>
      </c>
      <c r="Z4719">
        <v>0</v>
      </c>
      <c r="AA4719">
        <v>0</v>
      </c>
      <c r="AB4719">
        <v>6.6176202917976479E-3</v>
      </c>
      <c r="AC4719">
        <v>0</v>
      </c>
      <c r="AD4719">
        <v>0</v>
      </c>
      <c r="AE4719">
        <v>4.2579394117856495</v>
      </c>
    </row>
    <row r="4720" spans="1:31" x14ac:dyDescent="0.3">
      <c r="A4720">
        <v>2461574</v>
      </c>
      <c r="B4720">
        <v>1</v>
      </c>
      <c r="C4720" t="s">
        <v>80</v>
      </c>
      <c r="D4720" t="s">
        <v>84</v>
      </c>
      <c r="E4720" t="s">
        <v>159</v>
      </c>
      <c r="F4720" t="s">
        <v>13752</v>
      </c>
      <c r="G4720" t="s">
        <v>725</v>
      </c>
      <c r="H4720" t="s">
        <v>144</v>
      </c>
      <c r="I4720" t="s">
        <v>136</v>
      </c>
      <c r="J4720" t="s">
        <v>137</v>
      </c>
      <c r="K4720" t="s">
        <v>138</v>
      </c>
      <c r="L4720" t="s">
        <v>13753</v>
      </c>
      <c r="M4720" t="s">
        <v>13754</v>
      </c>
      <c r="N4720">
        <v>3.323611111</v>
      </c>
      <c r="O4720">
        <v>0</v>
      </c>
      <c r="P4720">
        <v>128</v>
      </c>
      <c r="Q4720">
        <v>0</v>
      </c>
      <c r="R4720">
        <v>23</v>
      </c>
      <c r="S4720">
        <v>0</v>
      </c>
      <c r="T4720">
        <v>12</v>
      </c>
      <c r="U4720">
        <v>0</v>
      </c>
      <c r="V4720">
        <v>0</v>
      </c>
      <c r="W4720">
        <v>0</v>
      </c>
      <c r="X4720">
        <v>74.06370212433346</v>
      </c>
      <c r="Y4720">
        <v>0</v>
      </c>
      <c r="Z4720">
        <v>11.124655308390862</v>
      </c>
      <c r="AA4720">
        <v>0</v>
      </c>
      <c r="AB4720">
        <v>7.5669000567631368</v>
      </c>
      <c r="AC4720">
        <v>0</v>
      </c>
      <c r="AD4720">
        <v>0</v>
      </c>
      <c r="AE4720">
        <v>92.755257489487448</v>
      </c>
    </row>
    <row r="4721" spans="1:31" x14ac:dyDescent="0.3">
      <c r="A4721">
        <v>2462052</v>
      </c>
      <c r="B4721">
        <v>1</v>
      </c>
      <c r="C4721" t="s">
        <v>81</v>
      </c>
      <c r="D4721" t="s">
        <v>113</v>
      </c>
      <c r="E4721" t="s">
        <v>147</v>
      </c>
      <c r="F4721" t="s">
        <v>13755</v>
      </c>
      <c r="G4721" t="s">
        <v>149</v>
      </c>
      <c r="H4721" t="s">
        <v>135</v>
      </c>
      <c r="I4721" t="s">
        <v>136</v>
      </c>
      <c r="J4721" t="s">
        <v>137</v>
      </c>
      <c r="K4721" t="s">
        <v>138</v>
      </c>
      <c r="L4721" t="s">
        <v>13756</v>
      </c>
      <c r="M4721" t="s">
        <v>13757</v>
      </c>
      <c r="N4721">
        <v>0.9425</v>
      </c>
      <c r="O4721">
        <v>0</v>
      </c>
      <c r="P4721">
        <v>286</v>
      </c>
      <c r="Q4721">
        <v>2</v>
      </c>
      <c r="R4721">
        <v>33</v>
      </c>
      <c r="S4721">
        <v>3</v>
      </c>
      <c r="T4721">
        <v>67</v>
      </c>
      <c r="U4721">
        <v>2</v>
      </c>
      <c r="V4721">
        <v>2</v>
      </c>
      <c r="W4721">
        <v>0</v>
      </c>
      <c r="X4721">
        <v>72.002403663423138</v>
      </c>
      <c r="Y4721">
        <v>20.751837602007093</v>
      </c>
      <c r="Z4721">
        <v>3.9152410483032201</v>
      </c>
      <c r="AA4721">
        <v>110.97932172276818</v>
      </c>
      <c r="AB4721">
        <v>36.873997336812124</v>
      </c>
      <c r="AC4721">
        <v>38.733092312665903</v>
      </c>
      <c r="AD4721">
        <v>0</v>
      </c>
      <c r="AE4721">
        <v>283.25589368597969</v>
      </c>
    </row>
    <row r="4722" spans="1:31" x14ac:dyDescent="0.3">
      <c r="A4722">
        <v>2462261</v>
      </c>
      <c r="B4722">
        <v>1</v>
      </c>
      <c r="C4722" t="s">
        <v>80</v>
      </c>
      <c r="D4722" t="s">
        <v>83</v>
      </c>
      <c r="E4722" t="s">
        <v>141</v>
      </c>
      <c r="F4722" t="s">
        <v>13758</v>
      </c>
      <c r="G4722" t="s">
        <v>156</v>
      </c>
      <c r="H4722" t="s">
        <v>144</v>
      </c>
      <c r="I4722" t="s">
        <v>136</v>
      </c>
      <c r="J4722" t="s">
        <v>137</v>
      </c>
      <c r="K4722" t="s">
        <v>138</v>
      </c>
      <c r="L4722" t="s">
        <v>13759</v>
      </c>
      <c r="M4722" t="s">
        <v>13760</v>
      </c>
      <c r="N4722">
        <v>1.0305555550000001</v>
      </c>
      <c r="O4722">
        <v>0</v>
      </c>
      <c r="P4722">
        <v>18</v>
      </c>
      <c r="Q4722">
        <v>0</v>
      </c>
      <c r="R4722">
        <v>0</v>
      </c>
      <c r="S4722">
        <v>0</v>
      </c>
      <c r="T4722">
        <v>6</v>
      </c>
      <c r="U4722">
        <v>0</v>
      </c>
      <c r="V4722">
        <v>0</v>
      </c>
      <c r="W4722">
        <v>0</v>
      </c>
      <c r="X4722">
        <v>8.2145660590597291</v>
      </c>
      <c r="Y4722">
        <v>0</v>
      </c>
      <c r="Z4722">
        <v>0</v>
      </c>
      <c r="AA4722">
        <v>0</v>
      </c>
      <c r="AB4722">
        <v>6.4152619899413859</v>
      </c>
      <c r="AC4722">
        <v>0</v>
      </c>
      <c r="AD4722">
        <v>0</v>
      </c>
      <c r="AE4722">
        <v>14.629828049001116</v>
      </c>
    </row>
    <row r="4723" spans="1:31" x14ac:dyDescent="0.3">
      <c r="A4723">
        <v>2462112</v>
      </c>
      <c r="B4723">
        <v>1</v>
      </c>
      <c r="C4723" t="s">
        <v>81</v>
      </c>
      <c r="D4723" t="s">
        <v>128</v>
      </c>
      <c r="E4723" t="s">
        <v>132</v>
      </c>
      <c r="F4723" t="s">
        <v>454</v>
      </c>
      <c r="G4723" t="s">
        <v>149</v>
      </c>
      <c r="H4723" t="s">
        <v>135</v>
      </c>
      <c r="I4723" t="s">
        <v>136</v>
      </c>
      <c r="J4723" t="s">
        <v>137</v>
      </c>
      <c r="K4723" t="s">
        <v>138</v>
      </c>
      <c r="L4723" t="s">
        <v>13761</v>
      </c>
      <c r="M4723" t="s">
        <v>13762</v>
      </c>
      <c r="N4723">
        <v>0.34861111099999997</v>
      </c>
      <c r="O4723">
        <v>0</v>
      </c>
      <c r="P4723">
        <v>1248</v>
      </c>
      <c r="Q4723">
        <v>4</v>
      </c>
      <c r="R4723">
        <v>2</v>
      </c>
      <c r="S4723">
        <v>10</v>
      </c>
      <c r="T4723">
        <v>86</v>
      </c>
      <c r="U4723">
        <v>0</v>
      </c>
      <c r="V4723">
        <v>0</v>
      </c>
      <c r="W4723">
        <v>0</v>
      </c>
      <c r="X4723">
        <v>49.133460535895253</v>
      </c>
      <c r="Y4723">
        <v>0.92475181346809854</v>
      </c>
      <c r="Z4723">
        <v>2.3792652374464381E-3</v>
      </c>
      <c r="AA4723">
        <v>9.0347960163389214</v>
      </c>
      <c r="AB4723">
        <v>6.0011643518811146</v>
      </c>
      <c r="AC4723">
        <v>0</v>
      </c>
      <c r="AD4723">
        <v>0</v>
      </c>
      <c r="AE4723">
        <v>65.096551982820827</v>
      </c>
    </row>
    <row r="4724" spans="1:31" x14ac:dyDescent="0.3">
      <c r="A4724">
        <v>2462158</v>
      </c>
      <c r="B4724">
        <v>1</v>
      </c>
      <c r="C4724" t="s">
        <v>80</v>
      </c>
      <c r="D4724" t="s">
        <v>83</v>
      </c>
      <c r="E4724" t="s">
        <v>173</v>
      </c>
      <c r="F4724" t="s">
        <v>13763</v>
      </c>
      <c r="G4724" t="s">
        <v>175</v>
      </c>
      <c r="H4724" t="s">
        <v>144</v>
      </c>
      <c r="I4724" t="s">
        <v>136</v>
      </c>
      <c r="J4724" t="s">
        <v>137</v>
      </c>
      <c r="K4724" t="s">
        <v>138</v>
      </c>
      <c r="L4724" t="s">
        <v>13764</v>
      </c>
      <c r="M4724" t="s">
        <v>13765</v>
      </c>
      <c r="N4724">
        <v>1.6955555550000001</v>
      </c>
      <c r="O4724">
        <v>0</v>
      </c>
      <c r="P4724">
        <v>1</v>
      </c>
      <c r="Q4724">
        <v>0</v>
      </c>
      <c r="R4724">
        <v>0</v>
      </c>
      <c r="S4724">
        <v>0</v>
      </c>
      <c r="T4724">
        <v>0</v>
      </c>
      <c r="U4724">
        <v>0</v>
      </c>
      <c r="V4724">
        <v>0</v>
      </c>
      <c r="W4724">
        <v>0</v>
      </c>
      <c r="X4724">
        <v>2.0980925109891313</v>
      </c>
      <c r="Y4724">
        <v>0</v>
      </c>
      <c r="Z4724">
        <v>0</v>
      </c>
      <c r="AA4724">
        <v>0</v>
      </c>
      <c r="AB4724">
        <v>0</v>
      </c>
      <c r="AC4724">
        <v>0</v>
      </c>
      <c r="AD4724">
        <v>0</v>
      </c>
      <c r="AE4724">
        <v>2.0980925109891313</v>
      </c>
    </row>
    <row r="4725" spans="1:31" x14ac:dyDescent="0.3">
      <c r="A4725">
        <v>2461617</v>
      </c>
      <c r="B4725">
        <v>1</v>
      </c>
      <c r="C4725" t="s">
        <v>80</v>
      </c>
      <c r="D4725" t="s">
        <v>99</v>
      </c>
      <c r="E4725" t="s">
        <v>173</v>
      </c>
      <c r="F4725" t="s">
        <v>13766</v>
      </c>
      <c r="G4725" t="s">
        <v>179</v>
      </c>
      <c r="H4725" t="s">
        <v>144</v>
      </c>
      <c r="I4725" t="s">
        <v>136</v>
      </c>
      <c r="J4725" t="s">
        <v>137</v>
      </c>
      <c r="K4725" t="s">
        <v>138</v>
      </c>
      <c r="L4725" t="s">
        <v>13767</v>
      </c>
      <c r="M4725" t="s">
        <v>13768</v>
      </c>
      <c r="N4725">
        <v>1.203888888</v>
      </c>
      <c r="O4725">
        <v>0</v>
      </c>
      <c r="P4725">
        <v>1</v>
      </c>
      <c r="Q4725">
        <v>0</v>
      </c>
      <c r="R4725">
        <v>0</v>
      </c>
      <c r="S4725">
        <v>0</v>
      </c>
      <c r="T4725">
        <v>0</v>
      </c>
      <c r="U4725">
        <v>0</v>
      </c>
      <c r="V4725">
        <v>0</v>
      </c>
      <c r="W4725">
        <v>0</v>
      </c>
      <c r="X4725">
        <v>0.7841798161995599</v>
      </c>
      <c r="Y4725">
        <v>0</v>
      </c>
      <c r="Z4725">
        <v>0</v>
      </c>
      <c r="AA4725">
        <v>0</v>
      </c>
      <c r="AB4725">
        <v>0</v>
      </c>
      <c r="AC4725">
        <v>0</v>
      </c>
      <c r="AD4725">
        <v>0</v>
      </c>
      <c r="AE4725">
        <v>0.7841798161995599</v>
      </c>
    </row>
    <row r="4726" spans="1:31" x14ac:dyDescent="0.3">
      <c r="A4726">
        <v>2461923</v>
      </c>
      <c r="B4726">
        <v>1</v>
      </c>
      <c r="C4726" t="s">
        <v>81</v>
      </c>
      <c r="D4726" t="s">
        <v>115</v>
      </c>
      <c r="E4726" t="s">
        <v>159</v>
      </c>
      <c r="F4726" t="s">
        <v>13769</v>
      </c>
      <c r="G4726" t="s">
        <v>725</v>
      </c>
      <c r="H4726" t="s">
        <v>144</v>
      </c>
      <c r="I4726" t="s">
        <v>136</v>
      </c>
      <c r="J4726" t="s">
        <v>137</v>
      </c>
      <c r="K4726" t="s">
        <v>138</v>
      </c>
      <c r="L4726" t="s">
        <v>13770</v>
      </c>
      <c r="M4726" t="s">
        <v>13771</v>
      </c>
      <c r="N4726">
        <v>3.926666666</v>
      </c>
      <c r="O4726">
        <v>0</v>
      </c>
      <c r="P4726">
        <v>83</v>
      </c>
      <c r="Q4726">
        <v>0</v>
      </c>
      <c r="R4726">
        <v>1</v>
      </c>
      <c r="S4726">
        <v>0</v>
      </c>
      <c r="T4726">
        <v>7</v>
      </c>
      <c r="U4726">
        <v>0</v>
      </c>
      <c r="V4726">
        <v>0</v>
      </c>
      <c r="W4726">
        <v>0</v>
      </c>
      <c r="X4726">
        <v>42.378671799291794</v>
      </c>
      <c r="Y4726">
        <v>0</v>
      </c>
      <c r="Z4726">
        <v>5.9757759523658494E-3</v>
      </c>
      <c r="AA4726">
        <v>0</v>
      </c>
      <c r="AB4726">
        <v>12.095573138999839</v>
      </c>
      <c r="AC4726">
        <v>0</v>
      </c>
      <c r="AD4726">
        <v>0</v>
      </c>
      <c r="AE4726">
        <v>54.480220714243998</v>
      </c>
    </row>
    <row r="4727" spans="1:31" x14ac:dyDescent="0.3">
      <c r="A4727">
        <v>2462192</v>
      </c>
      <c r="B4727">
        <v>1</v>
      </c>
      <c r="C4727" t="s">
        <v>80</v>
      </c>
      <c r="D4727" t="s">
        <v>84</v>
      </c>
      <c r="E4727" t="s">
        <v>173</v>
      </c>
      <c r="F4727" t="s">
        <v>13772</v>
      </c>
      <c r="G4727" t="s">
        <v>175</v>
      </c>
      <c r="H4727" t="s">
        <v>144</v>
      </c>
      <c r="I4727" t="s">
        <v>136</v>
      </c>
      <c r="J4727" t="s">
        <v>137</v>
      </c>
      <c r="K4727" t="s">
        <v>138</v>
      </c>
      <c r="L4727" t="s">
        <v>13773</v>
      </c>
      <c r="M4727" t="s">
        <v>13774</v>
      </c>
      <c r="N4727">
        <v>3.17</v>
      </c>
      <c r="O4727">
        <v>0</v>
      </c>
      <c r="P4727">
        <v>2</v>
      </c>
      <c r="Q4727">
        <v>0</v>
      </c>
      <c r="R4727">
        <v>0</v>
      </c>
      <c r="S4727">
        <v>0</v>
      </c>
      <c r="T4727">
        <v>0</v>
      </c>
      <c r="U4727">
        <v>0</v>
      </c>
      <c r="V4727">
        <v>0</v>
      </c>
      <c r="W4727">
        <v>0</v>
      </c>
      <c r="X4727">
        <v>2.8763202228880509</v>
      </c>
      <c r="Y4727">
        <v>0</v>
      </c>
      <c r="Z4727">
        <v>0</v>
      </c>
      <c r="AA4727">
        <v>0</v>
      </c>
      <c r="AB4727">
        <v>0</v>
      </c>
      <c r="AC4727">
        <v>0</v>
      </c>
      <c r="AD4727">
        <v>0</v>
      </c>
      <c r="AE4727">
        <v>2.8763202228880509</v>
      </c>
    </row>
    <row r="4728" spans="1:31" x14ac:dyDescent="0.3">
      <c r="A4728">
        <v>2461929</v>
      </c>
      <c r="B4728">
        <v>1</v>
      </c>
      <c r="C4728" t="s">
        <v>80</v>
      </c>
      <c r="D4728" t="s">
        <v>103</v>
      </c>
      <c r="E4728" t="s">
        <v>173</v>
      </c>
      <c r="F4728" t="s">
        <v>13775</v>
      </c>
      <c r="G4728" t="s">
        <v>179</v>
      </c>
      <c r="H4728" t="s">
        <v>144</v>
      </c>
      <c r="I4728" t="s">
        <v>136</v>
      </c>
      <c r="J4728" t="s">
        <v>137</v>
      </c>
      <c r="K4728" t="s">
        <v>138</v>
      </c>
      <c r="L4728" t="s">
        <v>13776</v>
      </c>
      <c r="M4728" t="s">
        <v>13777</v>
      </c>
      <c r="N4728">
        <v>2.0227777769999999</v>
      </c>
      <c r="O4728">
        <v>0</v>
      </c>
      <c r="P4728">
        <v>1</v>
      </c>
      <c r="Q4728">
        <v>0</v>
      </c>
      <c r="R4728">
        <v>1</v>
      </c>
      <c r="S4728">
        <v>0</v>
      </c>
      <c r="T4728">
        <v>0</v>
      </c>
      <c r="U4728">
        <v>0</v>
      </c>
      <c r="V4728">
        <v>0</v>
      </c>
      <c r="W4728">
        <v>0</v>
      </c>
      <c r="X4728">
        <v>0</v>
      </c>
      <c r="Y4728">
        <v>0</v>
      </c>
      <c r="Z4728">
        <v>0.71218893974766062</v>
      </c>
      <c r="AA4728">
        <v>0</v>
      </c>
      <c r="AB4728">
        <v>0</v>
      </c>
      <c r="AC4728">
        <v>0</v>
      </c>
      <c r="AD4728">
        <v>0</v>
      </c>
      <c r="AE4728">
        <v>0.71218893974766062</v>
      </c>
    </row>
    <row r="4729" spans="1:31" x14ac:dyDescent="0.3">
      <c r="A4729">
        <v>2462178</v>
      </c>
      <c r="B4729">
        <v>1</v>
      </c>
      <c r="C4729" t="s">
        <v>81</v>
      </c>
      <c r="D4729" t="s">
        <v>126</v>
      </c>
      <c r="E4729" t="s">
        <v>147</v>
      </c>
      <c r="F4729" t="s">
        <v>13778</v>
      </c>
      <c r="G4729" t="s">
        <v>134</v>
      </c>
      <c r="H4729" t="s">
        <v>135</v>
      </c>
      <c r="I4729" t="s">
        <v>136</v>
      </c>
      <c r="J4729" t="s">
        <v>137</v>
      </c>
      <c r="K4729" t="s">
        <v>138</v>
      </c>
      <c r="L4729" t="s">
        <v>13779</v>
      </c>
      <c r="M4729" t="s">
        <v>13780</v>
      </c>
      <c r="N4729">
        <v>1.824166666</v>
      </c>
      <c r="O4729">
        <v>0</v>
      </c>
      <c r="P4729">
        <v>215</v>
      </c>
      <c r="Q4729">
        <v>4</v>
      </c>
      <c r="R4729">
        <v>2</v>
      </c>
      <c r="S4729">
        <v>1</v>
      </c>
      <c r="T4729">
        <v>22</v>
      </c>
      <c r="U4729">
        <v>0</v>
      </c>
      <c r="V4729">
        <v>0</v>
      </c>
      <c r="W4729">
        <v>0</v>
      </c>
      <c r="X4729">
        <v>55.177993103993067</v>
      </c>
      <c r="Y4729">
        <v>1.9694893920695924</v>
      </c>
      <c r="Z4729">
        <v>1.9002324409457689</v>
      </c>
      <c r="AA4729">
        <v>2.4424663845566248</v>
      </c>
      <c r="AB4729">
        <v>16.78182234224716</v>
      </c>
      <c r="AC4729">
        <v>0</v>
      </c>
      <c r="AD4729">
        <v>0</v>
      </c>
      <c r="AE4729">
        <v>78.272003663812214</v>
      </c>
    </row>
    <row r="4730" spans="1:31" x14ac:dyDescent="0.3">
      <c r="A4730">
        <v>2461986</v>
      </c>
      <c r="B4730">
        <v>1</v>
      </c>
      <c r="C4730" t="s">
        <v>81</v>
      </c>
      <c r="D4730" t="s">
        <v>113</v>
      </c>
      <c r="E4730" t="s">
        <v>147</v>
      </c>
      <c r="F4730" t="s">
        <v>6347</v>
      </c>
      <c r="G4730" t="s">
        <v>149</v>
      </c>
      <c r="H4730" t="s">
        <v>135</v>
      </c>
      <c r="I4730" t="s">
        <v>136</v>
      </c>
      <c r="J4730" t="s">
        <v>137</v>
      </c>
      <c r="K4730" t="s">
        <v>138</v>
      </c>
      <c r="L4730" t="s">
        <v>13781</v>
      </c>
      <c r="M4730" t="s">
        <v>13782</v>
      </c>
      <c r="N4730">
        <v>3.5127777770000002</v>
      </c>
      <c r="O4730">
        <v>0</v>
      </c>
      <c r="P4730">
        <v>153</v>
      </c>
      <c r="Q4730">
        <v>0</v>
      </c>
      <c r="R4730">
        <v>11</v>
      </c>
      <c r="S4730">
        <v>0</v>
      </c>
      <c r="T4730">
        <v>15</v>
      </c>
      <c r="U4730">
        <v>0</v>
      </c>
      <c r="V4730">
        <v>0</v>
      </c>
      <c r="W4730">
        <v>0</v>
      </c>
      <c r="X4730">
        <v>150.60476817624962</v>
      </c>
      <c r="Y4730">
        <v>0</v>
      </c>
      <c r="Z4730">
        <v>5.0123728833493697</v>
      </c>
      <c r="AA4730">
        <v>0</v>
      </c>
      <c r="AB4730">
        <v>21.750984299532131</v>
      </c>
      <c r="AC4730">
        <v>0</v>
      </c>
      <c r="AD4730">
        <v>0</v>
      </c>
      <c r="AE4730">
        <v>177.36812535913111</v>
      </c>
    </row>
    <row r="4731" spans="1:31" x14ac:dyDescent="0.3">
      <c r="A4731">
        <v>2461886</v>
      </c>
      <c r="B4731">
        <v>1</v>
      </c>
      <c r="C4731" t="s">
        <v>80</v>
      </c>
      <c r="D4731" t="s">
        <v>105</v>
      </c>
      <c r="E4731" t="s">
        <v>182</v>
      </c>
      <c r="F4731" t="s">
        <v>1854</v>
      </c>
      <c r="G4731" t="s">
        <v>143</v>
      </c>
      <c r="H4731" t="s">
        <v>144</v>
      </c>
      <c r="I4731" t="s">
        <v>136</v>
      </c>
      <c r="J4731" t="s">
        <v>137</v>
      </c>
      <c r="K4731" t="s">
        <v>138</v>
      </c>
      <c r="L4731" t="s">
        <v>13783</v>
      </c>
      <c r="M4731" t="s">
        <v>13784</v>
      </c>
      <c r="N4731">
        <v>1.433333333</v>
      </c>
      <c r="O4731">
        <v>0</v>
      </c>
      <c r="P4731">
        <v>107</v>
      </c>
      <c r="Q4731">
        <v>0</v>
      </c>
      <c r="R4731">
        <v>0</v>
      </c>
      <c r="S4731">
        <v>0</v>
      </c>
      <c r="T4731">
        <v>7</v>
      </c>
      <c r="U4731">
        <v>0</v>
      </c>
      <c r="V4731">
        <v>0</v>
      </c>
      <c r="W4731">
        <v>0</v>
      </c>
      <c r="X4731">
        <v>43.317523814435773</v>
      </c>
      <c r="Y4731">
        <v>0</v>
      </c>
      <c r="Z4731">
        <v>0</v>
      </c>
      <c r="AA4731">
        <v>0</v>
      </c>
      <c r="AB4731">
        <v>14.458598286665838</v>
      </c>
      <c r="AC4731">
        <v>0</v>
      </c>
      <c r="AD4731">
        <v>0</v>
      </c>
      <c r="AE4731">
        <v>57.776122101101613</v>
      </c>
    </row>
    <row r="4732" spans="1:31" x14ac:dyDescent="0.3">
      <c r="A4732">
        <v>2461700</v>
      </c>
      <c r="B4732">
        <v>1</v>
      </c>
      <c r="C4732" t="s">
        <v>80</v>
      </c>
      <c r="D4732" t="s">
        <v>89</v>
      </c>
      <c r="E4732" t="s">
        <v>173</v>
      </c>
      <c r="F4732" t="s">
        <v>13785</v>
      </c>
      <c r="G4732" t="s">
        <v>175</v>
      </c>
      <c r="H4732" t="s">
        <v>144</v>
      </c>
      <c r="I4732" t="s">
        <v>136</v>
      </c>
      <c r="J4732" t="s">
        <v>137</v>
      </c>
      <c r="K4732" t="s">
        <v>138</v>
      </c>
      <c r="L4732" t="s">
        <v>13786</v>
      </c>
      <c r="M4732" t="s">
        <v>13787</v>
      </c>
      <c r="N4732">
        <v>3.8658333329999999</v>
      </c>
      <c r="O4732">
        <v>0</v>
      </c>
      <c r="P4732">
        <v>2</v>
      </c>
      <c r="Q4732">
        <v>0</v>
      </c>
      <c r="R4732">
        <v>0</v>
      </c>
      <c r="S4732">
        <v>0</v>
      </c>
      <c r="T4732">
        <v>0</v>
      </c>
      <c r="U4732">
        <v>0</v>
      </c>
      <c r="V4732">
        <v>0</v>
      </c>
      <c r="W4732">
        <v>0</v>
      </c>
      <c r="X4732">
        <v>1.4897340675148272</v>
      </c>
      <c r="Y4732">
        <v>0</v>
      </c>
      <c r="Z4732">
        <v>0</v>
      </c>
      <c r="AA4732">
        <v>0</v>
      </c>
      <c r="AB4732">
        <v>0</v>
      </c>
      <c r="AC4732">
        <v>0</v>
      </c>
      <c r="AD4732">
        <v>0</v>
      </c>
      <c r="AE4732">
        <v>1.4897340675148272</v>
      </c>
    </row>
    <row r="4733" spans="1:31" x14ac:dyDescent="0.3">
      <c r="A4733">
        <v>2462195</v>
      </c>
      <c r="B4733">
        <v>1</v>
      </c>
      <c r="C4733" t="s">
        <v>80</v>
      </c>
      <c r="D4733" t="s">
        <v>82</v>
      </c>
      <c r="E4733" t="s">
        <v>182</v>
      </c>
      <c r="F4733" t="s">
        <v>12147</v>
      </c>
      <c r="G4733" t="s">
        <v>156</v>
      </c>
      <c r="H4733" t="s">
        <v>144</v>
      </c>
      <c r="I4733" t="s">
        <v>136</v>
      </c>
      <c r="J4733" t="s">
        <v>137</v>
      </c>
      <c r="K4733" t="s">
        <v>138</v>
      </c>
      <c r="L4733" t="s">
        <v>13788</v>
      </c>
      <c r="M4733" t="s">
        <v>13789</v>
      </c>
      <c r="N4733">
        <v>3.4697222220000001</v>
      </c>
      <c r="O4733">
        <v>0</v>
      </c>
      <c r="P4733">
        <v>3</v>
      </c>
      <c r="Q4733">
        <v>0</v>
      </c>
      <c r="R4733">
        <v>0</v>
      </c>
      <c r="S4733">
        <v>0</v>
      </c>
      <c r="T4733">
        <v>27</v>
      </c>
      <c r="U4733">
        <v>0</v>
      </c>
      <c r="V4733">
        <v>0</v>
      </c>
      <c r="W4733">
        <v>0</v>
      </c>
      <c r="X4733">
        <v>5.5076078682746408</v>
      </c>
      <c r="Y4733">
        <v>0</v>
      </c>
      <c r="Z4733">
        <v>0</v>
      </c>
      <c r="AA4733">
        <v>0</v>
      </c>
      <c r="AB4733">
        <v>78.852123995580271</v>
      </c>
      <c r="AC4733">
        <v>0</v>
      </c>
      <c r="AD4733">
        <v>0</v>
      </c>
      <c r="AE4733">
        <v>84.359731863854918</v>
      </c>
    </row>
    <row r="4734" spans="1:31" x14ac:dyDescent="0.3">
      <c r="A4734">
        <v>2461631</v>
      </c>
      <c r="B4734">
        <v>1</v>
      </c>
      <c r="C4734" t="s">
        <v>80</v>
      </c>
      <c r="D4734" t="s">
        <v>83</v>
      </c>
      <c r="E4734" t="s">
        <v>147</v>
      </c>
      <c r="F4734" t="s">
        <v>8974</v>
      </c>
      <c r="G4734" t="s">
        <v>134</v>
      </c>
      <c r="H4734" t="s">
        <v>135</v>
      </c>
      <c r="I4734" t="s">
        <v>136</v>
      </c>
      <c r="J4734" t="s">
        <v>137</v>
      </c>
      <c r="K4734" t="s">
        <v>138</v>
      </c>
      <c r="L4734" t="s">
        <v>13790</v>
      </c>
      <c r="M4734" t="s">
        <v>13791</v>
      </c>
      <c r="N4734">
        <v>2.622777777</v>
      </c>
      <c r="O4734">
        <v>0</v>
      </c>
      <c r="P4734">
        <v>0</v>
      </c>
      <c r="Q4734">
        <v>0</v>
      </c>
      <c r="R4734">
        <v>0</v>
      </c>
      <c r="S4734">
        <v>0</v>
      </c>
      <c r="T4734">
        <v>22</v>
      </c>
      <c r="U4734">
        <v>0</v>
      </c>
      <c r="V4734">
        <v>4</v>
      </c>
      <c r="W4734">
        <v>0</v>
      </c>
      <c r="X4734">
        <v>0</v>
      </c>
      <c r="Y4734">
        <v>0</v>
      </c>
      <c r="Z4734">
        <v>0</v>
      </c>
      <c r="AA4734">
        <v>0</v>
      </c>
      <c r="AB4734">
        <v>202.08558978877846</v>
      </c>
      <c r="AC4734">
        <v>0</v>
      </c>
      <c r="AD4734">
        <v>103.67578635822724</v>
      </c>
      <c r="AE4734">
        <v>305.76137614700571</v>
      </c>
    </row>
    <row r="4735" spans="1:31" x14ac:dyDescent="0.3">
      <c r="A4735">
        <v>2461654</v>
      </c>
      <c r="B4735">
        <v>1</v>
      </c>
      <c r="C4735" t="s">
        <v>80</v>
      </c>
      <c r="D4735" t="s">
        <v>93</v>
      </c>
      <c r="E4735" t="s">
        <v>141</v>
      </c>
      <c r="F4735" t="s">
        <v>13792</v>
      </c>
      <c r="G4735" t="s">
        <v>200</v>
      </c>
      <c r="H4735" t="s">
        <v>144</v>
      </c>
      <c r="I4735" t="s">
        <v>136</v>
      </c>
      <c r="J4735" t="s">
        <v>137</v>
      </c>
      <c r="K4735" t="s">
        <v>138</v>
      </c>
      <c r="L4735" t="s">
        <v>13793</v>
      </c>
      <c r="M4735" t="s">
        <v>13794</v>
      </c>
      <c r="N4735">
        <v>4.653611111</v>
      </c>
      <c r="O4735">
        <v>0</v>
      </c>
      <c r="P4735">
        <v>39</v>
      </c>
      <c r="Q4735">
        <v>0</v>
      </c>
      <c r="R4735">
        <v>0</v>
      </c>
      <c r="S4735">
        <v>0</v>
      </c>
      <c r="T4735">
        <v>0</v>
      </c>
      <c r="U4735">
        <v>0</v>
      </c>
      <c r="V4735">
        <v>0</v>
      </c>
      <c r="W4735">
        <v>0</v>
      </c>
      <c r="X4735">
        <v>10.865881469757634</v>
      </c>
      <c r="Y4735">
        <v>0</v>
      </c>
      <c r="Z4735">
        <v>0</v>
      </c>
      <c r="AA4735">
        <v>0</v>
      </c>
      <c r="AB4735">
        <v>0</v>
      </c>
      <c r="AC4735">
        <v>0</v>
      </c>
      <c r="AD4735">
        <v>0</v>
      </c>
      <c r="AE4735">
        <v>10.865881469757634</v>
      </c>
    </row>
    <row r="4736" spans="1:31" x14ac:dyDescent="0.3">
      <c r="A4736">
        <v>2462218</v>
      </c>
      <c r="B4736">
        <v>1</v>
      </c>
      <c r="C4736" t="s">
        <v>80</v>
      </c>
      <c r="D4736" t="s">
        <v>96</v>
      </c>
      <c r="E4736" t="s">
        <v>173</v>
      </c>
      <c r="F4736" t="s">
        <v>13795</v>
      </c>
      <c r="G4736" t="s">
        <v>175</v>
      </c>
      <c r="H4736" t="s">
        <v>144</v>
      </c>
      <c r="I4736" t="s">
        <v>136</v>
      </c>
      <c r="J4736" t="s">
        <v>137</v>
      </c>
      <c r="K4736" t="s">
        <v>138</v>
      </c>
      <c r="L4736" t="s">
        <v>13796</v>
      </c>
      <c r="M4736" t="s">
        <v>13797</v>
      </c>
      <c r="N4736">
        <v>3.3577777769999999</v>
      </c>
      <c r="O4736">
        <v>0</v>
      </c>
      <c r="P4736">
        <v>1</v>
      </c>
      <c r="Q4736">
        <v>0</v>
      </c>
      <c r="R4736">
        <v>0</v>
      </c>
      <c r="S4736">
        <v>0</v>
      </c>
      <c r="T4736">
        <v>0</v>
      </c>
      <c r="U4736">
        <v>0</v>
      </c>
      <c r="V4736">
        <v>0</v>
      </c>
      <c r="W4736">
        <v>0</v>
      </c>
      <c r="X4736">
        <v>0.89403534029662113</v>
      </c>
      <c r="Y4736">
        <v>0</v>
      </c>
      <c r="Z4736">
        <v>0</v>
      </c>
      <c r="AA4736">
        <v>0</v>
      </c>
      <c r="AB4736">
        <v>0</v>
      </c>
      <c r="AC4736">
        <v>0</v>
      </c>
      <c r="AD4736">
        <v>0</v>
      </c>
      <c r="AE4736">
        <v>0.89403534029662113</v>
      </c>
    </row>
    <row r="4737" spans="1:31" x14ac:dyDescent="0.3">
      <c r="A4737">
        <v>2461677</v>
      </c>
      <c r="B4737">
        <v>1</v>
      </c>
      <c r="C4737" t="s">
        <v>80</v>
      </c>
      <c r="D4737" t="s">
        <v>96</v>
      </c>
      <c r="E4737" t="s">
        <v>173</v>
      </c>
      <c r="F4737" t="s">
        <v>13631</v>
      </c>
      <c r="G4737" t="s">
        <v>461</v>
      </c>
      <c r="H4737" t="s">
        <v>144</v>
      </c>
      <c r="I4737" t="s">
        <v>136</v>
      </c>
      <c r="J4737" t="s">
        <v>137</v>
      </c>
      <c r="K4737" t="s">
        <v>138</v>
      </c>
      <c r="L4737" t="s">
        <v>13798</v>
      </c>
      <c r="M4737" t="s">
        <v>13799</v>
      </c>
      <c r="N4737">
        <v>4.4022222219999998</v>
      </c>
      <c r="O4737">
        <v>0</v>
      </c>
      <c r="P4737">
        <v>1</v>
      </c>
      <c r="Q4737">
        <v>0</v>
      </c>
      <c r="R4737">
        <v>0</v>
      </c>
      <c r="S4737">
        <v>0</v>
      </c>
      <c r="T4737">
        <v>0</v>
      </c>
      <c r="U4737">
        <v>0</v>
      </c>
      <c r="V4737">
        <v>0</v>
      </c>
      <c r="W4737">
        <v>0</v>
      </c>
      <c r="X4737">
        <v>0.46322374046149239</v>
      </c>
      <c r="Y4737">
        <v>0</v>
      </c>
      <c r="Z4737">
        <v>0</v>
      </c>
      <c r="AA4737">
        <v>0</v>
      </c>
      <c r="AB4737">
        <v>0</v>
      </c>
      <c r="AC4737">
        <v>0</v>
      </c>
      <c r="AD4737">
        <v>0</v>
      </c>
      <c r="AE4737">
        <v>0.46322374046149239</v>
      </c>
    </row>
    <row r="4738" spans="1:31" x14ac:dyDescent="0.3">
      <c r="A4738">
        <v>2461554</v>
      </c>
      <c r="B4738">
        <v>1</v>
      </c>
      <c r="C4738" t="s">
        <v>80</v>
      </c>
      <c r="D4738" t="s">
        <v>93</v>
      </c>
      <c r="E4738" t="s">
        <v>159</v>
      </c>
      <c r="F4738" t="s">
        <v>13800</v>
      </c>
      <c r="G4738" t="s">
        <v>725</v>
      </c>
      <c r="H4738" t="s">
        <v>144</v>
      </c>
      <c r="I4738" t="s">
        <v>136</v>
      </c>
      <c r="J4738" t="s">
        <v>137</v>
      </c>
      <c r="K4738" t="s">
        <v>138</v>
      </c>
      <c r="L4738" t="s">
        <v>13801</v>
      </c>
      <c r="M4738" t="s">
        <v>13802</v>
      </c>
      <c r="N4738">
        <v>0.61583333299999998</v>
      </c>
      <c r="O4738">
        <v>0</v>
      </c>
      <c r="P4738">
        <v>17</v>
      </c>
      <c r="Q4738">
        <v>0</v>
      </c>
      <c r="R4738">
        <v>11</v>
      </c>
      <c r="S4738">
        <v>0</v>
      </c>
      <c r="T4738">
        <v>5</v>
      </c>
      <c r="U4738">
        <v>0</v>
      </c>
      <c r="V4738">
        <v>0</v>
      </c>
      <c r="W4738">
        <v>0</v>
      </c>
      <c r="X4738">
        <v>0.76011783287677037</v>
      </c>
      <c r="Y4738">
        <v>0</v>
      </c>
      <c r="Z4738">
        <v>1.0789478193071846</v>
      </c>
      <c r="AA4738">
        <v>0</v>
      </c>
      <c r="AB4738">
        <v>0.15779506656058007</v>
      </c>
      <c r="AC4738">
        <v>0</v>
      </c>
      <c r="AD4738">
        <v>0</v>
      </c>
      <c r="AE4738">
        <v>1.9968607187445351</v>
      </c>
    </row>
    <row r="4739" spans="1:31" x14ac:dyDescent="0.3">
      <c r="A4739">
        <v>2461717</v>
      </c>
      <c r="B4739">
        <v>1</v>
      </c>
      <c r="C4739" t="s">
        <v>80</v>
      </c>
      <c r="D4739" t="s">
        <v>99</v>
      </c>
      <c r="E4739" t="s">
        <v>147</v>
      </c>
      <c r="F4739" t="s">
        <v>13803</v>
      </c>
      <c r="G4739" t="s">
        <v>161</v>
      </c>
      <c r="H4739" t="s">
        <v>135</v>
      </c>
      <c r="I4739" t="s">
        <v>136</v>
      </c>
      <c r="J4739" t="s">
        <v>137</v>
      </c>
      <c r="K4739" t="s">
        <v>162</v>
      </c>
      <c r="L4739" t="s">
        <v>13804</v>
      </c>
      <c r="M4739" t="s">
        <v>13805</v>
      </c>
      <c r="N4739">
        <v>5.2794444440000001</v>
      </c>
      <c r="O4739">
        <v>3</v>
      </c>
      <c r="P4739">
        <v>682</v>
      </c>
      <c r="Q4739">
        <v>0</v>
      </c>
      <c r="R4739">
        <v>6</v>
      </c>
      <c r="S4739">
        <v>2</v>
      </c>
      <c r="T4739">
        <v>69</v>
      </c>
      <c r="U4739">
        <v>0</v>
      </c>
      <c r="V4739">
        <v>0</v>
      </c>
      <c r="W4739">
        <v>82.886620951532976</v>
      </c>
      <c r="X4739">
        <v>823.3733592345294</v>
      </c>
      <c r="Y4739">
        <v>0</v>
      </c>
      <c r="Z4739">
        <v>6.2677145404116068</v>
      </c>
      <c r="AA4739">
        <v>603.77408175938251</v>
      </c>
      <c r="AB4739">
        <v>293.67612325237019</v>
      </c>
      <c r="AC4739">
        <v>0</v>
      </c>
      <c r="AD4739">
        <v>0</v>
      </c>
      <c r="AE4739">
        <v>1809.9778997382266</v>
      </c>
    </row>
    <row r="4740" spans="1:31" x14ac:dyDescent="0.3">
      <c r="A4740">
        <v>2461568</v>
      </c>
      <c r="B4740">
        <v>1</v>
      </c>
      <c r="C4740" t="s">
        <v>80</v>
      </c>
      <c r="D4740" t="s">
        <v>95</v>
      </c>
      <c r="E4740" t="s">
        <v>169</v>
      </c>
      <c r="F4740" t="s">
        <v>1881</v>
      </c>
      <c r="G4740" t="s">
        <v>149</v>
      </c>
      <c r="H4740" t="s">
        <v>135</v>
      </c>
      <c r="I4740" t="s">
        <v>136</v>
      </c>
      <c r="J4740" t="s">
        <v>137</v>
      </c>
      <c r="K4740" t="s">
        <v>138</v>
      </c>
      <c r="L4740" t="s">
        <v>13806</v>
      </c>
      <c r="M4740" t="s">
        <v>13807</v>
      </c>
      <c r="N4740">
        <v>0.49888888799999997</v>
      </c>
      <c r="O4740">
        <v>5</v>
      </c>
      <c r="P4740">
        <v>401</v>
      </c>
      <c r="Q4740">
        <v>8</v>
      </c>
      <c r="R4740">
        <v>1</v>
      </c>
      <c r="S4740">
        <v>39</v>
      </c>
      <c r="T4740">
        <v>18</v>
      </c>
      <c r="U4740">
        <v>4</v>
      </c>
      <c r="V4740">
        <v>0</v>
      </c>
      <c r="W4740">
        <v>0.55106224702145545</v>
      </c>
      <c r="X4740">
        <v>49.340284035695824</v>
      </c>
      <c r="Y4740">
        <v>43.638740232925954</v>
      </c>
      <c r="Z4740">
        <v>0.49983059340237207</v>
      </c>
      <c r="AA4740">
        <v>192.06758632886741</v>
      </c>
      <c r="AB4740">
        <v>3.4965524546023197</v>
      </c>
      <c r="AC4740">
        <v>106.76451385609769</v>
      </c>
      <c r="AD4740">
        <v>0</v>
      </c>
      <c r="AE4740">
        <v>396.35856974861304</v>
      </c>
    </row>
    <row r="4741" spans="1:31" x14ac:dyDescent="0.3">
      <c r="A4741">
        <v>2462155</v>
      </c>
      <c r="B4741">
        <v>1</v>
      </c>
      <c r="C4741" t="s">
        <v>80</v>
      </c>
      <c r="D4741" t="s">
        <v>82</v>
      </c>
      <c r="E4741" t="s">
        <v>173</v>
      </c>
      <c r="F4741" t="s">
        <v>13808</v>
      </c>
      <c r="G4741" t="s">
        <v>179</v>
      </c>
      <c r="H4741" t="s">
        <v>144</v>
      </c>
      <c r="I4741" t="s">
        <v>136</v>
      </c>
      <c r="J4741" t="s">
        <v>137</v>
      </c>
      <c r="K4741" t="s">
        <v>138</v>
      </c>
      <c r="L4741" t="s">
        <v>13809</v>
      </c>
      <c r="M4741" t="s">
        <v>13810</v>
      </c>
      <c r="N4741">
        <v>2.9552777770000001</v>
      </c>
      <c r="O4741">
        <v>0</v>
      </c>
      <c r="P4741">
        <v>0</v>
      </c>
      <c r="Q4741">
        <v>0</v>
      </c>
      <c r="R4741">
        <v>0</v>
      </c>
      <c r="S4741">
        <v>0</v>
      </c>
      <c r="T4741">
        <v>2</v>
      </c>
      <c r="U4741">
        <v>0</v>
      </c>
      <c r="V4741">
        <v>0</v>
      </c>
      <c r="W4741">
        <v>0</v>
      </c>
      <c r="X4741">
        <v>0</v>
      </c>
      <c r="Y4741">
        <v>0</v>
      </c>
      <c r="Z4741">
        <v>0</v>
      </c>
      <c r="AA4741">
        <v>0</v>
      </c>
      <c r="AB4741">
        <v>3.4789858509308242</v>
      </c>
      <c r="AC4741">
        <v>0</v>
      </c>
      <c r="AD4741">
        <v>0</v>
      </c>
      <c r="AE4741">
        <v>3.4789858509308242</v>
      </c>
    </row>
    <row r="4742" spans="1:31" x14ac:dyDescent="0.3">
      <c r="A4742">
        <v>2461783</v>
      </c>
      <c r="B4742">
        <v>1</v>
      </c>
      <c r="C4742" t="s">
        <v>80</v>
      </c>
      <c r="D4742" t="s">
        <v>86</v>
      </c>
      <c r="E4742" t="s">
        <v>173</v>
      </c>
      <c r="F4742" t="s">
        <v>13811</v>
      </c>
      <c r="G4742" t="s">
        <v>175</v>
      </c>
      <c r="H4742" t="s">
        <v>144</v>
      </c>
      <c r="I4742" t="s">
        <v>136</v>
      </c>
      <c r="J4742" t="s">
        <v>137</v>
      </c>
      <c r="K4742" t="s">
        <v>138</v>
      </c>
      <c r="L4742" t="s">
        <v>13812</v>
      </c>
      <c r="M4742" t="s">
        <v>13813</v>
      </c>
      <c r="N4742">
        <v>4.4866666659999996</v>
      </c>
      <c r="O4742">
        <v>0</v>
      </c>
      <c r="P4742">
        <v>2</v>
      </c>
      <c r="Q4742">
        <v>0</v>
      </c>
      <c r="R4742">
        <v>0</v>
      </c>
      <c r="S4742">
        <v>0</v>
      </c>
      <c r="T4742">
        <v>0</v>
      </c>
      <c r="U4742">
        <v>0</v>
      </c>
      <c r="V4742">
        <v>0</v>
      </c>
      <c r="W4742">
        <v>0</v>
      </c>
      <c r="X4742">
        <v>3.7360018497223315</v>
      </c>
      <c r="Y4742">
        <v>0</v>
      </c>
      <c r="Z4742">
        <v>0</v>
      </c>
      <c r="AA4742">
        <v>0</v>
      </c>
      <c r="AB4742">
        <v>0</v>
      </c>
      <c r="AC4742">
        <v>0</v>
      </c>
      <c r="AD4742">
        <v>0</v>
      </c>
      <c r="AE4742">
        <v>3.7360018497223315</v>
      </c>
    </row>
    <row r="4743" spans="1:31" x14ac:dyDescent="0.3">
      <c r="A4743">
        <v>2461903</v>
      </c>
      <c r="B4743">
        <v>1</v>
      </c>
      <c r="C4743" t="s">
        <v>80</v>
      </c>
      <c r="D4743" t="s">
        <v>82</v>
      </c>
      <c r="E4743" t="s">
        <v>173</v>
      </c>
      <c r="F4743" t="s">
        <v>13814</v>
      </c>
      <c r="G4743" t="s">
        <v>179</v>
      </c>
      <c r="H4743" t="s">
        <v>144</v>
      </c>
      <c r="I4743" t="s">
        <v>136</v>
      </c>
      <c r="J4743" t="s">
        <v>137</v>
      </c>
      <c r="K4743" t="s">
        <v>138</v>
      </c>
      <c r="L4743" t="s">
        <v>13815</v>
      </c>
      <c r="M4743" t="s">
        <v>13816</v>
      </c>
      <c r="N4743">
        <v>1.7961111110000001</v>
      </c>
      <c r="O4743">
        <v>0</v>
      </c>
      <c r="P4743">
        <v>9</v>
      </c>
      <c r="Q4743">
        <v>0</v>
      </c>
      <c r="R4743">
        <v>0</v>
      </c>
      <c r="S4743">
        <v>0</v>
      </c>
      <c r="T4743">
        <v>0</v>
      </c>
      <c r="U4743">
        <v>0</v>
      </c>
      <c r="V4743">
        <v>0</v>
      </c>
      <c r="W4743">
        <v>0</v>
      </c>
      <c r="X4743">
        <v>3.3923724789577512</v>
      </c>
      <c r="Y4743">
        <v>0</v>
      </c>
      <c r="Z4743">
        <v>0</v>
      </c>
      <c r="AA4743">
        <v>0</v>
      </c>
      <c r="AB4743">
        <v>0</v>
      </c>
      <c r="AC4743">
        <v>0</v>
      </c>
      <c r="AD4743">
        <v>0</v>
      </c>
      <c r="AE4743">
        <v>3.3923724789577512</v>
      </c>
    </row>
    <row r="4744" spans="1:31" x14ac:dyDescent="0.3">
      <c r="A4744">
        <v>2461946</v>
      </c>
      <c r="B4744">
        <v>1</v>
      </c>
      <c r="C4744" t="s">
        <v>81</v>
      </c>
      <c r="D4744" t="s">
        <v>113</v>
      </c>
      <c r="E4744" t="s">
        <v>284</v>
      </c>
      <c r="F4744" t="s">
        <v>13234</v>
      </c>
      <c r="G4744" t="s">
        <v>149</v>
      </c>
      <c r="H4744" t="s">
        <v>135</v>
      </c>
      <c r="I4744" t="s">
        <v>136</v>
      </c>
      <c r="J4744" t="s">
        <v>137</v>
      </c>
      <c r="K4744" t="s">
        <v>138</v>
      </c>
      <c r="L4744" t="s">
        <v>13817</v>
      </c>
      <c r="M4744" t="s">
        <v>13818</v>
      </c>
      <c r="N4744">
        <v>0.702287777</v>
      </c>
      <c r="O4744">
        <v>0</v>
      </c>
      <c r="P4744">
        <v>11899</v>
      </c>
      <c r="Q4744">
        <v>3</v>
      </c>
      <c r="R4744">
        <v>172</v>
      </c>
      <c r="S4744">
        <v>19</v>
      </c>
      <c r="T4744">
        <v>1944</v>
      </c>
      <c r="U4744">
        <v>5</v>
      </c>
      <c r="V4744">
        <v>15</v>
      </c>
      <c r="W4744">
        <v>0</v>
      </c>
      <c r="X4744">
        <v>2602.8885215232744</v>
      </c>
      <c r="Y4744">
        <v>16.177142734903565</v>
      </c>
      <c r="Z4744">
        <v>18.418604925296389</v>
      </c>
      <c r="AA4744">
        <v>393.97441110757256</v>
      </c>
      <c r="AB4744">
        <v>1479.3378847908339</v>
      </c>
      <c r="AC4744">
        <v>343.7836008190414</v>
      </c>
      <c r="AD4744">
        <v>40.550913884223483</v>
      </c>
      <c r="AE4744">
        <v>4895.1310797851456</v>
      </c>
    </row>
    <row r="4745" spans="1:31" x14ac:dyDescent="0.3">
      <c r="A4745">
        <v>2461803</v>
      </c>
      <c r="B4745">
        <v>1</v>
      </c>
      <c r="C4745" t="s">
        <v>81</v>
      </c>
      <c r="D4745" t="s">
        <v>116</v>
      </c>
      <c r="E4745" t="s">
        <v>169</v>
      </c>
      <c r="F4745" t="s">
        <v>13819</v>
      </c>
      <c r="G4745" t="s">
        <v>149</v>
      </c>
      <c r="H4745" t="s">
        <v>135</v>
      </c>
      <c r="I4745" t="s">
        <v>136</v>
      </c>
      <c r="J4745" t="s">
        <v>137</v>
      </c>
      <c r="K4745" t="s">
        <v>138</v>
      </c>
      <c r="L4745" t="s">
        <v>13820</v>
      </c>
      <c r="M4745" t="s">
        <v>13821</v>
      </c>
      <c r="N4745">
        <v>9.4166665999999996E-2</v>
      </c>
      <c r="O4745">
        <v>0</v>
      </c>
      <c r="P4745">
        <v>771</v>
      </c>
      <c r="Q4745">
        <v>0</v>
      </c>
      <c r="R4745">
        <v>46</v>
      </c>
      <c r="S4745">
        <v>0</v>
      </c>
      <c r="T4745">
        <v>229</v>
      </c>
      <c r="U4745">
        <v>1</v>
      </c>
      <c r="V4745">
        <v>0</v>
      </c>
      <c r="W4745">
        <v>0</v>
      </c>
      <c r="X4745">
        <v>11.796722287120241</v>
      </c>
      <c r="Y4745">
        <v>0</v>
      </c>
      <c r="Z4745">
        <v>0.51599019463463081</v>
      </c>
      <c r="AA4745">
        <v>0</v>
      </c>
      <c r="AB4745">
        <v>9.9611491128563898</v>
      </c>
      <c r="AC4745">
        <v>5.1707791469466979</v>
      </c>
      <c r="AD4745">
        <v>0</v>
      </c>
      <c r="AE4745">
        <v>27.444640741557961</v>
      </c>
    </row>
    <row r="4746" spans="1:31" x14ac:dyDescent="0.3">
      <c r="A4746">
        <v>2461969</v>
      </c>
      <c r="B4746">
        <v>1</v>
      </c>
      <c r="C4746" t="s">
        <v>80</v>
      </c>
      <c r="D4746" t="s">
        <v>99</v>
      </c>
      <c r="E4746" t="s">
        <v>141</v>
      </c>
      <c r="F4746" t="s">
        <v>13822</v>
      </c>
      <c r="G4746" t="s">
        <v>143</v>
      </c>
      <c r="H4746" t="s">
        <v>144</v>
      </c>
      <c r="I4746" t="s">
        <v>136</v>
      </c>
      <c r="J4746" t="s">
        <v>137</v>
      </c>
      <c r="K4746" t="s">
        <v>138</v>
      </c>
      <c r="L4746" t="s">
        <v>13823</v>
      </c>
      <c r="M4746" t="s">
        <v>13824</v>
      </c>
      <c r="N4746">
        <v>0.80472222199999999</v>
      </c>
      <c r="O4746">
        <v>0</v>
      </c>
      <c r="P4746">
        <v>47</v>
      </c>
      <c r="Q4746">
        <v>0</v>
      </c>
      <c r="R4746">
        <v>0</v>
      </c>
      <c r="S4746">
        <v>0</v>
      </c>
      <c r="T4746">
        <v>8</v>
      </c>
      <c r="U4746">
        <v>0</v>
      </c>
      <c r="V4746">
        <v>0</v>
      </c>
      <c r="W4746">
        <v>0</v>
      </c>
      <c r="X4746">
        <v>16.106261366994303</v>
      </c>
      <c r="Y4746">
        <v>0</v>
      </c>
      <c r="Z4746">
        <v>0</v>
      </c>
      <c r="AA4746">
        <v>0</v>
      </c>
      <c r="AB4746">
        <v>7.2772954738076612</v>
      </c>
      <c r="AC4746">
        <v>0</v>
      </c>
      <c r="AD4746">
        <v>0</v>
      </c>
      <c r="AE4746">
        <v>23.383556840801965</v>
      </c>
    </row>
    <row r="4747" spans="1:31" x14ac:dyDescent="0.3">
      <c r="A4747">
        <v>2462095</v>
      </c>
      <c r="B4747">
        <v>1</v>
      </c>
      <c r="C4747" t="s">
        <v>81</v>
      </c>
      <c r="D4747" t="s">
        <v>121</v>
      </c>
      <c r="E4747" t="s">
        <v>141</v>
      </c>
      <c r="F4747" t="s">
        <v>13825</v>
      </c>
      <c r="G4747" t="s">
        <v>156</v>
      </c>
      <c r="H4747" t="s">
        <v>144</v>
      </c>
      <c r="I4747" t="s">
        <v>136</v>
      </c>
      <c r="J4747" t="s">
        <v>137</v>
      </c>
      <c r="K4747" t="s">
        <v>138</v>
      </c>
      <c r="L4747" t="s">
        <v>13826</v>
      </c>
      <c r="M4747" t="s">
        <v>13827</v>
      </c>
      <c r="N4747">
        <v>1.510277777</v>
      </c>
      <c r="O4747">
        <v>0</v>
      </c>
      <c r="P4747">
        <v>60</v>
      </c>
      <c r="Q4747">
        <v>0</v>
      </c>
      <c r="R4747">
        <v>0</v>
      </c>
      <c r="S4747">
        <v>0</v>
      </c>
      <c r="T4747">
        <v>8</v>
      </c>
      <c r="U4747">
        <v>0</v>
      </c>
      <c r="V4747">
        <v>0</v>
      </c>
      <c r="W4747">
        <v>0</v>
      </c>
      <c r="X4747">
        <v>16.882723565208185</v>
      </c>
      <c r="Y4747">
        <v>0</v>
      </c>
      <c r="Z4747">
        <v>0</v>
      </c>
      <c r="AA4747">
        <v>0</v>
      </c>
      <c r="AB4747">
        <v>5.6445302297462758</v>
      </c>
      <c r="AC4747">
        <v>0</v>
      </c>
      <c r="AD4747">
        <v>0</v>
      </c>
      <c r="AE4747">
        <v>22.527253794954461</v>
      </c>
    </row>
    <row r="4748" spans="1:31" x14ac:dyDescent="0.3">
      <c r="A4748">
        <v>2462026</v>
      </c>
      <c r="B4748">
        <v>1</v>
      </c>
      <c r="C4748" t="s">
        <v>81</v>
      </c>
      <c r="D4748" t="s">
        <v>113</v>
      </c>
      <c r="E4748" t="s">
        <v>147</v>
      </c>
      <c r="F4748" t="s">
        <v>13828</v>
      </c>
      <c r="G4748" t="s">
        <v>528</v>
      </c>
      <c r="H4748" t="s">
        <v>135</v>
      </c>
      <c r="I4748" t="s">
        <v>136</v>
      </c>
      <c r="J4748" t="s">
        <v>137</v>
      </c>
      <c r="K4748" t="s">
        <v>138</v>
      </c>
      <c r="L4748" t="s">
        <v>13829</v>
      </c>
      <c r="M4748" t="s">
        <v>13830</v>
      </c>
      <c r="N4748">
        <v>2.9513888879999999</v>
      </c>
      <c r="O4748">
        <v>0</v>
      </c>
      <c r="P4748">
        <v>0</v>
      </c>
      <c r="Q4748">
        <v>0</v>
      </c>
      <c r="R4748">
        <v>0</v>
      </c>
      <c r="S4748">
        <v>1</v>
      </c>
      <c r="T4748">
        <v>0</v>
      </c>
      <c r="U4748">
        <v>0</v>
      </c>
      <c r="V4748">
        <v>0</v>
      </c>
      <c r="W4748">
        <v>0</v>
      </c>
      <c r="X4748">
        <v>0</v>
      </c>
      <c r="Y4748">
        <v>0</v>
      </c>
      <c r="Z4748">
        <v>0</v>
      </c>
      <c r="AA4748">
        <v>467.77956691308526</v>
      </c>
      <c r="AB4748">
        <v>0</v>
      </c>
      <c r="AC4748">
        <v>0</v>
      </c>
      <c r="AD4748">
        <v>0</v>
      </c>
      <c r="AE4748">
        <v>467.77956691308526</v>
      </c>
    </row>
    <row r="4749" spans="1:31" x14ac:dyDescent="0.3">
      <c r="A4749">
        <v>2461883</v>
      </c>
      <c r="B4749">
        <v>1</v>
      </c>
      <c r="C4749" t="s">
        <v>80</v>
      </c>
      <c r="D4749" t="s">
        <v>107</v>
      </c>
      <c r="E4749" t="s">
        <v>141</v>
      </c>
      <c r="F4749" t="s">
        <v>13831</v>
      </c>
      <c r="G4749" t="s">
        <v>143</v>
      </c>
      <c r="H4749" t="s">
        <v>144</v>
      </c>
      <c r="I4749" t="s">
        <v>136</v>
      </c>
      <c r="J4749" t="s">
        <v>137</v>
      </c>
      <c r="K4749" t="s">
        <v>138</v>
      </c>
      <c r="L4749" t="s">
        <v>13832</v>
      </c>
      <c r="M4749" t="s">
        <v>13833</v>
      </c>
      <c r="N4749">
        <v>0.47111111100000003</v>
      </c>
      <c r="O4749">
        <v>0</v>
      </c>
      <c r="P4749">
        <v>56</v>
      </c>
      <c r="Q4749">
        <v>0</v>
      </c>
      <c r="R4749">
        <v>0</v>
      </c>
      <c r="S4749">
        <v>0</v>
      </c>
      <c r="T4749">
        <v>7</v>
      </c>
      <c r="U4749">
        <v>0</v>
      </c>
      <c r="V4749">
        <v>0</v>
      </c>
      <c r="W4749">
        <v>0</v>
      </c>
      <c r="X4749">
        <v>5.8357158456576093</v>
      </c>
      <c r="Y4749">
        <v>0</v>
      </c>
      <c r="Z4749">
        <v>0</v>
      </c>
      <c r="AA4749">
        <v>0</v>
      </c>
      <c r="AB4749">
        <v>1.8287549085945742</v>
      </c>
      <c r="AC4749">
        <v>0</v>
      </c>
      <c r="AD4749">
        <v>0</v>
      </c>
      <c r="AE4749">
        <v>7.6644707542521839</v>
      </c>
    </row>
    <row r="4750" spans="1:31" x14ac:dyDescent="0.3">
      <c r="A4750">
        <v>2461634</v>
      </c>
      <c r="B4750">
        <v>1</v>
      </c>
      <c r="C4750" t="s">
        <v>80</v>
      </c>
      <c r="D4750" t="s">
        <v>92</v>
      </c>
      <c r="E4750" t="s">
        <v>173</v>
      </c>
      <c r="F4750" t="s">
        <v>13834</v>
      </c>
      <c r="G4750" t="s">
        <v>461</v>
      </c>
      <c r="H4750" t="s">
        <v>144</v>
      </c>
      <c r="I4750" t="s">
        <v>136</v>
      </c>
      <c r="J4750" t="s">
        <v>137</v>
      </c>
      <c r="K4750" t="s">
        <v>138</v>
      </c>
      <c r="L4750" t="s">
        <v>13835</v>
      </c>
      <c r="M4750" t="s">
        <v>13836</v>
      </c>
      <c r="N4750">
        <v>2.8963888880000002</v>
      </c>
      <c r="O4750">
        <v>0</v>
      </c>
      <c r="P4750">
        <v>3</v>
      </c>
      <c r="Q4750">
        <v>0</v>
      </c>
      <c r="R4750">
        <v>0</v>
      </c>
      <c r="S4750">
        <v>0</v>
      </c>
      <c r="T4750">
        <v>0</v>
      </c>
      <c r="U4750">
        <v>0</v>
      </c>
      <c r="V4750">
        <v>0</v>
      </c>
      <c r="W4750">
        <v>0</v>
      </c>
      <c r="X4750">
        <v>2.7579791048468318</v>
      </c>
      <c r="Y4750">
        <v>0</v>
      </c>
      <c r="Z4750">
        <v>0</v>
      </c>
      <c r="AA4750">
        <v>0</v>
      </c>
      <c r="AB4750">
        <v>0</v>
      </c>
      <c r="AC4750">
        <v>0</v>
      </c>
      <c r="AD4750">
        <v>0</v>
      </c>
      <c r="AE4750">
        <v>2.7579791048468318</v>
      </c>
    </row>
    <row r="4751" spans="1:31" x14ac:dyDescent="0.3">
      <c r="A4751">
        <v>2461740</v>
      </c>
      <c r="B4751">
        <v>1</v>
      </c>
      <c r="C4751" t="s">
        <v>81</v>
      </c>
      <c r="D4751" t="s">
        <v>112</v>
      </c>
      <c r="E4751" t="s">
        <v>169</v>
      </c>
      <c r="F4751" t="s">
        <v>7308</v>
      </c>
      <c r="G4751" t="s">
        <v>149</v>
      </c>
      <c r="H4751" t="s">
        <v>135</v>
      </c>
      <c r="I4751" t="s">
        <v>136</v>
      </c>
      <c r="J4751" t="s">
        <v>137</v>
      </c>
      <c r="K4751" t="s">
        <v>138</v>
      </c>
      <c r="L4751" t="s">
        <v>13837</v>
      </c>
      <c r="M4751" t="s">
        <v>13838</v>
      </c>
      <c r="N4751">
        <v>0.62305555499999998</v>
      </c>
      <c r="O4751">
        <v>1</v>
      </c>
      <c r="P4751">
        <v>0</v>
      </c>
      <c r="Q4751">
        <v>92</v>
      </c>
      <c r="R4751">
        <v>23</v>
      </c>
      <c r="S4751">
        <v>5</v>
      </c>
      <c r="T4751">
        <v>0</v>
      </c>
      <c r="U4751">
        <v>1</v>
      </c>
      <c r="V4751">
        <v>0</v>
      </c>
      <c r="W4751">
        <v>0.19264298225669249</v>
      </c>
      <c r="X4751">
        <v>0</v>
      </c>
      <c r="Y4751">
        <v>26.078321405237212</v>
      </c>
      <c r="Z4751">
        <v>2.0326435959205034</v>
      </c>
      <c r="AA4751">
        <v>8.3618858801833174</v>
      </c>
      <c r="AB4751">
        <v>0</v>
      </c>
      <c r="AC4751">
        <v>3.1819797289212035</v>
      </c>
      <c r="AD4751">
        <v>0</v>
      </c>
      <c r="AE4751">
        <v>39.847473592518931</v>
      </c>
    </row>
    <row r="4752" spans="1:31" x14ac:dyDescent="0.3">
      <c r="A4752">
        <v>2462132</v>
      </c>
      <c r="B4752">
        <v>1</v>
      </c>
      <c r="C4752" t="s">
        <v>80</v>
      </c>
      <c r="D4752" t="s">
        <v>90</v>
      </c>
      <c r="E4752" t="s">
        <v>173</v>
      </c>
      <c r="F4752" t="s">
        <v>13839</v>
      </c>
      <c r="G4752" t="s">
        <v>175</v>
      </c>
      <c r="H4752" t="s">
        <v>144</v>
      </c>
      <c r="I4752" t="s">
        <v>136</v>
      </c>
      <c r="J4752" t="s">
        <v>137</v>
      </c>
      <c r="K4752" t="s">
        <v>138</v>
      </c>
      <c r="L4752" t="s">
        <v>13840</v>
      </c>
      <c r="M4752" t="s">
        <v>13841</v>
      </c>
      <c r="N4752">
        <v>1.9297222220000001</v>
      </c>
      <c r="O4752">
        <v>0</v>
      </c>
      <c r="P4752">
        <v>1</v>
      </c>
      <c r="Q4752">
        <v>0</v>
      </c>
      <c r="R4752">
        <v>0</v>
      </c>
      <c r="S4752">
        <v>0</v>
      </c>
      <c r="T4752">
        <v>0</v>
      </c>
      <c r="U4752">
        <v>0</v>
      </c>
      <c r="V4752">
        <v>0</v>
      </c>
      <c r="W4752">
        <v>0</v>
      </c>
      <c r="X4752">
        <v>2.3157577008723171</v>
      </c>
      <c r="Y4752">
        <v>0</v>
      </c>
      <c r="Z4752">
        <v>0</v>
      </c>
      <c r="AA4752">
        <v>0</v>
      </c>
      <c r="AB4752">
        <v>0</v>
      </c>
      <c r="AC4752">
        <v>0</v>
      </c>
      <c r="AD4752">
        <v>0</v>
      </c>
      <c r="AE4752">
        <v>2.3157577008723171</v>
      </c>
    </row>
    <row r="4753" spans="1:31" x14ac:dyDescent="0.3">
      <c r="A4753">
        <v>2461591</v>
      </c>
      <c r="B4753">
        <v>1</v>
      </c>
      <c r="C4753" t="s">
        <v>80</v>
      </c>
      <c r="D4753" t="s">
        <v>105</v>
      </c>
      <c r="E4753" t="s">
        <v>141</v>
      </c>
      <c r="F4753" t="s">
        <v>13842</v>
      </c>
      <c r="G4753" t="s">
        <v>143</v>
      </c>
      <c r="H4753" t="s">
        <v>144</v>
      </c>
      <c r="I4753" t="s">
        <v>136</v>
      </c>
      <c r="J4753" t="s">
        <v>137</v>
      </c>
      <c r="K4753" t="s">
        <v>138</v>
      </c>
      <c r="L4753" t="s">
        <v>13843</v>
      </c>
      <c r="M4753" t="s">
        <v>13844</v>
      </c>
      <c r="N4753">
        <v>1.0013888879999999</v>
      </c>
      <c r="O4753">
        <v>0</v>
      </c>
      <c r="P4753">
        <v>45</v>
      </c>
      <c r="Q4753">
        <v>0</v>
      </c>
      <c r="R4753">
        <v>3</v>
      </c>
      <c r="S4753">
        <v>0</v>
      </c>
      <c r="T4753">
        <v>6</v>
      </c>
      <c r="U4753">
        <v>0</v>
      </c>
      <c r="V4753">
        <v>0</v>
      </c>
      <c r="W4753">
        <v>0</v>
      </c>
      <c r="X4753">
        <v>7.3306086733488804</v>
      </c>
      <c r="Y4753">
        <v>0</v>
      </c>
      <c r="Z4753">
        <v>2.5625790065092018E-3</v>
      </c>
      <c r="AA4753">
        <v>0</v>
      </c>
      <c r="AB4753">
        <v>1.8989458246579434</v>
      </c>
      <c r="AC4753">
        <v>0</v>
      </c>
      <c r="AD4753">
        <v>0</v>
      </c>
      <c r="AE4753">
        <v>9.2321170770133332</v>
      </c>
    </row>
    <row r="4754" spans="1:31" x14ac:dyDescent="0.3">
      <c r="A4754">
        <v>2462221</v>
      </c>
      <c r="B4754">
        <v>1</v>
      </c>
      <c r="C4754" t="s">
        <v>80</v>
      </c>
      <c r="D4754" t="s">
        <v>90</v>
      </c>
      <c r="E4754" t="s">
        <v>173</v>
      </c>
      <c r="F4754" t="s">
        <v>13845</v>
      </c>
      <c r="G4754" t="s">
        <v>175</v>
      </c>
      <c r="H4754" t="s">
        <v>144</v>
      </c>
      <c r="I4754" t="s">
        <v>136</v>
      </c>
      <c r="J4754" t="s">
        <v>137</v>
      </c>
      <c r="K4754" t="s">
        <v>138</v>
      </c>
      <c r="L4754" t="s">
        <v>13846</v>
      </c>
      <c r="M4754" t="s">
        <v>13847</v>
      </c>
      <c r="N4754">
        <v>1.4797222219999999</v>
      </c>
      <c r="O4754">
        <v>0</v>
      </c>
      <c r="P4754">
        <v>3</v>
      </c>
      <c r="Q4754">
        <v>0</v>
      </c>
      <c r="R4754">
        <v>0</v>
      </c>
      <c r="S4754">
        <v>0</v>
      </c>
      <c r="T4754">
        <v>0</v>
      </c>
      <c r="U4754">
        <v>0</v>
      </c>
      <c r="V4754">
        <v>0</v>
      </c>
      <c r="W4754">
        <v>0</v>
      </c>
      <c r="X4754">
        <v>3.6426974277701119</v>
      </c>
      <c r="Y4754">
        <v>0</v>
      </c>
      <c r="Z4754">
        <v>0</v>
      </c>
      <c r="AA4754">
        <v>0</v>
      </c>
      <c r="AB4754">
        <v>0</v>
      </c>
      <c r="AC4754">
        <v>0</v>
      </c>
      <c r="AD4754">
        <v>0</v>
      </c>
      <c r="AE4754">
        <v>3.6426974277701119</v>
      </c>
    </row>
    <row r="4755" spans="1:31" x14ac:dyDescent="0.3">
      <c r="A4755">
        <v>2461557</v>
      </c>
      <c r="B4755">
        <v>1</v>
      </c>
      <c r="C4755" t="s">
        <v>80</v>
      </c>
      <c r="D4755" t="s">
        <v>93</v>
      </c>
      <c r="E4755" t="s">
        <v>141</v>
      </c>
      <c r="F4755" t="s">
        <v>12666</v>
      </c>
      <c r="G4755" t="s">
        <v>156</v>
      </c>
      <c r="H4755" t="s">
        <v>144</v>
      </c>
      <c r="I4755" t="s">
        <v>136</v>
      </c>
      <c r="J4755" t="s">
        <v>137</v>
      </c>
      <c r="K4755" t="s">
        <v>138</v>
      </c>
      <c r="L4755" t="s">
        <v>13848</v>
      </c>
      <c r="M4755" t="s">
        <v>13849</v>
      </c>
      <c r="N4755">
        <v>2.1577777770000002</v>
      </c>
      <c r="O4755">
        <v>0</v>
      </c>
      <c r="P4755">
        <v>0</v>
      </c>
      <c r="Q4755">
        <v>0</v>
      </c>
      <c r="R4755">
        <v>4</v>
      </c>
      <c r="S4755">
        <v>0</v>
      </c>
      <c r="T4755">
        <v>1</v>
      </c>
      <c r="U4755">
        <v>0</v>
      </c>
      <c r="V4755">
        <v>0</v>
      </c>
      <c r="W4755">
        <v>0</v>
      </c>
      <c r="X4755">
        <v>0</v>
      </c>
      <c r="Y4755">
        <v>0</v>
      </c>
      <c r="Z4755">
        <v>8.190163858836037</v>
      </c>
      <c r="AA4755">
        <v>0</v>
      </c>
      <c r="AB4755">
        <v>0.12050562485738101</v>
      </c>
      <c r="AC4755">
        <v>0</v>
      </c>
      <c r="AD4755">
        <v>0</v>
      </c>
      <c r="AE4755">
        <v>8.3106694836934185</v>
      </c>
    </row>
    <row r="4756" spans="1:31" x14ac:dyDescent="0.3">
      <c r="A4756">
        <v>2461680</v>
      </c>
      <c r="B4756">
        <v>1</v>
      </c>
      <c r="C4756" t="s">
        <v>80</v>
      </c>
      <c r="D4756" t="s">
        <v>97</v>
      </c>
      <c r="E4756" t="s">
        <v>132</v>
      </c>
      <c r="F4756" t="s">
        <v>13850</v>
      </c>
      <c r="G4756" t="s">
        <v>161</v>
      </c>
      <c r="H4756" t="s">
        <v>135</v>
      </c>
      <c r="I4756" t="s">
        <v>136</v>
      </c>
      <c r="J4756" t="s">
        <v>137</v>
      </c>
      <c r="K4756" t="s">
        <v>162</v>
      </c>
      <c r="L4756" t="s">
        <v>13851</v>
      </c>
      <c r="M4756" t="s">
        <v>13852</v>
      </c>
      <c r="N4756">
        <v>5.7750000000000004</v>
      </c>
      <c r="O4756">
        <v>12</v>
      </c>
      <c r="P4756">
        <v>3330</v>
      </c>
      <c r="Q4756">
        <v>0</v>
      </c>
      <c r="R4756">
        <v>101</v>
      </c>
      <c r="S4756">
        <v>4</v>
      </c>
      <c r="T4756">
        <v>281</v>
      </c>
      <c r="U4756">
        <v>0</v>
      </c>
      <c r="V4756">
        <v>2</v>
      </c>
      <c r="W4756">
        <v>631.5396735059785</v>
      </c>
      <c r="X4756">
        <v>8442.0005431863883</v>
      </c>
      <c r="Y4756">
        <v>0</v>
      </c>
      <c r="Z4756">
        <v>230.6082370677297</v>
      </c>
      <c r="AA4756">
        <v>453.86646919154725</v>
      </c>
      <c r="AB4756">
        <v>1915.3995518020483</v>
      </c>
      <c r="AC4756">
        <v>0</v>
      </c>
      <c r="AD4756">
        <v>702.56054202624148</v>
      </c>
      <c r="AE4756">
        <v>12375.975016779934</v>
      </c>
    </row>
    <row r="4757" spans="1:31" x14ac:dyDescent="0.3">
      <c r="A4757">
        <v>2461872</v>
      </c>
      <c r="B4757">
        <v>1</v>
      </c>
      <c r="C4757" t="s">
        <v>81</v>
      </c>
      <c r="D4757" t="s">
        <v>118</v>
      </c>
      <c r="E4757" t="s">
        <v>147</v>
      </c>
      <c r="F4757" t="s">
        <v>13853</v>
      </c>
      <c r="G4757" t="s">
        <v>134</v>
      </c>
      <c r="H4757" t="s">
        <v>135</v>
      </c>
      <c r="I4757" t="s">
        <v>136</v>
      </c>
      <c r="J4757" t="s">
        <v>137</v>
      </c>
      <c r="K4757" t="s">
        <v>138</v>
      </c>
      <c r="L4757" t="s">
        <v>13854</v>
      </c>
      <c r="M4757" t="s">
        <v>13855</v>
      </c>
      <c r="N4757">
        <v>6.1097222220000003</v>
      </c>
      <c r="O4757">
        <v>0</v>
      </c>
      <c r="P4757">
        <v>0</v>
      </c>
      <c r="Q4757">
        <v>0</v>
      </c>
      <c r="R4757">
        <v>6</v>
      </c>
      <c r="S4757">
        <v>0</v>
      </c>
      <c r="T4757">
        <v>5</v>
      </c>
      <c r="U4757">
        <v>0</v>
      </c>
      <c r="V4757">
        <v>0</v>
      </c>
      <c r="W4757">
        <v>0</v>
      </c>
      <c r="X4757">
        <v>0</v>
      </c>
      <c r="Y4757">
        <v>0</v>
      </c>
      <c r="Z4757">
        <v>7.2331455051647024</v>
      </c>
      <c r="AA4757">
        <v>0</v>
      </c>
      <c r="AB4757">
        <v>66.307540450705801</v>
      </c>
      <c r="AC4757">
        <v>0</v>
      </c>
      <c r="AD4757">
        <v>0</v>
      </c>
      <c r="AE4757">
        <v>73.540685955870501</v>
      </c>
    </row>
    <row r="4758" spans="1:31" x14ac:dyDescent="0.3">
      <c r="A4758">
        <v>2462098</v>
      </c>
      <c r="B4758">
        <v>1</v>
      </c>
      <c r="C4758" t="s">
        <v>81</v>
      </c>
      <c r="D4758" t="s">
        <v>125</v>
      </c>
      <c r="E4758" t="s">
        <v>132</v>
      </c>
      <c r="F4758" t="s">
        <v>666</v>
      </c>
      <c r="G4758" t="s">
        <v>149</v>
      </c>
      <c r="H4758" t="s">
        <v>135</v>
      </c>
      <c r="I4758" t="s">
        <v>136</v>
      </c>
      <c r="J4758" t="s">
        <v>137</v>
      </c>
      <c r="K4758" t="s">
        <v>138</v>
      </c>
      <c r="L4758" t="s">
        <v>13856</v>
      </c>
      <c r="M4758" t="s">
        <v>13857</v>
      </c>
      <c r="N4758">
        <v>5.7347222220000003</v>
      </c>
      <c r="O4758">
        <v>0</v>
      </c>
      <c r="P4758">
        <v>0</v>
      </c>
      <c r="Q4758">
        <v>45</v>
      </c>
      <c r="R4758">
        <v>34</v>
      </c>
      <c r="S4758">
        <v>1</v>
      </c>
      <c r="T4758">
        <v>0</v>
      </c>
      <c r="U4758">
        <v>0</v>
      </c>
      <c r="V4758">
        <v>0</v>
      </c>
      <c r="W4758">
        <v>0</v>
      </c>
      <c r="X4758">
        <v>0</v>
      </c>
      <c r="Y4758">
        <v>88.668649563574661</v>
      </c>
      <c r="Z4758">
        <v>95.825488544923246</v>
      </c>
      <c r="AA4758">
        <v>50.527652624292713</v>
      </c>
      <c r="AB4758">
        <v>0</v>
      </c>
      <c r="AC4758">
        <v>0</v>
      </c>
      <c r="AD4758">
        <v>0</v>
      </c>
      <c r="AE4758">
        <v>235.02179073279063</v>
      </c>
    </row>
    <row r="4759" spans="1:31" x14ac:dyDescent="0.3">
      <c r="A4759">
        <v>2461766</v>
      </c>
      <c r="B4759">
        <v>1</v>
      </c>
      <c r="C4759" t="s">
        <v>81</v>
      </c>
      <c r="D4759" t="s">
        <v>112</v>
      </c>
      <c r="E4759" t="s">
        <v>173</v>
      </c>
      <c r="F4759" t="s">
        <v>13858</v>
      </c>
      <c r="G4759" t="s">
        <v>461</v>
      </c>
      <c r="H4759" t="s">
        <v>144</v>
      </c>
      <c r="I4759" t="s">
        <v>136</v>
      </c>
      <c r="J4759" t="s">
        <v>137</v>
      </c>
      <c r="K4759" t="s">
        <v>138</v>
      </c>
      <c r="L4759" t="s">
        <v>13859</v>
      </c>
      <c r="M4759" t="s">
        <v>13206</v>
      </c>
      <c r="N4759">
        <v>0.79111111099999998</v>
      </c>
      <c r="O4759">
        <v>0</v>
      </c>
      <c r="P4759">
        <v>2</v>
      </c>
      <c r="Q4759">
        <v>0</v>
      </c>
      <c r="R4759">
        <v>0</v>
      </c>
      <c r="S4759">
        <v>0</v>
      </c>
      <c r="T4759">
        <v>0</v>
      </c>
      <c r="U4759">
        <v>0</v>
      </c>
      <c r="V4759">
        <v>0</v>
      </c>
      <c r="W4759">
        <v>0</v>
      </c>
      <c r="X4759">
        <v>0.45069479259039996</v>
      </c>
      <c r="Y4759">
        <v>0</v>
      </c>
      <c r="Z4759">
        <v>0</v>
      </c>
      <c r="AA4759">
        <v>0</v>
      </c>
      <c r="AB4759">
        <v>0</v>
      </c>
      <c r="AC4759">
        <v>0</v>
      </c>
      <c r="AD4759">
        <v>0</v>
      </c>
      <c r="AE4759">
        <v>0.45069479259039996</v>
      </c>
    </row>
    <row r="4760" spans="1:31" x14ac:dyDescent="0.3">
      <c r="A4760">
        <v>2461663</v>
      </c>
      <c r="B4760">
        <v>1</v>
      </c>
      <c r="C4760" t="s">
        <v>80</v>
      </c>
      <c r="D4760" t="s">
        <v>94</v>
      </c>
      <c r="E4760" t="s">
        <v>141</v>
      </c>
      <c r="F4760" t="s">
        <v>13649</v>
      </c>
      <c r="G4760" t="s">
        <v>156</v>
      </c>
      <c r="H4760" t="s">
        <v>144</v>
      </c>
      <c r="I4760" t="s">
        <v>136</v>
      </c>
      <c r="J4760" t="s">
        <v>137</v>
      </c>
      <c r="K4760" t="s">
        <v>138</v>
      </c>
      <c r="L4760" t="s">
        <v>13860</v>
      </c>
      <c r="M4760" t="s">
        <v>13861</v>
      </c>
      <c r="N4760">
        <v>0.73111111100000004</v>
      </c>
      <c r="O4760">
        <v>0</v>
      </c>
      <c r="P4760">
        <v>2</v>
      </c>
      <c r="Q4760">
        <v>0</v>
      </c>
      <c r="R4760">
        <v>0</v>
      </c>
      <c r="S4760">
        <v>0</v>
      </c>
      <c r="T4760">
        <v>0</v>
      </c>
      <c r="U4760">
        <v>0</v>
      </c>
      <c r="V4760">
        <v>0</v>
      </c>
      <c r="W4760">
        <v>0</v>
      </c>
      <c r="X4760">
        <v>2.1167930348108244</v>
      </c>
      <c r="Y4760">
        <v>0</v>
      </c>
      <c r="Z4760">
        <v>0</v>
      </c>
      <c r="AA4760">
        <v>0</v>
      </c>
      <c r="AB4760">
        <v>0</v>
      </c>
      <c r="AC4760">
        <v>0</v>
      </c>
      <c r="AD4760">
        <v>0</v>
      </c>
      <c r="AE4760">
        <v>2.1167930348108244</v>
      </c>
    </row>
    <row r="4761" spans="1:31" x14ac:dyDescent="0.3">
      <c r="A4761">
        <v>2461666</v>
      </c>
      <c r="B4761">
        <v>1</v>
      </c>
      <c r="C4761" t="s">
        <v>80</v>
      </c>
      <c r="D4761" t="s">
        <v>89</v>
      </c>
      <c r="E4761" t="s">
        <v>173</v>
      </c>
      <c r="F4761" t="s">
        <v>13862</v>
      </c>
      <c r="G4761" t="s">
        <v>179</v>
      </c>
      <c r="H4761" t="s">
        <v>144</v>
      </c>
      <c r="I4761" t="s">
        <v>136</v>
      </c>
      <c r="J4761" t="s">
        <v>137</v>
      </c>
      <c r="K4761" t="s">
        <v>138</v>
      </c>
      <c r="L4761" t="s">
        <v>13863</v>
      </c>
      <c r="M4761" t="s">
        <v>13864</v>
      </c>
      <c r="N4761">
        <v>1.571111111</v>
      </c>
      <c r="O4761">
        <v>0</v>
      </c>
      <c r="P4761">
        <v>16</v>
      </c>
      <c r="Q4761">
        <v>0</v>
      </c>
      <c r="R4761">
        <v>0</v>
      </c>
      <c r="S4761">
        <v>0</v>
      </c>
      <c r="T4761">
        <v>0</v>
      </c>
      <c r="U4761">
        <v>0</v>
      </c>
      <c r="V4761">
        <v>0</v>
      </c>
      <c r="W4761">
        <v>0</v>
      </c>
      <c r="X4761">
        <v>12.538076264084372</v>
      </c>
      <c r="Y4761">
        <v>0</v>
      </c>
      <c r="Z4761">
        <v>0</v>
      </c>
      <c r="AA4761">
        <v>0</v>
      </c>
      <c r="AB4761">
        <v>0</v>
      </c>
      <c r="AC4761">
        <v>0</v>
      </c>
      <c r="AD4761">
        <v>0</v>
      </c>
      <c r="AE4761">
        <v>12.538076264084372</v>
      </c>
    </row>
    <row r="4762" spans="1:31" x14ac:dyDescent="0.3">
      <c r="A4762">
        <v>2461912</v>
      </c>
      <c r="B4762">
        <v>1</v>
      </c>
      <c r="C4762" t="s">
        <v>81</v>
      </c>
      <c r="D4762" t="s">
        <v>115</v>
      </c>
      <c r="E4762" t="s">
        <v>141</v>
      </c>
      <c r="F4762" t="s">
        <v>13865</v>
      </c>
      <c r="G4762" t="s">
        <v>1552</v>
      </c>
      <c r="H4762" t="s">
        <v>144</v>
      </c>
      <c r="I4762" t="s">
        <v>136</v>
      </c>
      <c r="J4762" t="s">
        <v>137</v>
      </c>
      <c r="K4762" t="s">
        <v>138</v>
      </c>
      <c r="L4762" t="s">
        <v>13866</v>
      </c>
      <c r="M4762" t="s">
        <v>13867</v>
      </c>
      <c r="N4762">
        <v>2.5625</v>
      </c>
      <c r="O4762">
        <v>0</v>
      </c>
      <c r="P4762">
        <v>93</v>
      </c>
      <c r="Q4762">
        <v>0</v>
      </c>
      <c r="R4762">
        <v>2</v>
      </c>
      <c r="S4762">
        <v>0</v>
      </c>
      <c r="T4762">
        <v>11</v>
      </c>
      <c r="U4762">
        <v>0</v>
      </c>
      <c r="V4762">
        <v>0</v>
      </c>
      <c r="W4762">
        <v>0</v>
      </c>
      <c r="X4762">
        <v>11.274387287065119</v>
      </c>
      <c r="Y4762">
        <v>0</v>
      </c>
      <c r="Z4762">
        <v>0</v>
      </c>
      <c r="AA4762">
        <v>0</v>
      </c>
      <c r="AB4762">
        <v>1.9572418240761174</v>
      </c>
      <c r="AC4762">
        <v>0</v>
      </c>
      <c r="AD4762">
        <v>0</v>
      </c>
      <c r="AE4762">
        <v>13.231629111141237</v>
      </c>
    </row>
    <row r="4763" spans="1:31" x14ac:dyDescent="0.3">
      <c r="A4763">
        <v>2461829</v>
      </c>
      <c r="B4763">
        <v>1</v>
      </c>
      <c r="C4763" t="s">
        <v>80</v>
      </c>
      <c r="D4763" t="s">
        <v>110</v>
      </c>
      <c r="E4763" t="s">
        <v>173</v>
      </c>
      <c r="F4763" t="s">
        <v>13868</v>
      </c>
      <c r="G4763" t="s">
        <v>175</v>
      </c>
      <c r="H4763" t="s">
        <v>144</v>
      </c>
      <c r="I4763" t="s">
        <v>136</v>
      </c>
      <c r="J4763" t="s">
        <v>137</v>
      </c>
      <c r="K4763" t="s">
        <v>138</v>
      </c>
      <c r="L4763" t="s">
        <v>13869</v>
      </c>
      <c r="M4763" t="s">
        <v>13870</v>
      </c>
      <c r="N4763">
        <v>0.96916666600000001</v>
      </c>
      <c r="O4763">
        <v>0</v>
      </c>
      <c r="P4763">
        <v>3</v>
      </c>
      <c r="Q4763">
        <v>0</v>
      </c>
      <c r="R4763">
        <v>0</v>
      </c>
      <c r="S4763">
        <v>0</v>
      </c>
      <c r="T4763">
        <v>0</v>
      </c>
      <c r="U4763">
        <v>0</v>
      </c>
      <c r="V4763">
        <v>0</v>
      </c>
      <c r="W4763">
        <v>0</v>
      </c>
      <c r="X4763">
        <v>0.89008266384009938</v>
      </c>
      <c r="Y4763">
        <v>0</v>
      </c>
      <c r="Z4763">
        <v>0</v>
      </c>
      <c r="AA4763">
        <v>0</v>
      </c>
      <c r="AB4763">
        <v>0</v>
      </c>
      <c r="AC4763">
        <v>0</v>
      </c>
      <c r="AD4763">
        <v>0</v>
      </c>
      <c r="AE4763">
        <v>0.89008266384009938</v>
      </c>
    </row>
    <row r="4764" spans="1:31" x14ac:dyDescent="0.3">
      <c r="A4764">
        <v>2461806</v>
      </c>
      <c r="B4764">
        <v>1</v>
      </c>
      <c r="C4764" t="s">
        <v>80</v>
      </c>
      <c r="D4764" t="s">
        <v>92</v>
      </c>
      <c r="E4764" t="s">
        <v>173</v>
      </c>
      <c r="F4764" t="s">
        <v>13871</v>
      </c>
      <c r="G4764" t="s">
        <v>175</v>
      </c>
      <c r="H4764" t="s">
        <v>144</v>
      </c>
      <c r="I4764" t="s">
        <v>136</v>
      </c>
      <c r="J4764" t="s">
        <v>137</v>
      </c>
      <c r="K4764" t="s">
        <v>138</v>
      </c>
      <c r="L4764" t="s">
        <v>13872</v>
      </c>
      <c r="M4764" t="s">
        <v>13873</v>
      </c>
      <c r="N4764">
        <v>5.159166666</v>
      </c>
      <c r="O4764">
        <v>0</v>
      </c>
      <c r="P4764">
        <v>1</v>
      </c>
      <c r="Q4764">
        <v>0</v>
      </c>
      <c r="R4764">
        <v>0</v>
      </c>
      <c r="S4764">
        <v>0</v>
      </c>
      <c r="T4764">
        <v>0</v>
      </c>
      <c r="U4764">
        <v>0</v>
      </c>
      <c r="V4764">
        <v>0</v>
      </c>
      <c r="W4764">
        <v>0</v>
      </c>
      <c r="X4764">
        <v>0.27725168388624993</v>
      </c>
      <c r="Y4764">
        <v>0</v>
      </c>
      <c r="Z4764">
        <v>0</v>
      </c>
      <c r="AA4764">
        <v>0</v>
      </c>
      <c r="AB4764">
        <v>0</v>
      </c>
      <c r="AC4764">
        <v>0</v>
      </c>
      <c r="AD4764">
        <v>0</v>
      </c>
      <c r="AE4764">
        <v>0.27725168388624993</v>
      </c>
    </row>
    <row r="4765" spans="1:31" x14ac:dyDescent="0.3">
      <c r="A4765">
        <v>2461998</v>
      </c>
      <c r="B4765">
        <v>1</v>
      </c>
      <c r="C4765" t="s">
        <v>80</v>
      </c>
      <c r="D4765" t="s">
        <v>84</v>
      </c>
      <c r="E4765" t="s">
        <v>173</v>
      </c>
      <c r="F4765" t="s">
        <v>13874</v>
      </c>
      <c r="G4765" t="s">
        <v>179</v>
      </c>
      <c r="H4765" t="s">
        <v>144</v>
      </c>
      <c r="I4765" t="s">
        <v>136</v>
      </c>
      <c r="J4765" t="s">
        <v>137</v>
      </c>
      <c r="K4765" t="s">
        <v>138</v>
      </c>
      <c r="L4765" t="s">
        <v>13875</v>
      </c>
      <c r="M4765" t="s">
        <v>13876</v>
      </c>
      <c r="N4765">
        <v>1.195277777</v>
      </c>
      <c r="O4765">
        <v>0</v>
      </c>
      <c r="P4765">
        <v>0</v>
      </c>
      <c r="Q4765">
        <v>0</v>
      </c>
      <c r="R4765">
        <v>0</v>
      </c>
      <c r="S4765">
        <v>0</v>
      </c>
      <c r="T4765">
        <v>1</v>
      </c>
      <c r="U4765">
        <v>0</v>
      </c>
      <c r="V4765">
        <v>0</v>
      </c>
      <c r="W4765">
        <v>0</v>
      </c>
      <c r="X4765">
        <v>0</v>
      </c>
      <c r="Y4765">
        <v>0</v>
      </c>
      <c r="Z4765">
        <v>0</v>
      </c>
      <c r="AA4765">
        <v>0</v>
      </c>
      <c r="AB4765">
        <v>1.9428611657422266</v>
      </c>
      <c r="AC4765">
        <v>0</v>
      </c>
      <c r="AD4765">
        <v>0</v>
      </c>
      <c r="AE4765">
        <v>1.9428611657422266</v>
      </c>
    </row>
    <row r="4766" spans="1:31" x14ac:dyDescent="0.3">
      <c r="A4766">
        <v>2461972</v>
      </c>
      <c r="B4766">
        <v>1</v>
      </c>
      <c r="C4766" t="s">
        <v>80</v>
      </c>
      <c r="D4766" t="s">
        <v>97</v>
      </c>
      <c r="E4766" t="s">
        <v>147</v>
      </c>
      <c r="F4766" t="s">
        <v>13877</v>
      </c>
      <c r="G4766" t="s">
        <v>134</v>
      </c>
      <c r="H4766" t="s">
        <v>135</v>
      </c>
      <c r="I4766" t="s">
        <v>136</v>
      </c>
      <c r="J4766" t="s">
        <v>137</v>
      </c>
      <c r="K4766" t="s">
        <v>138</v>
      </c>
      <c r="L4766" t="s">
        <v>13878</v>
      </c>
      <c r="M4766" t="s">
        <v>13879</v>
      </c>
      <c r="N4766">
        <v>1.928055555</v>
      </c>
      <c r="O4766">
        <v>0</v>
      </c>
      <c r="P4766">
        <v>96</v>
      </c>
      <c r="Q4766">
        <v>0</v>
      </c>
      <c r="R4766">
        <v>25</v>
      </c>
      <c r="S4766">
        <v>0</v>
      </c>
      <c r="T4766">
        <v>12</v>
      </c>
      <c r="U4766">
        <v>0</v>
      </c>
      <c r="V4766">
        <v>0</v>
      </c>
      <c r="W4766">
        <v>0</v>
      </c>
      <c r="X4766">
        <v>42.419285862544875</v>
      </c>
      <c r="Y4766">
        <v>0</v>
      </c>
      <c r="Z4766">
        <v>4.4708762716093782</v>
      </c>
      <c r="AA4766">
        <v>0</v>
      </c>
      <c r="AB4766">
        <v>35.599242947064475</v>
      </c>
      <c r="AC4766">
        <v>0</v>
      </c>
      <c r="AD4766">
        <v>0</v>
      </c>
      <c r="AE4766">
        <v>82.489405081218734</v>
      </c>
    </row>
    <row r="4767" spans="1:31" x14ac:dyDescent="0.3">
      <c r="A4767">
        <v>2461849</v>
      </c>
      <c r="B4767">
        <v>1</v>
      </c>
      <c r="C4767" t="s">
        <v>80</v>
      </c>
      <c r="D4767" t="s">
        <v>106</v>
      </c>
      <c r="E4767" t="s">
        <v>141</v>
      </c>
      <c r="F4767" t="s">
        <v>13880</v>
      </c>
      <c r="G4767" t="s">
        <v>156</v>
      </c>
      <c r="H4767" t="s">
        <v>144</v>
      </c>
      <c r="I4767" t="s">
        <v>136</v>
      </c>
      <c r="J4767" t="s">
        <v>137</v>
      </c>
      <c r="K4767" t="s">
        <v>138</v>
      </c>
      <c r="L4767" t="s">
        <v>13881</v>
      </c>
      <c r="M4767" t="s">
        <v>13882</v>
      </c>
      <c r="N4767">
        <v>2.5413888880000002</v>
      </c>
      <c r="O4767">
        <v>0</v>
      </c>
      <c r="P4767">
        <v>4</v>
      </c>
      <c r="Q4767">
        <v>0</v>
      </c>
      <c r="R4767">
        <v>4</v>
      </c>
      <c r="S4767">
        <v>0</v>
      </c>
      <c r="T4767">
        <v>3</v>
      </c>
      <c r="U4767">
        <v>0</v>
      </c>
      <c r="V4767">
        <v>0</v>
      </c>
      <c r="W4767">
        <v>0</v>
      </c>
      <c r="X4767">
        <v>1.2384725865194155</v>
      </c>
      <c r="Y4767">
        <v>0</v>
      </c>
      <c r="Z4767">
        <v>0.58506895124781233</v>
      </c>
      <c r="AA4767">
        <v>0</v>
      </c>
      <c r="AB4767">
        <v>3.7345341692869245</v>
      </c>
      <c r="AC4767">
        <v>0</v>
      </c>
      <c r="AD4767">
        <v>0</v>
      </c>
      <c r="AE4767">
        <v>5.5580757070541527</v>
      </c>
    </row>
    <row r="4768" spans="1:31" x14ac:dyDescent="0.3">
      <c r="A4768">
        <v>2462227</v>
      </c>
      <c r="B4768">
        <v>1</v>
      </c>
      <c r="C4768" t="s">
        <v>80</v>
      </c>
      <c r="D4768" t="s">
        <v>84</v>
      </c>
      <c r="E4768" t="s">
        <v>173</v>
      </c>
      <c r="F4768" t="s">
        <v>13883</v>
      </c>
      <c r="G4768" t="s">
        <v>175</v>
      </c>
      <c r="H4768" t="s">
        <v>144</v>
      </c>
      <c r="I4768" t="s">
        <v>136</v>
      </c>
      <c r="J4768" t="s">
        <v>137</v>
      </c>
      <c r="K4768" t="s">
        <v>138</v>
      </c>
      <c r="L4768" t="s">
        <v>13884</v>
      </c>
      <c r="M4768" t="s">
        <v>13885</v>
      </c>
      <c r="N4768">
        <v>1.080833333</v>
      </c>
      <c r="O4768">
        <v>0</v>
      </c>
      <c r="P4768">
        <v>3</v>
      </c>
      <c r="Q4768">
        <v>0</v>
      </c>
      <c r="R4768">
        <v>0</v>
      </c>
      <c r="S4768">
        <v>0</v>
      </c>
      <c r="T4768">
        <v>0</v>
      </c>
      <c r="U4768">
        <v>0</v>
      </c>
      <c r="V4768">
        <v>0</v>
      </c>
      <c r="W4768">
        <v>0</v>
      </c>
      <c r="X4768">
        <v>1.2703224429724067</v>
      </c>
      <c r="Y4768">
        <v>0</v>
      </c>
      <c r="Z4768">
        <v>0</v>
      </c>
      <c r="AA4768">
        <v>0</v>
      </c>
      <c r="AB4768">
        <v>0</v>
      </c>
      <c r="AC4768">
        <v>0</v>
      </c>
      <c r="AD4768">
        <v>0</v>
      </c>
      <c r="AE4768">
        <v>1.2703224429724067</v>
      </c>
    </row>
    <row r="4769" spans="1:31" x14ac:dyDescent="0.3">
      <c r="A4769">
        <v>2461992</v>
      </c>
      <c r="B4769">
        <v>1</v>
      </c>
      <c r="C4769" t="s">
        <v>80</v>
      </c>
      <c r="D4769" t="s">
        <v>95</v>
      </c>
      <c r="E4769" t="s">
        <v>147</v>
      </c>
      <c r="F4769" t="s">
        <v>13886</v>
      </c>
      <c r="G4769" t="s">
        <v>193</v>
      </c>
      <c r="H4769" t="s">
        <v>135</v>
      </c>
      <c r="I4769" t="s">
        <v>136</v>
      </c>
      <c r="J4769" t="s">
        <v>137</v>
      </c>
      <c r="K4769" t="s">
        <v>138</v>
      </c>
      <c r="L4769" t="s">
        <v>13887</v>
      </c>
      <c r="M4769" t="s">
        <v>13888</v>
      </c>
      <c r="N4769">
        <v>2.048888888</v>
      </c>
      <c r="O4769">
        <v>0</v>
      </c>
      <c r="P4769">
        <v>0</v>
      </c>
      <c r="Q4769">
        <v>0</v>
      </c>
      <c r="R4769">
        <v>0</v>
      </c>
      <c r="S4769">
        <v>1</v>
      </c>
      <c r="T4769">
        <v>0</v>
      </c>
      <c r="U4769">
        <v>0</v>
      </c>
      <c r="V4769">
        <v>0</v>
      </c>
      <c r="W4769">
        <v>0</v>
      </c>
      <c r="X4769">
        <v>0</v>
      </c>
      <c r="Y4769">
        <v>0</v>
      </c>
      <c r="Z4769">
        <v>0</v>
      </c>
      <c r="AA4769">
        <v>0</v>
      </c>
      <c r="AB4769">
        <v>0</v>
      </c>
      <c r="AC4769">
        <v>0</v>
      </c>
      <c r="AD4769">
        <v>0</v>
      </c>
      <c r="AE4769">
        <v>0</v>
      </c>
    </row>
    <row r="4770" spans="1:31" x14ac:dyDescent="0.3">
      <c r="A4770">
        <v>2461743</v>
      </c>
      <c r="B4770">
        <v>1</v>
      </c>
      <c r="C4770" t="s">
        <v>80</v>
      </c>
      <c r="D4770" t="s">
        <v>92</v>
      </c>
      <c r="E4770" t="s">
        <v>173</v>
      </c>
      <c r="F4770" t="s">
        <v>13889</v>
      </c>
      <c r="G4770" t="s">
        <v>175</v>
      </c>
      <c r="H4770" t="s">
        <v>144</v>
      </c>
      <c r="I4770" t="s">
        <v>136</v>
      </c>
      <c r="J4770" t="s">
        <v>137</v>
      </c>
      <c r="K4770" t="s">
        <v>138</v>
      </c>
      <c r="L4770" t="s">
        <v>13355</v>
      </c>
      <c r="M4770" t="s">
        <v>13890</v>
      </c>
      <c r="N4770">
        <v>0.70722222199999996</v>
      </c>
      <c r="O4770">
        <v>0</v>
      </c>
      <c r="P4770">
        <v>1</v>
      </c>
      <c r="Q4770">
        <v>0</v>
      </c>
      <c r="R4770">
        <v>0</v>
      </c>
      <c r="S4770">
        <v>0</v>
      </c>
      <c r="T4770">
        <v>0</v>
      </c>
      <c r="U4770">
        <v>0</v>
      </c>
      <c r="V4770">
        <v>0</v>
      </c>
      <c r="W4770">
        <v>0</v>
      </c>
      <c r="X4770">
        <v>0.52880601952398443</v>
      </c>
      <c r="Y4770">
        <v>0</v>
      </c>
      <c r="Z4770">
        <v>0</v>
      </c>
      <c r="AA4770">
        <v>0</v>
      </c>
      <c r="AB4770">
        <v>0</v>
      </c>
      <c r="AC4770">
        <v>0</v>
      </c>
      <c r="AD4770">
        <v>0</v>
      </c>
      <c r="AE4770">
        <v>0.52880601952398443</v>
      </c>
    </row>
    <row r="4771" spans="1:31" x14ac:dyDescent="0.3">
      <c r="A4771">
        <v>2461978</v>
      </c>
      <c r="B4771">
        <v>1</v>
      </c>
      <c r="C4771" t="s">
        <v>80</v>
      </c>
      <c r="D4771" t="s">
        <v>82</v>
      </c>
      <c r="E4771" t="s">
        <v>173</v>
      </c>
      <c r="F4771" t="s">
        <v>13891</v>
      </c>
      <c r="G4771" t="s">
        <v>461</v>
      </c>
      <c r="H4771" t="s">
        <v>144</v>
      </c>
      <c r="I4771" t="s">
        <v>136</v>
      </c>
      <c r="J4771" t="s">
        <v>137</v>
      </c>
      <c r="K4771" t="s">
        <v>138</v>
      </c>
      <c r="L4771" t="s">
        <v>13892</v>
      </c>
      <c r="M4771" t="s">
        <v>13893</v>
      </c>
      <c r="N4771">
        <v>0.99444444399999998</v>
      </c>
      <c r="O4771">
        <v>0</v>
      </c>
      <c r="P4771">
        <v>0</v>
      </c>
      <c r="Q4771">
        <v>0</v>
      </c>
      <c r="R4771">
        <v>0</v>
      </c>
      <c r="S4771">
        <v>0</v>
      </c>
      <c r="T4771">
        <v>1</v>
      </c>
      <c r="U4771">
        <v>0</v>
      </c>
      <c r="V4771">
        <v>0</v>
      </c>
      <c r="W4771">
        <v>0</v>
      </c>
      <c r="X4771">
        <v>0</v>
      </c>
      <c r="Y4771">
        <v>0</v>
      </c>
      <c r="Z4771">
        <v>0</v>
      </c>
      <c r="AA4771">
        <v>0</v>
      </c>
      <c r="AB4771">
        <v>0.15708465309028602</v>
      </c>
      <c r="AC4771">
        <v>0</v>
      </c>
      <c r="AD4771">
        <v>0</v>
      </c>
      <c r="AE4771">
        <v>0.15708465309028602</v>
      </c>
    </row>
    <row r="4772" spans="1:31" x14ac:dyDescent="0.3">
      <c r="A4772">
        <v>2461537</v>
      </c>
      <c r="B4772">
        <v>1</v>
      </c>
      <c r="C4772" t="s">
        <v>80</v>
      </c>
      <c r="D4772" t="s">
        <v>85</v>
      </c>
      <c r="E4772" t="s">
        <v>173</v>
      </c>
      <c r="F4772" t="s">
        <v>13894</v>
      </c>
      <c r="G4772" t="s">
        <v>179</v>
      </c>
      <c r="H4772" t="s">
        <v>144</v>
      </c>
      <c r="I4772" t="s">
        <v>136</v>
      </c>
      <c r="J4772" t="s">
        <v>137</v>
      </c>
      <c r="K4772" t="s">
        <v>138</v>
      </c>
      <c r="L4772" t="s">
        <v>13895</v>
      </c>
      <c r="M4772" t="s">
        <v>13896</v>
      </c>
      <c r="N4772">
        <v>2.4511111109999999</v>
      </c>
      <c r="O4772">
        <v>0</v>
      </c>
      <c r="P4772">
        <v>7</v>
      </c>
      <c r="Q4772">
        <v>0</v>
      </c>
      <c r="R4772">
        <v>0</v>
      </c>
      <c r="S4772">
        <v>0</v>
      </c>
      <c r="T4772">
        <v>0</v>
      </c>
      <c r="U4772">
        <v>0</v>
      </c>
      <c r="V4772">
        <v>0</v>
      </c>
      <c r="W4772">
        <v>0</v>
      </c>
      <c r="X4772">
        <v>4.2489889564290362</v>
      </c>
      <c r="Y4772">
        <v>0</v>
      </c>
      <c r="Z4772">
        <v>0</v>
      </c>
      <c r="AA4772">
        <v>0</v>
      </c>
      <c r="AB4772">
        <v>0</v>
      </c>
      <c r="AC4772">
        <v>0</v>
      </c>
      <c r="AD4772">
        <v>0</v>
      </c>
      <c r="AE4772">
        <v>4.2489889564290362</v>
      </c>
    </row>
    <row r="4773" spans="1:31" x14ac:dyDescent="0.3">
      <c r="A4773">
        <v>2461643</v>
      </c>
      <c r="B4773">
        <v>1</v>
      </c>
      <c r="C4773" t="s">
        <v>80</v>
      </c>
      <c r="D4773" t="s">
        <v>83</v>
      </c>
      <c r="E4773" t="s">
        <v>147</v>
      </c>
      <c r="F4773" t="s">
        <v>13897</v>
      </c>
      <c r="G4773" t="s">
        <v>166</v>
      </c>
      <c r="H4773" t="s">
        <v>135</v>
      </c>
      <c r="I4773" t="s">
        <v>136</v>
      </c>
      <c r="J4773" t="s">
        <v>137</v>
      </c>
      <c r="K4773" t="s">
        <v>138</v>
      </c>
      <c r="L4773" t="s">
        <v>13898</v>
      </c>
      <c r="M4773" t="s">
        <v>13899</v>
      </c>
      <c r="N4773">
        <v>9.3427777770000002</v>
      </c>
      <c r="O4773">
        <v>1</v>
      </c>
      <c r="P4773">
        <v>794</v>
      </c>
      <c r="Q4773">
        <v>0</v>
      </c>
      <c r="R4773">
        <v>7</v>
      </c>
      <c r="S4773">
        <v>9</v>
      </c>
      <c r="T4773">
        <v>59</v>
      </c>
      <c r="U4773">
        <v>1</v>
      </c>
      <c r="V4773">
        <v>4</v>
      </c>
      <c r="W4773">
        <v>2.7586322909476895</v>
      </c>
      <c r="X4773">
        <v>2801.8669140095235</v>
      </c>
      <c r="Y4773">
        <v>0</v>
      </c>
      <c r="Z4773">
        <v>116.2073891370889</v>
      </c>
      <c r="AA4773">
        <v>742.41037266838396</v>
      </c>
      <c r="AB4773">
        <v>748.88659687140671</v>
      </c>
      <c r="AC4773">
        <v>60.279781323818028</v>
      </c>
      <c r="AD4773">
        <v>305.48568951724263</v>
      </c>
      <c r="AE4773">
        <v>4777.8953758184107</v>
      </c>
    </row>
    <row r="4774" spans="1:31" x14ac:dyDescent="0.3">
      <c r="A4774">
        <v>2461686</v>
      </c>
      <c r="B4774">
        <v>1</v>
      </c>
      <c r="C4774" t="s">
        <v>80</v>
      </c>
      <c r="D4774" t="s">
        <v>100</v>
      </c>
      <c r="E4774" t="s">
        <v>141</v>
      </c>
      <c r="F4774" t="s">
        <v>12013</v>
      </c>
      <c r="G4774" t="s">
        <v>1536</v>
      </c>
      <c r="H4774" t="s">
        <v>144</v>
      </c>
      <c r="I4774" t="s">
        <v>136</v>
      </c>
      <c r="J4774" t="s">
        <v>137</v>
      </c>
      <c r="K4774" t="s">
        <v>138</v>
      </c>
      <c r="L4774" t="s">
        <v>13900</v>
      </c>
      <c r="M4774" t="s">
        <v>13901</v>
      </c>
      <c r="N4774">
        <v>1.1725000000000001</v>
      </c>
      <c r="O4774">
        <v>0</v>
      </c>
      <c r="P4774">
        <v>0</v>
      </c>
      <c r="Q4774">
        <v>0</v>
      </c>
      <c r="R4774">
        <v>17</v>
      </c>
      <c r="S4774">
        <v>0</v>
      </c>
      <c r="T4774">
        <v>0</v>
      </c>
      <c r="U4774">
        <v>0</v>
      </c>
      <c r="V4774">
        <v>0</v>
      </c>
      <c r="W4774">
        <v>0</v>
      </c>
      <c r="X4774">
        <v>0</v>
      </c>
      <c r="Y4774">
        <v>0</v>
      </c>
      <c r="Z4774">
        <v>6.4191363927392349</v>
      </c>
      <c r="AA4774">
        <v>0</v>
      </c>
      <c r="AB4774">
        <v>0</v>
      </c>
      <c r="AC4774">
        <v>0</v>
      </c>
      <c r="AD4774">
        <v>0</v>
      </c>
      <c r="AE4774">
        <v>6.4191363927392349</v>
      </c>
    </row>
    <row r="4775" spans="1:31" x14ac:dyDescent="0.3">
      <c r="A4775">
        <v>2461935</v>
      </c>
      <c r="B4775">
        <v>1</v>
      </c>
      <c r="C4775" t="s">
        <v>80</v>
      </c>
      <c r="D4775" t="s">
        <v>88</v>
      </c>
      <c r="E4775" t="s">
        <v>182</v>
      </c>
      <c r="F4775" t="s">
        <v>13902</v>
      </c>
      <c r="G4775" t="s">
        <v>259</v>
      </c>
      <c r="H4775" t="s">
        <v>144</v>
      </c>
      <c r="I4775" t="s">
        <v>136</v>
      </c>
      <c r="J4775" t="s">
        <v>137</v>
      </c>
      <c r="K4775" t="s">
        <v>138</v>
      </c>
      <c r="L4775" t="s">
        <v>13903</v>
      </c>
      <c r="M4775" t="s">
        <v>13904</v>
      </c>
      <c r="N4775">
        <v>2.5669444440000002</v>
      </c>
      <c r="O4775">
        <v>0</v>
      </c>
      <c r="P4775">
        <v>45</v>
      </c>
      <c r="Q4775">
        <v>0</v>
      </c>
      <c r="R4775">
        <v>0</v>
      </c>
      <c r="S4775">
        <v>0</v>
      </c>
      <c r="T4775">
        <v>3</v>
      </c>
      <c r="U4775">
        <v>0</v>
      </c>
      <c r="V4775">
        <v>0</v>
      </c>
      <c r="W4775">
        <v>0</v>
      </c>
      <c r="X4775">
        <v>29.901285816801732</v>
      </c>
      <c r="Y4775">
        <v>0</v>
      </c>
      <c r="Z4775">
        <v>0</v>
      </c>
      <c r="AA4775">
        <v>0</v>
      </c>
      <c r="AB4775">
        <v>10.24742154400667</v>
      </c>
      <c r="AC4775">
        <v>0</v>
      </c>
      <c r="AD4775">
        <v>0</v>
      </c>
      <c r="AE4775">
        <v>40.148707360808402</v>
      </c>
    </row>
    <row r="4776" spans="1:31" x14ac:dyDescent="0.3">
      <c r="A4776">
        <v>2461723</v>
      </c>
      <c r="B4776">
        <v>1</v>
      </c>
      <c r="C4776" t="s">
        <v>80</v>
      </c>
      <c r="D4776" t="s">
        <v>88</v>
      </c>
      <c r="E4776" t="s">
        <v>173</v>
      </c>
      <c r="F4776" t="s">
        <v>13905</v>
      </c>
      <c r="G4776" t="s">
        <v>175</v>
      </c>
      <c r="H4776" t="s">
        <v>144</v>
      </c>
      <c r="I4776" t="s">
        <v>136</v>
      </c>
      <c r="J4776" t="s">
        <v>137</v>
      </c>
      <c r="K4776" t="s">
        <v>138</v>
      </c>
      <c r="L4776" t="s">
        <v>13906</v>
      </c>
      <c r="M4776" t="s">
        <v>13907</v>
      </c>
      <c r="N4776">
        <v>1.5747222219999999</v>
      </c>
      <c r="O4776">
        <v>0</v>
      </c>
      <c r="P4776">
        <v>2</v>
      </c>
      <c r="Q4776">
        <v>0</v>
      </c>
      <c r="R4776">
        <v>0</v>
      </c>
      <c r="S4776">
        <v>0</v>
      </c>
      <c r="T4776">
        <v>1</v>
      </c>
      <c r="U4776">
        <v>0</v>
      </c>
      <c r="V4776">
        <v>0</v>
      </c>
      <c r="W4776">
        <v>0</v>
      </c>
      <c r="X4776">
        <v>3.5394754989384722</v>
      </c>
      <c r="Y4776">
        <v>0</v>
      </c>
      <c r="Z4776">
        <v>0</v>
      </c>
      <c r="AA4776">
        <v>0</v>
      </c>
      <c r="AB4776">
        <v>1.6738896126024585</v>
      </c>
      <c r="AC4776">
        <v>0</v>
      </c>
      <c r="AD4776">
        <v>0</v>
      </c>
      <c r="AE4776">
        <v>5.2133651115409307</v>
      </c>
    </row>
    <row r="4777" spans="1:31" x14ac:dyDescent="0.3">
      <c r="A4777">
        <v>2462055</v>
      </c>
      <c r="B4777">
        <v>1</v>
      </c>
      <c r="C4777" t="s">
        <v>80</v>
      </c>
      <c r="D4777" t="s">
        <v>90</v>
      </c>
      <c r="E4777" t="s">
        <v>159</v>
      </c>
      <c r="F4777" t="s">
        <v>13908</v>
      </c>
      <c r="G4777" t="s">
        <v>143</v>
      </c>
      <c r="H4777" t="s">
        <v>144</v>
      </c>
      <c r="I4777" t="s">
        <v>136</v>
      </c>
      <c r="J4777" t="s">
        <v>137</v>
      </c>
      <c r="K4777" t="s">
        <v>138</v>
      </c>
      <c r="L4777" t="s">
        <v>13909</v>
      </c>
      <c r="M4777" t="s">
        <v>13910</v>
      </c>
      <c r="N4777">
        <v>0.43083333299999999</v>
      </c>
      <c r="O4777">
        <v>0</v>
      </c>
      <c r="P4777">
        <v>767</v>
      </c>
      <c r="Q4777">
        <v>0</v>
      </c>
      <c r="R4777">
        <v>0</v>
      </c>
      <c r="S4777">
        <v>0</v>
      </c>
      <c r="T4777">
        <v>48</v>
      </c>
      <c r="U4777">
        <v>0</v>
      </c>
      <c r="V4777">
        <v>0</v>
      </c>
      <c r="W4777">
        <v>0</v>
      </c>
      <c r="X4777">
        <v>123.63104308869279</v>
      </c>
      <c r="Y4777">
        <v>0</v>
      </c>
      <c r="Z4777">
        <v>0</v>
      </c>
      <c r="AA4777">
        <v>0</v>
      </c>
      <c r="AB4777">
        <v>10.171998612965375</v>
      </c>
      <c r="AC4777">
        <v>0</v>
      </c>
      <c r="AD4777">
        <v>0</v>
      </c>
      <c r="AE4777">
        <v>133.80304170165817</v>
      </c>
    </row>
    <row r="4778" spans="1:31" x14ac:dyDescent="0.3">
      <c r="A4778">
        <v>2461915</v>
      </c>
      <c r="B4778">
        <v>1</v>
      </c>
      <c r="C4778" t="s">
        <v>81</v>
      </c>
      <c r="D4778" t="s">
        <v>115</v>
      </c>
      <c r="E4778" t="s">
        <v>159</v>
      </c>
      <c r="F4778" t="s">
        <v>13911</v>
      </c>
      <c r="G4778" t="s">
        <v>725</v>
      </c>
      <c r="H4778" t="s">
        <v>144</v>
      </c>
      <c r="I4778" t="s">
        <v>136</v>
      </c>
      <c r="J4778" t="s">
        <v>137</v>
      </c>
      <c r="K4778" t="s">
        <v>138</v>
      </c>
      <c r="L4778" t="s">
        <v>13912</v>
      </c>
      <c r="M4778" t="s">
        <v>13913</v>
      </c>
      <c r="N4778">
        <v>1.9722222220000001</v>
      </c>
      <c r="O4778">
        <v>0</v>
      </c>
      <c r="P4778">
        <v>62</v>
      </c>
      <c r="Q4778">
        <v>0</v>
      </c>
      <c r="R4778">
        <v>2</v>
      </c>
      <c r="S4778">
        <v>0</v>
      </c>
      <c r="T4778">
        <v>1</v>
      </c>
      <c r="U4778">
        <v>0</v>
      </c>
      <c r="V4778">
        <v>0</v>
      </c>
      <c r="W4778">
        <v>0</v>
      </c>
      <c r="X4778">
        <v>11.916412084149664</v>
      </c>
      <c r="Y4778">
        <v>0</v>
      </c>
      <c r="Z4778">
        <v>0.21937828540399312</v>
      </c>
      <c r="AA4778">
        <v>0</v>
      </c>
      <c r="AB4778">
        <v>2.3405181684915004E-2</v>
      </c>
      <c r="AC4778">
        <v>0</v>
      </c>
      <c r="AD4778">
        <v>0</v>
      </c>
      <c r="AE4778">
        <v>12.159195551238572</v>
      </c>
    </row>
    <row r="4779" spans="1:31" x14ac:dyDescent="0.3">
      <c r="A4779">
        <v>2461892</v>
      </c>
      <c r="B4779">
        <v>1</v>
      </c>
      <c r="C4779" t="s">
        <v>81</v>
      </c>
      <c r="D4779" t="s">
        <v>118</v>
      </c>
      <c r="E4779" t="s">
        <v>147</v>
      </c>
      <c r="F4779" t="s">
        <v>13914</v>
      </c>
      <c r="G4779" t="s">
        <v>134</v>
      </c>
      <c r="H4779" t="s">
        <v>135</v>
      </c>
      <c r="I4779" t="s">
        <v>136</v>
      </c>
      <c r="J4779" t="s">
        <v>137</v>
      </c>
      <c r="K4779" t="s">
        <v>138</v>
      </c>
      <c r="L4779" t="s">
        <v>13915</v>
      </c>
      <c r="M4779" t="s">
        <v>13916</v>
      </c>
      <c r="N4779">
        <v>5.2808333330000004</v>
      </c>
      <c r="O4779">
        <v>0</v>
      </c>
      <c r="P4779">
        <v>4</v>
      </c>
      <c r="Q4779">
        <v>22</v>
      </c>
      <c r="R4779">
        <v>9</v>
      </c>
      <c r="S4779">
        <v>1</v>
      </c>
      <c r="T4779">
        <v>3</v>
      </c>
      <c r="U4779">
        <v>0</v>
      </c>
      <c r="V4779">
        <v>0</v>
      </c>
      <c r="W4779">
        <v>0</v>
      </c>
      <c r="X4779">
        <v>0.96533293406217113</v>
      </c>
      <c r="Y4779">
        <v>69.789438300146884</v>
      </c>
      <c r="Z4779">
        <v>5.5901221023113186</v>
      </c>
      <c r="AA4779">
        <v>0.73880011613463226</v>
      </c>
      <c r="AB4779">
        <v>16.144930025802147</v>
      </c>
      <c r="AC4779">
        <v>0</v>
      </c>
      <c r="AD4779">
        <v>0</v>
      </c>
      <c r="AE4779">
        <v>93.228623478457138</v>
      </c>
    </row>
    <row r="4780" spans="1:31" x14ac:dyDescent="0.3">
      <c r="A4780">
        <v>2462101</v>
      </c>
      <c r="B4780">
        <v>1</v>
      </c>
      <c r="C4780" t="s">
        <v>80</v>
      </c>
      <c r="D4780" t="s">
        <v>108</v>
      </c>
      <c r="E4780" t="s">
        <v>132</v>
      </c>
      <c r="F4780" t="s">
        <v>13917</v>
      </c>
      <c r="G4780" t="s">
        <v>134</v>
      </c>
      <c r="H4780" t="s">
        <v>135</v>
      </c>
      <c r="I4780" t="s">
        <v>136</v>
      </c>
      <c r="J4780" t="s">
        <v>137</v>
      </c>
      <c r="K4780" t="s">
        <v>138</v>
      </c>
      <c r="L4780" t="s">
        <v>13918</v>
      </c>
      <c r="M4780" t="s">
        <v>13919</v>
      </c>
      <c r="N4780">
        <v>1.7569444439999999</v>
      </c>
      <c r="O4780">
        <v>0</v>
      </c>
      <c r="P4780">
        <v>729</v>
      </c>
      <c r="Q4780">
        <v>0</v>
      </c>
      <c r="R4780">
        <v>227</v>
      </c>
      <c r="S4780">
        <v>3</v>
      </c>
      <c r="T4780">
        <v>157</v>
      </c>
      <c r="U4780">
        <v>0</v>
      </c>
      <c r="V4780">
        <v>0</v>
      </c>
      <c r="W4780">
        <v>0</v>
      </c>
      <c r="X4780">
        <v>209.66426476497216</v>
      </c>
      <c r="Y4780">
        <v>0</v>
      </c>
      <c r="Z4780">
        <v>130.74257995756381</v>
      </c>
      <c r="AA4780">
        <v>13.781332474221786</v>
      </c>
      <c r="AB4780">
        <v>147.6686533169165</v>
      </c>
      <c r="AC4780">
        <v>0</v>
      </c>
      <c r="AD4780">
        <v>0</v>
      </c>
      <c r="AE4780">
        <v>501.85683051367431</v>
      </c>
    </row>
    <row r="4781" spans="1:31" x14ac:dyDescent="0.3">
      <c r="A4781">
        <v>2462224</v>
      </c>
      <c r="B4781">
        <v>1</v>
      </c>
      <c r="C4781" t="s">
        <v>81</v>
      </c>
      <c r="D4781" t="s">
        <v>112</v>
      </c>
      <c r="E4781" t="s">
        <v>141</v>
      </c>
      <c r="F4781" t="s">
        <v>13920</v>
      </c>
      <c r="G4781" t="s">
        <v>200</v>
      </c>
      <c r="H4781" t="s">
        <v>144</v>
      </c>
      <c r="I4781" t="s">
        <v>136</v>
      </c>
      <c r="J4781" t="s">
        <v>137</v>
      </c>
      <c r="K4781" t="s">
        <v>138</v>
      </c>
      <c r="L4781" t="s">
        <v>13921</v>
      </c>
      <c r="M4781" t="s">
        <v>13922</v>
      </c>
      <c r="N4781">
        <v>4.4349999999999996</v>
      </c>
      <c r="O4781">
        <v>0</v>
      </c>
      <c r="P4781">
        <v>7</v>
      </c>
      <c r="Q4781">
        <v>0</v>
      </c>
      <c r="R4781">
        <v>0</v>
      </c>
      <c r="S4781">
        <v>0</v>
      </c>
      <c r="T4781">
        <v>0</v>
      </c>
      <c r="U4781">
        <v>0</v>
      </c>
      <c r="V4781">
        <v>0</v>
      </c>
      <c r="W4781">
        <v>0</v>
      </c>
      <c r="X4781">
        <v>3.8075818617374964</v>
      </c>
      <c r="Y4781">
        <v>0</v>
      </c>
      <c r="Z4781">
        <v>0</v>
      </c>
      <c r="AA4781">
        <v>0</v>
      </c>
      <c r="AB4781">
        <v>0</v>
      </c>
      <c r="AC4781">
        <v>0</v>
      </c>
      <c r="AD4781">
        <v>0</v>
      </c>
      <c r="AE4781">
        <v>3.8075818617374964</v>
      </c>
    </row>
    <row r="4782" spans="1:31" x14ac:dyDescent="0.3">
      <c r="A4782">
        <v>2461769</v>
      </c>
      <c r="B4782">
        <v>1</v>
      </c>
      <c r="C4782" t="s">
        <v>80</v>
      </c>
      <c r="D4782" t="s">
        <v>82</v>
      </c>
      <c r="E4782" t="s">
        <v>141</v>
      </c>
      <c r="F4782" t="s">
        <v>1722</v>
      </c>
      <c r="G4782" t="s">
        <v>156</v>
      </c>
      <c r="H4782" t="s">
        <v>144</v>
      </c>
      <c r="I4782" t="s">
        <v>136</v>
      </c>
      <c r="J4782" t="s">
        <v>137</v>
      </c>
      <c r="K4782" t="s">
        <v>138</v>
      </c>
      <c r="L4782" t="s">
        <v>13923</v>
      </c>
      <c r="M4782" t="s">
        <v>13924</v>
      </c>
      <c r="N4782">
        <v>1.105277777</v>
      </c>
      <c r="O4782">
        <v>0</v>
      </c>
      <c r="P4782">
        <v>42</v>
      </c>
      <c r="Q4782">
        <v>0</v>
      </c>
      <c r="R4782">
        <v>0</v>
      </c>
      <c r="S4782">
        <v>0</v>
      </c>
      <c r="T4782">
        <v>4</v>
      </c>
      <c r="U4782">
        <v>0</v>
      </c>
      <c r="V4782">
        <v>0</v>
      </c>
      <c r="W4782">
        <v>0</v>
      </c>
      <c r="X4782">
        <v>40.873605995287711</v>
      </c>
      <c r="Y4782">
        <v>0</v>
      </c>
      <c r="Z4782">
        <v>0</v>
      </c>
      <c r="AA4782">
        <v>0</v>
      </c>
      <c r="AB4782">
        <v>1.1108243234321773</v>
      </c>
      <c r="AC4782">
        <v>0</v>
      </c>
      <c r="AD4782">
        <v>0</v>
      </c>
      <c r="AE4782">
        <v>41.984430318719888</v>
      </c>
    </row>
    <row r="4783" spans="1:31" x14ac:dyDescent="0.3">
      <c r="A4783">
        <v>2461560</v>
      </c>
      <c r="B4783">
        <v>1</v>
      </c>
      <c r="C4783" t="s">
        <v>80</v>
      </c>
      <c r="D4783" t="s">
        <v>82</v>
      </c>
      <c r="E4783" t="s">
        <v>182</v>
      </c>
      <c r="F4783" t="s">
        <v>12147</v>
      </c>
      <c r="G4783" t="s">
        <v>156</v>
      </c>
      <c r="H4783" t="s">
        <v>144</v>
      </c>
      <c r="I4783" t="s">
        <v>136</v>
      </c>
      <c r="J4783" t="s">
        <v>137</v>
      </c>
      <c r="K4783" t="s">
        <v>138</v>
      </c>
      <c r="L4783" t="s">
        <v>13925</v>
      </c>
      <c r="M4783" t="s">
        <v>13926</v>
      </c>
      <c r="N4783">
        <v>0.97222222199999997</v>
      </c>
      <c r="O4783">
        <v>0</v>
      </c>
      <c r="P4783">
        <v>3</v>
      </c>
      <c r="Q4783">
        <v>0</v>
      </c>
      <c r="R4783">
        <v>0</v>
      </c>
      <c r="S4783">
        <v>0</v>
      </c>
      <c r="T4783">
        <v>27</v>
      </c>
      <c r="U4783">
        <v>0</v>
      </c>
      <c r="V4783">
        <v>0</v>
      </c>
      <c r="W4783">
        <v>0</v>
      </c>
      <c r="X4783">
        <v>1.2305278884216722</v>
      </c>
      <c r="Y4783">
        <v>0</v>
      </c>
      <c r="Z4783">
        <v>0</v>
      </c>
      <c r="AA4783">
        <v>0</v>
      </c>
      <c r="AB4783">
        <v>15.679878718673351</v>
      </c>
      <c r="AC4783">
        <v>0</v>
      </c>
      <c r="AD4783">
        <v>0</v>
      </c>
      <c r="AE4783">
        <v>16.910406607095023</v>
      </c>
    </row>
    <row r="4784" spans="1:31" x14ac:dyDescent="0.3">
      <c r="A4784">
        <v>2462124</v>
      </c>
      <c r="B4784">
        <v>1</v>
      </c>
      <c r="C4784" t="s">
        <v>80</v>
      </c>
      <c r="D4784" t="s">
        <v>95</v>
      </c>
      <c r="E4784" t="s">
        <v>169</v>
      </c>
      <c r="F4784" t="s">
        <v>12504</v>
      </c>
      <c r="G4784" t="s">
        <v>149</v>
      </c>
      <c r="H4784" t="s">
        <v>135</v>
      </c>
      <c r="I4784" t="s">
        <v>136</v>
      </c>
      <c r="J4784" t="s">
        <v>137</v>
      </c>
      <c r="K4784" t="s">
        <v>138</v>
      </c>
      <c r="L4784" t="s">
        <v>13927</v>
      </c>
      <c r="M4784" t="s">
        <v>13928</v>
      </c>
      <c r="N4784">
        <v>4.3261111110000003</v>
      </c>
      <c r="O4784">
        <v>0</v>
      </c>
      <c r="P4784">
        <v>0</v>
      </c>
      <c r="Q4784">
        <v>0</v>
      </c>
      <c r="R4784">
        <v>0</v>
      </c>
      <c r="S4784">
        <v>1</v>
      </c>
      <c r="T4784">
        <v>0</v>
      </c>
      <c r="U4784">
        <v>2</v>
      </c>
      <c r="V4784">
        <v>0</v>
      </c>
      <c r="W4784">
        <v>0</v>
      </c>
      <c r="X4784">
        <v>0</v>
      </c>
      <c r="Y4784">
        <v>0</v>
      </c>
      <c r="Z4784">
        <v>0</v>
      </c>
      <c r="AA4784">
        <v>0</v>
      </c>
      <c r="AB4784">
        <v>0</v>
      </c>
      <c r="AC4784">
        <v>80.569471983959772</v>
      </c>
      <c r="AD4784">
        <v>0</v>
      </c>
      <c r="AE4784">
        <v>80.569471983959772</v>
      </c>
    </row>
    <row r="4785" spans="1:31" x14ac:dyDescent="0.3">
      <c r="A4785">
        <v>2461846</v>
      </c>
      <c r="B4785">
        <v>1</v>
      </c>
      <c r="C4785" t="s">
        <v>80</v>
      </c>
      <c r="D4785" t="s">
        <v>95</v>
      </c>
      <c r="E4785" t="s">
        <v>147</v>
      </c>
      <c r="F4785" t="s">
        <v>13929</v>
      </c>
      <c r="G4785" t="s">
        <v>134</v>
      </c>
      <c r="H4785" t="s">
        <v>135</v>
      </c>
      <c r="I4785" t="s">
        <v>136</v>
      </c>
      <c r="J4785" t="s">
        <v>137</v>
      </c>
      <c r="K4785" t="s">
        <v>138</v>
      </c>
      <c r="L4785" t="s">
        <v>13930</v>
      </c>
      <c r="M4785" t="s">
        <v>13931</v>
      </c>
      <c r="N4785">
        <v>0.446944444</v>
      </c>
      <c r="O4785">
        <v>4</v>
      </c>
      <c r="P4785">
        <v>229</v>
      </c>
      <c r="Q4785">
        <v>4</v>
      </c>
      <c r="R4785">
        <v>29</v>
      </c>
      <c r="S4785">
        <v>9</v>
      </c>
      <c r="T4785">
        <v>28</v>
      </c>
      <c r="U4785">
        <v>0</v>
      </c>
      <c r="V4785">
        <v>0</v>
      </c>
      <c r="W4785">
        <v>3.154665770411385</v>
      </c>
      <c r="X4785">
        <v>26.801150805656274</v>
      </c>
      <c r="Y4785">
        <v>5.4228706019124315</v>
      </c>
      <c r="Z4785">
        <v>2.547461546414671</v>
      </c>
      <c r="AA4785">
        <v>29.593791433728327</v>
      </c>
      <c r="AB4785">
        <v>11.912510002330437</v>
      </c>
      <c r="AC4785">
        <v>0</v>
      </c>
      <c r="AD4785">
        <v>0</v>
      </c>
      <c r="AE4785">
        <v>79.432450160453527</v>
      </c>
    </row>
    <row r="4786" spans="1:31" x14ac:dyDescent="0.3">
      <c r="A4786">
        <v>2461577</v>
      </c>
      <c r="B4786">
        <v>1</v>
      </c>
      <c r="C4786" t="s">
        <v>80</v>
      </c>
      <c r="D4786" t="s">
        <v>96</v>
      </c>
      <c r="E4786" t="s">
        <v>141</v>
      </c>
      <c r="F4786" t="s">
        <v>9873</v>
      </c>
      <c r="G4786" t="s">
        <v>156</v>
      </c>
      <c r="H4786" t="s">
        <v>144</v>
      </c>
      <c r="I4786" t="s">
        <v>136</v>
      </c>
      <c r="J4786" t="s">
        <v>137</v>
      </c>
      <c r="K4786" t="s">
        <v>138</v>
      </c>
      <c r="L4786" t="s">
        <v>13932</v>
      </c>
      <c r="M4786" t="s">
        <v>13933</v>
      </c>
      <c r="N4786">
        <v>2.9575</v>
      </c>
      <c r="O4786">
        <v>0</v>
      </c>
      <c r="P4786">
        <v>31</v>
      </c>
      <c r="Q4786">
        <v>0</v>
      </c>
      <c r="R4786">
        <v>0</v>
      </c>
      <c r="S4786">
        <v>0</v>
      </c>
      <c r="T4786">
        <v>5</v>
      </c>
      <c r="U4786">
        <v>0</v>
      </c>
      <c r="V4786">
        <v>0</v>
      </c>
      <c r="W4786">
        <v>0</v>
      </c>
      <c r="X4786">
        <v>42.966489181224283</v>
      </c>
      <c r="Y4786">
        <v>0</v>
      </c>
      <c r="Z4786">
        <v>0</v>
      </c>
      <c r="AA4786">
        <v>0</v>
      </c>
      <c r="AB4786">
        <v>6.6329929273073134</v>
      </c>
      <c r="AC4786">
        <v>0</v>
      </c>
      <c r="AD4786">
        <v>0</v>
      </c>
      <c r="AE4786">
        <v>49.599482108531596</v>
      </c>
    </row>
    <row r="4787" spans="1:31" x14ac:dyDescent="0.3">
      <c r="A4787">
        <v>2461955</v>
      </c>
      <c r="B4787">
        <v>1</v>
      </c>
      <c r="C4787" t="s">
        <v>80</v>
      </c>
      <c r="D4787" t="s">
        <v>108</v>
      </c>
      <c r="E4787" t="s">
        <v>132</v>
      </c>
      <c r="F4787" t="s">
        <v>13934</v>
      </c>
      <c r="G4787" t="s">
        <v>149</v>
      </c>
      <c r="H4787" t="s">
        <v>135</v>
      </c>
      <c r="I4787" t="s">
        <v>136</v>
      </c>
      <c r="J4787" t="s">
        <v>137</v>
      </c>
      <c r="K4787" t="s">
        <v>138</v>
      </c>
      <c r="L4787" t="s">
        <v>13935</v>
      </c>
      <c r="M4787" t="s">
        <v>13936</v>
      </c>
      <c r="N4787">
        <v>1.0766666659999999</v>
      </c>
      <c r="O4787">
        <v>0</v>
      </c>
      <c r="P4787">
        <v>730</v>
      </c>
      <c r="Q4787">
        <v>0</v>
      </c>
      <c r="R4787">
        <v>227</v>
      </c>
      <c r="S4787">
        <v>3</v>
      </c>
      <c r="T4787">
        <v>156</v>
      </c>
      <c r="U4787">
        <v>0</v>
      </c>
      <c r="V4787">
        <v>0</v>
      </c>
      <c r="W4787">
        <v>0</v>
      </c>
      <c r="X4787">
        <v>119.48530431647183</v>
      </c>
      <c r="Y4787">
        <v>0</v>
      </c>
      <c r="Z4787">
        <v>68.738657449988878</v>
      </c>
      <c r="AA4787">
        <v>8.9061130600612586</v>
      </c>
      <c r="AB4787">
        <v>96.523138116101507</v>
      </c>
      <c r="AC4787">
        <v>0</v>
      </c>
      <c r="AD4787">
        <v>0</v>
      </c>
      <c r="AE4787">
        <v>293.6532129426235</v>
      </c>
    </row>
    <row r="4788" spans="1:31" x14ac:dyDescent="0.3">
      <c r="A4788">
        <v>2461623</v>
      </c>
      <c r="B4788">
        <v>1</v>
      </c>
      <c r="C4788" t="s">
        <v>80</v>
      </c>
      <c r="D4788" t="s">
        <v>91</v>
      </c>
      <c r="E4788" t="s">
        <v>132</v>
      </c>
      <c r="F4788" t="s">
        <v>13724</v>
      </c>
      <c r="G4788" t="s">
        <v>149</v>
      </c>
      <c r="H4788" t="s">
        <v>135</v>
      </c>
      <c r="I4788" t="s">
        <v>136</v>
      </c>
      <c r="J4788" t="s">
        <v>137</v>
      </c>
      <c r="K4788" t="s">
        <v>138</v>
      </c>
      <c r="L4788" t="s">
        <v>13937</v>
      </c>
      <c r="M4788" t="s">
        <v>13938</v>
      </c>
      <c r="N4788">
        <v>1.0958333330000001</v>
      </c>
      <c r="O4788">
        <v>3</v>
      </c>
      <c r="P4788">
        <v>16</v>
      </c>
      <c r="Q4788">
        <v>25</v>
      </c>
      <c r="R4788">
        <v>4</v>
      </c>
      <c r="S4788">
        <v>27</v>
      </c>
      <c r="T4788">
        <v>1</v>
      </c>
      <c r="U4788">
        <v>0</v>
      </c>
      <c r="V4788">
        <v>0</v>
      </c>
      <c r="W4788">
        <v>2.3899005542967426</v>
      </c>
      <c r="X4788">
        <v>3.8868453022582905</v>
      </c>
      <c r="Y4788">
        <v>17.244280588220349</v>
      </c>
      <c r="Z4788">
        <v>1.1327196394794075</v>
      </c>
      <c r="AA4788">
        <v>117.73820501923808</v>
      </c>
      <c r="AB4788">
        <v>3.1675770576389359</v>
      </c>
      <c r="AC4788">
        <v>0</v>
      </c>
      <c r="AD4788">
        <v>0</v>
      </c>
      <c r="AE4788">
        <v>145.55952816113179</v>
      </c>
    </row>
    <row r="4789" spans="1:31" x14ac:dyDescent="0.3">
      <c r="A4789">
        <v>2461706</v>
      </c>
      <c r="B4789">
        <v>1</v>
      </c>
      <c r="C4789" t="s">
        <v>80</v>
      </c>
      <c r="D4789" t="s">
        <v>93</v>
      </c>
      <c r="E4789" t="s">
        <v>141</v>
      </c>
      <c r="F4789" t="s">
        <v>13939</v>
      </c>
      <c r="G4789" t="s">
        <v>156</v>
      </c>
      <c r="H4789" t="s">
        <v>144</v>
      </c>
      <c r="I4789" t="s">
        <v>136</v>
      </c>
      <c r="J4789" t="s">
        <v>137</v>
      </c>
      <c r="K4789" t="s">
        <v>138</v>
      </c>
      <c r="L4789" t="s">
        <v>13940</v>
      </c>
      <c r="M4789" t="s">
        <v>13941</v>
      </c>
      <c r="N4789">
        <v>2.256388888</v>
      </c>
      <c r="O4789">
        <v>0</v>
      </c>
      <c r="P4789">
        <v>0</v>
      </c>
      <c r="Q4789">
        <v>0</v>
      </c>
      <c r="R4789">
        <v>1</v>
      </c>
      <c r="S4789">
        <v>0</v>
      </c>
      <c r="T4789">
        <v>1</v>
      </c>
      <c r="U4789">
        <v>0</v>
      </c>
      <c r="V4789">
        <v>0</v>
      </c>
      <c r="W4789">
        <v>0</v>
      </c>
      <c r="X4789">
        <v>0</v>
      </c>
      <c r="Y4789">
        <v>0</v>
      </c>
      <c r="Z4789">
        <v>0.57207561516047056</v>
      </c>
      <c r="AA4789">
        <v>0</v>
      </c>
      <c r="AB4789">
        <v>4.0529004317459592</v>
      </c>
      <c r="AC4789">
        <v>0</v>
      </c>
      <c r="AD4789">
        <v>0</v>
      </c>
      <c r="AE4789">
        <v>4.62497604690643</v>
      </c>
    </row>
    <row r="4790" spans="1:31" x14ac:dyDescent="0.3">
      <c r="A4790">
        <v>2462264</v>
      </c>
      <c r="B4790">
        <v>1</v>
      </c>
      <c r="C4790" t="s">
        <v>80</v>
      </c>
      <c r="D4790" t="s">
        <v>90</v>
      </c>
      <c r="E4790" t="s">
        <v>141</v>
      </c>
      <c r="F4790" t="s">
        <v>13942</v>
      </c>
      <c r="G4790" t="s">
        <v>156</v>
      </c>
      <c r="H4790" t="s">
        <v>144</v>
      </c>
      <c r="I4790" t="s">
        <v>136</v>
      </c>
      <c r="J4790" t="s">
        <v>137</v>
      </c>
      <c r="K4790" t="s">
        <v>138</v>
      </c>
      <c r="L4790" t="s">
        <v>13943</v>
      </c>
      <c r="M4790" t="s">
        <v>13944</v>
      </c>
      <c r="N4790">
        <v>3.355</v>
      </c>
      <c r="O4790">
        <v>0</v>
      </c>
      <c r="P4790">
        <v>77</v>
      </c>
      <c r="Q4790">
        <v>0</v>
      </c>
      <c r="R4790">
        <v>0</v>
      </c>
      <c r="S4790">
        <v>0</v>
      </c>
      <c r="T4790">
        <v>22</v>
      </c>
      <c r="U4790">
        <v>0</v>
      </c>
      <c r="V4790">
        <v>0</v>
      </c>
      <c r="W4790">
        <v>0</v>
      </c>
      <c r="X4790">
        <v>91.104647165920824</v>
      </c>
      <c r="Y4790">
        <v>0</v>
      </c>
      <c r="Z4790">
        <v>0</v>
      </c>
      <c r="AA4790">
        <v>0</v>
      </c>
      <c r="AB4790">
        <v>23.832013878864377</v>
      </c>
      <c r="AC4790">
        <v>0</v>
      </c>
      <c r="AD4790">
        <v>0</v>
      </c>
      <c r="AE4790">
        <v>114.9366610447852</v>
      </c>
    </row>
    <row r="4791" spans="1:31" x14ac:dyDescent="0.3">
      <c r="A4791">
        <v>2461763</v>
      </c>
      <c r="B4791">
        <v>1</v>
      </c>
      <c r="C4791" t="s">
        <v>80</v>
      </c>
      <c r="D4791" t="s">
        <v>97</v>
      </c>
      <c r="E4791" t="s">
        <v>141</v>
      </c>
      <c r="F4791" t="s">
        <v>13945</v>
      </c>
      <c r="G4791" t="s">
        <v>161</v>
      </c>
      <c r="H4791" t="s">
        <v>144</v>
      </c>
      <c r="I4791" t="s">
        <v>136</v>
      </c>
      <c r="J4791" t="s">
        <v>137</v>
      </c>
      <c r="K4791" t="s">
        <v>162</v>
      </c>
      <c r="L4791" t="s">
        <v>13946</v>
      </c>
      <c r="M4791" t="s">
        <v>13947</v>
      </c>
      <c r="N4791">
        <v>5.5097222219999997</v>
      </c>
      <c r="O4791">
        <v>0</v>
      </c>
      <c r="P4791">
        <v>35</v>
      </c>
      <c r="Q4791">
        <v>0</v>
      </c>
      <c r="R4791">
        <v>0</v>
      </c>
      <c r="S4791">
        <v>0</v>
      </c>
      <c r="T4791">
        <v>14</v>
      </c>
      <c r="U4791">
        <v>0</v>
      </c>
      <c r="V4791">
        <v>0</v>
      </c>
      <c r="W4791">
        <v>0</v>
      </c>
      <c r="X4791">
        <v>67.087015551451145</v>
      </c>
      <c r="Y4791">
        <v>0</v>
      </c>
      <c r="Z4791">
        <v>0</v>
      </c>
      <c r="AA4791">
        <v>0</v>
      </c>
      <c r="AB4791">
        <v>159.51364336887104</v>
      </c>
      <c r="AC4791">
        <v>0</v>
      </c>
      <c r="AD4791">
        <v>0</v>
      </c>
      <c r="AE4791">
        <v>226.60065892032219</v>
      </c>
    </row>
    <row r="4792" spans="1:31" x14ac:dyDescent="0.3">
      <c r="A4792">
        <v>2462161</v>
      </c>
      <c r="B4792">
        <v>1</v>
      </c>
      <c r="C4792" t="s">
        <v>80</v>
      </c>
      <c r="D4792" t="s">
        <v>95</v>
      </c>
      <c r="E4792" t="s">
        <v>173</v>
      </c>
      <c r="F4792" t="s">
        <v>13948</v>
      </c>
      <c r="G4792" t="s">
        <v>175</v>
      </c>
      <c r="H4792" t="s">
        <v>144</v>
      </c>
      <c r="I4792" t="s">
        <v>136</v>
      </c>
      <c r="J4792" t="s">
        <v>137</v>
      </c>
      <c r="K4792" t="s">
        <v>138</v>
      </c>
      <c r="L4792" t="s">
        <v>13949</v>
      </c>
      <c r="M4792" t="s">
        <v>13950</v>
      </c>
      <c r="N4792">
        <v>5.9844444440000002</v>
      </c>
      <c r="O4792">
        <v>0</v>
      </c>
      <c r="P4792">
        <v>3</v>
      </c>
      <c r="Q4792">
        <v>0</v>
      </c>
      <c r="R4792">
        <v>0</v>
      </c>
      <c r="S4792">
        <v>0</v>
      </c>
      <c r="T4792">
        <v>0</v>
      </c>
      <c r="U4792">
        <v>0</v>
      </c>
      <c r="V4792">
        <v>0</v>
      </c>
      <c r="W4792">
        <v>0</v>
      </c>
      <c r="X4792">
        <v>6.8418947781691468</v>
      </c>
      <c r="Y4792">
        <v>0</v>
      </c>
      <c r="Z4792">
        <v>0</v>
      </c>
      <c r="AA4792">
        <v>0</v>
      </c>
      <c r="AB4792">
        <v>0</v>
      </c>
      <c r="AC4792">
        <v>0</v>
      </c>
      <c r="AD4792">
        <v>0</v>
      </c>
      <c r="AE4792">
        <v>6.8418947781691468</v>
      </c>
    </row>
    <row r="4793" spans="1:31" x14ac:dyDescent="0.3">
      <c r="A4793">
        <v>2462118</v>
      </c>
      <c r="B4793">
        <v>1</v>
      </c>
      <c r="C4793" t="s">
        <v>81</v>
      </c>
      <c r="D4793" t="s">
        <v>123</v>
      </c>
      <c r="E4793" t="s">
        <v>159</v>
      </c>
      <c r="F4793" t="s">
        <v>13951</v>
      </c>
      <c r="G4793" t="s">
        <v>143</v>
      </c>
      <c r="H4793" t="s">
        <v>144</v>
      </c>
      <c r="I4793" t="s">
        <v>136</v>
      </c>
      <c r="J4793" t="s">
        <v>137</v>
      </c>
      <c r="K4793" t="s">
        <v>138</v>
      </c>
      <c r="L4793" t="s">
        <v>13952</v>
      </c>
      <c r="M4793" t="s">
        <v>13953</v>
      </c>
      <c r="N4793">
        <v>1.8161111109999999</v>
      </c>
      <c r="O4793">
        <v>0</v>
      </c>
      <c r="P4793">
        <v>663</v>
      </c>
      <c r="Q4793">
        <v>0</v>
      </c>
      <c r="R4793">
        <v>0</v>
      </c>
      <c r="S4793">
        <v>0</v>
      </c>
      <c r="T4793">
        <v>5</v>
      </c>
      <c r="U4793">
        <v>0</v>
      </c>
      <c r="V4793">
        <v>0</v>
      </c>
      <c r="W4793">
        <v>0</v>
      </c>
      <c r="X4793">
        <v>346.30984955438748</v>
      </c>
      <c r="Y4793">
        <v>0</v>
      </c>
      <c r="Z4793">
        <v>0</v>
      </c>
      <c r="AA4793">
        <v>0</v>
      </c>
      <c r="AB4793">
        <v>5.7593500144597378</v>
      </c>
      <c r="AC4793">
        <v>0</v>
      </c>
      <c r="AD4793">
        <v>0</v>
      </c>
      <c r="AE4793">
        <v>352.06919956884724</v>
      </c>
    </row>
    <row r="4794" spans="1:31" x14ac:dyDescent="0.3">
      <c r="A4794">
        <v>2461852</v>
      </c>
      <c r="B4794">
        <v>1</v>
      </c>
      <c r="C4794" t="s">
        <v>80</v>
      </c>
      <c r="D4794" t="s">
        <v>98</v>
      </c>
      <c r="E4794" t="s">
        <v>159</v>
      </c>
      <c r="F4794" t="s">
        <v>13954</v>
      </c>
      <c r="G4794" t="s">
        <v>200</v>
      </c>
      <c r="H4794" t="s">
        <v>144</v>
      </c>
      <c r="I4794" t="s">
        <v>136</v>
      </c>
      <c r="J4794" t="s">
        <v>137</v>
      </c>
      <c r="K4794" t="s">
        <v>138</v>
      </c>
      <c r="L4794" t="s">
        <v>13955</v>
      </c>
      <c r="M4794" t="s">
        <v>13956</v>
      </c>
      <c r="N4794">
        <v>2.7269444439999999</v>
      </c>
      <c r="O4794">
        <v>0</v>
      </c>
      <c r="P4794">
        <v>110</v>
      </c>
      <c r="Q4794">
        <v>0</v>
      </c>
      <c r="R4794">
        <v>6</v>
      </c>
      <c r="S4794">
        <v>0</v>
      </c>
      <c r="T4794">
        <v>19</v>
      </c>
      <c r="U4794">
        <v>0</v>
      </c>
      <c r="V4794">
        <v>0</v>
      </c>
      <c r="W4794">
        <v>0</v>
      </c>
      <c r="X4794">
        <v>74.071161610475173</v>
      </c>
      <c r="Y4794">
        <v>0</v>
      </c>
      <c r="Z4794">
        <v>8.5130123171809071</v>
      </c>
      <c r="AA4794">
        <v>0</v>
      </c>
      <c r="AB4794">
        <v>19.834825014649926</v>
      </c>
      <c r="AC4794">
        <v>0</v>
      </c>
      <c r="AD4794">
        <v>0</v>
      </c>
      <c r="AE4794">
        <v>102.418998942306</v>
      </c>
    </row>
    <row r="4795" spans="1:31" x14ac:dyDescent="0.3">
      <c r="A4795">
        <v>2461975</v>
      </c>
      <c r="B4795">
        <v>1</v>
      </c>
      <c r="C4795" t="s">
        <v>80</v>
      </c>
      <c r="D4795" t="s">
        <v>108</v>
      </c>
      <c r="E4795" t="s">
        <v>132</v>
      </c>
      <c r="F4795" t="s">
        <v>13957</v>
      </c>
      <c r="G4795" t="s">
        <v>149</v>
      </c>
      <c r="H4795" t="s">
        <v>135</v>
      </c>
      <c r="I4795" t="s">
        <v>136</v>
      </c>
      <c r="J4795" t="s">
        <v>137</v>
      </c>
      <c r="K4795" t="s">
        <v>138</v>
      </c>
      <c r="L4795" t="s">
        <v>13958</v>
      </c>
      <c r="M4795" t="s">
        <v>13959</v>
      </c>
      <c r="N4795">
        <v>0.16055555499999999</v>
      </c>
      <c r="O4795">
        <v>1</v>
      </c>
      <c r="P4795">
        <v>3355</v>
      </c>
      <c r="Q4795">
        <v>3</v>
      </c>
      <c r="R4795">
        <v>747</v>
      </c>
      <c r="S4795">
        <v>22</v>
      </c>
      <c r="T4795">
        <v>548</v>
      </c>
      <c r="U4795">
        <v>0</v>
      </c>
      <c r="V4795">
        <v>0</v>
      </c>
      <c r="W4795">
        <v>4.6096605005950003E-2</v>
      </c>
      <c r="X4795">
        <v>73.314750656150565</v>
      </c>
      <c r="Y4795">
        <v>5.7277731209508262</v>
      </c>
      <c r="Z4795">
        <v>14.179438472632484</v>
      </c>
      <c r="AA4795">
        <v>20.583668005341636</v>
      </c>
      <c r="AB4795">
        <v>54.781735381121436</v>
      </c>
      <c r="AC4795">
        <v>0</v>
      </c>
      <c r="AD4795">
        <v>0</v>
      </c>
      <c r="AE4795">
        <v>168.63346224120289</v>
      </c>
    </row>
    <row r="4796" spans="1:31" x14ac:dyDescent="0.3">
      <c r="A4796">
        <v>2461826</v>
      </c>
      <c r="B4796">
        <v>1</v>
      </c>
      <c r="C4796" t="s">
        <v>80</v>
      </c>
      <c r="D4796" t="s">
        <v>99</v>
      </c>
      <c r="E4796" t="s">
        <v>141</v>
      </c>
      <c r="F4796" t="s">
        <v>4870</v>
      </c>
      <c r="G4796" t="s">
        <v>200</v>
      </c>
      <c r="H4796" t="s">
        <v>144</v>
      </c>
      <c r="I4796" t="s">
        <v>136</v>
      </c>
      <c r="J4796" t="s">
        <v>137</v>
      </c>
      <c r="K4796" t="s">
        <v>138</v>
      </c>
      <c r="L4796" t="s">
        <v>13960</v>
      </c>
      <c r="M4796" t="s">
        <v>13961</v>
      </c>
      <c r="N4796">
        <v>2.193888888</v>
      </c>
      <c r="O4796">
        <v>0</v>
      </c>
      <c r="P4796">
        <v>58</v>
      </c>
      <c r="Q4796">
        <v>0</v>
      </c>
      <c r="R4796">
        <v>0</v>
      </c>
      <c r="S4796">
        <v>0</v>
      </c>
      <c r="T4796">
        <v>2</v>
      </c>
      <c r="U4796">
        <v>0</v>
      </c>
      <c r="V4796">
        <v>0</v>
      </c>
      <c r="W4796">
        <v>0</v>
      </c>
      <c r="X4796">
        <v>55.516795258103436</v>
      </c>
      <c r="Y4796">
        <v>0</v>
      </c>
      <c r="Z4796">
        <v>0</v>
      </c>
      <c r="AA4796">
        <v>0</v>
      </c>
      <c r="AB4796">
        <v>0.35313855822171936</v>
      </c>
      <c r="AC4796">
        <v>0</v>
      </c>
      <c r="AD4796">
        <v>0</v>
      </c>
      <c r="AE4796">
        <v>55.869933816325158</v>
      </c>
    </row>
    <row r="4797" spans="1:31" x14ac:dyDescent="0.3">
      <c r="A4797">
        <v>2461932</v>
      </c>
      <c r="B4797">
        <v>1</v>
      </c>
      <c r="C4797" t="s">
        <v>80</v>
      </c>
      <c r="D4797" t="s">
        <v>93</v>
      </c>
      <c r="E4797" t="s">
        <v>141</v>
      </c>
      <c r="F4797" t="s">
        <v>13962</v>
      </c>
      <c r="G4797" t="s">
        <v>156</v>
      </c>
      <c r="H4797" t="s">
        <v>144</v>
      </c>
      <c r="I4797" t="s">
        <v>136</v>
      </c>
      <c r="J4797" t="s">
        <v>137</v>
      </c>
      <c r="K4797" t="s">
        <v>138</v>
      </c>
      <c r="L4797" t="s">
        <v>13963</v>
      </c>
      <c r="M4797" t="s">
        <v>13964</v>
      </c>
      <c r="N4797">
        <v>2.9427777769999999</v>
      </c>
      <c r="O4797">
        <v>0</v>
      </c>
      <c r="P4797">
        <v>20</v>
      </c>
      <c r="Q4797">
        <v>0</v>
      </c>
      <c r="R4797">
        <v>0</v>
      </c>
      <c r="S4797">
        <v>0</v>
      </c>
      <c r="T4797">
        <v>31</v>
      </c>
      <c r="U4797">
        <v>0</v>
      </c>
      <c r="V4797">
        <v>0</v>
      </c>
      <c r="W4797">
        <v>0</v>
      </c>
      <c r="X4797">
        <v>10.126397938219469</v>
      </c>
      <c r="Y4797">
        <v>0</v>
      </c>
      <c r="Z4797">
        <v>0</v>
      </c>
      <c r="AA4797">
        <v>0</v>
      </c>
      <c r="AB4797">
        <v>110.69416665474141</v>
      </c>
      <c r="AC4797">
        <v>0</v>
      </c>
      <c r="AD4797">
        <v>0</v>
      </c>
      <c r="AE4797">
        <v>120.82056459296088</v>
      </c>
    </row>
    <row r="4798" spans="1:31" x14ac:dyDescent="0.3">
      <c r="A4798">
        <v>2461895</v>
      </c>
      <c r="B4798">
        <v>1</v>
      </c>
      <c r="C4798" t="s">
        <v>80</v>
      </c>
      <c r="D4798" t="s">
        <v>84</v>
      </c>
      <c r="E4798" t="s">
        <v>159</v>
      </c>
      <c r="F4798" t="s">
        <v>13965</v>
      </c>
      <c r="G4798" t="s">
        <v>161</v>
      </c>
      <c r="H4798" t="s">
        <v>144</v>
      </c>
      <c r="I4798" t="s">
        <v>136</v>
      </c>
      <c r="J4798" t="s">
        <v>137</v>
      </c>
      <c r="K4798" t="s">
        <v>162</v>
      </c>
      <c r="L4798" t="s">
        <v>13966</v>
      </c>
      <c r="M4798" t="s">
        <v>13967</v>
      </c>
      <c r="N4798">
        <v>1.1472222219999999</v>
      </c>
      <c r="O4798">
        <v>0</v>
      </c>
      <c r="P4798">
        <v>43</v>
      </c>
      <c r="Q4798">
        <v>0</v>
      </c>
      <c r="R4798">
        <v>0</v>
      </c>
      <c r="S4798">
        <v>0</v>
      </c>
      <c r="T4798">
        <v>71</v>
      </c>
      <c r="U4798">
        <v>0</v>
      </c>
      <c r="V4798">
        <v>2</v>
      </c>
      <c r="W4798">
        <v>0</v>
      </c>
      <c r="X4798">
        <v>25.518950926174426</v>
      </c>
      <c r="Y4798">
        <v>0</v>
      </c>
      <c r="Z4798">
        <v>0</v>
      </c>
      <c r="AA4798">
        <v>0</v>
      </c>
      <c r="AB4798">
        <v>212.88835958911918</v>
      </c>
      <c r="AC4798">
        <v>0</v>
      </c>
      <c r="AD4798">
        <v>237.26157934943964</v>
      </c>
      <c r="AE4798">
        <v>475.66888986473327</v>
      </c>
    </row>
    <row r="4799" spans="1:31" x14ac:dyDescent="0.3">
      <c r="A4799">
        <v>2482304</v>
      </c>
      <c r="B4799">
        <v>1</v>
      </c>
      <c r="C4799" t="s">
        <v>80</v>
      </c>
      <c r="D4799" t="s">
        <v>82</v>
      </c>
      <c r="E4799" t="s">
        <v>169</v>
      </c>
      <c r="F4799" t="s">
        <v>13968</v>
      </c>
      <c r="G4799" t="s">
        <v>149</v>
      </c>
      <c r="H4799" t="s">
        <v>135</v>
      </c>
      <c r="I4799" t="s">
        <v>136</v>
      </c>
      <c r="J4799" t="s">
        <v>137</v>
      </c>
      <c r="K4799" t="s">
        <v>138</v>
      </c>
      <c r="L4799" t="s">
        <v>13969</v>
      </c>
      <c r="M4799" t="s">
        <v>13970</v>
      </c>
      <c r="N4799">
        <v>1.416666666</v>
      </c>
      <c r="O4799">
        <v>0</v>
      </c>
      <c r="P4799">
        <v>191</v>
      </c>
      <c r="Q4799">
        <v>0</v>
      </c>
      <c r="R4799">
        <v>0</v>
      </c>
      <c r="S4799">
        <v>2</v>
      </c>
      <c r="T4799">
        <v>113</v>
      </c>
      <c r="U4799">
        <v>0</v>
      </c>
      <c r="V4799">
        <v>2</v>
      </c>
      <c r="W4799">
        <v>0</v>
      </c>
      <c r="X4799">
        <v>73.882296731755943</v>
      </c>
      <c r="Y4799">
        <v>0</v>
      </c>
      <c r="Z4799">
        <v>0</v>
      </c>
      <c r="AA4799">
        <v>3324.5419068962738</v>
      </c>
      <c r="AB4799">
        <v>295.05833944958931</v>
      </c>
      <c r="AC4799">
        <v>0</v>
      </c>
      <c r="AD4799">
        <v>98.653373628855178</v>
      </c>
      <c r="AE4799">
        <v>3792.1359167064743</v>
      </c>
    </row>
    <row r="4800" spans="1:31" x14ac:dyDescent="0.3">
      <c r="A4800">
        <v>2461683</v>
      </c>
      <c r="B4800">
        <v>1</v>
      </c>
      <c r="C4800" t="s">
        <v>80</v>
      </c>
      <c r="D4800" t="s">
        <v>82</v>
      </c>
      <c r="E4800" t="s">
        <v>173</v>
      </c>
      <c r="F4800" t="s">
        <v>13971</v>
      </c>
      <c r="G4800" t="s">
        <v>239</v>
      </c>
      <c r="H4800" t="s">
        <v>144</v>
      </c>
      <c r="I4800" t="s">
        <v>136</v>
      </c>
      <c r="J4800" t="s">
        <v>137</v>
      </c>
      <c r="K4800" t="s">
        <v>138</v>
      </c>
      <c r="L4800" t="s">
        <v>13972</v>
      </c>
      <c r="M4800" t="s">
        <v>13973</v>
      </c>
      <c r="N4800">
        <v>2.5169444439999999</v>
      </c>
      <c r="O4800">
        <v>0</v>
      </c>
      <c r="P4800">
        <v>2</v>
      </c>
      <c r="Q4800">
        <v>0</v>
      </c>
      <c r="R4800">
        <v>0</v>
      </c>
      <c r="S4800">
        <v>0</v>
      </c>
      <c r="T4800">
        <v>0</v>
      </c>
      <c r="U4800">
        <v>0</v>
      </c>
      <c r="V4800">
        <v>0</v>
      </c>
      <c r="W4800">
        <v>0</v>
      </c>
      <c r="X4800">
        <v>4.6587271394382022</v>
      </c>
      <c r="Y4800">
        <v>0</v>
      </c>
      <c r="Z4800">
        <v>0</v>
      </c>
      <c r="AA4800">
        <v>0</v>
      </c>
      <c r="AB4800">
        <v>0</v>
      </c>
      <c r="AC4800">
        <v>0</v>
      </c>
      <c r="AD4800">
        <v>0</v>
      </c>
      <c r="AE4800">
        <v>4.6587271394382022</v>
      </c>
    </row>
    <row r="4801" spans="1:31" x14ac:dyDescent="0.3">
      <c r="A4801">
        <v>2461640</v>
      </c>
      <c r="B4801">
        <v>1</v>
      </c>
      <c r="C4801" t="s">
        <v>80</v>
      </c>
      <c r="D4801" t="s">
        <v>89</v>
      </c>
      <c r="E4801" t="s">
        <v>173</v>
      </c>
      <c r="F4801" t="s">
        <v>13974</v>
      </c>
      <c r="G4801" t="s">
        <v>461</v>
      </c>
      <c r="H4801" t="s">
        <v>144</v>
      </c>
      <c r="I4801" t="s">
        <v>136</v>
      </c>
      <c r="J4801" t="s">
        <v>137</v>
      </c>
      <c r="K4801" t="s">
        <v>138</v>
      </c>
      <c r="L4801" t="s">
        <v>13975</v>
      </c>
      <c r="M4801" t="s">
        <v>13976</v>
      </c>
      <c r="N4801">
        <v>1.609722222</v>
      </c>
      <c r="O4801">
        <v>0</v>
      </c>
      <c r="P4801">
        <v>2</v>
      </c>
      <c r="Q4801">
        <v>0</v>
      </c>
      <c r="R4801">
        <v>0</v>
      </c>
      <c r="S4801">
        <v>0</v>
      </c>
      <c r="T4801">
        <v>0</v>
      </c>
      <c r="U4801">
        <v>0</v>
      </c>
      <c r="V4801">
        <v>0</v>
      </c>
      <c r="W4801">
        <v>0</v>
      </c>
      <c r="X4801">
        <v>6.9894270534431673</v>
      </c>
      <c r="Y4801">
        <v>0</v>
      </c>
      <c r="Z4801">
        <v>0</v>
      </c>
      <c r="AA4801">
        <v>0</v>
      </c>
      <c r="AB4801">
        <v>0</v>
      </c>
      <c r="AC4801">
        <v>0</v>
      </c>
      <c r="AD4801">
        <v>0</v>
      </c>
      <c r="AE4801">
        <v>6.9894270534431673</v>
      </c>
    </row>
    <row r="4802" spans="1:31" x14ac:dyDescent="0.3">
      <c r="A4802">
        <v>2462459</v>
      </c>
      <c r="B4802">
        <v>1</v>
      </c>
      <c r="C4802" t="s">
        <v>80</v>
      </c>
      <c r="D4802" t="s">
        <v>93</v>
      </c>
      <c r="E4802" t="s">
        <v>147</v>
      </c>
      <c r="F4802" t="s">
        <v>13977</v>
      </c>
      <c r="G4802" t="s">
        <v>143</v>
      </c>
      <c r="H4802" t="s">
        <v>135</v>
      </c>
      <c r="I4802" t="s">
        <v>136</v>
      </c>
      <c r="J4802" t="s">
        <v>137</v>
      </c>
      <c r="K4802" t="s">
        <v>138</v>
      </c>
      <c r="L4802" t="s">
        <v>13978</v>
      </c>
      <c r="M4802" t="s">
        <v>13979</v>
      </c>
      <c r="N4802">
        <v>1.180833333</v>
      </c>
      <c r="O4802">
        <v>0</v>
      </c>
      <c r="P4802">
        <v>685</v>
      </c>
      <c r="Q4802">
        <v>0</v>
      </c>
      <c r="R4802">
        <v>0</v>
      </c>
      <c r="S4802">
        <v>0</v>
      </c>
      <c r="T4802">
        <v>68</v>
      </c>
      <c r="U4802">
        <v>0</v>
      </c>
      <c r="V4802">
        <v>0</v>
      </c>
      <c r="W4802">
        <v>0</v>
      </c>
      <c r="X4802">
        <v>213.66761841052534</v>
      </c>
      <c r="Y4802">
        <v>0</v>
      </c>
      <c r="Z4802">
        <v>0</v>
      </c>
      <c r="AA4802">
        <v>0</v>
      </c>
      <c r="AB4802">
        <v>24.303890808323789</v>
      </c>
      <c r="AC4802">
        <v>0</v>
      </c>
      <c r="AD4802">
        <v>0</v>
      </c>
      <c r="AE4802">
        <v>237.97150921884912</v>
      </c>
    </row>
    <row r="4803" spans="1:31" x14ac:dyDescent="0.3">
      <c r="A4803">
        <v>2462499</v>
      </c>
      <c r="B4803">
        <v>1</v>
      </c>
      <c r="C4803" t="s">
        <v>80</v>
      </c>
      <c r="D4803" t="s">
        <v>84</v>
      </c>
      <c r="E4803" t="s">
        <v>169</v>
      </c>
      <c r="F4803" t="s">
        <v>13980</v>
      </c>
      <c r="G4803" t="s">
        <v>149</v>
      </c>
      <c r="H4803" t="s">
        <v>135</v>
      </c>
      <c r="I4803" t="s">
        <v>136</v>
      </c>
      <c r="J4803" t="s">
        <v>137</v>
      </c>
      <c r="K4803" t="s">
        <v>138</v>
      </c>
      <c r="L4803" t="s">
        <v>13981</v>
      </c>
      <c r="M4803" t="s">
        <v>13982</v>
      </c>
      <c r="N4803">
        <v>0.87333333300000004</v>
      </c>
      <c r="O4803">
        <v>0</v>
      </c>
      <c r="P4803">
        <v>6539</v>
      </c>
      <c r="Q4803">
        <v>0</v>
      </c>
      <c r="R4803">
        <v>0</v>
      </c>
      <c r="S4803">
        <v>1</v>
      </c>
      <c r="T4803">
        <v>579</v>
      </c>
      <c r="U4803">
        <v>0</v>
      </c>
      <c r="V4803">
        <v>0</v>
      </c>
      <c r="W4803">
        <v>0</v>
      </c>
      <c r="X4803">
        <v>1334.8634811178517</v>
      </c>
      <c r="Y4803">
        <v>0</v>
      </c>
      <c r="Z4803">
        <v>0</v>
      </c>
      <c r="AA4803">
        <v>12.497692719422764</v>
      </c>
      <c r="AB4803">
        <v>630.17888985799698</v>
      </c>
      <c r="AC4803">
        <v>0</v>
      </c>
      <c r="AD4803">
        <v>0</v>
      </c>
      <c r="AE4803">
        <v>1977.5400636952713</v>
      </c>
    </row>
    <row r="4804" spans="1:31" x14ac:dyDescent="0.3">
      <c r="A4804">
        <v>2462605</v>
      </c>
      <c r="B4804">
        <v>1</v>
      </c>
      <c r="C4804" t="s">
        <v>80</v>
      </c>
      <c r="D4804" t="s">
        <v>93</v>
      </c>
      <c r="E4804" t="s">
        <v>169</v>
      </c>
      <c r="F4804" t="s">
        <v>13983</v>
      </c>
      <c r="G4804" t="s">
        <v>149</v>
      </c>
      <c r="H4804" t="s">
        <v>135</v>
      </c>
      <c r="I4804" t="s">
        <v>136</v>
      </c>
      <c r="J4804" t="s">
        <v>137</v>
      </c>
      <c r="K4804" t="s">
        <v>138</v>
      </c>
      <c r="L4804" t="s">
        <v>13984</v>
      </c>
      <c r="M4804" t="s">
        <v>13985</v>
      </c>
      <c r="N4804">
        <v>0.39944444400000001</v>
      </c>
      <c r="O4804">
        <v>0</v>
      </c>
      <c r="P4804">
        <v>3610</v>
      </c>
      <c r="Q4804">
        <v>3</v>
      </c>
      <c r="R4804">
        <v>1</v>
      </c>
      <c r="S4804">
        <v>1</v>
      </c>
      <c r="T4804">
        <v>119</v>
      </c>
      <c r="U4804">
        <v>1</v>
      </c>
      <c r="V4804">
        <v>0</v>
      </c>
      <c r="W4804">
        <v>0</v>
      </c>
      <c r="X4804">
        <v>369.73532664034457</v>
      </c>
      <c r="Y4804">
        <v>2.5347630416091449</v>
      </c>
      <c r="Z4804">
        <v>0.20133049362485617</v>
      </c>
      <c r="AA4804">
        <v>13.96201160638169</v>
      </c>
      <c r="AB4804">
        <v>46.934950464034323</v>
      </c>
      <c r="AC4804">
        <v>3.4503784288379884</v>
      </c>
      <c r="AD4804">
        <v>0</v>
      </c>
      <c r="AE4804">
        <v>436.81876067483262</v>
      </c>
    </row>
    <row r="4805" spans="1:31" x14ac:dyDescent="0.3">
      <c r="A4805">
        <v>2462691</v>
      </c>
      <c r="B4805">
        <v>1</v>
      </c>
      <c r="C4805" t="s">
        <v>80</v>
      </c>
      <c r="D4805" t="s">
        <v>97</v>
      </c>
      <c r="E4805" t="s">
        <v>132</v>
      </c>
      <c r="F4805" t="s">
        <v>12531</v>
      </c>
      <c r="G4805" t="s">
        <v>2092</v>
      </c>
      <c r="H4805" t="s">
        <v>135</v>
      </c>
      <c r="I4805" t="s">
        <v>136</v>
      </c>
      <c r="J4805" t="s">
        <v>137</v>
      </c>
      <c r="K4805" t="s">
        <v>138</v>
      </c>
      <c r="L4805" t="s">
        <v>13986</v>
      </c>
      <c r="M4805" t="s">
        <v>13987</v>
      </c>
      <c r="N4805">
        <v>2.099444444</v>
      </c>
      <c r="O4805">
        <v>5</v>
      </c>
      <c r="P4805">
        <v>844</v>
      </c>
      <c r="Q4805">
        <v>6</v>
      </c>
      <c r="R4805">
        <v>19</v>
      </c>
      <c r="S4805">
        <v>10</v>
      </c>
      <c r="T4805">
        <v>86</v>
      </c>
      <c r="U4805">
        <v>0</v>
      </c>
      <c r="V4805">
        <v>2</v>
      </c>
      <c r="W4805">
        <v>640.22167148080507</v>
      </c>
      <c r="X4805">
        <v>575.44963185668996</v>
      </c>
      <c r="Y4805">
        <v>16.035076101411121</v>
      </c>
      <c r="Z4805">
        <v>8.2618504561295865</v>
      </c>
      <c r="AA4805">
        <v>39.729526548066751</v>
      </c>
      <c r="AB4805">
        <v>114.38572617033874</v>
      </c>
      <c r="AC4805">
        <v>0</v>
      </c>
      <c r="AD4805">
        <v>0</v>
      </c>
      <c r="AE4805">
        <v>1394.0834826134412</v>
      </c>
    </row>
    <row r="4806" spans="1:31" x14ac:dyDescent="0.3">
      <c r="A4806">
        <v>2462545</v>
      </c>
      <c r="B4806">
        <v>1</v>
      </c>
      <c r="C4806" t="s">
        <v>81</v>
      </c>
      <c r="D4806" t="s">
        <v>128</v>
      </c>
      <c r="E4806" t="s">
        <v>173</v>
      </c>
      <c r="F4806" t="s">
        <v>13988</v>
      </c>
      <c r="G4806" t="s">
        <v>175</v>
      </c>
      <c r="H4806" t="s">
        <v>144</v>
      </c>
      <c r="I4806" t="s">
        <v>136</v>
      </c>
      <c r="J4806" t="s">
        <v>137</v>
      </c>
      <c r="K4806" t="s">
        <v>138</v>
      </c>
      <c r="L4806" t="s">
        <v>13989</v>
      </c>
      <c r="M4806" t="s">
        <v>13990</v>
      </c>
      <c r="N4806">
        <v>2.259166666</v>
      </c>
      <c r="O4806">
        <v>0</v>
      </c>
      <c r="P4806">
        <v>0</v>
      </c>
      <c r="Q4806">
        <v>0</v>
      </c>
      <c r="R4806">
        <v>1</v>
      </c>
      <c r="S4806">
        <v>0</v>
      </c>
      <c r="T4806">
        <v>0</v>
      </c>
      <c r="U4806">
        <v>0</v>
      </c>
      <c r="V4806">
        <v>0</v>
      </c>
      <c r="W4806">
        <v>0</v>
      </c>
      <c r="X4806">
        <v>0</v>
      </c>
      <c r="Y4806">
        <v>0</v>
      </c>
      <c r="Z4806">
        <v>1.1254868630350512</v>
      </c>
      <c r="AA4806">
        <v>0</v>
      </c>
      <c r="AB4806">
        <v>0</v>
      </c>
      <c r="AC4806">
        <v>0</v>
      </c>
      <c r="AD4806">
        <v>0</v>
      </c>
      <c r="AE4806">
        <v>1.1254868630350512</v>
      </c>
    </row>
    <row r="4807" spans="1:31" x14ac:dyDescent="0.3">
      <c r="A4807">
        <v>2462651</v>
      </c>
      <c r="B4807">
        <v>1</v>
      </c>
      <c r="C4807" t="s">
        <v>80</v>
      </c>
      <c r="D4807" t="s">
        <v>83</v>
      </c>
      <c r="E4807" t="s">
        <v>147</v>
      </c>
      <c r="F4807" t="s">
        <v>13991</v>
      </c>
      <c r="G4807" t="s">
        <v>226</v>
      </c>
      <c r="H4807" t="s">
        <v>135</v>
      </c>
      <c r="I4807" t="s">
        <v>136</v>
      </c>
      <c r="J4807" t="s">
        <v>137</v>
      </c>
      <c r="K4807" t="s">
        <v>162</v>
      </c>
      <c r="L4807" t="s">
        <v>13992</v>
      </c>
      <c r="M4807" t="s">
        <v>13993</v>
      </c>
      <c r="N4807">
        <v>0.57305555500000005</v>
      </c>
      <c r="O4807">
        <v>0</v>
      </c>
      <c r="P4807">
        <v>0</v>
      </c>
      <c r="Q4807">
        <v>0</v>
      </c>
      <c r="R4807">
        <v>0</v>
      </c>
      <c r="S4807">
        <v>0</v>
      </c>
      <c r="T4807">
        <v>82</v>
      </c>
      <c r="U4807">
        <v>1</v>
      </c>
      <c r="V4807">
        <v>1</v>
      </c>
      <c r="W4807">
        <v>0</v>
      </c>
      <c r="X4807">
        <v>0</v>
      </c>
      <c r="Y4807">
        <v>0</v>
      </c>
      <c r="Z4807">
        <v>0</v>
      </c>
      <c r="AA4807">
        <v>0</v>
      </c>
      <c r="AB4807">
        <v>89.949566824321863</v>
      </c>
      <c r="AC4807">
        <v>2.499452063894553</v>
      </c>
      <c r="AD4807">
        <v>0</v>
      </c>
      <c r="AE4807">
        <v>92.449018888216415</v>
      </c>
    </row>
    <row r="4808" spans="1:31" x14ac:dyDescent="0.3">
      <c r="A4808">
        <v>2462376</v>
      </c>
      <c r="B4808">
        <v>1</v>
      </c>
      <c r="C4808" t="s">
        <v>80</v>
      </c>
      <c r="D4808" t="s">
        <v>84</v>
      </c>
      <c r="E4808" t="s">
        <v>132</v>
      </c>
      <c r="F4808" t="s">
        <v>2783</v>
      </c>
      <c r="G4808" t="s">
        <v>149</v>
      </c>
      <c r="H4808" t="s">
        <v>135</v>
      </c>
      <c r="I4808" t="s">
        <v>136</v>
      </c>
      <c r="J4808" t="s">
        <v>137</v>
      </c>
      <c r="K4808" t="s">
        <v>138</v>
      </c>
      <c r="L4808" t="s">
        <v>13994</v>
      </c>
      <c r="M4808" t="s">
        <v>13995</v>
      </c>
      <c r="N4808">
        <v>0.53416666599999996</v>
      </c>
      <c r="O4808">
        <v>7</v>
      </c>
      <c r="P4808">
        <v>1530</v>
      </c>
      <c r="Q4808">
        <v>13</v>
      </c>
      <c r="R4808">
        <v>297</v>
      </c>
      <c r="S4808">
        <v>33</v>
      </c>
      <c r="T4808">
        <v>266</v>
      </c>
      <c r="U4808">
        <v>1</v>
      </c>
      <c r="V4808">
        <v>0</v>
      </c>
      <c r="W4808">
        <v>3.3240304075461125</v>
      </c>
      <c r="X4808">
        <v>293.92116465487589</v>
      </c>
      <c r="Y4808">
        <v>9.1912977274690473</v>
      </c>
      <c r="Z4808">
        <v>63.95338630920515</v>
      </c>
      <c r="AA4808">
        <v>62.760668697031214</v>
      </c>
      <c r="AB4808">
        <v>132.1345660099656</v>
      </c>
      <c r="AC4808">
        <v>5.0833762320129781</v>
      </c>
      <c r="AD4808">
        <v>0</v>
      </c>
      <c r="AE4808">
        <v>570.36849003810596</v>
      </c>
    </row>
    <row r="4809" spans="1:31" x14ac:dyDescent="0.3">
      <c r="A4809">
        <v>2462396</v>
      </c>
      <c r="B4809">
        <v>1</v>
      </c>
      <c r="C4809" t="s">
        <v>80</v>
      </c>
      <c r="D4809" t="s">
        <v>95</v>
      </c>
      <c r="E4809" t="s">
        <v>284</v>
      </c>
      <c r="F4809" t="s">
        <v>12921</v>
      </c>
      <c r="G4809" t="s">
        <v>143</v>
      </c>
      <c r="H4809" t="s">
        <v>135</v>
      </c>
      <c r="I4809" t="s">
        <v>136</v>
      </c>
      <c r="J4809" t="s">
        <v>137</v>
      </c>
      <c r="K4809" t="s">
        <v>138</v>
      </c>
      <c r="L4809" t="s">
        <v>13996</v>
      </c>
      <c r="M4809" t="s">
        <v>13997</v>
      </c>
      <c r="N4809">
        <v>0.46609722199999998</v>
      </c>
      <c r="O4809">
        <v>2</v>
      </c>
      <c r="P4809">
        <v>204</v>
      </c>
      <c r="Q4809">
        <v>0</v>
      </c>
      <c r="R4809">
        <v>6</v>
      </c>
      <c r="S4809">
        <v>8</v>
      </c>
      <c r="T4809">
        <v>10</v>
      </c>
      <c r="U4809">
        <v>0</v>
      </c>
      <c r="V4809">
        <v>0</v>
      </c>
      <c r="W4809">
        <v>0.69468908992310241</v>
      </c>
      <c r="X4809">
        <v>16.010272749859311</v>
      </c>
      <c r="Y4809">
        <v>0</v>
      </c>
      <c r="Z4809">
        <v>0.76459711947369224</v>
      </c>
      <c r="AA4809">
        <v>11.096533417381346</v>
      </c>
      <c r="AB4809">
        <v>1.5626604466367875</v>
      </c>
      <c r="AC4809">
        <v>0</v>
      </c>
      <c r="AD4809">
        <v>0</v>
      </c>
      <c r="AE4809">
        <v>30.128752823274237</v>
      </c>
    </row>
    <row r="4810" spans="1:31" x14ac:dyDescent="0.3">
      <c r="A4810">
        <v>2462419</v>
      </c>
      <c r="B4810">
        <v>1</v>
      </c>
      <c r="C4810" t="s">
        <v>80</v>
      </c>
      <c r="D4810" t="s">
        <v>97</v>
      </c>
      <c r="E4810" t="s">
        <v>284</v>
      </c>
      <c r="F4810" t="s">
        <v>13998</v>
      </c>
      <c r="G4810" t="s">
        <v>226</v>
      </c>
      <c r="H4810" t="s">
        <v>135</v>
      </c>
      <c r="I4810" t="s">
        <v>136</v>
      </c>
      <c r="J4810" t="s">
        <v>137</v>
      </c>
      <c r="K4810" t="s">
        <v>162</v>
      </c>
      <c r="L4810" t="s">
        <v>13999</v>
      </c>
      <c r="M4810" t="s">
        <v>14000</v>
      </c>
      <c r="N4810">
        <v>3.9550000000000001</v>
      </c>
      <c r="O4810">
        <v>4</v>
      </c>
      <c r="P4810">
        <v>11268</v>
      </c>
      <c r="Q4810">
        <v>20</v>
      </c>
      <c r="R4810">
        <v>423</v>
      </c>
      <c r="S4810">
        <v>39</v>
      </c>
      <c r="T4810">
        <v>1151</v>
      </c>
      <c r="U4810">
        <v>1</v>
      </c>
      <c r="V4810">
        <v>3</v>
      </c>
      <c r="W4810">
        <v>24.785332195914322</v>
      </c>
      <c r="X4810">
        <v>13037.388601689527</v>
      </c>
      <c r="Y4810">
        <v>212.72932532811086</v>
      </c>
      <c r="Z4810">
        <v>332.87987416328451</v>
      </c>
      <c r="AA4810">
        <v>2066.2802390950319</v>
      </c>
      <c r="AB4810">
        <v>5028.1458363630472</v>
      </c>
      <c r="AC4810">
        <v>61.749651174082601</v>
      </c>
      <c r="AD4810">
        <v>45.791248833422166</v>
      </c>
      <c r="AE4810">
        <v>20809.750108842421</v>
      </c>
    </row>
    <row r="4811" spans="1:31" x14ac:dyDescent="0.3">
      <c r="A4811">
        <v>2462688</v>
      </c>
      <c r="B4811">
        <v>1</v>
      </c>
      <c r="C4811" t="s">
        <v>80</v>
      </c>
      <c r="D4811" t="s">
        <v>104</v>
      </c>
      <c r="E4811" t="s">
        <v>132</v>
      </c>
      <c r="F4811" t="s">
        <v>14001</v>
      </c>
      <c r="G4811" t="s">
        <v>149</v>
      </c>
      <c r="H4811" t="s">
        <v>135</v>
      </c>
      <c r="I4811" t="s">
        <v>136</v>
      </c>
      <c r="J4811" t="s">
        <v>137</v>
      </c>
      <c r="K4811" t="s">
        <v>138</v>
      </c>
      <c r="L4811" t="s">
        <v>14002</v>
      </c>
      <c r="M4811" t="s">
        <v>14003</v>
      </c>
      <c r="N4811">
        <v>0.186388888</v>
      </c>
      <c r="O4811">
        <v>1</v>
      </c>
      <c r="P4811">
        <v>722</v>
      </c>
      <c r="Q4811">
        <v>10</v>
      </c>
      <c r="R4811">
        <v>8</v>
      </c>
      <c r="S4811">
        <v>29</v>
      </c>
      <c r="T4811">
        <v>62</v>
      </c>
      <c r="U4811">
        <v>6</v>
      </c>
      <c r="V4811">
        <v>0</v>
      </c>
      <c r="W4811">
        <v>5.8216200249311706E-2</v>
      </c>
      <c r="X4811">
        <v>35.489391832203147</v>
      </c>
      <c r="Y4811">
        <v>12.41005434616291</v>
      </c>
      <c r="Z4811">
        <v>0.88547810181755326</v>
      </c>
      <c r="AA4811">
        <v>212.08537581707861</v>
      </c>
      <c r="AB4811">
        <v>4.9395980498652294</v>
      </c>
      <c r="AC4811">
        <v>50.130881785744393</v>
      </c>
      <c r="AD4811">
        <v>0</v>
      </c>
      <c r="AE4811">
        <v>315.99899613312118</v>
      </c>
    </row>
    <row r="4812" spans="1:31" x14ac:dyDescent="0.3">
      <c r="A4812">
        <v>2462668</v>
      </c>
      <c r="B4812">
        <v>1</v>
      </c>
      <c r="C4812" t="s">
        <v>81</v>
      </c>
      <c r="D4812" t="s">
        <v>122</v>
      </c>
      <c r="E4812" t="s">
        <v>169</v>
      </c>
      <c r="F4812" t="s">
        <v>14004</v>
      </c>
      <c r="G4812" t="s">
        <v>381</v>
      </c>
      <c r="H4812" t="s">
        <v>135</v>
      </c>
      <c r="I4812" t="s">
        <v>136</v>
      </c>
      <c r="J4812" t="s">
        <v>137</v>
      </c>
      <c r="K4812" t="s">
        <v>162</v>
      </c>
      <c r="L4812" t="s">
        <v>14005</v>
      </c>
      <c r="M4812" t="s">
        <v>14006</v>
      </c>
      <c r="N4812">
        <v>0.29555555500000003</v>
      </c>
      <c r="O4812">
        <v>0</v>
      </c>
      <c r="P4812">
        <v>5384</v>
      </c>
      <c r="Q4812">
        <v>0</v>
      </c>
      <c r="R4812">
        <v>0</v>
      </c>
      <c r="S4812">
        <v>3</v>
      </c>
      <c r="T4812">
        <v>346</v>
      </c>
      <c r="U4812">
        <v>0</v>
      </c>
      <c r="V4812">
        <v>0</v>
      </c>
      <c r="W4812">
        <v>0</v>
      </c>
      <c r="X4812">
        <v>371.15334357811543</v>
      </c>
      <c r="Y4812">
        <v>0</v>
      </c>
      <c r="Z4812">
        <v>0</v>
      </c>
      <c r="AA4812">
        <v>4.2320743633316624</v>
      </c>
      <c r="AB4812">
        <v>92.353535903015029</v>
      </c>
      <c r="AC4812">
        <v>0</v>
      </c>
      <c r="AD4812">
        <v>0</v>
      </c>
      <c r="AE4812">
        <v>467.73895384446212</v>
      </c>
    </row>
    <row r="4813" spans="1:31" x14ac:dyDescent="0.3">
      <c r="A4813">
        <v>2462774</v>
      </c>
      <c r="B4813">
        <v>1</v>
      </c>
      <c r="C4813" t="s">
        <v>80</v>
      </c>
      <c r="D4813" t="s">
        <v>108</v>
      </c>
      <c r="E4813" t="s">
        <v>173</v>
      </c>
      <c r="F4813" t="s">
        <v>14007</v>
      </c>
      <c r="G4813" t="s">
        <v>175</v>
      </c>
      <c r="H4813" t="s">
        <v>144</v>
      </c>
      <c r="I4813" t="s">
        <v>136</v>
      </c>
      <c r="J4813" t="s">
        <v>137</v>
      </c>
      <c r="K4813" t="s">
        <v>138</v>
      </c>
      <c r="L4813" t="s">
        <v>14008</v>
      </c>
      <c r="M4813" t="s">
        <v>14009</v>
      </c>
      <c r="N4813">
        <v>2.599722222</v>
      </c>
      <c r="O4813">
        <v>0</v>
      </c>
      <c r="P4813">
        <v>1</v>
      </c>
      <c r="Q4813">
        <v>0</v>
      </c>
      <c r="R4813">
        <v>0</v>
      </c>
      <c r="S4813">
        <v>0</v>
      </c>
      <c r="T4813">
        <v>0</v>
      </c>
      <c r="U4813">
        <v>0</v>
      </c>
      <c r="V4813">
        <v>0</v>
      </c>
      <c r="W4813">
        <v>0</v>
      </c>
      <c r="X4813">
        <v>0.29998698644631216</v>
      </c>
      <c r="Y4813">
        <v>0</v>
      </c>
      <c r="Z4813">
        <v>0</v>
      </c>
      <c r="AA4813">
        <v>0</v>
      </c>
      <c r="AB4813">
        <v>0</v>
      </c>
      <c r="AC4813">
        <v>0</v>
      </c>
      <c r="AD4813">
        <v>0</v>
      </c>
      <c r="AE4813">
        <v>0.29998698644631216</v>
      </c>
    </row>
    <row r="4814" spans="1:31" x14ac:dyDescent="0.3">
      <c r="A4814">
        <v>2462648</v>
      </c>
      <c r="B4814">
        <v>1</v>
      </c>
      <c r="C4814" t="s">
        <v>81</v>
      </c>
      <c r="D4814" t="s">
        <v>120</v>
      </c>
      <c r="E4814" t="s">
        <v>132</v>
      </c>
      <c r="F4814" t="s">
        <v>3203</v>
      </c>
      <c r="G4814" t="s">
        <v>149</v>
      </c>
      <c r="H4814" t="s">
        <v>135</v>
      </c>
      <c r="I4814" t="s">
        <v>136</v>
      </c>
      <c r="J4814" t="s">
        <v>137</v>
      </c>
      <c r="K4814" t="s">
        <v>138</v>
      </c>
      <c r="L4814" t="s">
        <v>14010</v>
      </c>
      <c r="M4814" t="s">
        <v>14011</v>
      </c>
      <c r="N4814">
        <v>0.72333333300000002</v>
      </c>
      <c r="O4814">
        <v>0</v>
      </c>
      <c r="P4814">
        <v>90</v>
      </c>
      <c r="Q4814">
        <v>45</v>
      </c>
      <c r="R4814">
        <v>1</v>
      </c>
      <c r="S4814">
        <v>14</v>
      </c>
      <c r="T4814">
        <v>3</v>
      </c>
      <c r="U4814">
        <v>0</v>
      </c>
      <c r="V4814">
        <v>0</v>
      </c>
      <c r="W4814">
        <v>0</v>
      </c>
      <c r="X4814">
        <v>19.401471150119317</v>
      </c>
      <c r="Y4814">
        <v>21.316209606464213</v>
      </c>
      <c r="Z4814">
        <v>6.8779133029540579E-3</v>
      </c>
      <c r="AA4814">
        <v>24.361186361815196</v>
      </c>
      <c r="AB4814">
        <v>0.240207657253524</v>
      </c>
      <c r="AC4814">
        <v>0</v>
      </c>
      <c r="AD4814">
        <v>0</v>
      </c>
      <c r="AE4814">
        <v>65.325952688955198</v>
      </c>
    </row>
    <row r="4815" spans="1:31" x14ac:dyDescent="0.3">
      <c r="A4815">
        <v>2462339</v>
      </c>
      <c r="B4815">
        <v>1</v>
      </c>
      <c r="C4815" t="s">
        <v>80</v>
      </c>
      <c r="D4815" t="s">
        <v>82</v>
      </c>
      <c r="E4815" t="s">
        <v>141</v>
      </c>
      <c r="F4815" t="s">
        <v>14012</v>
      </c>
      <c r="G4815" t="s">
        <v>263</v>
      </c>
      <c r="H4815" t="s">
        <v>144</v>
      </c>
      <c r="I4815" t="s">
        <v>136</v>
      </c>
      <c r="J4815" t="s">
        <v>3</v>
      </c>
      <c r="K4815" t="s">
        <v>138</v>
      </c>
      <c r="L4815" t="s">
        <v>14013</v>
      </c>
      <c r="M4815" t="s">
        <v>14014</v>
      </c>
      <c r="N4815">
        <v>3.1922222219999998</v>
      </c>
      <c r="O4815">
        <v>0</v>
      </c>
      <c r="P4815">
        <v>228</v>
      </c>
      <c r="Q4815">
        <v>0</v>
      </c>
      <c r="R4815">
        <v>0</v>
      </c>
      <c r="S4815">
        <v>0</v>
      </c>
      <c r="T4815">
        <v>9</v>
      </c>
      <c r="U4815">
        <v>0</v>
      </c>
      <c r="V4815">
        <v>0</v>
      </c>
      <c r="W4815">
        <v>0</v>
      </c>
      <c r="X4815">
        <v>220.71150592842295</v>
      </c>
      <c r="Y4815">
        <v>0</v>
      </c>
      <c r="Z4815">
        <v>0</v>
      </c>
      <c r="AA4815">
        <v>0</v>
      </c>
      <c r="AB4815">
        <v>6.9290013628746969</v>
      </c>
      <c r="AC4815">
        <v>0</v>
      </c>
      <c r="AD4815">
        <v>0</v>
      </c>
      <c r="AE4815">
        <v>227.64050729129764</v>
      </c>
    </row>
    <row r="4816" spans="1:31" x14ac:dyDescent="0.3">
      <c r="A4816">
        <v>2462462</v>
      </c>
      <c r="B4816">
        <v>1</v>
      </c>
      <c r="C4816" t="s">
        <v>80</v>
      </c>
      <c r="D4816" t="s">
        <v>92</v>
      </c>
      <c r="E4816" t="s">
        <v>173</v>
      </c>
      <c r="F4816" t="s">
        <v>14015</v>
      </c>
      <c r="G4816" t="s">
        <v>175</v>
      </c>
      <c r="H4816" t="s">
        <v>144</v>
      </c>
      <c r="I4816" t="s">
        <v>136</v>
      </c>
      <c r="J4816" t="s">
        <v>137</v>
      </c>
      <c r="K4816" t="s">
        <v>138</v>
      </c>
      <c r="L4816" t="s">
        <v>14016</v>
      </c>
      <c r="M4816" t="s">
        <v>14017</v>
      </c>
      <c r="N4816">
        <v>5.1969444439999997</v>
      </c>
      <c r="O4816">
        <v>0</v>
      </c>
      <c r="P4816">
        <v>1</v>
      </c>
      <c r="Q4816">
        <v>0</v>
      </c>
      <c r="R4816">
        <v>0</v>
      </c>
      <c r="S4816">
        <v>0</v>
      </c>
      <c r="T4816">
        <v>0</v>
      </c>
      <c r="U4816">
        <v>0</v>
      </c>
      <c r="V4816">
        <v>0</v>
      </c>
      <c r="W4816">
        <v>0</v>
      </c>
      <c r="X4816">
        <v>0.13872319630505323</v>
      </c>
      <c r="Y4816">
        <v>0</v>
      </c>
      <c r="Z4816">
        <v>0</v>
      </c>
      <c r="AA4816">
        <v>0</v>
      </c>
      <c r="AB4816">
        <v>0</v>
      </c>
      <c r="AC4816">
        <v>0</v>
      </c>
      <c r="AD4816">
        <v>0</v>
      </c>
      <c r="AE4816">
        <v>0.13872319630505323</v>
      </c>
    </row>
    <row r="4817" spans="1:31" x14ac:dyDescent="0.3">
      <c r="A4817">
        <v>2462439</v>
      </c>
      <c r="B4817">
        <v>1</v>
      </c>
      <c r="C4817" t="s">
        <v>80</v>
      </c>
      <c r="D4817" t="s">
        <v>110</v>
      </c>
      <c r="E4817" t="s">
        <v>141</v>
      </c>
      <c r="F4817" t="s">
        <v>14018</v>
      </c>
      <c r="G4817" t="s">
        <v>156</v>
      </c>
      <c r="H4817" t="s">
        <v>144</v>
      </c>
      <c r="I4817" t="s">
        <v>136</v>
      </c>
      <c r="J4817" t="s">
        <v>137</v>
      </c>
      <c r="K4817" t="s">
        <v>138</v>
      </c>
      <c r="L4817" t="s">
        <v>14019</v>
      </c>
      <c r="M4817" t="s">
        <v>14020</v>
      </c>
      <c r="N4817">
        <v>2.253055555</v>
      </c>
      <c r="O4817">
        <v>0</v>
      </c>
      <c r="P4817">
        <v>219</v>
      </c>
      <c r="Q4817">
        <v>0</v>
      </c>
      <c r="R4817">
        <v>0</v>
      </c>
      <c r="S4817">
        <v>0</v>
      </c>
      <c r="T4817">
        <v>25</v>
      </c>
      <c r="U4817">
        <v>0</v>
      </c>
      <c r="V4817">
        <v>0</v>
      </c>
      <c r="W4817">
        <v>0</v>
      </c>
      <c r="X4817">
        <v>199.18114057376954</v>
      </c>
      <c r="Y4817">
        <v>0</v>
      </c>
      <c r="Z4817">
        <v>0</v>
      </c>
      <c r="AA4817">
        <v>0</v>
      </c>
      <c r="AB4817">
        <v>39.881042696664927</v>
      </c>
      <c r="AC4817">
        <v>0</v>
      </c>
      <c r="AD4817">
        <v>0</v>
      </c>
      <c r="AE4817">
        <v>239.06218327043447</v>
      </c>
    </row>
    <row r="4818" spans="1:31" x14ac:dyDescent="0.3">
      <c r="A4818">
        <v>2462416</v>
      </c>
      <c r="B4818">
        <v>1</v>
      </c>
      <c r="C4818" t="s">
        <v>81</v>
      </c>
      <c r="D4818" t="s">
        <v>115</v>
      </c>
      <c r="E4818" t="s">
        <v>159</v>
      </c>
      <c r="F4818" t="s">
        <v>14021</v>
      </c>
      <c r="G4818" t="s">
        <v>6050</v>
      </c>
      <c r="H4818" t="s">
        <v>144</v>
      </c>
      <c r="I4818" t="s">
        <v>136</v>
      </c>
      <c r="J4818" t="s">
        <v>137</v>
      </c>
      <c r="K4818" t="s">
        <v>138</v>
      </c>
      <c r="L4818" t="s">
        <v>14022</v>
      </c>
      <c r="M4818" t="s">
        <v>14023</v>
      </c>
      <c r="N4818">
        <v>4.3586111110000001</v>
      </c>
      <c r="O4818">
        <v>0</v>
      </c>
      <c r="P4818">
        <v>141</v>
      </c>
      <c r="Q4818">
        <v>0</v>
      </c>
      <c r="R4818">
        <v>2</v>
      </c>
      <c r="S4818">
        <v>0</v>
      </c>
      <c r="T4818">
        <v>14</v>
      </c>
      <c r="U4818">
        <v>0</v>
      </c>
      <c r="V4818">
        <v>0</v>
      </c>
      <c r="W4818">
        <v>0</v>
      </c>
      <c r="X4818">
        <v>25.429828261752135</v>
      </c>
      <c r="Y4818">
        <v>0</v>
      </c>
      <c r="Z4818">
        <v>0</v>
      </c>
      <c r="AA4818">
        <v>0</v>
      </c>
      <c r="AB4818">
        <v>9.406506126947356</v>
      </c>
      <c r="AC4818">
        <v>0</v>
      </c>
      <c r="AD4818">
        <v>0</v>
      </c>
      <c r="AE4818">
        <v>34.836334388699491</v>
      </c>
    </row>
    <row r="4819" spans="1:31" x14ac:dyDescent="0.3">
      <c r="A4819">
        <v>2462356</v>
      </c>
      <c r="B4819">
        <v>1</v>
      </c>
      <c r="C4819" t="s">
        <v>81</v>
      </c>
      <c r="D4819" t="s">
        <v>112</v>
      </c>
      <c r="E4819" t="s">
        <v>147</v>
      </c>
      <c r="F4819" t="s">
        <v>14024</v>
      </c>
      <c r="G4819" t="s">
        <v>226</v>
      </c>
      <c r="H4819" t="s">
        <v>135</v>
      </c>
      <c r="I4819" t="s">
        <v>136</v>
      </c>
      <c r="J4819" t="s">
        <v>137</v>
      </c>
      <c r="K4819" t="s">
        <v>162</v>
      </c>
      <c r="L4819" t="s">
        <v>14025</v>
      </c>
      <c r="M4819" t="s">
        <v>14026</v>
      </c>
      <c r="N4819">
        <v>7.2816666659999996</v>
      </c>
      <c r="O4819">
        <v>0</v>
      </c>
      <c r="P4819">
        <v>1515</v>
      </c>
      <c r="Q4819">
        <v>0</v>
      </c>
      <c r="R4819">
        <v>115</v>
      </c>
      <c r="S4819">
        <v>0</v>
      </c>
      <c r="T4819">
        <v>115</v>
      </c>
      <c r="U4819">
        <v>0</v>
      </c>
      <c r="V4819">
        <v>0</v>
      </c>
      <c r="W4819">
        <v>0</v>
      </c>
      <c r="X4819">
        <v>2226.2220117206653</v>
      </c>
      <c r="Y4819">
        <v>0</v>
      </c>
      <c r="Z4819">
        <v>102.11889677592164</v>
      </c>
      <c r="AA4819">
        <v>0</v>
      </c>
      <c r="AB4819">
        <v>592.18845328950977</v>
      </c>
      <c r="AC4819">
        <v>0</v>
      </c>
      <c r="AD4819">
        <v>0</v>
      </c>
      <c r="AE4819">
        <v>2920.5293617860966</v>
      </c>
    </row>
    <row r="4820" spans="1:31" x14ac:dyDescent="0.3">
      <c r="A4820">
        <v>2462565</v>
      </c>
      <c r="B4820">
        <v>1</v>
      </c>
      <c r="C4820" t="s">
        <v>80</v>
      </c>
      <c r="D4820" t="s">
        <v>104</v>
      </c>
      <c r="E4820" t="s">
        <v>169</v>
      </c>
      <c r="F4820" t="s">
        <v>14027</v>
      </c>
      <c r="G4820" t="s">
        <v>226</v>
      </c>
      <c r="H4820" t="s">
        <v>135</v>
      </c>
      <c r="I4820" t="s">
        <v>136</v>
      </c>
      <c r="J4820" t="s">
        <v>137</v>
      </c>
      <c r="K4820" t="s">
        <v>162</v>
      </c>
      <c r="L4820" t="s">
        <v>14028</v>
      </c>
      <c r="M4820" t="s">
        <v>14029</v>
      </c>
      <c r="N4820">
        <v>1.913611111</v>
      </c>
      <c r="O4820">
        <v>1</v>
      </c>
      <c r="P4820">
        <v>8</v>
      </c>
      <c r="Q4820">
        <v>24</v>
      </c>
      <c r="R4820">
        <v>53</v>
      </c>
      <c r="S4820">
        <v>17</v>
      </c>
      <c r="T4820">
        <v>11</v>
      </c>
      <c r="U4820">
        <v>17</v>
      </c>
      <c r="V4820">
        <v>0</v>
      </c>
      <c r="W4820">
        <v>0.27596262149652295</v>
      </c>
      <c r="X4820">
        <v>3.2365258651291198</v>
      </c>
      <c r="Y4820">
        <v>148.82354542315315</v>
      </c>
      <c r="Z4820">
        <v>24.154117633991543</v>
      </c>
      <c r="AA4820">
        <v>514.44918815129154</v>
      </c>
      <c r="AB4820">
        <v>18.308802713132657</v>
      </c>
      <c r="AC4820">
        <v>4730.071947694325</v>
      </c>
      <c r="AD4820">
        <v>0</v>
      </c>
      <c r="AE4820">
        <v>5439.3200901025193</v>
      </c>
    </row>
    <row r="4821" spans="1:31" x14ac:dyDescent="0.3">
      <c r="A4821">
        <v>2462542</v>
      </c>
      <c r="B4821">
        <v>1</v>
      </c>
      <c r="C4821" t="s">
        <v>80</v>
      </c>
      <c r="D4821" t="s">
        <v>83</v>
      </c>
      <c r="E4821" t="s">
        <v>284</v>
      </c>
      <c r="F4821" t="s">
        <v>14030</v>
      </c>
      <c r="G4821" t="s">
        <v>226</v>
      </c>
      <c r="H4821" t="s">
        <v>135</v>
      </c>
      <c r="I4821" t="s">
        <v>136</v>
      </c>
      <c r="J4821" t="s">
        <v>137</v>
      </c>
      <c r="K4821" t="s">
        <v>162</v>
      </c>
      <c r="L4821" t="s">
        <v>14031</v>
      </c>
      <c r="M4821" t="s">
        <v>14032</v>
      </c>
      <c r="N4821">
        <v>2.3133333330000001</v>
      </c>
      <c r="O4821">
        <v>0</v>
      </c>
      <c r="P4821">
        <v>238</v>
      </c>
      <c r="Q4821">
        <v>0</v>
      </c>
      <c r="R4821">
        <v>0</v>
      </c>
      <c r="S4821">
        <v>2</v>
      </c>
      <c r="T4821">
        <v>336</v>
      </c>
      <c r="U4821">
        <v>1</v>
      </c>
      <c r="V4821">
        <v>18</v>
      </c>
      <c r="W4821">
        <v>0</v>
      </c>
      <c r="X4821">
        <v>181.52012358029103</v>
      </c>
      <c r="Y4821">
        <v>0</v>
      </c>
      <c r="Z4821">
        <v>0</v>
      </c>
      <c r="AA4821">
        <v>4.0251438165406608</v>
      </c>
      <c r="AB4821">
        <v>1197.1115037572417</v>
      </c>
      <c r="AC4821">
        <v>110.59135137123809</v>
      </c>
      <c r="AD4821">
        <v>448.45039500404766</v>
      </c>
      <c r="AE4821">
        <v>1941.6985175293589</v>
      </c>
    </row>
    <row r="4822" spans="1:31" x14ac:dyDescent="0.3">
      <c r="A4822">
        <v>2462777</v>
      </c>
      <c r="B4822">
        <v>1</v>
      </c>
      <c r="C4822" t="s">
        <v>81</v>
      </c>
      <c r="D4822" t="s">
        <v>113</v>
      </c>
      <c r="E4822" t="s">
        <v>173</v>
      </c>
      <c r="F4822" t="s">
        <v>14033</v>
      </c>
      <c r="G4822" t="s">
        <v>175</v>
      </c>
      <c r="H4822" t="s">
        <v>144</v>
      </c>
      <c r="I4822" t="s">
        <v>136</v>
      </c>
      <c r="J4822" t="s">
        <v>137</v>
      </c>
      <c r="K4822" t="s">
        <v>138</v>
      </c>
      <c r="L4822" t="s">
        <v>14034</v>
      </c>
      <c r="M4822" t="s">
        <v>14035</v>
      </c>
      <c r="N4822">
        <v>3.1661111110000002</v>
      </c>
      <c r="O4822">
        <v>0</v>
      </c>
      <c r="P4822">
        <v>1</v>
      </c>
      <c r="Q4822">
        <v>0</v>
      </c>
      <c r="R4822">
        <v>0</v>
      </c>
      <c r="S4822">
        <v>0</v>
      </c>
      <c r="T4822">
        <v>0</v>
      </c>
      <c r="U4822">
        <v>0</v>
      </c>
      <c r="V4822">
        <v>0</v>
      </c>
      <c r="W4822">
        <v>0</v>
      </c>
      <c r="X4822">
        <v>2.1555318855195553</v>
      </c>
      <c r="Y4822">
        <v>0</v>
      </c>
      <c r="Z4822">
        <v>0</v>
      </c>
      <c r="AA4822">
        <v>0</v>
      </c>
      <c r="AB4822">
        <v>0</v>
      </c>
      <c r="AC4822">
        <v>0</v>
      </c>
      <c r="AD4822">
        <v>0</v>
      </c>
      <c r="AE4822">
        <v>2.1555318855195553</v>
      </c>
    </row>
    <row r="4823" spans="1:31" x14ac:dyDescent="0.3">
      <c r="A4823">
        <v>2462422</v>
      </c>
      <c r="B4823">
        <v>1</v>
      </c>
      <c r="C4823" t="s">
        <v>80</v>
      </c>
      <c r="D4823" t="s">
        <v>99</v>
      </c>
      <c r="E4823" t="s">
        <v>141</v>
      </c>
      <c r="F4823" t="s">
        <v>14036</v>
      </c>
      <c r="G4823" t="s">
        <v>143</v>
      </c>
      <c r="H4823" t="s">
        <v>144</v>
      </c>
      <c r="I4823" t="s">
        <v>136</v>
      </c>
      <c r="J4823" t="s">
        <v>137</v>
      </c>
      <c r="K4823" t="s">
        <v>138</v>
      </c>
      <c r="L4823" t="s">
        <v>14037</v>
      </c>
      <c r="M4823" t="s">
        <v>14038</v>
      </c>
      <c r="N4823">
        <v>0.76333333299999995</v>
      </c>
      <c r="O4823">
        <v>0</v>
      </c>
      <c r="P4823">
        <v>142</v>
      </c>
      <c r="Q4823">
        <v>0</v>
      </c>
      <c r="R4823">
        <v>2</v>
      </c>
      <c r="S4823">
        <v>0</v>
      </c>
      <c r="T4823">
        <v>2</v>
      </c>
      <c r="U4823">
        <v>0</v>
      </c>
      <c r="V4823">
        <v>0</v>
      </c>
      <c r="W4823">
        <v>0</v>
      </c>
      <c r="X4823">
        <v>12.338951945167269</v>
      </c>
      <c r="Y4823">
        <v>0</v>
      </c>
      <c r="Z4823">
        <v>2.0864450999787909</v>
      </c>
      <c r="AA4823">
        <v>0</v>
      </c>
      <c r="AB4823">
        <v>1.14215654804138</v>
      </c>
      <c r="AC4823">
        <v>0</v>
      </c>
      <c r="AD4823">
        <v>0</v>
      </c>
      <c r="AE4823">
        <v>15.567553593187439</v>
      </c>
    </row>
    <row r="4824" spans="1:31" x14ac:dyDescent="0.3">
      <c r="A4824">
        <v>2462734</v>
      </c>
      <c r="B4824">
        <v>1</v>
      </c>
      <c r="C4824" t="s">
        <v>80</v>
      </c>
      <c r="D4824" t="s">
        <v>82</v>
      </c>
      <c r="E4824" t="s">
        <v>182</v>
      </c>
      <c r="F4824" t="s">
        <v>14039</v>
      </c>
      <c r="G4824" t="s">
        <v>410</v>
      </c>
      <c r="H4824" t="s">
        <v>144</v>
      </c>
      <c r="I4824" t="s">
        <v>136</v>
      </c>
      <c r="J4824" t="s">
        <v>137</v>
      </c>
      <c r="K4824" t="s">
        <v>138</v>
      </c>
      <c r="L4824" t="s">
        <v>14040</v>
      </c>
      <c r="M4824" t="s">
        <v>14041</v>
      </c>
      <c r="N4824">
        <v>3.039722222</v>
      </c>
      <c r="O4824">
        <v>0</v>
      </c>
      <c r="P4824">
        <v>25</v>
      </c>
      <c r="Q4824">
        <v>0</v>
      </c>
      <c r="R4824">
        <v>0</v>
      </c>
      <c r="S4824">
        <v>0</v>
      </c>
      <c r="T4824">
        <v>21</v>
      </c>
      <c r="U4824">
        <v>0</v>
      </c>
      <c r="V4824">
        <v>0</v>
      </c>
      <c r="W4824">
        <v>0</v>
      </c>
      <c r="X4824">
        <v>32.486092329742206</v>
      </c>
      <c r="Y4824">
        <v>0</v>
      </c>
      <c r="Z4824">
        <v>0</v>
      </c>
      <c r="AA4824">
        <v>0</v>
      </c>
      <c r="AB4824">
        <v>101.49797869439341</v>
      </c>
      <c r="AC4824">
        <v>0</v>
      </c>
      <c r="AD4824">
        <v>0</v>
      </c>
      <c r="AE4824">
        <v>133.98407102413563</v>
      </c>
    </row>
    <row r="4825" spans="1:31" x14ac:dyDescent="0.3">
      <c r="A4825">
        <v>2462714</v>
      </c>
      <c r="B4825">
        <v>1</v>
      </c>
      <c r="C4825" t="s">
        <v>80</v>
      </c>
      <c r="D4825" t="s">
        <v>88</v>
      </c>
      <c r="E4825" t="s">
        <v>173</v>
      </c>
      <c r="F4825" t="s">
        <v>14042</v>
      </c>
      <c r="G4825" t="s">
        <v>179</v>
      </c>
      <c r="H4825" t="s">
        <v>144</v>
      </c>
      <c r="I4825" t="s">
        <v>136</v>
      </c>
      <c r="J4825" t="s">
        <v>137</v>
      </c>
      <c r="K4825" t="s">
        <v>138</v>
      </c>
      <c r="L4825" t="s">
        <v>14043</v>
      </c>
      <c r="M4825" t="s">
        <v>14044</v>
      </c>
      <c r="N4825">
        <v>0.79444444400000003</v>
      </c>
      <c r="O4825">
        <v>0</v>
      </c>
      <c r="P4825">
        <v>39</v>
      </c>
      <c r="Q4825">
        <v>0</v>
      </c>
      <c r="R4825">
        <v>0</v>
      </c>
      <c r="S4825">
        <v>0</v>
      </c>
      <c r="T4825">
        <v>1</v>
      </c>
      <c r="U4825">
        <v>0</v>
      </c>
      <c r="V4825">
        <v>0</v>
      </c>
      <c r="W4825">
        <v>0</v>
      </c>
      <c r="X4825">
        <v>10.702669048892773</v>
      </c>
      <c r="Y4825">
        <v>0</v>
      </c>
      <c r="Z4825">
        <v>0</v>
      </c>
      <c r="AA4825">
        <v>0</v>
      </c>
      <c r="AB4825">
        <v>8.2366651484121922E-2</v>
      </c>
      <c r="AC4825">
        <v>0</v>
      </c>
      <c r="AD4825">
        <v>0</v>
      </c>
      <c r="AE4825">
        <v>10.785035700376895</v>
      </c>
    </row>
    <row r="4826" spans="1:31" x14ac:dyDescent="0.3">
      <c r="A4826">
        <v>2462479</v>
      </c>
      <c r="B4826">
        <v>1</v>
      </c>
      <c r="C4826" t="s">
        <v>81</v>
      </c>
      <c r="D4826" t="s">
        <v>116</v>
      </c>
      <c r="E4826" t="s">
        <v>159</v>
      </c>
      <c r="F4826" t="s">
        <v>14045</v>
      </c>
      <c r="G4826" t="s">
        <v>143</v>
      </c>
      <c r="H4826" t="s">
        <v>144</v>
      </c>
      <c r="I4826" t="s">
        <v>136</v>
      </c>
      <c r="J4826" t="s">
        <v>137</v>
      </c>
      <c r="K4826" t="s">
        <v>138</v>
      </c>
      <c r="L4826" t="s">
        <v>14046</v>
      </c>
      <c r="M4826" t="s">
        <v>14047</v>
      </c>
      <c r="N4826">
        <v>0.78805555500000002</v>
      </c>
      <c r="O4826">
        <v>0</v>
      </c>
      <c r="P4826">
        <v>22</v>
      </c>
      <c r="Q4826">
        <v>0</v>
      </c>
      <c r="R4826">
        <v>3</v>
      </c>
      <c r="S4826">
        <v>0</v>
      </c>
      <c r="T4826">
        <v>9</v>
      </c>
      <c r="U4826">
        <v>0</v>
      </c>
      <c r="V4826">
        <v>1</v>
      </c>
      <c r="W4826">
        <v>0</v>
      </c>
      <c r="X4826">
        <v>3.4098695514192019</v>
      </c>
      <c r="Y4826">
        <v>0</v>
      </c>
      <c r="Z4826">
        <v>0.84671615226020402</v>
      </c>
      <c r="AA4826">
        <v>0</v>
      </c>
      <c r="AB4826">
        <v>0.72789151289145915</v>
      </c>
      <c r="AC4826">
        <v>0</v>
      </c>
      <c r="AD4826">
        <v>0</v>
      </c>
      <c r="AE4826">
        <v>4.9844772165708644</v>
      </c>
    </row>
    <row r="4827" spans="1:31" x14ac:dyDescent="0.3">
      <c r="A4827">
        <v>2462628</v>
      </c>
      <c r="B4827">
        <v>1</v>
      </c>
      <c r="C4827" t="s">
        <v>80</v>
      </c>
      <c r="D4827" t="s">
        <v>93</v>
      </c>
      <c r="E4827" t="s">
        <v>173</v>
      </c>
      <c r="F4827" t="s">
        <v>14048</v>
      </c>
      <c r="G4827" t="s">
        <v>239</v>
      </c>
      <c r="H4827" t="s">
        <v>144</v>
      </c>
      <c r="I4827" t="s">
        <v>136</v>
      </c>
      <c r="J4827" t="s">
        <v>137</v>
      </c>
      <c r="K4827" t="s">
        <v>138</v>
      </c>
      <c r="L4827" t="s">
        <v>14049</v>
      </c>
      <c r="M4827" t="s">
        <v>14050</v>
      </c>
      <c r="N4827">
        <v>4.2058333330000002</v>
      </c>
      <c r="O4827">
        <v>0</v>
      </c>
      <c r="P4827">
        <v>1</v>
      </c>
      <c r="Q4827">
        <v>0</v>
      </c>
      <c r="R4827">
        <v>0</v>
      </c>
      <c r="S4827">
        <v>0</v>
      </c>
      <c r="T4827">
        <v>0</v>
      </c>
      <c r="U4827">
        <v>0</v>
      </c>
      <c r="V4827">
        <v>0</v>
      </c>
      <c r="W4827">
        <v>0</v>
      </c>
      <c r="X4827">
        <v>0.80387105768425193</v>
      </c>
      <c r="Y4827">
        <v>0</v>
      </c>
      <c r="Z4827">
        <v>0</v>
      </c>
      <c r="AA4827">
        <v>0</v>
      </c>
      <c r="AB4827">
        <v>0</v>
      </c>
      <c r="AC4827">
        <v>0</v>
      </c>
      <c r="AD4827">
        <v>0</v>
      </c>
      <c r="AE4827">
        <v>0.80387105768425193</v>
      </c>
    </row>
    <row r="4828" spans="1:31" x14ac:dyDescent="0.3">
      <c r="A4828">
        <v>2462379</v>
      </c>
      <c r="B4828">
        <v>1</v>
      </c>
      <c r="C4828" t="s">
        <v>80</v>
      </c>
      <c r="D4828" t="s">
        <v>105</v>
      </c>
      <c r="E4828" t="s">
        <v>169</v>
      </c>
      <c r="F4828" t="s">
        <v>14051</v>
      </c>
      <c r="G4828" t="s">
        <v>226</v>
      </c>
      <c r="H4828" t="s">
        <v>135</v>
      </c>
      <c r="I4828" t="s">
        <v>136</v>
      </c>
      <c r="J4828" t="s">
        <v>137</v>
      </c>
      <c r="K4828" t="s">
        <v>162</v>
      </c>
      <c r="L4828" t="s">
        <v>14052</v>
      </c>
      <c r="M4828" t="s">
        <v>14053</v>
      </c>
      <c r="N4828">
        <v>5.6319444440000002</v>
      </c>
      <c r="O4828">
        <v>0</v>
      </c>
      <c r="P4828">
        <v>214</v>
      </c>
      <c r="Q4828">
        <v>0</v>
      </c>
      <c r="R4828">
        <v>0</v>
      </c>
      <c r="S4828">
        <v>0</v>
      </c>
      <c r="T4828">
        <v>2</v>
      </c>
      <c r="U4828">
        <v>0</v>
      </c>
      <c r="V4828">
        <v>0</v>
      </c>
      <c r="W4828">
        <v>0</v>
      </c>
      <c r="X4828">
        <v>332.93134761848512</v>
      </c>
      <c r="Y4828">
        <v>0</v>
      </c>
      <c r="Z4828">
        <v>0</v>
      </c>
      <c r="AA4828">
        <v>0</v>
      </c>
      <c r="AB4828">
        <v>8.8261957384343805</v>
      </c>
      <c r="AC4828">
        <v>0</v>
      </c>
      <c r="AD4828">
        <v>0</v>
      </c>
      <c r="AE4828">
        <v>341.75754335691948</v>
      </c>
    </row>
    <row r="4829" spans="1:31" x14ac:dyDescent="0.3">
      <c r="A4829">
        <v>2462720</v>
      </c>
      <c r="B4829">
        <v>1</v>
      </c>
      <c r="C4829" t="s">
        <v>81</v>
      </c>
      <c r="D4829" t="s">
        <v>113</v>
      </c>
      <c r="E4829" t="s">
        <v>169</v>
      </c>
      <c r="F4829" t="s">
        <v>14054</v>
      </c>
      <c r="G4829" t="s">
        <v>149</v>
      </c>
      <c r="H4829" t="s">
        <v>135</v>
      </c>
      <c r="I4829" t="s">
        <v>136</v>
      </c>
      <c r="J4829" t="s">
        <v>137</v>
      </c>
      <c r="K4829" t="s">
        <v>138</v>
      </c>
      <c r="L4829" t="s">
        <v>14055</v>
      </c>
      <c r="M4829" t="s">
        <v>14056</v>
      </c>
      <c r="N4829">
        <v>1.048888888</v>
      </c>
      <c r="O4829">
        <v>0</v>
      </c>
      <c r="P4829">
        <v>2842</v>
      </c>
      <c r="Q4829">
        <v>1</v>
      </c>
      <c r="R4829">
        <v>96</v>
      </c>
      <c r="S4829">
        <v>4</v>
      </c>
      <c r="T4829">
        <v>220</v>
      </c>
      <c r="U4829">
        <v>2</v>
      </c>
      <c r="V4829">
        <v>2</v>
      </c>
      <c r="W4829">
        <v>0</v>
      </c>
      <c r="X4829">
        <v>962.6541481838525</v>
      </c>
      <c r="Y4829">
        <v>0.8232381321506369</v>
      </c>
      <c r="Z4829">
        <v>19.159254903182362</v>
      </c>
      <c r="AA4829">
        <v>14.651740552619206</v>
      </c>
      <c r="AB4829">
        <v>193.3843702765374</v>
      </c>
      <c r="AC4829">
        <v>71.08177428187328</v>
      </c>
      <c r="AD4829">
        <v>3.7619248501450553</v>
      </c>
      <c r="AE4829">
        <v>1265.5164511803605</v>
      </c>
    </row>
    <row r="4830" spans="1:31" x14ac:dyDescent="0.3">
      <c r="A4830">
        <v>2462365</v>
      </c>
      <c r="B4830">
        <v>1</v>
      </c>
      <c r="C4830" t="s">
        <v>80</v>
      </c>
      <c r="D4830" t="s">
        <v>103</v>
      </c>
      <c r="E4830" t="s">
        <v>132</v>
      </c>
      <c r="F4830" t="s">
        <v>9356</v>
      </c>
      <c r="G4830" t="s">
        <v>353</v>
      </c>
      <c r="H4830" t="s">
        <v>135</v>
      </c>
      <c r="I4830" t="s">
        <v>136</v>
      </c>
      <c r="J4830" t="s">
        <v>137</v>
      </c>
      <c r="K4830" t="s">
        <v>138</v>
      </c>
      <c r="L4830" t="s">
        <v>14057</v>
      </c>
      <c r="M4830" t="s">
        <v>14058</v>
      </c>
      <c r="N4830">
        <v>1.121388888</v>
      </c>
      <c r="O4830">
        <v>22</v>
      </c>
      <c r="P4830">
        <v>2658</v>
      </c>
      <c r="Q4830">
        <v>35</v>
      </c>
      <c r="R4830">
        <v>204</v>
      </c>
      <c r="S4830">
        <v>56</v>
      </c>
      <c r="T4830">
        <v>757</v>
      </c>
      <c r="U4830">
        <v>6</v>
      </c>
      <c r="V4830">
        <v>1</v>
      </c>
      <c r="W4830">
        <v>19.024052536667199</v>
      </c>
      <c r="X4830">
        <v>560.96196465442438</v>
      </c>
      <c r="Y4830">
        <v>155.60398674628564</v>
      </c>
      <c r="Z4830">
        <v>71.645063553267065</v>
      </c>
      <c r="AA4830">
        <v>214.48060485566913</v>
      </c>
      <c r="AB4830">
        <v>361.01540729836654</v>
      </c>
      <c r="AC4830">
        <v>197.43046936852141</v>
      </c>
      <c r="AD4830">
        <v>7.6325569018074528</v>
      </c>
      <c r="AE4830">
        <v>1587.7941059150089</v>
      </c>
    </row>
    <row r="4831" spans="1:31" x14ac:dyDescent="0.3">
      <c r="A4831">
        <v>2462342</v>
      </c>
      <c r="B4831">
        <v>1</v>
      </c>
      <c r="C4831" t="s">
        <v>81</v>
      </c>
      <c r="D4831" t="s">
        <v>122</v>
      </c>
      <c r="E4831" t="s">
        <v>169</v>
      </c>
      <c r="F4831" t="s">
        <v>14059</v>
      </c>
      <c r="G4831" t="s">
        <v>381</v>
      </c>
      <c r="H4831" t="s">
        <v>135</v>
      </c>
      <c r="I4831" t="s">
        <v>136</v>
      </c>
      <c r="J4831" t="s">
        <v>137</v>
      </c>
      <c r="K4831" t="s">
        <v>162</v>
      </c>
      <c r="L4831" t="s">
        <v>14060</v>
      </c>
      <c r="M4831" t="s">
        <v>14061</v>
      </c>
      <c r="N4831">
        <v>0.14444444400000001</v>
      </c>
      <c r="O4831">
        <v>0</v>
      </c>
      <c r="P4831">
        <v>5384</v>
      </c>
      <c r="Q4831">
        <v>0</v>
      </c>
      <c r="R4831">
        <v>0</v>
      </c>
      <c r="S4831">
        <v>3</v>
      </c>
      <c r="T4831">
        <v>346</v>
      </c>
      <c r="U4831">
        <v>0</v>
      </c>
      <c r="V4831">
        <v>0</v>
      </c>
      <c r="W4831">
        <v>0</v>
      </c>
      <c r="X4831">
        <v>166.06157957306132</v>
      </c>
      <c r="Y4831">
        <v>0</v>
      </c>
      <c r="Z4831">
        <v>0</v>
      </c>
      <c r="AA4831">
        <v>2.0142092375658165</v>
      </c>
      <c r="AB4831">
        <v>40.737351453139077</v>
      </c>
      <c r="AC4831">
        <v>0</v>
      </c>
      <c r="AD4831">
        <v>0</v>
      </c>
      <c r="AE4831">
        <v>208.8131402637662</v>
      </c>
    </row>
    <row r="4832" spans="1:31" x14ac:dyDescent="0.3">
      <c r="A4832">
        <v>2462348</v>
      </c>
      <c r="B4832">
        <v>1</v>
      </c>
      <c r="C4832" t="s">
        <v>80</v>
      </c>
      <c r="D4832" t="s">
        <v>103</v>
      </c>
      <c r="E4832" t="s">
        <v>132</v>
      </c>
      <c r="F4832" t="s">
        <v>14062</v>
      </c>
      <c r="G4832" t="s">
        <v>226</v>
      </c>
      <c r="H4832" t="s">
        <v>135</v>
      </c>
      <c r="I4832" t="s">
        <v>136</v>
      </c>
      <c r="J4832" t="s">
        <v>137</v>
      </c>
      <c r="K4832" t="s">
        <v>162</v>
      </c>
      <c r="L4832" t="s">
        <v>14063</v>
      </c>
      <c r="M4832" t="s">
        <v>14064</v>
      </c>
      <c r="N4832">
        <v>1.675277777</v>
      </c>
      <c r="O4832">
        <v>0</v>
      </c>
      <c r="P4832">
        <v>0</v>
      </c>
      <c r="Q4832">
        <v>0</v>
      </c>
      <c r="R4832">
        <v>0</v>
      </c>
      <c r="S4832">
        <v>0</v>
      </c>
      <c r="T4832">
        <v>36</v>
      </c>
      <c r="U4832">
        <v>0</v>
      </c>
      <c r="V4832">
        <v>4</v>
      </c>
      <c r="W4832">
        <v>0</v>
      </c>
      <c r="X4832">
        <v>0</v>
      </c>
      <c r="Y4832">
        <v>0</v>
      </c>
      <c r="Z4832">
        <v>0</v>
      </c>
      <c r="AA4832">
        <v>0</v>
      </c>
      <c r="AB4832">
        <v>126.22625787235036</v>
      </c>
      <c r="AC4832">
        <v>0</v>
      </c>
      <c r="AD4832">
        <v>13.893426477646356</v>
      </c>
      <c r="AE4832">
        <v>140.1196843499967</v>
      </c>
    </row>
    <row r="4833" spans="1:31" x14ac:dyDescent="0.3">
      <c r="A4833">
        <v>2462597</v>
      </c>
      <c r="B4833">
        <v>1</v>
      </c>
      <c r="C4833" t="s">
        <v>80</v>
      </c>
      <c r="D4833" t="s">
        <v>103</v>
      </c>
      <c r="E4833" t="s">
        <v>284</v>
      </c>
      <c r="F4833" t="s">
        <v>2284</v>
      </c>
      <c r="G4833" t="s">
        <v>149</v>
      </c>
      <c r="H4833" t="s">
        <v>135</v>
      </c>
      <c r="I4833" t="s">
        <v>136</v>
      </c>
      <c r="J4833" t="s">
        <v>137</v>
      </c>
      <c r="K4833" t="s">
        <v>138</v>
      </c>
      <c r="L4833" t="s">
        <v>14065</v>
      </c>
      <c r="M4833" t="s">
        <v>14066</v>
      </c>
      <c r="N4833">
        <v>6.5412777000000005E-2</v>
      </c>
      <c r="O4833">
        <v>0</v>
      </c>
      <c r="P4833">
        <v>9</v>
      </c>
      <c r="Q4833">
        <v>43</v>
      </c>
      <c r="R4833">
        <v>85</v>
      </c>
      <c r="S4833">
        <v>17</v>
      </c>
      <c r="T4833">
        <v>23</v>
      </c>
      <c r="U4833">
        <v>5</v>
      </c>
      <c r="V4833">
        <v>0</v>
      </c>
      <c r="W4833">
        <v>0</v>
      </c>
      <c r="X4833">
        <v>9.7126033983044549E-2</v>
      </c>
      <c r="Y4833">
        <v>0.94347354106689585</v>
      </c>
      <c r="Z4833">
        <v>3.9730206543894884</v>
      </c>
      <c r="AA4833">
        <v>11.121503070908176</v>
      </c>
      <c r="AB4833">
        <v>4.630560878842167</v>
      </c>
      <c r="AC4833">
        <v>24.115108615791712</v>
      </c>
      <c r="AD4833">
        <v>0</v>
      </c>
      <c r="AE4833">
        <v>44.880792794981488</v>
      </c>
    </row>
    <row r="4834" spans="1:31" x14ac:dyDescent="0.3">
      <c r="A4834">
        <v>2462611</v>
      </c>
      <c r="B4834">
        <v>1</v>
      </c>
      <c r="C4834" t="s">
        <v>81</v>
      </c>
      <c r="D4834" t="s">
        <v>128</v>
      </c>
      <c r="E4834" t="s">
        <v>173</v>
      </c>
      <c r="F4834" t="s">
        <v>14067</v>
      </c>
      <c r="G4834" t="s">
        <v>179</v>
      </c>
      <c r="H4834" t="s">
        <v>144</v>
      </c>
      <c r="I4834" t="s">
        <v>136</v>
      </c>
      <c r="J4834" t="s">
        <v>137</v>
      </c>
      <c r="K4834" t="s">
        <v>138</v>
      </c>
      <c r="L4834" t="s">
        <v>14068</v>
      </c>
      <c r="M4834" t="s">
        <v>14069</v>
      </c>
      <c r="N4834">
        <v>4.6297222219999998</v>
      </c>
      <c r="O4834">
        <v>0</v>
      </c>
      <c r="P4834">
        <v>6</v>
      </c>
      <c r="Q4834">
        <v>0</v>
      </c>
      <c r="R4834">
        <v>0</v>
      </c>
      <c r="S4834">
        <v>0</v>
      </c>
      <c r="T4834">
        <v>0</v>
      </c>
      <c r="U4834">
        <v>0</v>
      </c>
      <c r="V4834">
        <v>0</v>
      </c>
      <c r="W4834">
        <v>0</v>
      </c>
      <c r="X4834">
        <v>6.9742664503901182</v>
      </c>
      <c r="Y4834">
        <v>0</v>
      </c>
      <c r="Z4834">
        <v>0</v>
      </c>
      <c r="AA4834">
        <v>0</v>
      </c>
      <c r="AB4834">
        <v>0</v>
      </c>
      <c r="AC4834">
        <v>0</v>
      </c>
      <c r="AD4834">
        <v>0</v>
      </c>
      <c r="AE4834">
        <v>6.9742664503901182</v>
      </c>
    </row>
    <row r="4835" spans="1:31" x14ac:dyDescent="0.3">
      <c r="A4835">
        <v>2462637</v>
      </c>
      <c r="B4835">
        <v>1</v>
      </c>
      <c r="C4835" t="s">
        <v>80</v>
      </c>
      <c r="D4835" t="s">
        <v>101</v>
      </c>
      <c r="E4835" t="s">
        <v>159</v>
      </c>
      <c r="F4835" t="s">
        <v>14070</v>
      </c>
      <c r="G4835" t="s">
        <v>725</v>
      </c>
      <c r="H4835" t="s">
        <v>144</v>
      </c>
      <c r="I4835" t="s">
        <v>136</v>
      </c>
      <c r="J4835" t="s">
        <v>137</v>
      </c>
      <c r="K4835" t="s">
        <v>138</v>
      </c>
      <c r="L4835" t="s">
        <v>14071</v>
      </c>
      <c r="M4835" t="s">
        <v>14072</v>
      </c>
      <c r="N4835">
        <v>2.2058333330000002</v>
      </c>
      <c r="O4835">
        <v>0</v>
      </c>
      <c r="P4835">
        <v>60</v>
      </c>
      <c r="Q4835">
        <v>0</v>
      </c>
      <c r="R4835">
        <v>0</v>
      </c>
      <c r="S4835">
        <v>0</v>
      </c>
      <c r="T4835">
        <v>1</v>
      </c>
      <c r="U4835">
        <v>0</v>
      </c>
      <c r="V4835">
        <v>0</v>
      </c>
      <c r="W4835">
        <v>0</v>
      </c>
      <c r="X4835">
        <v>65.256102247524765</v>
      </c>
      <c r="Y4835">
        <v>0</v>
      </c>
      <c r="Z4835">
        <v>0</v>
      </c>
      <c r="AA4835">
        <v>0</v>
      </c>
      <c r="AB4835">
        <v>1.730581948271718</v>
      </c>
      <c r="AC4835">
        <v>0</v>
      </c>
      <c r="AD4835">
        <v>0</v>
      </c>
      <c r="AE4835">
        <v>66.986684195796485</v>
      </c>
    </row>
    <row r="4836" spans="1:31" x14ac:dyDescent="0.3">
      <c r="A4836">
        <v>2462760</v>
      </c>
      <c r="B4836">
        <v>1</v>
      </c>
      <c r="C4836" t="s">
        <v>80</v>
      </c>
      <c r="D4836" t="s">
        <v>99</v>
      </c>
      <c r="E4836" t="s">
        <v>147</v>
      </c>
      <c r="F4836" t="s">
        <v>14073</v>
      </c>
      <c r="G4836" t="s">
        <v>219</v>
      </c>
      <c r="H4836" t="s">
        <v>135</v>
      </c>
      <c r="I4836" t="s">
        <v>136</v>
      </c>
      <c r="J4836" t="s">
        <v>137</v>
      </c>
      <c r="K4836" t="s">
        <v>138</v>
      </c>
      <c r="L4836" t="s">
        <v>14074</v>
      </c>
      <c r="M4836" t="s">
        <v>14075</v>
      </c>
      <c r="N4836">
        <v>2.4705555549999998</v>
      </c>
      <c r="O4836">
        <v>0</v>
      </c>
      <c r="P4836">
        <v>0</v>
      </c>
      <c r="Q4836">
        <v>0</v>
      </c>
      <c r="R4836">
        <v>0</v>
      </c>
      <c r="S4836">
        <v>1</v>
      </c>
      <c r="T4836">
        <v>0</v>
      </c>
      <c r="U4836">
        <v>0</v>
      </c>
      <c r="V4836">
        <v>0</v>
      </c>
      <c r="W4836">
        <v>0</v>
      </c>
      <c r="X4836">
        <v>0</v>
      </c>
      <c r="Y4836">
        <v>0</v>
      </c>
      <c r="Z4836">
        <v>0</v>
      </c>
      <c r="AA4836">
        <v>204.09785350413819</v>
      </c>
      <c r="AB4836">
        <v>0</v>
      </c>
      <c r="AC4836">
        <v>0</v>
      </c>
      <c r="AD4836">
        <v>0</v>
      </c>
      <c r="AE4836">
        <v>204.09785350413819</v>
      </c>
    </row>
    <row r="4837" spans="1:31" x14ac:dyDescent="0.3">
      <c r="A4837">
        <v>2462382</v>
      </c>
      <c r="B4837">
        <v>1</v>
      </c>
      <c r="C4837" t="s">
        <v>81</v>
      </c>
      <c r="D4837" t="s">
        <v>118</v>
      </c>
      <c r="E4837" t="s">
        <v>173</v>
      </c>
      <c r="F4837" t="s">
        <v>14076</v>
      </c>
      <c r="G4837" t="s">
        <v>461</v>
      </c>
      <c r="H4837" t="s">
        <v>144</v>
      </c>
      <c r="I4837" t="s">
        <v>136</v>
      </c>
      <c r="J4837" t="s">
        <v>137</v>
      </c>
      <c r="K4837" t="s">
        <v>138</v>
      </c>
      <c r="L4837" t="s">
        <v>14077</v>
      </c>
      <c r="M4837" t="s">
        <v>14078</v>
      </c>
      <c r="N4837">
        <v>2.0780555550000002</v>
      </c>
      <c r="O4837">
        <v>0</v>
      </c>
      <c r="P4837">
        <v>9</v>
      </c>
      <c r="Q4837">
        <v>0</v>
      </c>
      <c r="R4837">
        <v>0</v>
      </c>
      <c r="S4837">
        <v>0</v>
      </c>
      <c r="T4837">
        <v>0</v>
      </c>
      <c r="U4837">
        <v>0</v>
      </c>
      <c r="V4837">
        <v>0</v>
      </c>
      <c r="W4837">
        <v>0</v>
      </c>
      <c r="X4837">
        <v>5.9342447935543907</v>
      </c>
      <c r="Y4837">
        <v>0</v>
      </c>
      <c r="Z4837">
        <v>0</v>
      </c>
      <c r="AA4837">
        <v>0</v>
      </c>
      <c r="AB4837">
        <v>0</v>
      </c>
      <c r="AC4837">
        <v>0</v>
      </c>
      <c r="AD4837">
        <v>0</v>
      </c>
      <c r="AE4837">
        <v>5.9342447935543907</v>
      </c>
    </row>
    <row r="4838" spans="1:31" x14ac:dyDescent="0.3">
      <c r="A4838">
        <v>2462425</v>
      </c>
      <c r="B4838">
        <v>1</v>
      </c>
      <c r="C4838" t="s">
        <v>81</v>
      </c>
      <c r="D4838" t="s">
        <v>112</v>
      </c>
      <c r="E4838" t="s">
        <v>159</v>
      </c>
      <c r="F4838" t="s">
        <v>14079</v>
      </c>
      <c r="G4838" t="s">
        <v>725</v>
      </c>
      <c r="H4838" t="s">
        <v>144</v>
      </c>
      <c r="I4838" t="s">
        <v>136</v>
      </c>
      <c r="J4838" t="s">
        <v>137</v>
      </c>
      <c r="K4838" t="s">
        <v>138</v>
      </c>
      <c r="L4838" t="s">
        <v>14080</v>
      </c>
      <c r="M4838" t="s">
        <v>14081</v>
      </c>
      <c r="N4838">
        <v>2.0097222220000002</v>
      </c>
      <c r="O4838">
        <v>0</v>
      </c>
      <c r="P4838">
        <v>55</v>
      </c>
      <c r="Q4838">
        <v>0</v>
      </c>
      <c r="R4838">
        <v>6</v>
      </c>
      <c r="S4838">
        <v>0</v>
      </c>
      <c r="T4838">
        <v>11</v>
      </c>
      <c r="U4838">
        <v>0</v>
      </c>
      <c r="V4838">
        <v>0</v>
      </c>
      <c r="W4838">
        <v>0</v>
      </c>
      <c r="X4838">
        <v>21.68281344820091</v>
      </c>
      <c r="Y4838">
        <v>0</v>
      </c>
      <c r="Z4838">
        <v>0.62630783389412992</v>
      </c>
      <c r="AA4838">
        <v>0</v>
      </c>
      <c r="AB4838">
        <v>11.157936294643982</v>
      </c>
      <c r="AC4838">
        <v>0</v>
      </c>
      <c r="AD4838">
        <v>0</v>
      </c>
      <c r="AE4838">
        <v>33.467057576739023</v>
      </c>
    </row>
    <row r="4839" spans="1:31" x14ac:dyDescent="0.3">
      <c r="A4839">
        <v>2462431</v>
      </c>
      <c r="B4839">
        <v>1</v>
      </c>
      <c r="C4839" t="s">
        <v>81</v>
      </c>
      <c r="D4839" t="s">
        <v>128</v>
      </c>
      <c r="E4839" t="s">
        <v>132</v>
      </c>
      <c r="F4839" t="s">
        <v>14082</v>
      </c>
      <c r="G4839" t="s">
        <v>226</v>
      </c>
      <c r="H4839" t="s">
        <v>135</v>
      </c>
      <c r="I4839" t="s">
        <v>136</v>
      </c>
      <c r="J4839" t="s">
        <v>137</v>
      </c>
      <c r="K4839" t="s">
        <v>162</v>
      </c>
      <c r="L4839" t="s">
        <v>14083</v>
      </c>
      <c r="M4839" t="s">
        <v>14084</v>
      </c>
      <c r="N4839">
        <v>7.346666666</v>
      </c>
      <c r="O4839">
        <v>0</v>
      </c>
      <c r="P4839">
        <v>0</v>
      </c>
      <c r="Q4839">
        <v>1</v>
      </c>
      <c r="R4839">
        <v>0</v>
      </c>
      <c r="S4839">
        <v>10</v>
      </c>
      <c r="T4839">
        <v>0</v>
      </c>
      <c r="U4839">
        <v>12</v>
      </c>
      <c r="V4839">
        <v>0</v>
      </c>
      <c r="W4839">
        <v>0</v>
      </c>
      <c r="X4839">
        <v>0</v>
      </c>
      <c r="Y4839">
        <v>6.0982085471158118</v>
      </c>
      <c r="Z4839">
        <v>0</v>
      </c>
      <c r="AA4839">
        <v>906.87730523451501</v>
      </c>
      <c r="AB4839">
        <v>0</v>
      </c>
      <c r="AC4839">
        <v>3273.5229298002287</v>
      </c>
      <c r="AD4839">
        <v>0</v>
      </c>
      <c r="AE4839">
        <v>4186.4984435818596</v>
      </c>
    </row>
    <row r="4840" spans="1:31" x14ac:dyDescent="0.3">
      <c r="A4840">
        <v>2462554</v>
      </c>
      <c r="B4840">
        <v>1</v>
      </c>
      <c r="C4840" t="s">
        <v>80</v>
      </c>
      <c r="D4840" t="s">
        <v>82</v>
      </c>
      <c r="E4840" t="s">
        <v>159</v>
      </c>
      <c r="F4840" t="s">
        <v>12327</v>
      </c>
      <c r="G4840" t="s">
        <v>143</v>
      </c>
      <c r="H4840" t="s">
        <v>144</v>
      </c>
      <c r="I4840" t="s">
        <v>136</v>
      </c>
      <c r="J4840" t="s">
        <v>137</v>
      </c>
      <c r="K4840" t="s">
        <v>138</v>
      </c>
      <c r="L4840" t="s">
        <v>14085</v>
      </c>
      <c r="M4840" t="s">
        <v>14086</v>
      </c>
      <c r="N4840">
        <v>0.30249999999999999</v>
      </c>
      <c r="O4840">
        <v>0</v>
      </c>
      <c r="P4840">
        <v>151</v>
      </c>
      <c r="Q4840">
        <v>0</v>
      </c>
      <c r="R4840">
        <v>0</v>
      </c>
      <c r="S4840">
        <v>0</v>
      </c>
      <c r="T4840">
        <v>32</v>
      </c>
      <c r="U4840">
        <v>0</v>
      </c>
      <c r="V4840">
        <v>0</v>
      </c>
      <c r="W4840">
        <v>0</v>
      </c>
      <c r="X4840">
        <v>10.819428745771724</v>
      </c>
      <c r="Y4840">
        <v>0</v>
      </c>
      <c r="Z4840">
        <v>0</v>
      </c>
      <c r="AA4840">
        <v>0</v>
      </c>
      <c r="AB4840">
        <v>5.6208308075566453</v>
      </c>
      <c r="AC4840">
        <v>0</v>
      </c>
      <c r="AD4840">
        <v>0</v>
      </c>
      <c r="AE4840">
        <v>16.440259553328367</v>
      </c>
    </row>
    <row r="4841" spans="1:31" x14ac:dyDescent="0.3">
      <c r="A4841">
        <v>2462362</v>
      </c>
      <c r="B4841">
        <v>1</v>
      </c>
      <c r="C4841" t="s">
        <v>80</v>
      </c>
      <c r="D4841" t="s">
        <v>84</v>
      </c>
      <c r="E4841" t="s">
        <v>173</v>
      </c>
      <c r="F4841" t="s">
        <v>14087</v>
      </c>
      <c r="G4841" t="s">
        <v>461</v>
      </c>
      <c r="H4841" t="s">
        <v>144</v>
      </c>
      <c r="I4841" t="s">
        <v>136</v>
      </c>
      <c r="J4841" t="s">
        <v>137</v>
      </c>
      <c r="K4841" t="s">
        <v>138</v>
      </c>
      <c r="L4841" t="s">
        <v>14088</v>
      </c>
      <c r="M4841" t="s">
        <v>14089</v>
      </c>
      <c r="N4841">
        <v>5.5991666660000003</v>
      </c>
      <c r="O4841">
        <v>0</v>
      </c>
      <c r="P4841">
        <v>1</v>
      </c>
      <c r="Q4841">
        <v>0</v>
      </c>
      <c r="R4841">
        <v>0</v>
      </c>
      <c r="S4841">
        <v>0</v>
      </c>
      <c r="T4841">
        <v>7</v>
      </c>
      <c r="U4841">
        <v>0</v>
      </c>
      <c r="V4841">
        <v>0</v>
      </c>
      <c r="W4841">
        <v>0</v>
      </c>
      <c r="X4841">
        <v>11.587735767238051</v>
      </c>
      <c r="Y4841">
        <v>0</v>
      </c>
      <c r="Z4841">
        <v>0</v>
      </c>
      <c r="AA4841">
        <v>0</v>
      </c>
      <c r="AB4841">
        <v>120.80540999573628</v>
      </c>
      <c r="AC4841">
        <v>0</v>
      </c>
      <c r="AD4841">
        <v>0</v>
      </c>
      <c r="AE4841">
        <v>132.39314576297434</v>
      </c>
    </row>
    <row r="4842" spans="1:31" x14ac:dyDescent="0.3">
      <c r="A4842">
        <v>2462531</v>
      </c>
      <c r="B4842">
        <v>1</v>
      </c>
      <c r="C4842" t="s">
        <v>80</v>
      </c>
      <c r="D4842" t="s">
        <v>96</v>
      </c>
      <c r="E4842" t="s">
        <v>182</v>
      </c>
      <c r="F4842" t="s">
        <v>14090</v>
      </c>
      <c r="G4842" t="s">
        <v>156</v>
      </c>
      <c r="H4842" t="s">
        <v>144</v>
      </c>
      <c r="I4842" t="s">
        <v>136</v>
      </c>
      <c r="J4842" t="s">
        <v>137</v>
      </c>
      <c r="K4842" t="s">
        <v>138</v>
      </c>
      <c r="L4842" t="s">
        <v>14091</v>
      </c>
      <c r="M4842" t="s">
        <v>14092</v>
      </c>
      <c r="N4842">
        <v>0.96111111100000002</v>
      </c>
      <c r="O4842">
        <v>0</v>
      </c>
      <c r="P4842">
        <v>25</v>
      </c>
      <c r="Q4842">
        <v>0</v>
      </c>
      <c r="R4842">
        <v>0</v>
      </c>
      <c r="S4842">
        <v>0</v>
      </c>
      <c r="T4842">
        <v>0</v>
      </c>
      <c r="U4842">
        <v>0</v>
      </c>
      <c r="V4842">
        <v>0</v>
      </c>
      <c r="W4842">
        <v>0</v>
      </c>
      <c r="X4842">
        <v>1.552921722905285</v>
      </c>
      <c r="Y4842">
        <v>0</v>
      </c>
      <c r="Z4842">
        <v>0</v>
      </c>
      <c r="AA4842">
        <v>0</v>
      </c>
      <c r="AB4842">
        <v>0</v>
      </c>
      <c r="AC4842">
        <v>0</v>
      </c>
      <c r="AD4842">
        <v>0</v>
      </c>
      <c r="AE4842">
        <v>1.552921722905285</v>
      </c>
    </row>
    <row r="4843" spans="1:31" x14ac:dyDescent="0.3">
      <c r="A4843">
        <v>2462385</v>
      </c>
      <c r="B4843">
        <v>1</v>
      </c>
      <c r="C4843" t="s">
        <v>80</v>
      </c>
      <c r="D4843" t="s">
        <v>102</v>
      </c>
      <c r="E4843" t="s">
        <v>132</v>
      </c>
      <c r="F4843" t="s">
        <v>14093</v>
      </c>
      <c r="G4843" t="s">
        <v>226</v>
      </c>
      <c r="H4843" t="s">
        <v>135</v>
      </c>
      <c r="I4843" t="s">
        <v>136</v>
      </c>
      <c r="J4843" t="s">
        <v>137</v>
      </c>
      <c r="K4843" t="s">
        <v>162</v>
      </c>
      <c r="L4843" t="s">
        <v>14094</v>
      </c>
      <c r="M4843" t="s">
        <v>14095</v>
      </c>
      <c r="N4843">
        <v>8.9727777769999992</v>
      </c>
      <c r="O4843">
        <v>0</v>
      </c>
      <c r="P4843">
        <v>530</v>
      </c>
      <c r="Q4843">
        <v>15</v>
      </c>
      <c r="R4843">
        <v>280</v>
      </c>
      <c r="S4843">
        <v>5</v>
      </c>
      <c r="T4843">
        <v>76</v>
      </c>
      <c r="U4843">
        <v>0</v>
      </c>
      <c r="V4843">
        <v>0</v>
      </c>
      <c r="W4843">
        <v>0</v>
      </c>
      <c r="X4843">
        <v>1005.5534848120582</v>
      </c>
      <c r="Y4843">
        <v>26.207969158767561</v>
      </c>
      <c r="Z4843">
        <v>683.59373779982855</v>
      </c>
      <c r="AA4843">
        <v>153.30860212786479</v>
      </c>
      <c r="AB4843">
        <v>462.19598838078178</v>
      </c>
      <c r="AC4843">
        <v>0</v>
      </c>
      <c r="AD4843">
        <v>0</v>
      </c>
      <c r="AE4843">
        <v>2330.8597822793008</v>
      </c>
    </row>
    <row r="4844" spans="1:31" x14ac:dyDescent="0.3">
      <c r="A4844">
        <v>2462717</v>
      </c>
      <c r="B4844">
        <v>1</v>
      </c>
      <c r="C4844" t="s">
        <v>81</v>
      </c>
      <c r="D4844" t="s">
        <v>113</v>
      </c>
      <c r="E4844" t="s">
        <v>169</v>
      </c>
      <c r="F4844" t="s">
        <v>14096</v>
      </c>
      <c r="G4844" t="s">
        <v>149</v>
      </c>
      <c r="H4844" t="s">
        <v>135</v>
      </c>
      <c r="I4844" t="s">
        <v>136</v>
      </c>
      <c r="J4844" t="s">
        <v>137</v>
      </c>
      <c r="K4844" t="s">
        <v>138</v>
      </c>
      <c r="L4844" t="s">
        <v>14097</v>
      </c>
      <c r="M4844" t="s">
        <v>14098</v>
      </c>
      <c r="N4844">
        <v>0.34722222200000002</v>
      </c>
      <c r="O4844">
        <v>0</v>
      </c>
      <c r="P4844">
        <v>11196</v>
      </c>
      <c r="Q4844">
        <v>3</v>
      </c>
      <c r="R4844">
        <v>25</v>
      </c>
      <c r="S4844">
        <v>3</v>
      </c>
      <c r="T4844">
        <v>1890</v>
      </c>
      <c r="U4844">
        <v>1</v>
      </c>
      <c r="V4844">
        <v>5</v>
      </c>
      <c r="W4844">
        <v>0</v>
      </c>
      <c r="X4844">
        <v>1260.3037364719282</v>
      </c>
      <c r="Y4844">
        <v>0.11566281336630996</v>
      </c>
      <c r="Z4844">
        <v>1.846578523925843</v>
      </c>
      <c r="AA4844">
        <v>17.000898310796746</v>
      </c>
      <c r="AB4844">
        <v>460.51102171074319</v>
      </c>
      <c r="AC4844">
        <v>39.196427683428595</v>
      </c>
      <c r="AD4844">
        <v>1.211962538917104</v>
      </c>
      <c r="AE4844">
        <v>1780.1862880531062</v>
      </c>
    </row>
    <row r="4845" spans="1:31" x14ac:dyDescent="0.3">
      <c r="A4845">
        <v>2462508</v>
      </c>
      <c r="B4845">
        <v>1</v>
      </c>
      <c r="C4845" t="s">
        <v>80</v>
      </c>
      <c r="D4845" t="s">
        <v>92</v>
      </c>
      <c r="E4845" t="s">
        <v>173</v>
      </c>
      <c r="F4845" t="s">
        <v>14099</v>
      </c>
      <c r="G4845" t="s">
        <v>461</v>
      </c>
      <c r="H4845" t="s">
        <v>144</v>
      </c>
      <c r="I4845" t="s">
        <v>136</v>
      </c>
      <c r="J4845" t="s">
        <v>137</v>
      </c>
      <c r="K4845" t="s">
        <v>138</v>
      </c>
      <c r="L4845" t="s">
        <v>14100</v>
      </c>
      <c r="M4845" t="s">
        <v>14101</v>
      </c>
      <c r="N4845">
        <v>5.2780555549999999</v>
      </c>
      <c r="O4845">
        <v>0</v>
      </c>
      <c r="P4845">
        <v>0</v>
      </c>
      <c r="Q4845">
        <v>0</v>
      </c>
      <c r="R4845">
        <v>1</v>
      </c>
      <c r="S4845">
        <v>0</v>
      </c>
      <c r="T4845">
        <v>0</v>
      </c>
      <c r="U4845">
        <v>0</v>
      </c>
      <c r="V4845">
        <v>0</v>
      </c>
      <c r="W4845">
        <v>0</v>
      </c>
      <c r="X4845">
        <v>0</v>
      </c>
      <c r="Y4845">
        <v>0</v>
      </c>
      <c r="Z4845">
        <v>1.8198475583378719E-2</v>
      </c>
      <c r="AA4845">
        <v>0</v>
      </c>
      <c r="AB4845">
        <v>0</v>
      </c>
      <c r="AC4845">
        <v>0</v>
      </c>
      <c r="AD4845">
        <v>0</v>
      </c>
      <c r="AE4845">
        <v>1.8198475583378719E-2</v>
      </c>
    </row>
    <row r="4846" spans="1:31" x14ac:dyDescent="0.3">
      <c r="A4846">
        <v>2462763</v>
      </c>
      <c r="B4846">
        <v>1</v>
      </c>
      <c r="C4846" t="s">
        <v>80</v>
      </c>
      <c r="D4846" t="s">
        <v>103</v>
      </c>
      <c r="E4846" t="s">
        <v>141</v>
      </c>
      <c r="F4846" t="s">
        <v>14102</v>
      </c>
      <c r="G4846" t="s">
        <v>200</v>
      </c>
      <c r="H4846" t="s">
        <v>144</v>
      </c>
      <c r="I4846" t="s">
        <v>136</v>
      </c>
      <c r="J4846" t="s">
        <v>137</v>
      </c>
      <c r="K4846" t="s">
        <v>138</v>
      </c>
      <c r="L4846" t="s">
        <v>14103</v>
      </c>
      <c r="M4846" t="s">
        <v>14104</v>
      </c>
      <c r="N4846">
        <v>1.108055555</v>
      </c>
      <c r="O4846">
        <v>0</v>
      </c>
      <c r="P4846">
        <v>56</v>
      </c>
      <c r="Q4846">
        <v>0</v>
      </c>
      <c r="R4846">
        <v>1</v>
      </c>
      <c r="S4846">
        <v>0</v>
      </c>
      <c r="T4846">
        <v>5</v>
      </c>
      <c r="U4846">
        <v>0</v>
      </c>
      <c r="V4846">
        <v>0</v>
      </c>
      <c r="W4846">
        <v>0</v>
      </c>
      <c r="X4846">
        <v>15.479983708783118</v>
      </c>
      <c r="Y4846">
        <v>0</v>
      </c>
      <c r="Z4846">
        <v>0.50175948090812161</v>
      </c>
      <c r="AA4846">
        <v>0</v>
      </c>
      <c r="AB4846">
        <v>6.4010819192479362E-2</v>
      </c>
      <c r="AC4846">
        <v>0</v>
      </c>
      <c r="AD4846">
        <v>0</v>
      </c>
      <c r="AE4846">
        <v>16.045754008883719</v>
      </c>
    </row>
    <row r="4847" spans="1:31" x14ac:dyDescent="0.3">
      <c r="A4847">
        <v>2462368</v>
      </c>
      <c r="B4847">
        <v>1</v>
      </c>
      <c r="C4847" t="s">
        <v>81</v>
      </c>
      <c r="D4847" t="s">
        <v>128</v>
      </c>
      <c r="E4847" t="s">
        <v>173</v>
      </c>
      <c r="F4847" t="s">
        <v>14105</v>
      </c>
      <c r="G4847" t="s">
        <v>179</v>
      </c>
      <c r="H4847" t="s">
        <v>144</v>
      </c>
      <c r="I4847" t="s">
        <v>136</v>
      </c>
      <c r="J4847" t="s">
        <v>137</v>
      </c>
      <c r="K4847" t="s">
        <v>138</v>
      </c>
      <c r="L4847" t="s">
        <v>14106</v>
      </c>
      <c r="M4847" t="s">
        <v>14107</v>
      </c>
      <c r="N4847">
        <v>2.832222222</v>
      </c>
      <c r="O4847">
        <v>0</v>
      </c>
      <c r="P4847">
        <v>4</v>
      </c>
      <c r="Q4847">
        <v>0</v>
      </c>
      <c r="R4847">
        <v>0</v>
      </c>
      <c r="S4847">
        <v>0</v>
      </c>
      <c r="T4847">
        <v>0</v>
      </c>
      <c r="U4847">
        <v>0</v>
      </c>
      <c r="V4847">
        <v>0</v>
      </c>
      <c r="W4847">
        <v>0</v>
      </c>
      <c r="X4847">
        <v>4.8246292399195259</v>
      </c>
      <c r="Y4847">
        <v>0</v>
      </c>
      <c r="Z4847">
        <v>0</v>
      </c>
      <c r="AA4847">
        <v>0</v>
      </c>
      <c r="AB4847">
        <v>0</v>
      </c>
      <c r="AC4847">
        <v>0</v>
      </c>
      <c r="AD4847">
        <v>0</v>
      </c>
      <c r="AE4847">
        <v>4.8246292399195259</v>
      </c>
    </row>
    <row r="4848" spans="1:31" x14ac:dyDescent="0.3">
      <c r="A4848">
        <v>2462654</v>
      </c>
      <c r="B4848">
        <v>1</v>
      </c>
      <c r="C4848" t="s">
        <v>80</v>
      </c>
      <c r="D4848" t="s">
        <v>82</v>
      </c>
      <c r="E4848" t="s">
        <v>159</v>
      </c>
      <c r="F4848" t="s">
        <v>14108</v>
      </c>
      <c r="G4848" t="s">
        <v>143</v>
      </c>
      <c r="H4848" t="s">
        <v>144</v>
      </c>
      <c r="I4848" t="s">
        <v>136</v>
      </c>
      <c r="J4848" t="s">
        <v>137</v>
      </c>
      <c r="K4848" t="s">
        <v>138</v>
      </c>
      <c r="L4848" t="s">
        <v>14109</v>
      </c>
      <c r="M4848" t="s">
        <v>14110</v>
      </c>
      <c r="N4848">
        <v>0.939722222</v>
      </c>
      <c r="O4848">
        <v>0</v>
      </c>
      <c r="P4848">
        <v>285</v>
      </c>
      <c r="Q4848">
        <v>0</v>
      </c>
      <c r="R4848">
        <v>0</v>
      </c>
      <c r="S4848">
        <v>0</v>
      </c>
      <c r="T4848">
        <v>11</v>
      </c>
      <c r="U4848">
        <v>0</v>
      </c>
      <c r="V4848">
        <v>0</v>
      </c>
      <c r="W4848">
        <v>0</v>
      </c>
      <c r="X4848">
        <v>116.72815565608246</v>
      </c>
      <c r="Y4848">
        <v>0</v>
      </c>
      <c r="Z4848">
        <v>0</v>
      </c>
      <c r="AA4848">
        <v>0</v>
      </c>
      <c r="AB4848">
        <v>7.4444061302563735</v>
      </c>
      <c r="AC4848">
        <v>0</v>
      </c>
      <c r="AD4848">
        <v>0</v>
      </c>
      <c r="AE4848">
        <v>124.17256178633883</v>
      </c>
    </row>
    <row r="4849" spans="1:31" x14ac:dyDescent="0.3">
      <c r="A4849">
        <v>2462594</v>
      </c>
      <c r="B4849">
        <v>1</v>
      </c>
      <c r="C4849" t="s">
        <v>80</v>
      </c>
      <c r="D4849" t="s">
        <v>96</v>
      </c>
      <c r="E4849" t="s">
        <v>173</v>
      </c>
      <c r="F4849" t="s">
        <v>14111</v>
      </c>
      <c r="G4849" t="s">
        <v>219</v>
      </c>
      <c r="H4849" t="s">
        <v>144</v>
      </c>
      <c r="I4849" t="s">
        <v>136</v>
      </c>
      <c r="J4849" t="s">
        <v>3</v>
      </c>
      <c r="K4849" t="s">
        <v>138</v>
      </c>
      <c r="L4849" t="s">
        <v>14112</v>
      </c>
      <c r="M4849" t="s">
        <v>14113</v>
      </c>
      <c r="N4849">
        <v>3.5594444439999999</v>
      </c>
      <c r="O4849">
        <v>0</v>
      </c>
      <c r="P4849">
        <v>1</v>
      </c>
      <c r="Q4849">
        <v>0</v>
      </c>
      <c r="R4849">
        <v>0</v>
      </c>
      <c r="S4849">
        <v>0</v>
      </c>
      <c r="T4849">
        <v>0</v>
      </c>
      <c r="U4849">
        <v>0</v>
      </c>
      <c r="V4849">
        <v>0</v>
      </c>
      <c r="W4849">
        <v>0</v>
      </c>
      <c r="X4849">
        <v>0.57850564725489728</v>
      </c>
      <c r="Y4849">
        <v>0</v>
      </c>
      <c r="Z4849">
        <v>0</v>
      </c>
      <c r="AA4849">
        <v>0</v>
      </c>
      <c r="AB4849">
        <v>0</v>
      </c>
      <c r="AC4849">
        <v>0</v>
      </c>
      <c r="AD4849">
        <v>0</v>
      </c>
      <c r="AE4849">
        <v>0.57850564725489728</v>
      </c>
    </row>
    <row r="4850" spans="1:31" x14ac:dyDescent="0.3">
      <c r="A4850">
        <v>2462800</v>
      </c>
      <c r="B4850">
        <v>1</v>
      </c>
      <c r="C4850" t="s">
        <v>80</v>
      </c>
      <c r="D4850" t="s">
        <v>90</v>
      </c>
      <c r="E4850" t="s">
        <v>173</v>
      </c>
      <c r="F4850" t="s">
        <v>14114</v>
      </c>
      <c r="G4850" t="s">
        <v>175</v>
      </c>
      <c r="H4850" t="s">
        <v>144</v>
      </c>
      <c r="I4850" t="s">
        <v>136</v>
      </c>
      <c r="J4850" t="s">
        <v>137</v>
      </c>
      <c r="K4850" t="s">
        <v>138</v>
      </c>
      <c r="L4850" t="s">
        <v>14115</v>
      </c>
      <c r="M4850" t="s">
        <v>14116</v>
      </c>
      <c r="N4850">
        <v>3.26</v>
      </c>
      <c r="O4850">
        <v>0</v>
      </c>
      <c r="P4850">
        <v>3</v>
      </c>
      <c r="Q4850">
        <v>0</v>
      </c>
      <c r="R4850">
        <v>0</v>
      </c>
      <c r="S4850">
        <v>0</v>
      </c>
      <c r="T4850">
        <v>1</v>
      </c>
      <c r="U4850">
        <v>0</v>
      </c>
      <c r="V4850">
        <v>0</v>
      </c>
      <c r="W4850">
        <v>0</v>
      </c>
      <c r="X4850">
        <v>2.0629621597312564</v>
      </c>
      <c r="Y4850">
        <v>0</v>
      </c>
      <c r="Z4850">
        <v>0</v>
      </c>
      <c r="AA4850">
        <v>0</v>
      </c>
      <c r="AB4850">
        <v>0</v>
      </c>
      <c r="AC4850">
        <v>0</v>
      </c>
      <c r="AD4850">
        <v>0</v>
      </c>
      <c r="AE4850">
        <v>2.0629621597312564</v>
      </c>
    </row>
    <row r="4851" spans="1:31" x14ac:dyDescent="0.3">
      <c r="A4851">
        <v>2462700</v>
      </c>
      <c r="B4851">
        <v>1</v>
      </c>
      <c r="C4851" t="s">
        <v>80</v>
      </c>
      <c r="D4851" t="s">
        <v>99</v>
      </c>
      <c r="E4851" t="s">
        <v>141</v>
      </c>
      <c r="F4851" t="s">
        <v>11873</v>
      </c>
      <c r="G4851" t="s">
        <v>956</v>
      </c>
      <c r="H4851" t="s">
        <v>144</v>
      </c>
      <c r="I4851" t="s">
        <v>136</v>
      </c>
      <c r="J4851" t="s">
        <v>137</v>
      </c>
      <c r="K4851" t="s">
        <v>138</v>
      </c>
      <c r="L4851" t="s">
        <v>14117</v>
      </c>
      <c r="M4851" t="s">
        <v>14118</v>
      </c>
      <c r="N4851">
        <v>1.1086111110000001</v>
      </c>
      <c r="O4851">
        <v>0</v>
      </c>
      <c r="P4851">
        <v>96</v>
      </c>
      <c r="Q4851">
        <v>0</v>
      </c>
      <c r="R4851">
        <v>0</v>
      </c>
      <c r="S4851">
        <v>0</v>
      </c>
      <c r="T4851">
        <v>4</v>
      </c>
      <c r="U4851">
        <v>0</v>
      </c>
      <c r="V4851">
        <v>0</v>
      </c>
      <c r="W4851">
        <v>0</v>
      </c>
      <c r="X4851">
        <v>32.205939437000289</v>
      </c>
      <c r="Y4851">
        <v>0</v>
      </c>
      <c r="Z4851">
        <v>0</v>
      </c>
      <c r="AA4851">
        <v>0</v>
      </c>
      <c r="AB4851">
        <v>2.0147304546615676</v>
      </c>
      <c r="AC4851">
        <v>0</v>
      </c>
      <c r="AD4851">
        <v>0</v>
      </c>
      <c r="AE4851">
        <v>34.220669891661856</v>
      </c>
    </row>
    <row r="4852" spans="1:31" x14ac:dyDescent="0.3">
      <c r="A4852">
        <v>2462448</v>
      </c>
      <c r="B4852">
        <v>1</v>
      </c>
      <c r="C4852" t="s">
        <v>80</v>
      </c>
      <c r="D4852" t="s">
        <v>94</v>
      </c>
      <c r="E4852" t="s">
        <v>173</v>
      </c>
      <c r="F4852" t="s">
        <v>14119</v>
      </c>
      <c r="G4852" t="s">
        <v>175</v>
      </c>
      <c r="H4852" t="s">
        <v>144</v>
      </c>
      <c r="I4852" t="s">
        <v>136</v>
      </c>
      <c r="J4852" t="s">
        <v>137</v>
      </c>
      <c r="K4852" t="s">
        <v>138</v>
      </c>
      <c r="L4852" t="s">
        <v>14120</v>
      </c>
      <c r="M4852" t="s">
        <v>14121</v>
      </c>
      <c r="N4852">
        <v>1.2422222220000001</v>
      </c>
      <c r="O4852">
        <v>0</v>
      </c>
      <c r="P4852">
        <v>0</v>
      </c>
      <c r="Q4852">
        <v>0</v>
      </c>
      <c r="R4852">
        <v>0</v>
      </c>
      <c r="S4852">
        <v>0</v>
      </c>
      <c r="T4852">
        <v>1</v>
      </c>
      <c r="U4852">
        <v>0</v>
      </c>
      <c r="V4852">
        <v>0</v>
      </c>
      <c r="W4852">
        <v>0</v>
      </c>
      <c r="X4852">
        <v>0</v>
      </c>
      <c r="Y4852">
        <v>0</v>
      </c>
      <c r="Z4852">
        <v>0</v>
      </c>
      <c r="AA4852">
        <v>0</v>
      </c>
      <c r="AB4852">
        <v>0</v>
      </c>
      <c r="AC4852">
        <v>0</v>
      </c>
      <c r="AD4852">
        <v>0</v>
      </c>
      <c r="AE4852">
        <v>0</v>
      </c>
    </row>
    <row r="4853" spans="1:31" x14ac:dyDescent="0.3">
      <c r="A4853">
        <v>2462471</v>
      </c>
      <c r="B4853">
        <v>1</v>
      </c>
      <c r="C4853" t="s">
        <v>80</v>
      </c>
      <c r="D4853" t="s">
        <v>108</v>
      </c>
      <c r="E4853" t="s">
        <v>141</v>
      </c>
      <c r="F4853" t="s">
        <v>14122</v>
      </c>
      <c r="G4853" t="s">
        <v>1536</v>
      </c>
      <c r="H4853" t="s">
        <v>144</v>
      </c>
      <c r="I4853" t="s">
        <v>136</v>
      </c>
      <c r="J4853" t="s">
        <v>137</v>
      </c>
      <c r="K4853" t="s">
        <v>138</v>
      </c>
      <c r="L4853" t="s">
        <v>14123</v>
      </c>
      <c r="M4853" t="s">
        <v>14124</v>
      </c>
      <c r="N4853">
        <v>4.420833333</v>
      </c>
      <c r="O4853">
        <v>0</v>
      </c>
      <c r="P4853">
        <v>18</v>
      </c>
      <c r="Q4853">
        <v>0</v>
      </c>
      <c r="R4853">
        <v>16</v>
      </c>
      <c r="S4853">
        <v>0</v>
      </c>
      <c r="T4853">
        <v>4</v>
      </c>
      <c r="U4853">
        <v>0</v>
      </c>
      <c r="V4853">
        <v>0</v>
      </c>
      <c r="W4853">
        <v>0</v>
      </c>
      <c r="X4853">
        <v>8.0312585448218723</v>
      </c>
      <c r="Y4853">
        <v>0</v>
      </c>
      <c r="Z4853">
        <v>3.3304274000905214</v>
      </c>
      <c r="AA4853">
        <v>0</v>
      </c>
      <c r="AB4853">
        <v>0.37164751386392941</v>
      </c>
      <c r="AC4853">
        <v>0</v>
      </c>
      <c r="AD4853">
        <v>0</v>
      </c>
      <c r="AE4853">
        <v>11.733333458776322</v>
      </c>
    </row>
    <row r="4854" spans="1:31" x14ac:dyDescent="0.3">
      <c r="A4854">
        <v>2462591</v>
      </c>
      <c r="B4854">
        <v>1</v>
      </c>
      <c r="C4854" t="s">
        <v>80</v>
      </c>
      <c r="D4854" t="s">
        <v>106</v>
      </c>
      <c r="E4854" t="s">
        <v>173</v>
      </c>
      <c r="F4854" t="s">
        <v>12972</v>
      </c>
      <c r="G4854" t="s">
        <v>179</v>
      </c>
      <c r="H4854" t="s">
        <v>144</v>
      </c>
      <c r="I4854" t="s">
        <v>136</v>
      </c>
      <c r="J4854" t="s">
        <v>137</v>
      </c>
      <c r="K4854" t="s">
        <v>138</v>
      </c>
      <c r="L4854" t="s">
        <v>14125</v>
      </c>
      <c r="M4854" t="s">
        <v>14126</v>
      </c>
      <c r="N4854">
        <v>0.646666666</v>
      </c>
      <c r="O4854">
        <v>0</v>
      </c>
      <c r="P4854">
        <v>5</v>
      </c>
      <c r="Q4854">
        <v>0</v>
      </c>
      <c r="R4854">
        <v>0</v>
      </c>
      <c r="S4854">
        <v>0</v>
      </c>
      <c r="T4854">
        <v>1</v>
      </c>
      <c r="U4854">
        <v>0</v>
      </c>
      <c r="V4854">
        <v>0</v>
      </c>
      <c r="W4854">
        <v>0</v>
      </c>
      <c r="X4854">
        <v>0.88743466875536847</v>
      </c>
      <c r="Y4854">
        <v>0</v>
      </c>
      <c r="Z4854">
        <v>0</v>
      </c>
      <c r="AA4854">
        <v>0</v>
      </c>
      <c r="AB4854">
        <v>0.12011650883428349</v>
      </c>
      <c r="AC4854">
        <v>0</v>
      </c>
      <c r="AD4854">
        <v>0</v>
      </c>
      <c r="AE4854">
        <v>1.007551177589652</v>
      </c>
    </row>
    <row r="4855" spans="1:31" x14ac:dyDescent="0.3">
      <c r="A4855">
        <v>2462614</v>
      </c>
      <c r="B4855">
        <v>1</v>
      </c>
      <c r="C4855" t="s">
        <v>80</v>
      </c>
      <c r="D4855" t="s">
        <v>103</v>
      </c>
      <c r="E4855" t="s">
        <v>147</v>
      </c>
      <c r="F4855" t="s">
        <v>14127</v>
      </c>
      <c r="G4855" t="s">
        <v>134</v>
      </c>
      <c r="H4855" t="s">
        <v>135</v>
      </c>
      <c r="I4855" t="s">
        <v>136</v>
      </c>
      <c r="J4855" t="s">
        <v>137</v>
      </c>
      <c r="K4855" t="s">
        <v>138</v>
      </c>
      <c r="L4855" t="s">
        <v>14128</v>
      </c>
      <c r="M4855" t="s">
        <v>14129</v>
      </c>
      <c r="N4855">
        <v>1.3547222219999999</v>
      </c>
      <c r="O4855">
        <v>0</v>
      </c>
      <c r="P4855">
        <v>0</v>
      </c>
      <c r="Q4855">
        <v>0</v>
      </c>
      <c r="R4855">
        <v>0</v>
      </c>
      <c r="S4855">
        <v>1</v>
      </c>
      <c r="T4855">
        <v>0</v>
      </c>
      <c r="U4855">
        <v>0</v>
      </c>
      <c r="V4855">
        <v>0</v>
      </c>
      <c r="W4855">
        <v>0</v>
      </c>
      <c r="X4855">
        <v>0</v>
      </c>
      <c r="Y4855">
        <v>0</v>
      </c>
      <c r="Z4855">
        <v>0</v>
      </c>
      <c r="AA4855">
        <v>5.5631913336406438</v>
      </c>
      <c r="AB4855">
        <v>0</v>
      </c>
      <c r="AC4855">
        <v>0</v>
      </c>
      <c r="AD4855">
        <v>0</v>
      </c>
      <c r="AE4855">
        <v>5.5631913336406438</v>
      </c>
    </row>
    <row r="4856" spans="1:31" x14ac:dyDescent="0.3">
      <c r="A4856">
        <v>2462783</v>
      </c>
      <c r="B4856">
        <v>1</v>
      </c>
      <c r="C4856" t="s">
        <v>80</v>
      </c>
      <c r="D4856" t="s">
        <v>101</v>
      </c>
      <c r="E4856" t="s">
        <v>182</v>
      </c>
      <c r="F4856" t="s">
        <v>14130</v>
      </c>
      <c r="G4856" t="s">
        <v>156</v>
      </c>
      <c r="H4856" t="s">
        <v>144</v>
      </c>
      <c r="I4856" t="s">
        <v>136</v>
      </c>
      <c r="J4856" t="s">
        <v>137</v>
      </c>
      <c r="K4856" t="s">
        <v>138</v>
      </c>
      <c r="L4856" t="s">
        <v>14131</v>
      </c>
      <c r="M4856" t="s">
        <v>14132</v>
      </c>
      <c r="N4856">
        <v>0.95361111099999996</v>
      </c>
      <c r="O4856">
        <v>0</v>
      </c>
      <c r="P4856">
        <v>10</v>
      </c>
      <c r="Q4856">
        <v>0</v>
      </c>
      <c r="R4856">
        <v>0</v>
      </c>
      <c r="S4856">
        <v>0</v>
      </c>
      <c r="T4856">
        <v>0</v>
      </c>
      <c r="U4856">
        <v>0</v>
      </c>
      <c r="V4856">
        <v>0</v>
      </c>
      <c r="W4856">
        <v>0</v>
      </c>
      <c r="X4856">
        <v>1.5570869842582191</v>
      </c>
      <c r="Y4856">
        <v>0</v>
      </c>
      <c r="Z4856">
        <v>0</v>
      </c>
      <c r="AA4856">
        <v>0</v>
      </c>
      <c r="AB4856">
        <v>0</v>
      </c>
      <c r="AC4856">
        <v>0</v>
      </c>
      <c r="AD4856">
        <v>0</v>
      </c>
      <c r="AE4856">
        <v>1.5570869842582191</v>
      </c>
    </row>
    <row r="4857" spans="1:31" x14ac:dyDescent="0.3">
      <c r="A4857">
        <v>2462571</v>
      </c>
      <c r="B4857">
        <v>1</v>
      </c>
      <c r="C4857" t="s">
        <v>80</v>
      </c>
      <c r="D4857" t="s">
        <v>99</v>
      </c>
      <c r="E4857" t="s">
        <v>173</v>
      </c>
      <c r="F4857" t="s">
        <v>14133</v>
      </c>
      <c r="G4857" t="s">
        <v>461</v>
      </c>
      <c r="H4857" t="s">
        <v>144</v>
      </c>
      <c r="I4857" t="s">
        <v>136</v>
      </c>
      <c r="J4857" t="s">
        <v>137</v>
      </c>
      <c r="K4857" t="s">
        <v>138</v>
      </c>
      <c r="L4857" t="s">
        <v>14134</v>
      </c>
      <c r="M4857" t="s">
        <v>14135</v>
      </c>
      <c r="N4857">
        <v>1.8386111110000001</v>
      </c>
      <c r="O4857">
        <v>0</v>
      </c>
      <c r="P4857">
        <v>3</v>
      </c>
      <c r="Q4857">
        <v>0</v>
      </c>
      <c r="R4857">
        <v>0</v>
      </c>
      <c r="S4857">
        <v>0</v>
      </c>
      <c r="T4857">
        <v>0</v>
      </c>
      <c r="U4857">
        <v>0</v>
      </c>
      <c r="V4857">
        <v>0</v>
      </c>
      <c r="W4857">
        <v>0</v>
      </c>
      <c r="X4857">
        <v>0.47555949289077309</v>
      </c>
      <c r="Y4857">
        <v>0</v>
      </c>
      <c r="Z4857">
        <v>0</v>
      </c>
      <c r="AA4857">
        <v>0</v>
      </c>
      <c r="AB4857">
        <v>0</v>
      </c>
      <c r="AC4857">
        <v>0</v>
      </c>
      <c r="AD4857">
        <v>0</v>
      </c>
      <c r="AE4857">
        <v>0.47555949289077309</v>
      </c>
    </row>
    <row r="4858" spans="1:31" x14ac:dyDescent="0.3">
      <c r="A4858">
        <v>2462411</v>
      </c>
      <c r="B4858">
        <v>1</v>
      </c>
      <c r="C4858" t="s">
        <v>80</v>
      </c>
      <c r="D4858" t="s">
        <v>104</v>
      </c>
      <c r="E4858" t="s">
        <v>132</v>
      </c>
      <c r="F4858" t="s">
        <v>14136</v>
      </c>
      <c r="G4858" t="s">
        <v>226</v>
      </c>
      <c r="H4858" t="s">
        <v>135</v>
      </c>
      <c r="I4858" t="s">
        <v>136</v>
      </c>
      <c r="J4858" t="s">
        <v>137</v>
      </c>
      <c r="K4858" t="s">
        <v>162</v>
      </c>
      <c r="L4858" t="s">
        <v>14137</v>
      </c>
      <c r="M4858" t="s">
        <v>14138</v>
      </c>
      <c r="N4858">
        <v>1.7380555550000001</v>
      </c>
      <c r="O4858">
        <v>16</v>
      </c>
      <c r="P4858">
        <v>95</v>
      </c>
      <c r="Q4858">
        <v>17</v>
      </c>
      <c r="R4858">
        <v>24</v>
      </c>
      <c r="S4858">
        <v>40</v>
      </c>
      <c r="T4858">
        <v>26</v>
      </c>
      <c r="U4858">
        <v>9</v>
      </c>
      <c r="V4858">
        <v>2</v>
      </c>
      <c r="W4858">
        <v>42.076836181095324</v>
      </c>
      <c r="X4858">
        <v>81.519195770213656</v>
      </c>
      <c r="Y4858">
        <v>27.421058363308816</v>
      </c>
      <c r="Z4858">
        <v>25.181682272477701</v>
      </c>
      <c r="AA4858">
        <v>493.06615345809098</v>
      </c>
      <c r="AB4858">
        <v>60.201350969312934</v>
      </c>
      <c r="AC4858">
        <v>827.55746214452859</v>
      </c>
      <c r="AD4858">
        <v>34.870694574743297</v>
      </c>
      <c r="AE4858">
        <v>1591.8944337337714</v>
      </c>
    </row>
    <row r="4859" spans="1:31" x14ac:dyDescent="0.3">
      <c r="A4859">
        <v>2462789</v>
      </c>
      <c r="B4859">
        <v>1</v>
      </c>
      <c r="C4859" t="s">
        <v>80</v>
      </c>
      <c r="D4859" t="s">
        <v>105</v>
      </c>
      <c r="E4859" t="s">
        <v>173</v>
      </c>
      <c r="F4859" t="s">
        <v>14139</v>
      </c>
      <c r="G4859" t="s">
        <v>175</v>
      </c>
      <c r="H4859" t="s">
        <v>144</v>
      </c>
      <c r="I4859" t="s">
        <v>136</v>
      </c>
      <c r="J4859" t="s">
        <v>137</v>
      </c>
      <c r="K4859" t="s">
        <v>138</v>
      </c>
      <c r="L4859" t="s">
        <v>14140</v>
      </c>
      <c r="M4859" t="s">
        <v>14141</v>
      </c>
      <c r="N4859">
        <v>1.0247222220000001</v>
      </c>
      <c r="O4859">
        <v>0</v>
      </c>
      <c r="P4859">
        <v>1</v>
      </c>
      <c r="Q4859">
        <v>0</v>
      </c>
      <c r="R4859">
        <v>0</v>
      </c>
      <c r="S4859">
        <v>0</v>
      </c>
      <c r="T4859">
        <v>0</v>
      </c>
      <c r="U4859">
        <v>0</v>
      </c>
      <c r="V4859">
        <v>0</v>
      </c>
      <c r="W4859">
        <v>0</v>
      </c>
      <c r="X4859">
        <v>0.56030855649268962</v>
      </c>
      <c r="Y4859">
        <v>0</v>
      </c>
      <c r="Z4859">
        <v>0</v>
      </c>
      <c r="AA4859">
        <v>0</v>
      </c>
      <c r="AB4859">
        <v>0</v>
      </c>
      <c r="AC4859">
        <v>0</v>
      </c>
      <c r="AD4859">
        <v>0</v>
      </c>
      <c r="AE4859">
        <v>0.56030855649268962</v>
      </c>
    </row>
    <row r="4860" spans="1:31" x14ac:dyDescent="0.3">
      <c r="A4860">
        <v>2462434</v>
      </c>
      <c r="B4860">
        <v>1</v>
      </c>
      <c r="C4860" t="s">
        <v>81</v>
      </c>
      <c r="D4860" t="s">
        <v>123</v>
      </c>
      <c r="E4860" t="s">
        <v>147</v>
      </c>
      <c r="F4860" t="s">
        <v>14142</v>
      </c>
      <c r="G4860" t="s">
        <v>226</v>
      </c>
      <c r="H4860" t="s">
        <v>135</v>
      </c>
      <c r="I4860" t="s">
        <v>136</v>
      </c>
      <c r="J4860" t="s">
        <v>137</v>
      </c>
      <c r="K4860" t="s">
        <v>162</v>
      </c>
      <c r="L4860" t="s">
        <v>14143</v>
      </c>
      <c r="M4860" t="s">
        <v>14144</v>
      </c>
      <c r="N4860">
        <v>2.9619444439999998</v>
      </c>
      <c r="O4860">
        <v>0</v>
      </c>
      <c r="P4860">
        <v>893</v>
      </c>
      <c r="Q4860">
        <v>0</v>
      </c>
      <c r="R4860">
        <v>15</v>
      </c>
      <c r="S4860">
        <v>0</v>
      </c>
      <c r="T4860">
        <v>64</v>
      </c>
      <c r="U4860">
        <v>0</v>
      </c>
      <c r="V4860">
        <v>0</v>
      </c>
      <c r="W4860">
        <v>0</v>
      </c>
      <c r="X4860">
        <v>682.5819098049169</v>
      </c>
      <c r="Y4860">
        <v>0</v>
      </c>
      <c r="Z4860">
        <v>9.054093974588886</v>
      </c>
      <c r="AA4860">
        <v>0</v>
      </c>
      <c r="AB4860">
        <v>169.25134889836647</v>
      </c>
      <c r="AC4860">
        <v>0</v>
      </c>
      <c r="AD4860">
        <v>0</v>
      </c>
      <c r="AE4860">
        <v>860.88735267787229</v>
      </c>
    </row>
    <row r="4861" spans="1:31" x14ac:dyDescent="0.3">
      <c r="A4861">
        <v>2462749</v>
      </c>
      <c r="B4861">
        <v>1</v>
      </c>
      <c r="C4861" t="s">
        <v>80</v>
      </c>
      <c r="D4861" t="s">
        <v>97</v>
      </c>
      <c r="E4861" t="s">
        <v>141</v>
      </c>
      <c r="F4861" t="s">
        <v>14145</v>
      </c>
      <c r="G4861" t="s">
        <v>956</v>
      </c>
      <c r="H4861" t="s">
        <v>144</v>
      </c>
      <c r="I4861" t="s">
        <v>136</v>
      </c>
      <c r="J4861" t="s">
        <v>137</v>
      </c>
      <c r="K4861" t="s">
        <v>138</v>
      </c>
      <c r="L4861" t="s">
        <v>14146</v>
      </c>
      <c r="M4861" t="s">
        <v>14147</v>
      </c>
      <c r="N4861">
        <v>1.4327777770000001</v>
      </c>
      <c r="O4861">
        <v>0</v>
      </c>
      <c r="P4861">
        <v>83</v>
      </c>
      <c r="Q4861">
        <v>0</v>
      </c>
      <c r="R4861">
        <v>2</v>
      </c>
      <c r="S4861">
        <v>0</v>
      </c>
      <c r="T4861">
        <v>9</v>
      </c>
      <c r="U4861">
        <v>0</v>
      </c>
      <c r="V4861">
        <v>0</v>
      </c>
      <c r="W4861">
        <v>0</v>
      </c>
      <c r="X4861">
        <v>43.411831887384096</v>
      </c>
      <c r="Y4861">
        <v>0</v>
      </c>
      <c r="Z4861">
        <v>2.360482900864469</v>
      </c>
      <c r="AA4861">
        <v>0</v>
      </c>
      <c r="AB4861">
        <v>4.8543116088912655</v>
      </c>
      <c r="AC4861">
        <v>0</v>
      </c>
      <c r="AD4861">
        <v>0</v>
      </c>
      <c r="AE4861">
        <v>50.62662639713983</v>
      </c>
    </row>
    <row r="4862" spans="1:31" x14ac:dyDescent="0.3">
      <c r="A4862">
        <v>2462394</v>
      </c>
      <c r="B4862">
        <v>1</v>
      </c>
      <c r="C4862" t="s">
        <v>81</v>
      </c>
      <c r="D4862" t="s">
        <v>118</v>
      </c>
      <c r="E4862" t="s">
        <v>147</v>
      </c>
      <c r="F4862" t="s">
        <v>6317</v>
      </c>
      <c r="G4862" t="s">
        <v>134</v>
      </c>
      <c r="H4862" t="s">
        <v>135</v>
      </c>
      <c r="I4862" t="s">
        <v>136</v>
      </c>
      <c r="J4862" t="s">
        <v>137</v>
      </c>
      <c r="K4862" t="s">
        <v>138</v>
      </c>
      <c r="L4862" t="s">
        <v>14148</v>
      </c>
      <c r="M4862" t="s">
        <v>14149</v>
      </c>
      <c r="N4862">
        <v>2.608055555</v>
      </c>
      <c r="O4862">
        <v>1</v>
      </c>
      <c r="P4862">
        <v>414</v>
      </c>
      <c r="Q4862">
        <v>7</v>
      </c>
      <c r="R4862">
        <v>5</v>
      </c>
      <c r="S4862">
        <v>3</v>
      </c>
      <c r="T4862">
        <v>38</v>
      </c>
      <c r="U4862">
        <v>0</v>
      </c>
      <c r="V4862">
        <v>0</v>
      </c>
      <c r="W4862">
        <v>1.0760555035150428</v>
      </c>
      <c r="X4862">
        <v>255.89336187039905</v>
      </c>
      <c r="Y4862">
        <v>6.6170424713078155</v>
      </c>
      <c r="Z4862">
        <v>4.4606377808642783</v>
      </c>
      <c r="AA4862">
        <v>8.3685224506260631</v>
      </c>
      <c r="AB4862">
        <v>48.843849202369462</v>
      </c>
      <c r="AC4862">
        <v>0</v>
      </c>
      <c r="AD4862">
        <v>0</v>
      </c>
      <c r="AE4862">
        <v>325.25946927908171</v>
      </c>
    </row>
    <row r="4863" spans="1:31" x14ac:dyDescent="0.3">
      <c r="A4863">
        <v>2462497</v>
      </c>
      <c r="B4863">
        <v>1</v>
      </c>
      <c r="C4863" t="s">
        <v>80</v>
      </c>
      <c r="D4863" t="s">
        <v>110</v>
      </c>
      <c r="E4863" t="s">
        <v>159</v>
      </c>
      <c r="F4863" t="s">
        <v>14150</v>
      </c>
      <c r="G4863" t="s">
        <v>310</v>
      </c>
      <c r="H4863" t="s">
        <v>144</v>
      </c>
      <c r="I4863" t="s">
        <v>136</v>
      </c>
      <c r="J4863" t="s">
        <v>137</v>
      </c>
      <c r="K4863" t="s">
        <v>138</v>
      </c>
      <c r="L4863" t="s">
        <v>14151</v>
      </c>
      <c r="M4863" t="s">
        <v>14152</v>
      </c>
      <c r="N4863">
        <v>0.65416666599999995</v>
      </c>
      <c r="O4863">
        <v>0</v>
      </c>
      <c r="P4863">
        <v>349</v>
      </c>
      <c r="Q4863">
        <v>0</v>
      </c>
      <c r="R4863">
        <v>0</v>
      </c>
      <c r="S4863">
        <v>0</v>
      </c>
      <c r="T4863">
        <v>22</v>
      </c>
      <c r="U4863">
        <v>0</v>
      </c>
      <c r="V4863">
        <v>0</v>
      </c>
      <c r="W4863">
        <v>0</v>
      </c>
      <c r="X4863">
        <v>96.298024210229613</v>
      </c>
      <c r="Y4863">
        <v>0</v>
      </c>
      <c r="Z4863">
        <v>0</v>
      </c>
      <c r="AA4863">
        <v>0</v>
      </c>
      <c r="AB4863">
        <v>14.078764640397438</v>
      </c>
      <c r="AC4863">
        <v>0</v>
      </c>
      <c r="AD4863">
        <v>0</v>
      </c>
      <c r="AE4863">
        <v>110.37678885062705</v>
      </c>
    </row>
    <row r="4864" spans="1:31" x14ac:dyDescent="0.3">
      <c r="A4864">
        <v>2462494</v>
      </c>
      <c r="B4864">
        <v>1</v>
      </c>
      <c r="C4864" t="s">
        <v>80</v>
      </c>
      <c r="D4864" t="s">
        <v>90</v>
      </c>
      <c r="E4864" t="s">
        <v>284</v>
      </c>
      <c r="F4864" t="s">
        <v>14153</v>
      </c>
      <c r="G4864" t="s">
        <v>149</v>
      </c>
      <c r="H4864" t="s">
        <v>135</v>
      </c>
      <c r="I4864" t="s">
        <v>136</v>
      </c>
      <c r="J4864" t="s">
        <v>137</v>
      </c>
      <c r="K4864" t="s">
        <v>138</v>
      </c>
      <c r="L4864" t="s">
        <v>14154</v>
      </c>
      <c r="M4864" t="s">
        <v>14155</v>
      </c>
      <c r="N4864">
        <v>0.15361111099999999</v>
      </c>
      <c r="O4864">
        <v>1</v>
      </c>
      <c r="P4864">
        <v>23789</v>
      </c>
      <c r="Q4864">
        <v>0</v>
      </c>
      <c r="R4864">
        <v>0</v>
      </c>
      <c r="S4864">
        <v>4</v>
      </c>
      <c r="T4864">
        <v>2165</v>
      </c>
      <c r="U4864">
        <v>0</v>
      </c>
      <c r="V4864">
        <v>1</v>
      </c>
      <c r="W4864">
        <v>4.6570266692459998E-2</v>
      </c>
      <c r="X4864">
        <v>948.05048783342295</v>
      </c>
      <c r="Y4864">
        <v>0</v>
      </c>
      <c r="Z4864">
        <v>0</v>
      </c>
      <c r="AA4864">
        <v>37.466528544474983</v>
      </c>
      <c r="AB4864">
        <v>358.29876627030461</v>
      </c>
      <c r="AC4864">
        <v>0</v>
      </c>
      <c r="AD4864">
        <v>1.0309777774480335</v>
      </c>
      <c r="AE4864">
        <v>1344.8933306923429</v>
      </c>
    </row>
    <row r="4865" spans="1:31" x14ac:dyDescent="0.3">
      <c r="A4865">
        <v>2462543</v>
      </c>
      <c r="B4865">
        <v>1</v>
      </c>
      <c r="C4865" t="s">
        <v>81</v>
      </c>
      <c r="D4865" t="s">
        <v>127</v>
      </c>
      <c r="E4865" t="s">
        <v>147</v>
      </c>
      <c r="F4865" t="s">
        <v>14156</v>
      </c>
      <c r="G4865" t="s">
        <v>134</v>
      </c>
      <c r="H4865" t="s">
        <v>135</v>
      </c>
      <c r="I4865" t="s">
        <v>136</v>
      </c>
      <c r="J4865" t="s">
        <v>137</v>
      </c>
      <c r="K4865" t="s">
        <v>138</v>
      </c>
      <c r="L4865" t="s">
        <v>14157</v>
      </c>
      <c r="M4865" t="s">
        <v>14158</v>
      </c>
      <c r="N4865">
        <v>3.7138888880000001</v>
      </c>
      <c r="O4865">
        <v>0</v>
      </c>
      <c r="P4865">
        <v>0</v>
      </c>
      <c r="Q4865">
        <v>36</v>
      </c>
      <c r="R4865">
        <v>0</v>
      </c>
      <c r="S4865">
        <v>1</v>
      </c>
      <c r="T4865">
        <v>0</v>
      </c>
      <c r="U4865">
        <v>0</v>
      </c>
      <c r="V4865">
        <v>0</v>
      </c>
      <c r="W4865">
        <v>0</v>
      </c>
      <c r="X4865">
        <v>0</v>
      </c>
      <c r="Y4865">
        <v>31.089174813921474</v>
      </c>
      <c r="Z4865">
        <v>0</v>
      </c>
      <c r="AA4865">
        <v>0.2258539034693976</v>
      </c>
      <c r="AB4865">
        <v>0</v>
      </c>
      <c r="AC4865">
        <v>0</v>
      </c>
      <c r="AD4865">
        <v>0</v>
      </c>
      <c r="AE4865">
        <v>31.31502871739087</v>
      </c>
    </row>
    <row r="4866" spans="1:31" x14ac:dyDescent="0.3">
      <c r="A4866">
        <v>2462374</v>
      </c>
      <c r="B4866">
        <v>1</v>
      </c>
      <c r="C4866" t="s">
        <v>81</v>
      </c>
      <c r="D4866" t="s">
        <v>123</v>
      </c>
      <c r="E4866" t="s">
        <v>173</v>
      </c>
      <c r="F4866" t="s">
        <v>14159</v>
      </c>
      <c r="G4866" t="s">
        <v>175</v>
      </c>
      <c r="H4866" t="s">
        <v>144</v>
      </c>
      <c r="I4866" t="s">
        <v>136</v>
      </c>
      <c r="J4866" t="s">
        <v>137</v>
      </c>
      <c r="K4866" t="s">
        <v>138</v>
      </c>
      <c r="L4866" t="s">
        <v>14160</v>
      </c>
      <c r="M4866" t="s">
        <v>14161</v>
      </c>
      <c r="N4866">
        <v>3.0094444440000001</v>
      </c>
      <c r="O4866">
        <v>0</v>
      </c>
      <c r="P4866">
        <v>6</v>
      </c>
      <c r="Q4866">
        <v>0</v>
      </c>
      <c r="R4866">
        <v>0</v>
      </c>
      <c r="S4866">
        <v>0</v>
      </c>
      <c r="T4866">
        <v>0</v>
      </c>
      <c r="U4866">
        <v>0</v>
      </c>
      <c r="V4866">
        <v>0</v>
      </c>
      <c r="W4866">
        <v>0</v>
      </c>
      <c r="X4866">
        <v>6.1018244059548499</v>
      </c>
      <c r="Y4866">
        <v>0</v>
      </c>
      <c r="Z4866">
        <v>0</v>
      </c>
      <c r="AA4866">
        <v>0</v>
      </c>
      <c r="AB4866">
        <v>0</v>
      </c>
      <c r="AC4866">
        <v>0</v>
      </c>
      <c r="AD4866">
        <v>0</v>
      </c>
      <c r="AE4866">
        <v>6.1018244059548499</v>
      </c>
    </row>
    <row r="4867" spans="1:31" x14ac:dyDescent="0.3">
      <c r="A4867">
        <v>2462729</v>
      </c>
      <c r="B4867">
        <v>1</v>
      </c>
      <c r="C4867" t="s">
        <v>80</v>
      </c>
      <c r="D4867" t="s">
        <v>108</v>
      </c>
      <c r="E4867" t="s">
        <v>141</v>
      </c>
      <c r="F4867" t="s">
        <v>14162</v>
      </c>
      <c r="G4867" t="s">
        <v>200</v>
      </c>
      <c r="H4867" t="s">
        <v>144</v>
      </c>
      <c r="I4867" t="s">
        <v>136</v>
      </c>
      <c r="J4867" t="s">
        <v>137</v>
      </c>
      <c r="K4867" t="s">
        <v>138</v>
      </c>
      <c r="L4867" t="s">
        <v>14163</v>
      </c>
      <c r="M4867" t="s">
        <v>14164</v>
      </c>
      <c r="N4867">
        <v>3.0705555549999999</v>
      </c>
      <c r="O4867">
        <v>0</v>
      </c>
      <c r="P4867">
        <v>18</v>
      </c>
      <c r="Q4867">
        <v>0</v>
      </c>
      <c r="R4867">
        <v>16</v>
      </c>
      <c r="S4867">
        <v>0</v>
      </c>
      <c r="T4867">
        <v>4</v>
      </c>
      <c r="U4867">
        <v>0</v>
      </c>
      <c r="V4867">
        <v>0</v>
      </c>
      <c r="W4867">
        <v>0</v>
      </c>
      <c r="X4867">
        <v>6.3772945902530287</v>
      </c>
      <c r="Y4867">
        <v>0</v>
      </c>
      <c r="Z4867">
        <v>2.3104295651106317</v>
      </c>
      <c r="AA4867">
        <v>0</v>
      </c>
      <c r="AB4867">
        <v>0.20964445680464369</v>
      </c>
      <c r="AC4867">
        <v>0</v>
      </c>
      <c r="AD4867">
        <v>0</v>
      </c>
      <c r="AE4867">
        <v>8.8973686121683038</v>
      </c>
    </row>
    <row r="4868" spans="1:31" x14ac:dyDescent="0.3">
      <c r="A4868">
        <v>2462666</v>
      </c>
      <c r="B4868">
        <v>1</v>
      </c>
      <c r="C4868" t="s">
        <v>80</v>
      </c>
      <c r="D4868" t="s">
        <v>99</v>
      </c>
      <c r="E4868" t="s">
        <v>141</v>
      </c>
      <c r="F4868" t="s">
        <v>14165</v>
      </c>
      <c r="G4868" t="s">
        <v>143</v>
      </c>
      <c r="H4868" t="s">
        <v>144</v>
      </c>
      <c r="I4868" t="s">
        <v>136</v>
      </c>
      <c r="J4868" t="s">
        <v>137</v>
      </c>
      <c r="K4868" t="s">
        <v>138</v>
      </c>
      <c r="L4868" t="s">
        <v>14166</v>
      </c>
      <c r="M4868" t="s">
        <v>14167</v>
      </c>
      <c r="N4868">
        <v>4.8477777770000001</v>
      </c>
      <c r="O4868">
        <v>0</v>
      </c>
      <c r="P4868">
        <v>77</v>
      </c>
      <c r="Q4868">
        <v>0</v>
      </c>
      <c r="R4868">
        <v>1</v>
      </c>
      <c r="S4868">
        <v>0</v>
      </c>
      <c r="T4868">
        <v>19</v>
      </c>
      <c r="U4868">
        <v>0</v>
      </c>
      <c r="V4868">
        <v>0</v>
      </c>
      <c r="W4868">
        <v>0</v>
      </c>
      <c r="X4868">
        <v>119.42254893345948</v>
      </c>
      <c r="Y4868">
        <v>0</v>
      </c>
      <c r="Z4868">
        <v>1.410523640788445E-2</v>
      </c>
      <c r="AA4868">
        <v>0</v>
      </c>
      <c r="AB4868">
        <v>82.197304054279869</v>
      </c>
      <c r="AC4868">
        <v>0</v>
      </c>
      <c r="AD4868">
        <v>0</v>
      </c>
      <c r="AE4868">
        <v>201.63395822414725</v>
      </c>
    </row>
    <row r="4869" spans="1:31" x14ac:dyDescent="0.3">
      <c r="A4869">
        <v>2462480</v>
      </c>
      <c r="B4869">
        <v>1</v>
      </c>
      <c r="C4869" t="s">
        <v>80</v>
      </c>
      <c r="D4869" t="s">
        <v>106</v>
      </c>
      <c r="E4869" t="s">
        <v>169</v>
      </c>
      <c r="F4869" t="s">
        <v>13263</v>
      </c>
      <c r="G4869" t="s">
        <v>149</v>
      </c>
      <c r="H4869" t="s">
        <v>135</v>
      </c>
      <c r="I4869" t="s">
        <v>136</v>
      </c>
      <c r="J4869" t="s">
        <v>137</v>
      </c>
      <c r="K4869" t="s">
        <v>138</v>
      </c>
      <c r="L4869" t="s">
        <v>14168</v>
      </c>
      <c r="M4869" t="s">
        <v>14169</v>
      </c>
      <c r="N4869">
        <v>1.278611111</v>
      </c>
      <c r="O4869">
        <v>1</v>
      </c>
      <c r="P4869">
        <v>4</v>
      </c>
      <c r="Q4869">
        <v>68</v>
      </c>
      <c r="R4869">
        <v>327</v>
      </c>
      <c r="S4869">
        <v>22</v>
      </c>
      <c r="T4869">
        <v>66</v>
      </c>
      <c r="U4869">
        <v>0</v>
      </c>
      <c r="V4869">
        <v>0</v>
      </c>
      <c r="W4869">
        <v>0.65881909649945114</v>
      </c>
      <c r="X4869">
        <v>2.2814390150537722</v>
      </c>
      <c r="Y4869">
        <v>442.55358442411278</v>
      </c>
      <c r="Z4869">
        <v>367.98549682056859</v>
      </c>
      <c r="AA4869">
        <v>43.894795963654325</v>
      </c>
      <c r="AB4869">
        <v>134.25316214095949</v>
      </c>
      <c r="AC4869">
        <v>0</v>
      </c>
      <c r="AD4869">
        <v>0</v>
      </c>
      <c r="AE4869">
        <v>991.62729746084847</v>
      </c>
    </row>
    <row r="4870" spans="1:31" x14ac:dyDescent="0.3">
      <c r="A4870">
        <v>2462772</v>
      </c>
      <c r="B4870">
        <v>1</v>
      </c>
      <c r="C4870" t="s">
        <v>80</v>
      </c>
      <c r="D4870" t="s">
        <v>104</v>
      </c>
      <c r="E4870" t="s">
        <v>132</v>
      </c>
      <c r="F4870" t="s">
        <v>13125</v>
      </c>
      <c r="G4870" t="s">
        <v>143</v>
      </c>
      <c r="H4870" t="s">
        <v>135</v>
      </c>
      <c r="I4870" t="s">
        <v>136</v>
      </c>
      <c r="J4870" t="s">
        <v>137</v>
      </c>
      <c r="K4870" t="s">
        <v>138</v>
      </c>
      <c r="L4870" t="s">
        <v>14170</v>
      </c>
      <c r="M4870" t="s">
        <v>14171</v>
      </c>
      <c r="N4870">
        <v>1.105555555</v>
      </c>
      <c r="O4870">
        <v>3</v>
      </c>
      <c r="P4870">
        <v>198</v>
      </c>
      <c r="Q4870">
        <v>19</v>
      </c>
      <c r="R4870">
        <v>244</v>
      </c>
      <c r="S4870">
        <v>15</v>
      </c>
      <c r="T4870">
        <v>76</v>
      </c>
      <c r="U4870">
        <v>4</v>
      </c>
      <c r="V4870">
        <v>0</v>
      </c>
      <c r="W4870">
        <v>47.466086890947103</v>
      </c>
      <c r="X4870">
        <v>126.91069611861671</v>
      </c>
      <c r="Y4870">
        <v>4.7652335543411448</v>
      </c>
      <c r="Z4870">
        <v>73.297210557523883</v>
      </c>
      <c r="AA4870">
        <v>89.479867465488311</v>
      </c>
      <c r="AB4870">
        <v>81.380059049515324</v>
      </c>
      <c r="AC4870">
        <v>139.38660061423536</v>
      </c>
      <c r="AD4870">
        <v>0</v>
      </c>
      <c r="AE4870">
        <v>562.68575425066786</v>
      </c>
    </row>
    <row r="4871" spans="1:31" x14ac:dyDescent="0.3">
      <c r="A4871">
        <v>2462414</v>
      </c>
      <c r="B4871">
        <v>1</v>
      </c>
      <c r="C4871" t="s">
        <v>80</v>
      </c>
      <c r="D4871" t="s">
        <v>92</v>
      </c>
      <c r="E4871" t="s">
        <v>147</v>
      </c>
      <c r="F4871" t="s">
        <v>14172</v>
      </c>
      <c r="G4871" t="s">
        <v>381</v>
      </c>
      <c r="H4871" t="s">
        <v>135</v>
      </c>
      <c r="I4871" t="s">
        <v>136</v>
      </c>
      <c r="J4871" t="s">
        <v>137</v>
      </c>
      <c r="K4871" t="s">
        <v>138</v>
      </c>
      <c r="L4871" t="s">
        <v>14173</v>
      </c>
      <c r="M4871" t="s">
        <v>14174</v>
      </c>
      <c r="N4871">
        <v>0.13277777700000001</v>
      </c>
      <c r="O4871">
        <v>0</v>
      </c>
      <c r="P4871">
        <v>58</v>
      </c>
      <c r="Q4871">
        <v>0</v>
      </c>
      <c r="R4871">
        <v>14</v>
      </c>
      <c r="S4871">
        <v>0</v>
      </c>
      <c r="T4871">
        <v>1</v>
      </c>
      <c r="U4871">
        <v>0</v>
      </c>
      <c r="V4871">
        <v>0</v>
      </c>
      <c r="W4871">
        <v>0</v>
      </c>
      <c r="X4871">
        <v>2.0738497513836713</v>
      </c>
      <c r="Y4871">
        <v>0</v>
      </c>
      <c r="Z4871">
        <v>0.62769993750514796</v>
      </c>
      <c r="AA4871">
        <v>0</v>
      </c>
      <c r="AB4871">
        <v>0.18982451656720667</v>
      </c>
      <c r="AC4871">
        <v>0</v>
      </c>
      <c r="AD4871">
        <v>0</v>
      </c>
      <c r="AE4871">
        <v>2.8913742054560259</v>
      </c>
    </row>
    <row r="4872" spans="1:31" x14ac:dyDescent="0.3">
      <c r="A4872">
        <v>2462786</v>
      </c>
      <c r="B4872">
        <v>1</v>
      </c>
      <c r="C4872" t="s">
        <v>80</v>
      </c>
      <c r="D4872" t="s">
        <v>92</v>
      </c>
      <c r="E4872" t="s">
        <v>173</v>
      </c>
      <c r="F4872" t="s">
        <v>14175</v>
      </c>
      <c r="G4872" t="s">
        <v>461</v>
      </c>
      <c r="H4872" t="s">
        <v>144</v>
      </c>
      <c r="I4872" t="s">
        <v>136</v>
      </c>
      <c r="J4872" t="s">
        <v>137</v>
      </c>
      <c r="K4872" t="s">
        <v>138</v>
      </c>
      <c r="L4872" t="s">
        <v>14176</v>
      </c>
      <c r="M4872" t="s">
        <v>14177</v>
      </c>
      <c r="N4872">
        <v>0.99083333299999998</v>
      </c>
      <c r="O4872">
        <v>0</v>
      </c>
      <c r="P4872">
        <v>5</v>
      </c>
      <c r="Q4872">
        <v>0</v>
      </c>
      <c r="R4872">
        <v>0</v>
      </c>
      <c r="S4872">
        <v>0</v>
      </c>
      <c r="T4872">
        <v>0</v>
      </c>
      <c r="U4872">
        <v>0</v>
      </c>
      <c r="V4872">
        <v>0</v>
      </c>
      <c r="W4872">
        <v>0</v>
      </c>
      <c r="X4872">
        <v>1.3015126377304578</v>
      </c>
      <c r="Y4872">
        <v>0</v>
      </c>
      <c r="Z4872">
        <v>0</v>
      </c>
      <c r="AA4872">
        <v>0</v>
      </c>
      <c r="AB4872">
        <v>0</v>
      </c>
      <c r="AC4872">
        <v>0</v>
      </c>
      <c r="AD4872">
        <v>0</v>
      </c>
      <c r="AE4872">
        <v>1.3015126377304578</v>
      </c>
    </row>
    <row r="4873" spans="1:31" x14ac:dyDescent="0.3">
      <c r="A4873">
        <v>2462391</v>
      </c>
      <c r="B4873">
        <v>1</v>
      </c>
      <c r="C4873" t="s">
        <v>80</v>
      </c>
      <c r="D4873" t="s">
        <v>100</v>
      </c>
      <c r="E4873" t="s">
        <v>132</v>
      </c>
      <c r="F4873" t="s">
        <v>14178</v>
      </c>
      <c r="G4873" t="s">
        <v>149</v>
      </c>
      <c r="H4873" t="s">
        <v>135</v>
      </c>
      <c r="I4873" t="s">
        <v>136</v>
      </c>
      <c r="J4873" t="s">
        <v>137</v>
      </c>
      <c r="K4873" t="s">
        <v>138</v>
      </c>
      <c r="L4873" t="s">
        <v>14179</v>
      </c>
      <c r="M4873" t="s">
        <v>14180</v>
      </c>
      <c r="N4873">
        <v>1.154722222</v>
      </c>
      <c r="O4873">
        <v>0</v>
      </c>
      <c r="P4873">
        <v>0</v>
      </c>
      <c r="Q4873">
        <v>16</v>
      </c>
      <c r="R4873">
        <v>59</v>
      </c>
      <c r="S4873">
        <v>1</v>
      </c>
      <c r="T4873">
        <v>4</v>
      </c>
      <c r="U4873">
        <v>0</v>
      </c>
      <c r="V4873">
        <v>0</v>
      </c>
      <c r="W4873">
        <v>0</v>
      </c>
      <c r="X4873">
        <v>0</v>
      </c>
      <c r="Y4873">
        <v>17.430904643063872</v>
      </c>
      <c r="Z4873">
        <v>125.10654413880927</v>
      </c>
      <c r="AA4873">
        <v>0.11349953166848648</v>
      </c>
      <c r="AB4873">
        <v>4.2839570345905562</v>
      </c>
      <c r="AC4873">
        <v>0</v>
      </c>
      <c r="AD4873">
        <v>0</v>
      </c>
      <c r="AE4873">
        <v>146.93490534813216</v>
      </c>
    </row>
    <row r="4874" spans="1:31" x14ac:dyDescent="0.3">
      <c r="A4874">
        <v>2462500</v>
      </c>
      <c r="B4874">
        <v>1</v>
      </c>
      <c r="C4874" t="s">
        <v>81</v>
      </c>
      <c r="D4874" t="s">
        <v>128</v>
      </c>
      <c r="E4874" t="s">
        <v>159</v>
      </c>
      <c r="F4874" t="s">
        <v>14181</v>
      </c>
      <c r="G4874" t="s">
        <v>226</v>
      </c>
      <c r="H4874" t="s">
        <v>144</v>
      </c>
      <c r="I4874" t="s">
        <v>136</v>
      </c>
      <c r="J4874" t="s">
        <v>137</v>
      </c>
      <c r="K4874" t="s">
        <v>162</v>
      </c>
      <c r="L4874" t="s">
        <v>14182</v>
      </c>
      <c r="M4874" t="s">
        <v>14183</v>
      </c>
      <c r="N4874">
        <v>0.66027777700000001</v>
      </c>
      <c r="O4874">
        <v>0</v>
      </c>
      <c r="P4874">
        <v>100</v>
      </c>
      <c r="Q4874">
        <v>0</v>
      </c>
      <c r="R4874">
        <v>0</v>
      </c>
      <c r="S4874">
        <v>0</v>
      </c>
      <c r="T4874">
        <v>6</v>
      </c>
      <c r="U4874">
        <v>0</v>
      </c>
      <c r="V4874">
        <v>0</v>
      </c>
      <c r="W4874">
        <v>0</v>
      </c>
      <c r="X4874">
        <v>23.428328316298934</v>
      </c>
      <c r="Y4874">
        <v>0</v>
      </c>
      <c r="Z4874">
        <v>0</v>
      </c>
      <c r="AA4874">
        <v>0</v>
      </c>
      <c r="AB4874">
        <v>8.159152683123942</v>
      </c>
      <c r="AC4874">
        <v>0</v>
      </c>
      <c r="AD4874">
        <v>0</v>
      </c>
      <c r="AE4874">
        <v>31.587480999422876</v>
      </c>
    </row>
    <row r="4875" spans="1:31" x14ac:dyDescent="0.3">
      <c r="A4875">
        <v>2462560</v>
      </c>
      <c r="B4875">
        <v>1</v>
      </c>
      <c r="C4875" t="s">
        <v>81</v>
      </c>
      <c r="D4875" t="s">
        <v>128</v>
      </c>
      <c r="E4875" t="s">
        <v>132</v>
      </c>
      <c r="F4875" t="s">
        <v>14184</v>
      </c>
      <c r="G4875" t="s">
        <v>149</v>
      </c>
      <c r="H4875" t="s">
        <v>135</v>
      </c>
      <c r="I4875" t="s">
        <v>136</v>
      </c>
      <c r="J4875" t="s">
        <v>137</v>
      </c>
      <c r="K4875" t="s">
        <v>138</v>
      </c>
      <c r="L4875" t="s">
        <v>14185</v>
      </c>
      <c r="M4875" t="s">
        <v>14186</v>
      </c>
      <c r="N4875">
        <v>0.61750000000000005</v>
      </c>
      <c r="O4875">
        <v>0</v>
      </c>
      <c r="P4875">
        <v>0</v>
      </c>
      <c r="Q4875">
        <v>0</v>
      </c>
      <c r="R4875">
        <v>0</v>
      </c>
      <c r="S4875">
        <v>2</v>
      </c>
      <c r="T4875">
        <v>0</v>
      </c>
      <c r="U4875">
        <v>0</v>
      </c>
      <c r="V4875">
        <v>0</v>
      </c>
      <c r="W4875">
        <v>0</v>
      </c>
      <c r="X4875">
        <v>0</v>
      </c>
      <c r="Y4875">
        <v>0</v>
      </c>
      <c r="Z4875">
        <v>0</v>
      </c>
      <c r="AA4875">
        <v>48.732456723321363</v>
      </c>
      <c r="AB4875">
        <v>0</v>
      </c>
      <c r="AC4875">
        <v>0</v>
      </c>
      <c r="AD4875">
        <v>0</v>
      </c>
      <c r="AE4875">
        <v>48.732456723321363</v>
      </c>
    </row>
    <row r="4876" spans="1:31" x14ac:dyDescent="0.3">
      <c r="A4876">
        <v>2462646</v>
      </c>
      <c r="B4876">
        <v>1</v>
      </c>
      <c r="C4876" t="s">
        <v>81</v>
      </c>
      <c r="D4876" t="s">
        <v>112</v>
      </c>
      <c r="E4876" t="s">
        <v>159</v>
      </c>
      <c r="F4876" t="s">
        <v>14187</v>
      </c>
      <c r="G4876" t="s">
        <v>246</v>
      </c>
      <c r="H4876" t="s">
        <v>144</v>
      </c>
      <c r="I4876" t="s">
        <v>136</v>
      </c>
      <c r="J4876" t="s">
        <v>137</v>
      </c>
      <c r="K4876" t="s">
        <v>138</v>
      </c>
      <c r="L4876" t="s">
        <v>14188</v>
      </c>
      <c r="M4876" t="s">
        <v>14189</v>
      </c>
      <c r="N4876">
        <v>3.349444444</v>
      </c>
      <c r="O4876">
        <v>0</v>
      </c>
      <c r="P4876">
        <v>82</v>
      </c>
      <c r="Q4876">
        <v>0</v>
      </c>
      <c r="R4876">
        <v>2</v>
      </c>
      <c r="S4876">
        <v>0</v>
      </c>
      <c r="T4876">
        <v>5</v>
      </c>
      <c r="U4876">
        <v>0</v>
      </c>
      <c r="V4876">
        <v>0</v>
      </c>
      <c r="W4876">
        <v>0</v>
      </c>
      <c r="X4876">
        <v>24.559967979736534</v>
      </c>
      <c r="Y4876">
        <v>0</v>
      </c>
      <c r="Z4876">
        <v>4.2934159638021017</v>
      </c>
      <c r="AA4876">
        <v>0</v>
      </c>
      <c r="AB4876">
        <v>10.18290240553857</v>
      </c>
      <c r="AC4876">
        <v>0</v>
      </c>
      <c r="AD4876">
        <v>0</v>
      </c>
      <c r="AE4876">
        <v>39.036286349077201</v>
      </c>
    </row>
    <row r="4877" spans="1:31" x14ac:dyDescent="0.3">
      <c r="A4877">
        <v>2462600</v>
      </c>
      <c r="B4877">
        <v>1</v>
      </c>
      <c r="C4877" t="s">
        <v>80</v>
      </c>
      <c r="D4877" t="s">
        <v>83</v>
      </c>
      <c r="E4877" t="s">
        <v>132</v>
      </c>
      <c r="F4877" t="s">
        <v>14190</v>
      </c>
      <c r="G4877" t="s">
        <v>143</v>
      </c>
      <c r="H4877" t="s">
        <v>135</v>
      </c>
      <c r="I4877" t="s">
        <v>136</v>
      </c>
      <c r="J4877" t="s">
        <v>137</v>
      </c>
      <c r="K4877" t="s">
        <v>138</v>
      </c>
      <c r="L4877" t="s">
        <v>14191</v>
      </c>
      <c r="M4877" t="s">
        <v>14192</v>
      </c>
      <c r="N4877">
        <v>0.261944444</v>
      </c>
      <c r="O4877">
        <v>2</v>
      </c>
      <c r="P4877">
        <v>31</v>
      </c>
      <c r="Q4877">
        <v>0</v>
      </c>
      <c r="R4877">
        <v>0</v>
      </c>
      <c r="S4877">
        <v>7</v>
      </c>
      <c r="T4877">
        <v>2</v>
      </c>
      <c r="U4877">
        <v>0</v>
      </c>
      <c r="V4877">
        <v>0</v>
      </c>
      <c r="W4877">
        <v>13.924688264330525</v>
      </c>
      <c r="X4877">
        <v>8.7725579515031828</v>
      </c>
      <c r="Y4877">
        <v>0</v>
      </c>
      <c r="Z4877">
        <v>0</v>
      </c>
      <c r="AA4877">
        <v>23.456071483386488</v>
      </c>
      <c r="AB4877">
        <v>0.16611274482335098</v>
      </c>
      <c r="AC4877">
        <v>0</v>
      </c>
      <c r="AD4877">
        <v>0</v>
      </c>
      <c r="AE4877">
        <v>46.319430444043547</v>
      </c>
    </row>
    <row r="4878" spans="1:31" x14ac:dyDescent="0.3">
      <c r="A4878">
        <v>2462328</v>
      </c>
      <c r="B4878">
        <v>1</v>
      </c>
      <c r="C4878" t="s">
        <v>81</v>
      </c>
      <c r="D4878" t="s">
        <v>128</v>
      </c>
      <c r="E4878" t="s">
        <v>173</v>
      </c>
      <c r="F4878" t="s">
        <v>14193</v>
      </c>
      <c r="G4878" t="s">
        <v>239</v>
      </c>
      <c r="H4878" t="s">
        <v>144</v>
      </c>
      <c r="I4878" t="s">
        <v>136</v>
      </c>
      <c r="J4878" t="s">
        <v>137</v>
      </c>
      <c r="K4878" t="s">
        <v>138</v>
      </c>
      <c r="L4878" t="s">
        <v>14194</v>
      </c>
      <c r="M4878" t="s">
        <v>14195</v>
      </c>
      <c r="N4878">
        <v>0.39722222200000001</v>
      </c>
      <c r="O4878">
        <v>0</v>
      </c>
      <c r="P4878">
        <v>1</v>
      </c>
      <c r="Q4878">
        <v>0</v>
      </c>
      <c r="R4878">
        <v>0</v>
      </c>
      <c r="S4878">
        <v>0</v>
      </c>
      <c r="T4878">
        <v>0</v>
      </c>
      <c r="U4878">
        <v>0</v>
      </c>
      <c r="V4878">
        <v>0</v>
      </c>
      <c r="W4878">
        <v>0</v>
      </c>
      <c r="X4878">
        <v>5.3547457886270883E-2</v>
      </c>
      <c r="Y4878">
        <v>0</v>
      </c>
      <c r="Z4878">
        <v>0</v>
      </c>
      <c r="AA4878">
        <v>0</v>
      </c>
      <c r="AB4878">
        <v>0</v>
      </c>
      <c r="AC4878">
        <v>0</v>
      </c>
      <c r="AD4878">
        <v>0</v>
      </c>
      <c r="AE4878">
        <v>5.3547457886270883E-2</v>
      </c>
    </row>
    <row r="4879" spans="1:31" x14ac:dyDescent="0.3">
      <c r="A4879">
        <v>2462683</v>
      </c>
      <c r="B4879">
        <v>1</v>
      </c>
      <c r="C4879" t="s">
        <v>80</v>
      </c>
      <c r="D4879" t="s">
        <v>98</v>
      </c>
      <c r="E4879" t="s">
        <v>141</v>
      </c>
      <c r="F4879" t="s">
        <v>14196</v>
      </c>
      <c r="G4879" t="s">
        <v>156</v>
      </c>
      <c r="H4879" t="s">
        <v>144</v>
      </c>
      <c r="I4879" t="s">
        <v>136</v>
      </c>
      <c r="J4879" t="s">
        <v>137</v>
      </c>
      <c r="K4879" t="s">
        <v>138</v>
      </c>
      <c r="L4879" t="s">
        <v>14197</v>
      </c>
      <c r="M4879" t="s">
        <v>14198</v>
      </c>
      <c r="N4879">
        <v>2.4722222220000001</v>
      </c>
      <c r="O4879">
        <v>0</v>
      </c>
      <c r="P4879">
        <v>0</v>
      </c>
      <c r="Q4879">
        <v>0</v>
      </c>
      <c r="R4879">
        <v>16</v>
      </c>
      <c r="S4879">
        <v>0</v>
      </c>
      <c r="T4879">
        <v>7</v>
      </c>
      <c r="U4879">
        <v>0</v>
      </c>
      <c r="V4879">
        <v>0</v>
      </c>
      <c r="W4879">
        <v>0</v>
      </c>
      <c r="X4879">
        <v>0</v>
      </c>
      <c r="Y4879">
        <v>0</v>
      </c>
      <c r="Z4879">
        <v>12.286484520731383</v>
      </c>
      <c r="AA4879">
        <v>0</v>
      </c>
      <c r="AB4879">
        <v>12.488195868978012</v>
      </c>
      <c r="AC4879">
        <v>0</v>
      </c>
      <c r="AD4879">
        <v>0</v>
      </c>
      <c r="AE4879">
        <v>24.774680389709395</v>
      </c>
    </row>
    <row r="4880" spans="1:31" x14ac:dyDescent="0.3">
      <c r="A4880">
        <v>2462706</v>
      </c>
      <c r="B4880">
        <v>1</v>
      </c>
      <c r="C4880" t="s">
        <v>80</v>
      </c>
      <c r="D4880" t="s">
        <v>104</v>
      </c>
      <c r="E4880" t="s">
        <v>147</v>
      </c>
      <c r="F4880" t="s">
        <v>14199</v>
      </c>
      <c r="G4880" t="s">
        <v>166</v>
      </c>
      <c r="H4880" t="s">
        <v>135</v>
      </c>
      <c r="I4880" t="s">
        <v>136</v>
      </c>
      <c r="J4880" t="s">
        <v>137</v>
      </c>
      <c r="K4880" t="s">
        <v>138</v>
      </c>
      <c r="L4880" t="s">
        <v>14200</v>
      </c>
      <c r="M4880" t="s">
        <v>14201</v>
      </c>
      <c r="N4880">
        <v>4.0044444439999998</v>
      </c>
      <c r="O4880">
        <v>0</v>
      </c>
      <c r="P4880">
        <v>4</v>
      </c>
      <c r="Q4880">
        <v>0</v>
      </c>
      <c r="R4880">
        <v>17</v>
      </c>
      <c r="S4880">
        <v>0</v>
      </c>
      <c r="T4880">
        <v>0</v>
      </c>
      <c r="U4880">
        <v>0</v>
      </c>
      <c r="V4880">
        <v>0</v>
      </c>
      <c r="W4880">
        <v>0</v>
      </c>
      <c r="X4880">
        <v>12.624020433398954</v>
      </c>
      <c r="Y4880">
        <v>0</v>
      </c>
      <c r="Z4880">
        <v>13.573061307733472</v>
      </c>
      <c r="AA4880">
        <v>0</v>
      </c>
      <c r="AB4880">
        <v>0</v>
      </c>
      <c r="AC4880">
        <v>0</v>
      </c>
      <c r="AD4880">
        <v>0</v>
      </c>
      <c r="AE4880">
        <v>26.197081741132425</v>
      </c>
    </row>
    <row r="4881" spans="1:31" x14ac:dyDescent="0.3">
      <c r="A4881">
        <v>2462520</v>
      </c>
      <c r="B4881">
        <v>1</v>
      </c>
      <c r="C4881" t="s">
        <v>80</v>
      </c>
      <c r="D4881" t="s">
        <v>92</v>
      </c>
      <c r="E4881" t="s">
        <v>173</v>
      </c>
      <c r="F4881" t="s">
        <v>14202</v>
      </c>
      <c r="G4881" t="s">
        <v>461</v>
      </c>
      <c r="H4881" t="s">
        <v>144</v>
      </c>
      <c r="I4881" t="s">
        <v>136</v>
      </c>
      <c r="J4881" t="s">
        <v>137</v>
      </c>
      <c r="K4881" t="s">
        <v>138</v>
      </c>
      <c r="L4881" t="s">
        <v>14203</v>
      </c>
      <c r="M4881" t="s">
        <v>14204</v>
      </c>
      <c r="N4881">
        <v>3.0613888880000002</v>
      </c>
      <c r="O4881">
        <v>0</v>
      </c>
      <c r="P4881">
        <v>1</v>
      </c>
      <c r="Q4881">
        <v>0</v>
      </c>
      <c r="R4881">
        <v>0</v>
      </c>
      <c r="S4881">
        <v>0</v>
      </c>
      <c r="T4881">
        <v>0</v>
      </c>
      <c r="U4881">
        <v>0</v>
      </c>
      <c r="V4881">
        <v>0</v>
      </c>
      <c r="W4881">
        <v>0</v>
      </c>
      <c r="X4881">
        <v>1.1314914135635539</v>
      </c>
      <c r="Y4881">
        <v>0</v>
      </c>
      <c r="Z4881">
        <v>0</v>
      </c>
      <c r="AA4881">
        <v>0</v>
      </c>
      <c r="AB4881">
        <v>0</v>
      </c>
      <c r="AC4881">
        <v>0</v>
      </c>
      <c r="AD4881">
        <v>0</v>
      </c>
      <c r="AE4881">
        <v>1.1314914135635539</v>
      </c>
    </row>
    <row r="4882" spans="1:31" x14ac:dyDescent="0.3">
      <c r="A4882">
        <v>2462397</v>
      </c>
      <c r="B4882">
        <v>1</v>
      </c>
      <c r="C4882" t="s">
        <v>80</v>
      </c>
      <c r="D4882" t="s">
        <v>84</v>
      </c>
      <c r="E4882" t="s">
        <v>173</v>
      </c>
      <c r="F4882" t="s">
        <v>14205</v>
      </c>
      <c r="G4882" t="s">
        <v>461</v>
      </c>
      <c r="H4882" t="s">
        <v>144</v>
      </c>
      <c r="I4882" t="s">
        <v>136</v>
      </c>
      <c r="J4882" t="s">
        <v>137</v>
      </c>
      <c r="K4882" t="s">
        <v>138</v>
      </c>
      <c r="L4882" t="s">
        <v>14206</v>
      </c>
      <c r="M4882" t="s">
        <v>14207</v>
      </c>
      <c r="N4882">
        <v>4.0066666660000001</v>
      </c>
      <c r="O4882">
        <v>0</v>
      </c>
      <c r="P4882">
        <v>2</v>
      </c>
      <c r="Q4882">
        <v>0</v>
      </c>
      <c r="R4882">
        <v>0</v>
      </c>
      <c r="S4882">
        <v>0</v>
      </c>
      <c r="T4882">
        <v>0</v>
      </c>
      <c r="U4882">
        <v>0</v>
      </c>
      <c r="V4882">
        <v>0</v>
      </c>
      <c r="W4882">
        <v>0</v>
      </c>
      <c r="X4882">
        <v>3.2169293746058401</v>
      </c>
      <c r="Y4882">
        <v>0</v>
      </c>
      <c r="Z4882">
        <v>0</v>
      </c>
      <c r="AA4882">
        <v>0</v>
      </c>
      <c r="AB4882">
        <v>0</v>
      </c>
      <c r="AC4882">
        <v>0</v>
      </c>
      <c r="AD4882">
        <v>0</v>
      </c>
      <c r="AE4882">
        <v>3.2169293746058401</v>
      </c>
    </row>
    <row r="4883" spans="1:31" x14ac:dyDescent="0.3">
      <c r="A4883">
        <v>2462640</v>
      </c>
      <c r="B4883">
        <v>1</v>
      </c>
      <c r="C4883" t="s">
        <v>80</v>
      </c>
      <c r="D4883" t="s">
        <v>93</v>
      </c>
      <c r="E4883" t="s">
        <v>147</v>
      </c>
      <c r="F4883" t="s">
        <v>8647</v>
      </c>
      <c r="G4883" t="s">
        <v>166</v>
      </c>
      <c r="H4883" t="s">
        <v>135</v>
      </c>
      <c r="I4883" t="s">
        <v>136</v>
      </c>
      <c r="J4883" t="s">
        <v>137</v>
      </c>
      <c r="K4883" t="s">
        <v>138</v>
      </c>
      <c r="L4883" t="s">
        <v>14208</v>
      </c>
      <c r="M4883" t="s">
        <v>14209</v>
      </c>
      <c r="N4883">
        <v>5.2472222220000004</v>
      </c>
      <c r="O4883">
        <v>0</v>
      </c>
      <c r="P4883">
        <v>0</v>
      </c>
      <c r="Q4883">
        <v>0</v>
      </c>
      <c r="R4883">
        <v>8</v>
      </c>
      <c r="S4883">
        <v>0</v>
      </c>
      <c r="T4883">
        <v>5</v>
      </c>
      <c r="U4883">
        <v>0</v>
      </c>
      <c r="V4883">
        <v>0</v>
      </c>
      <c r="W4883">
        <v>0</v>
      </c>
      <c r="X4883">
        <v>0</v>
      </c>
      <c r="Y4883">
        <v>0</v>
      </c>
      <c r="Z4883">
        <v>6.4355086326593609</v>
      </c>
      <c r="AA4883">
        <v>0</v>
      </c>
      <c r="AB4883">
        <v>9.2448368534874739</v>
      </c>
      <c r="AC4883">
        <v>0</v>
      </c>
      <c r="AD4883">
        <v>0</v>
      </c>
      <c r="AE4883">
        <v>15.680345486146834</v>
      </c>
    </row>
    <row r="4884" spans="1:31" x14ac:dyDescent="0.3">
      <c r="A4884">
        <v>2462563</v>
      </c>
      <c r="B4884">
        <v>1</v>
      </c>
      <c r="C4884" t="s">
        <v>81</v>
      </c>
      <c r="D4884" t="s">
        <v>112</v>
      </c>
      <c r="E4884" t="s">
        <v>141</v>
      </c>
      <c r="F4884" t="s">
        <v>14210</v>
      </c>
      <c r="G4884" t="s">
        <v>200</v>
      </c>
      <c r="H4884" t="s">
        <v>144</v>
      </c>
      <c r="I4884" t="s">
        <v>136</v>
      </c>
      <c r="J4884" t="s">
        <v>137</v>
      </c>
      <c r="K4884" t="s">
        <v>138</v>
      </c>
      <c r="L4884" t="s">
        <v>14211</v>
      </c>
      <c r="M4884" t="s">
        <v>14212</v>
      </c>
      <c r="N4884">
        <v>6.051666666</v>
      </c>
      <c r="O4884">
        <v>0</v>
      </c>
      <c r="P4884">
        <v>10</v>
      </c>
      <c r="Q4884">
        <v>0</v>
      </c>
      <c r="R4884">
        <v>0</v>
      </c>
      <c r="S4884">
        <v>0</v>
      </c>
      <c r="T4884">
        <v>1</v>
      </c>
      <c r="U4884">
        <v>0</v>
      </c>
      <c r="V4884">
        <v>0</v>
      </c>
      <c r="W4884">
        <v>0</v>
      </c>
      <c r="X4884">
        <v>5.5061509846339627</v>
      </c>
      <c r="Y4884">
        <v>0</v>
      </c>
      <c r="Z4884">
        <v>0</v>
      </c>
      <c r="AA4884">
        <v>0</v>
      </c>
      <c r="AB4884">
        <v>8.6795558560061856</v>
      </c>
      <c r="AC4884">
        <v>0</v>
      </c>
      <c r="AD4884">
        <v>0</v>
      </c>
      <c r="AE4884">
        <v>14.185706840640147</v>
      </c>
    </row>
    <row r="4885" spans="1:31" x14ac:dyDescent="0.3">
      <c r="A4885">
        <v>2462583</v>
      </c>
      <c r="B4885">
        <v>1</v>
      </c>
      <c r="C4885" t="s">
        <v>81</v>
      </c>
      <c r="D4885" t="s">
        <v>115</v>
      </c>
      <c r="E4885" t="s">
        <v>141</v>
      </c>
      <c r="F4885" t="s">
        <v>14213</v>
      </c>
      <c r="G4885" t="s">
        <v>156</v>
      </c>
      <c r="H4885" t="s">
        <v>144</v>
      </c>
      <c r="I4885" t="s">
        <v>136</v>
      </c>
      <c r="J4885" t="s">
        <v>137</v>
      </c>
      <c r="K4885" t="s">
        <v>138</v>
      </c>
      <c r="L4885" t="s">
        <v>14214</v>
      </c>
      <c r="M4885" t="s">
        <v>14215</v>
      </c>
      <c r="N4885">
        <v>0.52111111099999996</v>
      </c>
      <c r="O4885">
        <v>0</v>
      </c>
      <c r="P4885">
        <v>6</v>
      </c>
      <c r="Q4885">
        <v>0</v>
      </c>
      <c r="R4885">
        <v>15</v>
      </c>
      <c r="S4885">
        <v>0</v>
      </c>
      <c r="T4885">
        <v>0</v>
      </c>
      <c r="U4885">
        <v>0</v>
      </c>
      <c r="V4885">
        <v>0</v>
      </c>
      <c r="W4885">
        <v>0</v>
      </c>
      <c r="X4885">
        <v>0.20351282439808233</v>
      </c>
      <c r="Y4885">
        <v>0</v>
      </c>
      <c r="Z4885">
        <v>0.32779237990725418</v>
      </c>
      <c r="AA4885">
        <v>0</v>
      </c>
      <c r="AB4885">
        <v>0</v>
      </c>
      <c r="AC4885">
        <v>0</v>
      </c>
      <c r="AD4885">
        <v>0</v>
      </c>
      <c r="AE4885">
        <v>0.53130520430533656</v>
      </c>
    </row>
    <row r="4886" spans="1:31" x14ac:dyDescent="0.3">
      <c r="A4886">
        <v>2462371</v>
      </c>
      <c r="B4886">
        <v>1</v>
      </c>
      <c r="C4886" t="s">
        <v>80</v>
      </c>
      <c r="D4886" t="s">
        <v>105</v>
      </c>
      <c r="E4886" t="s">
        <v>169</v>
      </c>
      <c r="F4886" t="s">
        <v>14216</v>
      </c>
      <c r="G4886" t="s">
        <v>226</v>
      </c>
      <c r="H4886" t="s">
        <v>135</v>
      </c>
      <c r="I4886" t="s">
        <v>136</v>
      </c>
      <c r="J4886" t="s">
        <v>137</v>
      </c>
      <c r="K4886" t="s">
        <v>162</v>
      </c>
      <c r="L4886" t="s">
        <v>14217</v>
      </c>
      <c r="M4886" t="s">
        <v>14218</v>
      </c>
      <c r="N4886">
        <v>5.2083333329999997</v>
      </c>
      <c r="O4886">
        <v>0</v>
      </c>
      <c r="P4886">
        <v>1661</v>
      </c>
      <c r="Q4886">
        <v>0</v>
      </c>
      <c r="R4886">
        <v>0</v>
      </c>
      <c r="S4886">
        <v>0</v>
      </c>
      <c r="T4886">
        <v>64</v>
      </c>
      <c r="U4886">
        <v>0</v>
      </c>
      <c r="V4886">
        <v>0</v>
      </c>
      <c r="W4886">
        <v>0</v>
      </c>
      <c r="X4886">
        <v>2489.4189124725131</v>
      </c>
      <c r="Y4886">
        <v>0</v>
      </c>
      <c r="Z4886">
        <v>0</v>
      </c>
      <c r="AA4886">
        <v>0</v>
      </c>
      <c r="AB4886">
        <v>330.62926384613104</v>
      </c>
      <c r="AC4886">
        <v>0</v>
      </c>
      <c r="AD4886">
        <v>0</v>
      </c>
      <c r="AE4886">
        <v>2820.048176318644</v>
      </c>
    </row>
    <row r="4887" spans="1:31" x14ac:dyDescent="0.3">
      <c r="A4887">
        <v>2462769</v>
      </c>
      <c r="B4887">
        <v>1</v>
      </c>
      <c r="C4887" t="s">
        <v>80</v>
      </c>
      <c r="D4887" t="s">
        <v>108</v>
      </c>
      <c r="E4887" t="s">
        <v>173</v>
      </c>
      <c r="F4887" t="s">
        <v>14219</v>
      </c>
      <c r="G4887" t="s">
        <v>175</v>
      </c>
      <c r="H4887" t="s">
        <v>144</v>
      </c>
      <c r="I4887" t="s">
        <v>136</v>
      </c>
      <c r="J4887" t="s">
        <v>137</v>
      </c>
      <c r="K4887" t="s">
        <v>138</v>
      </c>
      <c r="L4887" t="s">
        <v>14220</v>
      </c>
      <c r="M4887" t="s">
        <v>14221</v>
      </c>
      <c r="N4887">
        <v>5.5480555550000004</v>
      </c>
      <c r="O4887">
        <v>0</v>
      </c>
      <c r="P4887">
        <v>1</v>
      </c>
      <c r="Q4887">
        <v>0</v>
      </c>
      <c r="R4887">
        <v>0</v>
      </c>
      <c r="S4887">
        <v>0</v>
      </c>
      <c r="T4887">
        <v>0</v>
      </c>
      <c r="U4887">
        <v>0</v>
      </c>
      <c r="V4887">
        <v>0</v>
      </c>
      <c r="W4887">
        <v>0</v>
      </c>
      <c r="X4887">
        <v>5.6424031381997364E-2</v>
      </c>
      <c r="Y4887">
        <v>0</v>
      </c>
      <c r="Z4887">
        <v>0</v>
      </c>
      <c r="AA4887">
        <v>0</v>
      </c>
      <c r="AB4887">
        <v>0</v>
      </c>
      <c r="AC4887">
        <v>0</v>
      </c>
      <c r="AD4887">
        <v>0</v>
      </c>
      <c r="AE4887">
        <v>5.6424031381997364E-2</v>
      </c>
    </row>
    <row r="4888" spans="1:31" x14ac:dyDescent="0.3">
      <c r="A4888">
        <v>2462626</v>
      </c>
      <c r="B4888">
        <v>1</v>
      </c>
      <c r="C4888" t="s">
        <v>81</v>
      </c>
      <c r="D4888" t="s">
        <v>113</v>
      </c>
      <c r="E4888" t="s">
        <v>173</v>
      </c>
      <c r="F4888" t="s">
        <v>14222</v>
      </c>
      <c r="G4888" t="s">
        <v>175</v>
      </c>
      <c r="H4888" t="s">
        <v>144</v>
      </c>
      <c r="I4888" t="s">
        <v>136</v>
      </c>
      <c r="J4888" t="s">
        <v>137</v>
      </c>
      <c r="K4888" t="s">
        <v>138</v>
      </c>
      <c r="L4888" t="s">
        <v>14223</v>
      </c>
      <c r="M4888" t="s">
        <v>14224</v>
      </c>
      <c r="N4888">
        <v>2.6391666659999999</v>
      </c>
      <c r="O4888">
        <v>0</v>
      </c>
      <c r="P4888">
        <v>0</v>
      </c>
      <c r="Q4888">
        <v>0</v>
      </c>
      <c r="R4888">
        <v>1</v>
      </c>
      <c r="S4888">
        <v>0</v>
      </c>
      <c r="T4888">
        <v>0</v>
      </c>
      <c r="U4888">
        <v>0</v>
      </c>
      <c r="V4888">
        <v>0</v>
      </c>
      <c r="W4888">
        <v>0</v>
      </c>
      <c r="X4888">
        <v>0</v>
      </c>
      <c r="Y4888">
        <v>0</v>
      </c>
      <c r="Z4888">
        <v>0</v>
      </c>
      <c r="AA4888">
        <v>0</v>
      </c>
      <c r="AB4888">
        <v>0</v>
      </c>
      <c r="AC4888">
        <v>0</v>
      </c>
      <c r="AD4888">
        <v>0</v>
      </c>
      <c r="AE4888">
        <v>0</v>
      </c>
    </row>
    <row r="4889" spans="1:31" x14ac:dyDescent="0.3">
      <c r="A4889">
        <v>2462340</v>
      </c>
      <c r="B4889">
        <v>1</v>
      </c>
      <c r="C4889" t="s">
        <v>80</v>
      </c>
      <c r="D4889" t="s">
        <v>108</v>
      </c>
      <c r="E4889" t="s">
        <v>141</v>
      </c>
      <c r="F4889" t="s">
        <v>14122</v>
      </c>
      <c r="G4889" t="s">
        <v>156</v>
      </c>
      <c r="H4889" t="s">
        <v>144</v>
      </c>
      <c r="I4889" t="s">
        <v>136</v>
      </c>
      <c r="J4889" t="s">
        <v>137</v>
      </c>
      <c r="K4889" t="s">
        <v>138</v>
      </c>
      <c r="L4889" t="s">
        <v>14225</v>
      </c>
      <c r="M4889" t="s">
        <v>14226</v>
      </c>
      <c r="N4889">
        <v>1.9127777770000001</v>
      </c>
      <c r="O4889">
        <v>0</v>
      </c>
      <c r="P4889">
        <v>18</v>
      </c>
      <c r="Q4889">
        <v>0</v>
      </c>
      <c r="R4889">
        <v>16</v>
      </c>
      <c r="S4889">
        <v>0</v>
      </c>
      <c r="T4889">
        <v>4</v>
      </c>
      <c r="U4889">
        <v>0</v>
      </c>
      <c r="V4889">
        <v>0</v>
      </c>
      <c r="W4889">
        <v>0</v>
      </c>
      <c r="X4889">
        <v>3.467045839674523</v>
      </c>
      <c r="Y4889">
        <v>0</v>
      </c>
      <c r="Z4889">
        <v>1.5412022736799063</v>
      </c>
      <c r="AA4889">
        <v>0</v>
      </c>
      <c r="AB4889">
        <v>0.15600273489941513</v>
      </c>
      <c r="AC4889">
        <v>0</v>
      </c>
      <c r="AD4889">
        <v>0</v>
      </c>
      <c r="AE4889">
        <v>5.1642508482538441</v>
      </c>
    </row>
    <row r="4890" spans="1:31" x14ac:dyDescent="0.3">
      <c r="A4890">
        <v>2462695</v>
      </c>
      <c r="B4890">
        <v>1</v>
      </c>
      <c r="C4890" t="s">
        <v>80</v>
      </c>
      <c r="D4890" t="s">
        <v>83</v>
      </c>
      <c r="E4890" t="s">
        <v>147</v>
      </c>
      <c r="F4890" t="s">
        <v>14227</v>
      </c>
      <c r="G4890" t="s">
        <v>149</v>
      </c>
      <c r="H4890" t="s">
        <v>135</v>
      </c>
      <c r="I4890" t="s">
        <v>136</v>
      </c>
      <c r="J4890" t="s">
        <v>137</v>
      </c>
      <c r="K4890" t="s">
        <v>138</v>
      </c>
      <c r="L4890" t="s">
        <v>14228</v>
      </c>
      <c r="M4890" t="s">
        <v>14229</v>
      </c>
      <c r="N4890">
        <v>3.6380555550000002</v>
      </c>
      <c r="O4890">
        <v>0</v>
      </c>
      <c r="P4890">
        <v>0</v>
      </c>
      <c r="Q4890">
        <v>0</v>
      </c>
      <c r="R4890">
        <v>0</v>
      </c>
      <c r="S4890">
        <v>1</v>
      </c>
      <c r="T4890">
        <v>0</v>
      </c>
      <c r="U4890">
        <v>0</v>
      </c>
      <c r="V4890">
        <v>0</v>
      </c>
      <c r="W4890">
        <v>0</v>
      </c>
      <c r="X4890">
        <v>0</v>
      </c>
      <c r="Y4890">
        <v>0</v>
      </c>
      <c r="Z4890">
        <v>0</v>
      </c>
      <c r="AA4890">
        <v>4.5618937078465605</v>
      </c>
      <c r="AB4890">
        <v>0</v>
      </c>
      <c r="AC4890">
        <v>0</v>
      </c>
      <c r="AD4890">
        <v>0</v>
      </c>
      <c r="AE4890">
        <v>4.5618937078465605</v>
      </c>
    </row>
    <row r="4891" spans="1:31" x14ac:dyDescent="0.3">
      <c r="A4891">
        <v>2462463</v>
      </c>
      <c r="B4891">
        <v>1</v>
      </c>
      <c r="C4891" t="s">
        <v>81</v>
      </c>
      <c r="D4891" t="s">
        <v>115</v>
      </c>
      <c r="E4891" t="s">
        <v>147</v>
      </c>
      <c r="F4891" t="s">
        <v>14230</v>
      </c>
      <c r="G4891" t="s">
        <v>166</v>
      </c>
      <c r="H4891" t="s">
        <v>135</v>
      </c>
      <c r="I4891" t="s">
        <v>136</v>
      </c>
      <c r="J4891" t="s">
        <v>137</v>
      </c>
      <c r="K4891" t="s">
        <v>138</v>
      </c>
      <c r="L4891" t="s">
        <v>14231</v>
      </c>
      <c r="M4891" t="s">
        <v>14232</v>
      </c>
      <c r="N4891">
        <v>7.8486111110000003</v>
      </c>
      <c r="O4891">
        <v>0</v>
      </c>
      <c r="P4891">
        <v>96</v>
      </c>
      <c r="Q4891">
        <v>0</v>
      </c>
      <c r="R4891">
        <v>1</v>
      </c>
      <c r="S4891">
        <v>0</v>
      </c>
      <c r="T4891">
        <v>7</v>
      </c>
      <c r="U4891">
        <v>0</v>
      </c>
      <c r="V4891">
        <v>0</v>
      </c>
      <c r="W4891">
        <v>0</v>
      </c>
      <c r="X4891">
        <v>77.372387848944612</v>
      </c>
      <c r="Y4891">
        <v>0</v>
      </c>
      <c r="Z4891">
        <v>0</v>
      </c>
      <c r="AA4891">
        <v>0</v>
      </c>
      <c r="AB4891">
        <v>16.833432294130048</v>
      </c>
      <c r="AC4891">
        <v>0</v>
      </c>
      <c r="AD4891">
        <v>0</v>
      </c>
      <c r="AE4891">
        <v>94.205820143074661</v>
      </c>
    </row>
    <row r="4892" spans="1:31" x14ac:dyDescent="0.3">
      <c r="A4892">
        <v>2462440</v>
      </c>
      <c r="B4892">
        <v>1</v>
      </c>
      <c r="C4892" t="s">
        <v>81</v>
      </c>
      <c r="D4892" t="s">
        <v>128</v>
      </c>
      <c r="E4892" t="s">
        <v>159</v>
      </c>
      <c r="F4892" t="s">
        <v>14233</v>
      </c>
      <c r="G4892" t="s">
        <v>219</v>
      </c>
      <c r="H4892" t="s">
        <v>144</v>
      </c>
      <c r="I4892" t="s">
        <v>136</v>
      </c>
      <c r="J4892" t="s">
        <v>3</v>
      </c>
      <c r="K4892" t="s">
        <v>138</v>
      </c>
      <c r="L4892" t="s">
        <v>14234</v>
      </c>
      <c r="M4892" t="s">
        <v>14235</v>
      </c>
      <c r="N4892">
        <v>2.1686111110000001</v>
      </c>
      <c r="O4892">
        <v>0</v>
      </c>
      <c r="P4892">
        <v>0</v>
      </c>
      <c r="Q4892">
        <v>0</v>
      </c>
      <c r="R4892">
        <v>0</v>
      </c>
      <c r="S4892">
        <v>0</v>
      </c>
      <c r="T4892">
        <v>1</v>
      </c>
      <c r="U4892">
        <v>0</v>
      </c>
      <c r="V4892">
        <v>0</v>
      </c>
      <c r="W4892">
        <v>0</v>
      </c>
      <c r="X4892">
        <v>0</v>
      </c>
      <c r="Y4892">
        <v>0</v>
      </c>
      <c r="Z4892">
        <v>0</v>
      </c>
      <c r="AA4892">
        <v>0</v>
      </c>
      <c r="AB4892">
        <v>28.752781349618193</v>
      </c>
      <c r="AC4892">
        <v>0</v>
      </c>
      <c r="AD4892">
        <v>0</v>
      </c>
      <c r="AE4892">
        <v>28.752781349618193</v>
      </c>
    </row>
    <row r="4893" spans="1:31" x14ac:dyDescent="0.3">
      <c r="A4893">
        <v>2462689</v>
      </c>
      <c r="B4893">
        <v>1</v>
      </c>
      <c r="C4893" t="s">
        <v>80</v>
      </c>
      <c r="D4893" t="s">
        <v>104</v>
      </c>
      <c r="E4893" t="s">
        <v>132</v>
      </c>
      <c r="F4893" t="s">
        <v>14236</v>
      </c>
      <c r="G4893" t="s">
        <v>149</v>
      </c>
      <c r="H4893" t="s">
        <v>135</v>
      </c>
      <c r="I4893" t="s">
        <v>136</v>
      </c>
      <c r="J4893" t="s">
        <v>137</v>
      </c>
      <c r="K4893" t="s">
        <v>138</v>
      </c>
      <c r="L4893" t="s">
        <v>14237</v>
      </c>
      <c r="M4893" t="s">
        <v>14238</v>
      </c>
      <c r="N4893">
        <v>0.315</v>
      </c>
      <c r="O4893">
        <v>5</v>
      </c>
      <c r="P4893">
        <v>1825</v>
      </c>
      <c r="Q4893">
        <v>9</v>
      </c>
      <c r="R4893">
        <v>21</v>
      </c>
      <c r="S4893">
        <v>16</v>
      </c>
      <c r="T4893">
        <v>209</v>
      </c>
      <c r="U4893">
        <v>2</v>
      </c>
      <c r="V4893">
        <v>0</v>
      </c>
      <c r="W4893">
        <v>0.13499842310059101</v>
      </c>
      <c r="X4893">
        <v>196.10533867323713</v>
      </c>
      <c r="Y4893">
        <v>0.68542479203378881</v>
      </c>
      <c r="Z4893">
        <v>1.0162538743584653</v>
      </c>
      <c r="AA4893">
        <v>75.130732316010594</v>
      </c>
      <c r="AB4893">
        <v>34.919072778863651</v>
      </c>
      <c r="AC4893">
        <v>2.7211693934774379</v>
      </c>
      <c r="AD4893">
        <v>0</v>
      </c>
      <c r="AE4893">
        <v>310.71299025108169</v>
      </c>
    </row>
    <row r="4894" spans="1:31" x14ac:dyDescent="0.3">
      <c r="A4894">
        <v>2462423</v>
      </c>
      <c r="B4894">
        <v>1</v>
      </c>
      <c r="C4894" t="s">
        <v>80</v>
      </c>
      <c r="D4894" t="s">
        <v>107</v>
      </c>
      <c r="E4894" t="s">
        <v>147</v>
      </c>
      <c r="F4894" t="s">
        <v>14239</v>
      </c>
      <c r="G4894" t="s">
        <v>226</v>
      </c>
      <c r="H4894" t="s">
        <v>135</v>
      </c>
      <c r="I4894" t="s">
        <v>136</v>
      </c>
      <c r="J4894" t="s">
        <v>137</v>
      </c>
      <c r="K4894" t="s">
        <v>162</v>
      </c>
      <c r="L4894" t="s">
        <v>14240</v>
      </c>
      <c r="M4894" t="s">
        <v>14241</v>
      </c>
      <c r="N4894">
        <v>2.3452777770000002</v>
      </c>
      <c r="O4894">
        <v>0</v>
      </c>
      <c r="P4894">
        <v>396</v>
      </c>
      <c r="Q4894">
        <v>0</v>
      </c>
      <c r="R4894">
        <v>1</v>
      </c>
      <c r="S4894">
        <v>1</v>
      </c>
      <c r="T4894">
        <v>42</v>
      </c>
      <c r="U4894">
        <v>0</v>
      </c>
      <c r="V4894">
        <v>0</v>
      </c>
      <c r="W4894">
        <v>0</v>
      </c>
      <c r="X4894">
        <v>200.03813935906203</v>
      </c>
      <c r="Y4894">
        <v>0</v>
      </c>
      <c r="Z4894">
        <v>9.31692386476769E-2</v>
      </c>
      <c r="AA4894">
        <v>27.569771016891998</v>
      </c>
      <c r="AB4894">
        <v>134.49995833794338</v>
      </c>
      <c r="AC4894">
        <v>0</v>
      </c>
      <c r="AD4894">
        <v>0</v>
      </c>
      <c r="AE4894">
        <v>362.20103795254511</v>
      </c>
    </row>
    <row r="4895" spans="1:31" x14ac:dyDescent="0.3">
      <c r="A4895">
        <v>2462400</v>
      </c>
      <c r="B4895">
        <v>1</v>
      </c>
      <c r="C4895" t="s">
        <v>81</v>
      </c>
      <c r="D4895" t="s">
        <v>124</v>
      </c>
      <c r="E4895" t="s">
        <v>169</v>
      </c>
      <c r="F4895" t="s">
        <v>14242</v>
      </c>
      <c r="G4895" t="s">
        <v>226</v>
      </c>
      <c r="H4895" t="s">
        <v>135</v>
      </c>
      <c r="I4895" t="s">
        <v>136</v>
      </c>
      <c r="J4895" t="s">
        <v>137</v>
      </c>
      <c r="K4895" t="s">
        <v>162</v>
      </c>
      <c r="L4895" t="s">
        <v>14243</v>
      </c>
      <c r="M4895" t="s">
        <v>14244</v>
      </c>
      <c r="N4895">
        <v>6.6333333330000004</v>
      </c>
      <c r="O4895">
        <v>1</v>
      </c>
      <c r="P4895">
        <v>4237</v>
      </c>
      <c r="Q4895">
        <v>6</v>
      </c>
      <c r="R4895">
        <v>83</v>
      </c>
      <c r="S4895">
        <v>6</v>
      </c>
      <c r="T4895">
        <v>776</v>
      </c>
      <c r="U4895">
        <v>3</v>
      </c>
      <c r="V4895">
        <v>1</v>
      </c>
      <c r="W4895">
        <v>3.6804201118669528</v>
      </c>
      <c r="X4895">
        <v>5713.0385343735188</v>
      </c>
      <c r="Y4895">
        <v>204.0106506861255</v>
      </c>
      <c r="Z4895">
        <v>354.97644599516713</v>
      </c>
      <c r="AA4895">
        <v>47.439434785800358</v>
      </c>
      <c r="AB4895">
        <v>3038.3234217036029</v>
      </c>
      <c r="AC4895">
        <v>969.4090207889252</v>
      </c>
      <c r="AD4895">
        <v>1.8078436430649609</v>
      </c>
      <c r="AE4895">
        <v>10332.685772088073</v>
      </c>
    </row>
    <row r="4896" spans="1:31" x14ac:dyDescent="0.3">
      <c r="A4896">
        <v>2462778</v>
      </c>
      <c r="B4896">
        <v>1</v>
      </c>
      <c r="C4896" t="s">
        <v>81</v>
      </c>
      <c r="D4896" t="s">
        <v>120</v>
      </c>
      <c r="E4896" t="s">
        <v>141</v>
      </c>
      <c r="F4896" t="s">
        <v>14245</v>
      </c>
      <c r="G4896" t="s">
        <v>156</v>
      </c>
      <c r="H4896" t="s">
        <v>144</v>
      </c>
      <c r="I4896" t="s">
        <v>136</v>
      </c>
      <c r="J4896" t="s">
        <v>137</v>
      </c>
      <c r="K4896" t="s">
        <v>138</v>
      </c>
      <c r="L4896" t="s">
        <v>14246</v>
      </c>
      <c r="M4896" t="s">
        <v>14247</v>
      </c>
      <c r="N4896">
        <v>0.39027777699999999</v>
      </c>
      <c r="O4896">
        <v>0</v>
      </c>
      <c r="P4896">
        <v>104</v>
      </c>
      <c r="Q4896">
        <v>0</v>
      </c>
      <c r="R4896">
        <v>0</v>
      </c>
      <c r="S4896">
        <v>0</v>
      </c>
      <c r="T4896">
        <v>3</v>
      </c>
      <c r="U4896">
        <v>0</v>
      </c>
      <c r="V4896">
        <v>0</v>
      </c>
      <c r="W4896">
        <v>0</v>
      </c>
      <c r="X4896">
        <v>10.940711960883393</v>
      </c>
      <c r="Y4896">
        <v>0</v>
      </c>
      <c r="Z4896">
        <v>0</v>
      </c>
      <c r="AA4896">
        <v>0</v>
      </c>
      <c r="AB4896">
        <v>2.2770858849594644</v>
      </c>
      <c r="AC4896">
        <v>0</v>
      </c>
      <c r="AD4896">
        <v>0</v>
      </c>
      <c r="AE4896">
        <v>13.217797845842856</v>
      </c>
    </row>
    <row r="4897" spans="1:31" x14ac:dyDescent="0.3">
      <c r="A4897">
        <v>2462592</v>
      </c>
      <c r="B4897">
        <v>1</v>
      </c>
      <c r="C4897" t="s">
        <v>81</v>
      </c>
      <c r="D4897" t="s">
        <v>127</v>
      </c>
      <c r="E4897" t="s">
        <v>141</v>
      </c>
      <c r="F4897" t="s">
        <v>14248</v>
      </c>
      <c r="G4897" t="s">
        <v>156</v>
      </c>
      <c r="H4897" t="s">
        <v>144</v>
      </c>
      <c r="I4897" t="s">
        <v>136</v>
      </c>
      <c r="J4897" t="s">
        <v>137</v>
      </c>
      <c r="K4897" t="s">
        <v>138</v>
      </c>
      <c r="L4897" t="s">
        <v>14249</v>
      </c>
      <c r="M4897" t="s">
        <v>14250</v>
      </c>
      <c r="N4897">
        <v>6.7080555549999996</v>
      </c>
      <c r="O4897">
        <v>0</v>
      </c>
      <c r="P4897">
        <v>17</v>
      </c>
      <c r="Q4897">
        <v>0</v>
      </c>
      <c r="R4897">
        <v>0</v>
      </c>
      <c r="S4897">
        <v>0</v>
      </c>
      <c r="T4897">
        <v>2</v>
      </c>
      <c r="U4897">
        <v>0</v>
      </c>
      <c r="V4897">
        <v>0</v>
      </c>
      <c r="W4897">
        <v>0</v>
      </c>
      <c r="X4897">
        <v>35.360309099103212</v>
      </c>
      <c r="Y4897">
        <v>0</v>
      </c>
      <c r="Z4897">
        <v>0</v>
      </c>
      <c r="AA4897">
        <v>0</v>
      </c>
      <c r="AB4897">
        <v>9.7400464855096427</v>
      </c>
      <c r="AC4897">
        <v>0</v>
      </c>
      <c r="AD4897">
        <v>0</v>
      </c>
      <c r="AE4897">
        <v>45.100355584612856</v>
      </c>
    </row>
    <row r="4898" spans="1:31" x14ac:dyDescent="0.3">
      <c r="A4898">
        <v>2462443</v>
      </c>
      <c r="B4898">
        <v>1</v>
      </c>
      <c r="C4898" t="s">
        <v>81</v>
      </c>
      <c r="D4898" t="s">
        <v>118</v>
      </c>
      <c r="E4898" t="s">
        <v>173</v>
      </c>
      <c r="F4898" t="s">
        <v>14251</v>
      </c>
      <c r="G4898" t="s">
        <v>461</v>
      </c>
      <c r="H4898" t="s">
        <v>144</v>
      </c>
      <c r="I4898" t="s">
        <v>136</v>
      </c>
      <c r="J4898" t="s">
        <v>137</v>
      </c>
      <c r="K4898" t="s">
        <v>138</v>
      </c>
      <c r="L4898" t="s">
        <v>14252</v>
      </c>
      <c r="M4898" t="s">
        <v>14253</v>
      </c>
      <c r="N4898">
        <v>3.019722222</v>
      </c>
      <c r="O4898">
        <v>0</v>
      </c>
      <c r="P4898">
        <v>0</v>
      </c>
      <c r="Q4898">
        <v>0</v>
      </c>
      <c r="R4898">
        <v>0</v>
      </c>
      <c r="S4898">
        <v>0</v>
      </c>
      <c r="T4898">
        <v>1</v>
      </c>
      <c r="U4898">
        <v>0</v>
      </c>
      <c r="V4898">
        <v>0</v>
      </c>
      <c r="W4898">
        <v>0</v>
      </c>
      <c r="X4898">
        <v>0</v>
      </c>
      <c r="Y4898">
        <v>0</v>
      </c>
      <c r="Z4898">
        <v>0</v>
      </c>
      <c r="AA4898">
        <v>0</v>
      </c>
      <c r="AB4898">
        <v>3.1991217580877622</v>
      </c>
      <c r="AC4898">
        <v>0</v>
      </c>
      <c r="AD4898">
        <v>0</v>
      </c>
      <c r="AE4898">
        <v>3.1991217580877622</v>
      </c>
    </row>
    <row r="4899" spans="1:31" x14ac:dyDescent="0.3">
      <c r="A4899">
        <v>2462609</v>
      </c>
      <c r="B4899">
        <v>1</v>
      </c>
      <c r="C4899" t="s">
        <v>81</v>
      </c>
      <c r="D4899" t="s">
        <v>113</v>
      </c>
      <c r="E4899" t="s">
        <v>173</v>
      </c>
      <c r="F4899" t="s">
        <v>14254</v>
      </c>
      <c r="G4899" t="s">
        <v>175</v>
      </c>
      <c r="H4899" t="s">
        <v>144</v>
      </c>
      <c r="I4899" t="s">
        <v>136</v>
      </c>
      <c r="J4899" t="s">
        <v>137</v>
      </c>
      <c r="K4899" t="s">
        <v>138</v>
      </c>
      <c r="L4899" t="s">
        <v>14255</v>
      </c>
      <c r="M4899" t="s">
        <v>14256</v>
      </c>
      <c r="N4899">
        <v>0.96833333300000002</v>
      </c>
      <c r="O4899">
        <v>0</v>
      </c>
      <c r="P4899">
        <v>0</v>
      </c>
      <c r="Q4899">
        <v>0</v>
      </c>
      <c r="R4899">
        <v>0</v>
      </c>
      <c r="S4899">
        <v>0</v>
      </c>
      <c r="T4899">
        <v>1</v>
      </c>
      <c r="U4899">
        <v>0</v>
      </c>
      <c r="V4899">
        <v>0</v>
      </c>
      <c r="W4899">
        <v>0</v>
      </c>
      <c r="X4899">
        <v>0</v>
      </c>
      <c r="Y4899">
        <v>0</v>
      </c>
      <c r="Z4899">
        <v>0</v>
      </c>
      <c r="AA4899">
        <v>0</v>
      </c>
      <c r="AB4899">
        <v>0.4748466676167199</v>
      </c>
      <c r="AC4899">
        <v>0</v>
      </c>
      <c r="AD4899">
        <v>0</v>
      </c>
      <c r="AE4899">
        <v>0.4748466676167199</v>
      </c>
    </row>
    <row r="4900" spans="1:31" x14ac:dyDescent="0.3">
      <c r="A4900">
        <v>2462466</v>
      </c>
      <c r="B4900">
        <v>1</v>
      </c>
      <c r="C4900" t="s">
        <v>81</v>
      </c>
      <c r="D4900" t="s">
        <v>126</v>
      </c>
      <c r="E4900" t="s">
        <v>159</v>
      </c>
      <c r="F4900" t="s">
        <v>14257</v>
      </c>
      <c r="G4900" t="s">
        <v>725</v>
      </c>
      <c r="H4900" t="s">
        <v>144</v>
      </c>
      <c r="I4900" t="s">
        <v>136</v>
      </c>
      <c r="J4900" t="s">
        <v>137</v>
      </c>
      <c r="K4900" t="s">
        <v>138</v>
      </c>
      <c r="L4900" t="s">
        <v>14258</v>
      </c>
      <c r="M4900" t="s">
        <v>14259</v>
      </c>
      <c r="N4900">
        <v>1.312777777</v>
      </c>
      <c r="O4900">
        <v>0</v>
      </c>
      <c r="P4900">
        <v>17</v>
      </c>
      <c r="Q4900">
        <v>0</v>
      </c>
      <c r="R4900">
        <v>3</v>
      </c>
      <c r="S4900">
        <v>0</v>
      </c>
      <c r="T4900">
        <v>1</v>
      </c>
      <c r="U4900">
        <v>0</v>
      </c>
      <c r="V4900">
        <v>0</v>
      </c>
      <c r="W4900">
        <v>0</v>
      </c>
      <c r="X4900">
        <v>1.8712042027453395</v>
      </c>
      <c r="Y4900">
        <v>0</v>
      </c>
      <c r="Z4900">
        <v>7.2117680360731573E-2</v>
      </c>
      <c r="AA4900">
        <v>0</v>
      </c>
      <c r="AB4900">
        <v>1.9571005759350133</v>
      </c>
      <c r="AC4900">
        <v>0</v>
      </c>
      <c r="AD4900">
        <v>0</v>
      </c>
      <c r="AE4900">
        <v>3.9004224590410841</v>
      </c>
    </row>
    <row r="4901" spans="1:31" x14ac:dyDescent="0.3">
      <c r="A4901">
        <v>2462735</v>
      </c>
      <c r="B4901">
        <v>1</v>
      </c>
      <c r="C4901" t="s">
        <v>80</v>
      </c>
      <c r="D4901" t="s">
        <v>92</v>
      </c>
      <c r="E4901" t="s">
        <v>132</v>
      </c>
      <c r="F4901" t="s">
        <v>14260</v>
      </c>
      <c r="G4901" t="s">
        <v>134</v>
      </c>
      <c r="H4901" t="s">
        <v>135</v>
      </c>
      <c r="I4901" t="s">
        <v>136</v>
      </c>
      <c r="J4901" t="s">
        <v>137</v>
      </c>
      <c r="K4901" t="s">
        <v>138</v>
      </c>
      <c r="L4901" t="s">
        <v>14261</v>
      </c>
      <c r="M4901" t="s">
        <v>14262</v>
      </c>
      <c r="N4901">
        <v>1.538611111</v>
      </c>
      <c r="O4901">
        <v>0</v>
      </c>
      <c r="P4901">
        <v>296</v>
      </c>
      <c r="Q4901">
        <v>0</v>
      </c>
      <c r="R4901">
        <v>1</v>
      </c>
      <c r="S4901">
        <v>0</v>
      </c>
      <c r="T4901">
        <v>13</v>
      </c>
      <c r="U4901">
        <v>0</v>
      </c>
      <c r="V4901">
        <v>0</v>
      </c>
      <c r="W4901">
        <v>0</v>
      </c>
      <c r="X4901">
        <v>413.624491797237</v>
      </c>
      <c r="Y4901">
        <v>0</v>
      </c>
      <c r="Z4901">
        <v>0.40875390836273817</v>
      </c>
      <c r="AA4901">
        <v>0</v>
      </c>
      <c r="AB4901">
        <v>23.37700207882887</v>
      </c>
      <c r="AC4901">
        <v>0</v>
      </c>
      <c r="AD4901">
        <v>0</v>
      </c>
      <c r="AE4901">
        <v>437.41024778442858</v>
      </c>
    </row>
    <row r="4902" spans="1:31" x14ac:dyDescent="0.3">
      <c r="A4902">
        <v>2462523</v>
      </c>
      <c r="B4902">
        <v>1</v>
      </c>
      <c r="C4902" t="s">
        <v>81</v>
      </c>
      <c r="D4902" t="s">
        <v>121</v>
      </c>
      <c r="E4902" t="s">
        <v>132</v>
      </c>
      <c r="F4902" t="s">
        <v>14263</v>
      </c>
      <c r="G4902" t="s">
        <v>149</v>
      </c>
      <c r="H4902" t="s">
        <v>135</v>
      </c>
      <c r="I4902" t="s">
        <v>136</v>
      </c>
      <c r="J4902" t="s">
        <v>137</v>
      </c>
      <c r="K4902" t="s">
        <v>138</v>
      </c>
      <c r="L4902" t="s">
        <v>14264</v>
      </c>
      <c r="M4902" t="s">
        <v>14265</v>
      </c>
      <c r="N4902">
        <v>2.2222222220000001</v>
      </c>
      <c r="O4902">
        <v>0</v>
      </c>
      <c r="P4902">
        <v>223</v>
      </c>
      <c r="Q4902">
        <v>0</v>
      </c>
      <c r="R4902">
        <v>13</v>
      </c>
      <c r="S4902">
        <v>0</v>
      </c>
      <c r="T4902">
        <v>12</v>
      </c>
      <c r="U4902">
        <v>0</v>
      </c>
      <c r="V4902">
        <v>0</v>
      </c>
      <c r="W4902">
        <v>0</v>
      </c>
      <c r="X4902">
        <v>56.56627539642534</v>
      </c>
      <c r="Y4902">
        <v>0</v>
      </c>
      <c r="Z4902">
        <v>2.5789419633499104</v>
      </c>
      <c r="AA4902">
        <v>0</v>
      </c>
      <c r="AB4902">
        <v>21.652876054802714</v>
      </c>
      <c r="AC4902">
        <v>0</v>
      </c>
      <c r="AD4902">
        <v>0</v>
      </c>
      <c r="AE4902">
        <v>80.798093414577963</v>
      </c>
    </row>
    <row r="4903" spans="1:31" x14ac:dyDescent="0.3">
      <c r="A4903">
        <v>2462629</v>
      </c>
      <c r="B4903">
        <v>1</v>
      </c>
      <c r="C4903" t="s">
        <v>81</v>
      </c>
      <c r="D4903" t="s">
        <v>122</v>
      </c>
      <c r="E4903" t="s">
        <v>169</v>
      </c>
      <c r="F4903" t="s">
        <v>14266</v>
      </c>
      <c r="G4903" t="s">
        <v>149</v>
      </c>
      <c r="H4903" t="s">
        <v>135</v>
      </c>
      <c r="I4903" t="s">
        <v>136</v>
      </c>
      <c r="J4903" t="s">
        <v>137</v>
      </c>
      <c r="K4903" t="s">
        <v>138</v>
      </c>
      <c r="L4903" t="s">
        <v>14267</v>
      </c>
      <c r="M4903" t="s">
        <v>14268</v>
      </c>
      <c r="N4903">
        <v>0.161111111</v>
      </c>
      <c r="O4903">
        <v>0</v>
      </c>
      <c r="P4903">
        <v>134</v>
      </c>
      <c r="Q4903">
        <v>0</v>
      </c>
      <c r="R4903">
        <v>0</v>
      </c>
      <c r="S4903">
        <v>3</v>
      </c>
      <c r="T4903">
        <v>15</v>
      </c>
      <c r="U4903">
        <v>0</v>
      </c>
      <c r="V4903">
        <v>0</v>
      </c>
      <c r="W4903">
        <v>0</v>
      </c>
      <c r="X4903">
        <v>1.8905376590147849</v>
      </c>
      <c r="Y4903">
        <v>0</v>
      </c>
      <c r="Z4903">
        <v>0</v>
      </c>
      <c r="AA4903">
        <v>0.5757998852724</v>
      </c>
      <c r="AB4903">
        <v>1.3912162837929185</v>
      </c>
      <c r="AC4903">
        <v>0</v>
      </c>
      <c r="AD4903">
        <v>0</v>
      </c>
      <c r="AE4903">
        <v>3.8575538280801034</v>
      </c>
    </row>
    <row r="4904" spans="1:31" x14ac:dyDescent="0.3">
      <c r="A4904">
        <v>2462506</v>
      </c>
      <c r="B4904">
        <v>1</v>
      </c>
      <c r="C4904" t="s">
        <v>80</v>
      </c>
      <c r="D4904" t="s">
        <v>87</v>
      </c>
      <c r="E4904" t="s">
        <v>159</v>
      </c>
      <c r="F4904" t="s">
        <v>14269</v>
      </c>
      <c r="G4904" t="s">
        <v>725</v>
      </c>
      <c r="H4904" t="s">
        <v>144</v>
      </c>
      <c r="I4904" t="s">
        <v>136</v>
      </c>
      <c r="J4904" t="s">
        <v>137</v>
      </c>
      <c r="K4904" t="s">
        <v>138</v>
      </c>
      <c r="L4904" t="s">
        <v>14270</v>
      </c>
      <c r="M4904" t="s">
        <v>14271</v>
      </c>
      <c r="N4904">
        <v>0.94277777699999998</v>
      </c>
      <c r="O4904">
        <v>0</v>
      </c>
      <c r="P4904">
        <v>324</v>
      </c>
      <c r="Q4904">
        <v>0</v>
      </c>
      <c r="R4904">
        <v>0</v>
      </c>
      <c r="S4904">
        <v>0</v>
      </c>
      <c r="T4904">
        <v>23</v>
      </c>
      <c r="U4904">
        <v>0</v>
      </c>
      <c r="V4904">
        <v>0</v>
      </c>
      <c r="W4904">
        <v>0</v>
      </c>
      <c r="X4904">
        <v>89.744521809679341</v>
      </c>
      <c r="Y4904">
        <v>0</v>
      </c>
      <c r="Z4904">
        <v>0</v>
      </c>
      <c r="AA4904">
        <v>0</v>
      </c>
      <c r="AB4904">
        <v>59.545120017121441</v>
      </c>
      <c r="AC4904">
        <v>0</v>
      </c>
      <c r="AD4904">
        <v>0</v>
      </c>
      <c r="AE4904">
        <v>149.28964182680079</v>
      </c>
    </row>
    <row r="4905" spans="1:31" x14ac:dyDescent="0.3">
      <c r="A4905">
        <v>2462529</v>
      </c>
      <c r="B4905">
        <v>1</v>
      </c>
      <c r="C4905" t="s">
        <v>81</v>
      </c>
      <c r="D4905" t="s">
        <v>128</v>
      </c>
      <c r="E4905" t="s">
        <v>132</v>
      </c>
      <c r="F4905" t="s">
        <v>14272</v>
      </c>
      <c r="G4905" t="s">
        <v>381</v>
      </c>
      <c r="H4905" t="s">
        <v>135</v>
      </c>
      <c r="I4905" t="s">
        <v>136</v>
      </c>
      <c r="J4905" t="s">
        <v>137</v>
      </c>
      <c r="K4905" t="s">
        <v>162</v>
      </c>
      <c r="L4905" t="s">
        <v>14273</v>
      </c>
      <c r="M4905" t="s">
        <v>14274</v>
      </c>
      <c r="N4905">
        <v>0.16666666599999999</v>
      </c>
      <c r="O4905">
        <v>0</v>
      </c>
      <c r="P4905">
        <v>0</v>
      </c>
      <c r="Q4905">
        <v>1</v>
      </c>
      <c r="R4905">
        <v>0</v>
      </c>
      <c r="S4905">
        <v>1</v>
      </c>
      <c r="T4905">
        <v>0</v>
      </c>
      <c r="U4905">
        <v>2</v>
      </c>
      <c r="V4905">
        <v>0</v>
      </c>
      <c r="W4905">
        <v>0</v>
      </c>
      <c r="X4905">
        <v>0</v>
      </c>
      <c r="Y4905">
        <v>0.13578393173141465</v>
      </c>
      <c r="Z4905">
        <v>0</v>
      </c>
      <c r="AA4905">
        <v>3.0544251235449114</v>
      </c>
      <c r="AB4905">
        <v>0</v>
      </c>
      <c r="AC4905">
        <v>22.779486496263548</v>
      </c>
      <c r="AD4905">
        <v>0</v>
      </c>
      <c r="AE4905">
        <v>25.969695551539875</v>
      </c>
    </row>
    <row r="4906" spans="1:31" x14ac:dyDescent="0.3">
      <c r="A4906">
        <v>2462460</v>
      </c>
      <c r="B4906">
        <v>1</v>
      </c>
      <c r="C4906" t="s">
        <v>81</v>
      </c>
      <c r="D4906" t="s">
        <v>128</v>
      </c>
      <c r="E4906" t="s">
        <v>182</v>
      </c>
      <c r="F4906" t="s">
        <v>14275</v>
      </c>
      <c r="G4906" t="s">
        <v>156</v>
      </c>
      <c r="H4906" t="s">
        <v>144</v>
      </c>
      <c r="I4906" t="s">
        <v>136</v>
      </c>
      <c r="J4906" t="s">
        <v>137</v>
      </c>
      <c r="K4906" t="s">
        <v>138</v>
      </c>
      <c r="L4906" t="s">
        <v>14276</v>
      </c>
      <c r="M4906" t="s">
        <v>14277</v>
      </c>
      <c r="N4906">
        <v>3.0497222220000002</v>
      </c>
      <c r="O4906">
        <v>0</v>
      </c>
      <c r="P4906">
        <v>0</v>
      </c>
      <c r="Q4906">
        <v>0</v>
      </c>
      <c r="R4906">
        <v>0</v>
      </c>
      <c r="S4906">
        <v>0</v>
      </c>
      <c r="T4906">
        <v>1</v>
      </c>
      <c r="U4906">
        <v>0</v>
      </c>
      <c r="V4906">
        <v>0</v>
      </c>
      <c r="W4906">
        <v>0</v>
      </c>
      <c r="X4906">
        <v>0</v>
      </c>
      <c r="Y4906">
        <v>0</v>
      </c>
      <c r="Z4906">
        <v>0</v>
      </c>
      <c r="AA4906">
        <v>0</v>
      </c>
      <c r="AB4906">
        <v>2.8158590066304243</v>
      </c>
      <c r="AC4906">
        <v>0</v>
      </c>
      <c r="AD4906">
        <v>0</v>
      </c>
      <c r="AE4906">
        <v>2.8158590066304243</v>
      </c>
    </row>
    <row r="4907" spans="1:31" x14ac:dyDescent="0.3">
      <c r="A4907">
        <v>2462483</v>
      </c>
      <c r="B4907">
        <v>1</v>
      </c>
      <c r="C4907" t="s">
        <v>80</v>
      </c>
      <c r="D4907" t="s">
        <v>103</v>
      </c>
      <c r="E4907" t="s">
        <v>147</v>
      </c>
      <c r="F4907" t="s">
        <v>2777</v>
      </c>
      <c r="G4907" t="s">
        <v>149</v>
      </c>
      <c r="H4907" t="s">
        <v>135</v>
      </c>
      <c r="I4907" t="s">
        <v>136</v>
      </c>
      <c r="J4907" t="s">
        <v>137</v>
      </c>
      <c r="K4907" t="s">
        <v>138</v>
      </c>
      <c r="L4907" t="s">
        <v>14278</v>
      </c>
      <c r="M4907" t="s">
        <v>14279</v>
      </c>
      <c r="N4907">
        <v>1.199166666</v>
      </c>
      <c r="O4907">
        <v>0</v>
      </c>
      <c r="P4907">
        <v>0</v>
      </c>
      <c r="Q4907">
        <v>0</v>
      </c>
      <c r="R4907">
        <v>0</v>
      </c>
      <c r="S4907">
        <v>1</v>
      </c>
      <c r="T4907">
        <v>1</v>
      </c>
      <c r="U4907">
        <v>0</v>
      </c>
      <c r="V4907">
        <v>0</v>
      </c>
      <c r="W4907">
        <v>0</v>
      </c>
      <c r="X4907">
        <v>0</v>
      </c>
      <c r="Y4907">
        <v>0</v>
      </c>
      <c r="Z4907">
        <v>0</v>
      </c>
      <c r="AA4907">
        <v>5.0361425407692026</v>
      </c>
      <c r="AB4907">
        <v>26.037762204080323</v>
      </c>
      <c r="AC4907">
        <v>0</v>
      </c>
      <c r="AD4907">
        <v>0</v>
      </c>
      <c r="AE4907">
        <v>31.073904744849525</v>
      </c>
    </row>
    <row r="4908" spans="1:31" x14ac:dyDescent="0.3">
      <c r="A4908">
        <v>2462297</v>
      </c>
      <c r="B4908">
        <v>1</v>
      </c>
      <c r="C4908" t="s">
        <v>80</v>
      </c>
      <c r="D4908" t="s">
        <v>88</v>
      </c>
      <c r="E4908" t="s">
        <v>169</v>
      </c>
      <c r="F4908" t="s">
        <v>14280</v>
      </c>
      <c r="G4908" t="s">
        <v>149</v>
      </c>
      <c r="H4908" t="s">
        <v>135</v>
      </c>
      <c r="I4908" t="s">
        <v>136</v>
      </c>
      <c r="J4908" t="s">
        <v>137</v>
      </c>
      <c r="K4908" t="s">
        <v>138</v>
      </c>
      <c r="L4908" t="s">
        <v>14281</v>
      </c>
      <c r="M4908" t="s">
        <v>14282</v>
      </c>
      <c r="N4908">
        <v>7.2499999999999995E-2</v>
      </c>
      <c r="O4908">
        <v>0</v>
      </c>
      <c r="P4908">
        <v>1178</v>
      </c>
      <c r="Q4908">
        <v>0</v>
      </c>
      <c r="R4908">
        <v>0</v>
      </c>
      <c r="S4908">
        <v>1</v>
      </c>
      <c r="T4908">
        <v>50</v>
      </c>
      <c r="U4908">
        <v>0</v>
      </c>
      <c r="V4908">
        <v>0</v>
      </c>
      <c r="W4908">
        <v>0</v>
      </c>
      <c r="X4908">
        <v>21.287291559574271</v>
      </c>
      <c r="Y4908">
        <v>0</v>
      </c>
      <c r="Z4908">
        <v>0</v>
      </c>
      <c r="AA4908">
        <v>7.9204868060970005E-2</v>
      </c>
      <c r="AB4908">
        <v>4.3549707196907912</v>
      </c>
      <c r="AC4908">
        <v>0</v>
      </c>
      <c r="AD4908">
        <v>0</v>
      </c>
      <c r="AE4908">
        <v>25.721467147326031</v>
      </c>
    </row>
    <row r="4909" spans="1:31" x14ac:dyDescent="0.3">
      <c r="A4909">
        <v>2462606</v>
      </c>
      <c r="B4909">
        <v>1</v>
      </c>
      <c r="C4909" t="s">
        <v>80</v>
      </c>
      <c r="D4909" t="s">
        <v>85</v>
      </c>
      <c r="E4909" t="s">
        <v>173</v>
      </c>
      <c r="F4909" t="s">
        <v>14283</v>
      </c>
      <c r="G4909" t="s">
        <v>175</v>
      </c>
      <c r="H4909" t="s">
        <v>144</v>
      </c>
      <c r="I4909" t="s">
        <v>136</v>
      </c>
      <c r="J4909" t="s">
        <v>137</v>
      </c>
      <c r="K4909" t="s">
        <v>138</v>
      </c>
      <c r="L4909" t="s">
        <v>14284</v>
      </c>
      <c r="M4909" t="s">
        <v>14285</v>
      </c>
      <c r="N4909">
        <v>4.403333333</v>
      </c>
      <c r="O4909">
        <v>0</v>
      </c>
      <c r="P4909">
        <v>2</v>
      </c>
      <c r="Q4909">
        <v>0</v>
      </c>
      <c r="R4909">
        <v>0</v>
      </c>
      <c r="S4909">
        <v>0</v>
      </c>
      <c r="T4909">
        <v>0</v>
      </c>
      <c r="U4909">
        <v>0</v>
      </c>
      <c r="V4909">
        <v>0</v>
      </c>
      <c r="W4909">
        <v>0</v>
      </c>
      <c r="X4909">
        <v>2.1419238749096192</v>
      </c>
      <c r="Y4909">
        <v>0</v>
      </c>
      <c r="Z4909">
        <v>0</v>
      </c>
      <c r="AA4909">
        <v>0</v>
      </c>
      <c r="AB4909">
        <v>0</v>
      </c>
      <c r="AC4909">
        <v>0</v>
      </c>
      <c r="AD4909">
        <v>0</v>
      </c>
      <c r="AE4909">
        <v>2.1419238749096192</v>
      </c>
    </row>
    <row r="4910" spans="1:31" x14ac:dyDescent="0.3">
      <c r="A4910">
        <v>2462755</v>
      </c>
      <c r="B4910">
        <v>1</v>
      </c>
      <c r="C4910" t="s">
        <v>81</v>
      </c>
      <c r="D4910" t="s">
        <v>123</v>
      </c>
      <c r="E4910" t="s">
        <v>141</v>
      </c>
      <c r="F4910" t="s">
        <v>14286</v>
      </c>
      <c r="G4910" t="s">
        <v>219</v>
      </c>
      <c r="H4910" t="s">
        <v>144</v>
      </c>
      <c r="I4910" t="s">
        <v>136</v>
      </c>
      <c r="J4910" t="s">
        <v>3</v>
      </c>
      <c r="K4910" t="s">
        <v>138</v>
      </c>
      <c r="L4910" t="s">
        <v>14287</v>
      </c>
      <c r="M4910" t="s">
        <v>14288</v>
      </c>
      <c r="N4910">
        <v>2.1519444440000002</v>
      </c>
      <c r="O4910">
        <v>0</v>
      </c>
      <c r="P4910">
        <v>30</v>
      </c>
      <c r="Q4910">
        <v>0</v>
      </c>
      <c r="R4910">
        <v>0</v>
      </c>
      <c r="S4910">
        <v>0</v>
      </c>
      <c r="T4910">
        <v>2</v>
      </c>
      <c r="U4910">
        <v>0</v>
      </c>
      <c r="V4910">
        <v>0</v>
      </c>
      <c r="W4910">
        <v>0</v>
      </c>
      <c r="X4910">
        <v>16.989617419413172</v>
      </c>
      <c r="Y4910">
        <v>0</v>
      </c>
      <c r="Z4910">
        <v>0</v>
      </c>
      <c r="AA4910">
        <v>0</v>
      </c>
      <c r="AB4910">
        <v>7.0544893489329089E-2</v>
      </c>
      <c r="AC4910">
        <v>0</v>
      </c>
      <c r="AD4910">
        <v>0</v>
      </c>
      <c r="AE4910">
        <v>17.060162312902502</v>
      </c>
    </row>
    <row r="4911" spans="1:31" x14ac:dyDescent="0.3">
      <c r="A4911">
        <v>2462589</v>
      </c>
      <c r="B4911">
        <v>1</v>
      </c>
      <c r="C4911" t="s">
        <v>80</v>
      </c>
      <c r="D4911" t="s">
        <v>101</v>
      </c>
      <c r="E4911" t="s">
        <v>159</v>
      </c>
      <c r="F4911" t="s">
        <v>14289</v>
      </c>
      <c r="G4911" t="s">
        <v>226</v>
      </c>
      <c r="H4911" t="s">
        <v>144</v>
      </c>
      <c r="I4911" t="s">
        <v>136</v>
      </c>
      <c r="J4911" t="s">
        <v>137</v>
      </c>
      <c r="K4911" t="s">
        <v>162</v>
      </c>
      <c r="L4911" t="s">
        <v>14290</v>
      </c>
      <c r="M4911" t="s">
        <v>14291</v>
      </c>
      <c r="N4911">
        <v>0.46055555500000001</v>
      </c>
      <c r="O4911">
        <v>0</v>
      </c>
      <c r="P4911">
        <v>329</v>
      </c>
      <c r="Q4911">
        <v>0</v>
      </c>
      <c r="R4911">
        <v>0</v>
      </c>
      <c r="S4911">
        <v>0</v>
      </c>
      <c r="T4911">
        <v>14</v>
      </c>
      <c r="U4911">
        <v>0</v>
      </c>
      <c r="V4911">
        <v>0</v>
      </c>
      <c r="W4911">
        <v>0</v>
      </c>
      <c r="X4911">
        <v>21.397802409325568</v>
      </c>
      <c r="Y4911">
        <v>0</v>
      </c>
      <c r="Z4911">
        <v>0</v>
      </c>
      <c r="AA4911">
        <v>0</v>
      </c>
      <c r="AB4911">
        <v>17.21598672987421</v>
      </c>
      <c r="AC4911">
        <v>0</v>
      </c>
      <c r="AD4911">
        <v>0</v>
      </c>
      <c r="AE4911">
        <v>38.613789139199781</v>
      </c>
    </row>
    <row r="4912" spans="1:31" x14ac:dyDescent="0.3">
      <c r="A4912">
        <v>2462420</v>
      </c>
      <c r="B4912">
        <v>1</v>
      </c>
      <c r="C4912" t="s">
        <v>80</v>
      </c>
      <c r="D4912" t="s">
        <v>103</v>
      </c>
      <c r="E4912" t="s">
        <v>169</v>
      </c>
      <c r="F4912" t="s">
        <v>7418</v>
      </c>
      <c r="G4912" t="s">
        <v>161</v>
      </c>
      <c r="H4912" t="s">
        <v>135</v>
      </c>
      <c r="I4912" t="s">
        <v>136</v>
      </c>
      <c r="J4912" t="s">
        <v>137</v>
      </c>
      <c r="K4912" t="s">
        <v>162</v>
      </c>
      <c r="L4912" t="s">
        <v>14292</v>
      </c>
      <c r="M4912" t="s">
        <v>14293</v>
      </c>
      <c r="N4912">
        <v>5.6130555549999999</v>
      </c>
      <c r="O4912">
        <v>0</v>
      </c>
      <c r="P4912">
        <v>818</v>
      </c>
      <c r="Q4912">
        <v>0</v>
      </c>
      <c r="R4912">
        <v>1</v>
      </c>
      <c r="S4912">
        <v>18</v>
      </c>
      <c r="T4912">
        <v>41</v>
      </c>
      <c r="U4912">
        <v>9</v>
      </c>
      <c r="V4912">
        <v>0</v>
      </c>
      <c r="W4912">
        <v>0</v>
      </c>
      <c r="X4912">
        <v>1140.1903984949222</v>
      </c>
      <c r="Y4912">
        <v>0</v>
      </c>
      <c r="Z4912">
        <v>10.799594085455169</v>
      </c>
      <c r="AA4912">
        <v>946.2895180178507</v>
      </c>
      <c r="AB4912">
        <v>215.50706527088815</v>
      </c>
      <c r="AC4912">
        <v>1409.2434563326017</v>
      </c>
      <c r="AD4912">
        <v>0</v>
      </c>
      <c r="AE4912">
        <v>3722.0300322017183</v>
      </c>
    </row>
    <row r="4913" spans="1:31" x14ac:dyDescent="0.3">
      <c r="A4913">
        <v>2462612</v>
      </c>
      <c r="B4913">
        <v>1</v>
      </c>
      <c r="C4913" t="s">
        <v>80</v>
      </c>
      <c r="D4913" t="s">
        <v>95</v>
      </c>
      <c r="E4913" t="s">
        <v>141</v>
      </c>
      <c r="F4913" t="s">
        <v>14294</v>
      </c>
      <c r="G4913" t="s">
        <v>200</v>
      </c>
      <c r="H4913" t="s">
        <v>144</v>
      </c>
      <c r="I4913" t="s">
        <v>136</v>
      </c>
      <c r="J4913" t="s">
        <v>137</v>
      </c>
      <c r="K4913" t="s">
        <v>138</v>
      </c>
      <c r="L4913" t="s">
        <v>14295</v>
      </c>
      <c r="M4913" t="s">
        <v>14296</v>
      </c>
      <c r="N4913">
        <v>1.395277777</v>
      </c>
      <c r="O4913">
        <v>0</v>
      </c>
      <c r="P4913">
        <v>2</v>
      </c>
      <c r="Q4913">
        <v>0</v>
      </c>
      <c r="R4913">
        <v>3</v>
      </c>
      <c r="S4913">
        <v>0</v>
      </c>
      <c r="T4913">
        <v>13</v>
      </c>
      <c r="U4913">
        <v>0</v>
      </c>
      <c r="V4913">
        <v>0</v>
      </c>
      <c r="W4913">
        <v>0</v>
      </c>
      <c r="X4913">
        <v>9.3594059198216679E-3</v>
      </c>
      <c r="Y4913">
        <v>0</v>
      </c>
      <c r="Z4913">
        <v>0.87587333622471886</v>
      </c>
      <c r="AA4913">
        <v>0</v>
      </c>
      <c r="AB4913">
        <v>33.523704557493566</v>
      </c>
      <c r="AC4913">
        <v>0</v>
      </c>
      <c r="AD4913">
        <v>0</v>
      </c>
      <c r="AE4913">
        <v>34.408937299638104</v>
      </c>
    </row>
    <row r="4914" spans="1:31" x14ac:dyDescent="0.3">
      <c r="A4914">
        <v>2462383</v>
      </c>
      <c r="B4914">
        <v>1</v>
      </c>
      <c r="C4914" t="s">
        <v>80</v>
      </c>
      <c r="D4914" t="s">
        <v>95</v>
      </c>
      <c r="E4914" t="s">
        <v>159</v>
      </c>
      <c r="F4914" t="s">
        <v>14297</v>
      </c>
      <c r="G4914" t="s">
        <v>725</v>
      </c>
      <c r="H4914" t="s">
        <v>144</v>
      </c>
      <c r="I4914" t="s">
        <v>136</v>
      </c>
      <c r="J4914" t="s">
        <v>137</v>
      </c>
      <c r="K4914" t="s">
        <v>138</v>
      </c>
      <c r="L4914" t="s">
        <v>14298</v>
      </c>
      <c r="M4914" t="s">
        <v>14299</v>
      </c>
      <c r="N4914">
        <v>3.2027777770000001</v>
      </c>
      <c r="O4914">
        <v>0</v>
      </c>
      <c r="P4914">
        <v>30</v>
      </c>
      <c r="Q4914">
        <v>0</v>
      </c>
      <c r="R4914">
        <v>20</v>
      </c>
      <c r="S4914">
        <v>0</v>
      </c>
      <c r="T4914">
        <v>25</v>
      </c>
      <c r="U4914">
        <v>0</v>
      </c>
      <c r="V4914">
        <v>0</v>
      </c>
      <c r="W4914">
        <v>0</v>
      </c>
      <c r="X4914">
        <v>26.16576516971482</v>
      </c>
      <c r="Y4914">
        <v>0</v>
      </c>
      <c r="Z4914">
        <v>4.6693488875376241</v>
      </c>
      <c r="AA4914">
        <v>0</v>
      </c>
      <c r="AB4914">
        <v>171.67744616031032</v>
      </c>
      <c r="AC4914">
        <v>0</v>
      </c>
      <c r="AD4914">
        <v>0</v>
      </c>
      <c r="AE4914">
        <v>202.51256021756276</v>
      </c>
    </row>
    <row r="4915" spans="1:31" x14ac:dyDescent="0.3">
      <c r="A4915">
        <v>2462569</v>
      </c>
      <c r="B4915">
        <v>1</v>
      </c>
      <c r="C4915" t="s">
        <v>80</v>
      </c>
      <c r="D4915" t="s">
        <v>90</v>
      </c>
      <c r="E4915" t="s">
        <v>182</v>
      </c>
      <c r="F4915" t="s">
        <v>8148</v>
      </c>
      <c r="G4915" t="s">
        <v>143</v>
      </c>
      <c r="H4915" t="s">
        <v>144</v>
      </c>
      <c r="I4915" t="s">
        <v>136</v>
      </c>
      <c r="J4915" t="s">
        <v>137</v>
      </c>
      <c r="K4915" t="s">
        <v>138</v>
      </c>
      <c r="L4915" t="s">
        <v>14300</v>
      </c>
      <c r="M4915" t="s">
        <v>14301</v>
      </c>
      <c r="N4915">
        <v>7.2561111110000001</v>
      </c>
      <c r="O4915">
        <v>0</v>
      </c>
      <c r="P4915">
        <v>53</v>
      </c>
      <c r="Q4915">
        <v>0</v>
      </c>
      <c r="R4915">
        <v>0</v>
      </c>
      <c r="S4915">
        <v>0</v>
      </c>
      <c r="T4915">
        <v>1</v>
      </c>
      <c r="U4915">
        <v>0</v>
      </c>
      <c r="V4915">
        <v>0</v>
      </c>
      <c r="W4915">
        <v>0</v>
      </c>
      <c r="X4915">
        <v>136.41553548322676</v>
      </c>
      <c r="Y4915">
        <v>0</v>
      </c>
      <c r="Z4915">
        <v>0</v>
      </c>
      <c r="AA4915">
        <v>0</v>
      </c>
      <c r="AB4915">
        <v>10.329133438904435</v>
      </c>
      <c r="AC4915">
        <v>0</v>
      </c>
      <c r="AD4915">
        <v>0</v>
      </c>
      <c r="AE4915">
        <v>146.74466892213121</v>
      </c>
    </row>
    <row r="4916" spans="1:31" x14ac:dyDescent="0.3">
      <c r="A4916">
        <v>2462426</v>
      </c>
      <c r="B4916">
        <v>1</v>
      </c>
      <c r="C4916" t="s">
        <v>80</v>
      </c>
      <c r="D4916" t="s">
        <v>106</v>
      </c>
      <c r="E4916" t="s">
        <v>169</v>
      </c>
      <c r="F4916" t="s">
        <v>3486</v>
      </c>
      <c r="G4916" t="s">
        <v>149</v>
      </c>
      <c r="H4916" t="s">
        <v>135</v>
      </c>
      <c r="I4916" t="s">
        <v>136</v>
      </c>
      <c r="J4916" t="s">
        <v>137</v>
      </c>
      <c r="K4916" t="s">
        <v>138</v>
      </c>
      <c r="L4916" t="s">
        <v>14302</v>
      </c>
      <c r="M4916" t="s">
        <v>14303</v>
      </c>
      <c r="N4916">
        <v>0.61861111099999999</v>
      </c>
      <c r="O4916">
        <v>1</v>
      </c>
      <c r="P4916">
        <v>815</v>
      </c>
      <c r="Q4916">
        <v>46</v>
      </c>
      <c r="R4916">
        <v>35</v>
      </c>
      <c r="S4916">
        <v>7</v>
      </c>
      <c r="T4916">
        <v>85</v>
      </c>
      <c r="U4916">
        <v>1</v>
      </c>
      <c r="V4916">
        <v>0</v>
      </c>
      <c r="W4916">
        <v>0.13073703633740971</v>
      </c>
      <c r="X4916">
        <v>109.6074176023908</v>
      </c>
      <c r="Y4916">
        <v>60.629438540259599</v>
      </c>
      <c r="Z4916">
        <v>9.1600626502009792</v>
      </c>
      <c r="AA4916">
        <v>79.124921997266227</v>
      </c>
      <c r="AB4916">
        <v>36.859101490953506</v>
      </c>
      <c r="AC4916">
        <v>37.68928701434583</v>
      </c>
      <c r="AD4916">
        <v>0</v>
      </c>
      <c r="AE4916">
        <v>333.20096633175439</v>
      </c>
    </row>
    <row r="4917" spans="1:31" x14ac:dyDescent="0.3">
      <c r="A4917">
        <v>2462669</v>
      </c>
      <c r="B4917">
        <v>1</v>
      </c>
      <c r="C4917" t="s">
        <v>81</v>
      </c>
      <c r="D4917" t="s">
        <v>117</v>
      </c>
      <c r="E4917" t="s">
        <v>173</v>
      </c>
      <c r="F4917" t="s">
        <v>14304</v>
      </c>
      <c r="G4917" t="s">
        <v>175</v>
      </c>
      <c r="H4917" t="s">
        <v>144</v>
      </c>
      <c r="I4917" t="s">
        <v>136</v>
      </c>
      <c r="J4917" t="s">
        <v>137</v>
      </c>
      <c r="K4917" t="s">
        <v>138</v>
      </c>
      <c r="L4917" t="s">
        <v>14305</v>
      </c>
      <c r="M4917" t="s">
        <v>14306</v>
      </c>
      <c r="N4917">
        <v>1.3125</v>
      </c>
      <c r="O4917">
        <v>0</v>
      </c>
      <c r="P4917">
        <v>1</v>
      </c>
      <c r="Q4917">
        <v>0</v>
      </c>
      <c r="R4917">
        <v>0</v>
      </c>
      <c r="S4917">
        <v>0</v>
      </c>
      <c r="T4917">
        <v>0</v>
      </c>
      <c r="U4917">
        <v>0</v>
      </c>
      <c r="V4917">
        <v>0</v>
      </c>
      <c r="W4917">
        <v>0</v>
      </c>
      <c r="X4917">
        <v>0.80058488468956968</v>
      </c>
      <c r="Y4917">
        <v>0</v>
      </c>
      <c r="Z4917">
        <v>0</v>
      </c>
      <c r="AA4917">
        <v>0</v>
      </c>
      <c r="AB4917">
        <v>0</v>
      </c>
      <c r="AC4917">
        <v>0</v>
      </c>
      <c r="AD4917">
        <v>0</v>
      </c>
      <c r="AE4917">
        <v>0.80058488468956968</v>
      </c>
    </row>
    <row r="4918" spans="1:31" x14ac:dyDescent="0.3">
      <c r="A4918">
        <v>2462775</v>
      </c>
      <c r="B4918">
        <v>1</v>
      </c>
      <c r="C4918" t="s">
        <v>80</v>
      </c>
      <c r="D4918" t="s">
        <v>96</v>
      </c>
      <c r="E4918" t="s">
        <v>141</v>
      </c>
      <c r="F4918" t="s">
        <v>14307</v>
      </c>
      <c r="G4918" t="s">
        <v>156</v>
      </c>
      <c r="H4918" t="s">
        <v>144</v>
      </c>
      <c r="I4918" t="s">
        <v>136</v>
      </c>
      <c r="J4918" t="s">
        <v>137</v>
      </c>
      <c r="K4918" t="s">
        <v>138</v>
      </c>
      <c r="L4918" t="s">
        <v>14308</v>
      </c>
      <c r="M4918" t="s">
        <v>14309</v>
      </c>
      <c r="N4918">
        <v>0.67722222200000004</v>
      </c>
      <c r="O4918">
        <v>0</v>
      </c>
      <c r="P4918">
        <v>0</v>
      </c>
      <c r="Q4918">
        <v>0</v>
      </c>
      <c r="R4918">
        <v>0</v>
      </c>
      <c r="S4918">
        <v>0</v>
      </c>
      <c r="T4918">
        <v>1</v>
      </c>
      <c r="U4918">
        <v>0</v>
      </c>
      <c r="V4918">
        <v>0</v>
      </c>
      <c r="W4918">
        <v>0</v>
      </c>
      <c r="X4918">
        <v>0</v>
      </c>
      <c r="Y4918">
        <v>0</v>
      </c>
      <c r="Z4918">
        <v>0</v>
      </c>
      <c r="AA4918">
        <v>0</v>
      </c>
      <c r="AB4918">
        <v>1.5513801748394533</v>
      </c>
      <c r="AC4918">
        <v>0</v>
      </c>
      <c r="AD4918">
        <v>0</v>
      </c>
      <c r="AE4918">
        <v>1.5513801748394533</v>
      </c>
    </row>
    <row r="4919" spans="1:31" x14ac:dyDescent="0.3">
      <c r="A4919">
        <v>2462377</v>
      </c>
      <c r="B4919">
        <v>1</v>
      </c>
      <c r="C4919" t="s">
        <v>81</v>
      </c>
      <c r="D4919" t="s">
        <v>118</v>
      </c>
      <c r="E4919" t="s">
        <v>147</v>
      </c>
      <c r="F4919" t="s">
        <v>14310</v>
      </c>
      <c r="G4919" t="s">
        <v>161</v>
      </c>
      <c r="H4919" t="s">
        <v>135</v>
      </c>
      <c r="I4919" t="s">
        <v>136</v>
      </c>
      <c r="J4919" t="s">
        <v>137</v>
      </c>
      <c r="K4919" t="s">
        <v>162</v>
      </c>
      <c r="L4919" t="s">
        <v>14311</v>
      </c>
      <c r="M4919" t="s">
        <v>14312</v>
      </c>
      <c r="N4919">
        <v>8.170555555</v>
      </c>
      <c r="O4919">
        <v>0</v>
      </c>
      <c r="P4919">
        <v>0</v>
      </c>
      <c r="Q4919">
        <v>14</v>
      </c>
      <c r="R4919">
        <v>0</v>
      </c>
      <c r="S4919">
        <v>5</v>
      </c>
      <c r="T4919">
        <v>0</v>
      </c>
      <c r="U4919">
        <v>0</v>
      </c>
      <c r="V4919">
        <v>0</v>
      </c>
      <c r="W4919">
        <v>0</v>
      </c>
      <c r="X4919">
        <v>0</v>
      </c>
      <c r="Y4919">
        <v>132.00487570368787</v>
      </c>
      <c r="Z4919">
        <v>0</v>
      </c>
      <c r="AA4919">
        <v>198.6441232361916</v>
      </c>
      <c r="AB4919">
        <v>0</v>
      </c>
      <c r="AC4919">
        <v>0</v>
      </c>
      <c r="AD4919">
        <v>0</v>
      </c>
      <c r="AE4919">
        <v>330.64899893987945</v>
      </c>
    </row>
    <row r="4920" spans="1:31" x14ac:dyDescent="0.3">
      <c r="A4920">
        <v>2462526</v>
      </c>
      <c r="B4920">
        <v>1</v>
      </c>
      <c r="C4920" t="s">
        <v>80</v>
      </c>
      <c r="D4920" t="s">
        <v>82</v>
      </c>
      <c r="E4920" t="s">
        <v>141</v>
      </c>
      <c r="F4920" t="s">
        <v>11150</v>
      </c>
      <c r="G4920" t="s">
        <v>410</v>
      </c>
      <c r="H4920" t="s">
        <v>144</v>
      </c>
      <c r="I4920" t="s">
        <v>136</v>
      </c>
      <c r="J4920" t="s">
        <v>137</v>
      </c>
      <c r="K4920" t="s">
        <v>138</v>
      </c>
      <c r="L4920" t="s">
        <v>14313</v>
      </c>
      <c r="M4920" t="s">
        <v>14314</v>
      </c>
      <c r="N4920">
        <v>1.8052777769999999</v>
      </c>
      <c r="O4920">
        <v>0</v>
      </c>
      <c r="P4920">
        <v>75</v>
      </c>
      <c r="Q4920">
        <v>0</v>
      </c>
      <c r="R4920">
        <v>0</v>
      </c>
      <c r="S4920">
        <v>0</v>
      </c>
      <c r="T4920">
        <v>23</v>
      </c>
      <c r="U4920">
        <v>0</v>
      </c>
      <c r="V4920">
        <v>0</v>
      </c>
      <c r="W4920">
        <v>0</v>
      </c>
      <c r="X4920">
        <v>32.541027927422171</v>
      </c>
      <c r="Y4920">
        <v>0</v>
      </c>
      <c r="Z4920">
        <v>0</v>
      </c>
      <c r="AA4920">
        <v>0</v>
      </c>
      <c r="AB4920">
        <v>30.91342218577438</v>
      </c>
      <c r="AC4920">
        <v>0</v>
      </c>
      <c r="AD4920">
        <v>0</v>
      </c>
      <c r="AE4920">
        <v>63.45445011319655</v>
      </c>
    </row>
    <row r="4921" spans="1:31" x14ac:dyDescent="0.3">
      <c r="A4921">
        <v>2462386</v>
      </c>
      <c r="B4921">
        <v>1</v>
      </c>
      <c r="C4921" t="s">
        <v>81</v>
      </c>
      <c r="D4921" t="s">
        <v>120</v>
      </c>
      <c r="E4921" t="s">
        <v>169</v>
      </c>
      <c r="F4921" t="s">
        <v>14315</v>
      </c>
      <c r="G4921" t="s">
        <v>149</v>
      </c>
      <c r="H4921" t="s">
        <v>135</v>
      </c>
      <c r="I4921" t="s">
        <v>136</v>
      </c>
      <c r="J4921" t="s">
        <v>137</v>
      </c>
      <c r="K4921" t="s">
        <v>138</v>
      </c>
      <c r="L4921" t="s">
        <v>14316</v>
      </c>
      <c r="M4921" t="s">
        <v>14317</v>
      </c>
      <c r="N4921">
        <v>2.8463888879999999</v>
      </c>
      <c r="O4921">
        <v>0</v>
      </c>
      <c r="P4921">
        <v>0</v>
      </c>
      <c r="Q4921">
        <v>50</v>
      </c>
      <c r="R4921">
        <v>121</v>
      </c>
      <c r="S4921">
        <v>6</v>
      </c>
      <c r="T4921">
        <v>5</v>
      </c>
      <c r="U4921">
        <v>0</v>
      </c>
      <c r="V4921">
        <v>0</v>
      </c>
      <c r="W4921">
        <v>0</v>
      </c>
      <c r="X4921">
        <v>0</v>
      </c>
      <c r="Y4921">
        <v>101.34092830826343</v>
      </c>
      <c r="Z4921">
        <v>147.78312218695271</v>
      </c>
      <c r="AA4921">
        <v>10.196834456650816</v>
      </c>
      <c r="AB4921">
        <v>9.9033123258303899</v>
      </c>
      <c r="AC4921">
        <v>0</v>
      </c>
      <c r="AD4921">
        <v>0</v>
      </c>
      <c r="AE4921">
        <v>269.22419727769733</v>
      </c>
    </row>
    <row r="4922" spans="1:31" x14ac:dyDescent="0.3">
      <c r="A4922">
        <v>2462741</v>
      </c>
      <c r="B4922">
        <v>1</v>
      </c>
      <c r="C4922" t="s">
        <v>81</v>
      </c>
      <c r="D4922" t="s">
        <v>116</v>
      </c>
      <c r="E4922" t="s">
        <v>132</v>
      </c>
      <c r="F4922" t="s">
        <v>14318</v>
      </c>
      <c r="G4922" t="s">
        <v>134</v>
      </c>
      <c r="H4922" t="s">
        <v>135</v>
      </c>
      <c r="I4922" t="s">
        <v>136</v>
      </c>
      <c r="J4922" t="s">
        <v>137</v>
      </c>
      <c r="K4922" t="s">
        <v>138</v>
      </c>
      <c r="L4922" t="s">
        <v>14319</v>
      </c>
      <c r="M4922" t="s">
        <v>14320</v>
      </c>
      <c r="N4922">
        <v>0.45972222200000001</v>
      </c>
      <c r="O4922">
        <v>0</v>
      </c>
      <c r="P4922">
        <v>778</v>
      </c>
      <c r="Q4922">
        <v>4</v>
      </c>
      <c r="R4922">
        <v>41</v>
      </c>
      <c r="S4922">
        <v>0</v>
      </c>
      <c r="T4922">
        <v>104</v>
      </c>
      <c r="U4922">
        <v>1</v>
      </c>
      <c r="V4922">
        <v>0</v>
      </c>
      <c r="W4922">
        <v>0</v>
      </c>
      <c r="X4922">
        <v>80.09921434863881</v>
      </c>
      <c r="Y4922">
        <v>2.1595046128113444</v>
      </c>
      <c r="Z4922">
        <v>2.4869288504208993</v>
      </c>
      <c r="AA4922">
        <v>0</v>
      </c>
      <c r="AB4922">
        <v>15.034358379154634</v>
      </c>
      <c r="AC4922">
        <v>19.394112191376486</v>
      </c>
      <c r="AD4922">
        <v>0</v>
      </c>
      <c r="AE4922">
        <v>119.17411838240218</v>
      </c>
    </row>
    <row r="4923" spans="1:31" x14ac:dyDescent="0.3">
      <c r="A4923">
        <v>2462532</v>
      </c>
      <c r="B4923">
        <v>1</v>
      </c>
      <c r="C4923" t="s">
        <v>80</v>
      </c>
      <c r="D4923" t="s">
        <v>95</v>
      </c>
      <c r="E4923" t="s">
        <v>173</v>
      </c>
      <c r="F4923" t="s">
        <v>14321</v>
      </c>
      <c r="G4923" t="s">
        <v>219</v>
      </c>
      <c r="H4923" t="s">
        <v>144</v>
      </c>
      <c r="I4923" t="s">
        <v>136</v>
      </c>
      <c r="J4923" t="s">
        <v>3</v>
      </c>
      <c r="K4923" t="s">
        <v>138</v>
      </c>
      <c r="L4923" t="s">
        <v>14322</v>
      </c>
      <c r="M4923" t="s">
        <v>14323</v>
      </c>
      <c r="N4923">
        <v>6.6180555549999998</v>
      </c>
      <c r="O4923">
        <v>0</v>
      </c>
      <c r="P4923">
        <v>1</v>
      </c>
      <c r="Q4923">
        <v>0</v>
      </c>
      <c r="R4923">
        <v>0</v>
      </c>
      <c r="S4923">
        <v>0</v>
      </c>
      <c r="T4923">
        <v>0</v>
      </c>
      <c r="U4923">
        <v>0</v>
      </c>
      <c r="V4923">
        <v>0</v>
      </c>
      <c r="W4923">
        <v>0</v>
      </c>
      <c r="X4923">
        <v>2.7414835116753612E-5</v>
      </c>
      <c r="Y4923">
        <v>0</v>
      </c>
      <c r="Z4923">
        <v>0</v>
      </c>
      <c r="AA4923">
        <v>0</v>
      </c>
      <c r="AB4923">
        <v>0</v>
      </c>
      <c r="AC4923">
        <v>0</v>
      </c>
      <c r="AD4923">
        <v>0</v>
      </c>
      <c r="AE4923">
        <v>2.7414835116753612E-5</v>
      </c>
    </row>
    <row r="4924" spans="1:31" x14ac:dyDescent="0.3">
      <c r="A4924">
        <v>2462787</v>
      </c>
      <c r="B4924">
        <v>1</v>
      </c>
      <c r="C4924" t="s">
        <v>80</v>
      </c>
      <c r="D4924" t="s">
        <v>83</v>
      </c>
      <c r="E4924" t="s">
        <v>182</v>
      </c>
      <c r="F4924" t="s">
        <v>14324</v>
      </c>
      <c r="G4924" t="s">
        <v>259</v>
      </c>
      <c r="H4924" t="s">
        <v>144</v>
      </c>
      <c r="I4924" t="s">
        <v>136</v>
      </c>
      <c r="J4924" t="s">
        <v>137</v>
      </c>
      <c r="K4924" t="s">
        <v>138</v>
      </c>
      <c r="L4924" t="s">
        <v>14325</v>
      </c>
      <c r="M4924" t="s">
        <v>14326</v>
      </c>
      <c r="N4924">
        <v>0.96333333300000001</v>
      </c>
      <c r="O4924">
        <v>0</v>
      </c>
      <c r="P4924">
        <v>27</v>
      </c>
      <c r="Q4924">
        <v>0</v>
      </c>
      <c r="R4924">
        <v>0</v>
      </c>
      <c r="S4924">
        <v>0</v>
      </c>
      <c r="T4924">
        <v>4</v>
      </c>
      <c r="U4924">
        <v>0</v>
      </c>
      <c r="V4924">
        <v>0</v>
      </c>
      <c r="W4924">
        <v>0</v>
      </c>
      <c r="X4924">
        <v>8.2788637325709704</v>
      </c>
      <c r="Y4924">
        <v>0</v>
      </c>
      <c r="Z4924">
        <v>0</v>
      </c>
      <c r="AA4924">
        <v>0</v>
      </c>
      <c r="AB4924">
        <v>0.86422442996245408</v>
      </c>
      <c r="AC4924">
        <v>0</v>
      </c>
      <c r="AD4924">
        <v>0</v>
      </c>
      <c r="AE4924">
        <v>9.1430881625334237</v>
      </c>
    </row>
    <row r="4925" spans="1:31" x14ac:dyDescent="0.3">
      <c r="A4925">
        <v>2462392</v>
      </c>
      <c r="B4925">
        <v>1</v>
      </c>
      <c r="C4925" t="s">
        <v>81</v>
      </c>
      <c r="D4925" t="s">
        <v>117</v>
      </c>
      <c r="E4925" t="s">
        <v>169</v>
      </c>
      <c r="F4925" t="s">
        <v>14327</v>
      </c>
      <c r="G4925" t="s">
        <v>149</v>
      </c>
      <c r="H4925" t="s">
        <v>135</v>
      </c>
      <c r="I4925" t="s">
        <v>136</v>
      </c>
      <c r="J4925" t="s">
        <v>137</v>
      </c>
      <c r="K4925" t="s">
        <v>138</v>
      </c>
      <c r="L4925" t="s">
        <v>14328</v>
      </c>
      <c r="M4925" t="s">
        <v>14329</v>
      </c>
      <c r="N4925">
        <v>0.229444444</v>
      </c>
      <c r="O4925">
        <v>1</v>
      </c>
      <c r="P4925">
        <v>2447</v>
      </c>
      <c r="Q4925">
        <v>40</v>
      </c>
      <c r="R4925">
        <v>87</v>
      </c>
      <c r="S4925">
        <v>21</v>
      </c>
      <c r="T4925">
        <v>245</v>
      </c>
      <c r="U4925">
        <v>7</v>
      </c>
      <c r="V4925">
        <v>0</v>
      </c>
      <c r="W4925">
        <v>7.1920620190557949E-2</v>
      </c>
      <c r="X4925">
        <v>66.547766384844735</v>
      </c>
      <c r="Y4925">
        <v>25.819193624087408</v>
      </c>
      <c r="Z4925">
        <v>3.2908354558779536</v>
      </c>
      <c r="AA4925">
        <v>14.869653351299904</v>
      </c>
      <c r="AB4925">
        <v>29.048371814591679</v>
      </c>
      <c r="AC4925">
        <v>73.714912127686844</v>
      </c>
      <c r="AD4925">
        <v>0</v>
      </c>
      <c r="AE4925">
        <v>213.36265337857907</v>
      </c>
    </row>
    <row r="4926" spans="1:31" x14ac:dyDescent="0.3">
      <c r="A4926">
        <v>2462346</v>
      </c>
      <c r="B4926">
        <v>1</v>
      </c>
      <c r="C4926" t="s">
        <v>80</v>
      </c>
      <c r="D4926" t="s">
        <v>95</v>
      </c>
      <c r="E4926" t="s">
        <v>147</v>
      </c>
      <c r="F4926" t="s">
        <v>14330</v>
      </c>
      <c r="G4926" t="s">
        <v>134</v>
      </c>
      <c r="H4926" t="s">
        <v>135</v>
      </c>
      <c r="I4926" t="s">
        <v>136</v>
      </c>
      <c r="J4926" t="s">
        <v>137</v>
      </c>
      <c r="K4926" t="s">
        <v>138</v>
      </c>
      <c r="L4926" t="s">
        <v>14331</v>
      </c>
      <c r="M4926" t="s">
        <v>14332</v>
      </c>
      <c r="N4926">
        <v>1.4611111109999999</v>
      </c>
      <c r="O4926">
        <v>0</v>
      </c>
      <c r="P4926">
        <v>4</v>
      </c>
      <c r="Q4926">
        <v>1</v>
      </c>
      <c r="R4926">
        <v>1</v>
      </c>
      <c r="S4926">
        <v>2</v>
      </c>
      <c r="T4926">
        <v>3</v>
      </c>
      <c r="U4926">
        <v>0</v>
      </c>
      <c r="V4926">
        <v>0</v>
      </c>
      <c r="W4926">
        <v>0</v>
      </c>
      <c r="X4926">
        <v>0.94453296333474657</v>
      </c>
      <c r="Y4926">
        <v>0.90974049965649095</v>
      </c>
      <c r="Z4926">
        <v>0.32532276841820579</v>
      </c>
      <c r="AA4926">
        <v>4.2195299653989364</v>
      </c>
      <c r="AB4926">
        <v>0.65177345412909315</v>
      </c>
      <c r="AC4926">
        <v>0</v>
      </c>
      <c r="AD4926">
        <v>0</v>
      </c>
      <c r="AE4926">
        <v>7.0508996509374731</v>
      </c>
    </row>
    <row r="4927" spans="1:31" x14ac:dyDescent="0.3">
      <c r="A4927">
        <v>2462701</v>
      </c>
      <c r="B4927">
        <v>1</v>
      </c>
      <c r="C4927" t="s">
        <v>80</v>
      </c>
      <c r="D4927" t="s">
        <v>93</v>
      </c>
      <c r="E4927" t="s">
        <v>173</v>
      </c>
      <c r="F4927" t="s">
        <v>14333</v>
      </c>
      <c r="G4927" t="s">
        <v>175</v>
      </c>
      <c r="H4927" t="s">
        <v>144</v>
      </c>
      <c r="I4927" t="s">
        <v>136</v>
      </c>
      <c r="J4927" t="s">
        <v>137</v>
      </c>
      <c r="K4927" t="s">
        <v>138</v>
      </c>
      <c r="L4927" t="s">
        <v>14334</v>
      </c>
      <c r="M4927" t="s">
        <v>14335</v>
      </c>
      <c r="N4927">
        <v>4.5049999999999999</v>
      </c>
      <c r="O4927">
        <v>0</v>
      </c>
      <c r="P4927">
        <v>1</v>
      </c>
      <c r="Q4927">
        <v>0</v>
      </c>
      <c r="R4927">
        <v>0</v>
      </c>
      <c r="S4927">
        <v>0</v>
      </c>
      <c r="T4927">
        <v>0</v>
      </c>
      <c r="U4927">
        <v>0</v>
      </c>
      <c r="V4927">
        <v>0</v>
      </c>
      <c r="W4927">
        <v>0</v>
      </c>
      <c r="X4927">
        <v>3.84234026630459</v>
      </c>
      <c r="Y4927">
        <v>0</v>
      </c>
      <c r="Z4927">
        <v>0</v>
      </c>
      <c r="AA4927">
        <v>0</v>
      </c>
      <c r="AB4927">
        <v>0</v>
      </c>
      <c r="AC4927">
        <v>0</v>
      </c>
      <c r="AD4927">
        <v>0</v>
      </c>
      <c r="AE4927">
        <v>3.84234026630459</v>
      </c>
    </row>
    <row r="4928" spans="1:31" x14ac:dyDescent="0.3">
      <c r="A4928">
        <v>2462309</v>
      </c>
      <c r="B4928">
        <v>1</v>
      </c>
      <c r="C4928" t="s">
        <v>80</v>
      </c>
      <c r="D4928" t="s">
        <v>104</v>
      </c>
      <c r="E4928" t="s">
        <v>169</v>
      </c>
      <c r="F4928" t="s">
        <v>14336</v>
      </c>
      <c r="G4928" t="s">
        <v>149</v>
      </c>
      <c r="H4928" t="s">
        <v>135</v>
      </c>
      <c r="I4928" t="s">
        <v>136</v>
      </c>
      <c r="J4928" t="s">
        <v>137</v>
      </c>
      <c r="K4928" t="s">
        <v>138</v>
      </c>
      <c r="L4928" t="s">
        <v>14337</v>
      </c>
      <c r="M4928" t="s">
        <v>14338</v>
      </c>
      <c r="N4928">
        <v>0.41</v>
      </c>
      <c r="O4928">
        <v>21</v>
      </c>
      <c r="P4928">
        <v>141</v>
      </c>
      <c r="Q4928">
        <v>143</v>
      </c>
      <c r="R4928">
        <v>316</v>
      </c>
      <c r="S4928">
        <v>48</v>
      </c>
      <c r="T4928">
        <v>95</v>
      </c>
      <c r="U4928">
        <v>15</v>
      </c>
      <c r="V4928">
        <v>0</v>
      </c>
      <c r="W4928">
        <v>1.7839961232745725</v>
      </c>
      <c r="X4928">
        <v>10.027569975131614</v>
      </c>
      <c r="Y4928">
        <v>32.062417753944089</v>
      </c>
      <c r="Z4928">
        <v>24.225431571910541</v>
      </c>
      <c r="AA4928">
        <v>62.206877136683211</v>
      </c>
      <c r="AB4928">
        <v>10.735127360272127</v>
      </c>
      <c r="AC4928">
        <v>251.43904541358566</v>
      </c>
      <c r="AD4928">
        <v>0</v>
      </c>
      <c r="AE4928">
        <v>392.48046533480181</v>
      </c>
    </row>
    <row r="4929" spans="1:31" x14ac:dyDescent="0.3">
      <c r="A4929">
        <v>2462641</v>
      </c>
      <c r="B4929">
        <v>1</v>
      </c>
      <c r="C4929" t="s">
        <v>81</v>
      </c>
      <c r="D4929" t="s">
        <v>127</v>
      </c>
      <c r="E4929" t="s">
        <v>159</v>
      </c>
      <c r="F4929" t="s">
        <v>14339</v>
      </c>
      <c r="G4929" t="s">
        <v>725</v>
      </c>
      <c r="H4929" t="s">
        <v>144</v>
      </c>
      <c r="I4929" t="s">
        <v>136</v>
      </c>
      <c r="J4929" t="s">
        <v>137</v>
      </c>
      <c r="K4929" t="s">
        <v>138</v>
      </c>
      <c r="L4929" t="s">
        <v>14340</v>
      </c>
      <c r="M4929" t="s">
        <v>14341</v>
      </c>
      <c r="N4929">
        <v>6.7247222219999996</v>
      </c>
      <c r="O4929">
        <v>0</v>
      </c>
      <c r="P4929">
        <v>67</v>
      </c>
      <c r="Q4929">
        <v>0</v>
      </c>
      <c r="R4929">
        <v>18</v>
      </c>
      <c r="S4929">
        <v>0</v>
      </c>
      <c r="T4929">
        <v>18</v>
      </c>
      <c r="U4929">
        <v>0</v>
      </c>
      <c r="V4929">
        <v>0</v>
      </c>
      <c r="W4929">
        <v>0</v>
      </c>
      <c r="X4929">
        <v>109.01414225303108</v>
      </c>
      <c r="Y4929">
        <v>0</v>
      </c>
      <c r="Z4929">
        <v>34.672205309506815</v>
      </c>
      <c r="AA4929">
        <v>0</v>
      </c>
      <c r="AB4929">
        <v>57.753609156221479</v>
      </c>
      <c r="AC4929">
        <v>0</v>
      </c>
      <c r="AD4929">
        <v>0</v>
      </c>
      <c r="AE4929">
        <v>201.43995671875936</v>
      </c>
    </row>
    <row r="4930" spans="1:31" x14ac:dyDescent="0.3">
      <c r="A4930">
        <v>2462472</v>
      </c>
      <c r="B4930">
        <v>1</v>
      </c>
      <c r="C4930" t="s">
        <v>81</v>
      </c>
      <c r="D4930" t="s">
        <v>127</v>
      </c>
      <c r="E4930" t="s">
        <v>147</v>
      </c>
      <c r="F4930" t="s">
        <v>14342</v>
      </c>
      <c r="G4930" t="s">
        <v>149</v>
      </c>
      <c r="H4930" t="s">
        <v>135</v>
      </c>
      <c r="I4930" t="s">
        <v>136</v>
      </c>
      <c r="J4930" t="s">
        <v>137</v>
      </c>
      <c r="K4930" t="s">
        <v>138</v>
      </c>
      <c r="L4930" t="s">
        <v>14343</v>
      </c>
      <c r="M4930" t="s">
        <v>14344</v>
      </c>
      <c r="N4930">
        <v>3.3769444439999998</v>
      </c>
      <c r="O4930">
        <v>0</v>
      </c>
      <c r="P4930">
        <v>437</v>
      </c>
      <c r="Q4930">
        <v>31</v>
      </c>
      <c r="R4930">
        <v>61</v>
      </c>
      <c r="S4930">
        <v>3</v>
      </c>
      <c r="T4930">
        <v>33</v>
      </c>
      <c r="U4930">
        <v>0</v>
      </c>
      <c r="V4930">
        <v>0</v>
      </c>
      <c r="W4930">
        <v>0</v>
      </c>
      <c r="X4930">
        <v>270.48283347135646</v>
      </c>
      <c r="Y4930">
        <v>33.782412598300226</v>
      </c>
      <c r="Z4930">
        <v>46.244449390812065</v>
      </c>
      <c r="AA4930">
        <v>25.642297410340557</v>
      </c>
      <c r="AB4930">
        <v>66.134250966294715</v>
      </c>
      <c r="AC4930">
        <v>0</v>
      </c>
      <c r="AD4930">
        <v>0</v>
      </c>
      <c r="AE4930">
        <v>442.286243837104</v>
      </c>
    </row>
    <row r="4931" spans="1:31" x14ac:dyDescent="0.3">
      <c r="A4931">
        <v>2462492</v>
      </c>
      <c r="B4931">
        <v>1</v>
      </c>
      <c r="C4931" t="s">
        <v>80</v>
      </c>
      <c r="D4931" t="s">
        <v>83</v>
      </c>
      <c r="E4931" t="s">
        <v>284</v>
      </c>
      <c r="F4931" t="s">
        <v>14345</v>
      </c>
      <c r="G4931" t="s">
        <v>149</v>
      </c>
      <c r="H4931" t="s">
        <v>135</v>
      </c>
      <c r="I4931" t="s">
        <v>136</v>
      </c>
      <c r="J4931" t="s">
        <v>137</v>
      </c>
      <c r="K4931" t="s">
        <v>138</v>
      </c>
      <c r="L4931" t="s">
        <v>14346</v>
      </c>
      <c r="M4931" t="s">
        <v>14347</v>
      </c>
      <c r="N4931">
        <v>0.84277777700000001</v>
      </c>
      <c r="O4931">
        <v>0</v>
      </c>
      <c r="P4931">
        <v>3179</v>
      </c>
      <c r="Q4931">
        <v>0</v>
      </c>
      <c r="R4931">
        <v>0</v>
      </c>
      <c r="S4931">
        <v>0</v>
      </c>
      <c r="T4931">
        <v>507</v>
      </c>
      <c r="U4931">
        <v>0</v>
      </c>
      <c r="V4931">
        <v>23</v>
      </c>
      <c r="W4931">
        <v>0</v>
      </c>
      <c r="X4931">
        <v>729.01942172715735</v>
      </c>
      <c r="Y4931">
        <v>0</v>
      </c>
      <c r="Z4931">
        <v>0</v>
      </c>
      <c r="AA4931">
        <v>0</v>
      </c>
      <c r="AB4931">
        <v>660.24749967225023</v>
      </c>
      <c r="AC4931">
        <v>0</v>
      </c>
      <c r="AD4931">
        <v>167.96254940410202</v>
      </c>
      <c r="AE4931">
        <v>1557.2294708035097</v>
      </c>
    </row>
    <row r="4932" spans="1:31" x14ac:dyDescent="0.3">
      <c r="A4932">
        <v>2462635</v>
      </c>
      <c r="B4932">
        <v>1</v>
      </c>
      <c r="C4932" t="s">
        <v>80</v>
      </c>
      <c r="D4932" t="s">
        <v>95</v>
      </c>
      <c r="E4932" t="s">
        <v>284</v>
      </c>
      <c r="F4932" t="s">
        <v>14348</v>
      </c>
      <c r="G4932" t="s">
        <v>149</v>
      </c>
      <c r="H4932" t="s">
        <v>135</v>
      </c>
      <c r="I4932" t="s">
        <v>136</v>
      </c>
      <c r="J4932" t="s">
        <v>137</v>
      </c>
      <c r="K4932" t="s">
        <v>138</v>
      </c>
      <c r="L4932" t="s">
        <v>14349</v>
      </c>
      <c r="M4932" t="s">
        <v>14350</v>
      </c>
      <c r="N4932">
        <v>0.59444444399999996</v>
      </c>
      <c r="O4932">
        <v>0</v>
      </c>
      <c r="P4932">
        <v>1</v>
      </c>
      <c r="Q4932">
        <v>0</v>
      </c>
      <c r="R4932">
        <v>0</v>
      </c>
      <c r="S4932">
        <v>7</v>
      </c>
      <c r="T4932">
        <v>626</v>
      </c>
      <c r="U4932">
        <v>5</v>
      </c>
      <c r="V4932">
        <v>6</v>
      </c>
      <c r="W4932">
        <v>0</v>
      </c>
      <c r="X4932">
        <v>0.18930990682391355</v>
      </c>
      <c r="Y4932">
        <v>0</v>
      </c>
      <c r="Z4932">
        <v>0</v>
      </c>
      <c r="AA4932">
        <v>42.946336727896593</v>
      </c>
      <c r="AB4932">
        <v>318.75557440031196</v>
      </c>
      <c r="AC4932">
        <v>592.07993340541736</v>
      </c>
      <c r="AD4932">
        <v>29.22132675590921</v>
      </c>
      <c r="AE4932">
        <v>983.19248119635904</v>
      </c>
    </row>
    <row r="4933" spans="1:31" x14ac:dyDescent="0.3">
      <c r="A4933">
        <v>2462429</v>
      </c>
      <c r="B4933">
        <v>1</v>
      </c>
      <c r="C4933" t="s">
        <v>80</v>
      </c>
      <c r="D4933" t="s">
        <v>97</v>
      </c>
      <c r="E4933" t="s">
        <v>173</v>
      </c>
      <c r="F4933" t="s">
        <v>14351</v>
      </c>
      <c r="G4933" t="s">
        <v>175</v>
      </c>
      <c r="H4933" t="s">
        <v>144</v>
      </c>
      <c r="I4933" t="s">
        <v>136</v>
      </c>
      <c r="J4933" t="s">
        <v>137</v>
      </c>
      <c r="K4933" t="s">
        <v>138</v>
      </c>
      <c r="L4933" t="s">
        <v>14352</v>
      </c>
      <c r="M4933" t="s">
        <v>14353</v>
      </c>
      <c r="N4933">
        <v>0.80916666599999998</v>
      </c>
      <c r="O4933">
        <v>0</v>
      </c>
      <c r="P4933">
        <v>0</v>
      </c>
      <c r="Q4933">
        <v>0</v>
      </c>
      <c r="R4933">
        <v>0</v>
      </c>
      <c r="S4933">
        <v>0</v>
      </c>
      <c r="T4933">
        <v>1</v>
      </c>
      <c r="U4933">
        <v>0</v>
      </c>
      <c r="V4933">
        <v>0</v>
      </c>
      <c r="W4933">
        <v>0</v>
      </c>
      <c r="X4933">
        <v>0</v>
      </c>
      <c r="Y4933">
        <v>0</v>
      </c>
      <c r="Z4933">
        <v>0</v>
      </c>
      <c r="AA4933">
        <v>0</v>
      </c>
      <c r="AB4933">
        <v>0.52459615972810902</v>
      </c>
      <c r="AC4933">
        <v>0</v>
      </c>
      <c r="AD4933">
        <v>0</v>
      </c>
      <c r="AE4933">
        <v>0.52459615972810902</v>
      </c>
    </row>
    <row r="4934" spans="1:31" x14ac:dyDescent="0.3">
      <c r="A4934">
        <v>2462678</v>
      </c>
      <c r="B4934">
        <v>1</v>
      </c>
      <c r="C4934" t="s">
        <v>80</v>
      </c>
      <c r="D4934" t="s">
        <v>84</v>
      </c>
      <c r="E4934" t="s">
        <v>173</v>
      </c>
      <c r="F4934" t="s">
        <v>14354</v>
      </c>
      <c r="G4934" t="s">
        <v>461</v>
      </c>
      <c r="H4934" t="s">
        <v>144</v>
      </c>
      <c r="I4934" t="s">
        <v>136</v>
      </c>
      <c r="J4934" t="s">
        <v>137</v>
      </c>
      <c r="K4934" t="s">
        <v>138</v>
      </c>
      <c r="L4934" t="s">
        <v>14355</v>
      </c>
      <c r="M4934" t="s">
        <v>14356</v>
      </c>
      <c r="N4934">
        <v>4.7494444439999999</v>
      </c>
      <c r="O4934">
        <v>0</v>
      </c>
      <c r="P4934">
        <v>2</v>
      </c>
      <c r="Q4934">
        <v>0</v>
      </c>
      <c r="R4934">
        <v>0</v>
      </c>
      <c r="S4934">
        <v>0</v>
      </c>
      <c r="T4934">
        <v>0</v>
      </c>
      <c r="U4934">
        <v>0</v>
      </c>
      <c r="V4934">
        <v>0</v>
      </c>
      <c r="W4934">
        <v>0</v>
      </c>
      <c r="X4934">
        <v>0.97921122900924662</v>
      </c>
      <c r="Y4934">
        <v>0</v>
      </c>
      <c r="Z4934">
        <v>0</v>
      </c>
      <c r="AA4934">
        <v>0</v>
      </c>
      <c r="AB4934">
        <v>0</v>
      </c>
      <c r="AC4934">
        <v>0</v>
      </c>
      <c r="AD4934">
        <v>0</v>
      </c>
      <c r="AE4934">
        <v>0.97921122900924662</v>
      </c>
    </row>
    <row r="4935" spans="1:31" x14ac:dyDescent="0.3">
      <c r="A4935">
        <v>2462572</v>
      </c>
      <c r="B4935">
        <v>1</v>
      </c>
      <c r="C4935" t="s">
        <v>80</v>
      </c>
      <c r="D4935" t="s">
        <v>103</v>
      </c>
      <c r="E4935" t="s">
        <v>169</v>
      </c>
      <c r="F4935" t="s">
        <v>2518</v>
      </c>
      <c r="G4935" t="s">
        <v>149</v>
      </c>
      <c r="H4935" t="s">
        <v>135</v>
      </c>
      <c r="I4935" t="s">
        <v>136</v>
      </c>
      <c r="J4935" t="s">
        <v>137</v>
      </c>
      <c r="K4935" t="s">
        <v>138</v>
      </c>
      <c r="L4935" t="s">
        <v>14357</v>
      </c>
      <c r="M4935" t="s">
        <v>14358</v>
      </c>
      <c r="N4935">
        <v>0.90055555499999995</v>
      </c>
      <c r="O4935">
        <v>1</v>
      </c>
      <c r="P4935">
        <v>292</v>
      </c>
      <c r="Q4935">
        <v>18</v>
      </c>
      <c r="R4935">
        <v>106</v>
      </c>
      <c r="S4935">
        <v>10</v>
      </c>
      <c r="T4935">
        <v>49</v>
      </c>
      <c r="U4935">
        <v>4</v>
      </c>
      <c r="V4935">
        <v>0</v>
      </c>
      <c r="W4935">
        <v>3.1459692620051181</v>
      </c>
      <c r="X4935">
        <v>64.184341529043493</v>
      </c>
      <c r="Y4935">
        <v>156.23710318048447</v>
      </c>
      <c r="Z4935">
        <v>74.792048593247372</v>
      </c>
      <c r="AA4935">
        <v>190.55761206069431</v>
      </c>
      <c r="AB4935">
        <v>27.104507122506575</v>
      </c>
      <c r="AC4935">
        <v>58.74095363256815</v>
      </c>
      <c r="AD4935">
        <v>0</v>
      </c>
      <c r="AE4935">
        <v>574.76253538054948</v>
      </c>
    </row>
    <row r="4936" spans="1:31" x14ac:dyDescent="0.3">
      <c r="A4936">
        <v>2462721</v>
      </c>
      <c r="B4936">
        <v>1</v>
      </c>
      <c r="C4936" t="s">
        <v>80</v>
      </c>
      <c r="D4936" t="s">
        <v>95</v>
      </c>
      <c r="E4936" t="s">
        <v>169</v>
      </c>
      <c r="F4936" t="s">
        <v>6206</v>
      </c>
      <c r="G4936" t="s">
        <v>149</v>
      </c>
      <c r="H4936" t="s">
        <v>135</v>
      </c>
      <c r="I4936" t="s">
        <v>136</v>
      </c>
      <c r="J4936" t="s">
        <v>137</v>
      </c>
      <c r="K4936" t="s">
        <v>138</v>
      </c>
      <c r="L4936" t="s">
        <v>14359</v>
      </c>
      <c r="M4936" t="s">
        <v>14360</v>
      </c>
      <c r="N4936">
        <v>0.67472222199999998</v>
      </c>
      <c r="O4936">
        <v>0</v>
      </c>
      <c r="P4936">
        <v>0</v>
      </c>
      <c r="Q4936">
        <v>0</v>
      </c>
      <c r="R4936">
        <v>0</v>
      </c>
      <c r="S4936">
        <v>12</v>
      </c>
      <c r="T4936">
        <v>1</v>
      </c>
      <c r="U4936">
        <v>1</v>
      </c>
      <c r="V4936">
        <v>0</v>
      </c>
      <c r="W4936">
        <v>0</v>
      </c>
      <c r="X4936">
        <v>0</v>
      </c>
      <c r="Y4936">
        <v>0</v>
      </c>
      <c r="Z4936">
        <v>0</v>
      </c>
      <c r="AA4936">
        <v>61.65112313885524</v>
      </c>
      <c r="AB4936">
        <v>8.1391142500366254</v>
      </c>
      <c r="AC4936">
        <v>315.97989869878649</v>
      </c>
      <c r="AD4936">
        <v>0</v>
      </c>
      <c r="AE4936">
        <v>385.77013608767834</v>
      </c>
    </row>
    <row r="4937" spans="1:31" x14ac:dyDescent="0.3">
      <c r="A4937">
        <v>2462329</v>
      </c>
      <c r="B4937">
        <v>1</v>
      </c>
      <c r="C4937" t="s">
        <v>80</v>
      </c>
      <c r="D4937" t="s">
        <v>83</v>
      </c>
      <c r="E4937" t="s">
        <v>141</v>
      </c>
      <c r="F4937" t="s">
        <v>13758</v>
      </c>
      <c r="G4937" t="s">
        <v>156</v>
      </c>
      <c r="H4937" t="s">
        <v>144</v>
      </c>
      <c r="I4937" t="s">
        <v>136</v>
      </c>
      <c r="J4937" t="s">
        <v>137</v>
      </c>
      <c r="K4937" t="s">
        <v>138</v>
      </c>
      <c r="L4937" t="s">
        <v>14361</v>
      </c>
      <c r="M4937" t="s">
        <v>14362</v>
      </c>
      <c r="N4937">
        <v>2.997222222</v>
      </c>
      <c r="O4937">
        <v>0</v>
      </c>
      <c r="P4937">
        <v>18</v>
      </c>
      <c r="Q4937">
        <v>0</v>
      </c>
      <c r="R4937">
        <v>0</v>
      </c>
      <c r="S4937">
        <v>0</v>
      </c>
      <c r="T4937">
        <v>6</v>
      </c>
      <c r="U4937">
        <v>0</v>
      </c>
      <c r="V4937">
        <v>0</v>
      </c>
      <c r="W4937">
        <v>0</v>
      </c>
      <c r="X4937">
        <v>21.300677667267685</v>
      </c>
      <c r="Y4937">
        <v>0</v>
      </c>
      <c r="Z4937">
        <v>0</v>
      </c>
      <c r="AA4937">
        <v>0</v>
      </c>
      <c r="AB4937">
        <v>22.997345332151792</v>
      </c>
      <c r="AC4937">
        <v>0</v>
      </c>
      <c r="AD4937">
        <v>0</v>
      </c>
      <c r="AE4937">
        <v>44.298022999419473</v>
      </c>
    </row>
    <row r="4938" spans="1:31" x14ac:dyDescent="0.3">
      <c r="A4938">
        <v>2462744</v>
      </c>
      <c r="B4938">
        <v>1</v>
      </c>
      <c r="C4938" t="s">
        <v>80</v>
      </c>
      <c r="D4938" t="s">
        <v>90</v>
      </c>
      <c r="E4938" t="s">
        <v>147</v>
      </c>
      <c r="F4938" t="s">
        <v>14363</v>
      </c>
      <c r="G4938" t="s">
        <v>528</v>
      </c>
      <c r="H4938" t="s">
        <v>135</v>
      </c>
      <c r="I4938" t="s">
        <v>136</v>
      </c>
      <c r="J4938" t="s">
        <v>137</v>
      </c>
      <c r="K4938" t="s">
        <v>138</v>
      </c>
      <c r="L4938" t="s">
        <v>14364</v>
      </c>
      <c r="M4938" t="s">
        <v>14365</v>
      </c>
      <c r="N4938">
        <v>1.0219444440000001</v>
      </c>
      <c r="O4938">
        <v>0</v>
      </c>
      <c r="P4938">
        <v>91</v>
      </c>
      <c r="Q4938">
        <v>0</v>
      </c>
      <c r="R4938">
        <v>0</v>
      </c>
      <c r="S4938">
        <v>0</v>
      </c>
      <c r="T4938">
        <v>1</v>
      </c>
      <c r="U4938">
        <v>0</v>
      </c>
      <c r="V4938">
        <v>0</v>
      </c>
      <c r="W4938">
        <v>0</v>
      </c>
      <c r="X4938">
        <v>36.326196255412427</v>
      </c>
      <c r="Y4938">
        <v>0</v>
      </c>
      <c r="Z4938">
        <v>0</v>
      </c>
      <c r="AA4938">
        <v>0</v>
      </c>
      <c r="AB4938">
        <v>1.2986114232906818</v>
      </c>
      <c r="AC4938">
        <v>0</v>
      </c>
      <c r="AD4938">
        <v>0</v>
      </c>
      <c r="AE4938">
        <v>37.624807678703107</v>
      </c>
    </row>
    <row r="4939" spans="1:31" x14ac:dyDescent="0.3">
      <c r="A4939">
        <v>2462412</v>
      </c>
      <c r="B4939">
        <v>1</v>
      </c>
      <c r="C4939" t="s">
        <v>80</v>
      </c>
      <c r="D4939" t="s">
        <v>110</v>
      </c>
      <c r="E4939" t="s">
        <v>173</v>
      </c>
      <c r="F4939" t="s">
        <v>14366</v>
      </c>
      <c r="G4939" t="s">
        <v>461</v>
      </c>
      <c r="H4939" t="s">
        <v>144</v>
      </c>
      <c r="I4939" t="s">
        <v>136</v>
      </c>
      <c r="J4939" t="s">
        <v>137</v>
      </c>
      <c r="K4939" t="s">
        <v>138</v>
      </c>
      <c r="L4939" t="s">
        <v>14367</v>
      </c>
      <c r="M4939" t="s">
        <v>14368</v>
      </c>
      <c r="N4939">
        <v>1.1588888879999999</v>
      </c>
      <c r="O4939">
        <v>0</v>
      </c>
      <c r="P4939">
        <v>17</v>
      </c>
      <c r="Q4939">
        <v>0</v>
      </c>
      <c r="R4939">
        <v>0</v>
      </c>
      <c r="S4939">
        <v>0</v>
      </c>
      <c r="T4939">
        <v>0</v>
      </c>
      <c r="U4939">
        <v>0</v>
      </c>
      <c r="V4939">
        <v>0</v>
      </c>
      <c r="W4939">
        <v>0</v>
      </c>
      <c r="X4939">
        <v>7.7213081158407055</v>
      </c>
      <c r="Y4939">
        <v>0</v>
      </c>
      <c r="Z4939">
        <v>0</v>
      </c>
      <c r="AA4939">
        <v>0</v>
      </c>
      <c r="AB4939">
        <v>0</v>
      </c>
      <c r="AC4939">
        <v>0</v>
      </c>
      <c r="AD4939">
        <v>0</v>
      </c>
      <c r="AE4939">
        <v>7.7213081158407055</v>
      </c>
    </row>
    <row r="4940" spans="1:31" x14ac:dyDescent="0.3">
      <c r="A4940">
        <v>2462343</v>
      </c>
      <c r="B4940">
        <v>1</v>
      </c>
      <c r="C4940" t="s">
        <v>80</v>
      </c>
      <c r="D4940" t="s">
        <v>96</v>
      </c>
      <c r="E4940" t="s">
        <v>173</v>
      </c>
      <c r="F4940" t="s">
        <v>14369</v>
      </c>
      <c r="G4940" t="s">
        <v>175</v>
      </c>
      <c r="H4940" t="s">
        <v>144</v>
      </c>
      <c r="I4940" t="s">
        <v>136</v>
      </c>
      <c r="J4940" t="s">
        <v>137</v>
      </c>
      <c r="K4940" t="s">
        <v>138</v>
      </c>
      <c r="L4940" t="s">
        <v>14370</v>
      </c>
      <c r="M4940" t="s">
        <v>14371</v>
      </c>
      <c r="N4940">
        <v>1.5313888879999999</v>
      </c>
      <c r="O4940">
        <v>0</v>
      </c>
      <c r="P4940">
        <v>0</v>
      </c>
      <c r="Q4940">
        <v>0</v>
      </c>
      <c r="R4940">
        <v>0</v>
      </c>
      <c r="S4940">
        <v>0</v>
      </c>
      <c r="T4940">
        <v>1</v>
      </c>
      <c r="U4940">
        <v>0</v>
      </c>
      <c r="V4940">
        <v>0</v>
      </c>
      <c r="W4940">
        <v>0</v>
      </c>
      <c r="X4940">
        <v>0</v>
      </c>
      <c r="Y4940">
        <v>0</v>
      </c>
      <c r="Z4940">
        <v>0</v>
      </c>
      <c r="AA4940">
        <v>0</v>
      </c>
      <c r="AB4940">
        <v>6.4176495562975955</v>
      </c>
      <c r="AC4940">
        <v>0</v>
      </c>
      <c r="AD4940">
        <v>0</v>
      </c>
      <c r="AE4940">
        <v>6.4176495562975955</v>
      </c>
    </row>
    <row r="4941" spans="1:31" x14ac:dyDescent="0.3">
      <c r="A4941">
        <v>2462389</v>
      </c>
      <c r="B4941">
        <v>1</v>
      </c>
      <c r="C4941" t="s">
        <v>80</v>
      </c>
      <c r="D4941" t="s">
        <v>105</v>
      </c>
      <c r="E4941" t="s">
        <v>169</v>
      </c>
      <c r="F4941" t="s">
        <v>14372</v>
      </c>
      <c r="G4941" t="s">
        <v>226</v>
      </c>
      <c r="H4941" t="s">
        <v>135</v>
      </c>
      <c r="I4941" t="s">
        <v>136</v>
      </c>
      <c r="J4941" t="s">
        <v>137</v>
      </c>
      <c r="K4941" t="s">
        <v>162</v>
      </c>
      <c r="L4941" t="s">
        <v>14373</v>
      </c>
      <c r="M4941" t="s">
        <v>14374</v>
      </c>
      <c r="N4941">
        <v>5.7241666660000003</v>
      </c>
      <c r="O4941">
        <v>0</v>
      </c>
      <c r="P4941">
        <v>577</v>
      </c>
      <c r="Q4941">
        <v>0</v>
      </c>
      <c r="R4941">
        <v>0</v>
      </c>
      <c r="S4941">
        <v>0</v>
      </c>
      <c r="T4941">
        <v>19</v>
      </c>
      <c r="U4941">
        <v>0</v>
      </c>
      <c r="V4941">
        <v>0</v>
      </c>
      <c r="W4941">
        <v>0</v>
      </c>
      <c r="X4941">
        <v>3748.5199827429856</v>
      </c>
      <c r="Y4941">
        <v>0</v>
      </c>
      <c r="Z4941">
        <v>0</v>
      </c>
      <c r="AA4941">
        <v>0</v>
      </c>
      <c r="AB4941">
        <v>90.99271888161411</v>
      </c>
      <c r="AC4941">
        <v>0</v>
      </c>
      <c r="AD4941">
        <v>0</v>
      </c>
      <c r="AE4941">
        <v>3839.5127016245997</v>
      </c>
    </row>
    <row r="4942" spans="1:31" x14ac:dyDescent="0.3">
      <c r="A4942">
        <v>2462512</v>
      </c>
      <c r="B4942">
        <v>1</v>
      </c>
      <c r="C4942" t="s">
        <v>81</v>
      </c>
      <c r="D4942" t="s">
        <v>128</v>
      </c>
      <c r="E4942" t="s">
        <v>132</v>
      </c>
      <c r="F4942" t="s">
        <v>14375</v>
      </c>
      <c r="G4942" t="s">
        <v>381</v>
      </c>
      <c r="H4942" t="s">
        <v>135</v>
      </c>
      <c r="I4942" t="s">
        <v>660</v>
      </c>
      <c r="J4942" t="s">
        <v>137</v>
      </c>
      <c r="K4942" t="s">
        <v>162</v>
      </c>
      <c r="L4942" t="s">
        <v>14376</v>
      </c>
      <c r="M4942" t="s">
        <v>14377</v>
      </c>
      <c r="N4942">
        <v>3.8888888000000003E-2</v>
      </c>
      <c r="O4942">
        <v>0</v>
      </c>
      <c r="P4942">
        <v>0</v>
      </c>
      <c r="Q4942">
        <v>1</v>
      </c>
      <c r="R4942">
        <v>0</v>
      </c>
      <c r="S4942">
        <v>30</v>
      </c>
      <c r="T4942">
        <v>0</v>
      </c>
      <c r="U4942">
        <v>21</v>
      </c>
      <c r="V4942">
        <v>0</v>
      </c>
      <c r="W4942">
        <v>0</v>
      </c>
      <c r="X4942">
        <v>0</v>
      </c>
      <c r="Y4942">
        <v>3.1682917403996751E-2</v>
      </c>
      <c r="Z4942">
        <v>0</v>
      </c>
      <c r="AA4942">
        <v>9.8187185995123585</v>
      </c>
      <c r="AB4942">
        <v>0</v>
      </c>
      <c r="AC4942">
        <v>45.741358804053974</v>
      </c>
      <c r="AD4942">
        <v>0</v>
      </c>
      <c r="AE4942">
        <v>55.59176032097033</v>
      </c>
    </row>
    <row r="4943" spans="1:31" x14ac:dyDescent="0.3">
      <c r="A4943">
        <v>2462406</v>
      </c>
      <c r="B4943">
        <v>1</v>
      </c>
      <c r="C4943" t="s">
        <v>80</v>
      </c>
      <c r="D4943" t="s">
        <v>104</v>
      </c>
      <c r="E4943" t="s">
        <v>169</v>
      </c>
      <c r="F4943" t="s">
        <v>14378</v>
      </c>
      <c r="G4943" t="s">
        <v>226</v>
      </c>
      <c r="H4943" t="s">
        <v>135</v>
      </c>
      <c r="I4943" t="s">
        <v>136</v>
      </c>
      <c r="J4943" t="s">
        <v>137</v>
      </c>
      <c r="K4943" t="s">
        <v>162</v>
      </c>
      <c r="L4943" t="s">
        <v>14379</v>
      </c>
      <c r="M4943" t="s">
        <v>14380</v>
      </c>
      <c r="N4943">
        <v>2.9494444440000001</v>
      </c>
      <c r="O4943">
        <v>0</v>
      </c>
      <c r="P4943">
        <v>0</v>
      </c>
      <c r="Q4943">
        <v>0</v>
      </c>
      <c r="R4943">
        <v>2</v>
      </c>
      <c r="S4943">
        <v>0</v>
      </c>
      <c r="T4943">
        <v>0</v>
      </c>
      <c r="U4943">
        <v>0</v>
      </c>
      <c r="V4943">
        <v>0</v>
      </c>
      <c r="W4943">
        <v>0</v>
      </c>
      <c r="X4943">
        <v>0</v>
      </c>
      <c r="Y4943">
        <v>0</v>
      </c>
      <c r="Z4943">
        <v>2.5982502912555265</v>
      </c>
      <c r="AA4943">
        <v>0</v>
      </c>
      <c r="AB4943">
        <v>0</v>
      </c>
      <c r="AC4943">
        <v>0</v>
      </c>
      <c r="AD4943">
        <v>0</v>
      </c>
      <c r="AE4943">
        <v>2.5982502912555265</v>
      </c>
    </row>
    <row r="4944" spans="1:31" x14ac:dyDescent="0.3">
      <c r="A4944">
        <v>2462558</v>
      </c>
      <c r="B4944">
        <v>1</v>
      </c>
      <c r="C4944" t="s">
        <v>80</v>
      </c>
      <c r="D4944" t="s">
        <v>97</v>
      </c>
      <c r="E4944" t="s">
        <v>141</v>
      </c>
      <c r="F4944" t="s">
        <v>7403</v>
      </c>
      <c r="G4944" t="s">
        <v>200</v>
      </c>
      <c r="H4944" t="s">
        <v>144</v>
      </c>
      <c r="I4944" t="s">
        <v>136</v>
      </c>
      <c r="J4944" t="s">
        <v>137</v>
      </c>
      <c r="K4944" t="s">
        <v>138</v>
      </c>
      <c r="L4944" t="s">
        <v>14381</v>
      </c>
      <c r="M4944" t="s">
        <v>14382</v>
      </c>
      <c r="N4944">
        <v>1.3516666660000001</v>
      </c>
      <c r="O4944">
        <v>0</v>
      </c>
      <c r="P4944">
        <v>3</v>
      </c>
      <c r="Q4944">
        <v>0</v>
      </c>
      <c r="R4944">
        <v>2</v>
      </c>
      <c r="S4944">
        <v>0</v>
      </c>
      <c r="T4944">
        <v>2</v>
      </c>
      <c r="U4944">
        <v>0</v>
      </c>
      <c r="V4944">
        <v>0</v>
      </c>
      <c r="W4944">
        <v>0</v>
      </c>
      <c r="X4944">
        <v>1.961598289875226</v>
      </c>
      <c r="Y4944">
        <v>0</v>
      </c>
      <c r="Z4944">
        <v>2.386890660011478E-2</v>
      </c>
      <c r="AA4944">
        <v>0</v>
      </c>
      <c r="AB4944">
        <v>15.318768881471474</v>
      </c>
      <c r="AC4944">
        <v>0</v>
      </c>
      <c r="AD4944">
        <v>0</v>
      </c>
      <c r="AE4944">
        <v>17.304236077946815</v>
      </c>
    </row>
    <row r="4945" spans="1:31" x14ac:dyDescent="0.3">
      <c r="A4945">
        <v>2462349</v>
      </c>
      <c r="B4945">
        <v>1</v>
      </c>
      <c r="C4945" t="s">
        <v>81</v>
      </c>
      <c r="D4945" t="s">
        <v>112</v>
      </c>
      <c r="E4945" t="s">
        <v>141</v>
      </c>
      <c r="F4945" t="s">
        <v>14383</v>
      </c>
      <c r="G4945" t="s">
        <v>156</v>
      </c>
      <c r="H4945" t="s">
        <v>144</v>
      </c>
      <c r="I4945" t="s">
        <v>136</v>
      </c>
      <c r="J4945" t="s">
        <v>137</v>
      </c>
      <c r="K4945" t="s">
        <v>138</v>
      </c>
      <c r="L4945" t="s">
        <v>14384</v>
      </c>
      <c r="M4945" t="s">
        <v>14385</v>
      </c>
      <c r="N4945">
        <v>4.6205555550000001</v>
      </c>
      <c r="O4945">
        <v>0</v>
      </c>
      <c r="P4945">
        <v>32</v>
      </c>
      <c r="Q4945">
        <v>0</v>
      </c>
      <c r="R4945">
        <v>0</v>
      </c>
      <c r="S4945">
        <v>0</v>
      </c>
      <c r="T4945">
        <v>6</v>
      </c>
      <c r="U4945">
        <v>0</v>
      </c>
      <c r="V4945">
        <v>0</v>
      </c>
      <c r="W4945">
        <v>0</v>
      </c>
      <c r="X4945">
        <v>16.664135348977613</v>
      </c>
      <c r="Y4945">
        <v>0</v>
      </c>
      <c r="Z4945">
        <v>0</v>
      </c>
      <c r="AA4945">
        <v>0</v>
      </c>
      <c r="AB4945">
        <v>0.68694028161916476</v>
      </c>
      <c r="AC4945">
        <v>0</v>
      </c>
      <c r="AD4945">
        <v>0</v>
      </c>
      <c r="AE4945">
        <v>17.351075630596778</v>
      </c>
    </row>
    <row r="4946" spans="1:31" x14ac:dyDescent="0.3">
      <c r="A4946">
        <v>2462306</v>
      </c>
      <c r="B4946">
        <v>1</v>
      </c>
      <c r="C4946" t="s">
        <v>80</v>
      </c>
      <c r="D4946" t="s">
        <v>85</v>
      </c>
      <c r="E4946" t="s">
        <v>182</v>
      </c>
      <c r="F4946" t="s">
        <v>14386</v>
      </c>
      <c r="G4946" t="s">
        <v>156</v>
      </c>
      <c r="H4946" t="s">
        <v>144</v>
      </c>
      <c r="I4946" t="s">
        <v>136</v>
      </c>
      <c r="J4946" t="s">
        <v>137</v>
      </c>
      <c r="K4946" t="s">
        <v>138</v>
      </c>
      <c r="L4946" t="s">
        <v>14387</v>
      </c>
      <c r="M4946" t="s">
        <v>14388</v>
      </c>
      <c r="N4946">
        <v>0.64388888799999999</v>
      </c>
      <c r="O4946">
        <v>0</v>
      </c>
      <c r="P4946">
        <v>85</v>
      </c>
      <c r="Q4946">
        <v>0</v>
      </c>
      <c r="R4946">
        <v>0</v>
      </c>
      <c r="S4946">
        <v>0</v>
      </c>
      <c r="T4946">
        <v>25</v>
      </c>
      <c r="U4946">
        <v>0</v>
      </c>
      <c r="V4946">
        <v>0</v>
      </c>
      <c r="W4946">
        <v>0</v>
      </c>
      <c r="X4946">
        <v>16.823348746208922</v>
      </c>
      <c r="Y4946">
        <v>0</v>
      </c>
      <c r="Z4946">
        <v>0</v>
      </c>
      <c r="AA4946">
        <v>0</v>
      </c>
      <c r="AB4946">
        <v>7.2866268202066395</v>
      </c>
      <c r="AC4946">
        <v>0</v>
      </c>
      <c r="AD4946">
        <v>0</v>
      </c>
      <c r="AE4946">
        <v>24.10997556641556</v>
      </c>
    </row>
    <row r="4947" spans="1:31" x14ac:dyDescent="0.3">
      <c r="A4947">
        <v>2462303</v>
      </c>
      <c r="B4947">
        <v>1</v>
      </c>
      <c r="C4947" t="s">
        <v>80</v>
      </c>
      <c r="D4947" t="s">
        <v>83</v>
      </c>
      <c r="E4947" t="s">
        <v>141</v>
      </c>
      <c r="F4947" t="s">
        <v>14389</v>
      </c>
      <c r="G4947" t="s">
        <v>156</v>
      </c>
      <c r="H4947" t="s">
        <v>144</v>
      </c>
      <c r="I4947" t="s">
        <v>136</v>
      </c>
      <c r="J4947" t="s">
        <v>137</v>
      </c>
      <c r="K4947" t="s">
        <v>138</v>
      </c>
      <c r="L4947" t="s">
        <v>14390</v>
      </c>
      <c r="M4947" t="s">
        <v>14391</v>
      </c>
      <c r="N4947">
        <v>0.70694444400000001</v>
      </c>
      <c r="O4947">
        <v>0</v>
      </c>
      <c r="P4947">
        <v>0</v>
      </c>
      <c r="Q4947">
        <v>0</v>
      </c>
      <c r="R4947">
        <v>0</v>
      </c>
      <c r="S4947">
        <v>0</v>
      </c>
      <c r="T4947">
        <v>16</v>
      </c>
      <c r="U4947">
        <v>0</v>
      </c>
      <c r="V4947">
        <v>0</v>
      </c>
      <c r="W4947">
        <v>0</v>
      </c>
      <c r="X4947">
        <v>0</v>
      </c>
      <c r="Y4947">
        <v>0</v>
      </c>
      <c r="Z4947">
        <v>0</v>
      </c>
      <c r="AA4947">
        <v>0</v>
      </c>
      <c r="AB4947">
        <v>8.609476536341143</v>
      </c>
      <c r="AC4947">
        <v>0</v>
      </c>
      <c r="AD4947">
        <v>0</v>
      </c>
      <c r="AE4947">
        <v>8.609476536341143</v>
      </c>
    </row>
    <row r="4948" spans="1:31" x14ac:dyDescent="0.3">
      <c r="A4948">
        <v>2462698</v>
      </c>
      <c r="B4948">
        <v>1</v>
      </c>
      <c r="C4948" t="s">
        <v>81</v>
      </c>
      <c r="D4948" t="s">
        <v>126</v>
      </c>
      <c r="E4948" t="s">
        <v>173</v>
      </c>
      <c r="F4948" t="s">
        <v>14392</v>
      </c>
      <c r="G4948" t="s">
        <v>175</v>
      </c>
      <c r="H4948" t="s">
        <v>144</v>
      </c>
      <c r="I4948" t="s">
        <v>136</v>
      </c>
      <c r="J4948" t="s">
        <v>137</v>
      </c>
      <c r="K4948" t="s">
        <v>138</v>
      </c>
      <c r="L4948" t="s">
        <v>14393</v>
      </c>
      <c r="M4948" t="s">
        <v>14394</v>
      </c>
      <c r="N4948">
        <v>0.87583333299999999</v>
      </c>
      <c r="O4948">
        <v>0</v>
      </c>
      <c r="P4948">
        <v>2</v>
      </c>
      <c r="Q4948">
        <v>0</v>
      </c>
      <c r="R4948">
        <v>0</v>
      </c>
      <c r="S4948">
        <v>0</v>
      </c>
      <c r="T4948">
        <v>0</v>
      </c>
      <c r="U4948">
        <v>0</v>
      </c>
      <c r="V4948">
        <v>0</v>
      </c>
      <c r="W4948">
        <v>0</v>
      </c>
      <c r="X4948">
        <v>0.15589264045285153</v>
      </c>
      <c r="Y4948">
        <v>0</v>
      </c>
      <c r="Z4948">
        <v>0</v>
      </c>
      <c r="AA4948">
        <v>0</v>
      </c>
      <c r="AB4948">
        <v>0</v>
      </c>
      <c r="AC4948">
        <v>0</v>
      </c>
      <c r="AD4948">
        <v>0</v>
      </c>
      <c r="AE4948">
        <v>0.15589264045285153</v>
      </c>
    </row>
    <row r="4949" spans="1:31" x14ac:dyDescent="0.3">
      <c r="A4949">
        <v>2462469</v>
      </c>
      <c r="B4949">
        <v>1</v>
      </c>
      <c r="C4949" t="s">
        <v>80</v>
      </c>
      <c r="D4949" t="s">
        <v>108</v>
      </c>
      <c r="E4949" t="s">
        <v>141</v>
      </c>
      <c r="F4949" t="s">
        <v>14395</v>
      </c>
      <c r="G4949" t="s">
        <v>1222</v>
      </c>
      <c r="H4949" t="s">
        <v>144</v>
      </c>
      <c r="I4949" t="s">
        <v>136</v>
      </c>
      <c r="J4949" t="s">
        <v>137</v>
      </c>
      <c r="K4949" t="s">
        <v>138</v>
      </c>
      <c r="L4949" t="s">
        <v>14396</v>
      </c>
      <c r="M4949" t="s">
        <v>14397</v>
      </c>
      <c r="N4949">
        <v>4.415</v>
      </c>
      <c r="O4949">
        <v>0</v>
      </c>
      <c r="P4949">
        <v>15</v>
      </c>
      <c r="Q4949">
        <v>0</v>
      </c>
      <c r="R4949">
        <v>4</v>
      </c>
      <c r="S4949">
        <v>0</v>
      </c>
      <c r="T4949">
        <v>2</v>
      </c>
      <c r="U4949">
        <v>0</v>
      </c>
      <c r="V4949">
        <v>0</v>
      </c>
      <c r="W4949">
        <v>0</v>
      </c>
      <c r="X4949">
        <v>13.064912411567684</v>
      </c>
      <c r="Y4949">
        <v>0</v>
      </c>
      <c r="Z4949">
        <v>1.504467413800926</v>
      </c>
      <c r="AA4949">
        <v>0</v>
      </c>
      <c r="AB4949">
        <v>0.55876321471237378</v>
      </c>
      <c r="AC4949">
        <v>0</v>
      </c>
      <c r="AD4949">
        <v>0</v>
      </c>
      <c r="AE4949">
        <v>15.128143040080984</v>
      </c>
    </row>
    <row r="4950" spans="1:31" x14ac:dyDescent="0.3">
      <c r="A4950">
        <v>2462661</v>
      </c>
      <c r="B4950">
        <v>1</v>
      </c>
      <c r="C4950" t="s">
        <v>80</v>
      </c>
      <c r="D4950" t="s">
        <v>84</v>
      </c>
      <c r="E4950" t="s">
        <v>173</v>
      </c>
      <c r="F4950" t="s">
        <v>14398</v>
      </c>
      <c r="G4950" t="s">
        <v>461</v>
      </c>
      <c r="H4950" t="s">
        <v>144</v>
      </c>
      <c r="I4950" t="s">
        <v>136</v>
      </c>
      <c r="J4950" t="s">
        <v>137</v>
      </c>
      <c r="K4950" t="s">
        <v>138</v>
      </c>
      <c r="L4950" t="s">
        <v>14399</v>
      </c>
      <c r="M4950" t="s">
        <v>14400</v>
      </c>
      <c r="N4950">
        <v>6.148055555</v>
      </c>
      <c r="O4950">
        <v>0</v>
      </c>
      <c r="P4950">
        <v>20</v>
      </c>
      <c r="Q4950">
        <v>0</v>
      </c>
      <c r="R4950">
        <v>0</v>
      </c>
      <c r="S4950">
        <v>0</v>
      </c>
      <c r="T4950">
        <v>2</v>
      </c>
      <c r="U4950">
        <v>0</v>
      </c>
      <c r="V4950">
        <v>0</v>
      </c>
      <c r="W4950">
        <v>0</v>
      </c>
      <c r="X4950">
        <v>20.064869205966712</v>
      </c>
      <c r="Y4950">
        <v>0</v>
      </c>
      <c r="Z4950">
        <v>0</v>
      </c>
      <c r="AA4950">
        <v>0</v>
      </c>
      <c r="AB4950">
        <v>39.976742941024661</v>
      </c>
      <c r="AC4950">
        <v>0</v>
      </c>
      <c r="AD4950">
        <v>0</v>
      </c>
      <c r="AE4950">
        <v>60.041612146991369</v>
      </c>
    </row>
    <row r="4951" spans="1:31" x14ac:dyDescent="0.3">
      <c r="A4951">
        <v>2462369</v>
      </c>
      <c r="B4951">
        <v>1</v>
      </c>
      <c r="C4951" t="s">
        <v>80</v>
      </c>
      <c r="D4951" t="s">
        <v>91</v>
      </c>
      <c r="E4951" t="s">
        <v>141</v>
      </c>
      <c r="F4951" t="s">
        <v>14401</v>
      </c>
      <c r="G4951" t="s">
        <v>161</v>
      </c>
      <c r="H4951" t="s">
        <v>144</v>
      </c>
      <c r="I4951" t="s">
        <v>136</v>
      </c>
      <c r="J4951" t="s">
        <v>137</v>
      </c>
      <c r="K4951" t="s">
        <v>162</v>
      </c>
      <c r="L4951" t="s">
        <v>14402</v>
      </c>
      <c r="M4951" t="s">
        <v>14403</v>
      </c>
      <c r="N4951">
        <v>8.4861111109999996</v>
      </c>
      <c r="O4951">
        <v>0</v>
      </c>
      <c r="P4951">
        <v>209</v>
      </c>
      <c r="Q4951">
        <v>0</v>
      </c>
      <c r="R4951">
        <v>2</v>
      </c>
      <c r="S4951">
        <v>0</v>
      </c>
      <c r="T4951">
        <v>31</v>
      </c>
      <c r="U4951">
        <v>0</v>
      </c>
      <c r="V4951">
        <v>0</v>
      </c>
      <c r="W4951">
        <v>0</v>
      </c>
      <c r="X4951">
        <v>423.22463852883942</v>
      </c>
      <c r="Y4951">
        <v>0</v>
      </c>
      <c r="Z4951">
        <v>0.40906678458203494</v>
      </c>
      <c r="AA4951">
        <v>0</v>
      </c>
      <c r="AB4951">
        <v>165.79156273958006</v>
      </c>
      <c r="AC4951">
        <v>0</v>
      </c>
      <c r="AD4951">
        <v>0</v>
      </c>
      <c r="AE4951">
        <v>589.42526805300145</v>
      </c>
    </row>
    <row r="4952" spans="1:31" x14ac:dyDescent="0.3">
      <c r="A4952">
        <v>2462618</v>
      </c>
      <c r="B4952">
        <v>1</v>
      </c>
      <c r="C4952" t="s">
        <v>81</v>
      </c>
      <c r="D4952" t="s">
        <v>116</v>
      </c>
      <c r="E4952" t="s">
        <v>132</v>
      </c>
      <c r="F4952" t="s">
        <v>14318</v>
      </c>
      <c r="G4952" t="s">
        <v>149</v>
      </c>
      <c r="H4952" t="s">
        <v>135</v>
      </c>
      <c r="I4952" t="s">
        <v>136</v>
      </c>
      <c r="J4952" t="s">
        <v>137</v>
      </c>
      <c r="K4952" t="s">
        <v>138</v>
      </c>
      <c r="L4952" t="s">
        <v>14404</v>
      </c>
      <c r="M4952" t="s">
        <v>14405</v>
      </c>
      <c r="N4952">
        <v>0.16611111100000001</v>
      </c>
      <c r="O4952">
        <v>0</v>
      </c>
      <c r="P4952">
        <v>778</v>
      </c>
      <c r="Q4952">
        <v>4</v>
      </c>
      <c r="R4952">
        <v>41</v>
      </c>
      <c r="S4952">
        <v>0</v>
      </c>
      <c r="T4952">
        <v>104</v>
      </c>
      <c r="U4952">
        <v>1</v>
      </c>
      <c r="V4952">
        <v>0</v>
      </c>
      <c r="W4952">
        <v>0</v>
      </c>
      <c r="X4952">
        <v>24.391230632788016</v>
      </c>
      <c r="Y4952">
        <v>0.72779248282947795</v>
      </c>
      <c r="Z4952">
        <v>0.82514352845599037</v>
      </c>
      <c r="AA4952">
        <v>0</v>
      </c>
      <c r="AB4952">
        <v>5.8648545742428846</v>
      </c>
      <c r="AC4952">
        <v>7.9158412824026252</v>
      </c>
      <c r="AD4952">
        <v>0</v>
      </c>
      <c r="AE4952">
        <v>39.724862500718991</v>
      </c>
    </row>
    <row r="4953" spans="1:31" x14ac:dyDescent="0.3">
      <c r="A4953">
        <v>2462432</v>
      </c>
      <c r="B4953">
        <v>1</v>
      </c>
      <c r="C4953" t="s">
        <v>81</v>
      </c>
      <c r="D4953" t="s">
        <v>127</v>
      </c>
      <c r="E4953" t="s">
        <v>147</v>
      </c>
      <c r="F4953" t="s">
        <v>5037</v>
      </c>
      <c r="G4953" t="s">
        <v>134</v>
      </c>
      <c r="H4953" t="s">
        <v>135</v>
      </c>
      <c r="I4953" t="s">
        <v>136</v>
      </c>
      <c r="J4953" t="s">
        <v>137</v>
      </c>
      <c r="K4953" t="s">
        <v>138</v>
      </c>
      <c r="L4953" t="s">
        <v>14406</v>
      </c>
      <c r="M4953" t="s">
        <v>14407</v>
      </c>
      <c r="N4953">
        <v>3.781111111</v>
      </c>
      <c r="O4953">
        <v>0</v>
      </c>
      <c r="P4953">
        <v>4</v>
      </c>
      <c r="Q4953">
        <v>11</v>
      </c>
      <c r="R4953">
        <v>49</v>
      </c>
      <c r="S4953">
        <v>0</v>
      </c>
      <c r="T4953">
        <v>1</v>
      </c>
      <c r="U4953">
        <v>0</v>
      </c>
      <c r="V4953">
        <v>0</v>
      </c>
      <c r="W4953">
        <v>0</v>
      </c>
      <c r="X4953">
        <v>0.73603752810296874</v>
      </c>
      <c r="Y4953">
        <v>15.080837809026194</v>
      </c>
      <c r="Z4953">
        <v>73.394029857957662</v>
      </c>
      <c r="AA4953">
        <v>0</v>
      </c>
      <c r="AB4953">
        <v>4.5637650698434502</v>
      </c>
      <c r="AC4953">
        <v>0</v>
      </c>
      <c r="AD4953">
        <v>0</v>
      </c>
      <c r="AE4953">
        <v>93.774670264930279</v>
      </c>
    </row>
    <row r="4954" spans="1:31" x14ac:dyDescent="0.3">
      <c r="A4954">
        <v>2462475</v>
      </c>
      <c r="B4954">
        <v>1</v>
      </c>
      <c r="C4954" t="s">
        <v>80</v>
      </c>
      <c r="D4954" t="s">
        <v>92</v>
      </c>
      <c r="E4954" t="s">
        <v>173</v>
      </c>
      <c r="F4954" t="s">
        <v>14408</v>
      </c>
      <c r="G4954" t="s">
        <v>175</v>
      </c>
      <c r="H4954" t="s">
        <v>144</v>
      </c>
      <c r="I4954" t="s">
        <v>136</v>
      </c>
      <c r="J4954" t="s">
        <v>137</v>
      </c>
      <c r="K4954" t="s">
        <v>138</v>
      </c>
      <c r="L4954" t="s">
        <v>14409</v>
      </c>
      <c r="M4954" t="s">
        <v>14410</v>
      </c>
      <c r="N4954">
        <v>6.0677777769999999</v>
      </c>
      <c r="O4954">
        <v>0</v>
      </c>
      <c r="P4954">
        <v>1</v>
      </c>
      <c r="Q4954">
        <v>0</v>
      </c>
      <c r="R4954">
        <v>0</v>
      </c>
      <c r="S4954">
        <v>0</v>
      </c>
      <c r="T4954">
        <v>0</v>
      </c>
      <c r="U4954">
        <v>0</v>
      </c>
      <c r="V4954">
        <v>0</v>
      </c>
      <c r="W4954">
        <v>0</v>
      </c>
      <c r="X4954">
        <v>0.37344020096892272</v>
      </c>
      <c r="Y4954">
        <v>0</v>
      </c>
      <c r="Z4954">
        <v>0</v>
      </c>
      <c r="AA4954">
        <v>0</v>
      </c>
      <c r="AB4954">
        <v>0</v>
      </c>
      <c r="AC4954">
        <v>0</v>
      </c>
      <c r="AD4954">
        <v>0</v>
      </c>
      <c r="AE4954">
        <v>0.37344020096892272</v>
      </c>
    </row>
    <row r="4955" spans="1:31" x14ac:dyDescent="0.3">
      <c r="A4955">
        <v>2462575</v>
      </c>
      <c r="B4955">
        <v>1</v>
      </c>
      <c r="C4955" t="s">
        <v>80</v>
      </c>
      <c r="D4955" t="s">
        <v>82</v>
      </c>
      <c r="E4955" t="s">
        <v>182</v>
      </c>
      <c r="F4955" t="s">
        <v>14039</v>
      </c>
      <c r="G4955" t="s">
        <v>410</v>
      </c>
      <c r="H4955" t="s">
        <v>144</v>
      </c>
      <c r="I4955" t="s">
        <v>136</v>
      </c>
      <c r="J4955" t="s">
        <v>137</v>
      </c>
      <c r="K4955" t="s">
        <v>138</v>
      </c>
      <c r="L4955" t="s">
        <v>14411</v>
      </c>
      <c r="M4955" t="s">
        <v>14412</v>
      </c>
      <c r="N4955">
        <v>4.6966666659999996</v>
      </c>
      <c r="O4955">
        <v>0</v>
      </c>
      <c r="P4955">
        <v>25</v>
      </c>
      <c r="Q4955">
        <v>0</v>
      </c>
      <c r="R4955">
        <v>0</v>
      </c>
      <c r="S4955">
        <v>0</v>
      </c>
      <c r="T4955">
        <v>21</v>
      </c>
      <c r="U4955">
        <v>0</v>
      </c>
      <c r="V4955">
        <v>0</v>
      </c>
      <c r="W4955">
        <v>0</v>
      </c>
      <c r="X4955">
        <v>45.568599879103957</v>
      </c>
      <c r="Y4955">
        <v>0</v>
      </c>
      <c r="Z4955">
        <v>0</v>
      </c>
      <c r="AA4955">
        <v>0</v>
      </c>
      <c r="AB4955">
        <v>173.62480280624635</v>
      </c>
      <c r="AC4955">
        <v>0</v>
      </c>
      <c r="AD4955">
        <v>0</v>
      </c>
      <c r="AE4955">
        <v>219.19340268535029</v>
      </c>
    </row>
    <row r="4956" spans="1:31" x14ac:dyDescent="0.3">
      <c r="A4956">
        <v>2462601</v>
      </c>
      <c r="B4956">
        <v>1</v>
      </c>
      <c r="C4956" t="s">
        <v>81</v>
      </c>
      <c r="D4956" t="s">
        <v>128</v>
      </c>
      <c r="E4956" t="s">
        <v>169</v>
      </c>
      <c r="F4956" t="s">
        <v>14413</v>
      </c>
      <c r="G4956" t="s">
        <v>149</v>
      </c>
      <c r="H4956" t="s">
        <v>135</v>
      </c>
      <c r="I4956" t="s">
        <v>136</v>
      </c>
      <c r="J4956" t="s">
        <v>137</v>
      </c>
      <c r="K4956" t="s">
        <v>138</v>
      </c>
      <c r="L4956" t="s">
        <v>14414</v>
      </c>
      <c r="M4956" t="s">
        <v>14415</v>
      </c>
      <c r="N4956">
        <v>5.6202777770000001</v>
      </c>
      <c r="O4956">
        <v>0</v>
      </c>
      <c r="P4956">
        <v>8</v>
      </c>
      <c r="Q4956">
        <v>0</v>
      </c>
      <c r="R4956">
        <v>0</v>
      </c>
      <c r="S4956">
        <v>0</v>
      </c>
      <c r="T4956">
        <v>0</v>
      </c>
      <c r="U4956">
        <v>1</v>
      </c>
      <c r="V4956">
        <v>0</v>
      </c>
      <c r="W4956">
        <v>0</v>
      </c>
      <c r="X4956">
        <v>10.519387330603671</v>
      </c>
      <c r="Y4956">
        <v>0</v>
      </c>
      <c r="Z4956">
        <v>0</v>
      </c>
      <c r="AA4956">
        <v>0</v>
      </c>
      <c r="AB4956">
        <v>0</v>
      </c>
      <c r="AC4956">
        <v>246.25352578793039</v>
      </c>
      <c r="AD4956">
        <v>0</v>
      </c>
      <c r="AE4956">
        <v>256.77291311853406</v>
      </c>
    </row>
    <row r="4957" spans="1:31" x14ac:dyDescent="0.3">
      <c r="A4957">
        <v>2462438</v>
      </c>
      <c r="B4957">
        <v>1</v>
      </c>
      <c r="C4957" t="s">
        <v>81</v>
      </c>
      <c r="D4957" t="s">
        <v>128</v>
      </c>
      <c r="E4957" t="s">
        <v>132</v>
      </c>
      <c r="F4957" t="s">
        <v>5585</v>
      </c>
      <c r="G4957" t="s">
        <v>226</v>
      </c>
      <c r="H4957" t="s">
        <v>135</v>
      </c>
      <c r="I4957" t="s">
        <v>136</v>
      </c>
      <c r="J4957" t="s">
        <v>137</v>
      </c>
      <c r="K4957" t="s">
        <v>162</v>
      </c>
      <c r="L4957" t="s">
        <v>14416</v>
      </c>
      <c r="M4957" t="s">
        <v>14417</v>
      </c>
      <c r="N4957">
        <v>2.184722222</v>
      </c>
      <c r="O4957">
        <v>0</v>
      </c>
      <c r="P4957">
        <v>0</v>
      </c>
      <c r="Q4957">
        <v>0</v>
      </c>
      <c r="R4957">
        <v>0</v>
      </c>
      <c r="S4957">
        <v>0</v>
      </c>
      <c r="T4957">
        <v>0</v>
      </c>
      <c r="U4957">
        <v>8</v>
      </c>
      <c r="V4957">
        <v>0</v>
      </c>
      <c r="W4957">
        <v>0</v>
      </c>
      <c r="X4957">
        <v>0</v>
      </c>
      <c r="Y4957">
        <v>0</v>
      </c>
      <c r="Z4957">
        <v>0</v>
      </c>
      <c r="AA4957">
        <v>0</v>
      </c>
      <c r="AB4957">
        <v>0</v>
      </c>
      <c r="AC4957">
        <v>1723.9932193740785</v>
      </c>
      <c r="AD4957">
        <v>0</v>
      </c>
      <c r="AE4957">
        <v>1723.9932193740785</v>
      </c>
    </row>
    <row r="4958" spans="1:31" x14ac:dyDescent="0.3">
      <c r="A4958">
        <v>2462461</v>
      </c>
      <c r="B4958">
        <v>1</v>
      </c>
      <c r="C4958" t="s">
        <v>80</v>
      </c>
      <c r="D4958" t="s">
        <v>84</v>
      </c>
      <c r="E4958" t="s">
        <v>159</v>
      </c>
      <c r="F4958" t="s">
        <v>14418</v>
      </c>
      <c r="G4958" t="s">
        <v>7891</v>
      </c>
      <c r="H4958" t="s">
        <v>144</v>
      </c>
      <c r="I4958" t="s">
        <v>136</v>
      </c>
      <c r="J4958" t="s">
        <v>137</v>
      </c>
      <c r="K4958" t="s">
        <v>162</v>
      </c>
      <c r="L4958" t="s">
        <v>14419</v>
      </c>
      <c r="M4958" t="s">
        <v>14420</v>
      </c>
      <c r="N4958">
        <v>5.1002777769999996</v>
      </c>
      <c r="O4958">
        <v>0</v>
      </c>
      <c r="P4958">
        <v>605</v>
      </c>
      <c r="Q4958">
        <v>0</v>
      </c>
      <c r="R4958">
        <v>0</v>
      </c>
      <c r="S4958">
        <v>0</v>
      </c>
      <c r="T4958">
        <v>81</v>
      </c>
      <c r="U4958">
        <v>0</v>
      </c>
      <c r="V4958">
        <v>0</v>
      </c>
      <c r="W4958">
        <v>0</v>
      </c>
      <c r="X4958">
        <v>778.08382078304749</v>
      </c>
      <c r="Y4958">
        <v>0</v>
      </c>
      <c r="Z4958">
        <v>0</v>
      </c>
      <c r="AA4958">
        <v>0</v>
      </c>
      <c r="AB4958">
        <v>311.08647702046193</v>
      </c>
      <c r="AC4958">
        <v>0</v>
      </c>
      <c r="AD4958">
        <v>0</v>
      </c>
      <c r="AE4958">
        <v>1089.1702978035094</v>
      </c>
    </row>
    <row r="4959" spans="1:31" x14ac:dyDescent="0.3">
      <c r="A4959">
        <v>2462292</v>
      </c>
      <c r="B4959">
        <v>1</v>
      </c>
      <c r="C4959" t="s">
        <v>80</v>
      </c>
      <c r="D4959" t="s">
        <v>110</v>
      </c>
      <c r="E4959" t="s">
        <v>173</v>
      </c>
      <c r="F4959" t="s">
        <v>14366</v>
      </c>
      <c r="G4959" t="s">
        <v>179</v>
      </c>
      <c r="H4959" t="s">
        <v>144</v>
      </c>
      <c r="I4959" t="s">
        <v>136</v>
      </c>
      <c r="J4959" t="s">
        <v>137</v>
      </c>
      <c r="K4959" t="s">
        <v>138</v>
      </c>
      <c r="L4959" t="s">
        <v>14421</v>
      </c>
      <c r="M4959" t="s">
        <v>14422</v>
      </c>
      <c r="N4959">
        <v>1.1897222220000001</v>
      </c>
      <c r="O4959">
        <v>0</v>
      </c>
      <c r="P4959">
        <v>17</v>
      </c>
      <c r="Q4959">
        <v>0</v>
      </c>
      <c r="R4959">
        <v>0</v>
      </c>
      <c r="S4959">
        <v>0</v>
      </c>
      <c r="T4959">
        <v>0</v>
      </c>
      <c r="U4959">
        <v>0</v>
      </c>
      <c r="V4959">
        <v>0</v>
      </c>
      <c r="W4959">
        <v>0</v>
      </c>
      <c r="X4959">
        <v>7.5291953864685279</v>
      </c>
      <c r="Y4959">
        <v>0</v>
      </c>
      <c r="Z4959">
        <v>0</v>
      </c>
      <c r="AA4959">
        <v>0</v>
      </c>
      <c r="AB4959">
        <v>0</v>
      </c>
      <c r="AC4959">
        <v>0</v>
      </c>
      <c r="AD4959">
        <v>0</v>
      </c>
      <c r="AE4959">
        <v>7.5291953864685279</v>
      </c>
    </row>
    <row r="4960" spans="1:31" x14ac:dyDescent="0.3">
      <c r="A4960">
        <v>2462607</v>
      </c>
      <c r="B4960">
        <v>1</v>
      </c>
      <c r="C4960" t="s">
        <v>81</v>
      </c>
      <c r="D4960" t="s">
        <v>121</v>
      </c>
      <c r="E4960" t="s">
        <v>147</v>
      </c>
      <c r="F4960" t="s">
        <v>14423</v>
      </c>
      <c r="G4960" t="s">
        <v>134</v>
      </c>
      <c r="H4960" t="s">
        <v>135</v>
      </c>
      <c r="I4960" t="s">
        <v>136</v>
      </c>
      <c r="J4960" t="s">
        <v>137</v>
      </c>
      <c r="K4960" t="s">
        <v>138</v>
      </c>
      <c r="L4960" t="s">
        <v>14424</v>
      </c>
      <c r="M4960" t="s">
        <v>14425</v>
      </c>
      <c r="N4960">
        <v>3.4075000000000002</v>
      </c>
      <c r="O4960">
        <v>0</v>
      </c>
      <c r="P4960">
        <v>2</v>
      </c>
      <c r="Q4960">
        <v>0</v>
      </c>
      <c r="R4960">
        <v>0</v>
      </c>
      <c r="S4960">
        <v>0</v>
      </c>
      <c r="T4960">
        <v>0</v>
      </c>
      <c r="U4960">
        <v>0</v>
      </c>
      <c r="V4960">
        <v>0</v>
      </c>
      <c r="W4960">
        <v>0</v>
      </c>
      <c r="X4960">
        <v>0.71376885776476329</v>
      </c>
      <c r="Y4960">
        <v>0</v>
      </c>
      <c r="Z4960">
        <v>0</v>
      </c>
      <c r="AA4960">
        <v>0</v>
      </c>
      <c r="AB4960">
        <v>0</v>
      </c>
      <c r="AC4960">
        <v>0</v>
      </c>
      <c r="AD4960">
        <v>0</v>
      </c>
      <c r="AE4960">
        <v>0.71376885776476329</v>
      </c>
    </row>
    <row r="4961" spans="1:31" x14ac:dyDescent="0.3">
      <c r="A4961">
        <v>2462355</v>
      </c>
      <c r="B4961">
        <v>1</v>
      </c>
      <c r="C4961" t="s">
        <v>80</v>
      </c>
      <c r="D4961" t="s">
        <v>93</v>
      </c>
      <c r="E4961" t="s">
        <v>169</v>
      </c>
      <c r="F4961" t="s">
        <v>14426</v>
      </c>
      <c r="G4961" t="s">
        <v>149</v>
      </c>
      <c r="H4961" t="s">
        <v>135</v>
      </c>
      <c r="I4961" t="s">
        <v>136</v>
      </c>
      <c r="J4961" t="s">
        <v>137</v>
      </c>
      <c r="K4961" t="s">
        <v>138</v>
      </c>
      <c r="L4961" t="s">
        <v>14427</v>
      </c>
      <c r="M4961" t="s">
        <v>14428</v>
      </c>
      <c r="N4961">
        <v>0.114166666</v>
      </c>
      <c r="O4961">
        <v>0</v>
      </c>
      <c r="P4961">
        <v>250</v>
      </c>
      <c r="Q4961">
        <v>2</v>
      </c>
      <c r="R4961">
        <v>167</v>
      </c>
      <c r="S4961">
        <v>0</v>
      </c>
      <c r="T4961">
        <v>92</v>
      </c>
      <c r="U4961">
        <v>0</v>
      </c>
      <c r="V4961">
        <v>0</v>
      </c>
      <c r="W4961">
        <v>0</v>
      </c>
      <c r="X4961">
        <v>4.8846636681739826</v>
      </c>
      <c r="Y4961">
        <v>0.26245369921132383</v>
      </c>
      <c r="Z4961">
        <v>5.4232114233914412</v>
      </c>
      <c r="AA4961">
        <v>0</v>
      </c>
      <c r="AB4961">
        <v>5.4447777839112508</v>
      </c>
      <c r="AC4961">
        <v>0</v>
      </c>
      <c r="AD4961">
        <v>0</v>
      </c>
      <c r="AE4961">
        <v>16.015106574687998</v>
      </c>
    </row>
    <row r="4962" spans="1:31" x14ac:dyDescent="0.3">
      <c r="A4962">
        <v>2462455</v>
      </c>
      <c r="B4962">
        <v>1</v>
      </c>
      <c r="C4962" t="s">
        <v>80</v>
      </c>
      <c r="D4962" t="s">
        <v>83</v>
      </c>
      <c r="E4962" t="s">
        <v>141</v>
      </c>
      <c r="F4962" t="s">
        <v>13758</v>
      </c>
      <c r="G4962" t="s">
        <v>410</v>
      </c>
      <c r="H4962" t="s">
        <v>144</v>
      </c>
      <c r="I4962" t="s">
        <v>136</v>
      </c>
      <c r="J4962" t="s">
        <v>137</v>
      </c>
      <c r="K4962" t="s">
        <v>138</v>
      </c>
      <c r="L4962" t="s">
        <v>14429</v>
      </c>
      <c r="M4962" t="s">
        <v>14430</v>
      </c>
      <c r="N4962">
        <v>2.9102777770000001</v>
      </c>
      <c r="O4962">
        <v>0</v>
      </c>
      <c r="P4962">
        <v>18</v>
      </c>
      <c r="Q4962">
        <v>0</v>
      </c>
      <c r="R4962">
        <v>0</v>
      </c>
      <c r="S4962">
        <v>0</v>
      </c>
      <c r="T4962">
        <v>6</v>
      </c>
      <c r="U4962">
        <v>0</v>
      </c>
      <c r="V4962">
        <v>0</v>
      </c>
      <c r="W4962">
        <v>0</v>
      </c>
      <c r="X4962">
        <v>21.50875315959458</v>
      </c>
      <c r="Y4962">
        <v>0</v>
      </c>
      <c r="Z4962">
        <v>0</v>
      </c>
      <c r="AA4962">
        <v>0</v>
      </c>
      <c r="AB4962">
        <v>25.813666699443367</v>
      </c>
      <c r="AC4962">
        <v>0</v>
      </c>
      <c r="AD4962">
        <v>0</v>
      </c>
      <c r="AE4962">
        <v>47.32241985903795</v>
      </c>
    </row>
    <row r="4963" spans="1:31" x14ac:dyDescent="0.3">
      <c r="A4963">
        <v>2462647</v>
      </c>
      <c r="B4963">
        <v>1</v>
      </c>
      <c r="C4963" t="s">
        <v>80</v>
      </c>
      <c r="D4963" t="s">
        <v>92</v>
      </c>
      <c r="E4963" t="s">
        <v>132</v>
      </c>
      <c r="F4963" t="s">
        <v>12429</v>
      </c>
      <c r="G4963" t="s">
        <v>149</v>
      </c>
      <c r="H4963" t="s">
        <v>135</v>
      </c>
      <c r="I4963" t="s">
        <v>136</v>
      </c>
      <c r="J4963" t="s">
        <v>137</v>
      </c>
      <c r="K4963" t="s">
        <v>138</v>
      </c>
      <c r="L4963" t="s">
        <v>14431</v>
      </c>
      <c r="M4963" t="s">
        <v>14432</v>
      </c>
      <c r="N4963">
        <v>0.48749999999999999</v>
      </c>
      <c r="O4963">
        <v>11</v>
      </c>
      <c r="P4963">
        <v>2003</v>
      </c>
      <c r="Q4963">
        <v>9</v>
      </c>
      <c r="R4963">
        <v>108</v>
      </c>
      <c r="S4963">
        <v>23</v>
      </c>
      <c r="T4963">
        <v>249</v>
      </c>
      <c r="U4963">
        <v>0</v>
      </c>
      <c r="V4963">
        <v>2</v>
      </c>
      <c r="W4963">
        <v>197.54781442884638</v>
      </c>
      <c r="X4963">
        <v>507.61040314502964</v>
      </c>
      <c r="Y4963">
        <v>4.0302920736112542</v>
      </c>
      <c r="Z4963">
        <v>16.779539733927905</v>
      </c>
      <c r="AA4963">
        <v>54.902109625238069</v>
      </c>
      <c r="AB4963">
        <v>127.53637516883819</v>
      </c>
      <c r="AC4963">
        <v>0</v>
      </c>
      <c r="AD4963">
        <v>0</v>
      </c>
      <c r="AE4963">
        <v>908.4065341754914</v>
      </c>
    </row>
    <row r="4964" spans="1:31" x14ac:dyDescent="0.3">
      <c r="A4964">
        <v>2462707</v>
      </c>
      <c r="B4964">
        <v>1</v>
      </c>
      <c r="C4964" t="s">
        <v>80</v>
      </c>
      <c r="D4964" t="s">
        <v>107</v>
      </c>
      <c r="E4964" t="s">
        <v>173</v>
      </c>
      <c r="F4964" t="s">
        <v>14433</v>
      </c>
      <c r="G4964" t="s">
        <v>179</v>
      </c>
      <c r="H4964" t="s">
        <v>144</v>
      </c>
      <c r="I4964" t="s">
        <v>136</v>
      </c>
      <c r="J4964" t="s">
        <v>137</v>
      </c>
      <c r="K4964" t="s">
        <v>138</v>
      </c>
      <c r="L4964" t="s">
        <v>14434</v>
      </c>
      <c r="M4964" t="s">
        <v>14435</v>
      </c>
      <c r="N4964">
        <v>1.8625</v>
      </c>
      <c r="O4964">
        <v>0</v>
      </c>
      <c r="P4964">
        <v>8</v>
      </c>
      <c r="Q4964">
        <v>0</v>
      </c>
      <c r="R4964">
        <v>0</v>
      </c>
      <c r="S4964">
        <v>0</v>
      </c>
      <c r="T4964">
        <v>1</v>
      </c>
      <c r="U4964">
        <v>0</v>
      </c>
      <c r="V4964">
        <v>0</v>
      </c>
      <c r="W4964">
        <v>0</v>
      </c>
      <c r="X4964">
        <v>6.6175166593392749</v>
      </c>
      <c r="Y4964">
        <v>0</v>
      </c>
      <c r="Z4964">
        <v>0</v>
      </c>
      <c r="AA4964">
        <v>0</v>
      </c>
      <c r="AB4964">
        <v>0.54559437315341053</v>
      </c>
      <c r="AC4964">
        <v>0</v>
      </c>
      <c r="AD4964">
        <v>0</v>
      </c>
      <c r="AE4964">
        <v>7.1631110324926857</v>
      </c>
    </row>
    <row r="4965" spans="1:31" x14ac:dyDescent="0.3">
      <c r="A4965">
        <v>2462664</v>
      </c>
      <c r="B4965">
        <v>1</v>
      </c>
      <c r="C4965" t="s">
        <v>80</v>
      </c>
      <c r="D4965" t="s">
        <v>82</v>
      </c>
      <c r="E4965" t="s">
        <v>141</v>
      </c>
      <c r="F4965" t="s">
        <v>14436</v>
      </c>
      <c r="G4965" t="s">
        <v>156</v>
      </c>
      <c r="H4965" t="s">
        <v>144</v>
      </c>
      <c r="I4965" t="s">
        <v>136</v>
      </c>
      <c r="J4965" t="s">
        <v>137</v>
      </c>
      <c r="K4965" t="s">
        <v>138</v>
      </c>
      <c r="L4965" t="s">
        <v>14437</v>
      </c>
      <c r="M4965" t="s">
        <v>14438</v>
      </c>
      <c r="N4965">
        <v>1.082777777</v>
      </c>
      <c r="O4965">
        <v>0</v>
      </c>
      <c r="P4965">
        <v>152</v>
      </c>
      <c r="Q4965">
        <v>0</v>
      </c>
      <c r="R4965">
        <v>0</v>
      </c>
      <c r="S4965">
        <v>0</v>
      </c>
      <c r="T4965">
        <v>8</v>
      </c>
      <c r="U4965">
        <v>0</v>
      </c>
      <c r="V4965">
        <v>0</v>
      </c>
      <c r="W4965">
        <v>0</v>
      </c>
      <c r="X4965">
        <v>53.992994627472477</v>
      </c>
      <c r="Y4965">
        <v>0</v>
      </c>
      <c r="Z4965">
        <v>0</v>
      </c>
      <c r="AA4965">
        <v>0</v>
      </c>
      <c r="AB4965">
        <v>2.6141747681586818</v>
      </c>
      <c r="AC4965">
        <v>0</v>
      </c>
      <c r="AD4965">
        <v>0</v>
      </c>
      <c r="AE4965">
        <v>56.607169395631161</v>
      </c>
    </row>
    <row r="4966" spans="1:31" x14ac:dyDescent="0.3">
      <c r="A4966">
        <v>2462335</v>
      </c>
      <c r="B4966">
        <v>1</v>
      </c>
      <c r="C4966" t="s">
        <v>80</v>
      </c>
      <c r="D4966" t="s">
        <v>96</v>
      </c>
      <c r="E4966" t="s">
        <v>141</v>
      </c>
      <c r="F4966" t="s">
        <v>9873</v>
      </c>
      <c r="G4966" t="s">
        <v>8644</v>
      </c>
      <c r="H4966" t="s">
        <v>144</v>
      </c>
      <c r="I4966" t="s">
        <v>136</v>
      </c>
      <c r="J4966" t="s">
        <v>137</v>
      </c>
      <c r="K4966" t="s">
        <v>138</v>
      </c>
      <c r="L4966" t="s">
        <v>14439</v>
      </c>
      <c r="M4966" t="s">
        <v>14440</v>
      </c>
      <c r="N4966">
        <v>1.5194444439999999</v>
      </c>
      <c r="O4966">
        <v>0</v>
      </c>
      <c r="P4966">
        <v>31</v>
      </c>
      <c r="Q4966">
        <v>0</v>
      </c>
      <c r="R4966">
        <v>0</v>
      </c>
      <c r="S4966">
        <v>0</v>
      </c>
      <c r="T4966">
        <v>5</v>
      </c>
      <c r="U4966">
        <v>0</v>
      </c>
      <c r="V4966">
        <v>0</v>
      </c>
      <c r="W4966">
        <v>0</v>
      </c>
      <c r="X4966">
        <v>23.777098614142311</v>
      </c>
      <c r="Y4966">
        <v>0</v>
      </c>
      <c r="Z4966">
        <v>0</v>
      </c>
      <c r="AA4966">
        <v>0</v>
      </c>
      <c r="AB4966">
        <v>5.0839617625544404</v>
      </c>
      <c r="AC4966">
        <v>0</v>
      </c>
      <c r="AD4966">
        <v>0</v>
      </c>
      <c r="AE4966">
        <v>28.861060376696752</v>
      </c>
    </row>
    <row r="4967" spans="1:31" x14ac:dyDescent="0.3">
      <c r="A4967">
        <v>2462770</v>
      </c>
      <c r="B4967">
        <v>1</v>
      </c>
      <c r="C4967" t="s">
        <v>80</v>
      </c>
      <c r="D4967" t="s">
        <v>85</v>
      </c>
      <c r="E4967" t="s">
        <v>173</v>
      </c>
      <c r="F4967" t="s">
        <v>14441</v>
      </c>
      <c r="G4967" t="s">
        <v>461</v>
      </c>
      <c r="H4967" t="s">
        <v>144</v>
      </c>
      <c r="I4967" t="s">
        <v>136</v>
      </c>
      <c r="J4967" t="s">
        <v>137</v>
      </c>
      <c r="K4967" t="s">
        <v>138</v>
      </c>
      <c r="L4967" t="s">
        <v>14442</v>
      </c>
      <c r="M4967" t="s">
        <v>14443</v>
      </c>
      <c r="N4967">
        <v>6.5552777769999997</v>
      </c>
      <c r="O4967">
        <v>0</v>
      </c>
      <c r="P4967">
        <v>6</v>
      </c>
      <c r="Q4967">
        <v>0</v>
      </c>
      <c r="R4967">
        <v>0</v>
      </c>
      <c r="S4967">
        <v>0</v>
      </c>
      <c r="T4967">
        <v>0</v>
      </c>
      <c r="U4967">
        <v>0</v>
      </c>
      <c r="V4967">
        <v>0</v>
      </c>
      <c r="W4967">
        <v>0</v>
      </c>
      <c r="X4967">
        <v>12.015985152360074</v>
      </c>
      <c r="Y4967">
        <v>0</v>
      </c>
      <c r="Z4967">
        <v>0</v>
      </c>
      <c r="AA4967">
        <v>0</v>
      </c>
      <c r="AB4967">
        <v>0</v>
      </c>
      <c r="AC4967">
        <v>0</v>
      </c>
      <c r="AD4967">
        <v>0</v>
      </c>
      <c r="AE4967">
        <v>12.015985152360074</v>
      </c>
    </row>
    <row r="4968" spans="1:31" x14ac:dyDescent="0.3">
      <c r="A4968">
        <v>2462670</v>
      </c>
      <c r="B4968">
        <v>1</v>
      </c>
      <c r="C4968" t="s">
        <v>80</v>
      </c>
      <c r="D4968" t="s">
        <v>92</v>
      </c>
      <c r="E4968" t="s">
        <v>132</v>
      </c>
      <c r="F4968" t="s">
        <v>12429</v>
      </c>
      <c r="G4968" t="s">
        <v>149</v>
      </c>
      <c r="H4968" t="s">
        <v>135</v>
      </c>
      <c r="I4968" t="s">
        <v>136</v>
      </c>
      <c r="J4968" t="s">
        <v>137</v>
      </c>
      <c r="K4968" t="s">
        <v>138</v>
      </c>
      <c r="L4968" t="s">
        <v>14444</v>
      </c>
      <c r="M4968" t="s">
        <v>14445</v>
      </c>
      <c r="N4968">
        <v>0.56805555500000005</v>
      </c>
      <c r="O4968">
        <v>6</v>
      </c>
      <c r="P4968">
        <v>1159</v>
      </c>
      <c r="Q4968">
        <v>3</v>
      </c>
      <c r="R4968">
        <v>89</v>
      </c>
      <c r="S4968">
        <v>13</v>
      </c>
      <c r="T4968">
        <v>163</v>
      </c>
      <c r="U4968">
        <v>0</v>
      </c>
      <c r="V4968">
        <v>0</v>
      </c>
      <c r="W4968">
        <v>76.230824187837428</v>
      </c>
      <c r="X4968">
        <v>518.11549754126406</v>
      </c>
      <c r="Y4968">
        <v>0.72591809817806641</v>
      </c>
      <c r="Z4968">
        <v>19.725199938638806</v>
      </c>
      <c r="AA4968">
        <v>57.098378286730593</v>
      </c>
      <c r="AB4968">
        <v>119.78833352207261</v>
      </c>
      <c r="AC4968">
        <v>0</v>
      </c>
      <c r="AD4968">
        <v>0</v>
      </c>
      <c r="AE4968">
        <v>791.68415157472168</v>
      </c>
    </row>
    <row r="4969" spans="1:31" x14ac:dyDescent="0.3">
      <c r="A4969">
        <v>2462627</v>
      </c>
      <c r="B4969">
        <v>1</v>
      </c>
      <c r="C4969" t="s">
        <v>81</v>
      </c>
      <c r="D4969" t="s">
        <v>112</v>
      </c>
      <c r="E4969" t="s">
        <v>141</v>
      </c>
      <c r="F4969" t="s">
        <v>14446</v>
      </c>
      <c r="G4969" t="s">
        <v>200</v>
      </c>
      <c r="H4969" t="s">
        <v>144</v>
      </c>
      <c r="I4969" t="s">
        <v>136</v>
      </c>
      <c r="J4969" t="s">
        <v>137</v>
      </c>
      <c r="K4969" t="s">
        <v>138</v>
      </c>
      <c r="L4969" t="s">
        <v>14447</v>
      </c>
      <c r="M4969" t="s">
        <v>14448</v>
      </c>
      <c r="N4969">
        <v>4.2488888879999998</v>
      </c>
      <c r="O4969">
        <v>0</v>
      </c>
      <c r="P4969">
        <v>11</v>
      </c>
      <c r="Q4969">
        <v>0</v>
      </c>
      <c r="R4969">
        <v>0</v>
      </c>
      <c r="S4969">
        <v>0</v>
      </c>
      <c r="T4969">
        <v>0</v>
      </c>
      <c r="U4969">
        <v>0</v>
      </c>
      <c r="V4969">
        <v>0</v>
      </c>
      <c r="W4969">
        <v>0</v>
      </c>
      <c r="X4969">
        <v>9.5620742392178961</v>
      </c>
      <c r="Y4969">
        <v>0</v>
      </c>
      <c r="Z4969">
        <v>0</v>
      </c>
      <c r="AA4969">
        <v>0</v>
      </c>
      <c r="AB4969">
        <v>0</v>
      </c>
      <c r="AC4969">
        <v>0</v>
      </c>
      <c r="AD4969">
        <v>0</v>
      </c>
      <c r="AE4969">
        <v>9.5620742392178961</v>
      </c>
    </row>
    <row r="4970" spans="1:31" x14ac:dyDescent="0.3">
      <c r="A4970">
        <v>2462478</v>
      </c>
      <c r="B4970">
        <v>1</v>
      </c>
      <c r="C4970" t="s">
        <v>80</v>
      </c>
      <c r="D4970" t="s">
        <v>110</v>
      </c>
      <c r="E4970" t="s">
        <v>173</v>
      </c>
      <c r="F4970" t="s">
        <v>14449</v>
      </c>
      <c r="G4970" t="s">
        <v>179</v>
      </c>
      <c r="H4970" t="s">
        <v>144</v>
      </c>
      <c r="I4970" t="s">
        <v>136</v>
      </c>
      <c r="J4970" t="s">
        <v>137</v>
      </c>
      <c r="K4970" t="s">
        <v>138</v>
      </c>
      <c r="L4970" t="s">
        <v>14450</v>
      </c>
      <c r="M4970" t="s">
        <v>14451</v>
      </c>
      <c r="N4970">
        <v>3.6711111110000001</v>
      </c>
      <c r="O4970">
        <v>0</v>
      </c>
      <c r="P4970">
        <v>29</v>
      </c>
      <c r="Q4970">
        <v>0</v>
      </c>
      <c r="R4970">
        <v>0</v>
      </c>
      <c r="S4970">
        <v>0</v>
      </c>
      <c r="T4970">
        <v>1</v>
      </c>
      <c r="U4970">
        <v>0</v>
      </c>
      <c r="V4970">
        <v>0</v>
      </c>
      <c r="W4970">
        <v>0</v>
      </c>
      <c r="X4970">
        <v>27.908569144303332</v>
      </c>
      <c r="Y4970">
        <v>0</v>
      </c>
      <c r="Z4970">
        <v>0</v>
      </c>
      <c r="AA4970">
        <v>0</v>
      </c>
      <c r="AB4970">
        <v>5.4032411096498167</v>
      </c>
      <c r="AC4970">
        <v>0</v>
      </c>
      <c r="AD4970">
        <v>0</v>
      </c>
      <c r="AE4970">
        <v>33.311810253953148</v>
      </c>
    </row>
    <row r="4971" spans="1:31" x14ac:dyDescent="0.3">
      <c r="A4971">
        <v>2462378</v>
      </c>
      <c r="B4971">
        <v>1</v>
      </c>
      <c r="C4971" t="s">
        <v>80</v>
      </c>
      <c r="D4971" t="s">
        <v>104</v>
      </c>
      <c r="E4971" t="s">
        <v>169</v>
      </c>
      <c r="F4971" t="s">
        <v>14452</v>
      </c>
      <c r="G4971" t="s">
        <v>226</v>
      </c>
      <c r="H4971" t="s">
        <v>135</v>
      </c>
      <c r="I4971" t="s">
        <v>136</v>
      </c>
      <c r="J4971" t="s">
        <v>137</v>
      </c>
      <c r="K4971" t="s">
        <v>162</v>
      </c>
      <c r="L4971" t="s">
        <v>14453</v>
      </c>
      <c r="M4971" t="s">
        <v>14454</v>
      </c>
      <c r="N4971">
        <v>3.0388888879999998</v>
      </c>
      <c r="O4971">
        <v>0</v>
      </c>
      <c r="P4971">
        <v>1</v>
      </c>
      <c r="Q4971">
        <v>0</v>
      </c>
      <c r="R4971">
        <v>0</v>
      </c>
      <c r="S4971">
        <v>0</v>
      </c>
      <c r="T4971">
        <v>1</v>
      </c>
      <c r="U4971">
        <v>0</v>
      </c>
      <c r="V4971">
        <v>0</v>
      </c>
      <c r="W4971">
        <v>0</v>
      </c>
      <c r="X4971">
        <v>1.4484639484744484</v>
      </c>
      <c r="Y4971">
        <v>0</v>
      </c>
      <c r="Z4971">
        <v>0</v>
      </c>
      <c r="AA4971">
        <v>0</v>
      </c>
      <c r="AB4971">
        <v>0.72660081194529169</v>
      </c>
      <c r="AC4971">
        <v>0</v>
      </c>
      <c r="AD4971">
        <v>0</v>
      </c>
      <c r="AE4971">
        <v>2.17506476041974</v>
      </c>
    </row>
    <row r="4972" spans="1:31" x14ac:dyDescent="0.3">
      <c r="A4972">
        <v>2462358</v>
      </c>
      <c r="B4972">
        <v>1</v>
      </c>
      <c r="C4972" t="s">
        <v>80</v>
      </c>
      <c r="D4972" t="s">
        <v>105</v>
      </c>
      <c r="E4972" t="s">
        <v>169</v>
      </c>
      <c r="F4972" t="s">
        <v>14455</v>
      </c>
      <c r="G4972" t="s">
        <v>226</v>
      </c>
      <c r="H4972" t="s">
        <v>135</v>
      </c>
      <c r="I4972" t="s">
        <v>136</v>
      </c>
      <c r="J4972" t="s">
        <v>137</v>
      </c>
      <c r="K4972" t="s">
        <v>162</v>
      </c>
      <c r="L4972" t="s">
        <v>14456</v>
      </c>
      <c r="M4972" t="s">
        <v>14457</v>
      </c>
      <c r="N4972">
        <v>6.5372222219999996</v>
      </c>
      <c r="O4972">
        <v>4</v>
      </c>
      <c r="P4972">
        <v>333</v>
      </c>
      <c r="Q4972">
        <v>6</v>
      </c>
      <c r="R4972">
        <v>4</v>
      </c>
      <c r="S4972">
        <v>38</v>
      </c>
      <c r="T4972">
        <v>160</v>
      </c>
      <c r="U4972">
        <v>22</v>
      </c>
      <c r="V4972">
        <v>39</v>
      </c>
      <c r="W4972">
        <v>85.222848810322162</v>
      </c>
      <c r="X4972">
        <v>650.82401157902984</v>
      </c>
      <c r="Y4972">
        <v>66.082967475910465</v>
      </c>
      <c r="Z4972">
        <v>83.238701905779592</v>
      </c>
      <c r="AA4972">
        <v>1747.9257739305308</v>
      </c>
      <c r="AB4972">
        <v>2891.8490188072446</v>
      </c>
      <c r="AC4972">
        <v>6152.5753908273164</v>
      </c>
      <c r="AD4972">
        <v>3260.4999028602988</v>
      </c>
      <c r="AE4972">
        <v>14938.218616196431</v>
      </c>
    </row>
    <row r="4973" spans="1:31" x14ac:dyDescent="0.3">
      <c r="A4973">
        <v>2462441</v>
      </c>
      <c r="B4973">
        <v>1</v>
      </c>
      <c r="C4973" t="s">
        <v>80</v>
      </c>
      <c r="D4973" t="s">
        <v>104</v>
      </c>
      <c r="E4973" t="s">
        <v>132</v>
      </c>
      <c r="F4973" t="s">
        <v>13125</v>
      </c>
      <c r="G4973" t="s">
        <v>134</v>
      </c>
      <c r="H4973" t="s">
        <v>135</v>
      </c>
      <c r="I4973" t="s">
        <v>136</v>
      </c>
      <c r="J4973" t="s">
        <v>137</v>
      </c>
      <c r="K4973" t="s">
        <v>138</v>
      </c>
      <c r="L4973" t="s">
        <v>14458</v>
      </c>
      <c r="M4973" t="s">
        <v>14459</v>
      </c>
      <c r="N4973">
        <v>1.8358333330000001</v>
      </c>
      <c r="O4973">
        <v>3</v>
      </c>
      <c r="P4973">
        <v>198</v>
      </c>
      <c r="Q4973">
        <v>19</v>
      </c>
      <c r="R4973">
        <v>244</v>
      </c>
      <c r="S4973">
        <v>15</v>
      </c>
      <c r="T4973">
        <v>76</v>
      </c>
      <c r="U4973">
        <v>4</v>
      </c>
      <c r="V4973">
        <v>0</v>
      </c>
      <c r="W4973">
        <v>75.55740578445284</v>
      </c>
      <c r="X4973">
        <v>194.93029667548478</v>
      </c>
      <c r="Y4973">
        <v>8.475889890497383</v>
      </c>
      <c r="Z4973">
        <v>148.48017682977886</v>
      </c>
      <c r="AA4973">
        <v>156.82158093733378</v>
      </c>
      <c r="AB4973">
        <v>197.17485881470918</v>
      </c>
      <c r="AC4973">
        <v>264.09263766573616</v>
      </c>
      <c r="AD4973">
        <v>0</v>
      </c>
      <c r="AE4973">
        <v>1045.5328465979931</v>
      </c>
    </row>
    <row r="4974" spans="1:31" x14ac:dyDescent="0.3">
      <c r="A4974">
        <v>2462690</v>
      </c>
      <c r="B4974">
        <v>1</v>
      </c>
      <c r="C4974" t="s">
        <v>81</v>
      </c>
      <c r="D4974" t="s">
        <v>112</v>
      </c>
      <c r="E4974" t="s">
        <v>173</v>
      </c>
      <c r="F4974" t="s">
        <v>14460</v>
      </c>
      <c r="G4974" t="s">
        <v>175</v>
      </c>
      <c r="H4974" t="s">
        <v>144</v>
      </c>
      <c r="I4974" t="s">
        <v>136</v>
      </c>
      <c r="J4974" t="s">
        <v>137</v>
      </c>
      <c r="K4974" t="s">
        <v>138</v>
      </c>
      <c r="L4974" t="s">
        <v>14461</v>
      </c>
      <c r="M4974" t="s">
        <v>14462</v>
      </c>
      <c r="N4974">
        <v>1.2508333330000001</v>
      </c>
      <c r="O4974">
        <v>0</v>
      </c>
      <c r="P4974">
        <v>1</v>
      </c>
      <c r="Q4974">
        <v>0</v>
      </c>
      <c r="R4974">
        <v>0</v>
      </c>
      <c r="S4974">
        <v>0</v>
      </c>
      <c r="T4974">
        <v>0</v>
      </c>
      <c r="U4974">
        <v>0</v>
      </c>
      <c r="V4974">
        <v>0</v>
      </c>
      <c r="W4974">
        <v>0</v>
      </c>
      <c r="X4974">
        <v>0.20056141491498364</v>
      </c>
      <c r="Y4974">
        <v>0</v>
      </c>
      <c r="Z4974">
        <v>0</v>
      </c>
      <c r="AA4974">
        <v>0</v>
      </c>
      <c r="AB4974">
        <v>0</v>
      </c>
      <c r="AC4974">
        <v>0</v>
      </c>
      <c r="AD4974">
        <v>0</v>
      </c>
      <c r="AE4974">
        <v>0.20056141491498364</v>
      </c>
    </row>
    <row r="4975" spans="1:31" x14ac:dyDescent="0.3">
      <c r="A4975">
        <v>2462750</v>
      </c>
      <c r="B4975">
        <v>1</v>
      </c>
      <c r="C4975" t="s">
        <v>80</v>
      </c>
      <c r="D4975" t="s">
        <v>95</v>
      </c>
      <c r="E4975" t="s">
        <v>132</v>
      </c>
      <c r="F4975" t="s">
        <v>14463</v>
      </c>
      <c r="G4975" t="s">
        <v>166</v>
      </c>
      <c r="H4975" t="s">
        <v>135</v>
      </c>
      <c r="I4975" t="s">
        <v>136</v>
      </c>
      <c r="J4975" t="s">
        <v>137</v>
      </c>
      <c r="K4975" t="s">
        <v>138</v>
      </c>
      <c r="L4975" t="s">
        <v>14464</v>
      </c>
      <c r="M4975" t="s">
        <v>14465</v>
      </c>
      <c r="N4975">
        <v>2.824166666</v>
      </c>
      <c r="O4975">
        <v>0</v>
      </c>
      <c r="P4975">
        <v>0</v>
      </c>
      <c r="Q4975">
        <v>0</v>
      </c>
      <c r="R4975">
        <v>0</v>
      </c>
      <c r="S4975">
        <v>8</v>
      </c>
      <c r="T4975">
        <v>1</v>
      </c>
      <c r="U4975">
        <v>0</v>
      </c>
      <c r="V4975">
        <v>0</v>
      </c>
      <c r="W4975">
        <v>0</v>
      </c>
      <c r="X4975">
        <v>0</v>
      </c>
      <c r="Y4975">
        <v>0</v>
      </c>
      <c r="Z4975">
        <v>0</v>
      </c>
      <c r="AA4975">
        <v>152.90866787047824</v>
      </c>
      <c r="AB4975">
        <v>26.658024309753397</v>
      </c>
      <c r="AC4975">
        <v>0</v>
      </c>
      <c r="AD4975">
        <v>0</v>
      </c>
      <c r="AE4975">
        <v>179.56669218023163</v>
      </c>
    </row>
    <row r="4976" spans="1:31" x14ac:dyDescent="0.3">
      <c r="A4976">
        <v>2462644</v>
      </c>
      <c r="B4976">
        <v>1</v>
      </c>
      <c r="C4976" t="s">
        <v>80</v>
      </c>
      <c r="D4976" t="s">
        <v>89</v>
      </c>
      <c r="E4976" t="s">
        <v>159</v>
      </c>
      <c r="F4976" t="s">
        <v>14466</v>
      </c>
      <c r="G4976" t="s">
        <v>725</v>
      </c>
      <c r="H4976" t="s">
        <v>144</v>
      </c>
      <c r="I4976" t="s">
        <v>136</v>
      </c>
      <c r="J4976" t="s">
        <v>137</v>
      </c>
      <c r="K4976" t="s">
        <v>138</v>
      </c>
      <c r="L4976" t="s">
        <v>14467</v>
      </c>
      <c r="M4976" t="s">
        <v>14468</v>
      </c>
      <c r="N4976">
        <v>0.77222222200000001</v>
      </c>
      <c r="O4976">
        <v>0</v>
      </c>
      <c r="P4976">
        <v>87</v>
      </c>
      <c r="Q4976">
        <v>0</v>
      </c>
      <c r="R4976">
        <v>0</v>
      </c>
      <c r="S4976">
        <v>0</v>
      </c>
      <c r="T4976">
        <v>8</v>
      </c>
      <c r="U4976">
        <v>0</v>
      </c>
      <c r="V4976">
        <v>0</v>
      </c>
      <c r="W4976">
        <v>0</v>
      </c>
      <c r="X4976">
        <v>81.506889743038684</v>
      </c>
      <c r="Y4976">
        <v>0</v>
      </c>
      <c r="Z4976">
        <v>0</v>
      </c>
      <c r="AA4976">
        <v>0</v>
      </c>
      <c r="AB4976">
        <v>10.559921217305444</v>
      </c>
      <c r="AC4976">
        <v>0</v>
      </c>
      <c r="AD4976">
        <v>0</v>
      </c>
      <c r="AE4976">
        <v>92.066810960344128</v>
      </c>
    </row>
    <row r="4977" spans="1:31" x14ac:dyDescent="0.3">
      <c r="A4977">
        <v>2462604</v>
      </c>
      <c r="B4977">
        <v>1</v>
      </c>
      <c r="C4977" t="s">
        <v>80</v>
      </c>
      <c r="D4977" t="s">
        <v>103</v>
      </c>
      <c r="E4977" t="s">
        <v>173</v>
      </c>
      <c r="F4977" t="s">
        <v>14469</v>
      </c>
      <c r="G4977" t="s">
        <v>175</v>
      </c>
      <c r="H4977" t="s">
        <v>144</v>
      </c>
      <c r="I4977" t="s">
        <v>136</v>
      </c>
      <c r="J4977" t="s">
        <v>137</v>
      </c>
      <c r="K4977" t="s">
        <v>138</v>
      </c>
      <c r="L4977" t="s">
        <v>14470</v>
      </c>
      <c r="M4977" t="s">
        <v>14471</v>
      </c>
      <c r="N4977">
        <v>1.22</v>
      </c>
      <c r="O4977">
        <v>0</v>
      </c>
      <c r="P4977">
        <v>0</v>
      </c>
      <c r="Q4977">
        <v>0</v>
      </c>
      <c r="R4977">
        <v>0</v>
      </c>
      <c r="S4977">
        <v>0</v>
      </c>
      <c r="T4977">
        <v>1</v>
      </c>
      <c r="U4977">
        <v>0</v>
      </c>
      <c r="V4977">
        <v>0</v>
      </c>
      <c r="W4977">
        <v>0</v>
      </c>
      <c r="X4977">
        <v>0</v>
      </c>
      <c r="Y4977">
        <v>0</v>
      </c>
      <c r="Z4977">
        <v>0</v>
      </c>
      <c r="AA4977">
        <v>0</v>
      </c>
      <c r="AB4977">
        <v>0</v>
      </c>
      <c r="AC4977">
        <v>0</v>
      </c>
      <c r="AD4977">
        <v>0</v>
      </c>
      <c r="AE4977">
        <v>0</v>
      </c>
    </row>
    <row r="4978" spans="1:31" x14ac:dyDescent="0.3">
      <c r="A4978">
        <v>2462504</v>
      </c>
      <c r="B4978">
        <v>1</v>
      </c>
      <c r="C4978" t="s">
        <v>80</v>
      </c>
      <c r="D4978" t="s">
        <v>98</v>
      </c>
      <c r="E4978" t="s">
        <v>169</v>
      </c>
      <c r="F4978" t="s">
        <v>14472</v>
      </c>
      <c r="G4978" t="s">
        <v>143</v>
      </c>
      <c r="H4978" t="s">
        <v>135</v>
      </c>
      <c r="I4978" t="s">
        <v>136</v>
      </c>
      <c r="J4978" t="s">
        <v>137</v>
      </c>
      <c r="K4978" t="s">
        <v>138</v>
      </c>
      <c r="L4978" t="s">
        <v>14473</v>
      </c>
      <c r="M4978" t="s">
        <v>14474</v>
      </c>
      <c r="N4978">
        <v>1.3147222220000001</v>
      </c>
      <c r="O4978">
        <v>0</v>
      </c>
      <c r="P4978">
        <v>17</v>
      </c>
      <c r="Q4978">
        <v>28</v>
      </c>
      <c r="R4978">
        <v>187</v>
      </c>
      <c r="S4978">
        <v>9</v>
      </c>
      <c r="T4978">
        <v>64</v>
      </c>
      <c r="U4978">
        <v>2</v>
      </c>
      <c r="V4978">
        <v>0</v>
      </c>
      <c r="W4978">
        <v>0</v>
      </c>
      <c r="X4978">
        <v>12.36047129307528</v>
      </c>
      <c r="Y4978">
        <v>20.697636303654953</v>
      </c>
      <c r="Z4978">
        <v>129.67703264736664</v>
      </c>
      <c r="AA4978">
        <v>106.09506152145036</v>
      </c>
      <c r="AB4978">
        <v>102.06109655404714</v>
      </c>
      <c r="AC4978">
        <v>20.367440319947036</v>
      </c>
      <c r="AD4978">
        <v>0</v>
      </c>
      <c r="AE4978">
        <v>391.25873863954143</v>
      </c>
    </row>
    <row r="4979" spans="1:31" x14ac:dyDescent="0.3">
      <c r="A4979">
        <v>2462352</v>
      </c>
      <c r="B4979">
        <v>1</v>
      </c>
      <c r="C4979" t="s">
        <v>80</v>
      </c>
      <c r="D4979" t="s">
        <v>82</v>
      </c>
      <c r="E4979" t="s">
        <v>284</v>
      </c>
      <c r="F4979" t="s">
        <v>13585</v>
      </c>
      <c r="G4979" t="s">
        <v>149</v>
      </c>
      <c r="H4979" t="s">
        <v>135</v>
      </c>
      <c r="I4979" t="s">
        <v>136</v>
      </c>
      <c r="J4979" t="s">
        <v>137</v>
      </c>
      <c r="K4979" t="s">
        <v>138</v>
      </c>
      <c r="L4979" t="s">
        <v>14475</v>
      </c>
      <c r="M4979" t="s">
        <v>14476</v>
      </c>
      <c r="N4979">
        <v>0.43536750000000002</v>
      </c>
      <c r="O4979">
        <v>0</v>
      </c>
      <c r="P4979">
        <v>0</v>
      </c>
      <c r="Q4979">
        <v>0</v>
      </c>
      <c r="R4979">
        <v>0</v>
      </c>
      <c r="S4979">
        <v>2</v>
      </c>
      <c r="T4979">
        <v>2</v>
      </c>
      <c r="U4979">
        <v>1</v>
      </c>
      <c r="V4979">
        <v>0</v>
      </c>
      <c r="W4979">
        <v>0</v>
      </c>
      <c r="X4979">
        <v>0</v>
      </c>
      <c r="Y4979">
        <v>0</v>
      </c>
      <c r="Z4979">
        <v>0</v>
      </c>
      <c r="AA4979">
        <v>6.8210711816084153</v>
      </c>
      <c r="AB4979">
        <v>3.6029620064587223E-2</v>
      </c>
      <c r="AC4979">
        <v>14.231305983374456</v>
      </c>
      <c r="AD4979">
        <v>0</v>
      </c>
      <c r="AE4979">
        <v>21.088406785047461</v>
      </c>
    </row>
    <row r="4980" spans="1:31" x14ac:dyDescent="0.3">
      <c r="A4980">
        <v>2462375</v>
      </c>
      <c r="B4980">
        <v>1</v>
      </c>
      <c r="C4980" t="s">
        <v>80</v>
      </c>
      <c r="D4980" t="s">
        <v>103</v>
      </c>
      <c r="E4980" t="s">
        <v>132</v>
      </c>
      <c r="F4980" t="s">
        <v>540</v>
      </c>
      <c r="G4980" t="s">
        <v>161</v>
      </c>
      <c r="H4980" t="s">
        <v>135</v>
      </c>
      <c r="I4980" t="s">
        <v>136</v>
      </c>
      <c r="J4980" t="s">
        <v>137</v>
      </c>
      <c r="K4980" t="s">
        <v>162</v>
      </c>
      <c r="L4980" t="s">
        <v>14477</v>
      </c>
      <c r="M4980" t="s">
        <v>14478</v>
      </c>
      <c r="N4980">
        <v>3.2749999999999999</v>
      </c>
      <c r="O4980">
        <v>4</v>
      </c>
      <c r="P4980">
        <v>2716</v>
      </c>
      <c r="Q4980">
        <v>24</v>
      </c>
      <c r="R4980">
        <v>420</v>
      </c>
      <c r="S4980">
        <v>33</v>
      </c>
      <c r="T4980">
        <v>894</v>
      </c>
      <c r="U4980">
        <v>3</v>
      </c>
      <c r="V4980">
        <v>2</v>
      </c>
      <c r="W4980">
        <v>3.8724555871284441</v>
      </c>
      <c r="X4980">
        <v>1622.2907643190297</v>
      </c>
      <c r="Y4980">
        <v>161.3165054326368</v>
      </c>
      <c r="Z4980">
        <v>210.44299858601153</v>
      </c>
      <c r="AA4980">
        <v>339.03484316902933</v>
      </c>
      <c r="AB4980">
        <v>1245.474456908328</v>
      </c>
      <c r="AC4980">
        <v>365.34034180349255</v>
      </c>
      <c r="AD4980">
        <v>0</v>
      </c>
      <c r="AE4980">
        <v>3947.7723658056561</v>
      </c>
    </row>
    <row r="4981" spans="1:31" x14ac:dyDescent="0.3">
      <c r="A4981">
        <v>2462544</v>
      </c>
      <c r="B4981">
        <v>1</v>
      </c>
      <c r="C4981" t="s">
        <v>80</v>
      </c>
      <c r="D4981" t="s">
        <v>82</v>
      </c>
      <c r="E4981" t="s">
        <v>141</v>
      </c>
      <c r="F4981" t="s">
        <v>14479</v>
      </c>
      <c r="G4981" t="s">
        <v>263</v>
      </c>
      <c r="H4981" t="s">
        <v>144</v>
      </c>
      <c r="I4981" t="s">
        <v>136</v>
      </c>
      <c r="J4981" t="s">
        <v>3</v>
      </c>
      <c r="K4981" t="s">
        <v>138</v>
      </c>
      <c r="L4981" t="s">
        <v>14480</v>
      </c>
      <c r="M4981" t="s">
        <v>14481</v>
      </c>
      <c r="N4981">
        <v>1.7597222219999999</v>
      </c>
      <c r="O4981">
        <v>0</v>
      </c>
      <c r="P4981">
        <v>130</v>
      </c>
      <c r="Q4981">
        <v>0</v>
      </c>
      <c r="R4981">
        <v>0</v>
      </c>
      <c r="S4981">
        <v>0</v>
      </c>
      <c r="T4981">
        <v>3</v>
      </c>
      <c r="U4981">
        <v>0</v>
      </c>
      <c r="V4981">
        <v>0</v>
      </c>
      <c r="W4981">
        <v>0</v>
      </c>
      <c r="X4981">
        <v>77.231433364745101</v>
      </c>
      <c r="Y4981">
        <v>0</v>
      </c>
      <c r="Z4981">
        <v>0</v>
      </c>
      <c r="AA4981">
        <v>0</v>
      </c>
      <c r="AB4981">
        <v>0.92038658862533618</v>
      </c>
      <c r="AC4981">
        <v>0</v>
      </c>
      <c r="AD4981">
        <v>0</v>
      </c>
      <c r="AE4981">
        <v>78.151819953370435</v>
      </c>
    </row>
    <row r="4982" spans="1:31" x14ac:dyDescent="0.3">
      <c r="A4982">
        <v>2462753</v>
      </c>
      <c r="B4982">
        <v>1</v>
      </c>
      <c r="C4982" t="s">
        <v>81</v>
      </c>
      <c r="D4982" t="s">
        <v>113</v>
      </c>
      <c r="E4982" t="s">
        <v>159</v>
      </c>
      <c r="F4982" t="s">
        <v>14482</v>
      </c>
      <c r="G4982" t="s">
        <v>725</v>
      </c>
      <c r="H4982" t="s">
        <v>144</v>
      </c>
      <c r="I4982" t="s">
        <v>136</v>
      </c>
      <c r="J4982" t="s">
        <v>137</v>
      </c>
      <c r="K4982" t="s">
        <v>138</v>
      </c>
      <c r="L4982" t="s">
        <v>14483</v>
      </c>
      <c r="M4982" t="s">
        <v>14484</v>
      </c>
      <c r="N4982">
        <v>3.4422222219999998</v>
      </c>
      <c r="O4982">
        <v>0</v>
      </c>
      <c r="P4982">
        <v>7</v>
      </c>
      <c r="Q4982">
        <v>0</v>
      </c>
      <c r="R4982">
        <v>0</v>
      </c>
      <c r="S4982">
        <v>0</v>
      </c>
      <c r="T4982">
        <v>0</v>
      </c>
      <c r="U4982">
        <v>0</v>
      </c>
      <c r="V4982">
        <v>0</v>
      </c>
      <c r="W4982">
        <v>0</v>
      </c>
      <c r="X4982">
        <v>1.431790717800121</v>
      </c>
      <c r="Y4982">
        <v>0</v>
      </c>
      <c r="Z4982">
        <v>0</v>
      </c>
      <c r="AA4982">
        <v>0</v>
      </c>
      <c r="AB4982">
        <v>0</v>
      </c>
      <c r="AC4982">
        <v>0</v>
      </c>
      <c r="AD4982">
        <v>0</v>
      </c>
      <c r="AE4982">
        <v>1.431790717800121</v>
      </c>
    </row>
    <row r="4983" spans="1:31" x14ac:dyDescent="0.3">
      <c r="A4983">
        <v>2462561</v>
      </c>
      <c r="B4983">
        <v>1</v>
      </c>
      <c r="C4983" t="s">
        <v>80</v>
      </c>
      <c r="D4983" t="s">
        <v>84</v>
      </c>
      <c r="E4983" t="s">
        <v>147</v>
      </c>
      <c r="F4983" t="s">
        <v>14485</v>
      </c>
      <c r="G4983" t="s">
        <v>528</v>
      </c>
      <c r="H4983" t="s">
        <v>135</v>
      </c>
      <c r="I4983" t="s">
        <v>136</v>
      </c>
      <c r="J4983" t="s">
        <v>137</v>
      </c>
      <c r="K4983" t="s">
        <v>138</v>
      </c>
      <c r="L4983" t="s">
        <v>14486</v>
      </c>
      <c r="M4983" t="s">
        <v>14487</v>
      </c>
      <c r="N4983">
        <v>2.1294444440000002</v>
      </c>
      <c r="O4983">
        <v>0</v>
      </c>
      <c r="P4983">
        <v>709</v>
      </c>
      <c r="Q4983">
        <v>0</v>
      </c>
      <c r="R4983">
        <v>0</v>
      </c>
      <c r="S4983">
        <v>0</v>
      </c>
      <c r="T4983">
        <v>13</v>
      </c>
      <c r="U4983">
        <v>0</v>
      </c>
      <c r="V4983">
        <v>0</v>
      </c>
      <c r="W4983">
        <v>0</v>
      </c>
      <c r="X4983">
        <v>321.8192925421825</v>
      </c>
      <c r="Y4983">
        <v>0</v>
      </c>
      <c r="Z4983">
        <v>0</v>
      </c>
      <c r="AA4983">
        <v>0</v>
      </c>
      <c r="AB4983">
        <v>13.424698138746489</v>
      </c>
      <c r="AC4983">
        <v>0</v>
      </c>
      <c r="AD4983">
        <v>0</v>
      </c>
      <c r="AE4983">
        <v>335.24399068092896</v>
      </c>
    </row>
    <row r="4984" spans="1:31" x14ac:dyDescent="0.3">
      <c r="A4984">
        <v>2462538</v>
      </c>
      <c r="B4984">
        <v>1</v>
      </c>
      <c r="C4984" t="s">
        <v>80</v>
      </c>
      <c r="D4984" t="s">
        <v>107</v>
      </c>
      <c r="E4984" t="s">
        <v>147</v>
      </c>
      <c r="F4984" t="s">
        <v>14488</v>
      </c>
      <c r="G4984" t="s">
        <v>226</v>
      </c>
      <c r="H4984" t="s">
        <v>135</v>
      </c>
      <c r="I4984" t="s">
        <v>136</v>
      </c>
      <c r="J4984" t="s">
        <v>137</v>
      </c>
      <c r="K4984" t="s">
        <v>162</v>
      </c>
      <c r="L4984" t="s">
        <v>14489</v>
      </c>
      <c r="M4984" t="s">
        <v>14490</v>
      </c>
      <c r="N4984">
        <v>1.2536111109999999</v>
      </c>
      <c r="O4984">
        <v>0</v>
      </c>
      <c r="P4984">
        <v>832</v>
      </c>
      <c r="Q4984">
        <v>0</v>
      </c>
      <c r="R4984">
        <v>0</v>
      </c>
      <c r="S4984">
        <v>0</v>
      </c>
      <c r="T4984">
        <v>50</v>
      </c>
      <c r="U4984">
        <v>0</v>
      </c>
      <c r="V4984">
        <v>0</v>
      </c>
      <c r="W4984">
        <v>0</v>
      </c>
      <c r="X4984">
        <v>320.55640417483841</v>
      </c>
      <c r="Y4984">
        <v>0</v>
      </c>
      <c r="Z4984">
        <v>0</v>
      </c>
      <c r="AA4984">
        <v>0</v>
      </c>
      <c r="AB4984">
        <v>73.937779752088119</v>
      </c>
      <c r="AC4984">
        <v>0</v>
      </c>
      <c r="AD4984">
        <v>0</v>
      </c>
      <c r="AE4984">
        <v>394.49418392692655</v>
      </c>
    </row>
    <row r="4985" spans="1:31" x14ac:dyDescent="0.3">
      <c r="A4985">
        <v>2462773</v>
      </c>
      <c r="B4985">
        <v>1</v>
      </c>
      <c r="C4985" t="s">
        <v>80</v>
      </c>
      <c r="D4985" t="s">
        <v>97</v>
      </c>
      <c r="E4985" t="s">
        <v>141</v>
      </c>
      <c r="F4985" t="s">
        <v>14491</v>
      </c>
      <c r="G4985" t="s">
        <v>143</v>
      </c>
      <c r="H4985" t="s">
        <v>144</v>
      </c>
      <c r="I4985" t="s">
        <v>136</v>
      </c>
      <c r="J4985" t="s">
        <v>137</v>
      </c>
      <c r="K4985" t="s">
        <v>138</v>
      </c>
      <c r="L4985" t="s">
        <v>14492</v>
      </c>
      <c r="M4985" t="s">
        <v>14493</v>
      </c>
      <c r="N4985">
        <v>0.31555555499999999</v>
      </c>
      <c r="O4985">
        <v>0</v>
      </c>
      <c r="P4985">
        <v>112</v>
      </c>
      <c r="Q4985">
        <v>0</v>
      </c>
      <c r="R4985">
        <v>0</v>
      </c>
      <c r="S4985">
        <v>0</v>
      </c>
      <c r="T4985">
        <v>4</v>
      </c>
      <c r="U4985">
        <v>0</v>
      </c>
      <c r="V4985">
        <v>0</v>
      </c>
      <c r="W4985">
        <v>0</v>
      </c>
      <c r="X4985">
        <v>12.203592316562112</v>
      </c>
      <c r="Y4985">
        <v>0</v>
      </c>
      <c r="Z4985">
        <v>0</v>
      </c>
      <c r="AA4985">
        <v>0</v>
      </c>
      <c r="AB4985">
        <v>0.10762613797750875</v>
      </c>
      <c r="AC4985">
        <v>0</v>
      </c>
      <c r="AD4985">
        <v>0</v>
      </c>
      <c r="AE4985">
        <v>12.31121845453962</v>
      </c>
    </row>
    <row r="4986" spans="1:31" x14ac:dyDescent="0.3">
      <c r="A4986">
        <v>2462524</v>
      </c>
      <c r="B4986">
        <v>1</v>
      </c>
      <c r="C4986" t="s">
        <v>80</v>
      </c>
      <c r="D4986" t="s">
        <v>108</v>
      </c>
      <c r="E4986" t="s">
        <v>173</v>
      </c>
      <c r="F4986" t="s">
        <v>14494</v>
      </c>
      <c r="G4986" t="s">
        <v>175</v>
      </c>
      <c r="H4986" t="s">
        <v>144</v>
      </c>
      <c r="I4986" t="s">
        <v>136</v>
      </c>
      <c r="J4986" t="s">
        <v>137</v>
      </c>
      <c r="K4986" t="s">
        <v>138</v>
      </c>
      <c r="L4986" t="s">
        <v>14495</v>
      </c>
      <c r="M4986" t="s">
        <v>14496</v>
      </c>
      <c r="N4986">
        <v>6.5280555549999999</v>
      </c>
      <c r="O4986">
        <v>0</v>
      </c>
      <c r="P4986">
        <v>1</v>
      </c>
      <c r="Q4986">
        <v>0</v>
      </c>
      <c r="R4986">
        <v>0</v>
      </c>
      <c r="S4986">
        <v>0</v>
      </c>
      <c r="T4986">
        <v>0</v>
      </c>
      <c r="U4986">
        <v>0</v>
      </c>
      <c r="V4986">
        <v>0</v>
      </c>
      <c r="W4986">
        <v>0</v>
      </c>
      <c r="X4986">
        <v>7.5975635989786267E-2</v>
      </c>
      <c r="Y4986">
        <v>0</v>
      </c>
      <c r="Z4986">
        <v>0</v>
      </c>
      <c r="AA4986">
        <v>0</v>
      </c>
      <c r="AB4986">
        <v>0</v>
      </c>
      <c r="AC4986">
        <v>0</v>
      </c>
      <c r="AD4986">
        <v>0</v>
      </c>
      <c r="AE4986">
        <v>7.5975635989786267E-2</v>
      </c>
    </row>
    <row r="4987" spans="1:31" x14ac:dyDescent="0.3">
      <c r="A4987">
        <v>2462418</v>
      </c>
      <c r="B4987">
        <v>1</v>
      </c>
      <c r="C4987" t="s">
        <v>80</v>
      </c>
      <c r="D4987" t="s">
        <v>97</v>
      </c>
      <c r="E4987" t="s">
        <v>159</v>
      </c>
      <c r="F4987" t="s">
        <v>14497</v>
      </c>
      <c r="G4987" t="s">
        <v>725</v>
      </c>
      <c r="H4987" t="s">
        <v>144</v>
      </c>
      <c r="I4987" t="s">
        <v>136</v>
      </c>
      <c r="J4987" t="s">
        <v>137</v>
      </c>
      <c r="K4987" t="s">
        <v>138</v>
      </c>
      <c r="L4987" t="s">
        <v>14498</v>
      </c>
      <c r="M4987" t="s">
        <v>14499</v>
      </c>
      <c r="N4987">
        <v>1.986388888</v>
      </c>
      <c r="O4987">
        <v>0</v>
      </c>
      <c r="P4987">
        <v>49</v>
      </c>
      <c r="Q4987">
        <v>0</v>
      </c>
      <c r="R4987">
        <v>0</v>
      </c>
      <c r="S4987">
        <v>1</v>
      </c>
      <c r="T4987">
        <v>1</v>
      </c>
      <c r="U4987">
        <v>0</v>
      </c>
      <c r="V4987">
        <v>0</v>
      </c>
      <c r="W4987">
        <v>0</v>
      </c>
      <c r="X4987">
        <v>149.35094062276409</v>
      </c>
      <c r="Y4987">
        <v>0</v>
      </c>
      <c r="Z4987">
        <v>0</v>
      </c>
      <c r="AA4987">
        <v>0</v>
      </c>
      <c r="AB4987">
        <v>2.9699535938896635</v>
      </c>
      <c r="AC4987">
        <v>0</v>
      </c>
      <c r="AD4987">
        <v>0</v>
      </c>
      <c r="AE4987">
        <v>152.32089421665376</v>
      </c>
    </row>
    <row r="4988" spans="1:31" x14ac:dyDescent="0.3">
      <c r="A4988">
        <v>2462667</v>
      </c>
      <c r="B4988">
        <v>1</v>
      </c>
      <c r="C4988" t="s">
        <v>80</v>
      </c>
      <c r="D4988" t="s">
        <v>97</v>
      </c>
      <c r="E4988" t="s">
        <v>173</v>
      </c>
      <c r="F4988" t="s">
        <v>14500</v>
      </c>
      <c r="G4988" t="s">
        <v>175</v>
      </c>
      <c r="H4988" t="s">
        <v>144</v>
      </c>
      <c r="I4988" t="s">
        <v>136</v>
      </c>
      <c r="J4988" t="s">
        <v>137</v>
      </c>
      <c r="K4988" t="s">
        <v>138</v>
      </c>
      <c r="L4988" t="s">
        <v>14501</v>
      </c>
      <c r="M4988" t="s">
        <v>14502</v>
      </c>
      <c r="N4988">
        <v>1.309722222</v>
      </c>
      <c r="O4988">
        <v>0</v>
      </c>
      <c r="P4988">
        <v>1</v>
      </c>
      <c r="Q4988">
        <v>0</v>
      </c>
      <c r="R4988">
        <v>0</v>
      </c>
      <c r="S4988">
        <v>0</v>
      </c>
      <c r="T4988">
        <v>0</v>
      </c>
      <c r="U4988">
        <v>0</v>
      </c>
      <c r="V4988">
        <v>0</v>
      </c>
      <c r="W4988">
        <v>0</v>
      </c>
      <c r="X4988">
        <v>0.14356375956910966</v>
      </c>
      <c r="Y4988">
        <v>0</v>
      </c>
      <c r="Z4988">
        <v>0</v>
      </c>
      <c r="AA4988">
        <v>0</v>
      </c>
      <c r="AB4988">
        <v>0</v>
      </c>
      <c r="AC4988">
        <v>0</v>
      </c>
      <c r="AD4988">
        <v>0</v>
      </c>
      <c r="AE4988">
        <v>0.14356375956910966</v>
      </c>
    </row>
    <row r="4989" spans="1:31" x14ac:dyDescent="0.3">
      <c r="A4989">
        <v>2462624</v>
      </c>
      <c r="B4989">
        <v>1</v>
      </c>
      <c r="C4989" t="s">
        <v>80</v>
      </c>
      <c r="D4989" t="s">
        <v>95</v>
      </c>
      <c r="E4989" t="s">
        <v>132</v>
      </c>
      <c r="F4989" t="s">
        <v>13388</v>
      </c>
      <c r="G4989" t="s">
        <v>166</v>
      </c>
      <c r="H4989" t="s">
        <v>135</v>
      </c>
      <c r="I4989" t="s">
        <v>136</v>
      </c>
      <c r="J4989" t="s">
        <v>137</v>
      </c>
      <c r="K4989" t="s">
        <v>138</v>
      </c>
      <c r="L4989" t="s">
        <v>14503</v>
      </c>
      <c r="M4989" t="s">
        <v>14504</v>
      </c>
      <c r="N4989">
        <v>24.836944444</v>
      </c>
      <c r="O4989">
        <v>1</v>
      </c>
      <c r="P4989">
        <v>0</v>
      </c>
      <c r="Q4989">
        <v>2</v>
      </c>
      <c r="R4989">
        <v>0</v>
      </c>
      <c r="S4989">
        <v>20</v>
      </c>
      <c r="T4989">
        <v>0</v>
      </c>
      <c r="U4989">
        <v>1</v>
      </c>
      <c r="V4989">
        <v>0</v>
      </c>
      <c r="W4989">
        <v>2.3145428746360479</v>
      </c>
      <c r="X4989">
        <v>0</v>
      </c>
      <c r="Y4989">
        <v>311.92520454362892</v>
      </c>
      <c r="Z4989">
        <v>0</v>
      </c>
      <c r="AA4989">
        <v>4355.0707390161124</v>
      </c>
      <c r="AB4989">
        <v>0</v>
      </c>
      <c r="AC4989">
        <v>761.6841010062534</v>
      </c>
      <c r="AD4989">
        <v>0</v>
      </c>
      <c r="AE4989">
        <v>5430.9945874406312</v>
      </c>
    </row>
    <row r="4990" spans="1:31" x14ac:dyDescent="0.3">
      <c r="A4990">
        <v>2462530</v>
      </c>
      <c r="B4990">
        <v>1</v>
      </c>
      <c r="C4990" t="s">
        <v>80</v>
      </c>
      <c r="D4990" t="s">
        <v>83</v>
      </c>
      <c r="E4990" t="s">
        <v>147</v>
      </c>
      <c r="F4990" t="s">
        <v>14505</v>
      </c>
      <c r="G4990" t="s">
        <v>134</v>
      </c>
      <c r="H4990" t="s">
        <v>135</v>
      </c>
      <c r="I4990" t="s">
        <v>136</v>
      </c>
      <c r="J4990" t="s">
        <v>137</v>
      </c>
      <c r="K4990" t="s">
        <v>138</v>
      </c>
      <c r="L4990" t="s">
        <v>14506</v>
      </c>
      <c r="M4990" t="s">
        <v>14507</v>
      </c>
      <c r="N4990">
        <v>1.436111111</v>
      </c>
      <c r="O4990">
        <v>0</v>
      </c>
      <c r="P4990">
        <v>1420</v>
      </c>
      <c r="Q4990">
        <v>0</v>
      </c>
      <c r="R4990">
        <v>0</v>
      </c>
      <c r="S4990">
        <v>0</v>
      </c>
      <c r="T4990">
        <v>140</v>
      </c>
      <c r="U4990">
        <v>0</v>
      </c>
      <c r="V4990">
        <v>4</v>
      </c>
      <c r="W4990">
        <v>0</v>
      </c>
      <c r="X4990">
        <v>579.27121270542068</v>
      </c>
      <c r="Y4990">
        <v>0</v>
      </c>
      <c r="Z4990">
        <v>0</v>
      </c>
      <c r="AA4990">
        <v>0</v>
      </c>
      <c r="AB4990">
        <v>286.69143281065567</v>
      </c>
      <c r="AC4990">
        <v>0</v>
      </c>
      <c r="AD4990">
        <v>70.154106382541215</v>
      </c>
      <c r="AE4990">
        <v>936.11675189861762</v>
      </c>
    </row>
    <row r="4991" spans="1:31" x14ac:dyDescent="0.3">
      <c r="A4991">
        <v>2462553</v>
      </c>
      <c r="B4991">
        <v>1</v>
      </c>
      <c r="C4991" t="s">
        <v>81</v>
      </c>
      <c r="D4991" t="s">
        <v>114</v>
      </c>
      <c r="E4991" t="s">
        <v>141</v>
      </c>
      <c r="F4991" t="s">
        <v>14508</v>
      </c>
      <c r="G4991" t="s">
        <v>156</v>
      </c>
      <c r="H4991" t="s">
        <v>144</v>
      </c>
      <c r="I4991" t="s">
        <v>136</v>
      </c>
      <c r="J4991" t="s">
        <v>137</v>
      </c>
      <c r="K4991" t="s">
        <v>138</v>
      </c>
      <c r="L4991" t="s">
        <v>14509</v>
      </c>
      <c r="M4991" t="s">
        <v>14510</v>
      </c>
      <c r="N4991">
        <v>0.91694444399999997</v>
      </c>
      <c r="O4991">
        <v>0</v>
      </c>
      <c r="P4991">
        <v>45</v>
      </c>
      <c r="Q4991">
        <v>0</v>
      </c>
      <c r="R4991">
        <v>0</v>
      </c>
      <c r="S4991">
        <v>0</v>
      </c>
      <c r="T4991">
        <v>0</v>
      </c>
      <c r="U4991">
        <v>0</v>
      </c>
      <c r="V4991">
        <v>0</v>
      </c>
      <c r="W4991">
        <v>0</v>
      </c>
      <c r="X4991">
        <v>2.9750106007168373</v>
      </c>
      <c r="Y4991">
        <v>0</v>
      </c>
      <c r="Z4991">
        <v>0</v>
      </c>
      <c r="AA4991">
        <v>0</v>
      </c>
      <c r="AB4991">
        <v>0</v>
      </c>
      <c r="AC4991">
        <v>0</v>
      </c>
      <c r="AD4991">
        <v>0</v>
      </c>
      <c r="AE4991">
        <v>2.9750106007168373</v>
      </c>
    </row>
    <row r="4992" spans="1:31" x14ac:dyDescent="0.3">
      <c r="A4992">
        <v>2462484</v>
      </c>
      <c r="B4992">
        <v>1</v>
      </c>
      <c r="C4992" t="s">
        <v>80</v>
      </c>
      <c r="D4992" t="s">
        <v>96</v>
      </c>
      <c r="E4992" t="s">
        <v>141</v>
      </c>
      <c r="F4992" t="s">
        <v>14511</v>
      </c>
      <c r="G4992" t="s">
        <v>143</v>
      </c>
      <c r="H4992" t="s">
        <v>144</v>
      </c>
      <c r="I4992" t="s">
        <v>136</v>
      </c>
      <c r="J4992" t="s">
        <v>137</v>
      </c>
      <c r="K4992" t="s">
        <v>138</v>
      </c>
      <c r="L4992" t="s">
        <v>14512</v>
      </c>
      <c r="M4992" t="s">
        <v>14513</v>
      </c>
      <c r="N4992">
        <v>0.44916666599999999</v>
      </c>
      <c r="O4992">
        <v>0</v>
      </c>
      <c r="P4992">
        <v>46</v>
      </c>
      <c r="Q4992">
        <v>0</v>
      </c>
      <c r="R4992">
        <v>0</v>
      </c>
      <c r="S4992">
        <v>0</v>
      </c>
      <c r="T4992">
        <v>4</v>
      </c>
      <c r="U4992">
        <v>0</v>
      </c>
      <c r="V4992">
        <v>0</v>
      </c>
      <c r="W4992">
        <v>0</v>
      </c>
      <c r="X4992">
        <v>13.283647793255742</v>
      </c>
      <c r="Y4992">
        <v>0</v>
      </c>
      <c r="Z4992">
        <v>0</v>
      </c>
      <c r="AA4992">
        <v>0</v>
      </c>
      <c r="AB4992">
        <v>0.5715062076340125</v>
      </c>
      <c r="AC4992">
        <v>0</v>
      </c>
      <c r="AD4992">
        <v>0</v>
      </c>
      <c r="AE4992">
        <v>13.855154000889755</v>
      </c>
    </row>
    <row r="4993" spans="1:31" x14ac:dyDescent="0.3">
      <c r="A4993">
        <v>2462507</v>
      </c>
      <c r="B4993">
        <v>1</v>
      </c>
      <c r="C4993" t="s">
        <v>81</v>
      </c>
      <c r="D4993" t="s">
        <v>128</v>
      </c>
      <c r="E4993" t="s">
        <v>132</v>
      </c>
      <c r="F4993" t="s">
        <v>14514</v>
      </c>
      <c r="G4993" t="s">
        <v>226</v>
      </c>
      <c r="H4993" t="s">
        <v>135</v>
      </c>
      <c r="I4993" t="s">
        <v>136</v>
      </c>
      <c r="J4993" t="s">
        <v>137</v>
      </c>
      <c r="K4993" t="s">
        <v>162</v>
      </c>
      <c r="L4993" t="s">
        <v>14515</v>
      </c>
      <c r="M4993" t="s">
        <v>14516</v>
      </c>
      <c r="N4993">
        <v>0.51777777700000005</v>
      </c>
      <c r="O4993">
        <v>0</v>
      </c>
      <c r="P4993">
        <v>0</v>
      </c>
      <c r="Q4993">
        <v>0</v>
      </c>
      <c r="R4993">
        <v>0</v>
      </c>
      <c r="S4993">
        <v>3</v>
      </c>
      <c r="T4993">
        <v>0</v>
      </c>
      <c r="U4993">
        <v>2</v>
      </c>
      <c r="V4993">
        <v>0</v>
      </c>
      <c r="W4993">
        <v>0</v>
      </c>
      <c r="X4993">
        <v>0</v>
      </c>
      <c r="Y4993">
        <v>0</v>
      </c>
      <c r="Z4993">
        <v>0</v>
      </c>
      <c r="AA4993">
        <v>35.653614102075053</v>
      </c>
      <c r="AB4993">
        <v>0</v>
      </c>
      <c r="AC4993">
        <v>104.7911372377969</v>
      </c>
      <c r="AD4993">
        <v>0</v>
      </c>
      <c r="AE4993">
        <v>140.44475133987197</v>
      </c>
    </row>
    <row r="4994" spans="1:31" x14ac:dyDescent="0.3">
      <c r="A4994">
        <v>2462361</v>
      </c>
      <c r="B4994">
        <v>1</v>
      </c>
      <c r="C4994" t="s">
        <v>80</v>
      </c>
      <c r="D4994" t="s">
        <v>83</v>
      </c>
      <c r="E4994" t="s">
        <v>284</v>
      </c>
      <c r="F4994" t="s">
        <v>14517</v>
      </c>
      <c r="G4994" t="s">
        <v>226</v>
      </c>
      <c r="H4994" t="s">
        <v>135</v>
      </c>
      <c r="I4994" t="s">
        <v>136</v>
      </c>
      <c r="J4994" t="s">
        <v>137</v>
      </c>
      <c r="K4994" t="s">
        <v>162</v>
      </c>
      <c r="L4994" t="s">
        <v>14518</v>
      </c>
      <c r="M4994" t="s">
        <v>14519</v>
      </c>
      <c r="N4994">
        <v>1.0672222220000001</v>
      </c>
      <c r="O4994">
        <v>0</v>
      </c>
      <c r="P4994">
        <v>0</v>
      </c>
      <c r="Q4994">
        <v>0</v>
      </c>
      <c r="R4994">
        <v>0</v>
      </c>
      <c r="S4994">
        <v>1</v>
      </c>
      <c r="T4994">
        <v>0</v>
      </c>
      <c r="U4994">
        <v>0</v>
      </c>
      <c r="V4994">
        <v>0</v>
      </c>
      <c r="W4994">
        <v>0</v>
      </c>
      <c r="X4994">
        <v>0</v>
      </c>
      <c r="Y4994">
        <v>0</v>
      </c>
      <c r="Z4994">
        <v>0</v>
      </c>
      <c r="AA4994">
        <v>5.5208508466268151</v>
      </c>
      <c r="AB4994">
        <v>0</v>
      </c>
      <c r="AC4994">
        <v>0</v>
      </c>
      <c r="AD4994">
        <v>0</v>
      </c>
      <c r="AE4994">
        <v>5.5208508466268151</v>
      </c>
    </row>
    <row r="4995" spans="1:31" x14ac:dyDescent="0.3">
      <c r="A4995">
        <v>2462338</v>
      </c>
      <c r="B4995">
        <v>1</v>
      </c>
      <c r="C4995" t="s">
        <v>80</v>
      </c>
      <c r="D4995" t="s">
        <v>97</v>
      </c>
      <c r="E4995" t="s">
        <v>141</v>
      </c>
      <c r="F4995" t="s">
        <v>14520</v>
      </c>
      <c r="G4995" t="s">
        <v>156</v>
      </c>
      <c r="H4995" t="s">
        <v>144</v>
      </c>
      <c r="I4995" t="s">
        <v>136</v>
      </c>
      <c r="J4995" t="s">
        <v>137</v>
      </c>
      <c r="K4995" t="s">
        <v>138</v>
      </c>
      <c r="L4995" t="s">
        <v>14521</v>
      </c>
      <c r="M4995" t="s">
        <v>14522</v>
      </c>
      <c r="N4995">
        <v>1.833611111</v>
      </c>
      <c r="O4995">
        <v>0</v>
      </c>
      <c r="P4995">
        <v>48</v>
      </c>
      <c r="Q4995">
        <v>0</v>
      </c>
      <c r="R4995">
        <v>0</v>
      </c>
      <c r="S4995">
        <v>0</v>
      </c>
      <c r="T4995">
        <v>3</v>
      </c>
      <c r="U4995">
        <v>0</v>
      </c>
      <c r="V4995">
        <v>0</v>
      </c>
      <c r="W4995">
        <v>0</v>
      </c>
      <c r="X4995">
        <v>13.946462999788709</v>
      </c>
      <c r="Y4995">
        <v>0</v>
      </c>
      <c r="Z4995">
        <v>0</v>
      </c>
      <c r="AA4995">
        <v>0</v>
      </c>
      <c r="AB4995">
        <v>3.406645550167728</v>
      </c>
      <c r="AC4995">
        <v>0</v>
      </c>
      <c r="AD4995">
        <v>0</v>
      </c>
      <c r="AE4995">
        <v>17.353108549956438</v>
      </c>
    </row>
    <row r="4996" spans="1:31" x14ac:dyDescent="0.3">
      <c r="A4996">
        <v>2462739</v>
      </c>
      <c r="B4996">
        <v>1</v>
      </c>
      <c r="C4996" t="s">
        <v>81</v>
      </c>
      <c r="D4996" t="s">
        <v>112</v>
      </c>
      <c r="E4996" t="s">
        <v>141</v>
      </c>
      <c r="F4996" t="s">
        <v>14523</v>
      </c>
      <c r="G4996" t="s">
        <v>366</v>
      </c>
      <c r="H4996" t="s">
        <v>144</v>
      </c>
      <c r="I4996" t="s">
        <v>136</v>
      </c>
      <c r="J4996" t="s">
        <v>137</v>
      </c>
      <c r="K4996" t="s">
        <v>138</v>
      </c>
      <c r="L4996" t="s">
        <v>14524</v>
      </c>
      <c r="M4996" t="s">
        <v>14525</v>
      </c>
      <c r="N4996">
        <v>2.9411111110000001</v>
      </c>
      <c r="O4996">
        <v>0</v>
      </c>
      <c r="P4996">
        <v>13</v>
      </c>
      <c r="Q4996">
        <v>0</v>
      </c>
      <c r="R4996">
        <v>5</v>
      </c>
      <c r="S4996">
        <v>0</v>
      </c>
      <c r="T4996">
        <v>0</v>
      </c>
      <c r="U4996">
        <v>0</v>
      </c>
      <c r="V4996">
        <v>0</v>
      </c>
      <c r="W4996">
        <v>0</v>
      </c>
      <c r="X4996">
        <v>1.496348080901128</v>
      </c>
      <c r="Y4996">
        <v>0</v>
      </c>
      <c r="Z4996">
        <v>5.2634053896780844E-2</v>
      </c>
      <c r="AA4996">
        <v>0</v>
      </c>
      <c r="AB4996">
        <v>0</v>
      </c>
      <c r="AC4996">
        <v>0</v>
      </c>
      <c r="AD4996">
        <v>0</v>
      </c>
      <c r="AE4996">
        <v>1.5489821347979089</v>
      </c>
    </row>
    <row r="4997" spans="1:31" x14ac:dyDescent="0.3">
      <c r="A4997">
        <v>2462407</v>
      </c>
      <c r="B4997">
        <v>1</v>
      </c>
      <c r="C4997" t="s">
        <v>80</v>
      </c>
      <c r="D4997" t="s">
        <v>101</v>
      </c>
      <c r="E4997" t="s">
        <v>147</v>
      </c>
      <c r="F4997" t="s">
        <v>14526</v>
      </c>
      <c r="G4997" t="s">
        <v>226</v>
      </c>
      <c r="H4997" t="s">
        <v>135</v>
      </c>
      <c r="I4997" t="s">
        <v>136</v>
      </c>
      <c r="J4997" t="s">
        <v>137</v>
      </c>
      <c r="K4997" t="s">
        <v>162</v>
      </c>
      <c r="L4997" t="s">
        <v>14527</v>
      </c>
      <c r="M4997" t="s">
        <v>14528</v>
      </c>
      <c r="N4997">
        <v>0.86444444399999998</v>
      </c>
      <c r="O4997">
        <v>0</v>
      </c>
      <c r="P4997">
        <v>0</v>
      </c>
      <c r="Q4997">
        <v>0</v>
      </c>
      <c r="R4997">
        <v>0</v>
      </c>
      <c r="S4997">
        <v>0</v>
      </c>
      <c r="T4997">
        <v>43</v>
      </c>
      <c r="U4997">
        <v>0</v>
      </c>
      <c r="V4997">
        <v>0</v>
      </c>
      <c r="W4997">
        <v>0</v>
      </c>
      <c r="X4997">
        <v>0</v>
      </c>
      <c r="Y4997">
        <v>0</v>
      </c>
      <c r="Z4997">
        <v>0</v>
      </c>
      <c r="AA4997">
        <v>0</v>
      </c>
      <c r="AB4997">
        <v>10.834717011453336</v>
      </c>
      <c r="AC4997">
        <v>0</v>
      </c>
      <c r="AD4997">
        <v>0</v>
      </c>
      <c r="AE4997">
        <v>10.834717011453336</v>
      </c>
    </row>
    <row r="4998" spans="1:31" x14ac:dyDescent="0.3">
      <c r="A4998">
        <v>2462593</v>
      </c>
      <c r="B4998">
        <v>1</v>
      </c>
      <c r="C4998" t="s">
        <v>80</v>
      </c>
      <c r="D4998" t="s">
        <v>99</v>
      </c>
      <c r="E4998" t="s">
        <v>141</v>
      </c>
      <c r="F4998" t="s">
        <v>11873</v>
      </c>
      <c r="G4998" t="s">
        <v>200</v>
      </c>
      <c r="H4998" t="s">
        <v>144</v>
      </c>
      <c r="I4998" t="s">
        <v>136</v>
      </c>
      <c r="J4998" t="s">
        <v>137</v>
      </c>
      <c r="K4998" t="s">
        <v>138</v>
      </c>
      <c r="L4998" t="s">
        <v>14529</v>
      </c>
      <c r="M4998" t="s">
        <v>14530</v>
      </c>
      <c r="N4998">
        <v>2.216388888</v>
      </c>
      <c r="O4998">
        <v>0</v>
      </c>
      <c r="P4998">
        <v>96</v>
      </c>
      <c r="Q4998">
        <v>0</v>
      </c>
      <c r="R4998">
        <v>0</v>
      </c>
      <c r="S4998">
        <v>0</v>
      </c>
      <c r="T4998">
        <v>4</v>
      </c>
      <c r="U4998">
        <v>0</v>
      </c>
      <c r="V4998">
        <v>0</v>
      </c>
      <c r="W4998">
        <v>0</v>
      </c>
      <c r="X4998">
        <v>53.177258685582544</v>
      </c>
      <c r="Y4998">
        <v>0</v>
      </c>
      <c r="Z4998">
        <v>0</v>
      </c>
      <c r="AA4998">
        <v>0</v>
      </c>
      <c r="AB4998">
        <v>4.1013725085005781</v>
      </c>
      <c r="AC4998">
        <v>0</v>
      </c>
      <c r="AD4998">
        <v>0</v>
      </c>
      <c r="AE4998">
        <v>57.278631194083118</v>
      </c>
    </row>
    <row r="4999" spans="1:31" x14ac:dyDescent="0.3">
      <c r="A4999">
        <v>2462298</v>
      </c>
      <c r="B4999">
        <v>1</v>
      </c>
      <c r="C4999" t="s">
        <v>80</v>
      </c>
      <c r="D4999" t="s">
        <v>95</v>
      </c>
      <c r="E4999" t="s">
        <v>284</v>
      </c>
      <c r="F4999" t="s">
        <v>12921</v>
      </c>
      <c r="G4999" t="s">
        <v>143</v>
      </c>
      <c r="H4999" t="s">
        <v>135</v>
      </c>
      <c r="I4999" t="s">
        <v>136</v>
      </c>
      <c r="J4999" t="s">
        <v>137</v>
      </c>
      <c r="K4999" t="s">
        <v>138</v>
      </c>
      <c r="L4999" t="s">
        <v>14531</v>
      </c>
      <c r="M4999" t="s">
        <v>14532</v>
      </c>
      <c r="N4999">
        <v>0.57820444400000004</v>
      </c>
      <c r="O4999">
        <v>2</v>
      </c>
      <c r="P4999">
        <v>204</v>
      </c>
      <c r="Q4999">
        <v>0</v>
      </c>
      <c r="R4999">
        <v>6</v>
      </c>
      <c r="S4999">
        <v>8</v>
      </c>
      <c r="T4999">
        <v>10</v>
      </c>
      <c r="U4999">
        <v>0</v>
      </c>
      <c r="V4999">
        <v>0</v>
      </c>
      <c r="W4999">
        <v>0.69823882249676361</v>
      </c>
      <c r="X4999">
        <v>18.89372331703834</v>
      </c>
      <c r="Y4999">
        <v>0</v>
      </c>
      <c r="Z4999">
        <v>0.69120084393417158</v>
      </c>
      <c r="AA4999">
        <v>12.102578687021669</v>
      </c>
      <c r="AB4999">
        <v>1.1885003925118232</v>
      </c>
      <c r="AC4999">
        <v>0</v>
      </c>
      <c r="AD4999">
        <v>0</v>
      </c>
      <c r="AE4999">
        <v>33.574242063002764</v>
      </c>
    </row>
    <row r="5000" spans="1:31" x14ac:dyDescent="0.3">
      <c r="A5000">
        <v>2462693</v>
      </c>
      <c r="B5000">
        <v>1</v>
      </c>
      <c r="C5000" t="s">
        <v>80</v>
      </c>
      <c r="D5000" t="s">
        <v>98</v>
      </c>
      <c r="E5000" t="s">
        <v>132</v>
      </c>
      <c r="F5000" t="s">
        <v>14533</v>
      </c>
      <c r="G5000" t="s">
        <v>166</v>
      </c>
      <c r="H5000" t="s">
        <v>135</v>
      </c>
      <c r="I5000" t="s">
        <v>136</v>
      </c>
      <c r="J5000" t="s">
        <v>137</v>
      </c>
      <c r="K5000" t="s">
        <v>138</v>
      </c>
      <c r="L5000" t="s">
        <v>14534</v>
      </c>
      <c r="M5000" t="s">
        <v>14535</v>
      </c>
      <c r="N5000">
        <v>2.1802777770000001</v>
      </c>
      <c r="O5000">
        <v>0</v>
      </c>
      <c r="P5000">
        <v>440</v>
      </c>
      <c r="Q5000">
        <v>22</v>
      </c>
      <c r="R5000">
        <v>49</v>
      </c>
      <c r="S5000">
        <v>8</v>
      </c>
      <c r="T5000">
        <v>131</v>
      </c>
      <c r="U5000">
        <v>1</v>
      </c>
      <c r="V5000">
        <v>0</v>
      </c>
      <c r="W5000">
        <v>0</v>
      </c>
      <c r="X5000">
        <v>277.78483008163721</v>
      </c>
      <c r="Y5000">
        <v>28.38514062106114</v>
      </c>
      <c r="Z5000">
        <v>51.087855206023143</v>
      </c>
      <c r="AA5000">
        <v>88.847490619284514</v>
      </c>
      <c r="AB5000">
        <v>158.34435856581132</v>
      </c>
      <c r="AC5000">
        <v>2.4949328725574458</v>
      </c>
      <c r="AD5000">
        <v>0</v>
      </c>
      <c r="AE5000">
        <v>606.94460796637486</v>
      </c>
    </row>
    <row r="5001" spans="1:31" x14ac:dyDescent="0.3">
      <c r="A5001">
        <v>2462421</v>
      </c>
      <c r="B5001">
        <v>1</v>
      </c>
      <c r="C5001" t="s">
        <v>81</v>
      </c>
      <c r="D5001" t="s">
        <v>122</v>
      </c>
      <c r="E5001" t="s">
        <v>169</v>
      </c>
      <c r="F5001" t="s">
        <v>14536</v>
      </c>
      <c r="G5001" t="s">
        <v>226</v>
      </c>
      <c r="H5001" t="s">
        <v>135</v>
      </c>
      <c r="I5001" t="s">
        <v>136</v>
      </c>
      <c r="J5001" t="s">
        <v>137</v>
      </c>
      <c r="K5001" t="s">
        <v>162</v>
      </c>
      <c r="L5001" t="s">
        <v>14537</v>
      </c>
      <c r="M5001" t="s">
        <v>14538</v>
      </c>
      <c r="N5001">
        <v>5.1038888880000002</v>
      </c>
      <c r="O5001">
        <v>0</v>
      </c>
      <c r="P5001">
        <v>11364</v>
      </c>
      <c r="Q5001">
        <v>0</v>
      </c>
      <c r="R5001">
        <v>12</v>
      </c>
      <c r="S5001">
        <v>11</v>
      </c>
      <c r="T5001">
        <v>773</v>
      </c>
      <c r="U5001">
        <v>0</v>
      </c>
      <c r="V5001">
        <v>2</v>
      </c>
      <c r="W5001">
        <v>0</v>
      </c>
      <c r="X5001">
        <v>13059.235991471671</v>
      </c>
      <c r="Y5001">
        <v>0</v>
      </c>
      <c r="Z5001">
        <v>15.074515531689723</v>
      </c>
      <c r="AA5001">
        <v>442.14606466927188</v>
      </c>
      <c r="AB5001">
        <v>3616.5184719180265</v>
      </c>
      <c r="AC5001">
        <v>0</v>
      </c>
      <c r="AD5001">
        <v>26.429020393309397</v>
      </c>
      <c r="AE5001">
        <v>17159.404063983966</v>
      </c>
    </row>
    <row r="5002" spans="1:31" x14ac:dyDescent="0.3">
      <c r="A5002">
        <v>2462470</v>
      </c>
      <c r="B5002">
        <v>1</v>
      </c>
      <c r="C5002" t="s">
        <v>80</v>
      </c>
      <c r="D5002" t="s">
        <v>101</v>
      </c>
      <c r="E5002" t="s">
        <v>159</v>
      </c>
      <c r="F5002" t="s">
        <v>14539</v>
      </c>
      <c r="G5002" t="s">
        <v>226</v>
      </c>
      <c r="H5002" t="s">
        <v>144</v>
      </c>
      <c r="I5002" t="s">
        <v>136</v>
      </c>
      <c r="J5002" t="s">
        <v>137</v>
      </c>
      <c r="K5002" t="s">
        <v>162</v>
      </c>
      <c r="L5002" t="s">
        <v>14540</v>
      </c>
      <c r="M5002" t="s">
        <v>14541</v>
      </c>
      <c r="N5002">
        <v>0.57777777699999999</v>
      </c>
      <c r="O5002">
        <v>0</v>
      </c>
      <c r="P5002">
        <v>197</v>
      </c>
      <c r="Q5002">
        <v>0</v>
      </c>
      <c r="R5002">
        <v>0</v>
      </c>
      <c r="S5002">
        <v>0</v>
      </c>
      <c r="T5002">
        <v>49</v>
      </c>
      <c r="U5002">
        <v>0</v>
      </c>
      <c r="V5002">
        <v>0</v>
      </c>
      <c r="W5002">
        <v>0</v>
      </c>
      <c r="X5002">
        <v>47.44254665471766</v>
      </c>
      <c r="Y5002">
        <v>0</v>
      </c>
      <c r="Z5002">
        <v>0</v>
      </c>
      <c r="AA5002">
        <v>0</v>
      </c>
      <c r="AB5002">
        <v>39.55842325624721</v>
      </c>
      <c r="AC5002">
        <v>0</v>
      </c>
      <c r="AD5002">
        <v>0</v>
      </c>
      <c r="AE5002">
        <v>87.000969910964869</v>
      </c>
    </row>
    <row r="5003" spans="1:31" x14ac:dyDescent="0.3">
      <c r="A5003">
        <v>2462633</v>
      </c>
      <c r="B5003">
        <v>1</v>
      </c>
      <c r="C5003" t="s">
        <v>80</v>
      </c>
      <c r="D5003" t="s">
        <v>103</v>
      </c>
      <c r="E5003" t="s">
        <v>159</v>
      </c>
      <c r="F5003" t="s">
        <v>14542</v>
      </c>
      <c r="G5003" t="s">
        <v>725</v>
      </c>
      <c r="H5003" t="s">
        <v>144</v>
      </c>
      <c r="I5003" t="s">
        <v>136</v>
      </c>
      <c r="J5003" t="s">
        <v>137</v>
      </c>
      <c r="K5003" t="s">
        <v>138</v>
      </c>
      <c r="L5003" t="s">
        <v>14543</v>
      </c>
      <c r="M5003" t="s">
        <v>14544</v>
      </c>
      <c r="N5003">
        <v>1.250277777</v>
      </c>
      <c r="O5003">
        <v>0</v>
      </c>
      <c r="P5003">
        <v>13</v>
      </c>
      <c r="Q5003">
        <v>0</v>
      </c>
      <c r="R5003">
        <v>0</v>
      </c>
      <c r="S5003">
        <v>0</v>
      </c>
      <c r="T5003">
        <v>0</v>
      </c>
      <c r="U5003">
        <v>0</v>
      </c>
      <c r="V5003">
        <v>0</v>
      </c>
      <c r="W5003">
        <v>0</v>
      </c>
      <c r="X5003">
        <v>5.18689386158223</v>
      </c>
      <c r="Y5003">
        <v>0</v>
      </c>
      <c r="Z5003">
        <v>0</v>
      </c>
      <c r="AA5003">
        <v>0</v>
      </c>
      <c r="AB5003">
        <v>0</v>
      </c>
      <c r="AC5003">
        <v>0</v>
      </c>
      <c r="AD5003">
        <v>0</v>
      </c>
      <c r="AE5003">
        <v>5.18689386158223</v>
      </c>
    </row>
    <row r="5004" spans="1:31" x14ac:dyDescent="0.3">
      <c r="A5004">
        <v>2462490</v>
      </c>
      <c r="B5004">
        <v>1</v>
      </c>
      <c r="C5004" t="s">
        <v>80</v>
      </c>
      <c r="D5004" t="s">
        <v>93</v>
      </c>
      <c r="E5004" t="s">
        <v>141</v>
      </c>
      <c r="F5004" t="s">
        <v>14545</v>
      </c>
      <c r="G5004" t="s">
        <v>156</v>
      </c>
      <c r="H5004" t="s">
        <v>144</v>
      </c>
      <c r="I5004" t="s">
        <v>136</v>
      </c>
      <c r="J5004" t="s">
        <v>137</v>
      </c>
      <c r="K5004" t="s">
        <v>138</v>
      </c>
      <c r="L5004" t="s">
        <v>14546</v>
      </c>
      <c r="M5004" t="s">
        <v>14547</v>
      </c>
      <c r="N5004">
        <v>3.7725</v>
      </c>
      <c r="O5004">
        <v>0</v>
      </c>
      <c r="P5004">
        <v>10</v>
      </c>
      <c r="Q5004">
        <v>0</v>
      </c>
      <c r="R5004">
        <v>8</v>
      </c>
      <c r="S5004">
        <v>0</v>
      </c>
      <c r="T5004">
        <v>4</v>
      </c>
      <c r="U5004">
        <v>0</v>
      </c>
      <c r="V5004">
        <v>0</v>
      </c>
      <c r="W5004">
        <v>0</v>
      </c>
      <c r="X5004">
        <v>2.7117246723627262</v>
      </c>
      <c r="Y5004">
        <v>0</v>
      </c>
      <c r="Z5004">
        <v>2.8434094232287057</v>
      </c>
      <c r="AA5004">
        <v>0</v>
      </c>
      <c r="AB5004">
        <v>5.8955179933531143</v>
      </c>
      <c r="AC5004">
        <v>0</v>
      </c>
      <c r="AD5004">
        <v>0</v>
      </c>
      <c r="AE5004">
        <v>11.450652088944548</v>
      </c>
    </row>
    <row r="5005" spans="1:31" x14ac:dyDescent="0.3">
      <c r="A5005">
        <v>2462713</v>
      </c>
      <c r="B5005">
        <v>1</v>
      </c>
      <c r="C5005" t="s">
        <v>80</v>
      </c>
      <c r="D5005" t="s">
        <v>85</v>
      </c>
      <c r="E5005" t="s">
        <v>173</v>
      </c>
      <c r="F5005" t="s">
        <v>14548</v>
      </c>
      <c r="G5005" t="s">
        <v>179</v>
      </c>
      <c r="H5005" t="s">
        <v>144</v>
      </c>
      <c r="I5005" t="s">
        <v>136</v>
      </c>
      <c r="J5005" t="s">
        <v>137</v>
      </c>
      <c r="K5005" t="s">
        <v>138</v>
      </c>
      <c r="L5005" t="s">
        <v>14549</v>
      </c>
      <c r="M5005" t="s">
        <v>14550</v>
      </c>
      <c r="N5005">
        <v>1.7250000000000001</v>
      </c>
      <c r="O5005">
        <v>0</v>
      </c>
      <c r="P5005">
        <v>9</v>
      </c>
      <c r="Q5005">
        <v>0</v>
      </c>
      <c r="R5005">
        <v>0</v>
      </c>
      <c r="S5005">
        <v>0</v>
      </c>
      <c r="T5005">
        <v>3</v>
      </c>
      <c r="U5005">
        <v>0</v>
      </c>
      <c r="V5005">
        <v>0</v>
      </c>
      <c r="W5005">
        <v>0</v>
      </c>
      <c r="X5005">
        <v>4.2340871624814573</v>
      </c>
      <c r="Y5005">
        <v>0</v>
      </c>
      <c r="Z5005">
        <v>0</v>
      </c>
      <c r="AA5005">
        <v>0</v>
      </c>
      <c r="AB5005">
        <v>2.7483396179522286</v>
      </c>
      <c r="AC5005">
        <v>0</v>
      </c>
      <c r="AD5005">
        <v>0</v>
      </c>
      <c r="AE5005">
        <v>6.9824267804336859</v>
      </c>
    </row>
    <row r="5006" spans="1:31" x14ac:dyDescent="0.3">
      <c r="A5006">
        <v>2462384</v>
      </c>
      <c r="B5006">
        <v>1</v>
      </c>
      <c r="C5006" t="s">
        <v>80</v>
      </c>
      <c r="D5006" t="s">
        <v>83</v>
      </c>
      <c r="E5006" t="s">
        <v>159</v>
      </c>
      <c r="F5006" t="s">
        <v>14551</v>
      </c>
      <c r="G5006" t="s">
        <v>161</v>
      </c>
      <c r="H5006" t="s">
        <v>144</v>
      </c>
      <c r="I5006" t="s">
        <v>136</v>
      </c>
      <c r="J5006" t="s">
        <v>137</v>
      </c>
      <c r="K5006" t="s">
        <v>162</v>
      </c>
      <c r="L5006" t="s">
        <v>14552</v>
      </c>
      <c r="M5006" t="s">
        <v>14553</v>
      </c>
      <c r="N5006">
        <v>4.9275000000000002</v>
      </c>
      <c r="O5006">
        <v>0</v>
      </c>
      <c r="P5006">
        <v>1</v>
      </c>
      <c r="Q5006">
        <v>0</v>
      </c>
      <c r="R5006">
        <v>0</v>
      </c>
      <c r="S5006">
        <v>0</v>
      </c>
      <c r="T5006">
        <v>85</v>
      </c>
      <c r="U5006">
        <v>0</v>
      </c>
      <c r="V5006">
        <v>3</v>
      </c>
      <c r="W5006">
        <v>0</v>
      </c>
      <c r="X5006">
        <v>3.5211101875302648</v>
      </c>
      <c r="Y5006">
        <v>0</v>
      </c>
      <c r="Z5006">
        <v>0</v>
      </c>
      <c r="AA5006">
        <v>0</v>
      </c>
      <c r="AB5006">
        <v>564.45246331257408</v>
      </c>
      <c r="AC5006">
        <v>0</v>
      </c>
      <c r="AD5006">
        <v>42.690890391290559</v>
      </c>
      <c r="AE5006">
        <v>610.6644638913948</v>
      </c>
    </row>
    <row r="5007" spans="1:31" x14ac:dyDescent="0.3">
      <c r="A5007">
        <v>2462527</v>
      </c>
      <c r="B5007">
        <v>1</v>
      </c>
      <c r="C5007" t="s">
        <v>80</v>
      </c>
      <c r="D5007" t="s">
        <v>96</v>
      </c>
      <c r="E5007" t="s">
        <v>173</v>
      </c>
      <c r="F5007" t="s">
        <v>14554</v>
      </c>
      <c r="G5007" t="s">
        <v>461</v>
      </c>
      <c r="H5007" t="s">
        <v>144</v>
      </c>
      <c r="I5007" t="s">
        <v>136</v>
      </c>
      <c r="J5007" t="s">
        <v>137</v>
      </c>
      <c r="K5007" t="s">
        <v>138</v>
      </c>
      <c r="L5007" t="s">
        <v>14555</v>
      </c>
      <c r="M5007" t="s">
        <v>14556</v>
      </c>
      <c r="N5007">
        <v>1.2622222219999999</v>
      </c>
      <c r="O5007">
        <v>0</v>
      </c>
      <c r="P5007">
        <v>3</v>
      </c>
      <c r="Q5007">
        <v>0</v>
      </c>
      <c r="R5007">
        <v>0</v>
      </c>
      <c r="S5007">
        <v>0</v>
      </c>
      <c r="T5007">
        <v>1</v>
      </c>
      <c r="U5007">
        <v>0</v>
      </c>
      <c r="V5007">
        <v>0</v>
      </c>
      <c r="W5007">
        <v>0</v>
      </c>
      <c r="X5007">
        <v>2.8341129109016916</v>
      </c>
      <c r="Y5007">
        <v>0</v>
      </c>
      <c r="Z5007">
        <v>0</v>
      </c>
      <c r="AA5007">
        <v>0</v>
      </c>
      <c r="AB5007">
        <v>3.3279174419921707</v>
      </c>
      <c r="AC5007">
        <v>0</v>
      </c>
      <c r="AD5007">
        <v>0</v>
      </c>
      <c r="AE5007">
        <v>6.1620303528938623</v>
      </c>
    </row>
    <row r="5008" spans="1:31" x14ac:dyDescent="0.3">
      <c r="A5008">
        <v>2462676</v>
      </c>
      <c r="B5008">
        <v>1</v>
      </c>
      <c r="C5008" t="s">
        <v>80</v>
      </c>
      <c r="D5008" t="s">
        <v>85</v>
      </c>
      <c r="E5008" t="s">
        <v>173</v>
      </c>
      <c r="F5008" t="s">
        <v>14557</v>
      </c>
      <c r="G5008" t="s">
        <v>461</v>
      </c>
      <c r="H5008" t="s">
        <v>144</v>
      </c>
      <c r="I5008" t="s">
        <v>136</v>
      </c>
      <c r="J5008" t="s">
        <v>137</v>
      </c>
      <c r="K5008" t="s">
        <v>138</v>
      </c>
      <c r="L5008" t="s">
        <v>14558</v>
      </c>
      <c r="M5008" t="s">
        <v>14559</v>
      </c>
      <c r="N5008">
        <v>5.0866666660000002</v>
      </c>
      <c r="O5008">
        <v>0</v>
      </c>
      <c r="P5008">
        <v>7</v>
      </c>
      <c r="Q5008">
        <v>0</v>
      </c>
      <c r="R5008">
        <v>0</v>
      </c>
      <c r="S5008">
        <v>0</v>
      </c>
      <c r="T5008">
        <v>0</v>
      </c>
      <c r="U5008">
        <v>0</v>
      </c>
      <c r="V5008">
        <v>0</v>
      </c>
      <c r="W5008">
        <v>0</v>
      </c>
      <c r="X5008">
        <v>13.825343315344634</v>
      </c>
      <c r="Y5008">
        <v>0</v>
      </c>
      <c r="Z5008">
        <v>0</v>
      </c>
      <c r="AA5008">
        <v>0</v>
      </c>
      <c r="AB5008">
        <v>0</v>
      </c>
      <c r="AC5008">
        <v>0</v>
      </c>
      <c r="AD5008">
        <v>0</v>
      </c>
      <c r="AE5008">
        <v>13.825343315344634</v>
      </c>
    </row>
    <row r="5009" spans="1:31" x14ac:dyDescent="0.3">
      <c r="A5009">
        <v>2462427</v>
      </c>
      <c r="B5009">
        <v>1</v>
      </c>
      <c r="C5009" t="s">
        <v>81</v>
      </c>
      <c r="D5009" t="s">
        <v>128</v>
      </c>
      <c r="E5009" t="s">
        <v>173</v>
      </c>
      <c r="F5009" t="s">
        <v>14560</v>
      </c>
      <c r="G5009" t="s">
        <v>175</v>
      </c>
      <c r="H5009" t="s">
        <v>144</v>
      </c>
      <c r="I5009" t="s">
        <v>136</v>
      </c>
      <c r="J5009" t="s">
        <v>137</v>
      </c>
      <c r="K5009" t="s">
        <v>138</v>
      </c>
      <c r="L5009" t="s">
        <v>14561</v>
      </c>
      <c r="M5009" t="s">
        <v>14562</v>
      </c>
      <c r="N5009">
        <v>1.2450000000000001</v>
      </c>
      <c r="O5009">
        <v>0</v>
      </c>
      <c r="P5009">
        <v>1</v>
      </c>
      <c r="Q5009">
        <v>0</v>
      </c>
      <c r="R5009">
        <v>0</v>
      </c>
      <c r="S5009">
        <v>0</v>
      </c>
      <c r="T5009">
        <v>0</v>
      </c>
      <c r="U5009">
        <v>0</v>
      </c>
      <c r="V5009">
        <v>0</v>
      </c>
      <c r="W5009">
        <v>0</v>
      </c>
      <c r="X5009">
        <v>0.18464227826263796</v>
      </c>
      <c r="Y5009">
        <v>0</v>
      </c>
      <c r="Z5009">
        <v>0</v>
      </c>
      <c r="AA5009">
        <v>0</v>
      </c>
      <c r="AB5009">
        <v>0</v>
      </c>
      <c r="AC5009">
        <v>0</v>
      </c>
      <c r="AD5009">
        <v>0</v>
      </c>
      <c r="AE5009">
        <v>0.18464227826263796</v>
      </c>
    </row>
    <row r="5010" spans="1:31" x14ac:dyDescent="0.3">
      <c r="A5010">
        <v>2462696</v>
      </c>
      <c r="B5010">
        <v>1</v>
      </c>
      <c r="C5010" t="s">
        <v>81</v>
      </c>
      <c r="D5010" t="s">
        <v>112</v>
      </c>
      <c r="E5010" t="s">
        <v>173</v>
      </c>
      <c r="F5010" t="s">
        <v>14563</v>
      </c>
      <c r="G5010" t="s">
        <v>175</v>
      </c>
      <c r="H5010" t="s">
        <v>144</v>
      </c>
      <c r="I5010" t="s">
        <v>136</v>
      </c>
      <c r="J5010" t="s">
        <v>137</v>
      </c>
      <c r="K5010" t="s">
        <v>138</v>
      </c>
      <c r="L5010" t="s">
        <v>14564</v>
      </c>
      <c r="M5010" t="s">
        <v>14565</v>
      </c>
      <c r="N5010">
        <v>2.2888888879999998</v>
      </c>
      <c r="O5010">
        <v>0</v>
      </c>
      <c r="P5010">
        <v>1</v>
      </c>
      <c r="Q5010">
        <v>0</v>
      </c>
      <c r="R5010">
        <v>0</v>
      </c>
      <c r="S5010">
        <v>0</v>
      </c>
      <c r="T5010">
        <v>0</v>
      </c>
      <c r="U5010">
        <v>0</v>
      </c>
      <c r="V5010">
        <v>0</v>
      </c>
      <c r="W5010">
        <v>0</v>
      </c>
      <c r="X5010">
        <v>7.4555986884104438E-4</v>
      </c>
      <c r="Y5010">
        <v>0</v>
      </c>
      <c r="Z5010">
        <v>0</v>
      </c>
      <c r="AA5010">
        <v>0</v>
      </c>
      <c r="AB5010">
        <v>0</v>
      </c>
      <c r="AC5010">
        <v>0</v>
      </c>
      <c r="AD5010">
        <v>0</v>
      </c>
      <c r="AE5010">
        <v>7.4555986884104438E-4</v>
      </c>
    </row>
    <row r="5011" spans="1:31" x14ac:dyDescent="0.3">
      <c r="A5011">
        <v>2462387</v>
      </c>
      <c r="B5011">
        <v>1</v>
      </c>
      <c r="C5011" t="s">
        <v>80</v>
      </c>
      <c r="D5011" t="s">
        <v>105</v>
      </c>
      <c r="E5011" t="s">
        <v>169</v>
      </c>
      <c r="F5011" t="s">
        <v>14566</v>
      </c>
      <c r="G5011" t="s">
        <v>226</v>
      </c>
      <c r="H5011" t="s">
        <v>135</v>
      </c>
      <c r="I5011" t="s">
        <v>136</v>
      </c>
      <c r="J5011" t="s">
        <v>137</v>
      </c>
      <c r="K5011" t="s">
        <v>162</v>
      </c>
      <c r="L5011" t="s">
        <v>14567</v>
      </c>
      <c r="M5011" t="s">
        <v>14568</v>
      </c>
      <c r="N5011">
        <v>5.6508333329999996</v>
      </c>
      <c r="O5011">
        <v>0</v>
      </c>
      <c r="P5011">
        <v>169</v>
      </c>
      <c r="Q5011">
        <v>0</v>
      </c>
      <c r="R5011">
        <v>0</v>
      </c>
      <c r="S5011">
        <v>0</v>
      </c>
      <c r="T5011">
        <v>9</v>
      </c>
      <c r="U5011">
        <v>0</v>
      </c>
      <c r="V5011">
        <v>0</v>
      </c>
      <c r="W5011">
        <v>0</v>
      </c>
      <c r="X5011">
        <v>287.10982541172507</v>
      </c>
      <c r="Y5011">
        <v>0</v>
      </c>
      <c r="Z5011">
        <v>0</v>
      </c>
      <c r="AA5011">
        <v>0</v>
      </c>
      <c r="AB5011">
        <v>66.646706514953365</v>
      </c>
      <c r="AC5011">
        <v>0</v>
      </c>
      <c r="AD5011">
        <v>0</v>
      </c>
      <c r="AE5011">
        <v>353.75653192667846</v>
      </c>
    </row>
    <row r="5012" spans="1:31" x14ac:dyDescent="0.3">
      <c r="A5012">
        <v>2462510</v>
      </c>
      <c r="B5012">
        <v>1</v>
      </c>
      <c r="C5012" t="s">
        <v>81</v>
      </c>
      <c r="D5012" t="s">
        <v>112</v>
      </c>
      <c r="E5012" t="s">
        <v>169</v>
      </c>
      <c r="F5012" t="s">
        <v>14569</v>
      </c>
      <c r="G5012" t="s">
        <v>149</v>
      </c>
      <c r="H5012" t="s">
        <v>135</v>
      </c>
      <c r="I5012" t="s">
        <v>136</v>
      </c>
      <c r="J5012" t="s">
        <v>137</v>
      </c>
      <c r="K5012" t="s">
        <v>138</v>
      </c>
      <c r="L5012" t="s">
        <v>14161</v>
      </c>
      <c r="M5012" t="s">
        <v>14570</v>
      </c>
      <c r="N5012">
        <v>0.28083333300000002</v>
      </c>
      <c r="O5012">
        <v>3</v>
      </c>
      <c r="P5012">
        <v>360</v>
      </c>
      <c r="Q5012">
        <v>173</v>
      </c>
      <c r="R5012">
        <v>79</v>
      </c>
      <c r="S5012">
        <v>18</v>
      </c>
      <c r="T5012">
        <v>54</v>
      </c>
      <c r="U5012">
        <v>4</v>
      </c>
      <c r="V5012">
        <v>0</v>
      </c>
      <c r="W5012">
        <v>5.1489188850612608</v>
      </c>
      <c r="X5012">
        <v>19.993944107079589</v>
      </c>
      <c r="Y5012">
        <v>290.56464805344154</v>
      </c>
      <c r="Z5012">
        <v>10.608927141425918</v>
      </c>
      <c r="AA5012">
        <v>43.114922516017423</v>
      </c>
      <c r="AB5012">
        <v>4.1008245856154746</v>
      </c>
      <c r="AC5012">
        <v>71.348310041376152</v>
      </c>
      <c r="AD5012">
        <v>0</v>
      </c>
      <c r="AE5012">
        <v>444.88049533001742</v>
      </c>
    </row>
    <row r="5013" spans="1:31" x14ac:dyDescent="0.3">
      <c r="A5013">
        <v>2462487</v>
      </c>
      <c r="B5013">
        <v>1</v>
      </c>
      <c r="C5013" t="s">
        <v>80</v>
      </c>
      <c r="D5013" t="s">
        <v>83</v>
      </c>
      <c r="E5013" t="s">
        <v>147</v>
      </c>
      <c r="F5013" t="s">
        <v>14571</v>
      </c>
      <c r="G5013" t="s">
        <v>134</v>
      </c>
      <c r="H5013" t="s">
        <v>135</v>
      </c>
      <c r="I5013" t="s">
        <v>136</v>
      </c>
      <c r="J5013" t="s">
        <v>137</v>
      </c>
      <c r="K5013" t="s">
        <v>138</v>
      </c>
      <c r="L5013" t="s">
        <v>14572</v>
      </c>
      <c r="M5013" t="s">
        <v>14573</v>
      </c>
      <c r="N5013">
        <v>2.7647222220000001</v>
      </c>
      <c r="O5013">
        <v>2</v>
      </c>
      <c r="P5013">
        <v>0</v>
      </c>
      <c r="Q5013">
        <v>0</v>
      </c>
      <c r="R5013">
        <v>0</v>
      </c>
      <c r="S5013">
        <v>0</v>
      </c>
      <c r="T5013">
        <v>0</v>
      </c>
      <c r="U5013">
        <v>0</v>
      </c>
      <c r="V5013">
        <v>0</v>
      </c>
      <c r="W5013">
        <v>6.5765306463743638</v>
      </c>
      <c r="X5013">
        <v>0</v>
      </c>
      <c r="Y5013">
        <v>0</v>
      </c>
      <c r="Z5013">
        <v>0</v>
      </c>
      <c r="AA5013">
        <v>0</v>
      </c>
      <c r="AB5013">
        <v>0</v>
      </c>
      <c r="AC5013">
        <v>0</v>
      </c>
      <c r="AD5013">
        <v>0</v>
      </c>
      <c r="AE5013">
        <v>6.5765306463743638</v>
      </c>
    </row>
    <row r="5014" spans="1:31" x14ac:dyDescent="0.3">
      <c r="A5014">
        <v>2462341</v>
      </c>
      <c r="B5014">
        <v>1</v>
      </c>
      <c r="C5014" t="s">
        <v>81</v>
      </c>
      <c r="D5014" t="s">
        <v>128</v>
      </c>
      <c r="E5014" t="s">
        <v>159</v>
      </c>
      <c r="F5014" t="s">
        <v>14574</v>
      </c>
      <c r="G5014" t="s">
        <v>725</v>
      </c>
      <c r="H5014" t="s">
        <v>144</v>
      </c>
      <c r="I5014" t="s">
        <v>136</v>
      </c>
      <c r="J5014" t="s">
        <v>137</v>
      </c>
      <c r="K5014" t="s">
        <v>138</v>
      </c>
      <c r="L5014" t="s">
        <v>14575</v>
      </c>
      <c r="M5014" t="s">
        <v>14576</v>
      </c>
      <c r="N5014">
        <v>2.2283333330000001</v>
      </c>
      <c r="O5014">
        <v>0</v>
      </c>
      <c r="P5014">
        <v>127</v>
      </c>
      <c r="Q5014">
        <v>0</v>
      </c>
      <c r="R5014">
        <v>4</v>
      </c>
      <c r="S5014">
        <v>0</v>
      </c>
      <c r="T5014">
        <v>10</v>
      </c>
      <c r="U5014">
        <v>0</v>
      </c>
      <c r="V5014">
        <v>0</v>
      </c>
      <c r="W5014">
        <v>0</v>
      </c>
      <c r="X5014">
        <v>39.579104767256894</v>
      </c>
      <c r="Y5014">
        <v>0</v>
      </c>
      <c r="Z5014">
        <v>1.4976676998802245</v>
      </c>
      <c r="AA5014">
        <v>0</v>
      </c>
      <c r="AB5014">
        <v>1.5778251687257796</v>
      </c>
      <c r="AC5014">
        <v>0</v>
      </c>
      <c r="AD5014">
        <v>0</v>
      </c>
      <c r="AE5014">
        <v>42.654597635862899</v>
      </c>
    </row>
    <row r="5015" spans="1:31" x14ac:dyDescent="0.3">
      <c r="A5015">
        <v>2462464</v>
      </c>
      <c r="B5015">
        <v>1</v>
      </c>
      <c r="C5015" t="s">
        <v>81</v>
      </c>
      <c r="D5015" t="s">
        <v>127</v>
      </c>
      <c r="E5015" t="s">
        <v>173</v>
      </c>
      <c r="F5015" t="s">
        <v>14577</v>
      </c>
      <c r="G5015" t="s">
        <v>175</v>
      </c>
      <c r="H5015" t="s">
        <v>144</v>
      </c>
      <c r="I5015" t="s">
        <v>136</v>
      </c>
      <c r="J5015" t="s">
        <v>137</v>
      </c>
      <c r="K5015" t="s">
        <v>138</v>
      </c>
      <c r="L5015" t="s">
        <v>14578</v>
      </c>
      <c r="M5015" t="s">
        <v>14579</v>
      </c>
      <c r="N5015">
        <v>2.6033333330000001</v>
      </c>
      <c r="O5015">
        <v>0</v>
      </c>
      <c r="P5015">
        <v>0</v>
      </c>
      <c r="Q5015">
        <v>0</v>
      </c>
      <c r="R5015">
        <v>0</v>
      </c>
      <c r="S5015">
        <v>0</v>
      </c>
      <c r="T5015">
        <v>1</v>
      </c>
      <c r="U5015">
        <v>0</v>
      </c>
      <c r="V5015">
        <v>0</v>
      </c>
      <c r="W5015">
        <v>0</v>
      </c>
      <c r="X5015">
        <v>0</v>
      </c>
      <c r="Y5015">
        <v>0</v>
      </c>
      <c r="Z5015">
        <v>0</v>
      </c>
      <c r="AA5015">
        <v>0</v>
      </c>
      <c r="AB5015">
        <v>1.5607402328397191</v>
      </c>
      <c r="AC5015">
        <v>0</v>
      </c>
      <c r="AD5015">
        <v>0</v>
      </c>
      <c r="AE5015">
        <v>1.5607402328397191</v>
      </c>
    </row>
    <row r="5016" spans="1:31" x14ac:dyDescent="0.3">
      <c r="A5016">
        <v>2462650</v>
      </c>
      <c r="B5016">
        <v>1</v>
      </c>
      <c r="C5016" t="s">
        <v>81</v>
      </c>
      <c r="D5016" t="s">
        <v>115</v>
      </c>
      <c r="E5016" t="s">
        <v>173</v>
      </c>
      <c r="F5016" t="s">
        <v>14580</v>
      </c>
      <c r="G5016" t="s">
        <v>219</v>
      </c>
      <c r="H5016" t="s">
        <v>144</v>
      </c>
      <c r="I5016" t="s">
        <v>136</v>
      </c>
      <c r="J5016" t="s">
        <v>3</v>
      </c>
      <c r="K5016" t="s">
        <v>138</v>
      </c>
      <c r="L5016" t="s">
        <v>14581</v>
      </c>
      <c r="M5016" t="s">
        <v>14582</v>
      </c>
      <c r="N5016">
        <v>5.1883333330000001</v>
      </c>
      <c r="O5016">
        <v>0</v>
      </c>
      <c r="P5016">
        <v>11</v>
      </c>
      <c r="Q5016">
        <v>0</v>
      </c>
      <c r="R5016">
        <v>0</v>
      </c>
      <c r="S5016">
        <v>0</v>
      </c>
      <c r="T5016">
        <v>0</v>
      </c>
      <c r="U5016">
        <v>0</v>
      </c>
      <c r="V5016">
        <v>0</v>
      </c>
      <c r="W5016">
        <v>0</v>
      </c>
      <c r="X5016">
        <v>10.75243747858433</v>
      </c>
      <c r="Y5016">
        <v>0</v>
      </c>
      <c r="Z5016">
        <v>0</v>
      </c>
      <c r="AA5016">
        <v>0</v>
      </c>
      <c r="AB5016">
        <v>0</v>
      </c>
      <c r="AC5016">
        <v>0</v>
      </c>
      <c r="AD5016">
        <v>0</v>
      </c>
      <c r="AE5016">
        <v>10.75243747858433</v>
      </c>
    </row>
    <row r="5017" spans="1:31" x14ac:dyDescent="0.3">
      <c r="A5017">
        <v>2462796</v>
      </c>
      <c r="B5017">
        <v>1</v>
      </c>
      <c r="C5017" t="s">
        <v>80</v>
      </c>
      <c r="D5017" t="s">
        <v>105</v>
      </c>
      <c r="E5017" t="s">
        <v>141</v>
      </c>
      <c r="F5017" t="s">
        <v>14583</v>
      </c>
      <c r="G5017" t="s">
        <v>143</v>
      </c>
      <c r="H5017" t="s">
        <v>144</v>
      </c>
      <c r="I5017" t="s">
        <v>136</v>
      </c>
      <c r="J5017" t="s">
        <v>137</v>
      </c>
      <c r="K5017" t="s">
        <v>138</v>
      </c>
      <c r="L5017" t="s">
        <v>14584</v>
      </c>
      <c r="M5017" t="s">
        <v>14585</v>
      </c>
      <c r="N5017">
        <v>6.3202777770000003</v>
      </c>
      <c r="O5017">
        <v>0</v>
      </c>
      <c r="P5017">
        <v>131</v>
      </c>
      <c r="Q5017">
        <v>0</v>
      </c>
      <c r="R5017">
        <v>0</v>
      </c>
      <c r="S5017">
        <v>0</v>
      </c>
      <c r="T5017">
        <v>3</v>
      </c>
      <c r="U5017">
        <v>0</v>
      </c>
      <c r="V5017">
        <v>0</v>
      </c>
      <c r="W5017">
        <v>0</v>
      </c>
      <c r="X5017">
        <v>324.36803574405934</v>
      </c>
      <c r="Y5017">
        <v>0</v>
      </c>
      <c r="Z5017">
        <v>0</v>
      </c>
      <c r="AA5017">
        <v>0</v>
      </c>
      <c r="AB5017">
        <v>38.973051675353105</v>
      </c>
      <c r="AC5017">
        <v>0</v>
      </c>
      <c r="AD5017">
        <v>0</v>
      </c>
      <c r="AE5017">
        <v>363.34108741941247</v>
      </c>
    </row>
    <row r="5018" spans="1:31" x14ac:dyDescent="0.3">
      <c r="A5018">
        <v>2462424</v>
      </c>
      <c r="B5018">
        <v>1</v>
      </c>
      <c r="C5018" t="s">
        <v>80</v>
      </c>
      <c r="D5018" t="s">
        <v>93</v>
      </c>
      <c r="E5018" t="s">
        <v>141</v>
      </c>
      <c r="F5018" t="s">
        <v>14586</v>
      </c>
      <c r="G5018" t="s">
        <v>156</v>
      </c>
      <c r="H5018" t="s">
        <v>144</v>
      </c>
      <c r="I5018" t="s">
        <v>136</v>
      </c>
      <c r="J5018" t="s">
        <v>137</v>
      </c>
      <c r="K5018" t="s">
        <v>138</v>
      </c>
      <c r="L5018" t="s">
        <v>14587</v>
      </c>
      <c r="M5018" t="s">
        <v>14588</v>
      </c>
      <c r="N5018">
        <v>1.662222222</v>
      </c>
      <c r="O5018">
        <v>0</v>
      </c>
      <c r="P5018">
        <v>28</v>
      </c>
      <c r="Q5018">
        <v>0</v>
      </c>
      <c r="R5018">
        <v>0</v>
      </c>
      <c r="S5018">
        <v>0</v>
      </c>
      <c r="T5018">
        <v>1</v>
      </c>
      <c r="U5018">
        <v>0</v>
      </c>
      <c r="V5018">
        <v>0</v>
      </c>
      <c r="W5018">
        <v>0</v>
      </c>
      <c r="X5018">
        <v>5.052833555082703</v>
      </c>
      <c r="Y5018">
        <v>0</v>
      </c>
      <c r="Z5018">
        <v>0</v>
      </c>
      <c r="AA5018">
        <v>0</v>
      </c>
      <c r="AB5018">
        <v>6.1964637786817529E-3</v>
      </c>
      <c r="AC5018">
        <v>0</v>
      </c>
      <c r="AD5018">
        <v>0</v>
      </c>
      <c r="AE5018">
        <v>5.0590300188613844</v>
      </c>
    </row>
    <row r="5019" spans="1:31" x14ac:dyDescent="0.3">
      <c r="A5019">
        <v>2462610</v>
      </c>
      <c r="B5019">
        <v>1</v>
      </c>
      <c r="C5019" t="s">
        <v>81</v>
      </c>
      <c r="D5019" t="s">
        <v>122</v>
      </c>
      <c r="E5019" t="s">
        <v>132</v>
      </c>
      <c r="F5019" t="s">
        <v>9997</v>
      </c>
      <c r="G5019" t="s">
        <v>149</v>
      </c>
      <c r="H5019" t="s">
        <v>135</v>
      </c>
      <c r="I5019" t="s">
        <v>136</v>
      </c>
      <c r="J5019" t="s">
        <v>137</v>
      </c>
      <c r="K5019" t="s">
        <v>138</v>
      </c>
      <c r="L5019" t="s">
        <v>14589</v>
      </c>
      <c r="M5019" t="s">
        <v>14590</v>
      </c>
      <c r="N5019">
        <v>0.253611111</v>
      </c>
      <c r="O5019">
        <v>0</v>
      </c>
      <c r="P5019">
        <v>3004</v>
      </c>
      <c r="Q5019">
        <v>59</v>
      </c>
      <c r="R5019">
        <v>123</v>
      </c>
      <c r="S5019">
        <v>14</v>
      </c>
      <c r="T5019">
        <v>325</v>
      </c>
      <c r="U5019">
        <v>2</v>
      </c>
      <c r="V5019">
        <v>1</v>
      </c>
      <c r="W5019">
        <v>0</v>
      </c>
      <c r="X5019">
        <v>130.75280657178953</v>
      </c>
      <c r="Y5019">
        <v>10.921547544337196</v>
      </c>
      <c r="Z5019">
        <v>3.5213132473589774</v>
      </c>
      <c r="AA5019">
        <v>27.565383646220617</v>
      </c>
      <c r="AB5019">
        <v>49.913420906338828</v>
      </c>
      <c r="AC5019">
        <v>4.4126930995580969</v>
      </c>
      <c r="AD5019">
        <v>9.2404885220796231</v>
      </c>
      <c r="AE5019">
        <v>236.32765353768286</v>
      </c>
    </row>
    <row r="5020" spans="1:31" x14ac:dyDescent="0.3">
      <c r="A5020">
        <v>2462467</v>
      </c>
      <c r="B5020">
        <v>1</v>
      </c>
      <c r="C5020" t="s">
        <v>81</v>
      </c>
      <c r="D5020" t="s">
        <v>119</v>
      </c>
      <c r="E5020" t="s">
        <v>147</v>
      </c>
      <c r="F5020" t="s">
        <v>14591</v>
      </c>
      <c r="G5020" t="s">
        <v>134</v>
      </c>
      <c r="H5020" t="s">
        <v>135</v>
      </c>
      <c r="I5020" t="s">
        <v>136</v>
      </c>
      <c r="J5020" t="s">
        <v>137</v>
      </c>
      <c r="K5020" t="s">
        <v>138</v>
      </c>
      <c r="L5020" t="s">
        <v>14592</v>
      </c>
      <c r="M5020" t="s">
        <v>14593</v>
      </c>
      <c r="N5020">
        <v>2.156111111</v>
      </c>
      <c r="O5020">
        <v>0</v>
      </c>
      <c r="P5020">
        <v>36</v>
      </c>
      <c r="Q5020">
        <v>18</v>
      </c>
      <c r="R5020">
        <v>23</v>
      </c>
      <c r="S5020">
        <v>0</v>
      </c>
      <c r="T5020">
        <v>2</v>
      </c>
      <c r="U5020">
        <v>0</v>
      </c>
      <c r="V5020">
        <v>0</v>
      </c>
      <c r="W5020">
        <v>0</v>
      </c>
      <c r="X5020">
        <v>5.0822687568473546</v>
      </c>
      <c r="Y5020">
        <v>10.123427305679227</v>
      </c>
      <c r="Z5020">
        <v>9.2913108943378617</v>
      </c>
      <c r="AA5020">
        <v>0</v>
      </c>
      <c r="AB5020">
        <v>6.4018123600211467</v>
      </c>
      <c r="AC5020">
        <v>0</v>
      </c>
      <c r="AD5020">
        <v>0</v>
      </c>
      <c r="AE5020">
        <v>30.898819316885589</v>
      </c>
    </row>
    <row r="5021" spans="1:31" x14ac:dyDescent="0.3">
      <c r="A5021">
        <v>2462636</v>
      </c>
      <c r="B5021">
        <v>1</v>
      </c>
      <c r="C5021" t="s">
        <v>81</v>
      </c>
      <c r="D5021" t="s">
        <v>116</v>
      </c>
      <c r="E5021" t="s">
        <v>132</v>
      </c>
      <c r="F5021" t="s">
        <v>14594</v>
      </c>
      <c r="G5021" t="s">
        <v>149</v>
      </c>
      <c r="H5021" t="s">
        <v>135</v>
      </c>
      <c r="I5021" t="s">
        <v>136</v>
      </c>
      <c r="J5021" t="s">
        <v>137</v>
      </c>
      <c r="K5021" t="s">
        <v>138</v>
      </c>
      <c r="L5021" t="s">
        <v>14595</v>
      </c>
      <c r="M5021" t="s">
        <v>14596</v>
      </c>
      <c r="N5021">
        <v>3.403611111</v>
      </c>
      <c r="O5021">
        <v>0</v>
      </c>
      <c r="P5021">
        <v>778</v>
      </c>
      <c r="Q5021">
        <v>4</v>
      </c>
      <c r="R5021">
        <v>41</v>
      </c>
      <c r="S5021">
        <v>0</v>
      </c>
      <c r="T5021">
        <v>104</v>
      </c>
      <c r="U5021">
        <v>1</v>
      </c>
      <c r="V5021">
        <v>0</v>
      </c>
      <c r="W5021">
        <v>0</v>
      </c>
      <c r="X5021">
        <v>542.70285011243561</v>
      </c>
      <c r="Y5021">
        <v>15.633018911548472</v>
      </c>
      <c r="Z5021">
        <v>17.853044168771024</v>
      </c>
      <c r="AA5021">
        <v>0</v>
      </c>
      <c r="AB5021">
        <v>119.7211004301067</v>
      </c>
      <c r="AC5021">
        <v>145.83484690862258</v>
      </c>
      <c r="AD5021">
        <v>0</v>
      </c>
      <c r="AE5021">
        <v>841.74486053148439</v>
      </c>
    </row>
    <row r="5022" spans="1:31" x14ac:dyDescent="0.3">
      <c r="A5022">
        <v>2462381</v>
      </c>
      <c r="B5022">
        <v>1</v>
      </c>
      <c r="C5022" t="s">
        <v>80</v>
      </c>
      <c r="D5022" t="s">
        <v>107</v>
      </c>
      <c r="E5022" t="s">
        <v>147</v>
      </c>
      <c r="F5022" t="s">
        <v>14597</v>
      </c>
      <c r="G5022" t="s">
        <v>226</v>
      </c>
      <c r="H5022" t="s">
        <v>135</v>
      </c>
      <c r="I5022" t="s">
        <v>136</v>
      </c>
      <c r="J5022" t="s">
        <v>137</v>
      </c>
      <c r="K5022" t="s">
        <v>162</v>
      </c>
      <c r="L5022" t="s">
        <v>14598</v>
      </c>
      <c r="M5022" t="s">
        <v>14599</v>
      </c>
      <c r="N5022">
        <v>1.9383333330000001</v>
      </c>
      <c r="O5022">
        <v>0</v>
      </c>
      <c r="P5022">
        <v>104</v>
      </c>
      <c r="Q5022">
        <v>0</v>
      </c>
      <c r="R5022">
        <v>0</v>
      </c>
      <c r="S5022">
        <v>0</v>
      </c>
      <c r="T5022">
        <v>4</v>
      </c>
      <c r="U5022">
        <v>0</v>
      </c>
      <c r="V5022">
        <v>0</v>
      </c>
      <c r="W5022">
        <v>0</v>
      </c>
      <c r="X5022">
        <v>42.937711778226671</v>
      </c>
      <c r="Y5022">
        <v>0</v>
      </c>
      <c r="Z5022">
        <v>0</v>
      </c>
      <c r="AA5022">
        <v>0</v>
      </c>
      <c r="AB5022">
        <v>0.8569563072994637</v>
      </c>
      <c r="AC5022">
        <v>0</v>
      </c>
      <c r="AD5022">
        <v>0</v>
      </c>
      <c r="AE5022">
        <v>43.794668085526133</v>
      </c>
    </row>
    <row r="5023" spans="1:31" x14ac:dyDescent="0.3">
      <c r="A5023">
        <v>2462716</v>
      </c>
      <c r="B5023">
        <v>1</v>
      </c>
      <c r="C5023" t="s">
        <v>80</v>
      </c>
      <c r="D5023" t="s">
        <v>84</v>
      </c>
      <c r="E5023" t="s">
        <v>173</v>
      </c>
      <c r="F5023" t="s">
        <v>14600</v>
      </c>
      <c r="G5023" t="s">
        <v>179</v>
      </c>
      <c r="H5023" t="s">
        <v>144</v>
      </c>
      <c r="I5023" t="s">
        <v>136</v>
      </c>
      <c r="J5023" t="s">
        <v>137</v>
      </c>
      <c r="K5023" t="s">
        <v>138</v>
      </c>
      <c r="L5023" t="s">
        <v>14601</v>
      </c>
      <c r="M5023" t="s">
        <v>14602</v>
      </c>
      <c r="N5023">
        <v>6.3486111110000003</v>
      </c>
      <c r="O5023">
        <v>0</v>
      </c>
      <c r="P5023">
        <v>9</v>
      </c>
      <c r="Q5023">
        <v>0</v>
      </c>
      <c r="R5023">
        <v>0</v>
      </c>
      <c r="S5023">
        <v>0</v>
      </c>
      <c r="T5023">
        <v>1</v>
      </c>
      <c r="U5023">
        <v>0</v>
      </c>
      <c r="V5023">
        <v>0</v>
      </c>
      <c r="W5023">
        <v>0</v>
      </c>
      <c r="X5023">
        <v>19.304484480769741</v>
      </c>
      <c r="Y5023">
        <v>0</v>
      </c>
      <c r="Z5023">
        <v>0</v>
      </c>
      <c r="AA5023">
        <v>0</v>
      </c>
      <c r="AB5023">
        <v>13.136838334484528</v>
      </c>
      <c r="AC5023">
        <v>0</v>
      </c>
      <c r="AD5023">
        <v>0</v>
      </c>
      <c r="AE5023">
        <v>32.441322815254267</v>
      </c>
    </row>
    <row r="5024" spans="1:31" x14ac:dyDescent="0.3">
      <c r="A5024">
        <v>2462673</v>
      </c>
      <c r="B5024">
        <v>1</v>
      </c>
      <c r="C5024" t="s">
        <v>81</v>
      </c>
      <c r="D5024" t="s">
        <v>122</v>
      </c>
      <c r="E5024" t="s">
        <v>169</v>
      </c>
      <c r="F5024" t="s">
        <v>14603</v>
      </c>
      <c r="G5024" t="s">
        <v>381</v>
      </c>
      <c r="H5024" t="s">
        <v>135</v>
      </c>
      <c r="I5024" t="s">
        <v>136</v>
      </c>
      <c r="J5024" t="s">
        <v>137</v>
      </c>
      <c r="K5024" t="s">
        <v>162</v>
      </c>
      <c r="L5024" t="s">
        <v>14604</v>
      </c>
      <c r="M5024" t="s">
        <v>14605</v>
      </c>
      <c r="N5024">
        <v>5.8333333000000001E-2</v>
      </c>
      <c r="O5024">
        <v>0</v>
      </c>
      <c r="P5024">
        <v>5702</v>
      </c>
      <c r="Q5024">
        <v>0</v>
      </c>
      <c r="R5024">
        <v>12</v>
      </c>
      <c r="S5024">
        <v>8</v>
      </c>
      <c r="T5024">
        <v>413</v>
      </c>
      <c r="U5024">
        <v>0</v>
      </c>
      <c r="V5024">
        <v>2</v>
      </c>
      <c r="W5024">
        <v>0</v>
      </c>
      <c r="X5024">
        <v>86.809349983223086</v>
      </c>
      <c r="Y5024">
        <v>0</v>
      </c>
      <c r="Z5024">
        <v>0.18968171366728817</v>
      </c>
      <c r="AA5024">
        <v>4.353061487176312</v>
      </c>
      <c r="AB5024">
        <v>21.67668516020089</v>
      </c>
      <c r="AC5024">
        <v>0</v>
      </c>
      <c r="AD5024">
        <v>0.21364088057114372</v>
      </c>
      <c r="AE5024">
        <v>113.24241922483873</v>
      </c>
    </row>
    <row r="5025" spans="1:31" x14ac:dyDescent="0.3">
      <c r="A5025">
        <v>2462436</v>
      </c>
      <c r="B5025">
        <v>1</v>
      </c>
      <c r="C5025" t="s">
        <v>80</v>
      </c>
      <c r="D5025" t="s">
        <v>101</v>
      </c>
      <c r="E5025" t="s">
        <v>147</v>
      </c>
      <c r="F5025" t="s">
        <v>14606</v>
      </c>
      <c r="G5025" t="s">
        <v>226</v>
      </c>
      <c r="H5025" t="s">
        <v>135</v>
      </c>
      <c r="I5025" t="s">
        <v>136</v>
      </c>
      <c r="J5025" t="s">
        <v>137</v>
      </c>
      <c r="K5025" t="s">
        <v>162</v>
      </c>
      <c r="L5025" t="s">
        <v>14607</v>
      </c>
      <c r="M5025" t="s">
        <v>14608</v>
      </c>
      <c r="N5025">
        <v>0.65055555499999995</v>
      </c>
      <c r="O5025">
        <v>0</v>
      </c>
      <c r="P5025">
        <v>60</v>
      </c>
      <c r="Q5025">
        <v>0</v>
      </c>
      <c r="R5025">
        <v>0</v>
      </c>
      <c r="S5025">
        <v>0</v>
      </c>
      <c r="T5025">
        <v>1</v>
      </c>
      <c r="U5025">
        <v>0</v>
      </c>
      <c r="V5025">
        <v>0</v>
      </c>
      <c r="W5025">
        <v>0</v>
      </c>
      <c r="X5025">
        <v>18.227473036509735</v>
      </c>
      <c r="Y5025">
        <v>0</v>
      </c>
      <c r="Z5025">
        <v>0</v>
      </c>
      <c r="AA5025">
        <v>0</v>
      </c>
      <c r="AB5025">
        <v>0.52591990977571013</v>
      </c>
      <c r="AC5025">
        <v>0</v>
      </c>
      <c r="AD5025">
        <v>0</v>
      </c>
      <c r="AE5025">
        <v>18.753392946285445</v>
      </c>
    </row>
    <row r="5026" spans="1:31" x14ac:dyDescent="0.3">
      <c r="A5026">
        <v>2462768</v>
      </c>
      <c r="B5026">
        <v>1</v>
      </c>
      <c r="C5026" t="s">
        <v>80</v>
      </c>
      <c r="D5026" t="s">
        <v>106</v>
      </c>
      <c r="E5026" t="s">
        <v>173</v>
      </c>
      <c r="F5026" t="s">
        <v>12972</v>
      </c>
      <c r="G5026" t="s">
        <v>461</v>
      </c>
      <c r="H5026" t="s">
        <v>144</v>
      </c>
      <c r="I5026" t="s">
        <v>136</v>
      </c>
      <c r="J5026" t="s">
        <v>137</v>
      </c>
      <c r="K5026" t="s">
        <v>138</v>
      </c>
      <c r="L5026" t="s">
        <v>14609</v>
      </c>
      <c r="M5026" t="s">
        <v>14610</v>
      </c>
      <c r="N5026">
        <v>0.92749999999999999</v>
      </c>
      <c r="O5026">
        <v>0</v>
      </c>
      <c r="P5026">
        <v>5</v>
      </c>
      <c r="Q5026">
        <v>0</v>
      </c>
      <c r="R5026">
        <v>0</v>
      </c>
      <c r="S5026">
        <v>0</v>
      </c>
      <c r="T5026">
        <v>1</v>
      </c>
      <c r="U5026">
        <v>0</v>
      </c>
      <c r="V5026">
        <v>0</v>
      </c>
      <c r="W5026">
        <v>0</v>
      </c>
      <c r="X5026">
        <v>1.4155525919787721</v>
      </c>
      <c r="Y5026">
        <v>0</v>
      </c>
      <c r="Z5026">
        <v>0</v>
      </c>
      <c r="AA5026">
        <v>0</v>
      </c>
      <c r="AB5026">
        <v>0.12578393039032995</v>
      </c>
      <c r="AC5026">
        <v>0</v>
      </c>
      <c r="AD5026">
        <v>0</v>
      </c>
      <c r="AE5026">
        <v>1.541336522369102</v>
      </c>
    </row>
    <row r="5027" spans="1:31" x14ac:dyDescent="0.3">
      <c r="A5027">
        <v>2462367</v>
      </c>
      <c r="B5027">
        <v>1</v>
      </c>
      <c r="C5027" t="s">
        <v>81</v>
      </c>
      <c r="D5027" t="s">
        <v>128</v>
      </c>
      <c r="E5027" t="s">
        <v>173</v>
      </c>
      <c r="F5027" t="s">
        <v>14611</v>
      </c>
      <c r="G5027" t="s">
        <v>461</v>
      </c>
      <c r="H5027" t="s">
        <v>144</v>
      </c>
      <c r="I5027" t="s">
        <v>136</v>
      </c>
      <c r="J5027" t="s">
        <v>137</v>
      </c>
      <c r="K5027" t="s">
        <v>138</v>
      </c>
      <c r="L5027" t="s">
        <v>14612</v>
      </c>
      <c r="M5027" t="s">
        <v>14613</v>
      </c>
      <c r="N5027">
        <v>3.7572222219999998</v>
      </c>
      <c r="O5027">
        <v>0</v>
      </c>
      <c r="P5027">
        <v>16</v>
      </c>
      <c r="Q5027">
        <v>0</v>
      </c>
      <c r="R5027">
        <v>0</v>
      </c>
      <c r="S5027">
        <v>0</v>
      </c>
      <c r="T5027">
        <v>0</v>
      </c>
      <c r="U5027">
        <v>0</v>
      </c>
      <c r="V5027">
        <v>0</v>
      </c>
      <c r="W5027">
        <v>0</v>
      </c>
      <c r="X5027">
        <v>11.8513404403125</v>
      </c>
      <c r="Y5027">
        <v>0</v>
      </c>
      <c r="Z5027">
        <v>0</v>
      </c>
      <c r="AA5027">
        <v>0</v>
      </c>
      <c r="AB5027">
        <v>0</v>
      </c>
      <c r="AC5027">
        <v>0</v>
      </c>
      <c r="AD5027">
        <v>0</v>
      </c>
      <c r="AE5027">
        <v>11.8513404403125</v>
      </c>
    </row>
    <row r="5028" spans="1:31" x14ac:dyDescent="0.3">
      <c r="A5028">
        <v>2462290</v>
      </c>
      <c r="B5028">
        <v>1</v>
      </c>
      <c r="C5028" t="s">
        <v>80</v>
      </c>
      <c r="D5028" t="s">
        <v>104</v>
      </c>
      <c r="E5028" t="s">
        <v>173</v>
      </c>
      <c r="F5028" t="s">
        <v>14614</v>
      </c>
      <c r="G5028" t="s">
        <v>461</v>
      </c>
      <c r="H5028" t="s">
        <v>144</v>
      </c>
      <c r="I5028" t="s">
        <v>136</v>
      </c>
      <c r="J5028" t="s">
        <v>137</v>
      </c>
      <c r="K5028" t="s">
        <v>138</v>
      </c>
      <c r="L5028" t="s">
        <v>14615</v>
      </c>
      <c r="M5028" t="s">
        <v>14616</v>
      </c>
      <c r="N5028">
        <v>2.5491666660000001</v>
      </c>
      <c r="O5028">
        <v>0</v>
      </c>
      <c r="P5028">
        <v>1</v>
      </c>
      <c r="Q5028">
        <v>0</v>
      </c>
      <c r="R5028">
        <v>0</v>
      </c>
      <c r="S5028">
        <v>0</v>
      </c>
      <c r="T5028">
        <v>0</v>
      </c>
      <c r="U5028">
        <v>0</v>
      </c>
      <c r="V5028">
        <v>0</v>
      </c>
      <c r="W5028">
        <v>0</v>
      </c>
      <c r="X5028">
        <v>0</v>
      </c>
      <c r="Y5028">
        <v>0</v>
      </c>
      <c r="Z5028">
        <v>0</v>
      </c>
      <c r="AA5028">
        <v>0</v>
      </c>
      <c r="AB5028">
        <v>0</v>
      </c>
      <c r="AC5028">
        <v>0</v>
      </c>
      <c r="AD5028">
        <v>0</v>
      </c>
      <c r="AE5028">
        <v>0</v>
      </c>
    </row>
    <row r="5029" spans="1:31" x14ac:dyDescent="0.3">
      <c r="A5029">
        <v>2462785</v>
      </c>
      <c r="B5029">
        <v>1</v>
      </c>
      <c r="C5029" t="s">
        <v>81</v>
      </c>
      <c r="D5029" t="s">
        <v>128</v>
      </c>
      <c r="E5029" t="s">
        <v>169</v>
      </c>
      <c r="F5029" t="s">
        <v>14617</v>
      </c>
      <c r="G5029" t="s">
        <v>149</v>
      </c>
      <c r="H5029" t="s">
        <v>135</v>
      </c>
      <c r="I5029" t="s">
        <v>136</v>
      </c>
      <c r="J5029" t="s">
        <v>137</v>
      </c>
      <c r="K5029" t="s">
        <v>138</v>
      </c>
      <c r="L5029" t="s">
        <v>14618</v>
      </c>
      <c r="M5029" t="s">
        <v>14619</v>
      </c>
      <c r="N5029">
        <v>1.6958333329999999</v>
      </c>
      <c r="O5029">
        <v>0</v>
      </c>
      <c r="P5029">
        <v>38</v>
      </c>
      <c r="Q5029">
        <v>0</v>
      </c>
      <c r="R5029">
        <v>0</v>
      </c>
      <c r="S5029">
        <v>0</v>
      </c>
      <c r="T5029">
        <v>1</v>
      </c>
      <c r="U5029">
        <v>0</v>
      </c>
      <c r="V5029">
        <v>0</v>
      </c>
      <c r="W5029">
        <v>0</v>
      </c>
      <c r="X5029">
        <v>16.473402247515079</v>
      </c>
      <c r="Y5029">
        <v>0</v>
      </c>
      <c r="Z5029">
        <v>0</v>
      </c>
      <c r="AA5029">
        <v>0</v>
      </c>
      <c r="AB5029">
        <v>1.595174145624775</v>
      </c>
      <c r="AC5029">
        <v>0</v>
      </c>
      <c r="AD5029">
        <v>0</v>
      </c>
      <c r="AE5029">
        <v>18.068576393139853</v>
      </c>
    </row>
    <row r="5030" spans="1:31" x14ac:dyDescent="0.3">
      <c r="A5030">
        <v>2462453</v>
      </c>
      <c r="B5030">
        <v>1</v>
      </c>
      <c r="C5030" t="s">
        <v>81</v>
      </c>
      <c r="D5030" t="s">
        <v>112</v>
      </c>
      <c r="E5030" t="s">
        <v>141</v>
      </c>
      <c r="F5030" t="s">
        <v>14620</v>
      </c>
      <c r="G5030" t="s">
        <v>366</v>
      </c>
      <c r="H5030" t="s">
        <v>144</v>
      </c>
      <c r="I5030" t="s">
        <v>136</v>
      </c>
      <c r="J5030" t="s">
        <v>137</v>
      </c>
      <c r="K5030" t="s">
        <v>138</v>
      </c>
      <c r="L5030" t="s">
        <v>14621</v>
      </c>
      <c r="M5030" t="s">
        <v>14622</v>
      </c>
      <c r="N5030">
        <v>2.7316666660000002</v>
      </c>
      <c r="O5030">
        <v>0</v>
      </c>
      <c r="P5030">
        <v>6</v>
      </c>
      <c r="Q5030">
        <v>0</v>
      </c>
      <c r="R5030">
        <v>0</v>
      </c>
      <c r="S5030">
        <v>0</v>
      </c>
      <c r="T5030">
        <v>2</v>
      </c>
      <c r="U5030">
        <v>0</v>
      </c>
      <c r="V5030">
        <v>1</v>
      </c>
      <c r="W5030">
        <v>0</v>
      </c>
      <c r="X5030">
        <v>1.1021001564607849</v>
      </c>
      <c r="Y5030">
        <v>0</v>
      </c>
      <c r="Z5030">
        <v>0</v>
      </c>
      <c r="AA5030">
        <v>0</v>
      </c>
      <c r="AB5030">
        <v>2.9951296639643794</v>
      </c>
      <c r="AC5030">
        <v>0</v>
      </c>
      <c r="AD5030">
        <v>9.1306788062487456</v>
      </c>
      <c r="AE5030">
        <v>13.22790862667391</v>
      </c>
    </row>
    <row r="5031" spans="1:31" x14ac:dyDescent="0.3">
      <c r="A5031">
        <v>2462350</v>
      </c>
      <c r="B5031">
        <v>1</v>
      </c>
      <c r="C5031" t="s">
        <v>81</v>
      </c>
      <c r="D5031" t="s">
        <v>118</v>
      </c>
      <c r="E5031" t="s">
        <v>132</v>
      </c>
      <c r="F5031" t="s">
        <v>14623</v>
      </c>
      <c r="G5031" t="s">
        <v>149</v>
      </c>
      <c r="H5031" t="s">
        <v>135</v>
      </c>
      <c r="I5031" t="s">
        <v>136</v>
      </c>
      <c r="J5031" t="s">
        <v>137</v>
      </c>
      <c r="K5031" t="s">
        <v>138</v>
      </c>
      <c r="L5031" t="s">
        <v>14624</v>
      </c>
      <c r="M5031" t="s">
        <v>14625</v>
      </c>
      <c r="N5031">
        <v>0.56888888800000004</v>
      </c>
      <c r="O5031">
        <v>0</v>
      </c>
      <c r="P5031">
        <v>0</v>
      </c>
      <c r="Q5031">
        <v>1</v>
      </c>
      <c r="R5031">
        <v>0</v>
      </c>
      <c r="S5031">
        <v>4</v>
      </c>
      <c r="T5031">
        <v>0</v>
      </c>
      <c r="U5031">
        <v>2</v>
      </c>
      <c r="V5031">
        <v>0</v>
      </c>
      <c r="W5031">
        <v>0</v>
      </c>
      <c r="X5031">
        <v>0</v>
      </c>
      <c r="Y5031">
        <v>9.5948925668294507</v>
      </c>
      <c r="Z5031">
        <v>0</v>
      </c>
      <c r="AA5031">
        <v>26.892121873776482</v>
      </c>
      <c r="AB5031">
        <v>0</v>
      </c>
      <c r="AC5031">
        <v>96.619002868367403</v>
      </c>
      <c r="AD5031">
        <v>0</v>
      </c>
      <c r="AE5031">
        <v>133.10601730897332</v>
      </c>
    </row>
    <row r="5032" spans="1:31" x14ac:dyDescent="0.3">
      <c r="A5032">
        <v>2462353</v>
      </c>
      <c r="B5032">
        <v>1</v>
      </c>
      <c r="C5032" t="s">
        <v>81</v>
      </c>
      <c r="D5032" t="s">
        <v>120</v>
      </c>
      <c r="E5032" t="s">
        <v>141</v>
      </c>
      <c r="F5032" t="s">
        <v>14626</v>
      </c>
      <c r="G5032" t="s">
        <v>156</v>
      </c>
      <c r="H5032" t="s">
        <v>144</v>
      </c>
      <c r="I5032" t="s">
        <v>136</v>
      </c>
      <c r="J5032" t="s">
        <v>137</v>
      </c>
      <c r="K5032" t="s">
        <v>138</v>
      </c>
      <c r="L5032" t="s">
        <v>14627</v>
      </c>
      <c r="M5032" t="s">
        <v>14628</v>
      </c>
      <c r="N5032">
        <v>1.2536111109999999</v>
      </c>
      <c r="O5032">
        <v>0</v>
      </c>
      <c r="P5032">
        <v>19</v>
      </c>
      <c r="Q5032">
        <v>0</v>
      </c>
      <c r="R5032">
        <v>2</v>
      </c>
      <c r="S5032">
        <v>0</v>
      </c>
      <c r="T5032">
        <v>10</v>
      </c>
      <c r="U5032">
        <v>0</v>
      </c>
      <c r="V5032">
        <v>0</v>
      </c>
      <c r="W5032">
        <v>0</v>
      </c>
      <c r="X5032">
        <v>3.5581652052930983</v>
      </c>
      <c r="Y5032">
        <v>0</v>
      </c>
      <c r="Z5032">
        <v>0.59923575550032937</v>
      </c>
      <c r="AA5032">
        <v>0</v>
      </c>
      <c r="AB5032">
        <v>5.4448750010729423</v>
      </c>
      <c r="AC5032">
        <v>0</v>
      </c>
      <c r="AD5032">
        <v>0</v>
      </c>
      <c r="AE5032">
        <v>9.6022759618663702</v>
      </c>
    </row>
    <row r="5033" spans="1:31" x14ac:dyDescent="0.3">
      <c r="A5033">
        <v>2462519</v>
      </c>
      <c r="B5033">
        <v>1</v>
      </c>
      <c r="C5033" t="s">
        <v>80</v>
      </c>
      <c r="D5033" t="s">
        <v>97</v>
      </c>
      <c r="E5033" t="s">
        <v>173</v>
      </c>
      <c r="F5033" t="s">
        <v>14629</v>
      </c>
      <c r="G5033" t="s">
        <v>461</v>
      </c>
      <c r="H5033" t="s">
        <v>144</v>
      </c>
      <c r="I5033" t="s">
        <v>136</v>
      </c>
      <c r="J5033" t="s">
        <v>137</v>
      </c>
      <c r="K5033" t="s">
        <v>138</v>
      </c>
      <c r="L5033" t="s">
        <v>14630</v>
      </c>
      <c r="M5033" t="s">
        <v>14631</v>
      </c>
      <c r="N5033">
        <v>2.11</v>
      </c>
      <c r="O5033">
        <v>0</v>
      </c>
      <c r="P5033">
        <v>6</v>
      </c>
      <c r="Q5033">
        <v>0</v>
      </c>
      <c r="R5033">
        <v>0</v>
      </c>
      <c r="S5033">
        <v>0</v>
      </c>
      <c r="T5033">
        <v>0</v>
      </c>
      <c r="U5033">
        <v>0</v>
      </c>
      <c r="V5033">
        <v>0</v>
      </c>
      <c r="W5033">
        <v>0</v>
      </c>
      <c r="X5033">
        <v>1.5723182432579668</v>
      </c>
      <c r="Y5033">
        <v>0</v>
      </c>
      <c r="Z5033">
        <v>0</v>
      </c>
      <c r="AA5033">
        <v>0</v>
      </c>
      <c r="AB5033">
        <v>0</v>
      </c>
      <c r="AC5033">
        <v>0</v>
      </c>
      <c r="AD5033">
        <v>0</v>
      </c>
      <c r="AE5033">
        <v>1.5723182432579668</v>
      </c>
    </row>
    <row r="5034" spans="1:31" x14ac:dyDescent="0.3">
      <c r="A5034">
        <v>2462539</v>
      </c>
      <c r="B5034">
        <v>1</v>
      </c>
      <c r="C5034" t="s">
        <v>80</v>
      </c>
      <c r="D5034" t="s">
        <v>91</v>
      </c>
      <c r="E5034" t="s">
        <v>159</v>
      </c>
      <c r="F5034" t="s">
        <v>14632</v>
      </c>
      <c r="G5034" t="s">
        <v>410</v>
      </c>
      <c r="H5034" t="s">
        <v>144</v>
      </c>
      <c r="I5034" t="s">
        <v>136</v>
      </c>
      <c r="J5034" t="s">
        <v>137</v>
      </c>
      <c r="K5034" t="s">
        <v>138</v>
      </c>
      <c r="L5034" t="s">
        <v>14633</v>
      </c>
      <c r="M5034" t="s">
        <v>14634</v>
      </c>
      <c r="N5034">
        <v>3.9424999999999999</v>
      </c>
      <c r="O5034">
        <v>0</v>
      </c>
      <c r="P5034">
        <v>0</v>
      </c>
      <c r="Q5034">
        <v>0</v>
      </c>
      <c r="R5034">
        <v>10</v>
      </c>
      <c r="S5034">
        <v>0</v>
      </c>
      <c r="T5034">
        <v>0</v>
      </c>
      <c r="U5034">
        <v>0</v>
      </c>
      <c r="V5034">
        <v>0</v>
      </c>
      <c r="W5034">
        <v>0</v>
      </c>
      <c r="X5034">
        <v>0</v>
      </c>
      <c r="Y5034">
        <v>0</v>
      </c>
      <c r="Z5034">
        <v>7.032637142253308</v>
      </c>
      <c r="AA5034">
        <v>0</v>
      </c>
      <c r="AB5034">
        <v>0</v>
      </c>
      <c r="AC5034">
        <v>0</v>
      </c>
      <c r="AD5034">
        <v>0</v>
      </c>
      <c r="AE5034">
        <v>7.032637142253308</v>
      </c>
    </row>
    <row r="5035" spans="1:31" x14ac:dyDescent="0.3">
      <c r="A5035">
        <v>2462513</v>
      </c>
      <c r="B5035">
        <v>1</v>
      </c>
      <c r="C5035" t="s">
        <v>80</v>
      </c>
      <c r="D5035" t="s">
        <v>93</v>
      </c>
      <c r="E5035" t="s">
        <v>141</v>
      </c>
      <c r="F5035" t="s">
        <v>14635</v>
      </c>
      <c r="G5035" t="s">
        <v>200</v>
      </c>
      <c r="H5035" t="s">
        <v>144</v>
      </c>
      <c r="I5035" t="s">
        <v>136</v>
      </c>
      <c r="J5035" t="s">
        <v>137</v>
      </c>
      <c r="K5035" t="s">
        <v>138</v>
      </c>
      <c r="L5035" t="s">
        <v>14636</v>
      </c>
      <c r="M5035" t="s">
        <v>14637</v>
      </c>
      <c r="N5035">
        <v>3.0533333329999999</v>
      </c>
      <c r="O5035">
        <v>0</v>
      </c>
      <c r="P5035">
        <v>39</v>
      </c>
      <c r="Q5035">
        <v>0</v>
      </c>
      <c r="R5035">
        <v>4</v>
      </c>
      <c r="S5035">
        <v>0</v>
      </c>
      <c r="T5035">
        <v>1</v>
      </c>
      <c r="U5035">
        <v>0</v>
      </c>
      <c r="V5035">
        <v>0</v>
      </c>
      <c r="W5035">
        <v>0</v>
      </c>
      <c r="X5035">
        <v>11.015735226046811</v>
      </c>
      <c r="Y5035">
        <v>0</v>
      </c>
      <c r="Z5035">
        <v>0.67363607407029202</v>
      </c>
      <c r="AA5035">
        <v>0</v>
      </c>
      <c r="AB5035">
        <v>1.0613659670838205</v>
      </c>
      <c r="AC5035">
        <v>0</v>
      </c>
      <c r="AD5035">
        <v>0</v>
      </c>
      <c r="AE5035">
        <v>12.750737267200922</v>
      </c>
    </row>
    <row r="5036" spans="1:31" x14ac:dyDescent="0.3">
      <c r="A5036">
        <v>2462619</v>
      </c>
      <c r="B5036">
        <v>1</v>
      </c>
      <c r="C5036" t="s">
        <v>80</v>
      </c>
      <c r="D5036" t="s">
        <v>82</v>
      </c>
      <c r="E5036" t="s">
        <v>141</v>
      </c>
      <c r="F5036" t="s">
        <v>14638</v>
      </c>
      <c r="G5036" t="s">
        <v>263</v>
      </c>
      <c r="H5036" t="s">
        <v>144</v>
      </c>
      <c r="I5036" t="s">
        <v>136</v>
      </c>
      <c r="J5036" t="s">
        <v>3</v>
      </c>
      <c r="K5036" t="s">
        <v>138</v>
      </c>
      <c r="L5036" t="s">
        <v>14639</v>
      </c>
      <c r="M5036" t="s">
        <v>14640</v>
      </c>
      <c r="N5036">
        <v>2.6236111110000002</v>
      </c>
      <c r="O5036">
        <v>0</v>
      </c>
      <c r="P5036">
        <v>75</v>
      </c>
      <c r="Q5036">
        <v>0</v>
      </c>
      <c r="R5036">
        <v>0</v>
      </c>
      <c r="S5036">
        <v>0</v>
      </c>
      <c r="T5036">
        <v>0</v>
      </c>
      <c r="U5036">
        <v>0</v>
      </c>
      <c r="V5036">
        <v>0</v>
      </c>
      <c r="W5036">
        <v>0</v>
      </c>
      <c r="X5036">
        <v>78.333891881270688</v>
      </c>
      <c r="Y5036">
        <v>0</v>
      </c>
      <c r="Z5036">
        <v>0</v>
      </c>
      <c r="AA5036">
        <v>0</v>
      </c>
      <c r="AB5036">
        <v>0</v>
      </c>
      <c r="AC5036">
        <v>0</v>
      </c>
      <c r="AD5036">
        <v>0</v>
      </c>
      <c r="AE5036">
        <v>78.333891881270688</v>
      </c>
    </row>
    <row r="5037" spans="1:31" x14ac:dyDescent="0.3">
      <c r="A5037">
        <v>2462370</v>
      </c>
      <c r="B5037">
        <v>1</v>
      </c>
      <c r="C5037" t="s">
        <v>80</v>
      </c>
      <c r="D5037" t="s">
        <v>82</v>
      </c>
      <c r="E5037" t="s">
        <v>159</v>
      </c>
      <c r="F5037" t="s">
        <v>14641</v>
      </c>
      <c r="G5037" t="s">
        <v>143</v>
      </c>
      <c r="H5037" t="s">
        <v>144</v>
      </c>
      <c r="I5037" t="s">
        <v>136</v>
      </c>
      <c r="J5037" t="s">
        <v>137</v>
      </c>
      <c r="K5037" t="s">
        <v>138</v>
      </c>
      <c r="L5037" t="s">
        <v>14642</v>
      </c>
      <c r="M5037" t="s">
        <v>14643</v>
      </c>
      <c r="N5037">
        <v>2.6430555550000001</v>
      </c>
      <c r="O5037">
        <v>0</v>
      </c>
      <c r="P5037">
        <v>1249</v>
      </c>
      <c r="Q5037">
        <v>0</v>
      </c>
      <c r="R5037">
        <v>0</v>
      </c>
      <c r="S5037">
        <v>0</v>
      </c>
      <c r="T5037">
        <v>107</v>
      </c>
      <c r="U5037">
        <v>0</v>
      </c>
      <c r="V5037">
        <v>0</v>
      </c>
      <c r="W5037">
        <v>0</v>
      </c>
      <c r="X5037">
        <v>1178.3610177866319</v>
      </c>
      <c r="Y5037">
        <v>0</v>
      </c>
      <c r="Z5037">
        <v>0</v>
      </c>
      <c r="AA5037">
        <v>0</v>
      </c>
      <c r="AB5037">
        <v>149.21341687746337</v>
      </c>
      <c r="AC5037">
        <v>0</v>
      </c>
      <c r="AD5037">
        <v>0</v>
      </c>
      <c r="AE5037">
        <v>1327.5744346640954</v>
      </c>
    </row>
    <row r="5038" spans="1:31" x14ac:dyDescent="0.3">
      <c r="A5038">
        <v>2462762</v>
      </c>
      <c r="B5038">
        <v>1</v>
      </c>
      <c r="C5038" t="s">
        <v>81</v>
      </c>
      <c r="D5038" t="s">
        <v>118</v>
      </c>
      <c r="E5038" t="s">
        <v>132</v>
      </c>
      <c r="F5038" t="s">
        <v>14644</v>
      </c>
      <c r="G5038" t="s">
        <v>143</v>
      </c>
      <c r="H5038" t="s">
        <v>135</v>
      </c>
      <c r="I5038" t="s">
        <v>136</v>
      </c>
      <c r="J5038" t="s">
        <v>137</v>
      </c>
      <c r="K5038" t="s">
        <v>138</v>
      </c>
      <c r="L5038" t="s">
        <v>14645</v>
      </c>
      <c r="M5038" t="s">
        <v>14646</v>
      </c>
      <c r="N5038">
        <v>0.43</v>
      </c>
      <c r="O5038">
        <v>0</v>
      </c>
      <c r="P5038">
        <v>0</v>
      </c>
      <c r="Q5038">
        <v>15</v>
      </c>
      <c r="R5038">
        <v>0</v>
      </c>
      <c r="S5038">
        <v>9</v>
      </c>
      <c r="T5038">
        <v>0</v>
      </c>
      <c r="U5038">
        <v>2</v>
      </c>
      <c r="V5038">
        <v>0</v>
      </c>
      <c r="W5038">
        <v>0</v>
      </c>
      <c r="X5038">
        <v>0</v>
      </c>
      <c r="Y5038">
        <v>13.040550811561996</v>
      </c>
      <c r="Z5038">
        <v>0</v>
      </c>
      <c r="AA5038">
        <v>31.007027414965041</v>
      </c>
      <c r="AB5038">
        <v>0</v>
      </c>
      <c r="AC5038">
        <v>62.644195685380446</v>
      </c>
      <c r="AD5038">
        <v>0</v>
      </c>
      <c r="AE5038">
        <v>106.69177391190749</v>
      </c>
    </row>
    <row r="5039" spans="1:31" x14ac:dyDescent="0.3">
      <c r="A5039">
        <v>2462582</v>
      </c>
      <c r="B5039">
        <v>1</v>
      </c>
      <c r="C5039" t="s">
        <v>80</v>
      </c>
      <c r="D5039" t="s">
        <v>93</v>
      </c>
      <c r="E5039" t="s">
        <v>141</v>
      </c>
      <c r="F5039" t="s">
        <v>14647</v>
      </c>
      <c r="G5039" t="s">
        <v>156</v>
      </c>
      <c r="H5039" t="s">
        <v>144</v>
      </c>
      <c r="I5039" t="s">
        <v>136</v>
      </c>
      <c r="J5039" t="s">
        <v>137</v>
      </c>
      <c r="K5039" t="s">
        <v>138</v>
      </c>
      <c r="L5039" t="s">
        <v>14648</v>
      </c>
      <c r="M5039" t="s">
        <v>14649</v>
      </c>
      <c r="N5039">
        <v>4.8286111109999998</v>
      </c>
      <c r="O5039">
        <v>0</v>
      </c>
      <c r="P5039">
        <v>0</v>
      </c>
      <c r="Q5039">
        <v>0</v>
      </c>
      <c r="R5039">
        <v>1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0</v>
      </c>
      <c r="Y5039">
        <v>0</v>
      </c>
      <c r="Z5039">
        <v>0.21326781074123208</v>
      </c>
      <c r="AA5039">
        <v>0</v>
      </c>
      <c r="AB5039">
        <v>0</v>
      </c>
      <c r="AC5039">
        <v>0</v>
      </c>
      <c r="AD5039">
        <v>0</v>
      </c>
      <c r="AE5039">
        <v>0.21326781074123208</v>
      </c>
    </row>
    <row r="5040" spans="1:31" x14ac:dyDescent="0.3">
      <c r="A5040">
        <v>2462327</v>
      </c>
      <c r="B5040">
        <v>1</v>
      </c>
      <c r="C5040" t="s">
        <v>80</v>
      </c>
      <c r="D5040" t="s">
        <v>85</v>
      </c>
      <c r="E5040" t="s">
        <v>141</v>
      </c>
      <c r="F5040" t="s">
        <v>14650</v>
      </c>
      <c r="G5040" t="s">
        <v>156</v>
      </c>
      <c r="H5040" t="s">
        <v>144</v>
      </c>
      <c r="I5040" t="s">
        <v>136</v>
      </c>
      <c r="J5040" t="s">
        <v>137</v>
      </c>
      <c r="K5040" t="s">
        <v>138</v>
      </c>
      <c r="L5040" t="s">
        <v>14651</v>
      </c>
      <c r="M5040" t="s">
        <v>14652</v>
      </c>
      <c r="N5040">
        <v>3.122222222</v>
      </c>
      <c r="O5040">
        <v>0</v>
      </c>
      <c r="P5040">
        <v>165</v>
      </c>
      <c r="Q5040">
        <v>0</v>
      </c>
      <c r="R5040">
        <v>0</v>
      </c>
      <c r="S5040">
        <v>0</v>
      </c>
      <c r="T5040">
        <v>27</v>
      </c>
      <c r="U5040">
        <v>0</v>
      </c>
      <c r="V5040">
        <v>0</v>
      </c>
      <c r="W5040">
        <v>0</v>
      </c>
      <c r="X5040">
        <v>119.97705083937682</v>
      </c>
      <c r="Y5040">
        <v>0</v>
      </c>
      <c r="Z5040">
        <v>0</v>
      </c>
      <c r="AA5040">
        <v>0</v>
      </c>
      <c r="AB5040">
        <v>38.693310856525805</v>
      </c>
      <c r="AC5040">
        <v>0</v>
      </c>
      <c r="AD5040">
        <v>0</v>
      </c>
      <c r="AE5040">
        <v>158.67036169590261</v>
      </c>
    </row>
    <row r="5041" spans="1:31" x14ac:dyDescent="0.3">
      <c r="A5041">
        <v>2462602</v>
      </c>
      <c r="B5041">
        <v>1</v>
      </c>
      <c r="C5041" t="s">
        <v>80</v>
      </c>
      <c r="D5041" t="s">
        <v>93</v>
      </c>
      <c r="E5041" t="s">
        <v>141</v>
      </c>
      <c r="F5041" t="s">
        <v>14653</v>
      </c>
      <c r="G5041" t="s">
        <v>156</v>
      </c>
      <c r="H5041" t="s">
        <v>144</v>
      </c>
      <c r="I5041" t="s">
        <v>136</v>
      </c>
      <c r="J5041" t="s">
        <v>137</v>
      </c>
      <c r="K5041" t="s">
        <v>138</v>
      </c>
      <c r="L5041" t="s">
        <v>14654</v>
      </c>
      <c r="M5041" t="s">
        <v>14655</v>
      </c>
      <c r="N5041">
        <v>6.0616666659999998</v>
      </c>
      <c r="O5041">
        <v>0</v>
      </c>
      <c r="P5041">
        <v>1</v>
      </c>
      <c r="Q5041">
        <v>0</v>
      </c>
      <c r="R5041">
        <v>8</v>
      </c>
      <c r="S5041">
        <v>0</v>
      </c>
      <c r="T5041">
        <v>4</v>
      </c>
      <c r="U5041">
        <v>0</v>
      </c>
      <c r="V5041">
        <v>0</v>
      </c>
      <c r="W5041">
        <v>0</v>
      </c>
      <c r="X5041">
        <v>3.3742905181295462</v>
      </c>
      <c r="Y5041">
        <v>0</v>
      </c>
      <c r="Z5041">
        <v>108.16568462305014</v>
      </c>
      <c r="AA5041">
        <v>0</v>
      </c>
      <c r="AB5041">
        <v>5.730161373466391</v>
      </c>
      <c r="AC5041">
        <v>0</v>
      </c>
      <c r="AD5041">
        <v>0</v>
      </c>
      <c r="AE5041">
        <v>117.27013651464607</v>
      </c>
    </row>
    <row r="5042" spans="1:31" x14ac:dyDescent="0.3">
      <c r="A5042">
        <v>2462410</v>
      </c>
      <c r="B5042">
        <v>1</v>
      </c>
      <c r="C5042" t="s">
        <v>80</v>
      </c>
      <c r="D5042" t="s">
        <v>94</v>
      </c>
      <c r="E5042" t="s">
        <v>169</v>
      </c>
      <c r="F5042" t="s">
        <v>3158</v>
      </c>
      <c r="G5042" t="s">
        <v>161</v>
      </c>
      <c r="H5042" t="s">
        <v>135</v>
      </c>
      <c r="I5042" t="s">
        <v>136</v>
      </c>
      <c r="J5042" t="s">
        <v>137</v>
      </c>
      <c r="K5042" t="s">
        <v>162</v>
      </c>
      <c r="L5042" t="s">
        <v>14656</v>
      </c>
      <c r="M5042" t="s">
        <v>14657</v>
      </c>
      <c r="N5042">
        <v>2.9788888880000002</v>
      </c>
      <c r="O5042">
        <v>0</v>
      </c>
      <c r="P5042">
        <v>405</v>
      </c>
      <c r="Q5042">
        <v>0</v>
      </c>
      <c r="R5042">
        <v>1</v>
      </c>
      <c r="S5042">
        <v>3</v>
      </c>
      <c r="T5042">
        <v>23</v>
      </c>
      <c r="U5042">
        <v>0</v>
      </c>
      <c r="V5042">
        <v>0</v>
      </c>
      <c r="W5042">
        <v>0</v>
      </c>
      <c r="X5042">
        <v>111.26057197397773</v>
      </c>
      <c r="Y5042">
        <v>0</v>
      </c>
      <c r="Z5042">
        <v>1.3954108261603039E-3</v>
      </c>
      <c r="AA5042">
        <v>23.959734594172122</v>
      </c>
      <c r="AB5042">
        <v>37.31134681111255</v>
      </c>
      <c r="AC5042">
        <v>0</v>
      </c>
      <c r="AD5042">
        <v>0</v>
      </c>
      <c r="AE5042">
        <v>172.53304879008857</v>
      </c>
    </row>
    <row r="5043" spans="1:31" x14ac:dyDescent="0.3">
      <c r="A5043">
        <v>2462556</v>
      </c>
      <c r="B5043">
        <v>1</v>
      </c>
      <c r="C5043" t="s">
        <v>80</v>
      </c>
      <c r="D5043" t="s">
        <v>101</v>
      </c>
      <c r="E5043" t="s">
        <v>147</v>
      </c>
      <c r="F5043" t="s">
        <v>14658</v>
      </c>
      <c r="G5043" t="s">
        <v>226</v>
      </c>
      <c r="H5043" t="s">
        <v>135</v>
      </c>
      <c r="I5043" t="s">
        <v>136</v>
      </c>
      <c r="J5043" t="s">
        <v>137</v>
      </c>
      <c r="K5043" t="s">
        <v>162</v>
      </c>
      <c r="L5043" t="s">
        <v>14659</v>
      </c>
      <c r="M5043" t="s">
        <v>14660</v>
      </c>
      <c r="N5043">
        <v>0.99333333300000004</v>
      </c>
      <c r="O5043">
        <v>0</v>
      </c>
      <c r="P5043">
        <v>12</v>
      </c>
      <c r="Q5043">
        <v>0</v>
      </c>
      <c r="R5043">
        <v>0</v>
      </c>
      <c r="S5043">
        <v>1</v>
      </c>
      <c r="T5043">
        <v>95</v>
      </c>
      <c r="U5043">
        <v>0</v>
      </c>
      <c r="V5043">
        <v>0</v>
      </c>
      <c r="W5043">
        <v>0</v>
      </c>
      <c r="X5043">
        <v>2.1364534817080809</v>
      </c>
      <c r="Y5043">
        <v>0</v>
      </c>
      <c r="Z5043">
        <v>0</v>
      </c>
      <c r="AA5043">
        <v>1.043645216796069</v>
      </c>
      <c r="AB5043">
        <v>12.512298701202953</v>
      </c>
      <c r="AC5043">
        <v>0</v>
      </c>
      <c r="AD5043">
        <v>0</v>
      </c>
      <c r="AE5043">
        <v>15.692397399707103</v>
      </c>
    </row>
    <row r="5044" spans="1:31" x14ac:dyDescent="0.3">
      <c r="A5044">
        <v>2462765</v>
      </c>
      <c r="B5044">
        <v>1</v>
      </c>
      <c r="C5044" t="s">
        <v>80</v>
      </c>
      <c r="D5044" t="s">
        <v>82</v>
      </c>
      <c r="E5044" t="s">
        <v>141</v>
      </c>
      <c r="F5044" t="s">
        <v>13120</v>
      </c>
      <c r="G5044" t="s">
        <v>410</v>
      </c>
      <c r="H5044" t="s">
        <v>144</v>
      </c>
      <c r="I5044" t="s">
        <v>136</v>
      </c>
      <c r="J5044" t="s">
        <v>137</v>
      </c>
      <c r="K5044" t="s">
        <v>138</v>
      </c>
      <c r="L5044" t="s">
        <v>14661</v>
      </c>
      <c r="M5044" t="s">
        <v>14662</v>
      </c>
      <c r="N5044">
        <v>11.623333333</v>
      </c>
      <c r="O5044">
        <v>0</v>
      </c>
      <c r="P5044">
        <v>100</v>
      </c>
      <c r="Q5044">
        <v>0</v>
      </c>
      <c r="R5044">
        <v>0</v>
      </c>
      <c r="S5044">
        <v>0</v>
      </c>
      <c r="T5044">
        <v>5</v>
      </c>
      <c r="U5044">
        <v>0</v>
      </c>
      <c r="V5044">
        <v>0</v>
      </c>
      <c r="W5044">
        <v>0</v>
      </c>
      <c r="X5044">
        <v>460.86358239208244</v>
      </c>
      <c r="Y5044">
        <v>0</v>
      </c>
      <c r="Z5044">
        <v>0</v>
      </c>
      <c r="AA5044">
        <v>0</v>
      </c>
      <c r="AB5044">
        <v>2.9010378766127785</v>
      </c>
      <c r="AC5044">
        <v>0</v>
      </c>
      <c r="AD5044">
        <v>0</v>
      </c>
      <c r="AE5044">
        <v>463.76462026869524</v>
      </c>
    </row>
    <row r="5045" spans="1:31" x14ac:dyDescent="0.3">
      <c r="A5045">
        <v>2462433</v>
      </c>
      <c r="B5045">
        <v>1</v>
      </c>
      <c r="C5045" t="s">
        <v>80</v>
      </c>
      <c r="D5045" t="s">
        <v>96</v>
      </c>
      <c r="E5045" t="s">
        <v>159</v>
      </c>
      <c r="F5045" t="s">
        <v>14663</v>
      </c>
      <c r="G5045" t="s">
        <v>200</v>
      </c>
      <c r="H5045" t="s">
        <v>144</v>
      </c>
      <c r="I5045" t="s">
        <v>136</v>
      </c>
      <c r="J5045" t="s">
        <v>137</v>
      </c>
      <c r="K5045" t="s">
        <v>138</v>
      </c>
      <c r="L5045" t="s">
        <v>14664</v>
      </c>
      <c r="M5045" t="s">
        <v>14665</v>
      </c>
      <c r="N5045">
        <v>2.1866666659999998</v>
      </c>
      <c r="O5045">
        <v>0</v>
      </c>
      <c r="P5045">
        <v>3</v>
      </c>
      <c r="Q5045">
        <v>0</v>
      </c>
      <c r="R5045">
        <v>5</v>
      </c>
      <c r="S5045">
        <v>0</v>
      </c>
      <c r="T5045">
        <v>1</v>
      </c>
      <c r="U5045">
        <v>0</v>
      </c>
      <c r="V5045">
        <v>0</v>
      </c>
      <c r="W5045">
        <v>0</v>
      </c>
      <c r="X5045">
        <v>7.7269943808034007</v>
      </c>
      <c r="Y5045">
        <v>0</v>
      </c>
      <c r="Z5045">
        <v>2.5033999899279777</v>
      </c>
      <c r="AA5045">
        <v>0</v>
      </c>
      <c r="AB5045">
        <v>3.265324839742747</v>
      </c>
      <c r="AC5045">
        <v>0</v>
      </c>
      <c r="AD5045">
        <v>0</v>
      </c>
      <c r="AE5045">
        <v>13.495719210474125</v>
      </c>
    </row>
    <row r="5046" spans="1:31" x14ac:dyDescent="0.3">
      <c r="A5046">
        <v>2462533</v>
      </c>
      <c r="B5046">
        <v>1</v>
      </c>
      <c r="C5046" t="s">
        <v>80</v>
      </c>
      <c r="D5046" t="s">
        <v>87</v>
      </c>
      <c r="E5046" t="s">
        <v>182</v>
      </c>
      <c r="F5046" t="s">
        <v>14666</v>
      </c>
      <c r="G5046" t="s">
        <v>8644</v>
      </c>
      <c r="H5046" t="s">
        <v>144</v>
      </c>
      <c r="I5046" t="s">
        <v>136</v>
      </c>
      <c r="J5046" t="s">
        <v>137</v>
      </c>
      <c r="K5046" t="s">
        <v>138</v>
      </c>
      <c r="L5046" t="s">
        <v>14667</v>
      </c>
      <c r="M5046" t="s">
        <v>14668</v>
      </c>
      <c r="N5046">
        <v>5.2424999999999997</v>
      </c>
      <c r="O5046">
        <v>0</v>
      </c>
      <c r="P5046">
        <v>260</v>
      </c>
      <c r="Q5046">
        <v>0</v>
      </c>
      <c r="R5046">
        <v>0</v>
      </c>
      <c r="S5046">
        <v>0</v>
      </c>
      <c r="T5046">
        <v>1</v>
      </c>
      <c r="U5046">
        <v>0</v>
      </c>
      <c r="V5046">
        <v>0</v>
      </c>
      <c r="W5046">
        <v>0</v>
      </c>
      <c r="X5046">
        <v>852.46977573960032</v>
      </c>
      <c r="Y5046">
        <v>0</v>
      </c>
      <c r="Z5046">
        <v>0</v>
      </c>
      <c r="AA5046">
        <v>0</v>
      </c>
      <c r="AB5046">
        <v>0</v>
      </c>
      <c r="AC5046">
        <v>0</v>
      </c>
      <c r="AD5046">
        <v>0</v>
      </c>
      <c r="AE5046">
        <v>852.46977573960032</v>
      </c>
    </row>
    <row r="5047" spans="1:31" x14ac:dyDescent="0.3">
      <c r="A5047">
        <v>2462702</v>
      </c>
      <c r="B5047">
        <v>1</v>
      </c>
      <c r="C5047" t="s">
        <v>81</v>
      </c>
      <c r="D5047" t="s">
        <v>115</v>
      </c>
      <c r="E5047" t="s">
        <v>132</v>
      </c>
      <c r="F5047" t="s">
        <v>14669</v>
      </c>
      <c r="G5047" t="s">
        <v>149</v>
      </c>
      <c r="H5047" t="s">
        <v>135</v>
      </c>
      <c r="I5047" t="s">
        <v>136</v>
      </c>
      <c r="J5047" t="s">
        <v>137</v>
      </c>
      <c r="K5047" t="s">
        <v>138</v>
      </c>
      <c r="L5047" t="s">
        <v>14670</v>
      </c>
      <c r="M5047" t="s">
        <v>14671</v>
      </c>
      <c r="N5047">
        <v>1.7183333329999999</v>
      </c>
      <c r="O5047">
        <v>0</v>
      </c>
      <c r="P5047">
        <v>186</v>
      </c>
      <c r="Q5047">
        <v>0</v>
      </c>
      <c r="R5047">
        <v>3</v>
      </c>
      <c r="S5047">
        <v>0</v>
      </c>
      <c r="T5047">
        <v>15</v>
      </c>
      <c r="U5047">
        <v>0</v>
      </c>
      <c r="V5047">
        <v>0</v>
      </c>
      <c r="W5047">
        <v>0</v>
      </c>
      <c r="X5047">
        <v>44.1891702763468</v>
      </c>
      <c r="Y5047">
        <v>0</v>
      </c>
      <c r="Z5047">
        <v>3.6375753231094807E-2</v>
      </c>
      <c r="AA5047">
        <v>0</v>
      </c>
      <c r="AB5047">
        <v>7.3157448511146796</v>
      </c>
      <c r="AC5047">
        <v>0</v>
      </c>
      <c r="AD5047">
        <v>0</v>
      </c>
      <c r="AE5047">
        <v>51.541290880692571</v>
      </c>
    </row>
    <row r="5048" spans="1:31" x14ac:dyDescent="0.3">
      <c r="A5048">
        <v>2462347</v>
      </c>
      <c r="B5048">
        <v>1</v>
      </c>
      <c r="C5048" t="s">
        <v>81</v>
      </c>
      <c r="D5048" t="s">
        <v>122</v>
      </c>
      <c r="E5048" t="s">
        <v>169</v>
      </c>
      <c r="F5048" t="s">
        <v>14603</v>
      </c>
      <c r="G5048" t="s">
        <v>381</v>
      </c>
      <c r="H5048" t="s">
        <v>135</v>
      </c>
      <c r="I5048" t="s">
        <v>136</v>
      </c>
      <c r="J5048" t="s">
        <v>137</v>
      </c>
      <c r="K5048" t="s">
        <v>162</v>
      </c>
      <c r="L5048" t="s">
        <v>14672</v>
      </c>
      <c r="M5048" t="s">
        <v>14673</v>
      </c>
      <c r="N5048">
        <v>0.28583333300000002</v>
      </c>
      <c r="O5048">
        <v>0</v>
      </c>
      <c r="P5048">
        <v>5702</v>
      </c>
      <c r="Q5048">
        <v>0</v>
      </c>
      <c r="R5048">
        <v>12</v>
      </c>
      <c r="S5048">
        <v>8</v>
      </c>
      <c r="T5048">
        <v>413</v>
      </c>
      <c r="U5048">
        <v>0</v>
      </c>
      <c r="V5048">
        <v>2</v>
      </c>
      <c r="W5048">
        <v>0</v>
      </c>
      <c r="X5048">
        <v>363.41144913022544</v>
      </c>
      <c r="Y5048">
        <v>0</v>
      </c>
      <c r="Z5048">
        <v>0.90705298971929471</v>
      </c>
      <c r="AA5048">
        <v>20.161221499154223</v>
      </c>
      <c r="AB5048">
        <v>95.819369870472855</v>
      </c>
      <c r="AC5048">
        <v>0</v>
      </c>
      <c r="AD5048">
        <v>1.5532066660917918</v>
      </c>
      <c r="AE5048">
        <v>481.85230015566367</v>
      </c>
    </row>
    <row r="5049" spans="1:31" x14ac:dyDescent="0.3">
      <c r="A5049">
        <v>2462450</v>
      </c>
      <c r="B5049">
        <v>1</v>
      </c>
      <c r="C5049" t="s">
        <v>80</v>
      </c>
      <c r="D5049" t="s">
        <v>93</v>
      </c>
      <c r="E5049" t="s">
        <v>141</v>
      </c>
      <c r="F5049" t="s">
        <v>14674</v>
      </c>
      <c r="G5049" t="s">
        <v>226</v>
      </c>
      <c r="H5049" t="s">
        <v>144</v>
      </c>
      <c r="I5049" t="s">
        <v>136</v>
      </c>
      <c r="J5049" t="s">
        <v>137</v>
      </c>
      <c r="K5049" t="s">
        <v>162</v>
      </c>
      <c r="L5049" t="s">
        <v>14675</v>
      </c>
      <c r="M5049" t="s">
        <v>14676</v>
      </c>
      <c r="N5049">
        <v>6.4608333330000001</v>
      </c>
      <c r="O5049">
        <v>0</v>
      </c>
      <c r="P5049">
        <v>15</v>
      </c>
      <c r="Q5049">
        <v>0</v>
      </c>
      <c r="R5049">
        <v>0</v>
      </c>
      <c r="S5049">
        <v>0</v>
      </c>
      <c r="T5049">
        <v>1</v>
      </c>
      <c r="U5049">
        <v>0</v>
      </c>
      <c r="V5049">
        <v>0</v>
      </c>
      <c r="W5049">
        <v>0</v>
      </c>
      <c r="X5049">
        <v>20.529255896328173</v>
      </c>
      <c r="Y5049">
        <v>0</v>
      </c>
      <c r="Z5049">
        <v>0</v>
      </c>
      <c r="AA5049">
        <v>0</v>
      </c>
      <c r="AB5049">
        <v>8.7640808915198196</v>
      </c>
      <c r="AC5049">
        <v>0</v>
      </c>
      <c r="AD5049">
        <v>0</v>
      </c>
      <c r="AE5049">
        <v>29.293336787847991</v>
      </c>
    </row>
    <row r="5050" spans="1:31" x14ac:dyDescent="0.3">
      <c r="A5050">
        <v>2462616</v>
      </c>
      <c r="B5050">
        <v>1</v>
      </c>
      <c r="C5050" t="s">
        <v>81</v>
      </c>
      <c r="D5050" t="s">
        <v>115</v>
      </c>
      <c r="E5050" t="s">
        <v>147</v>
      </c>
      <c r="F5050" t="s">
        <v>14677</v>
      </c>
      <c r="G5050" t="s">
        <v>149</v>
      </c>
      <c r="H5050" t="s">
        <v>135</v>
      </c>
      <c r="I5050" t="s">
        <v>660</v>
      </c>
      <c r="J5050" t="s">
        <v>137</v>
      </c>
      <c r="K5050" t="s">
        <v>138</v>
      </c>
      <c r="L5050" t="s">
        <v>14678</v>
      </c>
      <c r="M5050" t="s">
        <v>14679</v>
      </c>
      <c r="N5050">
        <v>8.3333330000000001E-3</v>
      </c>
      <c r="O5050">
        <v>0</v>
      </c>
      <c r="P5050">
        <v>303</v>
      </c>
      <c r="Q5050">
        <v>10</v>
      </c>
      <c r="R5050">
        <v>155</v>
      </c>
      <c r="S5050">
        <v>0</v>
      </c>
      <c r="T5050">
        <v>19</v>
      </c>
      <c r="U5050">
        <v>1</v>
      </c>
      <c r="V5050">
        <v>0</v>
      </c>
      <c r="W5050">
        <v>0</v>
      </c>
      <c r="X5050">
        <v>0.23320463075821704</v>
      </c>
      <c r="Y5050">
        <v>0.13383619047503367</v>
      </c>
      <c r="Z5050">
        <v>0.32152091420880374</v>
      </c>
      <c r="AA5050">
        <v>0</v>
      </c>
      <c r="AB5050">
        <v>0.14520494585252161</v>
      </c>
      <c r="AC5050">
        <v>0.11773137171197669</v>
      </c>
      <c r="AD5050">
        <v>0</v>
      </c>
      <c r="AE5050">
        <v>0.95149805300655277</v>
      </c>
    </row>
    <row r="5051" spans="1:31" x14ac:dyDescent="0.3">
      <c r="A5051">
        <v>2462516</v>
      </c>
      <c r="B5051">
        <v>1</v>
      </c>
      <c r="C5051" t="s">
        <v>80</v>
      </c>
      <c r="D5051" t="s">
        <v>87</v>
      </c>
      <c r="E5051" t="s">
        <v>173</v>
      </c>
      <c r="F5051" t="s">
        <v>14680</v>
      </c>
      <c r="G5051" t="s">
        <v>219</v>
      </c>
      <c r="H5051" t="s">
        <v>144</v>
      </c>
      <c r="I5051" t="s">
        <v>136</v>
      </c>
      <c r="J5051" t="s">
        <v>3</v>
      </c>
      <c r="K5051" t="s">
        <v>138</v>
      </c>
      <c r="L5051" t="s">
        <v>14681</v>
      </c>
      <c r="M5051" t="s">
        <v>14682</v>
      </c>
      <c r="N5051">
        <v>3.821388888</v>
      </c>
      <c r="O5051">
        <v>0</v>
      </c>
      <c r="P5051">
        <v>1</v>
      </c>
      <c r="Q5051">
        <v>0</v>
      </c>
      <c r="R5051">
        <v>0</v>
      </c>
      <c r="S5051">
        <v>0</v>
      </c>
      <c r="T5051">
        <v>0</v>
      </c>
      <c r="U5051">
        <v>0</v>
      </c>
      <c r="V5051">
        <v>0</v>
      </c>
      <c r="W5051">
        <v>0</v>
      </c>
      <c r="X5051">
        <v>0.70459622207351003</v>
      </c>
      <c r="Y5051">
        <v>0</v>
      </c>
      <c r="Z5051">
        <v>0</v>
      </c>
      <c r="AA5051">
        <v>0</v>
      </c>
      <c r="AB5051">
        <v>0</v>
      </c>
      <c r="AC5051">
        <v>0</v>
      </c>
      <c r="AD5051">
        <v>0</v>
      </c>
      <c r="AE5051">
        <v>0.70459622207351003</v>
      </c>
    </row>
    <row r="5052" spans="1:31" x14ac:dyDescent="0.3">
      <c r="A5052">
        <v>2462685</v>
      </c>
      <c r="B5052">
        <v>1</v>
      </c>
      <c r="C5052" t="s">
        <v>80</v>
      </c>
      <c r="D5052" t="s">
        <v>82</v>
      </c>
      <c r="E5052" t="s">
        <v>141</v>
      </c>
      <c r="F5052" t="s">
        <v>6167</v>
      </c>
      <c r="G5052" t="s">
        <v>263</v>
      </c>
      <c r="H5052" t="s">
        <v>144</v>
      </c>
      <c r="I5052" t="s">
        <v>136</v>
      </c>
      <c r="J5052" t="s">
        <v>3</v>
      </c>
      <c r="K5052" t="s">
        <v>138</v>
      </c>
      <c r="L5052" t="s">
        <v>14683</v>
      </c>
      <c r="M5052" t="s">
        <v>14684</v>
      </c>
      <c r="N5052">
        <v>1.4936111110000001</v>
      </c>
      <c r="O5052">
        <v>0</v>
      </c>
      <c r="P5052">
        <v>125</v>
      </c>
      <c r="Q5052">
        <v>0</v>
      </c>
      <c r="R5052">
        <v>0</v>
      </c>
      <c r="S5052">
        <v>0</v>
      </c>
      <c r="T5052">
        <v>12</v>
      </c>
      <c r="U5052">
        <v>0</v>
      </c>
      <c r="V5052">
        <v>0</v>
      </c>
      <c r="W5052">
        <v>0</v>
      </c>
      <c r="X5052">
        <v>73.325161501244978</v>
      </c>
      <c r="Y5052">
        <v>0</v>
      </c>
      <c r="Z5052">
        <v>0</v>
      </c>
      <c r="AA5052">
        <v>0</v>
      </c>
      <c r="AB5052">
        <v>3.9601149496080992</v>
      </c>
      <c r="AC5052">
        <v>0</v>
      </c>
      <c r="AD5052">
        <v>0</v>
      </c>
      <c r="AE5052">
        <v>77.285276450853075</v>
      </c>
    </row>
    <row r="5053" spans="1:31" x14ac:dyDescent="0.3">
      <c r="A5053">
        <v>2462287</v>
      </c>
      <c r="B5053">
        <v>1</v>
      </c>
      <c r="C5053" t="s">
        <v>81</v>
      </c>
      <c r="D5053" t="s">
        <v>118</v>
      </c>
      <c r="E5053" t="s">
        <v>141</v>
      </c>
      <c r="F5053" t="s">
        <v>14685</v>
      </c>
      <c r="G5053" t="s">
        <v>156</v>
      </c>
      <c r="H5053" t="s">
        <v>144</v>
      </c>
      <c r="I5053" t="s">
        <v>136</v>
      </c>
      <c r="J5053" t="s">
        <v>137</v>
      </c>
      <c r="K5053" t="s">
        <v>138</v>
      </c>
      <c r="L5053" t="s">
        <v>14686</v>
      </c>
      <c r="M5053" t="s">
        <v>14687</v>
      </c>
      <c r="N5053">
        <v>0.83694444400000001</v>
      </c>
      <c r="O5053">
        <v>0</v>
      </c>
      <c r="P5053">
        <v>120</v>
      </c>
      <c r="Q5053">
        <v>0</v>
      </c>
      <c r="R5053">
        <v>0</v>
      </c>
      <c r="S5053">
        <v>0</v>
      </c>
      <c r="T5053">
        <v>3</v>
      </c>
      <c r="U5053">
        <v>0</v>
      </c>
      <c r="V5053">
        <v>0</v>
      </c>
      <c r="W5053">
        <v>0</v>
      </c>
      <c r="X5053">
        <v>20.959203447011379</v>
      </c>
      <c r="Y5053">
        <v>0</v>
      </c>
      <c r="Z5053">
        <v>0</v>
      </c>
      <c r="AA5053">
        <v>0</v>
      </c>
      <c r="AB5053">
        <v>0.81329142785413999</v>
      </c>
      <c r="AC5053">
        <v>0</v>
      </c>
      <c r="AD5053">
        <v>0</v>
      </c>
      <c r="AE5053">
        <v>21.772494874865519</v>
      </c>
    </row>
    <row r="5054" spans="1:31" x14ac:dyDescent="0.3">
      <c r="A5054">
        <v>2462679</v>
      </c>
      <c r="B5054">
        <v>1</v>
      </c>
      <c r="C5054" t="s">
        <v>81</v>
      </c>
      <c r="D5054" t="s">
        <v>113</v>
      </c>
      <c r="E5054" t="s">
        <v>141</v>
      </c>
      <c r="F5054" t="s">
        <v>14688</v>
      </c>
      <c r="G5054" t="s">
        <v>156</v>
      </c>
      <c r="H5054" t="s">
        <v>144</v>
      </c>
      <c r="I5054" t="s">
        <v>136</v>
      </c>
      <c r="J5054" t="s">
        <v>137</v>
      </c>
      <c r="K5054" t="s">
        <v>138</v>
      </c>
      <c r="L5054" t="s">
        <v>14689</v>
      </c>
      <c r="M5054" t="s">
        <v>14690</v>
      </c>
      <c r="N5054">
        <v>1.1144444440000001</v>
      </c>
      <c r="O5054">
        <v>0</v>
      </c>
      <c r="P5054">
        <v>35</v>
      </c>
      <c r="Q5054">
        <v>0</v>
      </c>
      <c r="R5054">
        <v>0</v>
      </c>
      <c r="S5054">
        <v>0</v>
      </c>
      <c r="T5054">
        <v>0</v>
      </c>
      <c r="U5054">
        <v>0</v>
      </c>
      <c r="V5054">
        <v>0</v>
      </c>
      <c r="W5054">
        <v>0</v>
      </c>
      <c r="X5054">
        <v>7.7112230491546025</v>
      </c>
      <c r="Y5054">
        <v>0</v>
      </c>
      <c r="Z5054">
        <v>0</v>
      </c>
      <c r="AA5054">
        <v>0</v>
      </c>
      <c r="AB5054">
        <v>0</v>
      </c>
      <c r="AC5054">
        <v>0</v>
      </c>
      <c r="AD5054">
        <v>0</v>
      </c>
      <c r="AE5054">
        <v>7.7112230491546025</v>
      </c>
    </row>
    <row r="5055" spans="1:31" x14ac:dyDescent="0.3">
      <c r="A5055">
        <v>2462622</v>
      </c>
      <c r="B5055">
        <v>1</v>
      </c>
      <c r="C5055" t="s">
        <v>80</v>
      </c>
      <c r="D5055" t="s">
        <v>93</v>
      </c>
      <c r="E5055" t="s">
        <v>147</v>
      </c>
      <c r="F5055" t="s">
        <v>14691</v>
      </c>
      <c r="G5055" t="s">
        <v>2409</v>
      </c>
      <c r="H5055" t="s">
        <v>135</v>
      </c>
      <c r="I5055" t="s">
        <v>136</v>
      </c>
      <c r="J5055" t="s">
        <v>137</v>
      </c>
      <c r="K5055" t="s">
        <v>138</v>
      </c>
      <c r="L5055" t="s">
        <v>14692</v>
      </c>
      <c r="M5055" t="s">
        <v>14693</v>
      </c>
      <c r="N5055">
        <v>0.92861111100000004</v>
      </c>
      <c r="O5055">
        <v>0</v>
      </c>
      <c r="P5055">
        <v>2659</v>
      </c>
      <c r="Q5055">
        <v>3</v>
      </c>
      <c r="R5055">
        <v>0</v>
      </c>
      <c r="S5055">
        <v>1</v>
      </c>
      <c r="T5055">
        <v>88</v>
      </c>
      <c r="U5055">
        <v>1</v>
      </c>
      <c r="V5055">
        <v>0</v>
      </c>
      <c r="W5055">
        <v>0</v>
      </c>
      <c r="X5055">
        <v>644.40529824910163</v>
      </c>
      <c r="Y5055">
        <v>5.8929859195080656</v>
      </c>
      <c r="Z5055">
        <v>0</v>
      </c>
      <c r="AA5055">
        <v>32.320793228187867</v>
      </c>
      <c r="AB5055">
        <v>79.371650601183234</v>
      </c>
      <c r="AC5055">
        <v>7.9004712704684419</v>
      </c>
      <c r="AD5055">
        <v>0</v>
      </c>
      <c r="AE5055">
        <v>769.89119926844921</v>
      </c>
    </row>
    <row r="5056" spans="1:31" x14ac:dyDescent="0.3">
      <c r="A5056">
        <v>2462473</v>
      </c>
      <c r="B5056">
        <v>1</v>
      </c>
      <c r="C5056" t="s">
        <v>81</v>
      </c>
      <c r="D5056" t="s">
        <v>120</v>
      </c>
      <c r="E5056" t="s">
        <v>147</v>
      </c>
      <c r="F5056" t="s">
        <v>12450</v>
      </c>
      <c r="G5056" t="s">
        <v>149</v>
      </c>
      <c r="H5056" t="s">
        <v>135</v>
      </c>
      <c r="I5056" t="s">
        <v>136</v>
      </c>
      <c r="J5056" t="s">
        <v>137</v>
      </c>
      <c r="K5056" t="s">
        <v>138</v>
      </c>
      <c r="L5056" t="s">
        <v>14694</v>
      </c>
      <c r="M5056" t="s">
        <v>14695</v>
      </c>
      <c r="N5056">
        <v>1.8063888880000001</v>
      </c>
      <c r="O5056">
        <v>0</v>
      </c>
      <c r="P5056">
        <v>878</v>
      </c>
      <c r="Q5056">
        <v>112</v>
      </c>
      <c r="R5056">
        <v>65</v>
      </c>
      <c r="S5056">
        <v>20</v>
      </c>
      <c r="T5056">
        <v>113</v>
      </c>
      <c r="U5056">
        <v>6</v>
      </c>
      <c r="V5056">
        <v>0</v>
      </c>
      <c r="W5056">
        <v>0</v>
      </c>
      <c r="X5056">
        <v>247.23328638168294</v>
      </c>
      <c r="Y5056">
        <v>67.594902627296079</v>
      </c>
      <c r="Z5056">
        <v>33.535040115960172</v>
      </c>
      <c r="AA5056">
        <v>122.60663662816222</v>
      </c>
      <c r="AB5056">
        <v>81.514040891027719</v>
      </c>
      <c r="AC5056">
        <v>330.97325732641741</v>
      </c>
      <c r="AD5056">
        <v>0</v>
      </c>
      <c r="AE5056">
        <v>883.4571639705465</v>
      </c>
    </row>
    <row r="5057" spans="1:31" x14ac:dyDescent="0.3">
      <c r="A5057">
        <v>2462330</v>
      </c>
      <c r="B5057">
        <v>1</v>
      </c>
      <c r="C5057" t="s">
        <v>80</v>
      </c>
      <c r="D5057" t="s">
        <v>83</v>
      </c>
      <c r="E5057" t="s">
        <v>182</v>
      </c>
      <c r="F5057" t="s">
        <v>14696</v>
      </c>
      <c r="G5057" t="s">
        <v>410</v>
      </c>
      <c r="H5057" t="s">
        <v>144</v>
      </c>
      <c r="I5057" t="s">
        <v>136</v>
      </c>
      <c r="J5057" t="s">
        <v>137</v>
      </c>
      <c r="K5057" t="s">
        <v>138</v>
      </c>
      <c r="L5057" t="s">
        <v>14697</v>
      </c>
      <c r="M5057" t="s">
        <v>14698</v>
      </c>
      <c r="N5057">
        <v>6.8869444440000001</v>
      </c>
      <c r="O5057">
        <v>0</v>
      </c>
      <c r="P5057">
        <v>0</v>
      </c>
      <c r="Q5057">
        <v>0</v>
      </c>
      <c r="R5057">
        <v>0</v>
      </c>
      <c r="S5057">
        <v>0</v>
      </c>
      <c r="T5057">
        <v>3</v>
      </c>
      <c r="U5057">
        <v>0</v>
      </c>
      <c r="V5057">
        <v>0</v>
      </c>
      <c r="W5057">
        <v>0</v>
      </c>
      <c r="X5057">
        <v>0</v>
      </c>
      <c r="Y5057">
        <v>0</v>
      </c>
      <c r="Z5057">
        <v>0</v>
      </c>
      <c r="AA5057">
        <v>0</v>
      </c>
      <c r="AB5057">
        <v>28.909011157769992</v>
      </c>
      <c r="AC5057">
        <v>0</v>
      </c>
      <c r="AD5057">
        <v>0</v>
      </c>
      <c r="AE5057">
        <v>28.909011157769992</v>
      </c>
    </row>
    <row r="5058" spans="1:31" x14ac:dyDescent="0.3">
      <c r="A5058">
        <v>2462837</v>
      </c>
      <c r="B5058">
        <v>1</v>
      </c>
      <c r="C5058" t="s">
        <v>80</v>
      </c>
      <c r="D5058" t="s">
        <v>97</v>
      </c>
      <c r="E5058" t="s">
        <v>141</v>
      </c>
      <c r="F5058" t="s">
        <v>14699</v>
      </c>
      <c r="G5058" t="s">
        <v>156</v>
      </c>
      <c r="H5058" t="s">
        <v>144</v>
      </c>
      <c r="I5058" t="s">
        <v>136</v>
      </c>
      <c r="J5058" t="s">
        <v>137</v>
      </c>
      <c r="K5058" t="s">
        <v>138</v>
      </c>
      <c r="L5058" t="s">
        <v>14700</v>
      </c>
      <c r="M5058" t="s">
        <v>14701</v>
      </c>
      <c r="N5058">
        <v>4.3136111110000002</v>
      </c>
      <c r="O5058">
        <v>0</v>
      </c>
      <c r="P5058">
        <v>37</v>
      </c>
      <c r="Q5058">
        <v>0</v>
      </c>
      <c r="R5058">
        <v>5</v>
      </c>
      <c r="S5058">
        <v>0</v>
      </c>
      <c r="T5058">
        <v>3</v>
      </c>
      <c r="U5058">
        <v>0</v>
      </c>
      <c r="V5058">
        <v>0</v>
      </c>
      <c r="W5058">
        <v>0</v>
      </c>
      <c r="X5058">
        <v>102.55482070885601</v>
      </c>
      <c r="Y5058">
        <v>0</v>
      </c>
      <c r="Z5058">
        <v>0.20194311517833871</v>
      </c>
      <c r="AA5058">
        <v>0</v>
      </c>
      <c r="AB5058">
        <v>7.4581952754255791</v>
      </c>
      <c r="AC5058">
        <v>0</v>
      </c>
      <c r="AD5058">
        <v>0</v>
      </c>
      <c r="AE5058">
        <v>110.21495909945993</v>
      </c>
    </row>
    <row r="5059" spans="1:31" x14ac:dyDescent="0.3">
      <c r="A5059">
        <v>2462983</v>
      </c>
      <c r="B5059">
        <v>1</v>
      </c>
      <c r="C5059" t="s">
        <v>80</v>
      </c>
      <c r="D5059" t="s">
        <v>83</v>
      </c>
      <c r="E5059" t="s">
        <v>132</v>
      </c>
      <c r="F5059" t="s">
        <v>9793</v>
      </c>
      <c r="G5059" t="s">
        <v>219</v>
      </c>
      <c r="H5059" t="s">
        <v>135</v>
      </c>
      <c r="I5059" t="s">
        <v>136</v>
      </c>
      <c r="J5059" t="s">
        <v>3</v>
      </c>
      <c r="K5059" t="s">
        <v>138</v>
      </c>
      <c r="L5059" t="s">
        <v>14702</v>
      </c>
      <c r="M5059" t="s">
        <v>14703</v>
      </c>
      <c r="N5059">
        <v>5.3163888879999996</v>
      </c>
      <c r="O5059">
        <v>0</v>
      </c>
      <c r="P5059">
        <v>0</v>
      </c>
      <c r="Q5059">
        <v>1</v>
      </c>
      <c r="R5059">
        <v>0</v>
      </c>
      <c r="S5059">
        <v>3</v>
      </c>
      <c r="T5059">
        <v>16</v>
      </c>
      <c r="U5059">
        <v>6</v>
      </c>
      <c r="V5059">
        <v>5</v>
      </c>
      <c r="W5059">
        <v>0</v>
      </c>
      <c r="X5059">
        <v>0</v>
      </c>
      <c r="Y5059">
        <v>0.62375254824039339</v>
      </c>
      <c r="Z5059">
        <v>0</v>
      </c>
      <c r="AA5059">
        <v>316.87211245231799</v>
      </c>
      <c r="AB5059">
        <v>1270.5486736205544</v>
      </c>
      <c r="AC5059">
        <v>9771.072785631437</v>
      </c>
      <c r="AD5059">
        <v>972.69717587827097</v>
      </c>
      <c r="AE5059">
        <v>12331.81450013082</v>
      </c>
    </row>
    <row r="5060" spans="1:31" x14ac:dyDescent="0.3">
      <c r="A5060">
        <v>2463006</v>
      </c>
      <c r="B5060">
        <v>1</v>
      </c>
      <c r="C5060" t="s">
        <v>81</v>
      </c>
      <c r="D5060" t="s">
        <v>122</v>
      </c>
      <c r="E5060" t="s">
        <v>173</v>
      </c>
      <c r="F5060" t="s">
        <v>14704</v>
      </c>
      <c r="G5060" t="s">
        <v>175</v>
      </c>
      <c r="H5060" t="s">
        <v>144</v>
      </c>
      <c r="I5060" t="s">
        <v>136</v>
      </c>
      <c r="J5060" t="s">
        <v>137</v>
      </c>
      <c r="K5060" t="s">
        <v>138</v>
      </c>
      <c r="L5060" t="s">
        <v>14705</v>
      </c>
      <c r="M5060" t="s">
        <v>14706</v>
      </c>
      <c r="N5060">
        <v>1.257777777</v>
      </c>
      <c r="O5060">
        <v>0</v>
      </c>
      <c r="P5060">
        <v>1</v>
      </c>
      <c r="Q5060">
        <v>0</v>
      </c>
      <c r="R5060">
        <v>0</v>
      </c>
      <c r="S5060">
        <v>0</v>
      </c>
      <c r="T5060">
        <v>0</v>
      </c>
      <c r="U5060">
        <v>0</v>
      </c>
      <c r="V5060">
        <v>0</v>
      </c>
      <c r="W5060">
        <v>0</v>
      </c>
      <c r="X5060">
        <v>7.3331089294089463E-2</v>
      </c>
      <c r="Y5060">
        <v>0</v>
      </c>
      <c r="Z5060">
        <v>0</v>
      </c>
      <c r="AA5060">
        <v>0</v>
      </c>
      <c r="AB5060">
        <v>0</v>
      </c>
      <c r="AC5060">
        <v>0</v>
      </c>
      <c r="AD5060">
        <v>0</v>
      </c>
      <c r="AE5060">
        <v>7.3331089294089463E-2</v>
      </c>
    </row>
    <row r="5061" spans="1:31" x14ac:dyDescent="0.3">
      <c r="A5061">
        <v>2463046</v>
      </c>
      <c r="B5061">
        <v>1</v>
      </c>
      <c r="C5061" t="s">
        <v>80</v>
      </c>
      <c r="D5061" t="s">
        <v>101</v>
      </c>
      <c r="E5061" t="s">
        <v>173</v>
      </c>
      <c r="F5061" t="s">
        <v>14707</v>
      </c>
      <c r="G5061" t="s">
        <v>461</v>
      </c>
      <c r="H5061" t="s">
        <v>144</v>
      </c>
      <c r="I5061" t="s">
        <v>136</v>
      </c>
      <c r="J5061" t="s">
        <v>137</v>
      </c>
      <c r="K5061" t="s">
        <v>138</v>
      </c>
      <c r="L5061" t="s">
        <v>14708</v>
      </c>
      <c r="M5061" t="s">
        <v>14709</v>
      </c>
      <c r="N5061">
        <v>4.8452777769999997</v>
      </c>
      <c r="O5061">
        <v>0</v>
      </c>
      <c r="P5061">
        <v>5</v>
      </c>
      <c r="Q5061">
        <v>0</v>
      </c>
      <c r="R5061">
        <v>0</v>
      </c>
      <c r="S5061">
        <v>0</v>
      </c>
      <c r="T5061">
        <v>0</v>
      </c>
      <c r="U5061">
        <v>0</v>
      </c>
      <c r="V5061">
        <v>0</v>
      </c>
      <c r="W5061">
        <v>0</v>
      </c>
      <c r="X5061">
        <v>10.10546058456125</v>
      </c>
      <c r="Y5061">
        <v>0</v>
      </c>
      <c r="Z5061">
        <v>0</v>
      </c>
      <c r="AA5061">
        <v>0</v>
      </c>
      <c r="AB5061">
        <v>0</v>
      </c>
      <c r="AC5061">
        <v>0</v>
      </c>
      <c r="AD5061">
        <v>0</v>
      </c>
      <c r="AE5061">
        <v>10.10546058456125</v>
      </c>
    </row>
    <row r="5062" spans="1:31" x14ac:dyDescent="0.3">
      <c r="A5062">
        <v>2462937</v>
      </c>
      <c r="B5062">
        <v>1</v>
      </c>
      <c r="C5062" t="s">
        <v>80</v>
      </c>
      <c r="D5062" t="s">
        <v>82</v>
      </c>
      <c r="E5062" t="s">
        <v>159</v>
      </c>
      <c r="F5062" t="s">
        <v>12327</v>
      </c>
      <c r="G5062" t="s">
        <v>143</v>
      </c>
      <c r="H5062" t="s">
        <v>144</v>
      </c>
      <c r="I5062" t="s">
        <v>136</v>
      </c>
      <c r="J5062" t="s">
        <v>137</v>
      </c>
      <c r="K5062" t="s">
        <v>138</v>
      </c>
      <c r="L5062" t="s">
        <v>14710</v>
      </c>
      <c r="M5062" t="s">
        <v>14711</v>
      </c>
      <c r="N5062">
        <v>0.64277777700000005</v>
      </c>
      <c r="O5062">
        <v>0</v>
      </c>
      <c r="P5062">
        <v>201</v>
      </c>
      <c r="Q5062">
        <v>0</v>
      </c>
      <c r="R5062">
        <v>0</v>
      </c>
      <c r="S5062">
        <v>0</v>
      </c>
      <c r="T5062">
        <v>32</v>
      </c>
      <c r="U5062">
        <v>0</v>
      </c>
      <c r="V5062">
        <v>0</v>
      </c>
      <c r="W5062">
        <v>0</v>
      </c>
      <c r="X5062">
        <v>35.385687716818971</v>
      </c>
      <c r="Y5062">
        <v>0</v>
      </c>
      <c r="Z5062">
        <v>0</v>
      </c>
      <c r="AA5062">
        <v>0</v>
      </c>
      <c r="AB5062">
        <v>18.262896652732969</v>
      </c>
      <c r="AC5062">
        <v>0</v>
      </c>
      <c r="AD5062">
        <v>0</v>
      </c>
      <c r="AE5062">
        <v>53.648584369551941</v>
      </c>
    </row>
    <row r="5063" spans="1:31" x14ac:dyDescent="0.3">
      <c r="A5063">
        <v>2463000</v>
      </c>
      <c r="B5063">
        <v>1</v>
      </c>
      <c r="C5063" t="s">
        <v>80</v>
      </c>
      <c r="D5063" t="s">
        <v>103</v>
      </c>
      <c r="E5063" t="s">
        <v>132</v>
      </c>
      <c r="F5063" t="s">
        <v>14712</v>
      </c>
      <c r="G5063" t="s">
        <v>134</v>
      </c>
      <c r="H5063" t="s">
        <v>135</v>
      </c>
      <c r="I5063" t="s">
        <v>136</v>
      </c>
      <c r="J5063" t="s">
        <v>137</v>
      </c>
      <c r="K5063" t="s">
        <v>138</v>
      </c>
      <c r="L5063" t="s">
        <v>14713</v>
      </c>
      <c r="M5063" t="s">
        <v>14714</v>
      </c>
      <c r="N5063">
        <v>0.91694444399999997</v>
      </c>
      <c r="O5063">
        <v>0</v>
      </c>
      <c r="P5063">
        <v>0</v>
      </c>
      <c r="Q5063">
        <v>0</v>
      </c>
      <c r="R5063">
        <v>0</v>
      </c>
      <c r="S5063">
        <v>6</v>
      </c>
      <c r="T5063">
        <v>3</v>
      </c>
      <c r="U5063">
        <v>18</v>
      </c>
      <c r="V5063">
        <v>1</v>
      </c>
      <c r="W5063">
        <v>0</v>
      </c>
      <c r="X5063">
        <v>0</v>
      </c>
      <c r="Y5063">
        <v>0</v>
      </c>
      <c r="Z5063">
        <v>0</v>
      </c>
      <c r="AA5063">
        <v>53.267288121959538</v>
      </c>
      <c r="AB5063">
        <v>36.074319794153901</v>
      </c>
      <c r="AC5063">
        <v>2521.5112679041681</v>
      </c>
      <c r="AD5063">
        <v>82.108101540199513</v>
      </c>
      <c r="AE5063">
        <v>2692.9609773604811</v>
      </c>
    </row>
    <row r="5064" spans="1:31" x14ac:dyDescent="0.3">
      <c r="A5064">
        <v>2463292</v>
      </c>
      <c r="B5064">
        <v>1</v>
      </c>
      <c r="C5064" t="s">
        <v>80</v>
      </c>
      <c r="D5064" t="s">
        <v>99</v>
      </c>
      <c r="E5064" t="s">
        <v>169</v>
      </c>
      <c r="F5064" t="s">
        <v>14715</v>
      </c>
      <c r="G5064" t="s">
        <v>226</v>
      </c>
      <c r="H5064" t="s">
        <v>135</v>
      </c>
      <c r="I5064" t="s">
        <v>136</v>
      </c>
      <c r="J5064" t="s">
        <v>137</v>
      </c>
      <c r="K5064" t="s">
        <v>162</v>
      </c>
      <c r="L5064" t="s">
        <v>14716</v>
      </c>
      <c r="M5064" t="s">
        <v>14717</v>
      </c>
      <c r="N5064">
        <v>2.0958333329999999</v>
      </c>
      <c r="O5064">
        <v>3</v>
      </c>
      <c r="P5064">
        <v>1770</v>
      </c>
      <c r="Q5064">
        <v>1</v>
      </c>
      <c r="R5064">
        <v>17</v>
      </c>
      <c r="S5064">
        <v>7</v>
      </c>
      <c r="T5064">
        <v>176</v>
      </c>
      <c r="U5064">
        <v>0</v>
      </c>
      <c r="V5064">
        <v>3</v>
      </c>
      <c r="W5064">
        <v>12.098591139117435</v>
      </c>
      <c r="X5064">
        <v>907.01193670322118</v>
      </c>
      <c r="Y5064">
        <v>0.52366168782532374</v>
      </c>
      <c r="Z5064">
        <v>4.2046845242902124</v>
      </c>
      <c r="AA5064">
        <v>56.8517085208629</v>
      </c>
      <c r="AB5064">
        <v>288.87390615971992</v>
      </c>
      <c r="AC5064">
        <v>0</v>
      </c>
      <c r="AD5064">
        <v>2.2905791593096483</v>
      </c>
      <c r="AE5064">
        <v>1271.8550678943463</v>
      </c>
    </row>
    <row r="5065" spans="1:31" x14ac:dyDescent="0.3">
      <c r="A5065">
        <v>2463192</v>
      </c>
      <c r="B5065">
        <v>1</v>
      </c>
      <c r="C5065" t="s">
        <v>80</v>
      </c>
      <c r="D5065" t="s">
        <v>82</v>
      </c>
      <c r="E5065" t="s">
        <v>147</v>
      </c>
      <c r="F5065" t="s">
        <v>14718</v>
      </c>
      <c r="G5065" t="s">
        <v>226</v>
      </c>
      <c r="H5065" t="s">
        <v>135</v>
      </c>
      <c r="I5065" t="s">
        <v>136</v>
      </c>
      <c r="J5065" t="s">
        <v>137</v>
      </c>
      <c r="K5065" t="s">
        <v>162</v>
      </c>
      <c r="L5065" t="s">
        <v>14719</v>
      </c>
      <c r="M5065" t="s">
        <v>14720</v>
      </c>
      <c r="N5065">
        <v>0.85805555499999997</v>
      </c>
      <c r="O5065">
        <v>0</v>
      </c>
      <c r="P5065">
        <v>971</v>
      </c>
      <c r="Q5065">
        <v>0</v>
      </c>
      <c r="R5065">
        <v>0</v>
      </c>
      <c r="S5065">
        <v>0</v>
      </c>
      <c r="T5065">
        <v>93</v>
      </c>
      <c r="U5065">
        <v>0</v>
      </c>
      <c r="V5065">
        <v>0</v>
      </c>
      <c r="W5065">
        <v>0</v>
      </c>
      <c r="X5065">
        <v>221.87611622426664</v>
      </c>
      <c r="Y5065">
        <v>0</v>
      </c>
      <c r="Z5065">
        <v>0</v>
      </c>
      <c r="AA5065">
        <v>0</v>
      </c>
      <c r="AB5065">
        <v>68.083479673298783</v>
      </c>
      <c r="AC5065">
        <v>0</v>
      </c>
      <c r="AD5065">
        <v>0</v>
      </c>
      <c r="AE5065">
        <v>289.95959589756541</v>
      </c>
    </row>
    <row r="5066" spans="1:31" x14ac:dyDescent="0.3">
      <c r="A5066">
        <v>2462897</v>
      </c>
      <c r="B5066">
        <v>1</v>
      </c>
      <c r="C5066" t="s">
        <v>80</v>
      </c>
      <c r="D5066" t="s">
        <v>97</v>
      </c>
      <c r="E5066" t="s">
        <v>169</v>
      </c>
      <c r="F5066" t="s">
        <v>12021</v>
      </c>
      <c r="G5066" t="s">
        <v>381</v>
      </c>
      <c r="H5066" t="s">
        <v>135</v>
      </c>
      <c r="I5066" t="s">
        <v>136</v>
      </c>
      <c r="J5066" t="s">
        <v>137</v>
      </c>
      <c r="K5066" t="s">
        <v>162</v>
      </c>
      <c r="L5066" t="s">
        <v>14721</v>
      </c>
      <c r="M5066" t="s">
        <v>14722</v>
      </c>
      <c r="N5066">
        <v>0.47888888800000001</v>
      </c>
      <c r="O5066">
        <v>8</v>
      </c>
      <c r="P5066">
        <v>670</v>
      </c>
      <c r="Q5066">
        <v>11</v>
      </c>
      <c r="R5066">
        <v>325</v>
      </c>
      <c r="S5066">
        <v>15</v>
      </c>
      <c r="T5066">
        <v>189</v>
      </c>
      <c r="U5066">
        <v>1</v>
      </c>
      <c r="V5066">
        <v>1</v>
      </c>
      <c r="W5066">
        <v>40.731041766541182</v>
      </c>
      <c r="X5066">
        <v>253.78416545539369</v>
      </c>
      <c r="Y5066">
        <v>27.018037937109991</v>
      </c>
      <c r="Z5066">
        <v>88.257691017347298</v>
      </c>
      <c r="AA5066">
        <v>100.01806075914895</v>
      </c>
      <c r="AB5066">
        <v>306.54947913883916</v>
      </c>
      <c r="AC5066">
        <v>47.008948833047775</v>
      </c>
      <c r="AD5066">
        <v>3.740367933654726</v>
      </c>
      <c r="AE5066">
        <v>867.10779284108276</v>
      </c>
    </row>
    <row r="5067" spans="1:31" x14ac:dyDescent="0.3">
      <c r="A5067">
        <v>2463229</v>
      </c>
      <c r="B5067">
        <v>1</v>
      </c>
      <c r="C5067" t="s">
        <v>80</v>
      </c>
      <c r="D5067" t="s">
        <v>83</v>
      </c>
      <c r="E5067" t="s">
        <v>182</v>
      </c>
      <c r="F5067" t="s">
        <v>14723</v>
      </c>
      <c r="G5067" t="s">
        <v>410</v>
      </c>
      <c r="H5067" t="s">
        <v>144</v>
      </c>
      <c r="I5067" t="s">
        <v>136</v>
      </c>
      <c r="J5067" t="s">
        <v>137</v>
      </c>
      <c r="K5067" t="s">
        <v>138</v>
      </c>
      <c r="L5067" t="s">
        <v>14724</v>
      </c>
      <c r="M5067" t="s">
        <v>14725</v>
      </c>
      <c r="N5067">
        <v>3.4024999999999999</v>
      </c>
      <c r="O5067">
        <v>0</v>
      </c>
      <c r="P5067">
        <v>67</v>
      </c>
      <c r="Q5067">
        <v>0</v>
      </c>
      <c r="R5067">
        <v>0</v>
      </c>
      <c r="S5067">
        <v>0</v>
      </c>
      <c r="T5067">
        <v>11</v>
      </c>
      <c r="U5067">
        <v>0</v>
      </c>
      <c r="V5067">
        <v>0</v>
      </c>
      <c r="W5067">
        <v>0</v>
      </c>
      <c r="X5067">
        <v>70.001447127406152</v>
      </c>
      <c r="Y5067">
        <v>0</v>
      </c>
      <c r="Z5067">
        <v>0</v>
      </c>
      <c r="AA5067">
        <v>0</v>
      </c>
      <c r="AB5067">
        <v>41.114710750909545</v>
      </c>
      <c r="AC5067">
        <v>0</v>
      </c>
      <c r="AD5067">
        <v>0</v>
      </c>
      <c r="AE5067">
        <v>111.1161578783157</v>
      </c>
    </row>
    <row r="5068" spans="1:31" x14ac:dyDescent="0.3">
      <c r="A5068">
        <v>2462874</v>
      </c>
      <c r="B5068">
        <v>1</v>
      </c>
      <c r="C5068" t="s">
        <v>80</v>
      </c>
      <c r="D5068" t="s">
        <v>100</v>
      </c>
      <c r="E5068" t="s">
        <v>169</v>
      </c>
      <c r="F5068" t="s">
        <v>899</v>
      </c>
      <c r="G5068" t="s">
        <v>161</v>
      </c>
      <c r="H5068" t="s">
        <v>135</v>
      </c>
      <c r="I5068" t="s">
        <v>136</v>
      </c>
      <c r="J5068" t="s">
        <v>137</v>
      </c>
      <c r="K5068" t="s">
        <v>162</v>
      </c>
      <c r="L5068" t="s">
        <v>14726</v>
      </c>
      <c r="M5068" t="s">
        <v>14727</v>
      </c>
      <c r="N5068">
        <v>9.1433333329999993</v>
      </c>
      <c r="O5068">
        <v>0</v>
      </c>
      <c r="P5068">
        <v>907</v>
      </c>
      <c r="Q5068">
        <v>3</v>
      </c>
      <c r="R5068">
        <v>72</v>
      </c>
      <c r="S5068">
        <v>2</v>
      </c>
      <c r="T5068">
        <v>99</v>
      </c>
      <c r="U5068">
        <v>0</v>
      </c>
      <c r="V5068">
        <v>0</v>
      </c>
      <c r="W5068">
        <v>0</v>
      </c>
      <c r="X5068">
        <v>2630.3066381331978</v>
      </c>
      <c r="Y5068">
        <v>2.5092519736152861</v>
      </c>
      <c r="Z5068">
        <v>349.6164665841294</v>
      </c>
      <c r="AA5068">
        <v>50.033141952884769</v>
      </c>
      <c r="AB5068">
        <v>553.9824667853029</v>
      </c>
      <c r="AC5068">
        <v>0</v>
      </c>
      <c r="AD5068">
        <v>0</v>
      </c>
      <c r="AE5068">
        <v>3586.4479654291299</v>
      </c>
    </row>
    <row r="5069" spans="1:31" x14ac:dyDescent="0.3">
      <c r="A5069">
        <v>2463086</v>
      </c>
      <c r="B5069">
        <v>1</v>
      </c>
      <c r="C5069" t="s">
        <v>80</v>
      </c>
      <c r="D5069" t="s">
        <v>101</v>
      </c>
      <c r="E5069" t="s">
        <v>159</v>
      </c>
      <c r="F5069" t="s">
        <v>14728</v>
      </c>
      <c r="G5069" t="s">
        <v>226</v>
      </c>
      <c r="H5069" t="s">
        <v>144</v>
      </c>
      <c r="I5069" t="s">
        <v>136</v>
      </c>
      <c r="J5069" t="s">
        <v>137</v>
      </c>
      <c r="K5069" t="s">
        <v>162</v>
      </c>
      <c r="L5069" t="s">
        <v>14729</v>
      </c>
      <c r="M5069" t="s">
        <v>14730</v>
      </c>
      <c r="N5069">
        <v>1.2369444439999999</v>
      </c>
      <c r="O5069">
        <v>0</v>
      </c>
      <c r="P5069">
        <v>58</v>
      </c>
      <c r="Q5069">
        <v>0</v>
      </c>
      <c r="R5069">
        <v>12</v>
      </c>
      <c r="S5069">
        <v>0</v>
      </c>
      <c r="T5069">
        <v>11</v>
      </c>
      <c r="U5069">
        <v>0</v>
      </c>
      <c r="V5069">
        <v>0</v>
      </c>
      <c r="W5069">
        <v>0</v>
      </c>
      <c r="X5069">
        <v>39.369841999551326</v>
      </c>
      <c r="Y5069">
        <v>0</v>
      </c>
      <c r="Z5069">
        <v>4.9419762490277384</v>
      </c>
      <c r="AA5069">
        <v>0</v>
      </c>
      <c r="AB5069">
        <v>18.710265311251337</v>
      </c>
      <c r="AC5069">
        <v>0</v>
      </c>
      <c r="AD5069">
        <v>0</v>
      </c>
      <c r="AE5069">
        <v>63.022083559830406</v>
      </c>
    </row>
    <row r="5070" spans="1:31" x14ac:dyDescent="0.3">
      <c r="A5070">
        <v>2462880</v>
      </c>
      <c r="B5070">
        <v>1</v>
      </c>
      <c r="C5070" t="s">
        <v>80</v>
      </c>
      <c r="D5070" t="s">
        <v>82</v>
      </c>
      <c r="E5070" t="s">
        <v>159</v>
      </c>
      <c r="F5070" t="s">
        <v>14731</v>
      </c>
      <c r="G5070" t="s">
        <v>226</v>
      </c>
      <c r="H5070" t="s">
        <v>144</v>
      </c>
      <c r="I5070" t="s">
        <v>136</v>
      </c>
      <c r="J5070" t="s">
        <v>137</v>
      </c>
      <c r="K5070" t="s">
        <v>162</v>
      </c>
      <c r="L5070" t="s">
        <v>14732</v>
      </c>
      <c r="M5070" t="s">
        <v>14733</v>
      </c>
      <c r="N5070">
        <v>8.8402777770000007</v>
      </c>
      <c r="O5070">
        <v>0</v>
      </c>
      <c r="P5070">
        <v>5</v>
      </c>
      <c r="Q5070">
        <v>0</v>
      </c>
      <c r="R5070">
        <v>0</v>
      </c>
      <c r="S5070">
        <v>0</v>
      </c>
      <c r="T5070">
        <v>4</v>
      </c>
      <c r="U5070">
        <v>0</v>
      </c>
      <c r="V5070">
        <v>0</v>
      </c>
      <c r="W5070">
        <v>0</v>
      </c>
      <c r="X5070">
        <v>6.4955457289027985</v>
      </c>
      <c r="Y5070">
        <v>0</v>
      </c>
      <c r="Z5070">
        <v>0</v>
      </c>
      <c r="AA5070">
        <v>0</v>
      </c>
      <c r="AB5070">
        <v>300.32280607354005</v>
      </c>
      <c r="AC5070">
        <v>0</v>
      </c>
      <c r="AD5070">
        <v>0</v>
      </c>
      <c r="AE5070">
        <v>306.81835180244286</v>
      </c>
    </row>
    <row r="5071" spans="1:31" x14ac:dyDescent="0.3">
      <c r="A5071">
        <v>2463023</v>
      </c>
      <c r="B5071">
        <v>1</v>
      </c>
      <c r="C5071" t="s">
        <v>80</v>
      </c>
      <c r="D5071" t="s">
        <v>108</v>
      </c>
      <c r="E5071" t="s">
        <v>147</v>
      </c>
      <c r="F5071" t="s">
        <v>14734</v>
      </c>
      <c r="G5071" t="s">
        <v>226</v>
      </c>
      <c r="H5071" t="s">
        <v>135</v>
      </c>
      <c r="I5071" t="s">
        <v>136</v>
      </c>
      <c r="J5071" t="s">
        <v>137</v>
      </c>
      <c r="K5071" t="s">
        <v>162</v>
      </c>
      <c r="L5071" t="s">
        <v>14735</v>
      </c>
      <c r="M5071" t="s">
        <v>14736</v>
      </c>
      <c r="N5071">
        <v>1.8816666660000001</v>
      </c>
      <c r="O5071">
        <v>0</v>
      </c>
      <c r="P5071">
        <v>0</v>
      </c>
      <c r="Q5071">
        <v>0</v>
      </c>
      <c r="R5071">
        <v>0</v>
      </c>
      <c r="S5071">
        <v>2</v>
      </c>
      <c r="T5071">
        <v>0</v>
      </c>
      <c r="U5071">
        <v>0</v>
      </c>
      <c r="V5071">
        <v>0</v>
      </c>
      <c r="W5071">
        <v>0</v>
      </c>
      <c r="X5071">
        <v>0</v>
      </c>
      <c r="Y5071">
        <v>0</v>
      </c>
      <c r="Z5071">
        <v>0</v>
      </c>
      <c r="AA5071">
        <v>36.235313236607233</v>
      </c>
      <c r="AB5071">
        <v>0</v>
      </c>
      <c r="AC5071">
        <v>0</v>
      </c>
      <c r="AD5071">
        <v>0</v>
      </c>
      <c r="AE5071">
        <v>36.235313236607233</v>
      </c>
    </row>
    <row r="5072" spans="1:31" x14ac:dyDescent="0.3">
      <c r="A5072">
        <v>2463415</v>
      </c>
      <c r="B5072">
        <v>1</v>
      </c>
      <c r="C5072" t="s">
        <v>80</v>
      </c>
      <c r="D5072" t="s">
        <v>92</v>
      </c>
      <c r="E5072" t="s">
        <v>132</v>
      </c>
      <c r="F5072" t="s">
        <v>14737</v>
      </c>
      <c r="G5072" t="s">
        <v>149</v>
      </c>
      <c r="H5072" t="s">
        <v>135</v>
      </c>
      <c r="I5072" t="s">
        <v>136</v>
      </c>
      <c r="J5072" t="s">
        <v>137</v>
      </c>
      <c r="K5072" t="s">
        <v>138</v>
      </c>
      <c r="L5072" t="s">
        <v>14738</v>
      </c>
      <c r="M5072" t="s">
        <v>14739</v>
      </c>
      <c r="N5072">
        <v>0.41888888800000001</v>
      </c>
      <c r="O5072">
        <v>0</v>
      </c>
      <c r="P5072">
        <v>2250</v>
      </c>
      <c r="Q5072">
        <v>0</v>
      </c>
      <c r="R5072">
        <v>3</v>
      </c>
      <c r="S5072">
        <v>3</v>
      </c>
      <c r="T5072">
        <v>90</v>
      </c>
      <c r="U5072">
        <v>1</v>
      </c>
      <c r="V5072">
        <v>5</v>
      </c>
      <c r="W5072">
        <v>0</v>
      </c>
      <c r="X5072">
        <v>183.39900279992051</v>
      </c>
      <c r="Y5072">
        <v>0</v>
      </c>
      <c r="Z5072">
        <v>0.54700758753106071</v>
      </c>
      <c r="AA5072">
        <v>20.049027561376519</v>
      </c>
      <c r="AB5072">
        <v>22.468073530562389</v>
      </c>
      <c r="AC5072">
        <v>44.856680886767116</v>
      </c>
      <c r="AD5072">
        <v>0.18800967814871272</v>
      </c>
      <c r="AE5072">
        <v>271.50780204430629</v>
      </c>
    </row>
    <row r="5073" spans="1:31" x14ac:dyDescent="0.3">
      <c r="A5073">
        <v>2463458</v>
      </c>
      <c r="B5073">
        <v>1</v>
      </c>
      <c r="C5073" t="s">
        <v>81</v>
      </c>
      <c r="D5073" t="s">
        <v>117</v>
      </c>
      <c r="E5073" t="s">
        <v>173</v>
      </c>
      <c r="F5073" t="s">
        <v>14740</v>
      </c>
      <c r="G5073" t="s">
        <v>175</v>
      </c>
      <c r="H5073" t="s">
        <v>144</v>
      </c>
      <c r="I5073" t="s">
        <v>136</v>
      </c>
      <c r="J5073" t="s">
        <v>137</v>
      </c>
      <c r="K5073" t="s">
        <v>138</v>
      </c>
      <c r="L5073" t="s">
        <v>14741</v>
      </c>
      <c r="M5073" t="s">
        <v>14742</v>
      </c>
      <c r="N5073">
        <v>2.0758333329999998</v>
      </c>
      <c r="O5073">
        <v>0</v>
      </c>
      <c r="P5073">
        <v>1</v>
      </c>
      <c r="Q5073">
        <v>0</v>
      </c>
      <c r="R5073">
        <v>0</v>
      </c>
      <c r="S5073">
        <v>0</v>
      </c>
      <c r="T5073">
        <v>0</v>
      </c>
      <c r="U5073">
        <v>0</v>
      </c>
      <c r="V5073">
        <v>0</v>
      </c>
      <c r="W5073">
        <v>0</v>
      </c>
      <c r="X5073">
        <v>0.47010973338936407</v>
      </c>
      <c r="Y5073">
        <v>0</v>
      </c>
      <c r="Z5073">
        <v>0</v>
      </c>
      <c r="AA5073">
        <v>0</v>
      </c>
      <c r="AB5073">
        <v>0</v>
      </c>
      <c r="AC5073">
        <v>0</v>
      </c>
      <c r="AD5073">
        <v>0</v>
      </c>
      <c r="AE5073">
        <v>0.47010973338936407</v>
      </c>
    </row>
    <row r="5074" spans="1:31" x14ac:dyDescent="0.3">
      <c r="A5074">
        <v>2463312</v>
      </c>
      <c r="B5074">
        <v>1</v>
      </c>
      <c r="C5074" t="s">
        <v>81</v>
      </c>
      <c r="D5074" t="s">
        <v>123</v>
      </c>
      <c r="E5074" t="s">
        <v>141</v>
      </c>
      <c r="F5074" t="s">
        <v>14743</v>
      </c>
      <c r="G5074" t="s">
        <v>156</v>
      </c>
      <c r="H5074" t="s">
        <v>144</v>
      </c>
      <c r="I5074" t="s">
        <v>136</v>
      </c>
      <c r="J5074" t="s">
        <v>137</v>
      </c>
      <c r="K5074" t="s">
        <v>138</v>
      </c>
      <c r="L5074" t="s">
        <v>14744</v>
      </c>
      <c r="M5074" t="s">
        <v>14745</v>
      </c>
      <c r="N5074">
        <v>2.5008333330000001</v>
      </c>
      <c r="O5074">
        <v>0</v>
      </c>
      <c r="P5074">
        <v>276</v>
      </c>
      <c r="Q5074">
        <v>0</v>
      </c>
      <c r="R5074">
        <v>0</v>
      </c>
      <c r="S5074">
        <v>0</v>
      </c>
      <c r="T5074">
        <v>6</v>
      </c>
      <c r="U5074">
        <v>0</v>
      </c>
      <c r="V5074">
        <v>0</v>
      </c>
      <c r="W5074">
        <v>0</v>
      </c>
      <c r="X5074">
        <v>175.64165713871401</v>
      </c>
      <c r="Y5074">
        <v>0</v>
      </c>
      <c r="Z5074">
        <v>0</v>
      </c>
      <c r="AA5074">
        <v>0</v>
      </c>
      <c r="AB5074">
        <v>5.7757441907370906</v>
      </c>
      <c r="AC5074">
        <v>0</v>
      </c>
      <c r="AD5074">
        <v>0</v>
      </c>
      <c r="AE5074">
        <v>181.41740132945111</v>
      </c>
    </row>
    <row r="5075" spans="1:31" x14ac:dyDescent="0.3">
      <c r="A5075">
        <v>2463003</v>
      </c>
      <c r="B5075">
        <v>1</v>
      </c>
      <c r="C5075" t="s">
        <v>80</v>
      </c>
      <c r="D5075" t="s">
        <v>103</v>
      </c>
      <c r="E5075" t="s">
        <v>147</v>
      </c>
      <c r="F5075" t="s">
        <v>14746</v>
      </c>
      <c r="G5075" t="s">
        <v>143</v>
      </c>
      <c r="H5075" t="s">
        <v>135</v>
      </c>
      <c r="I5075" t="s">
        <v>136</v>
      </c>
      <c r="J5075" t="s">
        <v>137</v>
      </c>
      <c r="K5075" t="s">
        <v>138</v>
      </c>
      <c r="L5075" t="s">
        <v>14747</v>
      </c>
      <c r="M5075" t="s">
        <v>14748</v>
      </c>
      <c r="N5075">
        <v>0.31805555499999999</v>
      </c>
      <c r="O5075">
        <v>0</v>
      </c>
      <c r="P5075">
        <v>264</v>
      </c>
      <c r="Q5075">
        <v>0</v>
      </c>
      <c r="R5075">
        <v>0</v>
      </c>
      <c r="S5075">
        <v>0</v>
      </c>
      <c r="T5075">
        <v>6</v>
      </c>
      <c r="U5075">
        <v>0</v>
      </c>
      <c r="V5075">
        <v>1</v>
      </c>
      <c r="W5075">
        <v>0</v>
      </c>
      <c r="X5075">
        <v>28.079868911040059</v>
      </c>
      <c r="Y5075">
        <v>0</v>
      </c>
      <c r="Z5075">
        <v>0</v>
      </c>
      <c r="AA5075">
        <v>0</v>
      </c>
      <c r="AB5075">
        <v>5.7820507087938848</v>
      </c>
      <c r="AC5075">
        <v>0</v>
      </c>
      <c r="AD5075">
        <v>7.0835256668102025</v>
      </c>
      <c r="AE5075">
        <v>40.945445286644144</v>
      </c>
    </row>
    <row r="5076" spans="1:31" x14ac:dyDescent="0.3">
      <c r="A5076">
        <v>2463358</v>
      </c>
      <c r="B5076">
        <v>1</v>
      </c>
      <c r="C5076" t="s">
        <v>80</v>
      </c>
      <c r="D5076" t="s">
        <v>97</v>
      </c>
      <c r="E5076" t="s">
        <v>141</v>
      </c>
      <c r="F5076" t="s">
        <v>14749</v>
      </c>
      <c r="G5076" t="s">
        <v>156</v>
      </c>
      <c r="H5076" t="s">
        <v>144</v>
      </c>
      <c r="I5076" t="s">
        <v>136</v>
      </c>
      <c r="J5076" t="s">
        <v>137</v>
      </c>
      <c r="K5076" t="s">
        <v>138</v>
      </c>
      <c r="L5076" t="s">
        <v>14750</v>
      </c>
      <c r="M5076" t="s">
        <v>14751</v>
      </c>
      <c r="N5076">
        <v>2.911944444</v>
      </c>
      <c r="O5076">
        <v>0</v>
      </c>
      <c r="P5076">
        <v>23</v>
      </c>
      <c r="Q5076">
        <v>0</v>
      </c>
      <c r="R5076">
        <v>8</v>
      </c>
      <c r="S5076">
        <v>0</v>
      </c>
      <c r="T5076">
        <v>4</v>
      </c>
      <c r="U5076">
        <v>0</v>
      </c>
      <c r="V5076">
        <v>0</v>
      </c>
      <c r="W5076">
        <v>0</v>
      </c>
      <c r="X5076">
        <v>32.532512081843137</v>
      </c>
      <c r="Y5076">
        <v>0</v>
      </c>
      <c r="Z5076">
        <v>4.2066525949117359</v>
      </c>
      <c r="AA5076">
        <v>0</v>
      </c>
      <c r="AB5076">
        <v>4.5946613512109478</v>
      </c>
      <c r="AC5076">
        <v>0</v>
      </c>
      <c r="AD5076">
        <v>0</v>
      </c>
      <c r="AE5076">
        <v>41.33382602796582</v>
      </c>
    </row>
    <row r="5077" spans="1:31" x14ac:dyDescent="0.3">
      <c r="A5077">
        <v>2463026</v>
      </c>
      <c r="B5077">
        <v>1</v>
      </c>
      <c r="C5077" t="s">
        <v>80</v>
      </c>
      <c r="D5077" t="s">
        <v>97</v>
      </c>
      <c r="E5077" t="s">
        <v>173</v>
      </c>
      <c r="F5077" t="s">
        <v>14752</v>
      </c>
      <c r="G5077" t="s">
        <v>461</v>
      </c>
      <c r="H5077" t="s">
        <v>144</v>
      </c>
      <c r="I5077" t="s">
        <v>136</v>
      </c>
      <c r="J5077" t="s">
        <v>137</v>
      </c>
      <c r="K5077" t="s">
        <v>138</v>
      </c>
      <c r="L5077" t="s">
        <v>14753</v>
      </c>
      <c r="M5077" t="s">
        <v>14754</v>
      </c>
      <c r="N5077">
        <v>2.355277777</v>
      </c>
      <c r="O5077">
        <v>0</v>
      </c>
      <c r="P5077">
        <v>1</v>
      </c>
      <c r="Q5077">
        <v>0</v>
      </c>
      <c r="R5077">
        <v>0</v>
      </c>
      <c r="S5077">
        <v>0</v>
      </c>
      <c r="T5077">
        <v>0</v>
      </c>
      <c r="U5077">
        <v>0</v>
      </c>
      <c r="V5077">
        <v>0</v>
      </c>
      <c r="W5077">
        <v>0</v>
      </c>
      <c r="X5077">
        <v>0.17939771008887742</v>
      </c>
      <c r="Y5077">
        <v>0</v>
      </c>
      <c r="Z5077">
        <v>0</v>
      </c>
      <c r="AA5077">
        <v>0</v>
      </c>
      <c r="AB5077">
        <v>0</v>
      </c>
      <c r="AC5077">
        <v>0</v>
      </c>
      <c r="AD5077">
        <v>0</v>
      </c>
      <c r="AE5077">
        <v>0.17939771008887742</v>
      </c>
    </row>
    <row r="5078" spans="1:31" x14ac:dyDescent="0.3">
      <c r="A5078">
        <v>2463149</v>
      </c>
      <c r="B5078">
        <v>1</v>
      </c>
      <c r="C5078" t="s">
        <v>80</v>
      </c>
      <c r="D5078" t="s">
        <v>92</v>
      </c>
      <c r="E5078" t="s">
        <v>169</v>
      </c>
      <c r="F5078" t="s">
        <v>14755</v>
      </c>
      <c r="G5078" t="s">
        <v>161</v>
      </c>
      <c r="H5078" t="s">
        <v>135</v>
      </c>
      <c r="I5078" t="s">
        <v>136</v>
      </c>
      <c r="J5078" t="s">
        <v>137</v>
      </c>
      <c r="K5078" t="s">
        <v>162</v>
      </c>
      <c r="L5078" t="s">
        <v>14756</v>
      </c>
      <c r="M5078" t="s">
        <v>14757</v>
      </c>
      <c r="N5078">
        <v>2.7344444440000002</v>
      </c>
      <c r="O5078">
        <v>0</v>
      </c>
      <c r="P5078">
        <v>947</v>
      </c>
      <c r="Q5078">
        <v>2</v>
      </c>
      <c r="R5078">
        <v>330</v>
      </c>
      <c r="S5078">
        <v>8</v>
      </c>
      <c r="T5078">
        <v>91</v>
      </c>
      <c r="U5078">
        <v>0</v>
      </c>
      <c r="V5078">
        <v>1</v>
      </c>
      <c r="W5078">
        <v>0</v>
      </c>
      <c r="X5078">
        <v>641.26034345750998</v>
      </c>
      <c r="Y5078">
        <v>1.8078605952364828</v>
      </c>
      <c r="Z5078">
        <v>151.17445674961508</v>
      </c>
      <c r="AA5078">
        <v>46.045889624145829</v>
      </c>
      <c r="AB5078">
        <v>364.91068786479798</v>
      </c>
      <c r="AC5078">
        <v>0</v>
      </c>
      <c r="AD5078">
        <v>58.225385049841904</v>
      </c>
      <c r="AE5078">
        <v>1263.4246233411473</v>
      </c>
    </row>
    <row r="5079" spans="1:31" x14ac:dyDescent="0.3">
      <c r="A5079">
        <v>2462834</v>
      </c>
      <c r="B5079">
        <v>1</v>
      </c>
      <c r="C5079" t="s">
        <v>80</v>
      </c>
      <c r="D5079" t="s">
        <v>96</v>
      </c>
      <c r="E5079" t="s">
        <v>173</v>
      </c>
      <c r="F5079" t="s">
        <v>14758</v>
      </c>
      <c r="G5079" t="s">
        <v>461</v>
      </c>
      <c r="H5079" t="s">
        <v>144</v>
      </c>
      <c r="I5079" t="s">
        <v>136</v>
      </c>
      <c r="J5079" t="s">
        <v>137</v>
      </c>
      <c r="K5079" t="s">
        <v>138</v>
      </c>
      <c r="L5079" t="s">
        <v>14759</v>
      </c>
      <c r="M5079" t="s">
        <v>14760</v>
      </c>
      <c r="N5079">
        <v>2.858055555</v>
      </c>
      <c r="O5079">
        <v>0</v>
      </c>
      <c r="P5079">
        <v>1</v>
      </c>
      <c r="Q5079">
        <v>0</v>
      </c>
      <c r="R5079">
        <v>0</v>
      </c>
      <c r="S5079">
        <v>0</v>
      </c>
      <c r="T5079">
        <v>0</v>
      </c>
      <c r="U5079">
        <v>0</v>
      </c>
      <c r="V5079">
        <v>0</v>
      </c>
      <c r="W5079">
        <v>0</v>
      </c>
      <c r="X5079">
        <v>0.52610478577812281</v>
      </c>
      <c r="Y5079">
        <v>0</v>
      </c>
      <c r="Z5079">
        <v>0</v>
      </c>
      <c r="AA5079">
        <v>0</v>
      </c>
      <c r="AB5079">
        <v>0</v>
      </c>
      <c r="AC5079">
        <v>0</v>
      </c>
      <c r="AD5079">
        <v>0</v>
      </c>
      <c r="AE5079">
        <v>0.52610478577812281</v>
      </c>
    </row>
    <row r="5080" spans="1:31" x14ac:dyDescent="0.3">
      <c r="A5080">
        <v>2463189</v>
      </c>
      <c r="B5080">
        <v>1</v>
      </c>
      <c r="C5080" t="s">
        <v>80</v>
      </c>
      <c r="D5080" t="s">
        <v>93</v>
      </c>
      <c r="E5080" t="s">
        <v>159</v>
      </c>
      <c r="F5080" t="s">
        <v>14761</v>
      </c>
      <c r="G5080" t="s">
        <v>239</v>
      </c>
      <c r="H5080" t="s">
        <v>144</v>
      </c>
      <c r="I5080" t="s">
        <v>136</v>
      </c>
      <c r="J5080" t="s">
        <v>137</v>
      </c>
      <c r="K5080" t="s">
        <v>138</v>
      </c>
      <c r="L5080" t="s">
        <v>14762</v>
      </c>
      <c r="M5080" t="s">
        <v>14763</v>
      </c>
      <c r="N5080">
        <v>5.9030555549999999</v>
      </c>
      <c r="O5080">
        <v>0</v>
      </c>
      <c r="P5080">
        <v>0</v>
      </c>
      <c r="Q5080">
        <v>0</v>
      </c>
      <c r="R5080">
        <v>0</v>
      </c>
      <c r="S5080">
        <v>0</v>
      </c>
      <c r="T5080">
        <v>1</v>
      </c>
      <c r="U5080">
        <v>0</v>
      </c>
      <c r="V5080">
        <v>0</v>
      </c>
      <c r="W5080">
        <v>0</v>
      </c>
      <c r="X5080">
        <v>0</v>
      </c>
      <c r="Y5080">
        <v>0</v>
      </c>
      <c r="Z5080">
        <v>0</v>
      </c>
      <c r="AA5080">
        <v>0</v>
      </c>
      <c r="AB5080">
        <v>5.2045111812567812</v>
      </c>
      <c r="AC5080">
        <v>0</v>
      </c>
      <c r="AD5080">
        <v>0</v>
      </c>
      <c r="AE5080">
        <v>5.2045111812567812</v>
      </c>
    </row>
    <row r="5081" spans="1:31" x14ac:dyDescent="0.3">
      <c r="A5081">
        <v>2463441</v>
      </c>
      <c r="B5081">
        <v>1</v>
      </c>
      <c r="C5081" t="s">
        <v>80</v>
      </c>
      <c r="D5081" t="s">
        <v>104</v>
      </c>
      <c r="E5081" t="s">
        <v>147</v>
      </c>
      <c r="F5081" t="s">
        <v>14764</v>
      </c>
      <c r="G5081" t="s">
        <v>134</v>
      </c>
      <c r="H5081" t="s">
        <v>135</v>
      </c>
      <c r="I5081" t="s">
        <v>136</v>
      </c>
      <c r="J5081" t="s">
        <v>137</v>
      </c>
      <c r="K5081" t="s">
        <v>138</v>
      </c>
      <c r="L5081" t="s">
        <v>14765</v>
      </c>
      <c r="M5081" t="s">
        <v>14766</v>
      </c>
      <c r="N5081">
        <v>1.257777777</v>
      </c>
      <c r="O5081">
        <v>0</v>
      </c>
      <c r="P5081">
        <v>204</v>
      </c>
      <c r="Q5081">
        <v>0</v>
      </c>
      <c r="R5081">
        <v>4</v>
      </c>
      <c r="S5081">
        <v>0</v>
      </c>
      <c r="T5081">
        <v>32</v>
      </c>
      <c r="U5081">
        <v>0</v>
      </c>
      <c r="V5081">
        <v>0</v>
      </c>
      <c r="W5081">
        <v>0</v>
      </c>
      <c r="X5081">
        <v>85.018641355233044</v>
      </c>
      <c r="Y5081">
        <v>0</v>
      </c>
      <c r="Z5081">
        <v>1.4882297312996655</v>
      </c>
      <c r="AA5081">
        <v>0</v>
      </c>
      <c r="AB5081">
        <v>35.918285222756047</v>
      </c>
      <c r="AC5081">
        <v>0</v>
      </c>
      <c r="AD5081">
        <v>0</v>
      </c>
      <c r="AE5081">
        <v>122.42515630928875</v>
      </c>
    </row>
    <row r="5082" spans="1:31" x14ac:dyDescent="0.3">
      <c r="A5082">
        <v>2463106</v>
      </c>
      <c r="B5082">
        <v>1</v>
      </c>
      <c r="C5082" t="s">
        <v>80</v>
      </c>
      <c r="D5082" t="s">
        <v>110</v>
      </c>
      <c r="E5082" t="s">
        <v>173</v>
      </c>
      <c r="F5082" t="s">
        <v>14767</v>
      </c>
      <c r="G5082" t="s">
        <v>175</v>
      </c>
      <c r="H5082" t="s">
        <v>144</v>
      </c>
      <c r="I5082" t="s">
        <v>136</v>
      </c>
      <c r="J5082" t="s">
        <v>137</v>
      </c>
      <c r="K5082" t="s">
        <v>138</v>
      </c>
      <c r="L5082" t="s">
        <v>14768</v>
      </c>
      <c r="M5082" t="s">
        <v>14769</v>
      </c>
      <c r="N5082">
        <v>0.67083333300000003</v>
      </c>
      <c r="O5082">
        <v>0</v>
      </c>
      <c r="P5082">
        <v>1</v>
      </c>
      <c r="Q5082">
        <v>0</v>
      </c>
      <c r="R5082">
        <v>0</v>
      </c>
      <c r="S5082">
        <v>0</v>
      </c>
      <c r="T5082">
        <v>1</v>
      </c>
      <c r="U5082">
        <v>0</v>
      </c>
      <c r="V5082">
        <v>0</v>
      </c>
      <c r="W5082">
        <v>0</v>
      </c>
      <c r="X5082">
        <v>0.33975415980780099</v>
      </c>
      <c r="Y5082">
        <v>0</v>
      </c>
      <c r="Z5082">
        <v>0</v>
      </c>
      <c r="AA5082">
        <v>0</v>
      </c>
      <c r="AB5082">
        <v>1.4207904365763497</v>
      </c>
      <c r="AC5082">
        <v>0</v>
      </c>
      <c r="AD5082">
        <v>0</v>
      </c>
      <c r="AE5082">
        <v>1.7605445963841508</v>
      </c>
    </row>
    <row r="5083" spans="1:31" x14ac:dyDescent="0.3">
      <c r="A5083">
        <v>2462877</v>
      </c>
      <c r="B5083">
        <v>1</v>
      </c>
      <c r="C5083" t="s">
        <v>80</v>
      </c>
      <c r="D5083" t="s">
        <v>106</v>
      </c>
      <c r="E5083" t="s">
        <v>173</v>
      </c>
      <c r="F5083" t="s">
        <v>12972</v>
      </c>
      <c r="G5083" t="s">
        <v>461</v>
      </c>
      <c r="H5083" t="s">
        <v>144</v>
      </c>
      <c r="I5083" t="s">
        <v>136</v>
      </c>
      <c r="J5083" t="s">
        <v>137</v>
      </c>
      <c r="K5083" t="s">
        <v>138</v>
      </c>
      <c r="L5083" t="s">
        <v>14770</v>
      </c>
      <c r="M5083" t="s">
        <v>14771</v>
      </c>
      <c r="N5083">
        <v>7.1211111110000003</v>
      </c>
      <c r="O5083">
        <v>0</v>
      </c>
      <c r="P5083">
        <v>5</v>
      </c>
      <c r="Q5083">
        <v>0</v>
      </c>
      <c r="R5083">
        <v>0</v>
      </c>
      <c r="S5083">
        <v>0</v>
      </c>
      <c r="T5083">
        <v>1</v>
      </c>
      <c r="U5083">
        <v>0</v>
      </c>
      <c r="V5083">
        <v>0</v>
      </c>
      <c r="W5083">
        <v>0</v>
      </c>
      <c r="X5083">
        <v>10.974921275658769</v>
      </c>
      <c r="Y5083">
        <v>0</v>
      </c>
      <c r="Z5083">
        <v>0</v>
      </c>
      <c r="AA5083">
        <v>0</v>
      </c>
      <c r="AB5083">
        <v>1.906727860452029</v>
      </c>
      <c r="AC5083">
        <v>0</v>
      </c>
      <c r="AD5083">
        <v>0</v>
      </c>
      <c r="AE5083">
        <v>12.881649136110799</v>
      </c>
    </row>
    <row r="5084" spans="1:31" x14ac:dyDescent="0.3">
      <c r="A5084">
        <v>2462963</v>
      </c>
      <c r="B5084">
        <v>1</v>
      </c>
      <c r="C5084" t="s">
        <v>81</v>
      </c>
      <c r="D5084" t="s">
        <v>123</v>
      </c>
      <c r="E5084" t="s">
        <v>141</v>
      </c>
      <c r="F5084" t="s">
        <v>14772</v>
      </c>
      <c r="G5084" t="s">
        <v>143</v>
      </c>
      <c r="H5084" t="s">
        <v>144</v>
      </c>
      <c r="I5084" t="s">
        <v>136</v>
      </c>
      <c r="J5084" t="s">
        <v>137</v>
      </c>
      <c r="K5084" t="s">
        <v>138</v>
      </c>
      <c r="L5084" t="s">
        <v>14773</v>
      </c>
      <c r="M5084" t="s">
        <v>14774</v>
      </c>
      <c r="N5084">
        <v>2.6827777770000001</v>
      </c>
      <c r="O5084">
        <v>0</v>
      </c>
      <c r="P5084">
        <v>36</v>
      </c>
      <c r="Q5084">
        <v>0</v>
      </c>
      <c r="R5084">
        <v>0</v>
      </c>
      <c r="S5084">
        <v>0</v>
      </c>
      <c r="T5084">
        <v>5</v>
      </c>
      <c r="U5084">
        <v>0</v>
      </c>
      <c r="V5084">
        <v>0</v>
      </c>
      <c r="W5084">
        <v>0</v>
      </c>
      <c r="X5084">
        <v>20.320322553128726</v>
      </c>
      <c r="Y5084">
        <v>0</v>
      </c>
      <c r="Z5084">
        <v>0</v>
      </c>
      <c r="AA5084">
        <v>0</v>
      </c>
      <c r="AB5084">
        <v>49.530475539080477</v>
      </c>
      <c r="AC5084">
        <v>0</v>
      </c>
      <c r="AD5084">
        <v>0</v>
      </c>
      <c r="AE5084">
        <v>69.850798092209203</v>
      </c>
    </row>
    <row r="5085" spans="1:31" x14ac:dyDescent="0.3">
      <c r="A5085">
        <v>2463461</v>
      </c>
      <c r="B5085">
        <v>1</v>
      </c>
      <c r="C5085" t="s">
        <v>80</v>
      </c>
      <c r="D5085" t="s">
        <v>103</v>
      </c>
      <c r="E5085" t="s">
        <v>173</v>
      </c>
      <c r="F5085" t="s">
        <v>14775</v>
      </c>
      <c r="G5085" t="s">
        <v>179</v>
      </c>
      <c r="H5085" t="s">
        <v>144</v>
      </c>
      <c r="I5085" t="s">
        <v>136</v>
      </c>
      <c r="J5085" t="s">
        <v>137</v>
      </c>
      <c r="K5085" t="s">
        <v>138</v>
      </c>
      <c r="L5085" t="s">
        <v>14776</v>
      </c>
      <c r="M5085" t="s">
        <v>14777</v>
      </c>
      <c r="N5085">
        <v>0.67527777700000002</v>
      </c>
      <c r="O5085">
        <v>0</v>
      </c>
      <c r="P5085">
        <v>0</v>
      </c>
      <c r="Q5085">
        <v>0</v>
      </c>
      <c r="R5085">
        <v>0</v>
      </c>
      <c r="S5085">
        <v>0</v>
      </c>
      <c r="T5085">
        <v>1</v>
      </c>
      <c r="U5085">
        <v>0</v>
      </c>
      <c r="V5085">
        <v>0</v>
      </c>
      <c r="W5085">
        <v>0</v>
      </c>
      <c r="X5085">
        <v>0</v>
      </c>
      <c r="Y5085">
        <v>0</v>
      </c>
      <c r="Z5085">
        <v>0</v>
      </c>
      <c r="AA5085">
        <v>0</v>
      </c>
      <c r="AB5085">
        <v>0.74196314586666501</v>
      </c>
      <c r="AC5085">
        <v>0</v>
      </c>
      <c r="AD5085">
        <v>0</v>
      </c>
      <c r="AE5085">
        <v>0.74196314586666501</v>
      </c>
    </row>
    <row r="5086" spans="1:31" x14ac:dyDescent="0.3">
      <c r="A5086">
        <v>2463407</v>
      </c>
      <c r="B5086">
        <v>1</v>
      </c>
      <c r="C5086" t="s">
        <v>81</v>
      </c>
      <c r="D5086" t="s">
        <v>115</v>
      </c>
      <c r="E5086" t="s">
        <v>173</v>
      </c>
      <c r="F5086" t="s">
        <v>14778</v>
      </c>
      <c r="G5086" t="s">
        <v>175</v>
      </c>
      <c r="H5086" t="s">
        <v>144</v>
      </c>
      <c r="I5086" t="s">
        <v>136</v>
      </c>
      <c r="J5086" t="s">
        <v>137</v>
      </c>
      <c r="K5086" t="s">
        <v>138</v>
      </c>
      <c r="L5086" t="s">
        <v>14779</v>
      </c>
      <c r="M5086" t="s">
        <v>14780</v>
      </c>
      <c r="N5086">
        <v>2.4936111109999999</v>
      </c>
      <c r="O5086">
        <v>0</v>
      </c>
      <c r="P5086">
        <v>1</v>
      </c>
      <c r="Q5086">
        <v>0</v>
      </c>
      <c r="R5086">
        <v>0</v>
      </c>
      <c r="S5086">
        <v>0</v>
      </c>
      <c r="T5086">
        <v>0</v>
      </c>
      <c r="U5086">
        <v>0</v>
      </c>
      <c r="V5086">
        <v>0</v>
      </c>
      <c r="W5086">
        <v>0</v>
      </c>
      <c r="X5086">
        <v>0.18001190210491044</v>
      </c>
      <c r="Y5086">
        <v>0</v>
      </c>
      <c r="Z5086">
        <v>0</v>
      </c>
      <c r="AA5086">
        <v>0</v>
      </c>
      <c r="AB5086">
        <v>0</v>
      </c>
      <c r="AC5086">
        <v>0</v>
      </c>
      <c r="AD5086">
        <v>0</v>
      </c>
      <c r="AE5086">
        <v>0.18001190210491044</v>
      </c>
    </row>
    <row r="5087" spans="1:31" x14ac:dyDescent="0.3">
      <c r="A5087">
        <v>2463430</v>
      </c>
      <c r="B5087">
        <v>1</v>
      </c>
      <c r="C5087" t="s">
        <v>80</v>
      </c>
      <c r="D5087" t="s">
        <v>90</v>
      </c>
      <c r="E5087" t="s">
        <v>147</v>
      </c>
      <c r="F5087" t="s">
        <v>14781</v>
      </c>
      <c r="G5087" t="s">
        <v>134</v>
      </c>
      <c r="H5087" t="s">
        <v>135</v>
      </c>
      <c r="I5087" t="s">
        <v>136</v>
      </c>
      <c r="J5087" t="s">
        <v>137</v>
      </c>
      <c r="K5087" t="s">
        <v>138</v>
      </c>
      <c r="L5087" t="s">
        <v>14782</v>
      </c>
      <c r="M5087" t="s">
        <v>14783</v>
      </c>
      <c r="N5087">
        <v>2.207222222</v>
      </c>
      <c r="O5087">
        <v>0</v>
      </c>
      <c r="P5087">
        <v>211</v>
      </c>
      <c r="Q5087">
        <v>0</v>
      </c>
      <c r="R5087">
        <v>0</v>
      </c>
      <c r="S5087">
        <v>0</v>
      </c>
      <c r="T5087">
        <v>16</v>
      </c>
      <c r="U5087">
        <v>0</v>
      </c>
      <c r="V5087">
        <v>0</v>
      </c>
      <c r="W5087">
        <v>0</v>
      </c>
      <c r="X5087">
        <v>215.41113725370607</v>
      </c>
      <c r="Y5087">
        <v>0</v>
      </c>
      <c r="Z5087">
        <v>0</v>
      </c>
      <c r="AA5087">
        <v>0</v>
      </c>
      <c r="AB5087">
        <v>13.60946400239775</v>
      </c>
      <c r="AC5087">
        <v>0</v>
      </c>
      <c r="AD5087">
        <v>0</v>
      </c>
      <c r="AE5087">
        <v>229.02060125610382</v>
      </c>
    </row>
    <row r="5088" spans="1:31" x14ac:dyDescent="0.3">
      <c r="A5088">
        <v>2463029</v>
      </c>
      <c r="B5088">
        <v>1</v>
      </c>
      <c r="C5088" t="s">
        <v>80</v>
      </c>
      <c r="D5088" t="s">
        <v>97</v>
      </c>
      <c r="E5088" t="s">
        <v>147</v>
      </c>
      <c r="F5088" t="s">
        <v>14784</v>
      </c>
      <c r="G5088" t="s">
        <v>149</v>
      </c>
      <c r="H5088" t="s">
        <v>135</v>
      </c>
      <c r="I5088" t="s">
        <v>136</v>
      </c>
      <c r="J5088" t="s">
        <v>137</v>
      </c>
      <c r="K5088" t="s">
        <v>138</v>
      </c>
      <c r="L5088" t="s">
        <v>14785</v>
      </c>
      <c r="M5088" t="s">
        <v>14786</v>
      </c>
      <c r="N5088">
        <v>0.17222222200000001</v>
      </c>
      <c r="O5088">
        <v>0</v>
      </c>
      <c r="P5088">
        <v>409</v>
      </c>
      <c r="Q5088">
        <v>0</v>
      </c>
      <c r="R5088">
        <v>2</v>
      </c>
      <c r="S5088">
        <v>1</v>
      </c>
      <c r="T5088">
        <v>60</v>
      </c>
      <c r="U5088">
        <v>0</v>
      </c>
      <c r="V5088">
        <v>0</v>
      </c>
      <c r="W5088">
        <v>0</v>
      </c>
      <c r="X5088">
        <v>32.259894293470389</v>
      </c>
      <c r="Y5088">
        <v>0</v>
      </c>
      <c r="Z5088">
        <v>5.2961725497477135E-3</v>
      </c>
      <c r="AA5088">
        <v>22.110085921752116</v>
      </c>
      <c r="AB5088">
        <v>12.090895953906296</v>
      </c>
      <c r="AC5088">
        <v>0</v>
      </c>
      <c r="AD5088">
        <v>0</v>
      </c>
      <c r="AE5088">
        <v>66.466172341678543</v>
      </c>
    </row>
    <row r="5089" spans="1:31" x14ac:dyDescent="0.3">
      <c r="A5089">
        <v>2462883</v>
      </c>
      <c r="B5089">
        <v>1</v>
      </c>
      <c r="C5089" t="s">
        <v>81</v>
      </c>
      <c r="D5089" t="s">
        <v>115</v>
      </c>
      <c r="E5089" t="s">
        <v>141</v>
      </c>
      <c r="F5089" t="s">
        <v>14787</v>
      </c>
      <c r="G5089" t="s">
        <v>156</v>
      </c>
      <c r="H5089" t="s">
        <v>144</v>
      </c>
      <c r="I5089" t="s">
        <v>136</v>
      </c>
      <c r="J5089" t="s">
        <v>137</v>
      </c>
      <c r="K5089" t="s">
        <v>138</v>
      </c>
      <c r="L5089" t="s">
        <v>14788</v>
      </c>
      <c r="M5089" t="s">
        <v>14789</v>
      </c>
      <c r="N5089">
        <v>4.1633333329999997</v>
      </c>
      <c r="O5089">
        <v>0</v>
      </c>
      <c r="P5089">
        <v>31</v>
      </c>
      <c r="Q5089">
        <v>0</v>
      </c>
      <c r="R5089">
        <v>0</v>
      </c>
      <c r="S5089">
        <v>0</v>
      </c>
      <c r="T5089">
        <v>0</v>
      </c>
      <c r="U5089">
        <v>0</v>
      </c>
      <c r="V5089">
        <v>0</v>
      </c>
      <c r="W5089">
        <v>0</v>
      </c>
      <c r="X5089">
        <v>4.1016017814156669</v>
      </c>
      <c r="Y5089">
        <v>0</v>
      </c>
      <c r="Z5089">
        <v>0</v>
      </c>
      <c r="AA5089">
        <v>0</v>
      </c>
      <c r="AB5089">
        <v>0</v>
      </c>
      <c r="AC5089">
        <v>0</v>
      </c>
      <c r="AD5089">
        <v>0</v>
      </c>
      <c r="AE5089">
        <v>4.1016017814156669</v>
      </c>
    </row>
    <row r="5090" spans="1:31" x14ac:dyDescent="0.3">
      <c r="A5090">
        <v>2463152</v>
      </c>
      <c r="B5090">
        <v>1</v>
      </c>
      <c r="C5090" t="s">
        <v>80</v>
      </c>
      <c r="D5090" t="s">
        <v>103</v>
      </c>
      <c r="E5090" t="s">
        <v>147</v>
      </c>
      <c r="F5090" t="s">
        <v>14127</v>
      </c>
      <c r="G5090" t="s">
        <v>134</v>
      </c>
      <c r="H5090" t="s">
        <v>135</v>
      </c>
      <c r="I5090" t="s">
        <v>136</v>
      </c>
      <c r="J5090" t="s">
        <v>137</v>
      </c>
      <c r="K5090" t="s">
        <v>138</v>
      </c>
      <c r="L5090" t="s">
        <v>14790</v>
      </c>
      <c r="M5090" t="s">
        <v>14791</v>
      </c>
      <c r="N5090">
        <v>1.0705555550000001</v>
      </c>
      <c r="O5090">
        <v>0</v>
      </c>
      <c r="P5090">
        <v>0</v>
      </c>
      <c r="Q5090">
        <v>0</v>
      </c>
      <c r="R5090">
        <v>0</v>
      </c>
      <c r="S5090">
        <v>1</v>
      </c>
      <c r="T5090">
        <v>0</v>
      </c>
      <c r="U5090">
        <v>0</v>
      </c>
      <c r="V5090">
        <v>0</v>
      </c>
      <c r="W5090">
        <v>0</v>
      </c>
      <c r="X5090">
        <v>0</v>
      </c>
      <c r="Y5090">
        <v>0</v>
      </c>
      <c r="Z5090">
        <v>0</v>
      </c>
      <c r="AA5090">
        <v>7.0684982059124204</v>
      </c>
      <c r="AB5090">
        <v>0</v>
      </c>
      <c r="AC5090">
        <v>0</v>
      </c>
      <c r="AD5090">
        <v>0</v>
      </c>
      <c r="AE5090">
        <v>7.0684982059124204</v>
      </c>
    </row>
    <row r="5091" spans="1:31" x14ac:dyDescent="0.3">
      <c r="A5091">
        <v>2462843</v>
      </c>
      <c r="B5091">
        <v>1</v>
      </c>
      <c r="C5091" t="s">
        <v>80</v>
      </c>
      <c r="D5091" t="s">
        <v>100</v>
      </c>
      <c r="E5091" t="s">
        <v>173</v>
      </c>
      <c r="F5091" t="s">
        <v>14792</v>
      </c>
      <c r="G5091" t="s">
        <v>179</v>
      </c>
      <c r="H5091" t="s">
        <v>144</v>
      </c>
      <c r="I5091" t="s">
        <v>136</v>
      </c>
      <c r="J5091" t="s">
        <v>137</v>
      </c>
      <c r="K5091" t="s">
        <v>138</v>
      </c>
      <c r="L5091" t="s">
        <v>14793</v>
      </c>
      <c r="M5091" t="s">
        <v>14794</v>
      </c>
      <c r="N5091">
        <v>1.527222222</v>
      </c>
      <c r="O5091">
        <v>0</v>
      </c>
      <c r="P5091">
        <v>0</v>
      </c>
      <c r="Q5091">
        <v>0</v>
      </c>
      <c r="R5091">
        <v>0</v>
      </c>
      <c r="S5091">
        <v>0</v>
      </c>
      <c r="T5091">
        <v>1</v>
      </c>
      <c r="U5091">
        <v>0</v>
      </c>
      <c r="V5091">
        <v>0</v>
      </c>
      <c r="W5091">
        <v>0</v>
      </c>
      <c r="X5091">
        <v>0</v>
      </c>
      <c r="Y5091">
        <v>0</v>
      </c>
      <c r="Z5091">
        <v>0</v>
      </c>
      <c r="AA5091">
        <v>0</v>
      </c>
      <c r="AB5091">
        <v>3.3957136298167199</v>
      </c>
      <c r="AC5091">
        <v>0</v>
      </c>
      <c r="AD5091">
        <v>0</v>
      </c>
      <c r="AE5091">
        <v>3.3957136298167199</v>
      </c>
    </row>
    <row r="5092" spans="1:31" x14ac:dyDescent="0.3">
      <c r="A5092">
        <v>2463284</v>
      </c>
      <c r="B5092">
        <v>1</v>
      </c>
      <c r="C5092" t="s">
        <v>81</v>
      </c>
      <c r="D5092" t="s">
        <v>128</v>
      </c>
      <c r="E5092" t="s">
        <v>169</v>
      </c>
      <c r="F5092" t="s">
        <v>14795</v>
      </c>
      <c r="G5092" t="s">
        <v>381</v>
      </c>
      <c r="H5092" t="s">
        <v>135</v>
      </c>
      <c r="I5092" t="s">
        <v>136</v>
      </c>
      <c r="J5092" t="s">
        <v>137</v>
      </c>
      <c r="K5092" t="s">
        <v>162</v>
      </c>
      <c r="L5092" t="s">
        <v>14796</v>
      </c>
      <c r="M5092" t="s">
        <v>14797</v>
      </c>
      <c r="N5092">
        <v>1.1105555549999999</v>
      </c>
      <c r="O5092">
        <v>0</v>
      </c>
      <c r="P5092">
        <v>100</v>
      </c>
      <c r="Q5092">
        <v>0</v>
      </c>
      <c r="R5092">
        <v>0</v>
      </c>
      <c r="S5092">
        <v>180</v>
      </c>
      <c r="T5092">
        <v>8</v>
      </c>
      <c r="U5092">
        <v>53</v>
      </c>
      <c r="V5092">
        <v>3</v>
      </c>
      <c r="W5092">
        <v>0</v>
      </c>
      <c r="X5092">
        <v>43.906309974716805</v>
      </c>
      <c r="Y5092">
        <v>0</v>
      </c>
      <c r="Z5092">
        <v>0</v>
      </c>
      <c r="AA5092">
        <v>1931.322827327285</v>
      </c>
      <c r="AB5092">
        <v>23.364896290640893</v>
      </c>
      <c r="AC5092">
        <v>10148.311075220632</v>
      </c>
      <c r="AD5092">
        <v>241.7677474265941</v>
      </c>
      <c r="AE5092">
        <v>12388.672856239869</v>
      </c>
    </row>
    <row r="5093" spans="1:31" x14ac:dyDescent="0.3">
      <c r="A5093">
        <v>2463198</v>
      </c>
      <c r="B5093">
        <v>1</v>
      </c>
      <c r="C5093" t="s">
        <v>80</v>
      </c>
      <c r="D5093" t="s">
        <v>106</v>
      </c>
      <c r="E5093" t="s">
        <v>141</v>
      </c>
      <c r="F5093" t="s">
        <v>14798</v>
      </c>
      <c r="G5093" t="s">
        <v>156</v>
      </c>
      <c r="H5093" t="s">
        <v>144</v>
      </c>
      <c r="I5093" t="s">
        <v>136</v>
      </c>
      <c r="J5093" t="s">
        <v>137</v>
      </c>
      <c r="K5093" t="s">
        <v>138</v>
      </c>
      <c r="L5093" t="s">
        <v>14799</v>
      </c>
      <c r="M5093" t="s">
        <v>14800</v>
      </c>
      <c r="N5093">
        <v>1.6994444440000001</v>
      </c>
      <c r="O5093">
        <v>0</v>
      </c>
      <c r="P5093">
        <v>0</v>
      </c>
      <c r="Q5093">
        <v>0</v>
      </c>
      <c r="R5093">
        <v>2</v>
      </c>
      <c r="S5093">
        <v>0</v>
      </c>
      <c r="T5093">
        <v>2</v>
      </c>
      <c r="U5093">
        <v>0</v>
      </c>
      <c r="V5093">
        <v>0</v>
      </c>
      <c r="W5093">
        <v>0</v>
      </c>
      <c r="X5093">
        <v>0</v>
      </c>
      <c r="Y5093">
        <v>0</v>
      </c>
      <c r="Z5093">
        <v>5.756266988146615E-4</v>
      </c>
      <c r="AA5093">
        <v>0</v>
      </c>
      <c r="AB5093">
        <v>1.5339368762226004</v>
      </c>
      <c r="AC5093">
        <v>0</v>
      </c>
      <c r="AD5093">
        <v>0</v>
      </c>
      <c r="AE5093">
        <v>1.5345125029214151</v>
      </c>
    </row>
    <row r="5094" spans="1:31" x14ac:dyDescent="0.3">
      <c r="A5094">
        <v>2462889</v>
      </c>
      <c r="B5094">
        <v>1</v>
      </c>
      <c r="C5094" t="s">
        <v>80</v>
      </c>
      <c r="D5094" t="s">
        <v>85</v>
      </c>
      <c r="E5094" t="s">
        <v>173</v>
      </c>
      <c r="F5094" t="s">
        <v>14801</v>
      </c>
      <c r="G5094" t="s">
        <v>175</v>
      </c>
      <c r="H5094" t="s">
        <v>144</v>
      </c>
      <c r="I5094" t="s">
        <v>136</v>
      </c>
      <c r="J5094" t="s">
        <v>137</v>
      </c>
      <c r="K5094" t="s">
        <v>138</v>
      </c>
      <c r="L5094" t="s">
        <v>14802</v>
      </c>
      <c r="M5094" t="s">
        <v>14803</v>
      </c>
      <c r="N5094">
        <v>2.0536111109999999</v>
      </c>
      <c r="O5094">
        <v>0</v>
      </c>
      <c r="P5094">
        <v>4</v>
      </c>
      <c r="Q5094">
        <v>0</v>
      </c>
      <c r="R5094">
        <v>0</v>
      </c>
      <c r="S5094">
        <v>0</v>
      </c>
      <c r="T5094">
        <v>0</v>
      </c>
      <c r="U5094">
        <v>0</v>
      </c>
      <c r="V5094">
        <v>0</v>
      </c>
      <c r="W5094">
        <v>0</v>
      </c>
      <c r="X5094">
        <v>2.3487865074648915</v>
      </c>
      <c r="Y5094">
        <v>0</v>
      </c>
      <c r="Z5094">
        <v>0</v>
      </c>
      <c r="AA5094">
        <v>0</v>
      </c>
      <c r="AB5094">
        <v>0</v>
      </c>
      <c r="AC5094">
        <v>0</v>
      </c>
      <c r="AD5094">
        <v>0</v>
      </c>
      <c r="AE5094">
        <v>2.3487865074648915</v>
      </c>
    </row>
    <row r="5095" spans="1:31" x14ac:dyDescent="0.3">
      <c r="A5095">
        <v>2463238</v>
      </c>
      <c r="B5095">
        <v>1</v>
      </c>
      <c r="C5095" t="s">
        <v>81</v>
      </c>
      <c r="D5095" t="s">
        <v>113</v>
      </c>
      <c r="E5095" t="s">
        <v>141</v>
      </c>
      <c r="F5095" t="s">
        <v>14804</v>
      </c>
      <c r="G5095" t="s">
        <v>1552</v>
      </c>
      <c r="H5095" t="s">
        <v>144</v>
      </c>
      <c r="I5095" t="s">
        <v>136</v>
      </c>
      <c r="J5095" t="s">
        <v>137</v>
      </c>
      <c r="K5095" t="s">
        <v>138</v>
      </c>
      <c r="L5095" t="s">
        <v>14805</v>
      </c>
      <c r="M5095" t="s">
        <v>14806</v>
      </c>
      <c r="N5095">
        <v>1.0127777769999999</v>
      </c>
      <c r="O5095">
        <v>0</v>
      </c>
      <c r="P5095">
        <v>7</v>
      </c>
      <c r="Q5095">
        <v>0</v>
      </c>
      <c r="R5095">
        <v>1</v>
      </c>
      <c r="S5095">
        <v>0</v>
      </c>
      <c r="T5095">
        <v>0</v>
      </c>
      <c r="U5095">
        <v>0</v>
      </c>
      <c r="V5095">
        <v>0</v>
      </c>
      <c r="W5095">
        <v>0</v>
      </c>
      <c r="X5095">
        <v>0.36430482730168062</v>
      </c>
      <c r="Y5095">
        <v>0</v>
      </c>
      <c r="Z5095">
        <v>1.14298165192395</v>
      </c>
      <c r="AA5095">
        <v>0</v>
      </c>
      <c r="AB5095">
        <v>0</v>
      </c>
      <c r="AC5095">
        <v>0</v>
      </c>
      <c r="AD5095">
        <v>0</v>
      </c>
      <c r="AE5095">
        <v>1.5072864792256306</v>
      </c>
    </row>
    <row r="5096" spans="1:31" x14ac:dyDescent="0.3">
      <c r="A5096">
        <v>2463138</v>
      </c>
      <c r="B5096">
        <v>1</v>
      </c>
      <c r="C5096" t="s">
        <v>80</v>
      </c>
      <c r="D5096" t="s">
        <v>92</v>
      </c>
      <c r="E5096" t="s">
        <v>173</v>
      </c>
      <c r="F5096" t="s">
        <v>14175</v>
      </c>
      <c r="G5096" t="s">
        <v>175</v>
      </c>
      <c r="H5096" t="s">
        <v>144</v>
      </c>
      <c r="I5096" t="s">
        <v>136</v>
      </c>
      <c r="J5096" t="s">
        <v>137</v>
      </c>
      <c r="K5096" t="s">
        <v>138</v>
      </c>
      <c r="L5096" t="s">
        <v>14807</v>
      </c>
      <c r="M5096" t="s">
        <v>14808</v>
      </c>
      <c r="N5096">
        <v>5.9466666659999996</v>
      </c>
      <c r="O5096">
        <v>0</v>
      </c>
      <c r="P5096">
        <v>5</v>
      </c>
      <c r="Q5096">
        <v>0</v>
      </c>
      <c r="R5096">
        <v>0</v>
      </c>
      <c r="S5096">
        <v>0</v>
      </c>
      <c r="T5096">
        <v>0</v>
      </c>
      <c r="U5096">
        <v>0</v>
      </c>
      <c r="V5096">
        <v>0</v>
      </c>
      <c r="W5096">
        <v>0</v>
      </c>
      <c r="X5096">
        <v>8.4018874804380435</v>
      </c>
      <c r="Y5096">
        <v>0</v>
      </c>
      <c r="Z5096">
        <v>0</v>
      </c>
      <c r="AA5096">
        <v>0</v>
      </c>
      <c r="AB5096">
        <v>0</v>
      </c>
      <c r="AC5096">
        <v>0</v>
      </c>
      <c r="AD5096">
        <v>0</v>
      </c>
      <c r="AE5096">
        <v>8.4018874804380435</v>
      </c>
    </row>
    <row r="5097" spans="1:31" x14ac:dyDescent="0.3">
      <c r="A5097">
        <v>2462946</v>
      </c>
      <c r="B5097">
        <v>1</v>
      </c>
      <c r="C5097" t="s">
        <v>80</v>
      </c>
      <c r="D5097" t="s">
        <v>103</v>
      </c>
      <c r="E5097" t="s">
        <v>147</v>
      </c>
      <c r="F5097" t="s">
        <v>12420</v>
      </c>
      <c r="G5097" t="s">
        <v>134</v>
      </c>
      <c r="H5097" t="s">
        <v>135</v>
      </c>
      <c r="I5097" t="s">
        <v>136</v>
      </c>
      <c r="J5097" t="s">
        <v>137</v>
      </c>
      <c r="K5097" t="s">
        <v>138</v>
      </c>
      <c r="L5097" t="s">
        <v>14809</v>
      </c>
      <c r="M5097" t="s">
        <v>14810</v>
      </c>
      <c r="N5097">
        <v>0.54861111100000004</v>
      </c>
      <c r="O5097">
        <v>0</v>
      </c>
      <c r="P5097">
        <v>0</v>
      </c>
      <c r="Q5097">
        <v>0</v>
      </c>
      <c r="R5097">
        <v>0</v>
      </c>
      <c r="S5097">
        <v>1</v>
      </c>
      <c r="T5097">
        <v>1</v>
      </c>
      <c r="U5097">
        <v>0</v>
      </c>
      <c r="V5097">
        <v>0</v>
      </c>
      <c r="W5097">
        <v>0</v>
      </c>
      <c r="X5097">
        <v>0</v>
      </c>
      <c r="Y5097">
        <v>0</v>
      </c>
      <c r="Z5097">
        <v>0</v>
      </c>
      <c r="AA5097">
        <v>23.528689919282716</v>
      </c>
      <c r="AB5097">
        <v>0</v>
      </c>
      <c r="AC5097">
        <v>0</v>
      </c>
      <c r="AD5097">
        <v>0</v>
      </c>
      <c r="AE5097">
        <v>23.528689919282716</v>
      </c>
    </row>
    <row r="5098" spans="1:31" x14ac:dyDescent="0.3">
      <c r="A5098">
        <v>2462992</v>
      </c>
      <c r="B5098">
        <v>1</v>
      </c>
      <c r="C5098" t="s">
        <v>80</v>
      </c>
      <c r="D5098" t="s">
        <v>88</v>
      </c>
      <c r="E5098" t="s">
        <v>147</v>
      </c>
      <c r="F5098" t="s">
        <v>14811</v>
      </c>
      <c r="G5098" t="s">
        <v>528</v>
      </c>
      <c r="H5098" t="s">
        <v>135</v>
      </c>
      <c r="I5098" t="s">
        <v>136</v>
      </c>
      <c r="J5098" t="s">
        <v>137</v>
      </c>
      <c r="K5098" t="s">
        <v>138</v>
      </c>
      <c r="L5098" t="s">
        <v>14812</v>
      </c>
      <c r="M5098" t="s">
        <v>14813</v>
      </c>
      <c r="N5098">
        <v>1.071666666</v>
      </c>
      <c r="O5098">
        <v>0</v>
      </c>
      <c r="P5098">
        <v>133</v>
      </c>
      <c r="Q5098">
        <v>0</v>
      </c>
      <c r="R5098">
        <v>0</v>
      </c>
      <c r="S5098">
        <v>0</v>
      </c>
      <c r="T5098">
        <v>2</v>
      </c>
      <c r="U5098">
        <v>0</v>
      </c>
      <c r="V5098">
        <v>0</v>
      </c>
      <c r="W5098">
        <v>0</v>
      </c>
      <c r="X5098">
        <v>45.300777669165917</v>
      </c>
      <c r="Y5098">
        <v>0</v>
      </c>
      <c r="Z5098">
        <v>0</v>
      </c>
      <c r="AA5098">
        <v>0</v>
      </c>
      <c r="AB5098">
        <v>0.79291365638965239</v>
      </c>
      <c r="AC5098">
        <v>0</v>
      </c>
      <c r="AD5098">
        <v>0</v>
      </c>
      <c r="AE5098">
        <v>46.093691325555568</v>
      </c>
    </row>
    <row r="5099" spans="1:31" x14ac:dyDescent="0.3">
      <c r="A5099">
        <v>2463135</v>
      </c>
      <c r="B5099">
        <v>1</v>
      </c>
      <c r="C5099" t="s">
        <v>81</v>
      </c>
      <c r="D5099" t="s">
        <v>123</v>
      </c>
      <c r="E5099" t="s">
        <v>147</v>
      </c>
      <c r="F5099" t="s">
        <v>14814</v>
      </c>
      <c r="G5099" t="s">
        <v>149</v>
      </c>
      <c r="H5099" t="s">
        <v>135</v>
      </c>
      <c r="I5099" t="s">
        <v>136</v>
      </c>
      <c r="J5099" t="s">
        <v>137</v>
      </c>
      <c r="K5099" t="s">
        <v>138</v>
      </c>
      <c r="L5099" t="s">
        <v>14815</v>
      </c>
      <c r="M5099" t="s">
        <v>14816</v>
      </c>
      <c r="N5099">
        <v>2.3397222219999998</v>
      </c>
      <c r="O5099">
        <v>1</v>
      </c>
      <c r="P5099">
        <v>377</v>
      </c>
      <c r="Q5099">
        <v>8</v>
      </c>
      <c r="R5099">
        <v>13</v>
      </c>
      <c r="S5099">
        <v>4</v>
      </c>
      <c r="T5099">
        <v>18</v>
      </c>
      <c r="U5099">
        <v>2</v>
      </c>
      <c r="V5099">
        <v>0</v>
      </c>
      <c r="W5099">
        <v>2.497143322221386E-2</v>
      </c>
      <c r="X5099">
        <v>188.86096959524988</v>
      </c>
      <c r="Y5099">
        <v>90.679089783910371</v>
      </c>
      <c r="Z5099">
        <v>5.8444748204554235</v>
      </c>
      <c r="AA5099">
        <v>158.16003588615331</v>
      </c>
      <c r="AB5099">
        <v>35.533617881878605</v>
      </c>
      <c r="AC5099">
        <v>135.99006224538755</v>
      </c>
      <c r="AD5099">
        <v>0</v>
      </c>
      <c r="AE5099">
        <v>615.09322164625746</v>
      </c>
    </row>
    <row r="5100" spans="1:31" x14ac:dyDescent="0.3">
      <c r="A5100">
        <v>2482697</v>
      </c>
      <c r="B5100">
        <v>1</v>
      </c>
      <c r="C5100" t="s">
        <v>80</v>
      </c>
      <c r="D5100" t="s">
        <v>105</v>
      </c>
      <c r="E5100" t="s">
        <v>169</v>
      </c>
      <c r="F5100" t="s">
        <v>8024</v>
      </c>
      <c r="G5100" t="s">
        <v>149</v>
      </c>
      <c r="H5100" t="s">
        <v>135</v>
      </c>
      <c r="I5100" t="s">
        <v>136</v>
      </c>
      <c r="J5100" t="s">
        <v>137</v>
      </c>
      <c r="K5100" t="s">
        <v>138</v>
      </c>
      <c r="L5100" t="s">
        <v>14817</v>
      </c>
      <c r="M5100" t="s">
        <v>14818</v>
      </c>
      <c r="N5100">
        <v>0.62250000000000005</v>
      </c>
      <c r="O5100">
        <v>11</v>
      </c>
      <c r="P5100">
        <v>1048</v>
      </c>
      <c r="Q5100">
        <v>17</v>
      </c>
      <c r="R5100">
        <v>593</v>
      </c>
      <c r="S5100">
        <v>31</v>
      </c>
      <c r="T5100">
        <v>160</v>
      </c>
      <c r="U5100">
        <v>0</v>
      </c>
      <c r="V5100">
        <v>1</v>
      </c>
      <c r="W5100">
        <v>3.5478723455660015</v>
      </c>
      <c r="X5100">
        <v>166.31135863720783</v>
      </c>
      <c r="Y5100">
        <v>35.27702671758238</v>
      </c>
      <c r="Z5100">
        <v>29.672789618062765</v>
      </c>
      <c r="AA5100">
        <v>43.932236909683141</v>
      </c>
      <c r="AB5100">
        <v>83.683138452210741</v>
      </c>
      <c r="AC5100">
        <v>0</v>
      </c>
      <c r="AD5100">
        <v>4.5201638004415692</v>
      </c>
      <c r="AE5100">
        <v>366.94458648075442</v>
      </c>
    </row>
    <row r="5101" spans="1:31" x14ac:dyDescent="0.3">
      <c r="A5101">
        <v>2462803</v>
      </c>
      <c r="B5101">
        <v>1</v>
      </c>
      <c r="C5101" t="s">
        <v>80</v>
      </c>
      <c r="D5101" t="s">
        <v>82</v>
      </c>
      <c r="E5101" t="s">
        <v>141</v>
      </c>
      <c r="F5101" t="s">
        <v>2547</v>
      </c>
      <c r="G5101" t="s">
        <v>263</v>
      </c>
      <c r="H5101" t="s">
        <v>144</v>
      </c>
      <c r="I5101" t="s">
        <v>136</v>
      </c>
      <c r="J5101" t="s">
        <v>3</v>
      </c>
      <c r="K5101" t="s">
        <v>138</v>
      </c>
      <c r="L5101" t="s">
        <v>14819</v>
      </c>
      <c r="M5101" t="s">
        <v>14820</v>
      </c>
      <c r="N5101">
        <v>2.3427777769999998</v>
      </c>
      <c r="O5101">
        <v>0</v>
      </c>
      <c r="P5101">
        <v>89</v>
      </c>
      <c r="Q5101">
        <v>0</v>
      </c>
      <c r="R5101">
        <v>0</v>
      </c>
      <c r="S5101">
        <v>0</v>
      </c>
      <c r="T5101">
        <v>1</v>
      </c>
      <c r="U5101">
        <v>0</v>
      </c>
      <c r="V5101">
        <v>0</v>
      </c>
      <c r="W5101">
        <v>0</v>
      </c>
      <c r="X5101">
        <v>22.979742589534144</v>
      </c>
      <c r="Y5101">
        <v>0</v>
      </c>
      <c r="Z5101">
        <v>0</v>
      </c>
      <c r="AA5101">
        <v>0</v>
      </c>
      <c r="AB5101">
        <v>0</v>
      </c>
      <c r="AC5101">
        <v>0</v>
      </c>
      <c r="AD5101">
        <v>0</v>
      </c>
      <c r="AE5101">
        <v>22.979742589534144</v>
      </c>
    </row>
    <row r="5102" spans="1:31" x14ac:dyDescent="0.3">
      <c r="A5102">
        <v>2463278</v>
      </c>
      <c r="B5102">
        <v>1</v>
      </c>
      <c r="C5102" t="s">
        <v>80</v>
      </c>
      <c r="D5102" t="s">
        <v>103</v>
      </c>
      <c r="E5102" t="s">
        <v>141</v>
      </c>
      <c r="F5102" t="s">
        <v>14821</v>
      </c>
      <c r="G5102" t="s">
        <v>156</v>
      </c>
      <c r="H5102" t="s">
        <v>144</v>
      </c>
      <c r="I5102" t="s">
        <v>136</v>
      </c>
      <c r="J5102" t="s">
        <v>137</v>
      </c>
      <c r="K5102" t="s">
        <v>138</v>
      </c>
      <c r="L5102" t="s">
        <v>14822</v>
      </c>
      <c r="M5102" t="s">
        <v>14823</v>
      </c>
      <c r="N5102">
        <v>0.94444444400000005</v>
      </c>
      <c r="O5102">
        <v>0</v>
      </c>
      <c r="P5102">
        <v>83</v>
      </c>
      <c r="Q5102">
        <v>0</v>
      </c>
      <c r="R5102">
        <v>0</v>
      </c>
      <c r="S5102">
        <v>0</v>
      </c>
      <c r="T5102">
        <v>3</v>
      </c>
      <c r="U5102">
        <v>0</v>
      </c>
      <c r="V5102">
        <v>0</v>
      </c>
      <c r="W5102">
        <v>0</v>
      </c>
      <c r="X5102">
        <v>24.647811926437775</v>
      </c>
      <c r="Y5102">
        <v>0</v>
      </c>
      <c r="Z5102">
        <v>0</v>
      </c>
      <c r="AA5102">
        <v>0</v>
      </c>
      <c r="AB5102">
        <v>36.05839326373998</v>
      </c>
      <c r="AC5102">
        <v>0</v>
      </c>
      <c r="AD5102">
        <v>0</v>
      </c>
      <c r="AE5102">
        <v>60.706205190177755</v>
      </c>
    </row>
    <row r="5103" spans="1:31" x14ac:dyDescent="0.3">
      <c r="A5103">
        <v>2462866</v>
      </c>
      <c r="B5103">
        <v>1</v>
      </c>
      <c r="C5103" t="s">
        <v>81</v>
      </c>
      <c r="D5103" t="s">
        <v>113</v>
      </c>
      <c r="E5103" t="s">
        <v>173</v>
      </c>
      <c r="F5103" t="s">
        <v>14824</v>
      </c>
      <c r="G5103" t="s">
        <v>461</v>
      </c>
      <c r="H5103" t="s">
        <v>144</v>
      </c>
      <c r="I5103" t="s">
        <v>136</v>
      </c>
      <c r="J5103" t="s">
        <v>137</v>
      </c>
      <c r="K5103" t="s">
        <v>138</v>
      </c>
      <c r="L5103" t="s">
        <v>14825</v>
      </c>
      <c r="M5103" t="s">
        <v>14826</v>
      </c>
      <c r="N5103">
        <v>1.42</v>
      </c>
      <c r="O5103">
        <v>0</v>
      </c>
      <c r="P5103">
        <v>0</v>
      </c>
      <c r="Q5103">
        <v>0</v>
      </c>
      <c r="R5103">
        <v>0</v>
      </c>
      <c r="S5103">
        <v>0</v>
      </c>
      <c r="T5103">
        <v>1</v>
      </c>
      <c r="U5103">
        <v>0</v>
      </c>
      <c r="V5103">
        <v>0</v>
      </c>
      <c r="W5103">
        <v>0</v>
      </c>
      <c r="X5103">
        <v>0</v>
      </c>
      <c r="Y5103">
        <v>0</v>
      </c>
      <c r="Z5103">
        <v>0</v>
      </c>
      <c r="AA5103">
        <v>0</v>
      </c>
      <c r="AB5103">
        <v>0.40333512673124905</v>
      </c>
      <c r="AC5103">
        <v>0</v>
      </c>
      <c r="AD5103">
        <v>0</v>
      </c>
      <c r="AE5103">
        <v>0.40333512673124905</v>
      </c>
    </row>
    <row r="5104" spans="1:31" x14ac:dyDescent="0.3">
      <c r="A5104">
        <v>2462823</v>
      </c>
      <c r="B5104">
        <v>1</v>
      </c>
      <c r="C5104" t="s">
        <v>80</v>
      </c>
      <c r="D5104" t="s">
        <v>93</v>
      </c>
      <c r="E5104" t="s">
        <v>147</v>
      </c>
      <c r="F5104" t="s">
        <v>14827</v>
      </c>
      <c r="G5104" t="s">
        <v>134</v>
      </c>
      <c r="H5104" t="s">
        <v>135</v>
      </c>
      <c r="I5104" t="s">
        <v>136</v>
      </c>
      <c r="J5104" t="s">
        <v>137</v>
      </c>
      <c r="K5104" t="s">
        <v>138</v>
      </c>
      <c r="L5104" t="s">
        <v>14828</v>
      </c>
      <c r="M5104" t="s">
        <v>14829</v>
      </c>
      <c r="N5104">
        <v>3.2311111110000001</v>
      </c>
      <c r="O5104">
        <v>0</v>
      </c>
      <c r="P5104">
        <v>66</v>
      </c>
      <c r="Q5104">
        <v>24</v>
      </c>
      <c r="R5104">
        <v>169</v>
      </c>
      <c r="S5104">
        <v>3</v>
      </c>
      <c r="T5104">
        <v>48</v>
      </c>
      <c r="U5104">
        <v>0</v>
      </c>
      <c r="V5104">
        <v>0</v>
      </c>
      <c r="W5104">
        <v>0</v>
      </c>
      <c r="X5104">
        <v>101.33985109907958</v>
      </c>
      <c r="Y5104">
        <v>122.15910081763967</v>
      </c>
      <c r="Z5104">
        <v>536.01668159838823</v>
      </c>
      <c r="AA5104">
        <v>73.916769226015845</v>
      </c>
      <c r="AB5104">
        <v>126.48737726377963</v>
      </c>
      <c r="AC5104">
        <v>0</v>
      </c>
      <c r="AD5104">
        <v>0</v>
      </c>
      <c r="AE5104">
        <v>959.91978000490303</v>
      </c>
    </row>
    <row r="5105" spans="1:31" x14ac:dyDescent="0.3">
      <c r="A5105">
        <v>2463464</v>
      </c>
      <c r="B5105">
        <v>1</v>
      </c>
      <c r="C5105" t="s">
        <v>81</v>
      </c>
      <c r="D5105" t="s">
        <v>117</v>
      </c>
      <c r="E5105" t="s">
        <v>147</v>
      </c>
      <c r="F5105" t="s">
        <v>14830</v>
      </c>
      <c r="G5105" t="s">
        <v>134</v>
      </c>
      <c r="H5105" t="s">
        <v>135</v>
      </c>
      <c r="I5105" t="s">
        <v>136</v>
      </c>
      <c r="J5105" t="s">
        <v>137</v>
      </c>
      <c r="K5105" t="s">
        <v>138</v>
      </c>
      <c r="L5105" t="s">
        <v>14831</v>
      </c>
      <c r="M5105" t="s">
        <v>14832</v>
      </c>
      <c r="N5105">
        <v>0.81388888800000003</v>
      </c>
      <c r="O5105">
        <v>0</v>
      </c>
      <c r="P5105">
        <v>63</v>
      </c>
      <c r="Q5105">
        <v>0</v>
      </c>
      <c r="R5105">
        <v>0</v>
      </c>
      <c r="S5105">
        <v>0</v>
      </c>
      <c r="T5105">
        <v>2</v>
      </c>
      <c r="U5105">
        <v>0</v>
      </c>
      <c r="V5105">
        <v>0</v>
      </c>
      <c r="W5105">
        <v>0</v>
      </c>
      <c r="X5105">
        <v>3.5188406363916189</v>
      </c>
      <c r="Y5105">
        <v>0</v>
      </c>
      <c r="Z5105">
        <v>0</v>
      </c>
      <c r="AA5105">
        <v>0</v>
      </c>
      <c r="AB5105">
        <v>1.0109917100411801E-4</v>
      </c>
      <c r="AC5105">
        <v>0</v>
      </c>
      <c r="AD5105">
        <v>0</v>
      </c>
      <c r="AE5105">
        <v>3.5189417355626231</v>
      </c>
    </row>
    <row r="5106" spans="1:31" x14ac:dyDescent="0.3">
      <c r="A5106">
        <v>2462972</v>
      </c>
      <c r="B5106">
        <v>1</v>
      </c>
      <c r="C5106" t="s">
        <v>80</v>
      </c>
      <c r="D5106" t="s">
        <v>84</v>
      </c>
      <c r="E5106" t="s">
        <v>141</v>
      </c>
      <c r="F5106" t="s">
        <v>14833</v>
      </c>
      <c r="G5106" t="s">
        <v>143</v>
      </c>
      <c r="H5106" t="s">
        <v>144</v>
      </c>
      <c r="I5106" t="s">
        <v>136</v>
      </c>
      <c r="J5106" t="s">
        <v>137</v>
      </c>
      <c r="K5106" t="s">
        <v>138</v>
      </c>
      <c r="L5106" t="s">
        <v>14834</v>
      </c>
      <c r="M5106" t="s">
        <v>14835</v>
      </c>
      <c r="N5106">
        <v>0.639444444</v>
      </c>
      <c r="O5106">
        <v>0</v>
      </c>
      <c r="P5106">
        <v>154</v>
      </c>
      <c r="Q5106">
        <v>0</v>
      </c>
      <c r="R5106">
        <v>0</v>
      </c>
      <c r="S5106">
        <v>0</v>
      </c>
      <c r="T5106">
        <v>10</v>
      </c>
      <c r="U5106">
        <v>0</v>
      </c>
      <c r="V5106">
        <v>0</v>
      </c>
      <c r="W5106">
        <v>0</v>
      </c>
      <c r="X5106">
        <v>25.966774333076877</v>
      </c>
      <c r="Y5106">
        <v>0</v>
      </c>
      <c r="Z5106">
        <v>0</v>
      </c>
      <c r="AA5106">
        <v>0</v>
      </c>
      <c r="AB5106">
        <v>4.4722720937367502</v>
      </c>
      <c r="AC5106">
        <v>0</v>
      </c>
      <c r="AD5106">
        <v>0</v>
      </c>
      <c r="AE5106">
        <v>30.439046426813626</v>
      </c>
    </row>
    <row r="5107" spans="1:31" x14ac:dyDescent="0.3">
      <c r="A5107">
        <v>2462909</v>
      </c>
      <c r="B5107">
        <v>1</v>
      </c>
      <c r="C5107" t="s">
        <v>80</v>
      </c>
      <c r="D5107" t="s">
        <v>82</v>
      </c>
      <c r="E5107" t="s">
        <v>141</v>
      </c>
      <c r="F5107" t="s">
        <v>14836</v>
      </c>
      <c r="G5107" t="s">
        <v>263</v>
      </c>
      <c r="H5107" t="s">
        <v>144</v>
      </c>
      <c r="I5107" t="s">
        <v>136</v>
      </c>
      <c r="J5107" t="s">
        <v>3</v>
      </c>
      <c r="K5107" t="s">
        <v>138</v>
      </c>
      <c r="L5107" t="s">
        <v>14837</v>
      </c>
      <c r="M5107" t="s">
        <v>14838</v>
      </c>
      <c r="N5107">
        <v>1.4416666659999999</v>
      </c>
      <c r="O5107">
        <v>0</v>
      </c>
      <c r="P5107">
        <v>28</v>
      </c>
      <c r="Q5107">
        <v>0</v>
      </c>
      <c r="R5107">
        <v>0</v>
      </c>
      <c r="S5107">
        <v>0</v>
      </c>
      <c r="T5107">
        <v>0</v>
      </c>
      <c r="U5107">
        <v>0</v>
      </c>
      <c r="V5107">
        <v>0</v>
      </c>
      <c r="W5107">
        <v>0</v>
      </c>
      <c r="X5107">
        <v>11.758601718346316</v>
      </c>
      <c r="Y5107">
        <v>0</v>
      </c>
      <c r="Z5107">
        <v>0</v>
      </c>
      <c r="AA5107">
        <v>0</v>
      </c>
      <c r="AB5107">
        <v>0</v>
      </c>
      <c r="AC5107">
        <v>0</v>
      </c>
      <c r="AD5107">
        <v>0</v>
      </c>
      <c r="AE5107">
        <v>11.758601718346316</v>
      </c>
    </row>
    <row r="5108" spans="1:31" x14ac:dyDescent="0.3">
      <c r="A5108">
        <v>2462886</v>
      </c>
      <c r="B5108">
        <v>1</v>
      </c>
      <c r="C5108" t="s">
        <v>80</v>
      </c>
      <c r="D5108" t="s">
        <v>96</v>
      </c>
      <c r="E5108" t="s">
        <v>173</v>
      </c>
      <c r="F5108" t="s">
        <v>14839</v>
      </c>
      <c r="G5108" t="s">
        <v>461</v>
      </c>
      <c r="H5108" t="s">
        <v>144</v>
      </c>
      <c r="I5108" t="s">
        <v>136</v>
      </c>
      <c r="J5108" t="s">
        <v>137</v>
      </c>
      <c r="K5108" t="s">
        <v>138</v>
      </c>
      <c r="L5108" t="s">
        <v>14840</v>
      </c>
      <c r="M5108" t="s">
        <v>14841</v>
      </c>
      <c r="N5108">
        <v>0.90249999999999997</v>
      </c>
      <c r="O5108">
        <v>0</v>
      </c>
      <c r="P5108">
        <v>0</v>
      </c>
      <c r="Q5108">
        <v>0</v>
      </c>
      <c r="R5108">
        <v>0</v>
      </c>
      <c r="S5108">
        <v>0</v>
      </c>
      <c r="T5108">
        <v>5</v>
      </c>
      <c r="U5108">
        <v>0</v>
      </c>
      <c r="V5108">
        <v>0</v>
      </c>
      <c r="W5108">
        <v>0</v>
      </c>
      <c r="X5108">
        <v>0</v>
      </c>
      <c r="Y5108">
        <v>0</v>
      </c>
      <c r="Z5108">
        <v>0</v>
      </c>
      <c r="AA5108">
        <v>0</v>
      </c>
      <c r="AB5108">
        <v>14.400452509994846</v>
      </c>
      <c r="AC5108">
        <v>0</v>
      </c>
      <c r="AD5108">
        <v>0</v>
      </c>
      <c r="AE5108">
        <v>14.400452509994846</v>
      </c>
    </row>
    <row r="5109" spans="1:31" x14ac:dyDescent="0.3">
      <c r="A5109">
        <v>2463218</v>
      </c>
      <c r="B5109">
        <v>1</v>
      </c>
      <c r="C5109" t="s">
        <v>80</v>
      </c>
      <c r="D5109" t="s">
        <v>83</v>
      </c>
      <c r="E5109" t="s">
        <v>173</v>
      </c>
      <c r="F5109" t="s">
        <v>14842</v>
      </c>
      <c r="G5109" t="s">
        <v>179</v>
      </c>
      <c r="H5109" t="s">
        <v>144</v>
      </c>
      <c r="I5109" t="s">
        <v>136</v>
      </c>
      <c r="J5109" t="s">
        <v>137</v>
      </c>
      <c r="K5109" t="s">
        <v>138</v>
      </c>
      <c r="L5109" t="s">
        <v>14843</v>
      </c>
      <c r="M5109" t="s">
        <v>14844</v>
      </c>
      <c r="N5109">
        <v>4.1472222219999999</v>
      </c>
      <c r="O5109">
        <v>0</v>
      </c>
      <c r="P5109">
        <v>9</v>
      </c>
      <c r="Q5109">
        <v>0</v>
      </c>
      <c r="R5109">
        <v>0</v>
      </c>
      <c r="S5109">
        <v>0</v>
      </c>
      <c r="T5109">
        <v>0</v>
      </c>
      <c r="U5109">
        <v>0</v>
      </c>
      <c r="V5109">
        <v>0</v>
      </c>
      <c r="W5109">
        <v>0</v>
      </c>
      <c r="X5109">
        <v>10.886576288752392</v>
      </c>
      <c r="Y5109">
        <v>0</v>
      </c>
      <c r="Z5109">
        <v>0</v>
      </c>
      <c r="AA5109">
        <v>0</v>
      </c>
      <c r="AB5109">
        <v>0</v>
      </c>
      <c r="AC5109">
        <v>0</v>
      </c>
      <c r="AD5109">
        <v>0</v>
      </c>
      <c r="AE5109">
        <v>10.886576288752392</v>
      </c>
    </row>
    <row r="5110" spans="1:31" x14ac:dyDescent="0.3">
      <c r="A5110">
        <v>2462863</v>
      </c>
      <c r="B5110">
        <v>1</v>
      </c>
      <c r="C5110" t="s">
        <v>81</v>
      </c>
      <c r="D5110" t="s">
        <v>128</v>
      </c>
      <c r="E5110" t="s">
        <v>284</v>
      </c>
      <c r="F5110" t="s">
        <v>6432</v>
      </c>
      <c r="G5110" t="s">
        <v>226</v>
      </c>
      <c r="H5110" t="s">
        <v>135</v>
      </c>
      <c r="I5110" t="s">
        <v>136</v>
      </c>
      <c r="J5110" t="s">
        <v>137</v>
      </c>
      <c r="K5110" t="s">
        <v>162</v>
      </c>
      <c r="L5110" t="s">
        <v>14845</v>
      </c>
      <c r="M5110" t="s">
        <v>14846</v>
      </c>
      <c r="N5110">
        <v>0.78444444400000002</v>
      </c>
      <c r="O5110">
        <v>0</v>
      </c>
      <c r="P5110">
        <v>5055</v>
      </c>
      <c r="Q5110">
        <v>7</v>
      </c>
      <c r="R5110">
        <v>24</v>
      </c>
      <c r="S5110">
        <v>9</v>
      </c>
      <c r="T5110">
        <v>204</v>
      </c>
      <c r="U5110">
        <v>1</v>
      </c>
      <c r="V5110">
        <v>0</v>
      </c>
      <c r="W5110">
        <v>0</v>
      </c>
      <c r="X5110">
        <v>952.3802243862275</v>
      </c>
      <c r="Y5110">
        <v>15.694517930244535</v>
      </c>
      <c r="Z5110">
        <v>8.7518547286034707</v>
      </c>
      <c r="AA5110">
        <v>257.96912631159921</v>
      </c>
      <c r="AB5110">
        <v>283.8377187871771</v>
      </c>
      <c r="AC5110">
        <v>455.56482576295008</v>
      </c>
      <c r="AD5110">
        <v>0</v>
      </c>
      <c r="AE5110">
        <v>1974.1982679068019</v>
      </c>
    </row>
    <row r="5111" spans="1:31" x14ac:dyDescent="0.3">
      <c r="A5111">
        <v>2463049</v>
      </c>
      <c r="B5111">
        <v>1</v>
      </c>
      <c r="C5111" t="s">
        <v>80</v>
      </c>
      <c r="D5111" t="s">
        <v>110</v>
      </c>
      <c r="E5111" t="s">
        <v>159</v>
      </c>
      <c r="F5111" t="s">
        <v>14847</v>
      </c>
      <c r="G5111" t="s">
        <v>599</v>
      </c>
      <c r="H5111" t="s">
        <v>144</v>
      </c>
      <c r="I5111" t="s">
        <v>136</v>
      </c>
      <c r="J5111" t="s">
        <v>137</v>
      </c>
      <c r="K5111" t="s">
        <v>138</v>
      </c>
      <c r="L5111" t="s">
        <v>14848</v>
      </c>
      <c r="M5111" t="s">
        <v>14849</v>
      </c>
      <c r="N5111">
        <v>1.155</v>
      </c>
      <c r="O5111">
        <v>0</v>
      </c>
      <c r="P5111">
        <v>480</v>
      </c>
      <c r="Q5111">
        <v>0</v>
      </c>
      <c r="R5111">
        <v>0</v>
      </c>
      <c r="S5111">
        <v>0</v>
      </c>
      <c r="T5111">
        <v>59</v>
      </c>
      <c r="U5111">
        <v>0</v>
      </c>
      <c r="V5111">
        <v>2</v>
      </c>
      <c r="W5111">
        <v>0</v>
      </c>
      <c r="X5111">
        <v>211.70349015353983</v>
      </c>
      <c r="Y5111">
        <v>0</v>
      </c>
      <c r="Z5111">
        <v>0</v>
      </c>
      <c r="AA5111">
        <v>0</v>
      </c>
      <c r="AB5111">
        <v>96.722641810236055</v>
      </c>
      <c r="AC5111">
        <v>0</v>
      </c>
      <c r="AD5111">
        <v>18.32375092379494</v>
      </c>
      <c r="AE5111">
        <v>326.74988288757083</v>
      </c>
    </row>
    <row r="5112" spans="1:31" x14ac:dyDescent="0.3">
      <c r="A5112">
        <v>2462840</v>
      </c>
      <c r="B5112">
        <v>1</v>
      </c>
      <c r="C5112" t="s">
        <v>80</v>
      </c>
      <c r="D5112" t="s">
        <v>84</v>
      </c>
      <c r="E5112" t="s">
        <v>141</v>
      </c>
      <c r="F5112" t="s">
        <v>14850</v>
      </c>
      <c r="G5112" t="s">
        <v>219</v>
      </c>
      <c r="H5112" t="s">
        <v>144</v>
      </c>
      <c r="I5112" t="s">
        <v>136</v>
      </c>
      <c r="J5112" t="s">
        <v>3</v>
      </c>
      <c r="K5112" t="s">
        <v>138</v>
      </c>
      <c r="L5112" t="s">
        <v>14851</v>
      </c>
      <c r="M5112" t="s">
        <v>14852</v>
      </c>
      <c r="N5112">
        <v>6.0544444439999996</v>
      </c>
      <c r="O5112">
        <v>0</v>
      </c>
      <c r="P5112">
        <v>1</v>
      </c>
      <c r="Q5112">
        <v>0</v>
      </c>
      <c r="R5112">
        <v>0</v>
      </c>
      <c r="S5112">
        <v>0</v>
      </c>
      <c r="T5112">
        <v>4</v>
      </c>
      <c r="U5112">
        <v>0</v>
      </c>
      <c r="V5112">
        <v>1</v>
      </c>
      <c r="W5112">
        <v>0</v>
      </c>
      <c r="X5112">
        <v>0.52432821177318301</v>
      </c>
      <c r="Y5112">
        <v>0</v>
      </c>
      <c r="Z5112">
        <v>0</v>
      </c>
      <c r="AA5112">
        <v>0</v>
      </c>
      <c r="AB5112">
        <v>21.720967160778692</v>
      </c>
      <c r="AC5112">
        <v>0</v>
      </c>
      <c r="AD5112">
        <v>43.739254617316568</v>
      </c>
      <c r="AE5112">
        <v>65.984549989868441</v>
      </c>
    </row>
    <row r="5113" spans="1:31" x14ac:dyDescent="0.3">
      <c r="A5113">
        <v>2463404</v>
      </c>
      <c r="B5113">
        <v>1</v>
      </c>
      <c r="C5113" t="s">
        <v>81</v>
      </c>
      <c r="D5113" t="s">
        <v>122</v>
      </c>
      <c r="E5113" t="s">
        <v>141</v>
      </c>
      <c r="F5113" t="s">
        <v>11341</v>
      </c>
      <c r="G5113" t="s">
        <v>156</v>
      </c>
      <c r="H5113" t="s">
        <v>144</v>
      </c>
      <c r="I5113" t="s">
        <v>136</v>
      </c>
      <c r="J5113" t="s">
        <v>137</v>
      </c>
      <c r="K5113" t="s">
        <v>138</v>
      </c>
      <c r="L5113" t="s">
        <v>14853</v>
      </c>
      <c r="M5113" t="s">
        <v>14854</v>
      </c>
      <c r="N5113">
        <v>0.48888888800000002</v>
      </c>
      <c r="O5113">
        <v>0</v>
      </c>
      <c r="P5113">
        <v>138</v>
      </c>
      <c r="Q5113">
        <v>0</v>
      </c>
      <c r="R5113">
        <v>0</v>
      </c>
      <c r="S5113">
        <v>0</v>
      </c>
      <c r="T5113">
        <v>1</v>
      </c>
      <c r="U5113">
        <v>0</v>
      </c>
      <c r="V5113">
        <v>0</v>
      </c>
      <c r="W5113">
        <v>0</v>
      </c>
      <c r="X5113">
        <v>16.315442196908258</v>
      </c>
      <c r="Y5113">
        <v>0</v>
      </c>
      <c r="Z5113">
        <v>0</v>
      </c>
      <c r="AA5113">
        <v>0</v>
      </c>
      <c r="AB5113">
        <v>0.16652787428721202</v>
      </c>
      <c r="AC5113">
        <v>0</v>
      </c>
      <c r="AD5113">
        <v>0</v>
      </c>
      <c r="AE5113">
        <v>16.48197007119547</v>
      </c>
    </row>
    <row r="5114" spans="1:31" x14ac:dyDescent="0.3">
      <c r="A5114">
        <v>2462903</v>
      </c>
      <c r="B5114">
        <v>1</v>
      </c>
      <c r="C5114" t="s">
        <v>80</v>
      </c>
      <c r="D5114" t="s">
        <v>99</v>
      </c>
      <c r="E5114" t="s">
        <v>159</v>
      </c>
      <c r="F5114" t="s">
        <v>14855</v>
      </c>
      <c r="G5114" t="s">
        <v>161</v>
      </c>
      <c r="H5114" t="s">
        <v>144</v>
      </c>
      <c r="I5114" t="s">
        <v>136</v>
      </c>
      <c r="J5114" t="s">
        <v>137</v>
      </c>
      <c r="K5114" t="s">
        <v>162</v>
      </c>
      <c r="L5114" t="s">
        <v>14856</v>
      </c>
      <c r="M5114" t="s">
        <v>14857</v>
      </c>
      <c r="N5114">
        <v>9.9630555550000004</v>
      </c>
      <c r="O5114">
        <v>0</v>
      </c>
      <c r="P5114">
        <v>81</v>
      </c>
      <c r="Q5114">
        <v>0</v>
      </c>
      <c r="R5114">
        <v>17</v>
      </c>
      <c r="S5114">
        <v>0</v>
      </c>
      <c r="T5114">
        <v>16</v>
      </c>
      <c r="U5114">
        <v>0</v>
      </c>
      <c r="V5114">
        <v>0</v>
      </c>
      <c r="W5114">
        <v>0</v>
      </c>
      <c r="X5114">
        <v>126.13210936047871</v>
      </c>
      <c r="Y5114">
        <v>0</v>
      </c>
      <c r="Z5114">
        <v>15.881542526155441</v>
      </c>
      <c r="AA5114">
        <v>0</v>
      </c>
      <c r="AB5114">
        <v>56.16462935470075</v>
      </c>
      <c r="AC5114">
        <v>0</v>
      </c>
      <c r="AD5114">
        <v>0</v>
      </c>
      <c r="AE5114">
        <v>198.1782812413349</v>
      </c>
    </row>
    <row r="5115" spans="1:31" x14ac:dyDescent="0.3">
      <c r="A5115">
        <v>2463341</v>
      </c>
      <c r="B5115">
        <v>1</v>
      </c>
      <c r="C5115" t="s">
        <v>80</v>
      </c>
      <c r="D5115" t="s">
        <v>97</v>
      </c>
      <c r="E5115" t="s">
        <v>173</v>
      </c>
      <c r="F5115" t="s">
        <v>14858</v>
      </c>
      <c r="G5115" t="s">
        <v>219</v>
      </c>
      <c r="H5115" t="s">
        <v>144</v>
      </c>
      <c r="I5115" t="s">
        <v>136</v>
      </c>
      <c r="J5115" t="s">
        <v>137</v>
      </c>
      <c r="K5115" t="s">
        <v>138</v>
      </c>
      <c r="L5115" t="s">
        <v>14859</v>
      </c>
      <c r="M5115" t="s">
        <v>14860</v>
      </c>
      <c r="N5115">
        <v>2.5758333329999998</v>
      </c>
      <c r="O5115">
        <v>0</v>
      </c>
      <c r="P5115">
        <v>1</v>
      </c>
      <c r="Q5115">
        <v>0</v>
      </c>
      <c r="R5115">
        <v>0</v>
      </c>
      <c r="S5115">
        <v>0</v>
      </c>
      <c r="T5115">
        <v>1</v>
      </c>
      <c r="U5115">
        <v>0</v>
      </c>
      <c r="V5115">
        <v>0</v>
      </c>
      <c r="W5115">
        <v>0</v>
      </c>
      <c r="X5115">
        <v>1.7805604070813361</v>
      </c>
      <c r="Y5115">
        <v>0</v>
      </c>
      <c r="Z5115">
        <v>0</v>
      </c>
      <c r="AA5115">
        <v>0</v>
      </c>
      <c r="AB5115">
        <v>0.92176416180547638</v>
      </c>
      <c r="AC5115">
        <v>0</v>
      </c>
      <c r="AD5115">
        <v>0</v>
      </c>
      <c r="AE5115">
        <v>2.7023245688868123</v>
      </c>
    </row>
    <row r="5116" spans="1:31" x14ac:dyDescent="0.3">
      <c r="A5116">
        <v>2462949</v>
      </c>
      <c r="B5116">
        <v>1</v>
      </c>
      <c r="C5116" t="s">
        <v>80</v>
      </c>
      <c r="D5116" t="s">
        <v>94</v>
      </c>
      <c r="E5116" t="s">
        <v>147</v>
      </c>
      <c r="F5116" t="s">
        <v>14861</v>
      </c>
      <c r="G5116" t="s">
        <v>226</v>
      </c>
      <c r="H5116" t="s">
        <v>135</v>
      </c>
      <c r="I5116" t="s">
        <v>136</v>
      </c>
      <c r="J5116" t="s">
        <v>137</v>
      </c>
      <c r="K5116" t="s">
        <v>162</v>
      </c>
      <c r="L5116" t="s">
        <v>14862</v>
      </c>
      <c r="M5116" t="s">
        <v>14863</v>
      </c>
      <c r="N5116">
        <v>1.483055555</v>
      </c>
      <c r="O5116">
        <v>0</v>
      </c>
      <c r="P5116">
        <v>492</v>
      </c>
      <c r="Q5116">
        <v>0</v>
      </c>
      <c r="R5116">
        <v>0</v>
      </c>
      <c r="S5116">
        <v>0</v>
      </c>
      <c r="T5116">
        <v>20</v>
      </c>
      <c r="U5116">
        <v>0</v>
      </c>
      <c r="V5116">
        <v>0</v>
      </c>
      <c r="W5116">
        <v>0</v>
      </c>
      <c r="X5116">
        <v>190.20724227002671</v>
      </c>
      <c r="Y5116">
        <v>0</v>
      </c>
      <c r="Z5116">
        <v>0</v>
      </c>
      <c r="AA5116">
        <v>0</v>
      </c>
      <c r="AB5116">
        <v>26.398797737676823</v>
      </c>
      <c r="AC5116">
        <v>0</v>
      </c>
      <c r="AD5116">
        <v>0</v>
      </c>
      <c r="AE5116">
        <v>216.60604000770354</v>
      </c>
    </row>
    <row r="5117" spans="1:31" x14ac:dyDescent="0.3">
      <c r="A5117">
        <v>2463487</v>
      </c>
      <c r="B5117">
        <v>1</v>
      </c>
      <c r="C5117" t="s">
        <v>80</v>
      </c>
      <c r="D5117" t="s">
        <v>85</v>
      </c>
      <c r="E5117" t="s">
        <v>182</v>
      </c>
      <c r="F5117" t="s">
        <v>12197</v>
      </c>
      <c r="G5117" t="s">
        <v>156</v>
      </c>
      <c r="H5117" t="s">
        <v>144</v>
      </c>
      <c r="I5117" t="s">
        <v>136</v>
      </c>
      <c r="J5117" t="s">
        <v>137</v>
      </c>
      <c r="K5117" t="s">
        <v>138</v>
      </c>
      <c r="L5117" t="s">
        <v>14864</v>
      </c>
      <c r="M5117" t="s">
        <v>14865</v>
      </c>
      <c r="N5117">
        <v>0.435</v>
      </c>
      <c r="O5117">
        <v>0</v>
      </c>
      <c r="P5117">
        <v>64</v>
      </c>
      <c r="Q5117">
        <v>0</v>
      </c>
      <c r="R5117">
        <v>0</v>
      </c>
      <c r="S5117">
        <v>0</v>
      </c>
      <c r="T5117">
        <v>32</v>
      </c>
      <c r="U5117">
        <v>0</v>
      </c>
      <c r="V5117">
        <v>0</v>
      </c>
      <c r="W5117">
        <v>0</v>
      </c>
      <c r="X5117">
        <v>8.4595589571005707</v>
      </c>
      <c r="Y5117">
        <v>0</v>
      </c>
      <c r="Z5117">
        <v>0</v>
      </c>
      <c r="AA5117">
        <v>0</v>
      </c>
      <c r="AB5117">
        <v>4.4531963739829488</v>
      </c>
      <c r="AC5117">
        <v>0</v>
      </c>
      <c r="AD5117">
        <v>0</v>
      </c>
      <c r="AE5117">
        <v>12.91275533108352</v>
      </c>
    </row>
    <row r="5118" spans="1:31" x14ac:dyDescent="0.3">
      <c r="A5118">
        <v>2462846</v>
      </c>
      <c r="B5118">
        <v>1</v>
      </c>
      <c r="C5118" t="s">
        <v>80</v>
      </c>
      <c r="D5118" t="s">
        <v>96</v>
      </c>
      <c r="E5118" t="s">
        <v>173</v>
      </c>
      <c r="F5118" t="s">
        <v>14866</v>
      </c>
      <c r="G5118" t="s">
        <v>461</v>
      </c>
      <c r="H5118" t="s">
        <v>144</v>
      </c>
      <c r="I5118" t="s">
        <v>136</v>
      </c>
      <c r="J5118" t="s">
        <v>137</v>
      </c>
      <c r="K5118" t="s">
        <v>138</v>
      </c>
      <c r="L5118" t="s">
        <v>14867</v>
      </c>
      <c r="M5118" t="s">
        <v>14868</v>
      </c>
      <c r="N5118">
        <v>2.4175</v>
      </c>
      <c r="O5118">
        <v>0</v>
      </c>
      <c r="P5118">
        <v>0</v>
      </c>
      <c r="Q5118">
        <v>0</v>
      </c>
      <c r="R5118">
        <v>0</v>
      </c>
      <c r="S5118">
        <v>0</v>
      </c>
      <c r="T5118">
        <v>1</v>
      </c>
      <c r="U5118">
        <v>0</v>
      </c>
      <c r="V5118">
        <v>0</v>
      </c>
      <c r="W5118">
        <v>0</v>
      </c>
      <c r="X5118">
        <v>0</v>
      </c>
      <c r="Y5118">
        <v>0</v>
      </c>
      <c r="Z5118">
        <v>0</v>
      </c>
      <c r="AA5118">
        <v>0</v>
      </c>
      <c r="AB5118">
        <v>30.27346987050711</v>
      </c>
      <c r="AC5118">
        <v>0</v>
      </c>
      <c r="AD5118">
        <v>0</v>
      </c>
      <c r="AE5118">
        <v>30.27346987050711</v>
      </c>
    </row>
    <row r="5119" spans="1:31" x14ac:dyDescent="0.3">
      <c r="A5119">
        <v>2463387</v>
      </c>
      <c r="B5119">
        <v>1</v>
      </c>
      <c r="C5119" t="s">
        <v>81</v>
      </c>
      <c r="D5119" t="s">
        <v>112</v>
      </c>
      <c r="E5119" t="s">
        <v>169</v>
      </c>
      <c r="F5119" t="s">
        <v>387</v>
      </c>
      <c r="G5119" t="s">
        <v>149</v>
      </c>
      <c r="H5119" t="s">
        <v>135</v>
      </c>
      <c r="I5119" t="s">
        <v>660</v>
      </c>
      <c r="J5119" t="s">
        <v>137</v>
      </c>
      <c r="K5119" t="s">
        <v>138</v>
      </c>
      <c r="L5119" t="s">
        <v>14869</v>
      </c>
      <c r="M5119" t="s">
        <v>14870</v>
      </c>
      <c r="N5119">
        <v>3.4444443999999998E-2</v>
      </c>
      <c r="O5119">
        <v>0</v>
      </c>
      <c r="P5119">
        <v>3</v>
      </c>
      <c r="Q5119">
        <v>13</v>
      </c>
      <c r="R5119">
        <v>68</v>
      </c>
      <c r="S5119">
        <v>6</v>
      </c>
      <c r="T5119">
        <v>7</v>
      </c>
      <c r="U5119">
        <v>0</v>
      </c>
      <c r="V5119">
        <v>0</v>
      </c>
      <c r="W5119">
        <v>0</v>
      </c>
      <c r="X5119">
        <v>4.0656232932570514E-2</v>
      </c>
      <c r="Y5119">
        <v>10.688203694581356</v>
      </c>
      <c r="Z5119">
        <v>1.4301363193305876</v>
      </c>
      <c r="AA5119">
        <v>0.5318311575504413</v>
      </c>
      <c r="AB5119">
        <v>0.25762142666262189</v>
      </c>
      <c r="AC5119">
        <v>0</v>
      </c>
      <c r="AD5119">
        <v>0</v>
      </c>
      <c r="AE5119">
        <v>12.948448831057577</v>
      </c>
    </row>
    <row r="5120" spans="1:31" x14ac:dyDescent="0.3">
      <c r="A5120">
        <v>2463467</v>
      </c>
      <c r="B5120">
        <v>1</v>
      </c>
      <c r="C5120" t="s">
        <v>80</v>
      </c>
      <c r="D5120" t="s">
        <v>82</v>
      </c>
      <c r="E5120" t="s">
        <v>141</v>
      </c>
      <c r="F5120" t="s">
        <v>14871</v>
      </c>
      <c r="G5120" t="s">
        <v>156</v>
      </c>
      <c r="H5120" t="s">
        <v>144</v>
      </c>
      <c r="I5120" t="s">
        <v>136</v>
      </c>
      <c r="J5120" t="s">
        <v>137</v>
      </c>
      <c r="K5120" t="s">
        <v>138</v>
      </c>
      <c r="L5120" t="s">
        <v>14872</v>
      </c>
      <c r="M5120" t="s">
        <v>14873</v>
      </c>
      <c r="N5120">
        <v>1.919444444</v>
      </c>
      <c r="O5120">
        <v>0</v>
      </c>
      <c r="P5120">
        <v>2</v>
      </c>
      <c r="Q5120">
        <v>0</v>
      </c>
      <c r="R5120">
        <v>0</v>
      </c>
      <c r="S5120">
        <v>0</v>
      </c>
      <c r="T5120">
        <v>0</v>
      </c>
      <c r="U5120">
        <v>0</v>
      </c>
      <c r="V5120">
        <v>0</v>
      </c>
      <c r="W5120">
        <v>0</v>
      </c>
      <c r="X5120">
        <v>0.7262148098475254</v>
      </c>
      <c r="Y5120">
        <v>0</v>
      </c>
      <c r="Z5120">
        <v>0</v>
      </c>
      <c r="AA5120">
        <v>0</v>
      </c>
      <c r="AB5120">
        <v>0</v>
      </c>
      <c r="AC5120">
        <v>0</v>
      </c>
      <c r="AD5120">
        <v>0</v>
      </c>
      <c r="AE5120">
        <v>0.7262148098475254</v>
      </c>
    </row>
    <row r="5121" spans="1:31" x14ac:dyDescent="0.3">
      <c r="A5121">
        <v>2463304</v>
      </c>
      <c r="B5121">
        <v>1</v>
      </c>
      <c r="C5121" t="s">
        <v>80</v>
      </c>
      <c r="D5121" t="s">
        <v>94</v>
      </c>
      <c r="E5121" t="s">
        <v>141</v>
      </c>
      <c r="F5121" t="s">
        <v>14874</v>
      </c>
      <c r="G5121" t="s">
        <v>156</v>
      </c>
      <c r="H5121" t="s">
        <v>144</v>
      </c>
      <c r="I5121" t="s">
        <v>136</v>
      </c>
      <c r="J5121" t="s">
        <v>137</v>
      </c>
      <c r="K5121" t="s">
        <v>138</v>
      </c>
      <c r="L5121" t="s">
        <v>14875</v>
      </c>
      <c r="M5121" t="s">
        <v>14876</v>
      </c>
      <c r="N5121">
        <v>1.251944444</v>
      </c>
      <c r="O5121">
        <v>0</v>
      </c>
      <c r="P5121">
        <v>46</v>
      </c>
      <c r="Q5121">
        <v>0</v>
      </c>
      <c r="R5121">
        <v>0</v>
      </c>
      <c r="S5121">
        <v>0</v>
      </c>
      <c r="T5121">
        <v>12</v>
      </c>
      <c r="U5121">
        <v>0</v>
      </c>
      <c r="V5121">
        <v>0</v>
      </c>
      <c r="W5121">
        <v>0</v>
      </c>
      <c r="X5121">
        <v>31.152460296833773</v>
      </c>
      <c r="Y5121">
        <v>0</v>
      </c>
      <c r="Z5121">
        <v>0</v>
      </c>
      <c r="AA5121">
        <v>0</v>
      </c>
      <c r="AB5121">
        <v>8.3657636662305865</v>
      </c>
      <c r="AC5121">
        <v>0</v>
      </c>
      <c r="AD5121">
        <v>0</v>
      </c>
      <c r="AE5121">
        <v>39.518223963064358</v>
      </c>
    </row>
    <row r="5122" spans="1:31" x14ac:dyDescent="0.3">
      <c r="A5122">
        <v>2462820</v>
      </c>
      <c r="B5122">
        <v>1</v>
      </c>
      <c r="C5122" t="s">
        <v>80</v>
      </c>
      <c r="D5122" t="s">
        <v>87</v>
      </c>
      <c r="E5122" t="s">
        <v>169</v>
      </c>
      <c r="F5122" t="s">
        <v>14877</v>
      </c>
      <c r="G5122" t="s">
        <v>149</v>
      </c>
      <c r="H5122" t="s">
        <v>135</v>
      </c>
      <c r="I5122" t="s">
        <v>136</v>
      </c>
      <c r="J5122" t="s">
        <v>137</v>
      </c>
      <c r="K5122" t="s">
        <v>138</v>
      </c>
      <c r="L5122" t="s">
        <v>14878</v>
      </c>
      <c r="M5122" t="s">
        <v>14879</v>
      </c>
      <c r="N5122">
        <v>0.61833333300000004</v>
      </c>
      <c r="O5122">
        <v>0</v>
      </c>
      <c r="P5122">
        <v>3405</v>
      </c>
      <c r="Q5122">
        <v>0</v>
      </c>
      <c r="R5122">
        <v>1</v>
      </c>
      <c r="S5122">
        <v>3</v>
      </c>
      <c r="T5122">
        <v>152</v>
      </c>
      <c r="U5122">
        <v>0</v>
      </c>
      <c r="V5122">
        <v>0</v>
      </c>
      <c r="W5122">
        <v>0</v>
      </c>
      <c r="X5122">
        <v>668.67146476075231</v>
      </c>
      <c r="Y5122">
        <v>0</v>
      </c>
      <c r="Z5122">
        <v>0.13444520079917188</v>
      </c>
      <c r="AA5122">
        <v>2.6353461275743593</v>
      </c>
      <c r="AB5122">
        <v>59.338402662563688</v>
      </c>
      <c r="AC5122">
        <v>0</v>
      </c>
      <c r="AD5122">
        <v>0</v>
      </c>
      <c r="AE5122">
        <v>730.77965875168957</v>
      </c>
    </row>
    <row r="5123" spans="1:31" x14ac:dyDescent="0.3">
      <c r="A5123">
        <v>2463069</v>
      </c>
      <c r="B5123">
        <v>1</v>
      </c>
      <c r="C5123" t="s">
        <v>80</v>
      </c>
      <c r="D5123" t="s">
        <v>105</v>
      </c>
      <c r="E5123" t="s">
        <v>147</v>
      </c>
      <c r="F5123" t="s">
        <v>14880</v>
      </c>
      <c r="G5123" t="s">
        <v>149</v>
      </c>
      <c r="H5123" t="s">
        <v>135</v>
      </c>
      <c r="I5123" t="s">
        <v>136</v>
      </c>
      <c r="J5123" t="s">
        <v>137</v>
      </c>
      <c r="K5123" t="s">
        <v>138</v>
      </c>
      <c r="L5123" t="s">
        <v>14881</v>
      </c>
      <c r="M5123" t="s">
        <v>14882</v>
      </c>
      <c r="N5123">
        <v>1.3730555550000001</v>
      </c>
      <c r="O5123">
        <v>0</v>
      </c>
      <c r="P5123">
        <v>4097</v>
      </c>
      <c r="Q5123">
        <v>0</v>
      </c>
      <c r="R5123">
        <v>0</v>
      </c>
      <c r="S5123">
        <v>1</v>
      </c>
      <c r="T5123">
        <v>314</v>
      </c>
      <c r="U5123">
        <v>0</v>
      </c>
      <c r="V5123">
        <v>1</v>
      </c>
      <c r="W5123">
        <v>0</v>
      </c>
      <c r="X5123">
        <v>1830.9327863450908</v>
      </c>
      <c r="Y5123">
        <v>0</v>
      </c>
      <c r="Z5123">
        <v>0</v>
      </c>
      <c r="AA5123">
        <v>11.254691906362401</v>
      </c>
      <c r="AB5123">
        <v>606.90206337431766</v>
      </c>
      <c r="AC5123">
        <v>0</v>
      </c>
      <c r="AD5123">
        <v>0</v>
      </c>
      <c r="AE5123">
        <v>2449.0895416257708</v>
      </c>
    </row>
    <row r="5124" spans="1:31" x14ac:dyDescent="0.3">
      <c r="A5124">
        <v>2463367</v>
      </c>
      <c r="B5124">
        <v>1</v>
      </c>
      <c r="C5124" t="s">
        <v>81</v>
      </c>
      <c r="D5124" t="s">
        <v>128</v>
      </c>
      <c r="E5124" t="s">
        <v>169</v>
      </c>
      <c r="F5124" t="s">
        <v>14883</v>
      </c>
      <c r="G5124" t="s">
        <v>149</v>
      </c>
      <c r="H5124" t="s">
        <v>135</v>
      </c>
      <c r="I5124" t="s">
        <v>136</v>
      </c>
      <c r="J5124" t="s">
        <v>137</v>
      </c>
      <c r="K5124" t="s">
        <v>138</v>
      </c>
      <c r="L5124" t="s">
        <v>14884</v>
      </c>
      <c r="M5124" t="s">
        <v>14885</v>
      </c>
      <c r="N5124">
        <v>1.1994444440000001</v>
      </c>
      <c r="O5124">
        <v>0</v>
      </c>
      <c r="P5124">
        <v>991</v>
      </c>
      <c r="Q5124">
        <v>1</v>
      </c>
      <c r="R5124">
        <v>11</v>
      </c>
      <c r="S5124">
        <v>16</v>
      </c>
      <c r="T5124">
        <v>125</v>
      </c>
      <c r="U5124">
        <v>0</v>
      </c>
      <c r="V5124">
        <v>0</v>
      </c>
      <c r="W5124">
        <v>0</v>
      </c>
      <c r="X5124">
        <v>193.00230299982158</v>
      </c>
      <c r="Y5124">
        <v>0.71704859702240153</v>
      </c>
      <c r="Z5124">
        <v>5.3574430822612582</v>
      </c>
      <c r="AA5124">
        <v>148.89322262944472</v>
      </c>
      <c r="AB5124">
        <v>49.121994378856343</v>
      </c>
      <c r="AC5124">
        <v>0</v>
      </c>
      <c r="AD5124">
        <v>0</v>
      </c>
      <c r="AE5124">
        <v>397.09201168740628</v>
      </c>
    </row>
    <row r="5125" spans="1:31" x14ac:dyDescent="0.3">
      <c r="A5125">
        <v>2462926</v>
      </c>
      <c r="B5125">
        <v>1</v>
      </c>
      <c r="C5125" t="s">
        <v>80</v>
      </c>
      <c r="D5125" t="s">
        <v>83</v>
      </c>
      <c r="E5125" t="s">
        <v>141</v>
      </c>
      <c r="F5125" t="s">
        <v>13758</v>
      </c>
      <c r="G5125" t="s">
        <v>410</v>
      </c>
      <c r="H5125" t="s">
        <v>144</v>
      </c>
      <c r="I5125" t="s">
        <v>136</v>
      </c>
      <c r="J5125" t="s">
        <v>137</v>
      </c>
      <c r="K5125" t="s">
        <v>138</v>
      </c>
      <c r="L5125" t="s">
        <v>14886</v>
      </c>
      <c r="M5125" t="s">
        <v>14887</v>
      </c>
      <c r="N5125">
        <v>1.103611111</v>
      </c>
      <c r="O5125">
        <v>0</v>
      </c>
      <c r="P5125">
        <v>18</v>
      </c>
      <c r="Q5125">
        <v>0</v>
      </c>
      <c r="R5125">
        <v>0</v>
      </c>
      <c r="S5125">
        <v>0</v>
      </c>
      <c r="T5125">
        <v>6</v>
      </c>
      <c r="U5125">
        <v>0</v>
      </c>
      <c r="V5125">
        <v>0</v>
      </c>
      <c r="W5125">
        <v>0</v>
      </c>
      <c r="X5125">
        <v>9.3742386207920401</v>
      </c>
      <c r="Y5125">
        <v>0</v>
      </c>
      <c r="Z5125">
        <v>0</v>
      </c>
      <c r="AA5125">
        <v>0</v>
      </c>
      <c r="AB5125">
        <v>14.804083523608256</v>
      </c>
      <c r="AC5125">
        <v>0</v>
      </c>
      <c r="AD5125">
        <v>0</v>
      </c>
      <c r="AE5125">
        <v>24.178322144400298</v>
      </c>
    </row>
    <row r="5126" spans="1:31" x14ac:dyDescent="0.3">
      <c r="A5126">
        <v>2463012</v>
      </c>
      <c r="B5126">
        <v>1</v>
      </c>
      <c r="C5126" t="s">
        <v>81</v>
      </c>
      <c r="D5126" t="s">
        <v>112</v>
      </c>
      <c r="E5126" t="s">
        <v>173</v>
      </c>
      <c r="F5126" t="s">
        <v>14888</v>
      </c>
      <c r="G5126" t="s">
        <v>175</v>
      </c>
      <c r="H5126" t="s">
        <v>144</v>
      </c>
      <c r="I5126" t="s">
        <v>136</v>
      </c>
      <c r="J5126" t="s">
        <v>137</v>
      </c>
      <c r="K5126" t="s">
        <v>138</v>
      </c>
      <c r="L5126" t="s">
        <v>14889</v>
      </c>
      <c r="M5126" t="s">
        <v>14890</v>
      </c>
      <c r="N5126">
        <v>1.0888888880000001</v>
      </c>
      <c r="O5126">
        <v>0</v>
      </c>
      <c r="P5126">
        <v>9</v>
      </c>
      <c r="Q5126">
        <v>0</v>
      </c>
      <c r="R5126">
        <v>0</v>
      </c>
      <c r="S5126">
        <v>0</v>
      </c>
      <c r="T5126">
        <v>0</v>
      </c>
      <c r="U5126">
        <v>0</v>
      </c>
      <c r="V5126">
        <v>0</v>
      </c>
      <c r="W5126">
        <v>0</v>
      </c>
      <c r="X5126">
        <v>1.9467262924842088</v>
      </c>
      <c r="Y5126">
        <v>0</v>
      </c>
      <c r="Z5126">
        <v>0</v>
      </c>
      <c r="AA5126">
        <v>0</v>
      </c>
      <c r="AB5126">
        <v>0</v>
      </c>
      <c r="AC5126">
        <v>0</v>
      </c>
      <c r="AD5126">
        <v>0</v>
      </c>
      <c r="AE5126">
        <v>1.9467262924842088</v>
      </c>
    </row>
    <row r="5127" spans="1:31" x14ac:dyDescent="0.3">
      <c r="A5127">
        <v>2463361</v>
      </c>
      <c r="B5127">
        <v>1</v>
      </c>
      <c r="C5127" t="s">
        <v>80</v>
      </c>
      <c r="D5127" t="s">
        <v>110</v>
      </c>
      <c r="E5127" t="s">
        <v>173</v>
      </c>
      <c r="F5127" t="s">
        <v>14891</v>
      </c>
      <c r="G5127" t="s">
        <v>461</v>
      </c>
      <c r="H5127" t="s">
        <v>144</v>
      </c>
      <c r="I5127" t="s">
        <v>136</v>
      </c>
      <c r="J5127" t="s">
        <v>137</v>
      </c>
      <c r="K5127" t="s">
        <v>138</v>
      </c>
      <c r="L5127" t="s">
        <v>14892</v>
      </c>
      <c r="M5127" t="s">
        <v>14893</v>
      </c>
      <c r="N5127">
        <v>4.034166666</v>
      </c>
      <c r="O5127">
        <v>0</v>
      </c>
      <c r="P5127">
        <v>5</v>
      </c>
      <c r="Q5127">
        <v>0</v>
      </c>
      <c r="R5127">
        <v>0</v>
      </c>
      <c r="S5127">
        <v>0</v>
      </c>
      <c r="T5127">
        <v>0</v>
      </c>
      <c r="U5127">
        <v>0</v>
      </c>
      <c r="V5127">
        <v>0</v>
      </c>
      <c r="W5127">
        <v>0</v>
      </c>
      <c r="X5127">
        <v>7.1983236311721592</v>
      </c>
      <c r="Y5127">
        <v>0</v>
      </c>
      <c r="Z5127">
        <v>0</v>
      </c>
      <c r="AA5127">
        <v>0</v>
      </c>
      <c r="AB5127">
        <v>0</v>
      </c>
      <c r="AC5127">
        <v>0</v>
      </c>
      <c r="AD5127">
        <v>0</v>
      </c>
      <c r="AE5127">
        <v>7.1983236311721592</v>
      </c>
    </row>
    <row r="5128" spans="1:31" x14ac:dyDescent="0.3">
      <c r="A5128">
        <v>2463121</v>
      </c>
      <c r="B5128">
        <v>1</v>
      </c>
      <c r="C5128" t="s">
        <v>80</v>
      </c>
      <c r="D5128" t="s">
        <v>105</v>
      </c>
      <c r="E5128" t="s">
        <v>284</v>
      </c>
      <c r="F5128" t="s">
        <v>14894</v>
      </c>
      <c r="G5128" t="s">
        <v>149</v>
      </c>
      <c r="H5128" t="s">
        <v>331</v>
      </c>
      <c r="I5128" t="s">
        <v>136</v>
      </c>
      <c r="J5128" t="s">
        <v>137</v>
      </c>
      <c r="K5128" t="s">
        <v>138</v>
      </c>
      <c r="L5128" t="s">
        <v>14895</v>
      </c>
      <c r="M5128" t="s">
        <v>14896</v>
      </c>
      <c r="N5128">
        <v>0.64472222199999996</v>
      </c>
      <c r="O5128">
        <v>0</v>
      </c>
      <c r="P5128">
        <v>3842</v>
      </c>
      <c r="Q5128">
        <v>0</v>
      </c>
      <c r="R5128">
        <v>0</v>
      </c>
      <c r="S5128">
        <v>1</v>
      </c>
      <c r="T5128">
        <v>284</v>
      </c>
      <c r="U5128">
        <v>0</v>
      </c>
      <c r="V5128">
        <v>1</v>
      </c>
      <c r="W5128">
        <v>0</v>
      </c>
      <c r="X5128">
        <v>704.57911014466856</v>
      </c>
      <c r="Y5128">
        <v>0</v>
      </c>
      <c r="Z5128">
        <v>0</v>
      </c>
      <c r="AA5128">
        <v>15.309924317641785</v>
      </c>
      <c r="AB5128">
        <v>343.01798595664104</v>
      </c>
      <c r="AC5128">
        <v>0</v>
      </c>
      <c r="AD5128">
        <v>7.9015789905194485</v>
      </c>
      <c r="AE5128">
        <v>1070.8085994094708</v>
      </c>
    </row>
    <row r="5129" spans="1:31" x14ac:dyDescent="0.3">
      <c r="A5129">
        <v>2463098</v>
      </c>
      <c r="B5129">
        <v>1</v>
      </c>
      <c r="C5129" t="s">
        <v>81</v>
      </c>
      <c r="D5129" t="s">
        <v>112</v>
      </c>
      <c r="E5129" t="s">
        <v>173</v>
      </c>
      <c r="F5129" t="s">
        <v>14897</v>
      </c>
      <c r="G5129" t="s">
        <v>175</v>
      </c>
      <c r="H5129" t="s">
        <v>144</v>
      </c>
      <c r="I5129" t="s">
        <v>136</v>
      </c>
      <c r="J5129" t="s">
        <v>137</v>
      </c>
      <c r="K5129" t="s">
        <v>138</v>
      </c>
      <c r="L5129" t="s">
        <v>14898</v>
      </c>
      <c r="M5129" t="s">
        <v>14899</v>
      </c>
      <c r="N5129">
        <v>0.85333333300000003</v>
      </c>
      <c r="O5129">
        <v>0</v>
      </c>
      <c r="P5129">
        <v>2</v>
      </c>
      <c r="Q5129">
        <v>0</v>
      </c>
      <c r="R5129">
        <v>0</v>
      </c>
      <c r="S5129">
        <v>0</v>
      </c>
      <c r="T5129">
        <v>0</v>
      </c>
      <c r="U5129">
        <v>0</v>
      </c>
      <c r="V5129">
        <v>0</v>
      </c>
      <c r="W5129">
        <v>0</v>
      </c>
      <c r="X5129">
        <v>0.98408833088092906</v>
      </c>
      <c r="Y5129">
        <v>0</v>
      </c>
      <c r="Z5129">
        <v>0</v>
      </c>
      <c r="AA5129">
        <v>0</v>
      </c>
      <c r="AB5129">
        <v>0</v>
      </c>
      <c r="AC5129">
        <v>0</v>
      </c>
      <c r="AD5129">
        <v>0</v>
      </c>
      <c r="AE5129">
        <v>0.98408833088092906</v>
      </c>
    </row>
    <row r="5130" spans="1:31" x14ac:dyDescent="0.3">
      <c r="A5130">
        <v>2463476</v>
      </c>
      <c r="B5130">
        <v>1</v>
      </c>
      <c r="C5130" t="s">
        <v>80</v>
      </c>
      <c r="D5130" t="s">
        <v>97</v>
      </c>
      <c r="E5130" t="s">
        <v>141</v>
      </c>
      <c r="F5130" t="s">
        <v>13397</v>
      </c>
      <c r="G5130" t="s">
        <v>156</v>
      </c>
      <c r="H5130" t="s">
        <v>144</v>
      </c>
      <c r="I5130" t="s">
        <v>136</v>
      </c>
      <c r="J5130" t="s">
        <v>137</v>
      </c>
      <c r="K5130" t="s">
        <v>138</v>
      </c>
      <c r="L5130" t="s">
        <v>14900</v>
      </c>
      <c r="M5130" t="s">
        <v>14901</v>
      </c>
      <c r="N5130">
        <v>5.1547222220000002</v>
      </c>
      <c r="O5130">
        <v>0</v>
      </c>
      <c r="P5130">
        <v>15</v>
      </c>
      <c r="Q5130">
        <v>0</v>
      </c>
      <c r="R5130">
        <v>0</v>
      </c>
      <c r="S5130">
        <v>0</v>
      </c>
      <c r="T5130">
        <v>1</v>
      </c>
      <c r="U5130">
        <v>0</v>
      </c>
      <c r="V5130">
        <v>0</v>
      </c>
      <c r="W5130">
        <v>0</v>
      </c>
      <c r="X5130">
        <v>26.771722460462364</v>
      </c>
      <c r="Y5130">
        <v>0</v>
      </c>
      <c r="Z5130">
        <v>0</v>
      </c>
      <c r="AA5130">
        <v>0</v>
      </c>
      <c r="AB5130">
        <v>0.76302091394193672</v>
      </c>
      <c r="AC5130">
        <v>0</v>
      </c>
      <c r="AD5130">
        <v>0</v>
      </c>
      <c r="AE5130">
        <v>27.5347433744043</v>
      </c>
    </row>
    <row r="5131" spans="1:31" x14ac:dyDescent="0.3">
      <c r="A5131">
        <v>2462958</v>
      </c>
      <c r="B5131">
        <v>1</v>
      </c>
      <c r="C5131" t="s">
        <v>80</v>
      </c>
      <c r="D5131" t="s">
        <v>105</v>
      </c>
      <c r="E5131" t="s">
        <v>173</v>
      </c>
      <c r="F5131" t="s">
        <v>14902</v>
      </c>
      <c r="G5131" t="s">
        <v>179</v>
      </c>
      <c r="H5131" t="s">
        <v>144</v>
      </c>
      <c r="I5131" t="s">
        <v>136</v>
      </c>
      <c r="J5131" t="s">
        <v>137</v>
      </c>
      <c r="K5131" t="s">
        <v>138</v>
      </c>
      <c r="L5131" t="s">
        <v>14903</v>
      </c>
      <c r="M5131" t="s">
        <v>14904</v>
      </c>
      <c r="N5131">
        <v>1.290277777</v>
      </c>
      <c r="O5131">
        <v>0</v>
      </c>
      <c r="P5131">
        <v>22</v>
      </c>
      <c r="Q5131">
        <v>0</v>
      </c>
      <c r="R5131">
        <v>0</v>
      </c>
      <c r="S5131">
        <v>0</v>
      </c>
      <c r="T5131">
        <v>2</v>
      </c>
      <c r="U5131">
        <v>0</v>
      </c>
      <c r="V5131">
        <v>0</v>
      </c>
      <c r="W5131">
        <v>0</v>
      </c>
      <c r="X5131">
        <v>9.2181661375613597</v>
      </c>
      <c r="Y5131">
        <v>0</v>
      </c>
      <c r="Z5131">
        <v>0</v>
      </c>
      <c r="AA5131">
        <v>0</v>
      </c>
      <c r="AB5131">
        <v>2.8456208225299067</v>
      </c>
      <c r="AC5131">
        <v>0</v>
      </c>
      <c r="AD5131">
        <v>0</v>
      </c>
      <c r="AE5131">
        <v>12.063786960091267</v>
      </c>
    </row>
    <row r="5132" spans="1:31" x14ac:dyDescent="0.3">
      <c r="A5132">
        <v>2463330</v>
      </c>
      <c r="B5132">
        <v>1</v>
      </c>
      <c r="C5132" t="s">
        <v>81</v>
      </c>
      <c r="D5132" t="s">
        <v>128</v>
      </c>
      <c r="E5132" t="s">
        <v>147</v>
      </c>
      <c r="F5132" t="s">
        <v>14905</v>
      </c>
      <c r="G5132" t="s">
        <v>134</v>
      </c>
      <c r="H5132" t="s">
        <v>135</v>
      </c>
      <c r="I5132" t="s">
        <v>136</v>
      </c>
      <c r="J5132" t="s">
        <v>137</v>
      </c>
      <c r="K5132" t="s">
        <v>138</v>
      </c>
      <c r="L5132" t="s">
        <v>14906</v>
      </c>
      <c r="M5132" t="s">
        <v>14907</v>
      </c>
      <c r="N5132">
        <v>1.346944444</v>
      </c>
      <c r="O5132">
        <v>0</v>
      </c>
      <c r="P5132">
        <v>48</v>
      </c>
      <c r="Q5132">
        <v>0</v>
      </c>
      <c r="R5132">
        <v>0</v>
      </c>
      <c r="S5132">
        <v>0</v>
      </c>
      <c r="T5132">
        <v>11</v>
      </c>
      <c r="U5132">
        <v>0</v>
      </c>
      <c r="V5132">
        <v>0</v>
      </c>
      <c r="W5132">
        <v>0</v>
      </c>
      <c r="X5132">
        <v>9.3023717747377397</v>
      </c>
      <c r="Y5132">
        <v>0</v>
      </c>
      <c r="Z5132">
        <v>0</v>
      </c>
      <c r="AA5132">
        <v>0</v>
      </c>
      <c r="AB5132">
        <v>1.8150076193372442</v>
      </c>
      <c r="AC5132">
        <v>0</v>
      </c>
      <c r="AD5132">
        <v>0</v>
      </c>
      <c r="AE5132">
        <v>11.117379394074984</v>
      </c>
    </row>
    <row r="5133" spans="1:31" x14ac:dyDescent="0.3">
      <c r="A5133">
        <v>2462952</v>
      </c>
      <c r="B5133">
        <v>1</v>
      </c>
      <c r="C5133" t="s">
        <v>80</v>
      </c>
      <c r="D5133" t="s">
        <v>82</v>
      </c>
      <c r="E5133" t="s">
        <v>169</v>
      </c>
      <c r="F5133" t="s">
        <v>14908</v>
      </c>
      <c r="G5133" t="s">
        <v>149</v>
      </c>
      <c r="H5133" t="s">
        <v>135</v>
      </c>
      <c r="I5133" t="s">
        <v>136</v>
      </c>
      <c r="J5133" t="s">
        <v>137</v>
      </c>
      <c r="K5133" t="s">
        <v>138</v>
      </c>
      <c r="L5133" t="s">
        <v>14909</v>
      </c>
      <c r="M5133" t="s">
        <v>14910</v>
      </c>
      <c r="N5133">
        <v>1.016388888</v>
      </c>
      <c r="O5133">
        <v>0</v>
      </c>
      <c r="P5133">
        <v>3518</v>
      </c>
      <c r="Q5133">
        <v>0</v>
      </c>
      <c r="R5133">
        <v>0</v>
      </c>
      <c r="S5133">
        <v>21</v>
      </c>
      <c r="T5133">
        <v>5967</v>
      </c>
      <c r="U5133">
        <v>0</v>
      </c>
      <c r="V5133">
        <v>39</v>
      </c>
      <c r="W5133">
        <v>0</v>
      </c>
      <c r="X5133">
        <v>1250.2335223120715</v>
      </c>
      <c r="Y5133">
        <v>0</v>
      </c>
      <c r="Z5133">
        <v>0</v>
      </c>
      <c r="AA5133">
        <v>2003.9533518875717</v>
      </c>
      <c r="AB5133">
        <v>7540.8623578535598</v>
      </c>
      <c r="AC5133">
        <v>0</v>
      </c>
      <c r="AD5133">
        <v>1120.6406665775623</v>
      </c>
      <c r="AE5133">
        <v>11915.689898630766</v>
      </c>
    </row>
    <row r="5134" spans="1:31" x14ac:dyDescent="0.3">
      <c r="A5134">
        <v>2462895</v>
      </c>
      <c r="B5134">
        <v>1</v>
      </c>
      <c r="C5134" t="s">
        <v>80</v>
      </c>
      <c r="D5134" t="s">
        <v>110</v>
      </c>
      <c r="E5134" t="s">
        <v>182</v>
      </c>
      <c r="F5134" t="s">
        <v>14911</v>
      </c>
      <c r="G5134" t="s">
        <v>219</v>
      </c>
      <c r="H5134" t="s">
        <v>144</v>
      </c>
      <c r="I5134" t="s">
        <v>136</v>
      </c>
      <c r="J5134" t="s">
        <v>3</v>
      </c>
      <c r="K5134" t="s">
        <v>138</v>
      </c>
      <c r="L5134" t="s">
        <v>14912</v>
      </c>
      <c r="M5134" t="s">
        <v>14913</v>
      </c>
      <c r="N5134">
        <v>7.3091666660000003</v>
      </c>
      <c r="O5134">
        <v>0</v>
      </c>
      <c r="P5134">
        <v>48</v>
      </c>
      <c r="Q5134">
        <v>0</v>
      </c>
      <c r="R5134">
        <v>0</v>
      </c>
      <c r="S5134">
        <v>0</v>
      </c>
      <c r="T5134">
        <v>0</v>
      </c>
      <c r="U5134">
        <v>0</v>
      </c>
      <c r="V5134">
        <v>0</v>
      </c>
      <c r="W5134">
        <v>0</v>
      </c>
      <c r="X5134">
        <v>224.85181561046298</v>
      </c>
      <c r="Y5134">
        <v>0</v>
      </c>
      <c r="Z5134">
        <v>0</v>
      </c>
      <c r="AA5134">
        <v>0</v>
      </c>
      <c r="AB5134">
        <v>0</v>
      </c>
      <c r="AC5134">
        <v>0</v>
      </c>
      <c r="AD5134">
        <v>0</v>
      </c>
      <c r="AE5134">
        <v>224.85181561046298</v>
      </c>
    </row>
    <row r="5135" spans="1:31" x14ac:dyDescent="0.3">
      <c r="A5135">
        <v>2463370</v>
      </c>
      <c r="B5135">
        <v>1</v>
      </c>
      <c r="C5135" t="s">
        <v>81</v>
      </c>
      <c r="D5135" t="s">
        <v>116</v>
      </c>
      <c r="E5135" t="s">
        <v>147</v>
      </c>
      <c r="F5135" t="s">
        <v>14914</v>
      </c>
      <c r="G5135" t="s">
        <v>149</v>
      </c>
      <c r="H5135" t="s">
        <v>135</v>
      </c>
      <c r="I5135" t="s">
        <v>136</v>
      </c>
      <c r="J5135" t="s">
        <v>137</v>
      </c>
      <c r="K5135" t="s">
        <v>138</v>
      </c>
      <c r="L5135" t="s">
        <v>14915</v>
      </c>
      <c r="M5135" t="s">
        <v>14916</v>
      </c>
      <c r="N5135">
        <v>0.41277777700000001</v>
      </c>
      <c r="O5135">
        <v>0</v>
      </c>
      <c r="P5135">
        <v>22</v>
      </c>
      <c r="Q5135">
        <v>0</v>
      </c>
      <c r="R5135">
        <v>3</v>
      </c>
      <c r="S5135">
        <v>0</v>
      </c>
      <c r="T5135">
        <v>9</v>
      </c>
      <c r="U5135">
        <v>0</v>
      </c>
      <c r="V5135">
        <v>1</v>
      </c>
      <c r="W5135">
        <v>0</v>
      </c>
      <c r="X5135">
        <v>2.1890170497702135</v>
      </c>
      <c r="Y5135">
        <v>0</v>
      </c>
      <c r="Z5135">
        <v>0.49017129747419919</v>
      </c>
      <c r="AA5135">
        <v>0</v>
      </c>
      <c r="AB5135">
        <v>0.40296434261659581</v>
      </c>
      <c r="AC5135">
        <v>0</v>
      </c>
      <c r="AD5135">
        <v>0</v>
      </c>
      <c r="AE5135">
        <v>3.0821526898610085</v>
      </c>
    </row>
    <row r="5136" spans="1:31" x14ac:dyDescent="0.3">
      <c r="A5136">
        <v>2463084</v>
      </c>
      <c r="B5136">
        <v>1</v>
      </c>
      <c r="C5136" t="s">
        <v>81</v>
      </c>
      <c r="D5136" t="s">
        <v>122</v>
      </c>
      <c r="E5136" t="s">
        <v>173</v>
      </c>
      <c r="F5136" t="s">
        <v>14917</v>
      </c>
      <c r="G5136" t="s">
        <v>175</v>
      </c>
      <c r="H5136" t="s">
        <v>144</v>
      </c>
      <c r="I5136" t="s">
        <v>136</v>
      </c>
      <c r="J5136" t="s">
        <v>137</v>
      </c>
      <c r="K5136" t="s">
        <v>138</v>
      </c>
      <c r="L5136" t="s">
        <v>14918</v>
      </c>
      <c r="M5136" t="s">
        <v>14919</v>
      </c>
      <c r="N5136">
        <v>4.0041666659999997</v>
      </c>
      <c r="O5136">
        <v>0</v>
      </c>
      <c r="P5136">
        <v>1</v>
      </c>
      <c r="Q5136">
        <v>0</v>
      </c>
      <c r="R5136">
        <v>0</v>
      </c>
      <c r="S5136">
        <v>0</v>
      </c>
      <c r="T5136">
        <v>0</v>
      </c>
      <c r="U5136">
        <v>0</v>
      </c>
      <c r="V5136">
        <v>0</v>
      </c>
      <c r="W5136">
        <v>0</v>
      </c>
      <c r="X5136">
        <v>0</v>
      </c>
      <c r="Y5136">
        <v>0</v>
      </c>
      <c r="Z5136">
        <v>0</v>
      </c>
      <c r="AA5136">
        <v>0</v>
      </c>
      <c r="AB5136">
        <v>0</v>
      </c>
      <c r="AC5136">
        <v>0</v>
      </c>
      <c r="AD5136">
        <v>0</v>
      </c>
      <c r="AE5136">
        <v>0</v>
      </c>
    </row>
    <row r="5137" spans="1:31" x14ac:dyDescent="0.3">
      <c r="A5137">
        <v>2463227</v>
      </c>
      <c r="B5137">
        <v>1</v>
      </c>
      <c r="C5137" t="s">
        <v>80</v>
      </c>
      <c r="D5137" t="s">
        <v>107</v>
      </c>
      <c r="E5137" t="s">
        <v>141</v>
      </c>
      <c r="F5137" t="s">
        <v>14920</v>
      </c>
      <c r="G5137" t="s">
        <v>143</v>
      </c>
      <c r="H5137" t="s">
        <v>144</v>
      </c>
      <c r="I5137" t="s">
        <v>136</v>
      </c>
      <c r="J5137" t="s">
        <v>137</v>
      </c>
      <c r="K5137" t="s">
        <v>138</v>
      </c>
      <c r="L5137" t="s">
        <v>14921</v>
      </c>
      <c r="M5137" t="s">
        <v>14922</v>
      </c>
      <c r="N5137">
        <v>0.68777777699999998</v>
      </c>
      <c r="O5137">
        <v>0</v>
      </c>
      <c r="P5137">
        <v>1</v>
      </c>
      <c r="Q5137">
        <v>0</v>
      </c>
      <c r="R5137">
        <v>0</v>
      </c>
      <c r="S5137">
        <v>0</v>
      </c>
      <c r="T5137">
        <v>0</v>
      </c>
      <c r="U5137">
        <v>0</v>
      </c>
      <c r="V5137">
        <v>0</v>
      </c>
      <c r="W5137">
        <v>0</v>
      </c>
      <c r="X5137">
        <v>0.12552856613734742</v>
      </c>
      <c r="Y5137">
        <v>0</v>
      </c>
      <c r="Z5137">
        <v>0</v>
      </c>
      <c r="AA5137">
        <v>0</v>
      </c>
      <c r="AB5137">
        <v>0</v>
      </c>
      <c r="AC5137">
        <v>0</v>
      </c>
      <c r="AD5137">
        <v>0</v>
      </c>
      <c r="AE5137">
        <v>0.12552856613734742</v>
      </c>
    </row>
    <row r="5138" spans="1:31" x14ac:dyDescent="0.3">
      <c r="A5138">
        <v>2462915</v>
      </c>
      <c r="B5138">
        <v>1</v>
      </c>
      <c r="C5138" t="s">
        <v>80</v>
      </c>
      <c r="D5138" t="s">
        <v>94</v>
      </c>
      <c r="E5138" t="s">
        <v>147</v>
      </c>
      <c r="F5138" t="s">
        <v>14923</v>
      </c>
      <c r="G5138" t="s">
        <v>226</v>
      </c>
      <c r="H5138" t="s">
        <v>135</v>
      </c>
      <c r="I5138" t="s">
        <v>136</v>
      </c>
      <c r="J5138" t="s">
        <v>137</v>
      </c>
      <c r="K5138" t="s">
        <v>162</v>
      </c>
      <c r="L5138" t="s">
        <v>14924</v>
      </c>
      <c r="M5138" t="s">
        <v>14925</v>
      </c>
      <c r="N5138">
        <v>2.4955555550000001</v>
      </c>
      <c r="O5138">
        <v>0</v>
      </c>
      <c r="P5138">
        <v>2108</v>
      </c>
      <c r="Q5138">
        <v>0</v>
      </c>
      <c r="R5138">
        <v>6</v>
      </c>
      <c r="S5138">
        <v>0</v>
      </c>
      <c r="T5138">
        <v>121</v>
      </c>
      <c r="U5138">
        <v>0</v>
      </c>
      <c r="V5138">
        <v>0</v>
      </c>
      <c r="W5138">
        <v>0</v>
      </c>
      <c r="X5138">
        <v>1465.7024319371826</v>
      </c>
      <c r="Y5138">
        <v>0</v>
      </c>
      <c r="Z5138">
        <v>0.95482481808834452</v>
      </c>
      <c r="AA5138">
        <v>0</v>
      </c>
      <c r="AB5138">
        <v>405.66855791254528</v>
      </c>
      <c r="AC5138">
        <v>0</v>
      </c>
      <c r="AD5138">
        <v>0</v>
      </c>
      <c r="AE5138">
        <v>1872.3258146678163</v>
      </c>
    </row>
    <row r="5139" spans="1:31" x14ac:dyDescent="0.3">
      <c r="A5139">
        <v>2463413</v>
      </c>
      <c r="B5139">
        <v>1</v>
      </c>
      <c r="C5139" t="s">
        <v>80</v>
      </c>
      <c r="D5139" t="s">
        <v>92</v>
      </c>
      <c r="E5139" t="s">
        <v>141</v>
      </c>
      <c r="F5139" t="s">
        <v>14926</v>
      </c>
      <c r="G5139" t="s">
        <v>156</v>
      </c>
      <c r="H5139" t="s">
        <v>144</v>
      </c>
      <c r="I5139" t="s">
        <v>136</v>
      </c>
      <c r="J5139" t="s">
        <v>137</v>
      </c>
      <c r="K5139" t="s">
        <v>138</v>
      </c>
      <c r="L5139" t="s">
        <v>14927</v>
      </c>
      <c r="M5139" t="s">
        <v>14928</v>
      </c>
      <c r="N5139">
        <v>0.66</v>
      </c>
      <c r="O5139">
        <v>0</v>
      </c>
      <c r="P5139">
        <v>40</v>
      </c>
      <c r="Q5139">
        <v>0</v>
      </c>
      <c r="R5139">
        <v>0</v>
      </c>
      <c r="S5139">
        <v>0</v>
      </c>
      <c r="T5139">
        <v>8</v>
      </c>
      <c r="U5139">
        <v>0</v>
      </c>
      <c r="V5139">
        <v>0</v>
      </c>
      <c r="W5139">
        <v>0</v>
      </c>
      <c r="X5139">
        <v>11.155138835752995</v>
      </c>
      <c r="Y5139">
        <v>0</v>
      </c>
      <c r="Z5139">
        <v>0</v>
      </c>
      <c r="AA5139">
        <v>0</v>
      </c>
      <c r="AB5139">
        <v>6.2885313926517394</v>
      </c>
      <c r="AC5139">
        <v>0</v>
      </c>
      <c r="AD5139">
        <v>0</v>
      </c>
      <c r="AE5139">
        <v>17.443670228404734</v>
      </c>
    </row>
    <row r="5140" spans="1:31" x14ac:dyDescent="0.3">
      <c r="A5140">
        <v>2463264</v>
      </c>
      <c r="B5140">
        <v>1</v>
      </c>
      <c r="C5140" t="s">
        <v>80</v>
      </c>
      <c r="D5140" t="s">
        <v>93</v>
      </c>
      <c r="E5140" t="s">
        <v>141</v>
      </c>
      <c r="F5140" t="s">
        <v>14929</v>
      </c>
      <c r="G5140" t="s">
        <v>156</v>
      </c>
      <c r="H5140" t="s">
        <v>144</v>
      </c>
      <c r="I5140" t="s">
        <v>136</v>
      </c>
      <c r="J5140" t="s">
        <v>137</v>
      </c>
      <c r="K5140" t="s">
        <v>138</v>
      </c>
      <c r="L5140" t="s">
        <v>14930</v>
      </c>
      <c r="M5140" t="s">
        <v>14931</v>
      </c>
      <c r="N5140">
        <v>5.2625000000000002</v>
      </c>
      <c r="O5140">
        <v>0</v>
      </c>
      <c r="P5140">
        <v>8</v>
      </c>
      <c r="Q5140">
        <v>0</v>
      </c>
      <c r="R5140">
        <v>7</v>
      </c>
      <c r="S5140">
        <v>0</v>
      </c>
      <c r="T5140">
        <v>9</v>
      </c>
      <c r="U5140">
        <v>0</v>
      </c>
      <c r="V5140">
        <v>0</v>
      </c>
      <c r="W5140">
        <v>0</v>
      </c>
      <c r="X5140">
        <v>2.1712224711840422</v>
      </c>
      <c r="Y5140">
        <v>0</v>
      </c>
      <c r="Z5140">
        <v>4.8685730030783985</v>
      </c>
      <c r="AA5140">
        <v>0</v>
      </c>
      <c r="AB5140">
        <v>4.9503937269909857</v>
      </c>
      <c r="AC5140">
        <v>0</v>
      </c>
      <c r="AD5140">
        <v>0</v>
      </c>
      <c r="AE5140">
        <v>11.990189201253425</v>
      </c>
    </row>
    <row r="5141" spans="1:31" x14ac:dyDescent="0.3">
      <c r="A5141">
        <v>2463313</v>
      </c>
      <c r="B5141">
        <v>1</v>
      </c>
      <c r="C5141" t="s">
        <v>80</v>
      </c>
      <c r="D5141" t="s">
        <v>97</v>
      </c>
      <c r="E5141" t="s">
        <v>159</v>
      </c>
      <c r="F5141" t="s">
        <v>3455</v>
      </c>
      <c r="G5141" t="s">
        <v>143</v>
      </c>
      <c r="H5141" t="s">
        <v>144</v>
      </c>
      <c r="I5141" t="s">
        <v>136</v>
      </c>
      <c r="J5141" t="s">
        <v>137</v>
      </c>
      <c r="K5141" t="s">
        <v>138</v>
      </c>
      <c r="L5141" t="s">
        <v>14932</v>
      </c>
      <c r="M5141" t="s">
        <v>14933</v>
      </c>
      <c r="N5141">
        <v>0.84583333299999997</v>
      </c>
      <c r="O5141">
        <v>0</v>
      </c>
      <c r="P5141">
        <v>113</v>
      </c>
      <c r="Q5141">
        <v>0</v>
      </c>
      <c r="R5141">
        <v>11</v>
      </c>
      <c r="S5141">
        <v>0</v>
      </c>
      <c r="T5141">
        <v>10</v>
      </c>
      <c r="U5141">
        <v>0</v>
      </c>
      <c r="V5141">
        <v>0</v>
      </c>
      <c r="W5141">
        <v>0</v>
      </c>
      <c r="X5141">
        <v>48.884437390762869</v>
      </c>
      <c r="Y5141">
        <v>0</v>
      </c>
      <c r="Z5141">
        <v>0.54377014443960658</v>
      </c>
      <c r="AA5141">
        <v>0</v>
      </c>
      <c r="AB5141">
        <v>9.4236039254605526</v>
      </c>
      <c r="AC5141">
        <v>0</v>
      </c>
      <c r="AD5141">
        <v>0</v>
      </c>
      <c r="AE5141">
        <v>58.851811460663029</v>
      </c>
    </row>
    <row r="5142" spans="1:31" x14ac:dyDescent="0.3">
      <c r="A5142">
        <v>2463479</v>
      </c>
      <c r="B5142">
        <v>1</v>
      </c>
      <c r="C5142" t="s">
        <v>80</v>
      </c>
      <c r="D5142" t="s">
        <v>88</v>
      </c>
      <c r="E5142" t="s">
        <v>173</v>
      </c>
      <c r="F5142" t="s">
        <v>14934</v>
      </c>
      <c r="G5142" t="s">
        <v>179</v>
      </c>
      <c r="H5142" t="s">
        <v>144</v>
      </c>
      <c r="I5142" t="s">
        <v>136</v>
      </c>
      <c r="J5142" t="s">
        <v>137</v>
      </c>
      <c r="K5142" t="s">
        <v>138</v>
      </c>
      <c r="L5142" t="s">
        <v>14935</v>
      </c>
      <c r="M5142" t="s">
        <v>14936</v>
      </c>
      <c r="N5142">
        <v>2.0766666659999999</v>
      </c>
      <c r="O5142">
        <v>0</v>
      </c>
      <c r="P5142">
        <v>32</v>
      </c>
      <c r="Q5142">
        <v>0</v>
      </c>
      <c r="R5142">
        <v>0</v>
      </c>
      <c r="S5142">
        <v>0</v>
      </c>
      <c r="T5142">
        <v>1</v>
      </c>
      <c r="U5142">
        <v>0</v>
      </c>
      <c r="V5142">
        <v>0</v>
      </c>
      <c r="W5142">
        <v>0</v>
      </c>
      <c r="X5142">
        <v>16.078503294333462</v>
      </c>
      <c r="Y5142">
        <v>0</v>
      </c>
      <c r="Z5142">
        <v>0</v>
      </c>
      <c r="AA5142">
        <v>0</v>
      </c>
      <c r="AB5142">
        <v>0.26651291333244931</v>
      </c>
      <c r="AC5142">
        <v>0</v>
      </c>
      <c r="AD5142">
        <v>0</v>
      </c>
      <c r="AE5142">
        <v>16.34501620766591</v>
      </c>
    </row>
    <row r="5143" spans="1:31" x14ac:dyDescent="0.3">
      <c r="A5143">
        <v>2462978</v>
      </c>
      <c r="B5143">
        <v>1</v>
      </c>
      <c r="C5143" t="s">
        <v>80</v>
      </c>
      <c r="D5143" t="s">
        <v>82</v>
      </c>
      <c r="E5143" t="s">
        <v>169</v>
      </c>
      <c r="F5143" t="s">
        <v>11562</v>
      </c>
      <c r="G5143" t="s">
        <v>226</v>
      </c>
      <c r="H5143" t="s">
        <v>135</v>
      </c>
      <c r="I5143" t="s">
        <v>136</v>
      </c>
      <c r="J5143" t="s">
        <v>137</v>
      </c>
      <c r="K5143" t="s">
        <v>162</v>
      </c>
      <c r="L5143" t="s">
        <v>14937</v>
      </c>
      <c r="M5143" t="s">
        <v>14938</v>
      </c>
      <c r="N5143">
        <v>0.95444444399999995</v>
      </c>
      <c r="O5143">
        <v>0</v>
      </c>
      <c r="P5143">
        <v>709</v>
      </c>
      <c r="Q5143">
        <v>0</v>
      </c>
      <c r="R5143">
        <v>0</v>
      </c>
      <c r="S5143">
        <v>2</v>
      </c>
      <c r="T5143">
        <v>13</v>
      </c>
      <c r="U5143">
        <v>0</v>
      </c>
      <c r="V5143">
        <v>0</v>
      </c>
      <c r="W5143">
        <v>0</v>
      </c>
      <c r="X5143">
        <v>165.64843985183805</v>
      </c>
      <c r="Y5143">
        <v>0</v>
      </c>
      <c r="Z5143">
        <v>0</v>
      </c>
      <c r="AA5143">
        <v>77.705655974632847</v>
      </c>
      <c r="AB5143">
        <v>9.0936041584318641</v>
      </c>
      <c r="AC5143">
        <v>0</v>
      </c>
      <c r="AD5143">
        <v>0</v>
      </c>
      <c r="AE5143">
        <v>252.44769998490275</v>
      </c>
    </row>
    <row r="5144" spans="1:31" x14ac:dyDescent="0.3">
      <c r="A5144">
        <v>2462932</v>
      </c>
      <c r="B5144">
        <v>1</v>
      </c>
      <c r="C5144" t="s">
        <v>81</v>
      </c>
      <c r="D5144" t="s">
        <v>119</v>
      </c>
      <c r="E5144" t="s">
        <v>147</v>
      </c>
      <c r="F5144" t="s">
        <v>14939</v>
      </c>
      <c r="G5144" t="s">
        <v>161</v>
      </c>
      <c r="H5144" t="s">
        <v>135</v>
      </c>
      <c r="I5144" t="s">
        <v>136</v>
      </c>
      <c r="J5144" t="s">
        <v>137</v>
      </c>
      <c r="K5144" t="s">
        <v>162</v>
      </c>
      <c r="L5144" t="s">
        <v>14940</v>
      </c>
      <c r="M5144" t="s">
        <v>14941</v>
      </c>
      <c r="N5144">
        <v>6.2058333330000002</v>
      </c>
      <c r="O5144">
        <v>0</v>
      </c>
      <c r="P5144">
        <v>22</v>
      </c>
      <c r="Q5144">
        <v>0</v>
      </c>
      <c r="R5144">
        <v>8</v>
      </c>
      <c r="S5144">
        <v>0</v>
      </c>
      <c r="T5144">
        <v>1</v>
      </c>
      <c r="U5144">
        <v>0</v>
      </c>
      <c r="V5144">
        <v>0</v>
      </c>
      <c r="W5144">
        <v>0</v>
      </c>
      <c r="X5144">
        <v>27.42307518139652</v>
      </c>
      <c r="Y5144">
        <v>0</v>
      </c>
      <c r="Z5144">
        <v>20.724665816256696</v>
      </c>
      <c r="AA5144">
        <v>0</v>
      </c>
      <c r="AB5144">
        <v>0</v>
      </c>
      <c r="AC5144">
        <v>0</v>
      </c>
      <c r="AD5144">
        <v>0</v>
      </c>
      <c r="AE5144">
        <v>48.147740997653216</v>
      </c>
    </row>
    <row r="5145" spans="1:31" x14ac:dyDescent="0.3">
      <c r="A5145">
        <v>2462855</v>
      </c>
      <c r="B5145">
        <v>1</v>
      </c>
      <c r="C5145" t="s">
        <v>81</v>
      </c>
      <c r="D5145" t="s">
        <v>128</v>
      </c>
      <c r="E5145" t="s">
        <v>284</v>
      </c>
      <c r="F5145" t="s">
        <v>14942</v>
      </c>
      <c r="G5145" t="s">
        <v>226</v>
      </c>
      <c r="H5145" t="s">
        <v>135</v>
      </c>
      <c r="I5145" t="s">
        <v>136</v>
      </c>
      <c r="J5145" t="s">
        <v>137</v>
      </c>
      <c r="K5145" t="s">
        <v>162</v>
      </c>
      <c r="L5145" t="s">
        <v>14943</v>
      </c>
      <c r="M5145" t="s">
        <v>14944</v>
      </c>
      <c r="N5145">
        <v>0.91638888799999996</v>
      </c>
      <c r="O5145">
        <v>60</v>
      </c>
      <c r="P5145">
        <v>19695</v>
      </c>
      <c r="Q5145">
        <v>585</v>
      </c>
      <c r="R5145">
        <v>562</v>
      </c>
      <c r="S5145">
        <v>131</v>
      </c>
      <c r="T5145">
        <v>1688</v>
      </c>
      <c r="U5145">
        <v>14</v>
      </c>
      <c r="V5145">
        <v>1</v>
      </c>
      <c r="W5145">
        <v>16.147546507792132</v>
      </c>
      <c r="X5145">
        <v>3884.7384045687245</v>
      </c>
      <c r="Y5145">
        <v>385.27969785219528</v>
      </c>
      <c r="Z5145">
        <v>133.47097781695055</v>
      </c>
      <c r="AA5145">
        <v>1329.7029265291858</v>
      </c>
      <c r="AB5145">
        <v>1819.0473256445107</v>
      </c>
      <c r="AC5145">
        <v>2372.3530933275738</v>
      </c>
      <c r="AD5145">
        <v>21.906752036736883</v>
      </c>
      <c r="AE5145">
        <v>9962.6467242836698</v>
      </c>
    </row>
    <row r="5146" spans="1:31" x14ac:dyDescent="0.3">
      <c r="A5146">
        <v>2463187</v>
      </c>
      <c r="B5146">
        <v>1</v>
      </c>
      <c r="C5146" t="s">
        <v>80</v>
      </c>
      <c r="D5146" t="s">
        <v>89</v>
      </c>
      <c r="E5146" t="s">
        <v>182</v>
      </c>
      <c r="F5146" t="s">
        <v>14945</v>
      </c>
      <c r="G5146" t="s">
        <v>219</v>
      </c>
      <c r="H5146" t="s">
        <v>144</v>
      </c>
      <c r="I5146" t="s">
        <v>136</v>
      </c>
      <c r="J5146" t="s">
        <v>3</v>
      </c>
      <c r="K5146" t="s">
        <v>138</v>
      </c>
      <c r="L5146" t="s">
        <v>14946</v>
      </c>
      <c r="M5146" t="s">
        <v>14947</v>
      </c>
      <c r="N5146">
        <v>3.551666666</v>
      </c>
      <c r="O5146">
        <v>0</v>
      </c>
      <c r="P5146">
        <v>20</v>
      </c>
      <c r="Q5146">
        <v>0</v>
      </c>
      <c r="R5146">
        <v>0</v>
      </c>
      <c r="S5146">
        <v>0</v>
      </c>
      <c r="T5146">
        <v>0</v>
      </c>
      <c r="U5146">
        <v>0</v>
      </c>
      <c r="V5146">
        <v>0</v>
      </c>
      <c r="W5146">
        <v>0</v>
      </c>
      <c r="X5146">
        <v>20.015874502733496</v>
      </c>
      <c r="Y5146">
        <v>0</v>
      </c>
      <c r="Z5146">
        <v>0</v>
      </c>
      <c r="AA5146">
        <v>0</v>
      </c>
      <c r="AB5146">
        <v>0</v>
      </c>
      <c r="AC5146">
        <v>0</v>
      </c>
      <c r="AD5146">
        <v>0</v>
      </c>
      <c r="AE5146">
        <v>20.015874502733496</v>
      </c>
    </row>
    <row r="5147" spans="1:31" x14ac:dyDescent="0.3">
      <c r="A5147">
        <v>2462995</v>
      </c>
      <c r="B5147">
        <v>1</v>
      </c>
      <c r="C5147" t="s">
        <v>81</v>
      </c>
      <c r="D5147" t="s">
        <v>116</v>
      </c>
      <c r="E5147" t="s">
        <v>173</v>
      </c>
      <c r="F5147" t="s">
        <v>14948</v>
      </c>
      <c r="G5147" t="s">
        <v>175</v>
      </c>
      <c r="H5147" t="s">
        <v>144</v>
      </c>
      <c r="I5147" t="s">
        <v>136</v>
      </c>
      <c r="J5147" t="s">
        <v>137</v>
      </c>
      <c r="K5147" t="s">
        <v>138</v>
      </c>
      <c r="L5147" t="s">
        <v>14949</v>
      </c>
      <c r="M5147" t="s">
        <v>14950</v>
      </c>
      <c r="N5147">
        <v>2.1747222220000002</v>
      </c>
      <c r="O5147">
        <v>0</v>
      </c>
      <c r="P5147">
        <v>2</v>
      </c>
      <c r="Q5147">
        <v>0</v>
      </c>
      <c r="R5147">
        <v>0</v>
      </c>
      <c r="S5147">
        <v>0</v>
      </c>
      <c r="T5147">
        <v>0</v>
      </c>
      <c r="U5147">
        <v>0</v>
      </c>
      <c r="V5147">
        <v>0</v>
      </c>
      <c r="W5147">
        <v>0</v>
      </c>
      <c r="X5147">
        <v>0.64601012625015086</v>
      </c>
      <c r="Y5147">
        <v>0</v>
      </c>
      <c r="Z5147">
        <v>0</v>
      </c>
      <c r="AA5147">
        <v>0</v>
      </c>
      <c r="AB5147">
        <v>0</v>
      </c>
      <c r="AC5147">
        <v>0</v>
      </c>
      <c r="AD5147">
        <v>0</v>
      </c>
      <c r="AE5147">
        <v>0.64601012625015086</v>
      </c>
    </row>
    <row r="5148" spans="1:31" x14ac:dyDescent="0.3">
      <c r="A5148">
        <v>2463287</v>
      </c>
      <c r="B5148">
        <v>1</v>
      </c>
      <c r="C5148" t="s">
        <v>81</v>
      </c>
      <c r="D5148" t="s">
        <v>128</v>
      </c>
      <c r="E5148" t="s">
        <v>182</v>
      </c>
      <c r="F5148" t="s">
        <v>14951</v>
      </c>
      <c r="G5148" t="s">
        <v>219</v>
      </c>
      <c r="H5148" t="s">
        <v>144</v>
      </c>
      <c r="I5148" t="s">
        <v>136</v>
      </c>
      <c r="J5148" t="s">
        <v>3</v>
      </c>
      <c r="K5148" t="s">
        <v>138</v>
      </c>
      <c r="L5148" t="s">
        <v>14952</v>
      </c>
      <c r="M5148" t="s">
        <v>14953</v>
      </c>
      <c r="N5148">
        <v>4.9766666659999999</v>
      </c>
      <c r="O5148">
        <v>0</v>
      </c>
      <c r="P5148">
        <v>76</v>
      </c>
      <c r="Q5148">
        <v>0</v>
      </c>
      <c r="R5148">
        <v>0</v>
      </c>
      <c r="S5148">
        <v>0</v>
      </c>
      <c r="T5148">
        <v>1</v>
      </c>
      <c r="U5148">
        <v>0</v>
      </c>
      <c r="V5148">
        <v>0</v>
      </c>
      <c r="W5148">
        <v>0</v>
      </c>
      <c r="X5148">
        <v>97.103527590858505</v>
      </c>
      <c r="Y5148">
        <v>0</v>
      </c>
      <c r="Z5148">
        <v>0</v>
      </c>
      <c r="AA5148">
        <v>0</v>
      </c>
      <c r="AB5148">
        <v>0</v>
      </c>
      <c r="AC5148">
        <v>0</v>
      </c>
      <c r="AD5148">
        <v>0</v>
      </c>
      <c r="AE5148">
        <v>97.103527590858505</v>
      </c>
    </row>
    <row r="5149" spans="1:31" x14ac:dyDescent="0.3">
      <c r="A5149">
        <v>2463141</v>
      </c>
      <c r="B5149">
        <v>1</v>
      </c>
      <c r="C5149" t="s">
        <v>80</v>
      </c>
      <c r="D5149" t="s">
        <v>100</v>
      </c>
      <c r="E5149" t="s">
        <v>141</v>
      </c>
      <c r="F5149" t="s">
        <v>3314</v>
      </c>
      <c r="G5149" t="s">
        <v>219</v>
      </c>
      <c r="H5149" t="s">
        <v>144</v>
      </c>
      <c r="I5149" t="s">
        <v>136</v>
      </c>
      <c r="J5149" t="s">
        <v>3</v>
      </c>
      <c r="K5149" t="s">
        <v>138</v>
      </c>
      <c r="L5149" t="s">
        <v>14954</v>
      </c>
      <c r="M5149" t="s">
        <v>14955</v>
      </c>
      <c r="N5149">
        <v>1.7513888879999999</v>
      </c>
      <c r="O5149">
        <v>0</v>
      </c>
      <c r="P5149">
        <v>125</v>
      </c>
      <c r="Q5149">
        <v>0</v>
      </c>
      <c r="R5149">
        <v>5</v>
      </c>
      <c r="S5149">
        <v>0</v>
      </c>
      <c r="T5149">
        <v>7</v>
      </c>
      <c r="U5149">
        <v>0</v>
      </c>
      <c r="V5149">
        <v>0</v>
      </c>
      <c r="W5149">
        <v>0</v>
      </c>
      <c r="X5149">
        <v>44.947658624657493</v>
      </c>
      <c r="Y5149">
        <v>0</v>
      </c>
      <c r="Z5149">
        <v>0.38666613109652759</v>
      </c>
      <c r="AA5149">
        <v>0</v>
      </c>
      <c r="AB5149">
        <v>3.7016258945299274</v>
      </c>
      <c r="AC5149">
        <v>0</v>
      </c>
      <c r="AD5149">
        <v>0</v>
      </c>
      <c r="AE5149">
        <v>49.035950650283944</v>
      </c>
    </row>
    <row r="5150" spans="1:31" x14ac:dyDescent="0.3">
      <c r="A5150">
        <v>2462849</v>
      </c>
      <c r="B5150">
        <v>1</v>
      </c>
      <c r="C5150" t="s">
        <v>80</v>
      </c>
      <c r="D5150" t="s">
        <v>91</v>
      </c>
      <c r="E5150" t="s">
        <v>141</v>
      </c>
      <c r="F5150" t="s">
        <v>14401</v>
      </c>
      <c r="G5150" t="s">
        <v>161</v>
      </c>
      <c r="H5150" t="s">
        <v>144</v>
      </c>
      <c r="I5150" t="s">
        <v>136</v>
      </c>
      <c r="J5150" t="s">
        <v>137</v>
      </c>
      <c r="K5150" t="s">
        <v>162</v>
      </c>
      <c r="L5150" t="s">
        <v>14956</v>
      </c>
      <c r="M5150" t="s">
        <v>14957</v>
      </c>
      <c r="N5150">
        <v>8.2527777770000004</v>
      </c>
      <c r="O5150">
        <v>0</v>
      </c>
      <c r="P5150">
        <v>209</v>
      </c>
      <c r="Q5150">
        <v>0</v>
      </c>
      <c r="R5150">
        <v>2</v>
      </c>
      <c r="S5150">
        <v>0</v>
      </c>
      <c r="T5150">
        <v>31</v>
      </c>
      <c r="U5150">
        <v>0</v>
      </c>
      <c r="V5150">
        <v>0</v>
      </c>
      <c r="W5150">
        <v>0</v>
      </c>
      <c r="X5150">
        <v>455.96435852121505</v>
      </c>
      <c r="Y5150">
        <v>0</v>
      </c>
      <c r="Z5150">
        <v>0.39529085095109806</v>
      </c>
      <c r="AA5150">
        <v>0</v>
      </c>
      <c r="AB5150">
        <v>228.92009998877751</v>
      </c>
      <c r="AC5150">
        <v>0</v>
      </c>
      <c r="AD5150">
        <v>0</v>
      </c>
      <c r="AE5150">
        <v>685.2797493609437</v>
      </c>
    </row>
    <row r="5151" spans="1:31" x14ac:dyDescent="0.3">
      <c r="A5151">
        <v>2463347</v>
      </c>
      <c r="B5151">
        <v>1</v>
      </c>
      <c r="C5151" t="s">
        <v>80</v>
      </c>
      <c r="D5151" t="s">
        <v>89</v>
      </c>
      <c r="E5151" t="s">
        <v>159</v>
      </c>
      <c r="F5151" t="s">
        <v>14958</v>
      </c>
      <c r="G5151" t="s">
        <v>410</v>
      </c>
      <c r="H5151" t="s">
        <v>144</v>
      </c>
      <c r="I5151" t="s">
        <v>136</v>
      </c>
      <c r="J5151" t="s">
        <v>137</v>
      </c>
      <c r="K5151" t="s">
        <v>138</v>
      </c>
      <c r="L5151" t="s">
        <v>14959</v>
      </c>
      <c r="M5151" t="s">
        <v>14960</v>
      </c>
      <c r="N5151">
        <v>2.1630555550000001</v>
      </c>
      <c r="O5151">
        <v>0</v>
      </c>
      <c r="P5151">
        <v>134</v>
      </c>
      <c r="Q5151">
        <v>0</v>
      </c>
      <c r="R5151">
        <v>0</v>
      </c>
      <c r="S5151">
        <v>0</v>
      </c>
      <c r="T5151">
        <v>48</v>
      </c>
      <c r="U5151">
        <v>0</v>
      </c>
      <c r="V5151">
        <v>0</v>
      </c>
      <c r="W5151">
        <v>0</v>
      </c>
      <c r="X5151">
        <v>634.80422065956486</v>
      </c>
      <c r="Y5151">
        <v>0</v>
      </c>
      <c r="Z5151">
        <v>0</v>
      </c>
      <c r="AA5151">
        <v>0</v>
      </c>
      <c r="AB5151">
        <v>285.9711777170761</v>
      </c>
      <c r="AC5151">
        <v>0</v>
      </c>
      <c r="AD5151">
        <v>0</v>
      </c>
      <c r="AE5151">
        <v>920.77539837664096</v>
      </c>
    </row>
    <row r="5152" spans="1:31" x14ac:dyDescent="0.3">
      <c r="A5152">
        <v>2462875</v>
      </c>
      <c r="B5152">
        <v>1</v>
      </c>
      <c r="C5152" t="s">
        <v>81</v>
      </c>
      <c r="D5152" t="s">
        <v>118</v>
      </c>
      <c r="E5152" t="s">
        <v>173</v>
      </c>
      <c r="F5152" t="s">
        <v>14961</v>
      </c>
      <c r="G5152" t="s">
        <v>239</v>
      </c>
      <c r="H5152" t="s">
        <v>144</v>
      </c>
      <c r="I5152" t="s">
        <v>136</v>
      </c>
      <c r="J5152" t="s">
        <v>137</v>
      </c>
      <c r="K5152" t="s">
        <v>138</v>
      </c>
      <c r="L5152" t="s">
        <v>14962</v>
      </c>
      <c r="M5152" t="s">
        <v>14963</v>
      </c>
      <c r="N5152">
        <v>1.2725</v>
      </c>
      <c r="O5152">
        <v>0</v>
      </c>
      <c r="P5152">
        <v>4</v>
      </c>
      <c r="Q5152">
        <v>0</v>
      </c>
      <c r="R5152">
        <v>0</v>
      </c>
      <c r="S5152">
        <v>0</v>
      </c>
      <c r="T5152">
        <v>2</v>
      </c>
      <c r="U5152">
        <v>0</v>
      </c>
      <c r="V5152">
        <v>0</v>
      </c>
      <c r="W5152">
        <v>0</v>
      </c>
      <c r="X5152">
        <v>1.5477579762525799</v>
      </c>
      <c r="Y5152">
        <v>0</v>
      </c>
      <c r="Z5152">
        <v>0</v>
      </c>
      <c r="AA5152">
        <v>0</v>
      </c>
      <c r="AB5152">
        <v>5.7080053548158034</v>
      </c>
      <c r="AC5152">
        <v>0</v>
      </c>
      <c r="AD5152">
        <v>0</v>
      </c>
      <c r="AE5152">
        <v>7.2557633310683833</v>
      </c>
    </row>
    <row r="5153" spans="1:31" x14ac:dyDescent="0.3">
      <c r="A5153">
        <v>2463038</v>
      </c>
      <c r="B5153">
        <v>1</v>
      </c>
      <c r="C5153" t="s">
        <v>81</v>
      </c>
      <c r="D5153" t="s">
        <v>120</v>
      </c>
      <c r="E5153" t="s">
        <v>173</v>
      </c>
      <c r="F5153" t="s">
        <v>14964</v>
      </c>
      <c r="G5153" t="s">
        <v>179</v>
      </c>
      <c r="H5153" t="s">
        <v>144</v>
      </c>
      <c r="I5153" t="s">
        <v>136</v>
      </c>
      <c r="J5153" t="s">
        <v>137</v>
      </c>
      <c r="K5153" t="s">
        <v>138</v>
      </c>
      <c r="L5153" t="s">
        <v>14965</v>
      </c>
      <c r="M5153" t="s">
        <v>14966</v>
      </c>
      <c r="N5153">
        <v>5.7483333329999997</v>
      </c>
      <c r="O5153">
        <v>0</v>
      </c>
      <c r="P5153">
        <v>5</v>
      </c>
      <c r="Q5153">
        <v>0</v>
      </c>
      <c r="R5153">
        <v>0</v>
      </c>
      <c r="S5153">
        <v>0</v>
      </c>
      <c r="T5153">
        <v>0</v>
      </c>
      <c r="U5153">
        <v>0</v>
      </c>
      <c r="V5153">
        <v>0</v>
      </c>
      <c r="W5153">
        <v>0</v>
      </c>
      <c r="X5153">
        <v>4.7939512876577988</v>
      </c>
      <c r="Y5153">
        <v>0</v>
      </c>
      <c r="Z5153">
        <v>0</v>
      </c>
      <c r="AA5153">
        <v>0</v>
      </c>
      <c r="AB5153">
        <v>0</v>
      </c>
      <c r="AC5153">
        <v>0</v>
      </c>
      <c r="AD5153">
        <v>0</v>
      </c>
      <c r="AE5153">
        <v>4.7939512876577988</v>
      </c>
    </row>
    <row r="5154" spans="1:31" x14ac:dyDescent="0.3">
      <c r="A5154">
        <v>2463061</v>
      </c>
      <c r="B5154">
        <v>1</v>
      </c>
      <c r="C5154" t="s">
        <v>80</v>
      </c>
      <c r="D5154" t="s">
        <v>103</v>
      </c>
      <c r="E5154" t="s">
        <v>169</v>
      </c>
      <c r="F5154" t="s">
        <v>14967</v>
      </c>
      <c r="G5154" t="s">
        <v>353</v>
      </c>
      <c r="H5154" t="s">
        <v>135</v>
      </c>
      <c r="I5154" t="s">
        <v>136</v>
      </c>
      <c r="J5154" t="s">
        <v>137</v>
      </c>
      <c r="K5154" t="s">
        <v>138</v>
      </c>
      <c r="L5154" t="s">
        <v>14968</v>
      </c>
      <c r="M5154" t="s">
        <v>14969</v>
      </c>
      <c r="N5154">
        <v>1.1472222219999999</v>
      </c>
      <c r="O5154">
        <v>0</v>
      </c>
      <c r="P5154">
        <v>27</v>
      </c>
      <c r="Q5154">
        <v>0</v>
      </c>
      <c r="R5154">
        <v>3</v>
      </c>
      <c r="S5154">
        <v>25</v>
      </c>
      <c r="T5154">
        <v>36</v>
      </c>
      <c r="U5154">
        <v>25</v>
      </c>
      <c r="V5154">
        <v>7</v>
      </c>
      <c r="W5154">
        <v>0</v>
      </c>
      <c r="X5154">
        <v>29.308048715276133</v>
      </c>
      <c r="Y5154">
        <v>0</v>
      </c>
      <c r="Z5154">
        <v>0.60458658534018994</v>
      </c>
      <c r="AA5154">
        <v>366.20457911267084</v>
      </c>
      <c r="AB5154">
        <v>132.41401368951199</v>
      </c>
      <c r="AC5154">
        <v>2451.1270486169296</v>
      </c>
      <c r="AD5154">
        <v>530.41866476078837</v>
      </c>
      <c r="AE5154">
        <v>3510.0769414805172</v>
      </c>
    </row>
    <row r="5155" spans="1:31" x14ac:dyDescent="0.3">
      <c r="A5155">
        <v>2463204</v>
      </c>
      <c r="B5155">
        <v>1</v>
      </c>
      <c r="C5155" t="s">
        <v>80</v>
      </c>
      <c r="D5155" t="s">
        <v>97</v>
      </c>
      <c r="E5155" t="s">
        <v>169</v>
      </c>
      <c r="F5155" t="s">
        <v>14970</v>
      </c>
      <c r="G5155" t="s">
        <v>381</v>
      </c>
      <c r="H5155" t="s">
        <v>135</v>
      </c>
      <c r="I5155" t="s">
        <v>136</v>
      </c>
      <c r="J5155" t="s">
        <v>137</v>
      </c>
      <c r="K5155" t="s">
        <v>162</v>
      </c>
      <c r="L5155" t="s">
        <v>14971</v>
      </c>
      <c r="M5155" t="s">
        <v>14972</v>
      </c>
      <c r="N5155">
        <v>0.51888888799999999</v>
      </c>
      <c r="O5155">
        <v>8</v>
      </c>
      <c r="P5155">
        <v>670</v>
      </c>
      <c r="Q5155">
        <v>11</v>
      </c>
      <c r="R5155">
        <v>325</v>
      </c>
      <c r="S5155">
        <v>15</v>
      </c>
      <c r="T5155">
        <v>189</v>
      </c>
      <c r="U5155">
        <v>1</v>
      </c>
      <c r="V5155">
        <v>1</v>
      </c>
      <c r="W5155">
        <v>38.278982015792472</v>
      </c>
      <c r="X5155">
        <v>257.86135969315814</v>
      </c>
      <c r="Y5155">
        <v>26.563230891617444</v>
      </c>
      <c r="Z5155">
        <v>84.53974657678809</v>
      </c>
      <c r="AA5155">
        <v>96.631583401133625</v>
      </c>
      <c r="AB5155">
        <v>303.14724244948496</v>
      </c>
      <c r="AC5155">
        <v>49.277987794231059</v>
      </c>
      <c r="AD5155">
        <v>3.882741740624315</v>
      </c>
      <c r="AE5155">
        <v>860.18287456283008</v>
      </c>
    </row>
    <row r="5156" spans="1:31" x14ac:dyDescent="0.3">
      <c r="A5156">
        <v>2463373</v>
      </c>
      <c r="B5156">
        <v>1</v>
      </c>
      <c r="C5156" t="s">
        <v>80</v>
      </c>
      <c r="D5156" t="s">
        <v>106</v>
      </c>
      <c r="E5156" t="s">
        <v>132</v>
      </c>
      <c r="F5156" t="s">
        <v>165</v>
      </c>
      <c r="G5156" t="s">
        <v>149</v>
      </c>
      <c r="H5156" t="s">
        <v>135</v>
      </c>
      <c r="I5156" t="s">
        <v>136</v>
      </c>
      <c r="J5156" t="s">
        <v>137</v>
      </c>
      <c r="K5156" t="s">
        <v>138</v>
      </c>
      <c r="L5156" t="s">
        <v>14973</v>
      </c>
      <c r="M5156" t="s">
        <v>14974</v>
      </c>
      <c r="N5156">
        <v>0.91916666599999997</v>
      </c>
      <c r="O5156">
        <v>0</v>
      </c>
      <c r="P5156">
        <v>490</v>
      </c>
      <c r="Q5156">
        <v>35</v>
      </c>
      <c r="R5156">
        <v>103</v>
      </c>
      <c r="S5156">
        <v>13</v>
      </c>
      <c r="T5156">
        <v>99</v>
      </c>
      <c r="U5156">
        <v>1</v>
      </c>
      <c r="V5156">
        <v>0</v>
      </c>
      <c r="W5156">
        <v>0</v>
      </c>
      <c r="X5156">
        <v>151.11973421156708</v>
      </c>
      <c r="Y5156">
        <v>99.071385590288131</v>
      </c>
      <c r="Z5156">
        <v>64.235992809091556</v>
      </c>
      <c r="AA5156">
        <v>34.928849659985119</v>
      </c>
      <c r="AB5156">
        <v>60.756229469678296</v>
      </c>
      <c r="AC5156">
        <v>19.076256124773089</v>
      </c>
      <c r="AD5156">
        <v>0</v>
      </c>
      <c r="AE5156">
        <v>429.1884478653833</v>
      </c>
    </row>
    <row r="5157" spans="1:31" x14ac:dyDescent="0.3">
      <c r="A5157">
        <v>2462832</v>
      </c>
      <c r="B5157">
        <v>1</v>
      </c>
      <c r="C5157" t="s">
        <v>81</v>
      </c>
      <c r="D5157" t="s">
        <v>128</v>
      </c>
      <c r="E5157" t="s">
        <v>173</v>
      </c>
      <c r="F5157" t="s">
        <v>3023</v>
      </c>
      <c r="G5157" t="s">
        <v>461</v>
      </c>
      <c r="H5157" t="s">
        <v>144</v>
      </c>
      <c r="I5157" t="s">
        <v>136</v>
      </c>
      <c r="J5157" t="s">
        <v>137</v>
      </c>
      <c r="K5157" t="s">
        <v>138</v>
      </c>
      <c r="L5157" t="s">
        <v>14975</v>
      </c>
      <c r="M5157" t="s">
        <v>14976</v>
      </c>
      <c r="N5157">
        <v>3.4219444440000002</v>
      </c>
      <c r="O5157">
        <v>0</v>
      </c>
      <c r="P5157">
        <v>20</v>
      </c>
      <c r="Q5157">
        <v>0</v>
      </c>
      <c r="R5157">
        <v>0</v>
      </c>
      <c r="S5157">
        <v>0</v>
      </c>
      <c r="T5157">
        <v>2</v>
      </c>
      <c r="U5157">
        <v>0</v>
      </c>
      <c r="V5157">
        <v>0</v>
      </c>
      <c r="W5157">
        <v>0</v>
      </c>
      <c r="X5157">
        <v>20.756244180102669</v>
      </c>
      <c r="Y5157">
        <v>0</v>
      </c>
      <c r="Z5157">
        <v>0</v>
      </c>
      <c r="AA5157">
        <v>0</v>
      </c>
      <c r="AB5157">
        <v>15.110774524011388</v>
      </c>
      <c r="AC5157">
        <v>0</v>
      </c>
      <c r="AD5157">
        <v>0</v>
      </c>
      <c r="AE5157">
        <v>35.867018704114059</v>
      </c>
    </row>
    <row r="5158" spans="1:31" x14ac:dyDescent="0.3">
      <c r="A5158">
        <v>2463224</v>
      </c>
      <c r="B5158">
        <v>1</v>
      </c>
      <c r="C5158" t="s">
        <v>80</v>
      </c>
      <c r="D5158" t="s">
        <v>99</v>
      </c>
      <c r="E5158" t="s">
        <v>141</v>
      </c>
      <c r="F5158" t="s">
        <v>14977</v>
      </c>
      <c r="G5158" t="s">
        <v>366</v>
      </c>
      <c r="H5158" t="s">
        <v>144</v>
      </c>
      <c r="I5158" t="s">
        <v>136</v>
      </c>
      <c r="J5158" t="s">
        <v>137</v>
      </c>
      <c r="K5158" t="s">
        <v>138</v>
      </c>
      <c r="L5158" t="s">
        <v>14978</v>
      </c>
      <c r="M5158" t="s">
        <v>14979</v>
      </c>
      <c r="N5158">
        <v>1.6147222219999999</v>
      </c>
      <c r="O5158">
        <v>0</v>
      </c>
      <c r="P5158">
        <v>63</v>
      </c>
      <c r="Q5158">
        <v>0</v>
      </c>
      <c r="R5158">
        <v>0</v>
      </c>
      <c r="S5158">
        <v>0</v>
      </c>
      <c r="T5158">
        <v>4</v>
      </c>
      <c r="U5158">
        <v>0</v>
      </c>
      <c r="V5158">
        <v>0</v>
      </c>
      <c r="W5158">
        <v>0</v>
      </c>
      <c r="X5158">
        <v>20.338932361340127</v>
      </c>
      <c r="Y5158">
        <v>0</v>
      </c>
      <c r="Z5158">
        <v>0</v>
      </c>
      <c r="AA5158">
        <v>0</v>
      </c>
      <c r="AB5158">
        <v>6.779705597549837</v>
      </c>
      <c r="AC5158">
        <v>0</v>
      </c>
      <c r="AD5158">
        <v>0</v>
      </c>
      <c r="AE5158">
        <v>27.118637958889963</v>
      </c>
    </row>
    <row r="5159" spans="1:31" x14ac:dyDescent="0.3">
      <c r="A5159">
        <v>2463161</v>
      </c>
      <c r="B5159">
        <v>1</v>
      </c>
      <c r="C5159" t="s">
        <v>80</v>
      </c>
      <c r="D5159" t="s">
        <v>88</v>
      </c>
      <c r="E5159" t="s">
        <v>173</v>
      </c>
      <c r="F5159" t="s">
        <v>14980</v>
      </c>
      <c r="G5159" t="s">
        <v>461</v>
      </c>
      <c r="H5159" t="s">
        <v>144</v>
      </c>
      <c r="I5159" t="s">
        <v>136</v>
      </c>
      <c r="J5159" t="s">
        <v>137</v>
      </c>
      <c r="K5159" t="s">
        <v>138</v>
      </c>
      <c r="L5159" t="s">
        <v>14981</v>
      </c>
      <c r="M5159" t="s">
        <v>14982</v>
      </c>
      <c r="N5159">
        <v>1.548611111</v>
      </c>
      <c r="O5159">
        <v>0</v>
      </c>
      <c r="P5159">
        <v>21</v>
      </c>
      <c r="Q5159">
        <v>0</v>
      </c>
      <c r="R5159">
        <v>0</v>
      </c>
      <c r="S5159">
        <v>0</v>
      </c>
      <c r="T5159">
        <v>1</v>
      </c>
      <c r="U5159">
        <v>0</v>
      </c>
      <c r="V5159">
        <v>0</v>
      </c>
      <c r="W5159">
        <v>0</v>
      </c>
      <c r="X5159">
        <v>11.821111919487464</v>
      </c>
      <c r="Y5159">
        <v>0</v>
      </c>
      <c r="Z5159">
        <v>0</v>
      </c>
      <c r="AA5159">
        <v>0</v>
      </c>
      <c r="AB5159">
        <v>3.1853292941556601</v>
      </c>
      <c r="AC5159">
        <v>0</v>
      </c>
      <c r="AD5159">
        <v>0</v>
      </c>
      <c r="AE5159">
        <v>15.006441213643125</v>
      </c>
    </row>
    <row r="5160" spans="1:31" x14ac:dyDescent="0.3">
      <c r="A5160">
        <v>2463416</v>
      </c>
      <c r="B5160">
        <v>1</v>
      </c>
      <c r="C5160" t="s">
        <v>80</v>
      </c>
      <c r="D5160" t="s">
        <v>88</v>
      </c>
      <c r="E5160" t="s">
        <v>141</v>
      </c>
      <c r="F5160" t="s">
        <v>14983</v>
      </c>
      <c r="G5160" t="s">
        <v>219</v>
      </c>
      <c r="H5160" t="s">
        <v>144</v>
      </c>
      <c r="I5160" t="s">
        <v>136</v>
      </c>
      <c r="J5160" t="s">
        <v>3</v>
      </c>
      <c r="K5160" t="s">
        <v>138</v>
      </c>
      <c r="L5160" t="s">
        <v>14984</v>
      </c>
      <c r="M5160" t="s">
        <v>14985</v>
      </c>
      <c r="N5160">
        <v>2.6180555550000002</v>
      </c>
      <c r="O5160">
        <v>0</v>
      </c>
      <c r="P5160">
        <v>178</v>
      </c>
      <c r="Q5160">
        <v>0</v>
      </c>
      <c r="R5160">
        <v>0</v>
      </c>
      <c r="S5160">
        <v>0</v>
      </c>
      <c r="T5160">
        <v>13</v>
      </c>
      <c r="U5160">
        <v>0</v>
      </c>
      <c r="V5160">
        <v>0</v>
      </c>
      <c r="W5160">
        <v>0</v>
      </c>
      <c r="X5160">
        <v>124.27265429070727</v>
      </c>
      <c r="Y5160">
        <v>0</v>
      </c>
      <c r="Z5160">
        <v>0</v>
      </c>
      <c r="AA5160">
        <v>0</v>
      </c>
      <c r="AB5160">
        <v>25.816580507227794</v>
      </c>
      <c r="AC5160">
        <v>0</v>
      </c>
      <c r="AD5160">
        <v>0</v>
      </c>
      <c r="AE5160">
        <v>150.08923479793506</v>
      </c>
    </row>
    <row r="5161" spans="1:31" x14ac:dyDescent="0.3">
      <c r="A5161">
        <v>2463018</v>
      </c>
      <c r="B5161">
        <v>1</v>
      </c>
      <c r="C5161" t="s">
        <v>81</v>
      </c>
      <c r="D5161" t="s">
        <v>128</v>
      </c>
      <c r="E5161" t="s">
        <v>173</v>
      </c>
      <c r="F5161" t="s">
        <v>14986</v>
      </c>
      <c r="G5161" t="s">
        <v>461</v>
      </c>
      <c r="H5161" t="s">
        <v>144</v>
      </c>
      <c r="I5161" t="s">
        <v>136</v>
      </c>
      <c r="J5161" t="s">
        <v>137</v>
      </c>
      <c r="K5161" t="s">
        <v>138</v>
      </c>
      <c r="L5161" t="s">
        <v>14987</v>
      </c>
      <c r="M5161" t="s">
        <v>14988</v>
      </c>
      <c r="N5161">
        <v>3.338333333</v>
      </c>
      <c r="O5161">
        <v>0</v>
      </c>
      <c r="P5161">
        <v>11</v>
      </c>
      <c r="Q5161">
        <v>0</v>
      </c>
      <c r="R5161">
        <v>0</v>
      </c>
      <c r="S5161">
        <v>0</v>
      </c>
      <c r="T5161">
        <v>0</v>
      </c>
      <c r="U5161">
        <v>0</v>
      </c>
      <c r="V5161">
        <v>0</v>
      </c>
      <c r="W5161">
        <v>0</v>
      </c>
      <c r="X5161">
        <v>8.4327054869275351</v>
      </c>
      <c r="Y5161">
        <v>0</v>
      </c>
      <c r="Z5161">
        <v>0</v>
      </c>
      <c r="AA5161">
        <v>0</v>
      </c>
      <c r="AB5161">
        <v>0</v>
      </c>
      <c r="AC5161">
        <v>0</v>
      </c>
      <c r="AD5161">
        <v>0</v>
      </c>
      <c r="AE5161">
        <v>8.4327054869275351</v>
      </c>
    </row>
    <row r="5162" spans="1:31" x14ac:dyDescent="0.3">
      <c r="A5162">
        <v>2463027</v>
      </c>
      <c r="B5162">
        <v>1</v>
      </c>
      <c r="C5162" t="s">
        <v>80</v>
      </c>
      <c r="D5162" t="s">
        <v>85</v>
      </c>
      <c r="E5162" t="s">
        <v>173</v>
      </c>
      <c r="F5162" t="s">
        <v>14989</v>
      </c>
      <c r="G5162" t="s">
        <v>175</v>
      </c>
      <c r="H5162" t="s">
        <v>144</v>
      </c>
      <c r="I5162" t="s">
        <v>136</v>
      </c>
      <c r="J5162" t="s">
        <v>137</v>
      </c>
      <c r="K5162" t="s">
        <v>138</v>
      </c>
      <c r="L5162" t="s">
        <v>14990</v>
      </c>
      <c r="M5162" t="s">
        <v>14991</v>
      </c>
      <c r="N5162">
        <v>3.471944444</v>
      </c>
      <c r="O5162">
        <v>0</v>
      </c>
      <c r="P5162">
        <v>0</v>
      </c>
      <c r="Q5162">
        <v>0</v>
      </c>
      <c r="R5162">
        <v>0</v>
      </c>
      <c r="S5162">
        <v>0</v>
      </c>
      <c r="T5162">
        <v>2</v>
      </c>
      <c r="U5162">
        <v>0</v>
      </c>
      <c r="V5162">
        <v>0</v>
      </c>
      <c r="W5162">
        <v>0</v>
      </c>
      <c r="X5162">
        <v>0</v>
      </c>
      <c r="Y5162">
        <v>0</v>
      </c>
      <c r="Z5162">
        <v>0</v>
      </c>
      <c r="AA5162">
        <v>0</v>
      </c>
      <c r="AB5162">
        <v>0</v>
      </c>
      <c r="AC5162">
        <v>0</v>
      </c>
      <c r="AD5162">
        <v>0</v>
      </c>
      <c r="AE5162">
        <v>0</v>
      </c>
    </row>
    <row r="5163" spans="1:31" x14ac:dyDescent="0.3">
      <c r="A5163">
        <v>2463050</v>
      </c>
      <c r="B5163">
        <v>1</v>
      </c>
      <c r="C5163" t="s">
        <v>81</v>
      </c>
      <c r="D5163" t="s">
        <v>118</v>
      </c>
      <c r="E5163" t="s">
        <v>147</v>
      </c>
      <c r="F5163" t="s">
        <v>1517</v>
      </c>
      <c r="G5163" t="s">
        <v>134</v>
      </c>
      <c r="H5163" t="s">
        <v>135</v>
      </c>
      <c r="I5163" t="s">
        <v>136</v>
      </c>
      <c r="J5163" t="s">
        <v>137</v>
      </c>
      <c r="K5163" t="s">
        <v>138</v>
      </c>
      <c r="L5163" t="s">
        <v>14992</v>
      </c>
      <c r="M5163" t="s">
        <v>14993</v>
      </c>
      <c r="N5163">
        <v>2.5763888879999999</v>
      </c>
      <c r="O5163">
        <v>0</v>
      </c>
      <c r="P5163">
        <v>40</v>
      </c>
      <c r="Q5163">
        <v>0</v>
      </c>
      <c r="R5163">
        <v>8</v>
      </c>
      <c r="S5163">
        <v>0</v>
      </c>
      <c r="T5163">
        <v>1</v>
      </c>
      <c r="U5163">
        <v>0</v>
      </c>
      <c r="V5163">
        <v>0</v>
      </c>
      <c r="W5163">
        <v>0</v>
      </c>
      <c r="X5163">
        <v>10.716870426842238</v>
      </c>
      <c r="Y5163">
        <v>0</v>
      </c>
      <c r="Z5163">
        <v>1.9376450953975803</v>
      </c>
      <c r="AA5163">
        <v>0</v>
      </c>
      <c r="AB5163">
        <v>5.4442114079603137</v>
      </c>
      <c r="AC5163">
        <v>0</v>
      </c>
      <c r="AD5163">
        <v>0</v>
      </c>
      <c r="AE5163">
        <v>18.098726930200133</v>
      </c>
    </row>
    <row r="5164" spans="1:31" x14ac:dyDescent="0.3">
      <c r="A5164">
        <v>2462981</v>
      </c>
      <c r="B5164">
        <v>1</v>
      </c>
      <c r="C5164" t="s">
        <v>80</v>
      </c>
      <c r="D5164" t="s">
        <v>107</v>
      </c>
      <c r="E5164" t="s">
        <v>147</v>
      </c>
      <c r="F5164" t="s">
        <v>14994</v>
      </c>
      <c r="G5164" t="s">
        <v>226</v>
      </c>
      <c r="H5164" t="s">
        <v>135</v>
      </c>
      <c r="I5164" t="s">
        <v>136</v>
      </c>
      <c r="J5164" t="s">
        <v>137</v>
      </c>
      <c r="K5164" t="s">
        <v>162</v>
      </c>
      <c r="L5164" t="s">
        <v>14995</v>
      </c>
      <c r="M5164" t="s">
        <v>14996</v>
      </c>
      <c r="N5164">
        <v>3.2774999999999999</v>
      </c>
      <c r="O5164">
        <v>0</v>
      </c>
      <c r="P5164">
        <v>1153</v>
      </c>
      <c r="Q5164">
        <v>0</v>
      </c>
      <c r="R5164">
        <v>0</v>
      </c>
      <c r="S5164">
        <v>0</v>
      </c>
      <c r="T5164">
        <v>200</v>
      </c>
      <c r="U5164">
        <v>0</v>
      </c>
      <c r="V5164">
        <v>0</v>
      </c>
      <c r="W5164">
        <v>0</v>
      </c>
      <c r="X5164">
        <v>1125.9836463372692</v>
      </c>
      <c r="Y5164">
        <v>0</v>
      </c>
      <c r="Z5164">
        <v>0</v>
      </c>
      <c r="AA5164">
        <v>0</v>
      </c>
      <c r="AB5164">
        <v>946.06289519663892</v>
      </c>
      <c r="AC5164">
        <v>0</v>
      </c>
      <c r="AD5164">
        <v>0</v>
      </c>
      <c r="AE5164">
        <v>2072.0465415339081</v>
      </c>
    </row>
    <row r="5165" spans="1:31" x14ac:dyDescent="0.3">
      <c r="A5165">
        <v>2462858</v>
      </c>
      <c r="B5165">
        <v>1</v>
      </c>
      <c r="C5165" t="s">
        <v>80</v>
      </c>
      <c r="D5165" t="s">
        <v>83</v>
      </c>
      <c r="E5165" t="s">
        <v>141</v>
      </c>
      <c r="F5165" t="s">
        <v>14997</v>
      </c>
      <c r="G5165" t="s">
        <v>226</v>
      </c>
      <c r="H5165" t="s">
        <v>144</v>
      </c>
      <c r="I5165" t="s">
        <v>136</v>
      </c>
      <c r="J5165" t="s">
        <v>137</v>
      </c>
      <c r="K5165" t="s">
        <v>162</v>
      </c>
      <c r="L5165" t="s">
        <v>14998</v>
      </c>
      <c r="M5165" t="s">
        <v>14999</v>
      </c>
      <c r="N5165">
        <v>5.670833333</v>
      </c>
      <c r="O5165">
        <v>0</v>
      </c>
      <c r="P5165">
        <v>71</v>
      </c>
      <c r="Q5165">
        <v>0</v>
      </c>
      <c r="R5165">
        <v>0</v>
      </c>
      <c r="S5165">
        <v>0</v>
      </c>
      <c r="T5165">
        <v>4</v>
      </c>
      <c r="U5165">
        <v>0</v>
      </c>
      <c r="V5165">
        <v>0</v>
      </c>
      <c r="W5165">
        <v>0</v>
      </c>
      <c r="X5165">
        <v>117.81001709265529</v>
      </c>
      <c r="Y5165">
        <v>0</v>
      </c>
      <c r="Z5165">
        <v>0</v>
      </c>
      <c r="AA5165">
        <v>0</v>
      </c>
      <c r="AB5165">
        <v>5.6930116618434869</v>
      </c>
      <c r="AC5165">
        <v>0</v>
      </c>
      <c r="AD5165">
        <v>0</v>
      </c>
      <c r="AE5165">
        <v>123.50302875449877</v>
      </c>
    </row>
    <row r="5166" spans="1:31" x14ac:dyDescent="0.3">
      <c r="A5166">
        <v>2463236</v>
      </c>
      <c r="B5166">
        <v>1</v>
      </c>
      <c r="C5166" t="s">
        <v>80</v>
      </c>
      <c r="D5166" t="s">
        <v>92</v>
      </c>
      <c r="E5166" t="s">
        <v>173</v>
      </c>
      <c r="F5166" t="s">
        <v>15000</v>
      </c>
      <c r="G5166" t="s">
        <v>179</v>
      </c>
      <c r="H5166" t="s">
        <v>144</v>
      </c>
      <c r="I5166" t="s">
        <v>136</v>
      </c>
      <c r="J5166" t="s">
        <v>137</v>
      </c>
      <c r="K5166" t="s">
        <v>138</v>
      </c>
      <c r="L5166" t="s">
        <v>15001</v>
      </c>
      <c r="M5166" t="s">
        <v>15002</v>
      </c>
      <c r="N5166">
        <v>6.3388888879999996</v>
      </c>
      <c r="O5166">
        <v>0</v>
      </c>
      <c r="P5166">
        <v>0</v>
      </c>
      <c r="Q5166">
        <v>0</v>
      </c>
      <c r="R5166">
        <v>0</v>
      </c>
      <c r="S5166">
        <v>0</v>
      </c>
      <c r="T5166">
        <v>1</v>
      </c>
      <c r="U5166">
        <v>0</v>
      </c>
      <c r="V5166">
        <v>0</v>
      </c>
      <c r="W5166">
        <v>0</v>
      </c>
      <c r="X5166">
        <v>0</v>
      </c>
      <c r="Y5166">
        <v>0</v>
      </c>
      <c r="Z5166">
        <v>0</v>
      </c>
      <c r="AA5166">
        <v>0</v>
      </c>
      <c r="AB5166">
        <v>10.614217976343092</v>
      </c>
      <c r="AC5166">
        <v>0</v>
      </c>
      <c r="AD5166">
        <v>0</v>
      </c>
      <c r="AE5166">
        <v>10.614217976343092</v>
      </c>
    </row>
    <row r="5167" spans="1:31" x14ac:dyDescent="0.3">
      <c r="A5167">
        <v>2462841</v>
      </c>
      <c r="B5167">
        <v>1</v>
      </c>
      <c r="C5167" t="s">
        <v>80</v>
      </c>
      <c r="D5167" t="s">
        <v>99</v>
      </c>
      <c r="E5167" t="s">
        <v>159</v>
      </c>
      <c r="F5167" t="s">
        <v>15003</v>
      </c>
      <c r="G5167" t="s">
        <v>156</v>
      </c>
      <c r="H5167" t="s">
        <v>144</v>
      </c>
      <c r="I5167" t="s">
        <v>136</v>
      </c>
      <c r="J5167" t="s">
        <v>137</v>
      </c>
      <c r="K5167" t="s">
        <v>138</v>
      </c>
      <c r="L5167" t="s">
        <v>15004</v>
      </c>
      <c r="M5167" t="s">
        <v>15005</v>
      </c>
      <c r="N5167">
        <v>4.2238888880000003</v>
      </c>
      <c r="O5167">
        <v>0</v>
      </c>
      <c r="P5167">
        <v>1</v>
      </c>
      <c r="Q5167">
        <v>0</v>
      </c>
      <c r="R5167">
        <v>0</v>
      </c>
      <c r="S5167">
        <v>0</v>
      </c>
      <c r="T5167">
        <v>12</v>
      </c>
      <c r="U5167">
        <v>0</v>
      </c>
      <c r="V5167">
        <v>0</v>
      </c>
      <c r="W5167">
        <v>0</v>
      </c>
      <c r="X5167">
        <v>1.267444944062595</v>
      </c>
      <c r="Y5167">
        <v>0</v>
      </c>
      <c r="Z5167">
        <v>0</v>
      </c>
      <c r="AA5167">
        <v>0</v>
      </c>
      <c r="AB5167">
        <v>56.115897981126565</v>
      </c>
      <c r="AC5167">
        <v>0</v>
      </c>
      <c r="AD5167">
        <v>0</v>
      </c>
      <c r="AE5167">
        <v>57.383342925189162</v>
      </c>
    </row>
    <row r="5168" spans="1:31" x14ac:dyDescent="0.3">
      <c r="A5168">
        <v>2463044</v>
      </c>
      <c r="B5168">
        <v>1</v>
      </c>
      <c r="C5168" t="s">
        <v>80</v>
      </c>
      <c r="D5168" t="s">
        <v>94</v>
      </c>
      <c r="E5168" t="s">
        <v>147</v>
      </c>
      <c r="F5168" t="s">
        <v>15006</v>
      </c>
      <c r="G5168" t="s">
        <v>226</v>
      </c>
      <c r="H5168" t="s">
        <v>135</v>
      </c>
      <c r="I5168" t="s">
        <v>136</v>
      </c>
      <c r="J5168" t="s">
        <v>137</v>
      </c>
      <c r="K5168" t="s">
        <v>162</v>
      </c>
      <c r="L5168" t="s">
        <v>15007</v>
      </c>
      <c r="M5168" t="s">
        <v>15008</v>
      </c>
      <c r="N5168">
        <v>6.6733333330000004</v>
      </c>
      <c r="O5168">
        <v>0</v>
      </c>
      <c r="P5168">
        <v>191</v>
      </c>
      <c r="Q5168">
        <v>0</v>
      </c>
      <c r="R5168">
        <v>1</v>
      </c>
      <c r="S5168">
        <v>0</v>
      </c>
      <c r="T5168">
        <v>32</v>
      </c>
      <c r="U5168">
        <v>0</v>
      </c>
      <c r="V5168">
        <v>0</v>
      </c>
      <c r="W5168">
        <v>0</v>
      </c>
      <c r="X5168">
        <v>321.44688783508451</v>
      </c>
      <c r="Y5168">
        <v>0</v>
      </c>
      <c r="Z5168">
        <v>2.8150462769185661E-2</v>
      </c>
      <c r="AA5168">
        <v>0</v>
      </c>
      <c r="AB5168">
        <v>204.43035214242582</v>
      </c>
      <c r="AC5168">
        <v>0</v>
      </c>
      <c r="AD5168">
        <v>0</v>
      </c>
      <c r="AE5168">
        <v>525.90539044027946</v>
      </c>
    </row>
    <row r="5169" spans="1:31" x14ac:dyDescent="0.3">
      <c r="A5169">
        <v>2463190</v>
      </c>
      <c r="B5169">
        <v>1</v>
      </c>
      <c r="C5169" t="s">
        <v>81</v>
      </c>
      <c r="D5169" t="s">
        <v>118</v>
      </c>
      <c r="E5169" t="s">
        <v>284</v>
      </c>
      <c r="F5169" t="s">
        <v>938</v>
      </c>
      <c r="G5169" t="s">
        <v>149</v>
      </c>
      <c r="H5169" t="s">
        <v>135</v>
      </c>
      <c r="I5169" t="s">
        <v>136</v>
      </c>
      <c r="J5169" t="s">
        <v>137</v>
      </c>
      <c r="K5169" t="s">
        <v>138</v>
      </c>
      <c r="L5169" t="s">
        <v>15009</v>
      </c>
      <c r="M5169" t="s">
        <v>15010</v>
      </c>
      <c r="N5169">
        <v>0.11388888799999999</v>
      </c>
      <c r="O5169">
        <v>7</v>
      </c>
      <c r="P5169">
        <v>1126</v>
      </c>
      <c r="Q5169">
        <v>194</v>
      </c>
      <c r="R5169">
        <v>83</v>
      </c>
      <c r="S5169">
        <v>42</v>
      </c>
      <c r="T5169">
        <v>97</v>
      </c>
      <c r="U5169">
        <v>0</v>
      </c>
      <c r="V5169">
        <v>0</v>
      </c>
      <c r="W5169">
        <v>0.20043119247300178</v>
      </c>
      <c r="X5169">
        <v>22.486408009340462</v>
      </c>
      <c r="Y5169">
        <v>30.385200767270788</v>
      </c>
      <c r="Z5169">
        <v>2.8858613152082744</v>
      </c>
      <c r="AA5169">
        <v>17.37265912416682</v>
      </c>
      <c r="AB5169">
        <v>8.3446933495482423</v>
      </c>
      <c r="AC5169">
        <v>0</v>
      </c>
      <c r="AD5169">
        <v>0</v>
      </c>
      <c r="AE5169">
        <v>81.675253758007585</v>
      </c>
    </row>
    <row r="5170" spans="1:31" x14ac:dyDescent="0.3">
      <c r="A5170">
        <v>2462921</v>
      </c>
      <c r="B5170">
        <v>1</v>
      </c>
      <c r="C5170" t="s">
        <v>81</v>
      </c>
      <c r="D5170" t="s">
        <v>112</v>
      </c>
      <c r="E5170" t="s">
        <v>141</v>
      </c>
      <c r="F5170" t="s">
        <v>14383</v>
      </c>
      <c r="G5170" t="s">
        <v>156</v>
      </c>
      <c r="H5170" t="s">
        <v>144</v>
      </c>
      <c r="I5170" t="s">
        <v>136</v>
      </c>
      <c r="J5170" t="s">
        <v>137</v>
      </c>
      <c r="K5170" t="s">
        <v>138</v>
      </c>
      <c r="L5170" t="s">
        <v>15011</v>
      </c>
      <c r="M5170" t="s">
        <v>15012</v>
      </c>
      <c r="N5170">
        <v>3.8163888880000001</v>
      </c>
      <c r="O5170">
        <v>0</v>
      </c>
      <c r="P5170">
        <v>32</v>
      </c>
      <c r="Q5170">
        <v>0</v>
      </c>
      <c r="R5170">
        <v>0</v>
      </c>
      <c r="S5170">
        <v>0</v>
      </c>
      <c r="T5170">
        <v>6</v>
      </c>
      <c r="U5170">
        <v>0</v>
      </c>
      <c r="V5170">
        <v>0</v>
      </c>
      <c r="W5170">
        <v>0</v>
      </c>
      <c r="X5170">
        <v>15.519391508705956</v>
      </c>
      <c r="Y5170">
        <v>0</v>
      </c>
      <c r="Z5170">
        <v>0</v>
      </c>
      <c r="AA5170">
        <v>0</v>
      </c>
      <c r="AB5170">
        <v>0.84386845613484618</v>
      </c>
      <c r="AC5170">
        <v>0</v>
      </c>
      <c r="AD5170">
        <v>0</v>
      </c>
      <c r="AE5170">
        <v>16.363259964840804</v>
      </c>
    </row>
    <row r="5171" spans="1:31" x14ac:dyDescent="0.3">
      <c r="A5171">
        <v>2463064</v>
      </c>
      <c r="B5171">
        <v>1</v>
      </c>
      <c r="C5171" t="s">
        <v>80</v>
      </c>
      <c r="D5171" t="s">
        <v>82</v>
      </c>
      <c r="E5171" t="s">
        <v>159</v>
      </c>
      <c r="F5171" t="s">
        <v>15013</v>
      </c>
      <c r="G5171" t="s">
        <v>143</v>
      </c>
      <c r="H5171" t="s">
        <v>144</v>
      </c>
      <c r="I5171" t="s">
        <v>136</v>
      </c>
      <c r="J5171" t="s">
        <v>137</v>
      </c>
      <c r="K5171" t="s">
        <v>138</v>
      </c>
      <c r="L5171" t="s">
        <v>15014</v>
      </c>
      <c r="M5171" t="s">
        <v>15015</v>
      </c>
      <c r="N5171">
        <v>0.62527777699999998</v>
      </c>
      <c r="O5171">
        <v>0</v>
      </c>
      <c r="P5171">
        <v>284</v>
      </c>
      <c r="Q5171">
        <v>0</v>
      </c>
      <c r="R5171">
        <v>0</v>
      </c>
      <c r="S5171">
        <v>0</v>
      </c>
      <c r="T5171">
        <v>27</v>
      </c>
      <c r="U5171">
        <v>0</v>
      </c>
      <c r="V5171">
        <v>1</v>
      </c>
      <c r="W5171">
        <v>0</v>
      </c>
      <c r="X5171">
        <v>28.914118446666709</v>
      </c>
      <c r="Y5171">
        <v>0</v>
      </c>
      <c r="Z5171">
        <v>0</v>
      </c>
      <c r="AA5171">
        <v>0</v>
      </c>
      <c r="AB5171">
        <v>8.9172548085716432</v>
      </c>
      <c r="AC5171">
        <v>0</v>
      </c>
      <c r="AD5171">
        <v>7.7502483585975659</v>
      </c>
      <c r="AE5171">
        <v>45.581621613835921</v>
      </c>
    </row>
    <row r="5172" spans="1:31" x14ac:dyDescent="0.3">
      <c r="A5172">
        <v>2463133</v>
      </c>
      <c r="B5172">
        <v>1</v>
      </c>
      <c r="C5172" t="s">
        <v>80</v>
      </c>
      <c r="D5172" t="s">
        <v>94</v>
      </c>
      <c r="E5172" t="s">
        <v>147</v>
      </c>
      <c r="F5172" t="s">
        <v>15016</v>
      </c>
      <c r="G5172" t="s">
        <v>226</v>
      </c>
      <c r="H5172" t="s">
        <v>135</v>
      </c>
      <c r="I5172" t="s">
        <v>136</v>
      </c>
      <c r="J5172" t="s">
        <v>137</v>
      </c>
      <c r="K5172" t="s">
        <v>162</v>
      </c>
      <c r="L5172" t="s">
        <v>15017</v>
      </c>
      <c r="M5172" t="s">
        <v>15018</v>
      </c>
      <c r="N5172">
        <v>0.58250000000000002</v>
      </c>
      <c r="O5172">
        <v>0</v>
      </c>
      <c r="P5172">
        <v>426</v>
      </c>
      <c r="Q5172">
        <v>0</v>
      </c>
      <c r="R5172">
        <v>0</v>
      </c>
      <c r="S5172">
        <v>0</v>
      </c>
      <c r="T5172">
        <v>12</v>
      </c>
      <c r="U5172">
        <v>0</v>
      </c>
      <c r="V5172">
        <v>0</v>
      </c>
      <c r="W5172">
        <v>0</v>
      </c>
      <c r="X5172">
        <v>76.117750708445513</v>
      </c>
      <c r="Y5172">
        <v>0</v>
      </c>
      <c r="Z5172">
        <v>0</v>
      </c>
      <c r="AA5172">
        <v>0</v>
      </c>
      <c r="AB5172">
        <v>15.915011282344476</v>
      </c>
      <c r="AC5172">
        <v>0</v>
      </c>
      <c r="AD5172">
        <v>0</v>
      </c>
      <c r="AE5172">
        <v>92.032761990789993</v>
      </c>
    </row>
    <row r="5173" spans="1:31" x14ac:dyDescent="0.3">
      <c r="A5173">
        <v>2463442</v>
      </c>
      <c r="B5173">
        <v>1</v>
      </c>
      <c r="C5173" t="s">
        <v>80</v>
      </c>
      <c r="D5173" t="s">
        <v>104</v>
      </c>
      <c r="E5173" t="s">
        <v>141</v>
      </c>
      <c r="F5173" t="s">
        <v>15019</v>
      </c>
      <c r="G5173" t="s">
        <v>156</v>
      </c>
      <c r="H5173" t="s">
        <v>144</v>
      </c>
      <c r="I5173" t="s">
        <v>136</v>
      </c>
      <c r="J5173" t="s">
        <v>137</v>
      </c>
      <c r="K5173" t="s">
        <v>138</v>
      </c>
      <c r="L5173" t="s">
        <v>15020</v>
      </c>
      <c r="M5173" t="s">
        <v>15021</v>
      </c>
      <c r="N5173">
        <v>1.3574999999999999</v>
      </c>
      <c r="O5173">
        <v>0</v>
      </c>
      <c r="P5173">
        <v>44</v>
      </c>
      <c r="Q5173">
        <v>0</v>
      </c>
      <c r="R5173">
        <v>4</v>
      </c>
      <c r="S5173">
        <v>0</v>
      </c>
      <c r="T5173">
        <v>8</v>
      </c>
      <c r="U5173">
        <v>0</v>
      </c>
      <c r="V5173">
        <v>0</v>
      </c>
      <c r="W5173">
        <v>0</v>
      </c>
      <c r="X5173">
        <v>23.26479100923093</v>
      </c>
      <c r="Y5173">
        <v>0</v>
      </c>
      <c r="Z5173">
        <v>0.62422948829843927</v>
      </c>
      <c r="AA5173">
        <v>0</v>
      </c>
      <c r="AB5173">
        <v>4.0497548574229656</v>
      </c>
      <c r="AC5173">
        <v>0</v>
      </c>
      <c r="AD5173">
        <v>0</v>
      </c>
      <c r="AE5173">
        <v>27.938775354952334</v>
      </c>
    </row>
    <row r="5174" spans="1:31" x14ac:dyDescent="0.3">
      <c r="A5174">
        <v>2463299</v>
      </c>
      <c r="B5174">
        <v>1</v>
      </c>
      <c r="C5174" t="s">
        <v>81</v>
      </c>
      <c r="D5174" t="s">
        <v>128</v>
      </c>
      <c r="E5174" t="s">
        <v>141</v>
      </c>
      <c r="F5174" t="s">
        <v>15022</v>
      </c>
      <c r="G5174" t="s">
        <v>259</v>
      </c>
      <c r="H5174" t="s">
        <v>144</v>
      </c>
      <c r="I5174" t="s">
        <v>136</v>
      </c>
      <c r="J5174" t="s">
        <v>137</v>
      </c>
      <c r="K5174" t="s">
        <v>138</v>
      </c>
      <c r="L5174" t="s">
        <v>15023</v>
      </c>
      <c r="M5174" t="s">
        <v>15024</v>
      </c>
      <c r="N5174">
        <v>1.1902777769999999</v>
      </c>
      <c r="O5174">
        <v>0</v>
      </c>
      <c r="P5174">
        <v>94</v>
      </c>
      <c r="Q5174">
        <v>0</v>
      </c>
      <c r="R5174">
        <v>0</v>
      </c>
      <c r="S5174">
        <v>0</v>
      </c>
      <c r="T5174">
        <v>7</v>
      </c>
      <c r="U5174">
        <v>0</v>
      </c>
      <c r="V5174">
        <v>0</v>
      </c>
      <c r="W5174">
        <v>0</v>
      </c>
      <c r="X5174">
        <v>35.196670659159942</v>
      </c>
      <c r="Y5174">
        <v>0</v>
      </c>
      <c r="Z5174">
        <v>0</v>
      </c>
      <c r="AA5174">
        <v>0</v>
      </c>
      <c r="AB5174">
        <v>19.801546637459563</v>
      </c>
      <c r="AC5174">
        <v>0</v>
      </c>
      <c r="AD5174">
        <v>0</v>
      </c>
      <c r="AE5174">
        <v>54.998217296619501</v>
      </c>
    </row>
    <row r="5175" spans="1:31" x14ac:dyDescent="0.3">
      <c r="A5175">
        <v>2463376</v>
      </c>
      <c r="B5175">
        <v>1</v>
      </c>
      <c r="C5175" t="s">
        <v>81</v>
      </c>
      <c r="D5175" t="s">
        <v>123</v>
      </c>
      <c r="E5175" t="s">
        <v>173</v>
      </c>
      <c r="F5175" t="s">
        <v>15025</v>
      </c>
      <c r="G5175" t="s">
        <v>179</v>
      </c>
      <c r="H5175" t="s">
        <v>144</v>
      </c>
      <c r="I5175" t="s">
        <v>136</v>
      </c>
      <c r="J5175" t="s">
        <v>137</v>
      </c>
      <c r="K5175" t="s">
        <v>138</v>
      </c>
      <c r="L5175" t="s">
        <v>15026</v>
      </c>
      <c r="M5175" t="s">
        <v>15027</v>
      </c>
      <c r="N5175">
        <v>1.602222222</v>
      </c>
      <c r="O5175">
        <v>0</v>
      </c>
      <c r="P5175">
        <v>2</v>
      </c>
      <c r="Q5175">
        <v>0</v>
      </c>
      <c r="R5175">
        <v>0</v>
      </c>
      <c r="S5175">
        <v>0</v>
      </c>
      <c r="T5175">
        <v>0</v>
      </c>
      <c r="U5175">
        <v>0</v>
      </c>
      <c r="V5175">
        <v>0</v>
      </c>
      <c r="W5175">
        <v>0</v>
      </c>
      <c r="X5175">
        <v>0.79097294826231346</v>
      </c>
      <c r="Y5175">
        <v>0</v>
      </c>
      <c r="Z5175">
        <v>0</v>
      </c>
      <c r="AA5175">
        <v>0</v>
      </c>
      <c r="AB5175">
        <v>0</v>
      </c>
      <c r="AC5175">
        <v>0</v>
      </c>
      <c r="AD5175">
        <v>0</v>
      </c>
      <c r="AE5175">
        <v>0.79097294826231346</v>
      </c>
    </row>
    <row r="5176" spans="1:31" x14ac:dyDescent="0.3">
      <c r="A5176">
        <v>2463276</v>
      </c>
      <c r="B5176">
        <v>1</v>
      </c>
      <c r="C5176" t="s">
        <v>80</v>
      </c>
      <c r="D5176" t="s">
        <v>82</v>
      </c>
      <c r="E5176" t="s">
        <v>169</v>
      </c>
      <c r="F5176" t="s">
        <v>15028</v>
      </c>
      <c r="G5176" t="s">
        <v>149</v>
      </c>
      <c r="H5176" t="s">
        <v>135</v>
      </c>
      <c r="I5176" t="s">
        <v>136</v>
      </c>
      <c r="J5176" t="s">
        <v>137</v>
      </c>
      <c r="K5176" t="s">
        <v>138</v>
      </c>
      <c r="L5176" t="s">
        <v>15029</v>
      </c>
      <c r="M5176" t="s">
        <v>15030</v>
      </c>
      <c r="N5176">
        <v>0.16166666599999999</v>
      </c>
      <c r="O5176">
        <v>0</v>
      </c>
      <c r="P5176">
        <v>28708</v>
      </c>
      <c r="Q5176">
        <v>0</v>
      </c>
      <c r="R5176">
        <v>0</v>
      </c>
      <c r="S5176">
        <v>16</v>
      </c>
      <c r="T5176">
        <v>3864</v>
      </c>
      <c r="U5176">
        <v>2</v>
      </c>
      <c r="V5176">
        <v>49</v>
      </c>
      <c r="W5176">
        <v>0</v>
      </c>
      <c r="X5176">
        <v>1748.7774941151192</v>
      </c>
      <c r="Y5176">
        <v>0</v>
      </c>
      <c r="Z5176">
        <v>0</v>
      </c>
      <c r="AA5176">
        <v>328.99515735211975</v>
      </c>
      <c r="AB5176">
        <v>751.06652502176519</v>
      </c>
      <c r="AC5176">
        <v>37.780831476054573</v>
      </c>
      <c r="AD5176">
        <v>331.24485617687697</v>
      </c>
      <c r="AE5176">
        <v>3197.8648641419359</v>
      </c>
    </row>
    <row r="5177" spans="1:31" x14ac:dyDescent="0.3">
      <c r="A5177">
        <v>2463070</v>
      </c>
      <c r="B5177">
        <v>1</v>
      </c>
      <c r="C5177" t="s">
        <v>80</v>
      </c>
      <c r="D5177" t="s">
        <v>104</v>
      </c>
      <c r="E5177" t="s">
        <v>159</v>
      </c>
      <c r="F5177" t="s">
        <v>15031</v>
      </c>
      <c r="G5177" t="s">
        <v>725</v>
      </c>
      <c r="H5177" t="s">
        <v>144</v>
      </c>
      <c r="I5177" t="s">
        <v>136</v>
      </c>
      <c r="J5177" t="s">
        <v>137</v>
      </c>
      <c r="K5177" t="s">
        <v>138</v>
      </c>
      <c r="L5177" t="s">
        <v>15032</v>
      </c>
      <c r="M5177" t="s">
        <v>15033</v>
      </c>
      <c r="N5177">
        <v>1.372777777</v>
      </c>
      <c r="O5177">
        <v>0</v>
      </c>
      <c r="P5177">
        <v>4</v>
      </c>
      <c r="Q5177">
        <v>0</v>
      </c>
      <c r="R5177">
        <v>52</v>
      </c>
      <c r="S5177">
        <v>0</v>
      </c>
      <c r="T5177">
        <v>8</v>
      </c>
      <c r="U5177">
        <v>0</v>
      </c>
      <c r="V5177">
        <v>0</v>
      </c>
      <c r="W5177">
        <v>0</v>
      </c>
      <c r="X5177">
        <v>2.2404668278657569</v>
      </c>
      <c r="Y5177">
        <v>0</v>
      </c>
      <c r="Z5177">
        <v>10.009660127626015</v>
      </c>
      <c r="AA5177">
        <v>0</v>
      </c>
      <c r="AB5177">
        <v>15.609652299657764</v>
      </c>
      <c r="AC5177">
        <v>0</v>
      </c>
      <c r="AD5177">
        <v>0</v>
      </c>
      <c r="AE5177">
        <v>27.859779255149537</v>
      </c>
    </row>
    <row r="5178" spans="1:31" x14ac:dyDescent="0.3">
      <c r="A5178">
        <v>2462964</v>
      </c>
      <c r="B5178">
        <v>1</v>
      </c>
      <c r="C5178" t="s">
        <v>80</v>
      </c>
      <c r="D5178" t="s">
        <v>89</v>
      </c>
      <c r="E5178" t="s">
        <v>169</v>
      </c>
      <c r="F5178" t="s">
        <v>12691</v>
      </c>
      <c r="G5178" t="s">
        <v>161</v>
      </c>
      <c r="H5178" t="s">
        <v>135</v>
      </c>
      <c r="I5178" t="s">
        <v>136</v>
      </c>
      <c r="J5178" t="s">
        <v>137</v>
      </c>
      <c r="K5178" t="s">
        <v>162</v>
      </c>
      <c r="L5178" t="s">
        <v>15034</v>
      </c>
      <c r="M5178" t="s">
        <v>15035</v>
      </c>
      <c r="N5178">
        <v>1.820277777</v>
      </c>
      <c r="O5178">
        <v>1</v>
      </c>
      <c r="P5178">
        <v>291</v>
      </c>
      <c r="Q5178">
        <v>1</v>
      </c>
      <c r="R5178">
        <v>57</v>
      </c>
      <c r="S5178">
        <v>2</v>
      </c>
      <c r="T5178">
        <v>173</v>
      </c>
      <c r="U5178">
        <v>0</v>
      </c>
      <c r="V5178">
        <v>0</v>
      </c>
      <c r="W5178">
        <v>0.2914092320869473</v>
      </c>
      <c r="X5178">
        <v>374.01785722951917</v>
      </c>
      <c r="Y5178">
        <v>9.8559581814131008</v>
      </c>
      <c r="Z5178">
        <v>20.502223138265361</v>
      </c>
      <c r="AA5178">
        <v>6.424147039816666</v>
      </c>
      <c r="AB5178">
        <v>395.59203964630859</v>
      </c>
      <c r="AC5178">
        <v>0</v>
      </c>
      <c r="AD5178">
        <v>0</v>
      </c>
      <c r="AE5178">
        <v>806.68363446740977</v>
      </c>
    </row>
    <row r="5179" spans="1:31" x14ac:dyDescent="0.3">
      <c r="A5179">
        <v>2462878</v>
      </c>
      <c r="B5179">
        <v>1</v>
      </c>
      <c r="C5179" t="s">
        <v>80</v>
      </c>
      <c r="D5179" t="s">
        <v>108</v>
      </c>
      <c r="E5179" t="s">
        <v>159</v>
      </c>
      <c r="F5179" t="s">
        <v>9086</v>
      </c>
      <c r="G5179" t="s">
        <v>226</v>
      </c>
      <c r="H5179" t="s">
        <v>144</v>
      </c>
      <c r="I5179" t="s">
        <v>136</v>
      </c>
      <c r="J5179" t="s">
        <v>137</v>
      </c>
      <c r="K5179" t="s">
        <v>162</v>
      </c>
      <c r="L5179" t="s">
        <v>15036</v>
      </c>
      <c r="M5179" t="s">
        <v>15037</v>
      </c>
      <c r="N5179">
        <v>9.5924999999999994</v>
      </c>
      <c r="O5179">
        <v>0</v>
      </c>
      <c r="P5179">
        <v>58</v>
      </c>
      <c r="Q5179">
        <v>0</v>
      </c>
      <c r="R5179">
        <v>18</v>
      </c>
      <c r="S5179">
        <v>0</v>
      </c>
      <c r="T5179">
        <v>5</v>
      </c>
      <c r="U5179">
        <v>0</v>
      </c>
      <c r="V5179">
        <v>0</v>
      </c>
      <c r="W5179">
        <v>0</v>
      </c>
      <c r="X5179">
        <v>77.641189677090409</v>
      </c>
      <c r="Y5179">
        <v>0</v>
      </c>
      <c r="Z5179">
        <v>15.307476580028709</v>
      </c>
      <c r="AA5179">
        <v>0</v>
      </c>
      <c r="AB5179">
        <v>6.3794472360792085</v>
      </c>
      <c r="AC5179">
        <v>0</v>
      </c>
      <c r="AD5179">
        <v>0</v>
      </c>
      <c r="AE5179">
        <v>99.328113493198316</v>
      </c>
    </row>
    <row r="5180" spans="1:31" x14ac:dyDescent="0.3">
      <c r="A5180">
        <v>2463356</v>
      </c>
      <c r="B5180">
        <v>1</v>
      </c>
      <c r="C5180" t="s">
        <v>80</v>
      </c>
      <c r="D5180" t="s">
        <v>103</v>
      </c>
      <c r="E5180" t="s">
        <v>132</v>
      </c>
      <c r="F5180" t="s">
        <v>15038</v>
      </c>
      <c r="G5180" t="s">
        <v>149</v>
      </c>
      <c r="H5180" t="s">
        <v>135</v>
      </c>
      <c r="I5180" t="s">
        <v>136</v>
      </c>
      <c r="J5180" t="s">
        <v>137</v>
      </c>
      <c r="K5180" t="s">
        <v>138</v>
      </c>
      <c r="L5180" t="s">
        <v>15039</v>
      </c>
      <c r="M5180" t="s">
        <v>15040</v>
      </c>
      <c r="N5180">
        <v>1.288611111</v>
      </c>
      <c r="O5180">
        <v>0</v>
      </c>
      <c r="P5180">
        <v>9</v>
      </c>
      <c r="Q5180">
        <v>0</v>
      </c>
      <c r="R5180">
        <v>27</v>
      </c>
      <c r="S5180">
        <v>17</v>
      </c>
      <c r="T5180">
        <v>56</v>
      </c>
      <c r="U5180">
        <v>16</v>
      </c>
      <c r="V5180">
        <v>3</v>
      </c>
      <c r="W5180">
        <v>0</v>
      </c>
      <c r="X5180">
        <v>4.8103840110464366</v>
      </c>
      <c r="Y5180">
        <v>0</v>
      </c>
      <c r="Z5180">
        <v>15.949683831932724</v>
      </c>
      <c r="AA5180">
        <v>282.04687434669938</v>
      </c>
      <c r="AB5180">
        <v>132.32276069152957</v>
      </c>
      <c r="AC5180">
        <v>972.6340485128045</v>
      </c>
      <c r="AD5180">
        <v>29.87437060855671</v>
      </c>
      <c r="AE5180">
        <v>1437.6381220025694</v>
      </c>
    </row>
    <row r="5181" spans="1:31" x14ac:dyDescent="0.3">
      <c r="A5181">
        <v>2463362</v>
      </c>
      <c r="B5181">
        <v>1</v>
      </c>
      <c r="C5181" t="s">
        <v>80</v>
      </c>
      <c r="D5181" t="s">
        <v>96</v>
      </c>
      <c r="E5181" t="s">
        <v>141</v>
      </c>
      <c r="F5181" t="s">
        <v>5558</v>
      </c>
      <c r="G5181" t="s">
        <v>156</v>
      </c>
      <c r="H5181" t="s">
        <v>144</v>
      </c>
      <c r="I5181" t="s">
        <v>136</v>
      </c>
      <c r="J5181" t="s">
        <v>137</v>
      </c>
      <c r="K5181" t="s">
        <v>138</v>
      </c>
      <c r="L5181" t="s">
        <v>15041</v>
      </c>
      <c r="M5181" t="s">
        <v>15042</v>
      </c>
      <c r="N5181">
        <v>5.2258333329999997</v>
      </c>
      <c r="O5181">
        <v>0</v>
      </c>
      <c r="P5181">
        <v>104</v>
      </c>
      <c r="Q5181">
        <v>0</v>
      </c>
      <c r="R5181">
        <v>0</v>
      </c>
      <c r="S5181">
        <v>0</v>
      </c>
      <c r="T5181">
        <v>24</v>
      </c>
      <c r="U5181">
        <v>0</v>
      </c>
      <c r="V5181">
        <v>0</v>
      </c>
      <c r="W5181">
        <v>0</v>
      </c>
      <c r="X5181">
        <v>210.24724295674829</v>
      </c>
      <c r="Y5181">
        <v>0</v>
      </c>
      <c r="Z5181">
        <v>0</v>
      </c>
      <c r="AA5181">
        <v>0</v>
      </c>
      <c r="AB5181">
        <v>62.533554898206802</v>
      </c>
      <c r="AC5181">
        <v>0</v>
      </c>
      <c r="AD5181">
        <v>0</v>
      </c>
      <c r="AE5181">
        <v>272.7807978549551</v>
      </c>
    </row>
    <row r="5182" spans="1:31" x14ac:dyDescent="0.3">
      <c r="A5182">
        <v>2463122</v>
      </c>
      <c r="B5182">
        <v>1</v>
      </c>
      <c r="C5182" t="s">
        <v>80</v>
      </c>
      <c r="D5182" t="s">
        <v>94</v>
      </c>
      <c r="E5182" t="s">
        <v>147</v>
      </c>
      <c r="F5182" t="s">
        <v>15043</v>
      </c>
      <c r="G5182" t="s">
        <v>226</v>
      </c>
      <c r="H5182" t="s">
        <v>135</v>
      </c>
      <c r="I5182" t="s">
        <v>136</v>
      </c>
      <c r="J5182" t="s">
        <v>137</v>
      </c>
      <c r="K5182" t="s">
        <v>162</v>
      </c>
      <c r="L5182" t="s">
        <v>15044</v>
      </c>
      <c r="M5182" t="s">
        <v>15045</v>
      </c>
      <c r="N5182">
        <v>1.358333333</v>
      </c>
      <c r="O5182">
        <v>0</v>
      </c>
      <c r="P5182">
        <v>392</v>
      </c>
      <c r="Q5182">
        <v>0</v>
      </c>
      <c r="R5182">
        <v>0</v>
      </c>
      <c r="S5182">
        <v>0</v>
      </c>
      <c r="T5182">
        <v>21</v>
      </c>
      <c r="U5182">
        <v>0</v>
      </c>
      <c r="V5182">
        <v>0</v>
      </c>
      <c r="W5182">
        <v>0</v>
      </c>
      <c r="X5182">
        <v>134.55127670901661</v>
      </c>
      <c r="Y5182">
        <v>0</v>
      </c>
      <c r="Z5182">
        <v>0</v>
      </c>
      <c r="AA5182">
        <v>0</v>
      </c>
      <c r="AB5182">
        <v>151.84003091633468</v>
      </c>
      <c r="AC5182">
        <v>0</v>
      </c>
      <c r="AD5182">
        <v>0</v>
      </c>
      <c r="AE5182">
        <v>286.39130762535126</v>
      </c>
    </row>
    <row r="5183" spans="1:31" x14ac:dyDescent="0.3">
      <c r="A5183">
        <v>2463454</v>
      </c>
      <c r="B5183">
        <v>1</v>
      </c>
      <c r="C5183" t="s">
        <v>81</v>
      </c>
      <c r="D5183" t="s">
        <v>122</v>
      </c>
      <c r="E5183" t="s">
        <v>173</v>
      </c>
      <c r="F5183" t="s">
        <v>15046</v>
      </c>
      <c r="G5183" t="s">
        <v>179</v>
      </c>
      <c r="H5183" t="s">
        <v>144</v>
      </c>
      <c r="I5183" t="s">
        <v>136</v>
      </c>
      <c r="J5183" t="s">
        <v>137</v>
      </c>
      <c r="K5183" t="s">
        <v>138</v>
      </c>
      <c r="L5183" t="s">
        <v>15047</v>
      </c>
      <c r="M5183" t="s">
        <v>14831</v>
      </c>
      <c r="N5183">
        <v>0.711388888</v>
      </c>
      <c r="O5183">
        <v>0</v>
      </c>
      <c r="P5183">
        <v>18</v>
      </c>
      <c r="Q5183">
        <v>0</v>
      </c>
      <c r="R5183">
        <v>0</v>
      </c>
      <c r="S5183">
        <v>0</v>
      </c>
      <c r="T5183">
        <v>3</v>
      </c>
      <c r="U5183">
        <v>0</v>
      </c>
      <c r="V5183">
        <v>0</v>
      </c>
      <c r="W5183">
        <v>0</v>
      </c>
      <c r="X5183">
        <v>3.5015796650411457</v>
      </c>
      <c r="Y5183">
        <v>0</v>
      </c>
      <c r="Z5183">
        <v>0</v>
      </c>
      <c r="AA5183">
        <v>0</v>
      </c>
      <c r="AB5183">
        <v>0.67906981565873037</v>
      </c>
      <c r="AC5183">
        <v>0</v>
      </c>
      <c r="AD5183">
        <v>0</v>
      </c>
      <c r="AE5183">
        <v>4.1806494806998762</v>
      </c>
    </row>
    <row r="5184" spans="1:31" x14ac:dyDescent="0.3">
      <c r="A5184">
        <v>2462936</v>
      </c>
      <c r="B5184">
        <v>1</v>
      </c>
      <c r="C5184" t="s">
        <v>80</v>
      </c>
      <c r="D5184" t="s">
        <v>83</v>
      </c>
      <c r="E5184" t="s">
        <v>132</v>
      </c>
      <c r="F5184" t="s">
        <v>9793</v>
      </c>
      <c r="G5184" t="s">
        <v>381</v>
      </c>
      <c r="H5184" t="s">
        <v>135</v>
      </c>
      <c r="I5184" t="s">
        <v>136</v>
      </c>
      <c r="J5184" t="s">
        <v>137</v>
      </c>
      <c r="K5184" t="s">
        <v>162</v>
      </c>
      <c r="L5184" t="s">
        <v>15048</v>
      </c>
      <c r="M5184" t="s">
        <v>15049</v>
      </c>
      <c r="N5184">
        <v>0.14138888799999999</v>
      </c>
      <c r="O5184">
        <v>0</v>
      </c>
      <c r="P5184">
        <v>0</v>
      </c>
      <c r="Q5184">
        <v>1</v>
      </c>
      <c r="R5184">
        <v>0</v>
      </c>
      <c r="S5184">
        <v>3</v>
      </c>
      <c r="T5184">
        <v>16</v>
      </c>
      <c r="U5184">
        <v>6</v>
      </c>
      <c r="V5184">
        <v>5</v>
      </c>
      <c r="W5184">
        <v>0</v>
      </c>
      <c r="X5184">
        <v>0</v>
      </c>
      <c r="Y5184">
        <v>1.7548886441000059E-2</v>
      </c>
      <c r="Z5184">
        <v>0</v>
      </c>
      <c r="AA5184">
        <v>9.184082792681556</v>
      </c>
      <c r="AB5184">
        <v>36.455619901713568</v>
      </c>
      <c r="AC5184">
        <v>284.09187381684137</v>
      </c>
      <c r="AD5184">
        <v>28.059764307658526</v>
      </c>
      <c r="AE5184">
        <v>357.80888970533601</v>
      </c>
    </row>
    <row r="5185" spans="1:31" x14ac:dyDescent="0.3">
      <c r="A5185">
        <v>2462959</v>
      </c>
      <c r="B5185">
        <v>1</v>
      </c>
      <c r="C5185" t="s">
        <v>80</v>
      </c>
      <c r="D5185" t="s">
        <v>96</v>
      </c>
      <c r="E5185" t="s">
        <v>182</v>
      </c>
      <c r="F5185" t="s">
        <v>15050</v>
      </c>
      <c r="G5185" t="s">
        <v>200</v>
      </c>
      <c r="H5185" t="s">
        <v>144</v>
      </c>
      <c r="I5185" t="s">
        <v>136</v>
      </c>
      <c r="J5185" t="s">
        <v>137</v>
      </c>
      <c r="K5185" t="s">
        <v>138</v>
      </c>
      <c r="L5185" t="s">
        <v>15051</v>
      </c>
      <c r="M5185" t="s">
        <v>15052</v>
      </c>
      <c r="N5185">
        <v>4.6833333330000002</v>
      </c>
      <c r="O5185">
        <v>0</v>
      </c>
      <c r="P5185">
        <v>8</v>
      </c>
      <c r="Q5185">
        <v>0</v>
      </c>
      <c r="R5185">
        <v>0</v>
      </c>
      <c r="S5185">
        <v>0</v>
      </c>
      <c r="T5185">
        <v>1</v>
      </c>
      <c r="U5185">
        <v>0</v>
      </c>
      <c r="V5185">
        <v>0</v>
      </c>
      <c r="W5185">
        <v>0</v>
      </c>
      <c r="X5185">
        <v>2.4156336033301655</v>
      </c>
      <c r="Y5185">
        <v>0</v>
      </c>
      <c r="Z5185">
        <v>0</v>
      </c>
      <c r="AA5185">
        <v>0</v>
      </c>
      <c r="AB5185">
        <v>4.5232360776729932</v>
      </c>
      <c r="AC5185">
        <v>0</v>
      </c>
      <c r="AD5185">
        <v>0</v>
      </c>
      <c r="AE5185">
        <v>6.9388696810031583</v>
      </c>
    </row>
    <row r="5186" spans="1:31" x14ac:dyDescent="0.3">
      <c r="A5186">
        <v>2463437</v>
      </c>
      <c r="B5186">
        <v>1</v>
      </c>
      <c r="C5186" t="s">
        <v>80</v>
      </c>
      <c r="D5186" t="s">
        <v>110</v>
      </c>
      <c r="E5186" t="s">
        <v>182</v>
      </c>
      <c r="F5186" t="s">
        <v>15053</v>
      </c>
      <c r="G5186" t="s">
        <v>156</v>
      </c>
      <c r="H5186" t="s">
        <v>144</v>
      </c>
      <c r="I5186" t="s">
        <v>136</v>
      </c>
      <c r="J5186" t="s">
        <v>137</v>
      </c>
      <c r="K5186" t="s">
        <v>138</v>
      </c>
      <c r="L5186" t="s">
        <v>15054</v>
      </c>
      <c r="M5186" t="s">
        <v>15055</v>
      </c>
      <c r="N5186">
        <v>1.0547222220000001</v>
      </c>
      <c r="O5186">
        <v>0</v>
      </c>
      <c r="P5186">
        <v>74</v>
      </c>
      <c r="Q5186">
        <v>0</v>
      </c>
      <c r="R5186">
        <v>0</v>
      </c>
      <c r="S5186">
        <v>0</v>
      </c>
      <c r="T5186">
        <v>14</v>
      </c>
      <c r="U5186">
        <v>0</v>
      </c>
      <c r="V5186">
        <v>0</v>
      </c>
      <c r="W5186">
        <v>0</v>
      </c>
      <c r="X5186">
        <v>23.422034216319318</v>
      </c>
      <c r="Y5186">
        <v>0</v>
      </c>
      <c r="Z5186">
        <v>0</v>
      </c>
      <c r="AA5186">
        <v>0</v>
      </c>
      <c r="AB5186">
        <v>9.1000026643835081</v>
      </c>
      <c r="AC5186">
        <v>0</v>
      </c>
      <c r="AD5186">
        <v>0</v>
      </c>
      <c r="AE5186">
        <v>32.522036880702828</v>
      </c>
    </row>
    <row r="5187" spans="1:31" x14ac:dyDescent="0.3">
      <c r="A5187">
        <v>2463082</v>
      </c>
      <c r="B5187">
        <v>1</v>
      </c>
      <c r="C5187" t="s">
        <v>80</v>
      </c>
      <c r="D5187" t="s">
        <v>96</v>
      </c>
      <c r="E5187" t="s">
        <v>141</v>
      </c>
      <c r="F5187" t="s">
        <v>15056</v>
      </c>
      <c r="G5187" t="s">
        <v>200</v>
      </c>
      <c r="H5187" t="s">
        <v>144</v>
      </c>
      <c r="I5187" t="s">
        <v>136</v>
      </c>
      <c r="J5187" t="s">
        <v>137</v>
      </c>
      <c r="K5187" t="s">
        <v>138</v>
      </c>
      <c r="L5187" t="s">
        <v>15057</v>
      </c>
      <c r="M5187" t="s">
        <v>15058</v>
      </c>
      <c r="N5187">
        <v>5.8324999999999996</v>
      </c>
      <c r="O5187">
        <v>0</v>
      </c>
      <c r="P5187">
        <v>56</v>
      </c>
      <c r="Q5187">
        <v>0</v>
      </c>
      <c r="R5187">
        <v>0</v>
      </c>
      <c r="S5187">
        <v>0</v>
      </c>
      <c r="T5187">
        <v>6</v>
      </c>
      <c r="U5187">
        <v>0</v>
      </c>
      <c r="V5187">
        <v>0</v>
      </c>
      <c r="W5187">
        <v>0</v>
      </c>
      <c r="X5187">
        <v>90.000543917145947</v>
      </c>
      <c r="Y5187">
        <v>0</v>
      </c>
      <c r="Z5187">
        <v>0</v>
      </c>
      <c r="AA5187">
        <v>0</v>
      </c>
      <c r="AB5187">
        <v>202.05184817977616</v>
      </c>
      <c r="AC5187">
        <v>0</v>
      </c>
      <c r="AD5187">
        <v>0</v>
      </c>
      <c r="AE5187">
        <v>292.05239209692212</v>
      </c>
    </row>
    <row r="5188" spans="1:31" x14ac:dyDescent="0.3">
      <c r="A5188">
        <v>2463291</v>
      </c>
      <c r="B5188">
        <v>1</v>
      </c>
      <c r="C5188" t="s">
        <v>80</v>
      </c>
      <c r="D5188" t="s">
        <v>101</v>
      </c>
      <c r="E5188" t="s">
        <v>141</v>
      </c>
      <c r="F5188" t="s">
        <v>15059</v>
      </c>
      <c r="G5188" t="s">
        <v>143</v>
      </c>
      <c r="H5188" t="s">
        <v>144</v>
      </c>
      <c r="I5188" t="s">
        <v>136</v>
      </c>
      <c r="J5188" t="s">
        <v>137</v>
      </c>
      <c r="K5188" t="s">
        <v>138</v>
      </c>
      <c r="L5188" t="s">
        <v>15060</v>
      </c>
      <c r="M5188" t="s">
        <v>15061</v>
      </c>
      <c r="N5188">
        <v>1.800277777</v>
      </c>
      <c r="O5188">
        <v>0</v>
      </c>
      <c r="P5188">
        <v>60</v>
      </c>
      <c r="Q5188">
        <v>0</v>
      </c>
      <c r="R5188">
        <v>0</v>
      </c>
      <c r="S5188">
        <v>0</v>
      </c>
      <c r="T5188">
        <v>12</v>
      </c>
      <c r="U5188">
        <v>0</v>
      </c>
      <c r="V5188">
        <v>0</v>
      </c>
      <c r="W5188">
        <v>0</v>
      </c>
      <c r="X5188">
        <v>35.285299155991261</v>
      </c>
      <c r="Y5188">
        <v>0</v>
      </c>
      <c r="Z5188">
        <v>0</v>
      </c>
      <c r="AA5188">
        <v>0</v>
      </c>
      <c r="AB5188">
        <v>54.955317718236095</v>
      </c>
      <c r="AC5188">
        <v>0</v>
      </c>
      <c r="AD5188">
        <v>0</v>
      </c>
      <c r="AE5188">
        <v>90.240616874227356</v>
      </c>
    </row>
    <row r="5189" spans="1:31" x14ac:dyDescent="0.3">
      <c r="A5189">
        <v>2462896</v>
      </c>
      <c r="B5189">
        <v>1</v>
      </c>
      <c r="C5189" t="s">
        <v>81</v>
      </c>
      <c r="D5189" t="s">
        <v>112</v>
      </c>
      <c r="E5189" t="s">
        <v>141</v>
      </c>
      <c r="F5189" t="s">
        <v>15062</v>
      </c>
      <c r="G5189" t="s">
        <v>6050</v>
      </c>
      <c r="H5189" t="s">
        <v>144</v>
      </c>
      <c r="I5189" t="s">
        <v>136</v>
      </c>
      <c r="J5189" t="s">
        <v>137</v>
      </c>
      <c r="K5189" t="s">
        <v>138</v>
      </c>
      <c r="L5189" t="s">
        <v>15063</v>
      </c>
      <c r="M5189" t="s">
        <v>15064</v>
      </c>
      <c r="N5189">
        <v>8.7047222219999991</v>
      </c>
      <c r="O5189">
        <v>0</v>
      </c>
      <c r="P5189">
        <v>109</v>
      </c>
      <c r="Q5189">
        <v>0</v>
      </c>
      <c r="R5189">
        <v>1</v>
      </c>
      <c r="S5189">
        <v>0</v>
      </c>
      <c r="T5189">
        <v>8</v>
      </c>
      <c r="U5189">
        <v>0</v>
      </c>
      <c r="V5189">
        <v>0</v>
      </c>
      <c r="W5189">
        <v>0</v>
      </c>
      <c r="X5189">
        <v>82.493278944529493</v>
      </c>
      <c r="Y5189">
        <v>0</v>
      </c>
      <c r="Z5189">
        <v>2.4363309075922886E-2</v>
      </c>
      <c r="AA5189">
        <v>0</v>
      </c>
      <c r="AB5189">
        <v>19.936122674667345</v>
      </c>
      <c r="AC5189">
        <v>0</v>
      </c>
      <c r="AD5189">
        <v>0</v>
      </c>
      <c r="AE5189">
        <v>102.45376492827276</v>
      </c>
    </row>
    <row r="5190" spans="1:31" x14ac:dyDescent="0.3">
      <c r="A5190">
        <v>2462873</v>
      </c>
      <c r="B5190">
        <v>1</v>
      </c>
      <c r="C5190" t="s">
        <v>80</v>
      </c>
      <c r="D5190" t="s">
        <v>100</v>
      </c>
      <c r="E5190" t="s">
        <v>169</v>
      </c>
      <c r="F5190" t="s">
        <v>10750</v>
      </c>
      <c r="G5190" t="s">
        <v>161</v>
      </c>
      <c r="H5190" t="s">
        <v>135</v>
      </c>
      <c r="I5190" t="s">
        <v>136</v>
      </c>
      <c r="J5190" t="s">
        <v>137</v>
      </c>
      <c r="K5190" t="s">
        <v>162</v>
      </c>
      <c r="L5190" t="s">
        <v>15065</v>
      </c>
      <c r="M5190" t="s">
        <v>15066</v>
      </c>
      <c r="N5190">
        <v>7.563055555</v>
      </c>
      <c r="O5190">
        <v>4</v>
      </c>
      <c r="P5190">
        <v>1662</v>
      </c>
      <c r="Q5190">
        <v>4</v>
      </c>
      <c r="R5190">
        <v>105</v>
      </c>
      <c r="S5190">
        <v>9</v>
      </c>
      <c r="T5190">
        <v>74</v>
      </c>
      <c r="U5190">
        <v>0</v>
      </c>
      <c r="V5190">
        <v>0</v>
      </c>
      <c r="W5190">
        <v>359.43344887558698</v>
      </c>
      <c r="X5190">
        <v>2206.9929971967476</v>
      </c>
      <c r="Y5190">
        <v>39.818328100710218</v>
      </c>
      <c r="Z5190">
        <v>180.46716123946976</v>
      </c>
      <c r="AA5190">
        <v>1409.3022697423412</v>
      </c>
      <c r="AB5190">
        <v>480.64064009636263</v>
      </c>
      <c r="AC5190">
        <v>0</v>
      </c>
      <c r="AD5190">
        <v>0</v>
      </c>
      <c r="AE5190">
        <v>4676.6548452512179</v>
      </c>
    </row>
    <row r="5191" spans="1:31" x14ac:dyDescent="0.3">
      <c r="A5191">
        <v>2463085</v>
      </c>
      <c r="B5191">
        <v>1</v>
      </c>
      <c r="C5191" t="s">
        <v>80</v>
      </c>
      <c r="D5191" t="s">
        <v>82</v>
      </c>
      <c r="E5191" t="s">
        <v>147</v>
      </c>
      <c r="F5191" t="s">
        <v>15067</v>
      </c>
      <c r="G5191" t="s">
        <v>226</v>
      </c>
      <c r="H5191" t="s">
        <v>135</v>
      </c>
      <c r="I5191" t="s">
        <v>136</v>
      </c>
      <c r="J5191" t="s">
        <v>137</v>
      </c>
      <c r="K5191" t="s">
        <v>162</v>
      </c>
      <c r="L5191" t="s">
        <v>15068</v>
      </c>
      <c r="M5191" t="s">
        <v>15069</v>
      </c>
      <c r="N5191">
        <v>0.99222222199999999</v>
      </c>
      <c r="O5191">
        <v>0</v>
      </c>
      <c r="P5191">
        <v>15868</v>
      </c>
      <c r="Q5191">
        <v>0</v>
      </c>
      <c r="R5191">
        <v>0</v>
      </c>
      <c r="S5191">
        <v>4</v>
      </c>
      <c r="T5191">
        <v>2263</v>
      </c>
      <c r="U5191">
        <v>0</v>
      </c>
      <c r="V5191">
        <v>5</v>
      </c>
      <c r="W5191">
        <v>0</v>
      </c>
      <c r="X5191">
        <v>5275.3559305973986</v>
      </c>
      <c r="Y5191">
        <v>0</v>
      </c>
      <c r="Z5191">
        <v>0</v>
      </c>
      <c r="AA5191">
        <v>1162.292286581732</v>
      </c>
      <c r="AB5191">
        <v>2911.6936121236695</v>
      </c>
      <c r="AC5191">
        <v>0</v>
      </c>
      <c r="AD5191">
        <v>40.525536174720322</v>
      </c>
      <c r="AE5191">
        <v>9389.8673654775212</v>
      </c>
    </row>
    <row r="5192" spans="1:31" x14ac:dyDescent="0.3">
      <c r="A5192">
        <v>2462853</v>
      </c>
      <c r="B5192">
        <v>1</v>
      </c>
      <c r="C5192" t="s">
        <v>80</v>
      </c>
      <c r="D5192" t="s">
        <v>86</v>
      </c>
      <c r="E5192" t="s">
        <v>173</v>
      </c>
      <c r="F5192" t="s">
        <v>12138</v>
      </c>
      <c r="G5192" t="s">
        <v>461</v>
      </c>
      <c r="H5192" t="s">
        <v>144</v>
      </c>
      <c r="I5192" t="s">
        <v>136</v>
      </c>
      <c r="J5192" t="s">
        <v>137</v>
      </c>
      <c r="K5192" t="s">
        <v>138</v>
      </c>
      <c r="L5192" t="s">
        <v>15070</v>
      </c>
      <c r="M5192" t="s">
        <v>15071</v>
      </c>
      <c r="N5192">
        <v>7.7474999999999996</v>
      </c>
      <c r="O5192">
        <v>0</v>
      </c>
      <c r="P5192">
        <v>0</v>
      </c>
      <c r="Q5192">
        <v>0</v>
      </c>
      <c r="R5192">
        <v>0</v>
      </c>
      <c r="S5192">
        <v>0</v>
      </c>
      <c r="T5192">
        <v>1</v>
      </c>
      <c r="U5192">
        <v>0</v>
      </c>
      <c r="V5192">
        <v>0</v>
      </c>
      <c r="W5192">
        <v>0</v>
      </c>
      <c r="X5192">
        <v>0</v>
      </c>
      <c r="Y5192">
        <v>0</v>
      </c>
      <c r="Z5192">
        <v>0</v>
      </c>
      <c r="AA5192">
        <v>0</v>
      </c>
      <c r="AB5192">
        <v>325.4538150527855</v>
      </c>
      <c r="AC5192">
        <v>0</v>
      </c>
      <c r="AD5192">
        <v>0</v>
      </c>
      <c r="AE5192">
        <v>325.4538150527855</v>
      </c>
    </row>
    <row r="5193" spans="1:31" x14ac:dyDescent="0.3">
      <c r="A5193">
        <v>2462830</v>
      </c>
      <c r="B5193">
        <v>1</v>
      </c>
      <c r="C5193" t="s">
        <v>80</v>
      </c>
      <c r="D5193" t="s">
        <v>84</v>
      </c>
      <c r="E5193" t="s">
        <v>173</v>
      </c>
      <c r="F5193" t="s">
        <v>15072</v>
      </c>
      <c r="G5193" t="s">
        <v>175</v>
      </c>
      <c r="H5193" t="s">
        <v>144</v>
      </c>
      <c r="I5193" t="s">
        <v>136</v>
      </c>
      <c r="J5193" t="s">
        <v>137</v>
      </c>
      <c r="K5193" t="s">
        <v>138</v>
      </c>
      <c r="L5193" t="s">
        <v>15073</v>
      </c>
      <c r="M5193" t="s">
        <v>15074</v>
      </c>
      <c r="N5193">
        <v>1.3291666660000001</v>
      </c>
      <c r="O5193">
        <v>0</v>
      </c>
      <c r="P5193">
        <v>1</v>
      </c>
      <c r="Q5193">
        <v>0</v>
      </c>
      <c r="R5193">
        <v>0</v>
      </c>
      <c r="S5193">
        <v>0</v>
      </c>
      <c r="T5193">
        <v>0</v>
      </c>
      <c r="U5193">
        <v>0</v>
      </c>
      <c r="V5193">
        <v>0</v>
      </c>
      <c r="W5193">
        <v>0</v>
      </c>
      <c r="X5193">
        <v>0.23778815687562335</v>
      </c>
      <c r="Y5193">
        <v>0</v>
      </c>
      <c r="Z5193">
        <v>0</v>
      </c>
      <c r="AA5193">
        <v>0</v>
      </c>
      <c r="AB5193">
        <v>0</v>
      </c>
      <c r="AC5193">
        <v>0</v>
      </c>
      <c r="AD5193">
        <v>0</v>
      </c>
      <c r="AE5193">
        <v>0.23778815687562335</v>
      </c>
    </row>
    <row r="5194" spans="1:31" x14ac:dyDescent="0.3">
      <c r="A5194">
        <v>2463228</v>
      </c>
      <c r="B5194">
        <v>1</v>
      </c>
      <c r="C5194" t="s">
        <v>80</v>
      </c>
      <c r="D5194" t="s">
        <v>90</v>
      </c>
      <c r="E5194" t="s">
        <v>173</v>
      </c>
      <c r="F5194" t="s">
        <v>15075</v>
      </c>
      <c r="G5194" t="s">
        <v>179</v>
      </c>
      <c r="H5194" t="s">
        <v>144</v>
      </c>
      <c r="I5194" t="s">
        <v>136</v>
      </c>
      <c r="J5194" t="s">
        <v>137</v>
      </c>
      <c r="K5194" t="s">
        <v>138</v>
      </c>
      <c r="L5194" t="s">
        <v>15076</v>
      </c>
      <c r="M5194" t="s">
        <v>15077</v>
      </c>
      <c r="N5194">
        <v>2.1527777769999998</v>
      </c>
      <c r="O5194">
        <v>0</v>
      </c>
      <c r="P5194">
        <v>4</v>
      </c>
      <c r="Q5194">
        <v>0</v>
      </c>
      <c r="R5194">
        <v>0</v>
      </c>
      <c r="S5194">
        <v>0</v>
      </c>
      <c r="T5194">
        <v>2</v>
      </c>
      <c r="U5194">
        <v>0</v>
      </c>
      <c r="V5194">
        <v>0</v>
      </c>
      <c r="W5194">
        <v>0</v>
      </c>
      <c r="X5194">
        <v>6.4119003349650887</v>
      </c>
      <c r="Y5194">
        <v>0</v>
      </c>
      <c r="Z5194">
        <v>0</v>
      </c>
      <c r="AA5194">
        <v>0</v>
      </c>
      <c r="AB5194">
        <v>5.4021624559498251</v>
      </c>
      <c r="AC5194">
        <v>0</v>
      </c>
      <c r="AD5194">
        <v>0</v>
      </c>
      <c r="AE5194">
        <v>11.814062790914914</v>
      </c>
    </row>
    <row r="5195" spans="1:31" x14ac:dyDescent="0.3">
      <c r="A5195">
        <v>2463414</v>
      </c>
      <c r="B5195">
        <v>1</v>
      </c>
      <c r="C5195" t="s">
        <v>80</v>
      </c>
      <c r="D5195" t="s">
        <v>89</v>
      </c>
      <c r="E5195" t="s">
        <v>159</v>
      </c>
      <c r="F5195" t="s">
        <v>14466</v>
      </c>
      <c r="G5195" t="s">
        <v>725</v>
      </c>
      <c r="H5195" t="s">
        <v>144</v>
      </c>
      <c r="I5195" t="s">
        <v>136</v>
      </c>
      <c r="J5195" t="s">
        <v>137</v>
      </c>
      <c r="K5195" t="s">
        <v>138</v>
      </c>
      <c r="L5195" t="s">
        <v>15078</v>
      </c>
      <c r="M5195" t="s">
        <v>15079</v>
      </c>
      <c r="N5195">
        <v>1.2041666660000001</v>
      </c>
      <c r="O5195">
        <v>0</v>
      </c>
      <c r="P5195">
        <v>87</v>
      </c>
      <c r="Q5195">
        <v>0</v>
      </c>
      <c r="R5195">
        <v>0</v>
      </c>
      <c r="S5195">
        <v>0</v>
      </c>
      <c r="T5195">
        <v>8</v>
      </c>
      <c r="U5195">
        <v>0</v>
      </c>
      <c r="V5195">
        <v>0</v>
      </c>
      <c r="W5195">
        <v>0</v>
      </c>
      <c r="X5195">
        <v>146.92641053104896</v>
      </c>
      <c r="Y5195">
        <v>0</v>
      </c>
      <c r="Z5195">
        <v>0</v>
      </c>
      <c r="AA5195">
        <v>0</v>
      </c>
      <c r="AB5195">
        <v>14.55758944638414</v>
      </c>
      <c r="AC5195">
        <v>0</v>
      </c>
      <c r="AD5195">
        <v>0</v>
      </c>
      <c r="AE5195">
        <v>161.48399997743309</v>
      </c>
    </row>
    <row r="5196" spans="1:31" x14ac:dyDescent="0.3">
      <c r="A5196">
        <v>2462916</v>
      </c>
      <c r="B5196">
        <v>1</v>
      </c>
      <c r="C5196" t="s">
        <v>80</v>
      </c>
      <c r="D5196" t="s">
        <v>85</v>
      </c>
      <c r="E5196" t="s">
        <v>173</v>
      </c>
      <c r="F5196" t="s">
        <v>15080</v>
      </c>
      <c r="G5196" t="s">
        <v>179</v>
      </c>
      <c r="H5196" t="s">
        <v>144</v>
      </c>
      <c r="I5196" t="s">
        <v>136</v>
      </c>
      <c r="J5196" t="s">
        <v>137</v>
      </c>
      <c r="K5196" t="s">
        <v>138</v>
      </c>
      <c r="L5196" t="s">
        <v>15081</v>
      </c>
      <c r="M5196" t="s">
        <v>15082</v>
      </c>
      <c r="N5196">
        <v>1.227777777</v>
      </c>
      <c r="O5196">
        <v>0</v>
      </c>
      <c r="P5196">
        <v>0</v>
      </c>
      <c r="Q5196">
        <v>0</v>
      </c>
      <c r="R5196">
        <v>0</v>
      </c>
      <c r="S5196">
        <v>0</v>
      </c>
      <c r="T5196">
        <v>1</v>
      </c>
      <c r="U5196">
        <v>0</v>
      </c>
      <c r="V5196">
        <v>0</v>
      </c>
      <c r="W5196">
        <v>0</v>
      </c>
      <c r="X5196">
        <v>0</v>
      </c>
      <c r="Y5196">
        <v>0</v>
      </c>
      <c r="Z5196">
        <v>0</v>
      </c>
      <c r="AA5196">
        <v>0</v>
      </c>
      <c r="AB5196">
        <v>42.857424286843212</v>
      </c>
      <c r="AC5196">
        <v>0</v>
      </c>
      <c r="AD5196">
        <v>0</v>
      </c>
      <c r="AE5196">
        <v>42.857424286843212</v>
      </c>
    </row>
    <row r="5197" spans="1:31" x14ac:dyDescent="0.3">
      <c r="A5197">
        <v>2463357</v>
      </c>
      <c r="B5197">
        <v>1</v>
      </c>
      <c r="C5197" t="s">
        <v>80</v>
      </c>
      <c r="D5197" t="s">
        <v>107</v>
      </c>
      <c r="E5197" t="s">
        <v>173</v>
      </c>
      <c r="F5197" t="s">
        <v>15083</v>
      </c>
      <c r="G5197" t="s">
        <v>461</v>
      </c>
      <c r="H5197" t="s">
        <v>144</v>
      </c>
      <c r="I5197" t="s">
        <v>136</v>
      </c>
      <c r="J5197" t="s">
        <v>137</v>
      </c>
      <c r="K5197" t="s">
        <v>138</v>
      </c>
      <c r="L5197" t="s">
        <v>15084</v>
      </c>
      <c r="M5197" t="s">
        <v>15085</v>
      </c>
      <c r="N5197">
        <v>2.5861111110000001</v>
      </c>
      <c r="O5197">
        <v>0</v>
      </c>
      <c r="P5197">
        <v>4</v>
      </c>
      <c r="Q5197">
        <v>0</v>
      </c>
      <c r="R5197">
        <v>0</v>
      </c>
      <c r="S5197">
        <v>0</v>
      </c>
      <c r="T5197">
        <v>0</v>
      </c>
      <c r="U5197">
        <v>0</v>
      </c>
      <c r="V5197">
        <v>0</v>
      </c>
      <c r="W5197">
        <v>0</v>
      </c>
      <c r="X5197">
        <v>3.2773096165045601</v>
      </c>
      <c r="Y5197">
        <v>0</v>
      </c>
      <c r="Z5197">
        <v>0</v>
      </c>
      <c r="AA5197">
        <v>0</v>
      </c>
      <c r="AB5197">
        <v>0</v>
      </c>
      <c r="AC5197">
        <v>0</v>
      </c>
      <c r="AD5197">
        <v>0</v>
      </c>
      <c r="AE5197">
        <v>3.2773096165045601</v>
      </c>
    </row>
    <row r="5198" spans="1:31" x14ac:dyDescent="0.3">
      <c r="A5198">
        <v>2463314</v>
      </c>
      <c r="B5198">
        <v>1</v>
      </c>
      <c r="C5198" t="s">
        <v>80</v>
      </c>
      <c r="D5198" t="s">
        <v>89</v>
      </c>
      <c r="E5198" t="s">
        <v>159</v>
      </c>
      <c r="F5198" t="s">
        <v>14466</v>
      </c>
      <c r="G5198" t="s">
        <v>725</v>
      </c>
      <c r="H5198" t="s">
        <v>144</v>
      </c>
      <c r="I5198" t="s">
        <v>136</v>
      </c>
      <c r="J5198" t="s">
        <v>137</v>
      </c>
      <c r="K5198" t="s">
        <v>138</v>
      </c>
      <c r="L5198" t="s">
        <v>15086</v>
      </c>
      <c r="M5198" t="s">
        <v>15087</v>
      </c>
      <c r="N5198">
        <v>2.3166666660000002</v>
      </c>
      <c r="O5198">
        <v>0</v>
      </c>
      <c r="P5198">
        <v>87</v>
      </c>
      <c r="Q5198">
        <v>0</v>
      </c>
      <c r="R5198">
        <v>0</v>
      </c>
      <c r="S5198">
        <v>0</v>
      </c>
      <c r="T5198">
        <v>8</v>
      </c>
      <c r="U5198">
        <v>0</v>
      </c>
      <c r="V5198">
        <v>0</v>
      </c>
      <c r="W5198">
        <v>0</v>
      </c>
      <c r="X5198">
        <v>291.91314567261736</v>
      </c>
      <c r="Y5198">
        <v>0</v>
      </c>
      <c r="Z5198">
        <v>0</v>
      </c>
      <c r="AA5198">
        <v>0</v>
      </c>
      <c r="AB5198">
        <v>34.599304495880972</v>
      </c>
      <c r="AC5198">
        <v>0</v>
      </c>
      <c r="AD5198">
        <v>0</v>
      </c>
      <c r="AE5198">
        <v>326.51245016849833</v>
      </c>
    </row>
    <row r="5199" spans="1:31" x14ac:dyDescent="0.3">
      <c r="A5199">
        <v>2463065</v>
      </c>
      <c r="B5199">
        <v>1</v>
      </c>
      <c r="C5199" t="s">
        <v>81</v>
      </c>
      <c r="D5199" t="s">
        <v>112</v>
      </c>
      <c r="E5199" t="s">
        <v>173</v>
      </c>
      <c r="F5199" t="s">
        <v>15088</v>
      </c>
      <c r="G5199" t="s">
        <v>461</v>
      </c>
      <c r="H5199" t="s">
        <v>144</v>
      </c>
      <c r="I5199" t="s">
        <v>136</v>
      </c>
      <c r="J5199" t="s">
        <v>137</v>
      </c>
      <c r="K5199" t="s">
        <v>138</v>
      </c>
      <c r="L5199" t="s">
        <v>15089</v>
      </c>
      <c r="M5199" t="s">
        <v>15090</v>
      </c>
      <c r="N5199">
        <v>3.0211111110000002</v>
      </c>
      <c r="O5199">
        <v>0</v>
      </c>
      <c r="P5199">
        <v>0</v>
      </c>
      <c r="Q5199">
        <v>0</v>
      </c>
      <c r="R5199">
        <v>0</v>
      </c>
      <c r="S5199">
        <v>0</v>
      </c>
      <c r="T5199">
        <v>1</v>
      </c>
      <c r="U5199">
        <v>0</v>
      </c>
      <c r="V5199">
        <v>0</v>
      </c>
      <c r="W5199">
        <v>0</v>
      </c>
      <c r="X5199">
        <v>0</v>
      </c>
      <c r="Y5199">
        <v>0</v>
      </c>
      <c r="Z5199">
        <v>0</v>
      </c>
      <c r="AA5199">
        <v>0</v>
      </c>
      <c r="AB5199">
        <v>6.3251147592139469</v>
      </c>
      <c r="AC5199">
        <v>0</v>
      </c>
      <c r="AD5199">
        <v>0</v>
      </c>
      <c r="AE5199">
        <v>6.3251147592139469</v>
      </c>
    </row>
    <row r="5200" spans="1:31" x14ac:dyDescent="0.3">
      <c r="A5200">
        <v>2463194</v>
      </c>
      <c r="B5200">
        <v>1</v>
      </c>
      <c r="C5200" t="s">
        <v>80</v>
      </c>
      <c r="D5200" t="s">
        <v>82</v>
      </c>
      <c r="E5200" t="s">
        <v>173</v>
      </c>
      <c r="F5200" t="s">
        <v>15091</v>
      </c>
      <c r="G5200" t="s">
        <v>175</v>
      </c>
      <c r="H5200" t="s">
        <v>144</v>
      </c>
      <c r="I5200" t="s">
        <v>136</v>
      </c>
      <c r="J5200" t="s">
        <v>137</v>
      </c>
      <c r="K5200" t="s">
        <v>138</v>
      </c>
      <c r="L5200" t="s">
        <v>15092</v>
      </c>
      <c r="M5200" t="s">
        <v>15093</v>
      </c>
      <c r="N5200">
        <v>3.2324999999999999</v>
      </c>
      <c r="O5200">
        <v>0</v>
      </c>
      <c r="P5200">
        <v>1</v>
      </c>
      <c r="Q5200">
        <v>0</v>
      </c>
      <c r="R5200">
        <v>0</v>
      </c>
      <c r="S5200">
        <v>0</v>
      </c>
      <c r="T5200">
        <v>0</v>
      </c>
      <c r="U5200">
        <v>0</v>
      </c>
      <c r="V5200">
        <v>0</v>
      </c>
      <c r="W5200">
        <v>0</v>
      </c>
      <c r="X5200">
        <v>0.69374674302001482</v>
      </c>
      <c r="Y5200">
        <v>0</v>
      </c>
      <c r="Z5200">
        <v>0</v>
      </c>
      <c r="AA5200">
        <v>0</v>
      </c>
      <c r="AB5200">
        <v>0</v>
      </c>
      <c r="AC5200">
        <v>0</v>
      </c>
      <c r="AD5200">
        <v>0</v>
      </c>
      <c r="AE5200">
        <v>0.69374674302001482</v>
      </c>
    </row>
    <row r="5201" spans="1:31" x14ac:dyDescent="0.3">
      <c r="A5201">
        <v>2462885</v>
      </c>
      <c r="B5201">
        <v>1</v>
      </c>
      <c r="C5201" t="s">
        <v>80</v>
      </c>
      <c r="D5201" t="s">
        <v>84</v>
      </c>
      <c r="E5201" t="s">
        <v>159</v>
      </c>
      <c r="F5201" t="s">
        <v>15094</v>
      </c>
      <c r="G5201" t="s">
        <v>161</v>
      </c>
      <c r="H5201" t="s">
        <v>144</v>
      </c>
      <c r="I5201" t="s">
        <v>136</v>
      </c>
      <c r="J5201" t="s">
        <v>137</v>
      </c>
      <c r="K5201" t="s">
        <v>162</v>
      </c>
      <c r="L5201" t="s">
        <v>15095</v>
      </c>
      <c r="M5201" t="s">
        <v>15096</v>
      </c>
      <c r="N5201">
        <v>9.1427777769999992</v>
      </c>
      <c r="O5201">
        <v>0</v>
      </c>
      <c r="P5201">
        <v>679</v>
      </c>
      <c r="Q5201">
        <v>0</v>
      </c>
      <c r="R5201">
        <v>0</v>
      </c>
      <c r="S5201">
        <v>0</v>
      </c>
      <c r="T5201">
        <v>76</v>
      </c>
      <c r="U5201">
        <v>0</v>
      </c>
      <c r="V5201">
        <v>0</v>
      </c>
      <c r="W5201">
        <v>0</v>
      </c>
      <c r="X5201">
        <v>1847.7274217552651</v>
      </c>
      <c r="Y5201">
        <v>0</v>
      </c>
      <c r="Z5201">
        <v>0</v>
      </c>
      <c r="AA5201">
        <v>0</v>
      </c>
      <c r="AB5201">
        <v>1015.6324868119318</v>
      </c>
      <c r="AC5201">
        <v>0</v>
      </c>
      <c r="AD5201">
        <v>0</v>
      </c>
      <c r="AE5201">
        <v>2863.3599085671967</v>
      </c>
    </row>
    <row r="5202" spans="1:31" x14ac:dyDescent="0.3">
      <c r="A5202">
        <v>2463025</v>
      </c>
      <c r="B5202">
        <v>1</v>
      </c>
      <c r="C5202" t="s">
        <v>80</v>
      </c>
      <c r="D5202" t="s">
        <v>99</v>
      </c>
      <c r="E5202" t="s">
        <v>141</v>
      </c>
      <c r="F5202" t="s">
        <v>13822</v>
      </c>
      <c r="G5202" t="s">
        <v>156</v>
      </c>
      <c r="H5202" t="s">
        <v>144</v>
      </c>
      <c r="I5202" t="s">
        <v>136</v>
      </c>
      <c r="J5202" t="s">
        <v>137</v>
      </c>
      <c r="K5202" t="s">
        <v>138</v>
      </c>
      <c r="L5202" t="s">
        <v>15097</v>
      </c>
      <c r="M5202" t="s">
        <v>15098</v>
      </c>
      <c r="N5202">
        <v>2.8180555549999999</v>
      </c>
      <c r="O5202">
        <v>0</v>
      </c>
      <c r="P5202">
        <v>47</v>
      </c>
      <c r="Q5202">
        <v>0</v>
      </c>
      <c r="R5202">
        <v>0</v>
      </c>
      <c r="S5202">
        <v>0</v>
      </c>
      <c r="T5202">
        <v>8</v>
      </c>
      <c r="U5202">
        <v>0</v>
      </c>
      <c r="V5202">
        <v>0</v>
      </c>
      <c r="W5202">
        <v>0</v>
      </c>
      <c r="X5202">
        <v>59.353869181223232</v>
      </c>
      <c r="Y5202">
        <v>0</v>
      </c>
      <c r="Z5202">
        <v>0</v>
      </c>
      <c r="AA5202">
        <v>0</v>
      </c>
      <c r="AB5202">
        <v>32.588309191723823</v>
      </c>
      <c r="AC5202">
        <v>0</v>
      </c>
      <c r="AD5202">
        <v>0</v>
      </c>
      <c r="AE5202">
        <v>91.942178372947055</v>
      </c>
    </row>
    <row r="5203" spans="1:31" x14ac:dyDescent="0.3">
      <c r="A5203">
        <v>2463094</v>
      </c>
      <c r="B5203">
        <v>1</v>
      </c>
      <c r="C5203" t="s">
        <v>80</v>
      </c>
      <c r="D5203" t="s">
        <v>105</v>
      </c>
      <c r="E5203" t="s">
        <v>169</v>
      </c>
      <c r="F5203" t="s">
        <v>15099</v>
      </c>
      <c r="G5203" t="s">
        <v>149</v>
      </c>
      <c r="H5203" t="s">
        <v>135</v>
      </c>
      <c r="I5203" t="s">
        <v>660</v>
      </c>
      <c r="J5203" t="s">
        <v>137</v>
      </c>
      <c r="K5203" t="s">
        <v>138</v>
      </c>
      <c r="L5203" t="s">
        <v>15100</v>
      </c>
      <c r="M5203" t="s">
        <v>15101</v>
      </c>
      <c r="N5203">
        <v>3.1666666000000003E-2</v>
      </c>
      <c r="O5203">
        <v>0</v>
      </c>
      <c r="P5203">
        <v>244</v>
      </c>
      <c r="Q5203">
        <v>0</v>
      </c>
      <c r="R5203">
        <v>0</v>
      </c>
      <c r="S5203">
        <v>0</v>
      </c>
      <c r="T5203">
        <v>12</v>
      </c>
      <c r="U5203">
        <v>0</v>
      </c>
      <c r="V5203">
        <v>0</v>
      </c>
      <c r="W5203">
        <v>0</v>
      </c>
      <c r="X5203">
        <v>2.5730691237114285</v>
      </c>
      <c r="Y5203">
        <v>0</v>
      </c>
      <c r="Z5203">
        <v>0</v>
      </c>
      <c r="AA5203">
        <v>0</v>
      </c>
      <c r="AB5203">
        <v>0.52550277926401801</v>
      </c>
      <c r="AC5203">
        <v>0</v>
      </c>
      <c r="AD5203">
        <v>0</v>
      </c>
      <c r="AE5203">
        <v>3.0985719029754466</v>
      </c>
    </row>
    <row r="5204" spans="1:31" x14ac:dyDescent="0.3">
      <c r="A5204">
        <v>2463234</v>
      </c>
      <c r="B5204">
        <v>1</v>
      </c>
      <c r="C5204" t="s">
        <v>80</v>
      </c>
      <c r="D5204" t="s">
        <v>84</v>
      </c>
      <c r="E5204" t="s">
        <v>141</v>
      </c>
      <c r="F5204" t="s">
        <v>15102</v>
      </c>
      <c r="G5204" t="s">
        <v>200</v>
      </c>
      <c r="H5204" t="s">
        <v>144</v>
      </c>
      <c r="I5204" t="s">
        <v>136</v>
      </c>
      <c r="J5204" t="s">
        <v>137</v>
      </c>
      <c r="K5204" t="s">
        <v>138</v>
      </c>
      <c r="L5204" t="s">
        <v>15103</v>
      </c>
      <c r="M5204" t="s">
        <v>15104</v>
      </c>
      <c r="N5204">
        <v>3.6633333330000002</v>
      </c>
      <c r="O5204">
        <v>0</v>
      </c>
      <c r="P5204">
        <v>5</v>
      </c>
      <c r="Q5204">
        <v>0</v>
      </c>
      <c r="R5204">
        <v>0</v>
      </c>
      <c r="S5204">
        <v>0</v>
      </c>
      <c r="T5204">
        <v>13</v>
      </c>
      <c r="U5204">
        <v>0</v>
      </c>
      <c r="V5204">
        <v>0</v>
      </c>
      <c r="W5204">
        <v>0</v>
      </c>
      <c r="X5204">
        <v>13.888811496270401</v>
      </c>
      <c r="Y5204">
        <v>0</v>
      </c>
      <c r="Z5204">
        <v>0</v>
      </c>
      <c r="AA5204">
        <v>0</v>
      </c>
      <c r="AB5204">
        <v>199.38377950673336</v>
      </c>
      <c r="AC5204">
        <v>0</v>
      </c>
      <c r="AD5204">
        <v>0</v>
      </c>
      <c r="AE5204">
        <v>213.27259100300375</v>
      </c>
    </row>
    <row r="5205" spans="1:31" x14ac:dyDescent="0.3">
      <c r="A5205">
        <v>2462902</v>
      </c>
      <c r="B5205">
        <v>1</v>
      </c>
      <c r="C5205" t="s">
        <v>80</v>
      </c>
      <c r="D5205" t="s">
        <v>93</v>
      </c>
      <c r="E5205" t="s">
        <v>159</v>
      </c>
      <c r="F5205" t="s">
        <v>15105</v>
      </c>
      <c r="G5205" t="s">
        <v>161</v>
      </c>
      <c r="H5205" t="s">
        <v>144</v>
      </c>
      <c r="I5205" t="s">
        <v>136</v>
      </c>
      <c r="J5205" t="s">
        <v>137</v>
      </c>
      <c r="K5205" t="s">
        <v>162</v>
      </c>
      <c r="L5205" t="s">
        <v>15106</v>
      </c>
      <c r="M5205" t="s">
        <v>15107</v>
      </c>
      <c r="N5205">
        <v>9.4136111109999998</v>
      </c>
      <c r="O5205">
        <v>0</v>
      </c>
      <c r="P5205">
        <v>41</v>
      </c>
      <c r="Q5205">
        <v>0</v>
      </c>
      <c r="R5205">
        <v>17</v>
      </c>
      <c r="S5205">
        <v>0</v>
      </c>
      <c r="T5205">
        <v>29</v>
      </c>
      <c r="U5205">
        <v>0</v>
      </c>
      <c r="V5205">
        <v>0</v>
      </c>
      <c r="W5205">
        <v>0</v>
      </c>
      <c r="X5205">
        <v>165.80464993226946</v>
      </c>
      <c r="Y5205">
        <v>0</v>
      </c>
      <c r="Z5205">
        <v>112.55016004315124</v>
      </c>
      <c r="AA5205">
        <v>0</v>
      </c>
      <c r="AB5205">
        <v>240.8174359294637</v>
      </c>
      <c r="AC5205">
        <v>0</v>
      </c>
      <c r="AD5205">
        <v>0</v>
      </c>
      <c r="AE5205">
        <v>519.17224590488445</v>
      </c>
    </row>
    <row r="5206" spans="1:31" x14ac:dyDescent="0.3">
      <c r="A5206">
        <v>2463048</v>
      </c>
      <c r="B5206">
        <v>1</v>
      </c>
      <c r="C5206" t="s">
        <v>80</v>
      </c>
      <c r="D5206" t="s">
        <v>91</v>
      </c>
      <c r="E5206" t="s">
        <v>173</v>
      </c>
      <c r="F5206" t="s">
        <v>15108</v>
      </c>
      <c r="G5206" t="s">
        <v>179</v>
      </c>
      <c r="H5206" t="s">
        <v>144</v>
      </c>
      <c r="I5206" t="s">
        <v>136</v>
      </c>
      <c r="J5206" t="s">
        <v>137</v>
      </c>
      <c r="K5206" t="s">
        <v>138</v>
      </c>
      <c r="L5206" t="s">
        <v>15109</v>
      </c>
      <c r="M5206" t="s">
        <v>15110</v>
      </c>
      <c r="N5206">
        <v>0.78861111100000003</v>
      </c>
      <c r="O5206">
        <v>0</v>
      </c>
      <c r="P5206">
        <v>3</v>
      </c>
      <c r="Q5206">
        <v>0</v>
      </c>
      <c r="R5206">
        <v>0</v>
      </c>
      <c r="S5206">
        <v>0</v>
      </c>
      <c r="T5206">
        <v>0</v>
      </c>
      <c r="U5206">
        <v>0</v>
      </c>
      <c r="V5206">
        <v>0</v>
      </c>
      <c r="W5206">
        <v>0</v>
      </c>
      <c r="X5206">
        <v>0.26650204267723859</v>
      </c>
      <c r="Y5206">
        <v>0</v>
      </c>
      <c r="Z5206">
        <v>0</v>
      </c>
      <c r="AA5206">
        <v>0</v>
      </c>
      <c r="AB5206">
        <v>0</v>
      </c>
      <c r="AC5206">
        <v>0</v>
      </c>
      <c r="AD5206">
        <v>0</v>
      </c>
      <c r="AE5206">
        <v>0.26650204267723859</v>
      </c>
    </row>
    <row r="5207" spans="1:31" x14ac:dyDescent="0.3">
      <c r="A5207">
        <v>2463380</v>
      </c>
      <c r="B5207">
        <v>1</v>
      </c>
      <c r="C5207" t="s">
        <v>80</v>
      </c>
      <c r="D5207" t="s">
        <v>105</v>
      </c>
      <c r="E5207" t="s">
        <v>159</v>
      </c>
      <c r="F5207" t="s">
        <v>15111</v>
      </c>
      <c r="G5207" t="s">
        <v>725</v>
      </c>
      <c r="H5207" t="s">
        <v>144</v>
      </c>
      <c r="I5207" t="s">
        <v>136</v>
      </c>
      <c r="J5207" t="s">
        <v>137</v>
      </c>
      <c r="K5207" t="s">
        <v>138</v>
      </c>
      <c r="L5207" t="s">
        <v>15112</v>
      </c>
      <c r="M5207" t="s">
        <v>15113</v>
      </c>
      <c r="N5207">
        <v>1.538333333</v>
      </c>
      <c r="O5207">
        <v>0</v>
      </c>
      <c r="P5207">
        <v>1</v>
      </c>
      <c r="Q5207">
        <v>0</v>
      </c>
      <c r="R5207">
        <v>39</v>
      </c>
      <c r="S5207">
        <v>0</v>
      </c>
      <c r="T5207">
        <v>3</v>
      </c>
      <c r="U5207">
        <v>0</v>
      </c>
      <c r="V5207">
        <v>0</v>
      </c>
      <c r="W5207">
        <v>0</v>
      </c>
      <c r="X5207">
        <v>0.62464159524216711</v>
      </c>
      <c r="Y5207">
        <v>0</v>
      </c>
      <c r="Z5207">
        <v>6.8704601524684046</v>
      </c>
      <c r="AA5207">
        <v>0</v>
      </c>
      <c r="AB5207">
        <v>4.9624900525642364</v>
      </c>
      <c r="AC5207">
        <v>0</v>
      </c>
      <c r="AD5207">
        <v>0</v>
      </c>
      <c r="AE5207">
        <v>12.457591800274809</v>
      </c>
    </row>
    <row r="5208" spans="1:31" x14ac:dyDescent="0.3">
      <c r="A5208">
        <v>2463486</v>
      </c>
      <c r="B5208">
        <v>1</v>
      </c>
      <c r="C5208" t="s">
        <v>80</v>
      </c>
      <c r="D5208" t="s">
        <v>94</v>
      </c>
      <c r="E5208" t="s">
        <v>173</v>
      </c>
      <c r="F5208" t="s">
        <v>15114</v>
      </c>
      <c r="G5208" t="s">
        <v>175</v>
      </c>
      <c r="H5208" t="s">
        <v>144</v>
      </c>
      <c r="I5208" t="s">
        <v>136</v>
      </c>
      <c r="J5208" t="s">
        <v>137</v>
      </c>
      <c r="K5208" t="s">
        <v>138</v>
      </c>
      <c r="L5208" t="s">
        <v>15115</v>
      </c>
      <c r="M5208" t="s">
        <v>15116</v>
      </c>
      <c r="N5208">
        <v>4.3458333329999999</v>
      </c>
      <c r="O5208">
        <v>0</v>
      </c>
      <c r="P5208">
        <v>8</v>
      </c>
      <c r="Q5208">
        <v>0</v>
      </c>
      <c r="R5208">
        <v>0</v>
      </c>
      <c r="S5208">
        <v>0</v>
      </c>
      <c r="T5208">
        <v>0</v>
      </c>
      <c r="U5208">
        <v>0</v>
      </c>
      <c r="V5208">
        <v>0</v>
      </c>
      <c r="W5208">
        <v>0</v>
      </c>
      <c r="X5208">
        <v>6.0621939822386048</v>
      </c>
      <c r="Y5208">
        <v>0</v>
      </c>
      <c r="Z5208">
        <v>0</v>
      </c>
      <c r="AA5208">
        <v>0</v>
      </c>
      <c r="AB5208">
        <v>0</v>
      </c>
      <c r="AC5208">
        <v>0</v>
      </c>
      <c r="AD5208">
        <v>0</v>
      </c>
      <c r="AE5208">
        <v>6.0621939822386048</v>
      </c>
    </row>
    <row r="5209" spans="1:31" x14ac:dyDescent="0.3">
      <c r="A5209">
        <v>2463240</v>
      </c>
      <c r="B5209">
        <v>1</v>
      </c>
      <c r="C5209" t="s">
        <v>80</v>
      </c>
      <c r="D5209" t="s">
        <v>84</v>
      </c>
      <c r="E5209" t="s">
        <v>182</v>
      </c>
      <c r="F5209" t="s">
        <v>15117</v>
      </c>
      <c r="G5209" t="s">
        <v>8644</v>
      </c>
      <c r="H5209" t="s">
        <v>144</v>
      </c>
      <c r="I5209" t="s">
        <v>136</v>
      </c>
      <c r="J5209" t="s">
        <v>137</v>
      </c>
      <c r="K5209" t="s">
        <v>138</v>
      </c>
      <c r="L5209" t="s">
        <v>15118</v>
      </c>
      <c r="M5209" t="s">
        <v>15119</v>
      </c>
      <c r="N5209">
        <v>7.13</v>
      </c>
      <c r="O5209">
        <v>0</v>
      </c>
      <c r="P5209">
        <v>1</v>
      </c>
      <c r="Q5209">
        <v>0</v>
      </c>
      <c r="R5209">
        <v>0</v>
      </c>
      <c r="S5209">
        <v>0</v>
      </c>
      <c r="T5209">
        <v>152</v>
      </c>
      <c r="U5209">
        <v>0</v>
      </c>
      <c r="V5209">
        <v>0</v>
      </c>
      <c r="W5209">
        <v>0</v>
      </c>
      <c r="X5209">
        <v>0.86107764643940132</v>
      </c>
      <c r="Y5209">
        <v>0</v>
      </c>
      <c r="Z5209">
        <v>0</v>
      </c>
      <c r="AA5209">
        <v>0</v>
      </c>
      <c r="AB5209">
        <v>590.57461783487713</v>
      </c>
      <c r="AC5209">
        <v>0</v>
      </c>
      <c r="AD5209">
        <v>0</v>
      </c>
      <c r="AE5209">
        <v>591.43569548131654</v>
      </c>
    </row>
    <row r="5210" spans="1:31" x14ac:dyDescent="0.3">
      <c r="A5210">
        <v>2463111</v>
      </c>
      <c r="B5210">
        <v>1</v>
      </c>
      <c r="C5210" t="s">
        <v>81</v>
      </c>
      <c r="D5210" t="s">
        <v>118</v>
      </c>
      <c r="E5210" t="s">
        <v>132</v>
      </c>
      <c r="F5210" t="s">
        <v>15120</v>
      </c>
      <c r="G5210" t="s">
        <v>143</v>
      </c>
      <c r="H5210" t="s">
        <v>135</v>
      </c>
      <c r="I5210" t="s">
        <v>136</v>
      </c>
      <c r="J5210" t="s">
        <v>137</v>
      </c>
      <c r="K5210" t="s">
        <v>138</v>
      </c>
      <c r="L5210" t="s">
        <v>15121</v>
      </c>
      <c r="M5210" t="s">
        <v>15122</v>
      </c>
      <c r="N5210">
        <v>1.603611111</v>
      </c>
      <c r="O5210">
        <v>3</v>
      </c>
      <c r="P5210">
        <v>258</v>
      </c>
      <c r="Q5210">
        <v>85</v>
      </c>
      <c r="R5210">
        <v>111</v>
      </c>
      <c r="S5210">
        <v>9</v>
      </c>
      <c r="T5210">
        <v>20</v>
      </c>
      <c r="U5210">
        <v>1</v>
      </c>
      <c r="V5210">
        <v>0</v>
      </c>
      <c r="W5210">
        <v>0.19062688247047449</v>
      </c>
      <c r="X5210">
        <v>56.439825805219591</v>
      </c>
      <c r="Y5210">
        <v>149.94384938035742</v>
      </c>
      <c r="Z5210">
        <v>89.15444756423949</v>
      </c>
      <c r="AA5210">
        <v>49.534740881106067</v>
      </c>
      <c r="AB5210">
        <v>14.70300800094574</v>
      </c>
      <c r="AC5210">
        <v>56.773083870377619</v>
      </c>
      <c r="AD5210">
        <v>0</v>
      </c>
      <c r="AE5210">
        <v>416.73958238471636</v>
      </c>
    </row>
    <row r="5211" spans="1:31" x14ac:dyDescent="0.3">
      <c r="A5211">
        <v>2463088</v>
      </c>
      <c r="B5211">
        <v>1</v>
      </c>
      <c r="C5211" t="s">
        <v>81</v>
      </c>
      <c r="D5211" t="s">
        <v>127</v>
      </c>
      <c r="E5211" t="s">
        <v>182</v>
      </c>
      <c r="F5211" t="s">
        <v>15123</v>
      </c>
      <c r="G5211" t="s">
        <v>599</v>
      </c>
      <c r="H5211" t="s">
        <v>144</v>
      </c>
      <c r="I5211" t="s">
        <v>136</v>
      </c>
      <c r="J5211" t="s">
        <v>137</v>
      </c>
      <c r="K5211" t="s">
        <v>138</v>
      </c>
      <c r="L5211" t="s">
        <v>15124</v>
      </c>
      <c r="M5211" t="s">
        <v>15125</v>
      </c>
      <c r="N5211">
        <v>3.488888888</v>
      </c>
      <c r="O5211">
        <v>0</v>
      </c>
      <c r="P5211">
        <v>115</v>
      </c>
      <c r="Q5211">
        <v>0</v>
      </c>
      <c r="R5211">
        <v>0</v>
      </c>
      <c r="S5211">
        <v>0</v>
      </c>
      <c r="T5211">
        <v>15</v>
      </c>
      <c r="U5211">
        <v>0</v>
      </c>
      <c r="V5211">
        <v>0</v>
      </c>
      <c r="W5211">
        <v>0</v>
      </c>
      <c r="X5211">
        <v>81.370256400206102</v>
      </c>
      <c r="Y5211">
        <v>0</v>
      </c>
      <c r="Z5211">
        <v>0</v>
      </c>
      <c r="AA5211">
        <v>0</v>
      </c>
      <c r="AB5211">
        <v>28.694787474887278</v>
      </c>
      <c r="AC5211">
        <v>0</v>
      </c>
      <c r="AD5211">
        <v>0</v>
      </c>
      <c r="AE5211">
        <v>110.06504387509338</v>
      </c>
    </row>
    <row r="5212" spans="1:31" x14ac:dyDescent="0.3">
      <c r="A5212">
        <v>2463466</v>
      </c>
      <c r="B5212">
        <v>1</v>
      </c>
      <c r="C5212" t="s">
        <v>80</v>
      </c>
      <c r="D5212" t="s">
        <v>95</v>
      </c>
      <c r="E5212" t="s">
        <v>182</v>
      </c>
      <c r="F5212" t="s">
        <v>15126</v>
      </c>
      <c r="G5212" t="s">
        <v>143</v>
      </c>
      <c r="H5212" t="s">
        <v>144</v>
      </c>
      <c r="I5212" t="s">
        <v>136</v>
      </c>
      <c r="J5212" t="s">
        <v>137</v>
      </c>
      <c r="K5212" t="s">
        <v>138</v>
      </c>
      <c r="L5212" t="s">
        <v>15127</v>
      </c>
      <c r="M5212" t="s">
        <v>15128</v>
      </c>
      <c r="N5212">
        <v>0.68694444399999999</v>
      </c>
      <c r="O5212">
        <v>0</v>
      </c>
      <c r="P5212">
        <v>4</v>
      </c>
      <c r="Q5212">
        <v>0</v>
      </c>
      <c r="R5212">
        <v>0</v>
      </c>
      <c r="S5212">
        <v>0</v>
      </c>
      <c r="T5212">
        <v>0</v>
      </c>
      <c r="U5212">
        <v>0</v>
      </c>
      <c r="V5212">
        <v>0</v>
      </c>
      <c r="W5212">
        <v>0</v>
      </c>
      <c r="X5212">
        <v>0.4556159814446043</v>
      </c>
      <c r="Y5212">
        <v>0</v>
      </c>
      <c r="Z5212">
        <v>0</v>
      </c>
      <c r="AA5212">
        <v>0</v>
      </c>
      <c r="AB5212">
        <v>0</v>
      </c>
      <c r="AC5212">
        <v>0</v>
      </c>
      <c r="AD5212">
        <v>0</v>
      </c>
      <c r="AE5212">
        <v>0.4556159814446043</v>
      </c>
    </row>
    <row r="5213" spans="1:31" x14ac:dyDescent="0.3">
      <c r="A5213">
        <v>2463423</v>
      </c>
      <c r="B5213">
        <v>1</v>
      </c>
      <c r="C5213" t="s">
        <v>80</v>
      </c>
      <c r="D5213" t="s">
        <v>107</v>
      </c>
      <c r="E5213" t="s">
        <v>147</v>
      </c>
      <c r="F5213" t="s">
        <v>15129</v>
      </c>
      <c r="G5213" t="s">
        <v>134</v>
      </c>
      <c r="H5213" t="s">
        <v>135</v>
      </c>
      <c r="I5213" t="s">
        <v>136</v>
      </c>
      <c r="J5213" t="s">
        <v>137</v>
      </c>
      <c r="K5213" t="s">
        <v>138</v>
      </c>
      <c r="L5213" t="s">
        <v>15130</v>
      </c>
      <c r="M5213" t="s">
        <v>15131</v>
      </c>
      <c r="N5213">
        <v>3.6397222220000001</v>
      </c>
      <c r="O5213">
        <v>0</v>
      </c>
      <c r="P5213">
        <v>0</v>
      </c>
      <c r="Q5213">
        <v>1</v>
      </c>
      <c r="R5213">
        <v>0</v>
      </c>
      <c r="S5213">
        <v>1</v>
      </c>
      <c r="T5213">
        <v>0</v>
      </c>
      <c r="U5213">
        <v>0</v>
      </c>
      <c r="V5213">
        <v>0</v>
      </c>
      <c r="W5213">
        <v>0</v>
      </c>
      <c r="X5213">
        <v>0</v>
      </c>
      <c r="Y5213">
        <v>0.40421353001477217</v>
      </c>
      <c r="Z5213">
        <v>0</v>
      </c>
      <c r="AA5213">
        <v>24.239081983926219</v>
      </c>
      <c r="AB5213">
        <v>0</v>
      </c>
      <c r="AC5213">
        <v>0</v>
      </c>
      <c r="AD5213">
        <v>0</v>
      </c>
      <c r="AE5213">
        <v>24.643295513940991</v>
      </c>
    </row>
    <row r="5214" spans="1:31" x14ac:dyDescent="0.3">
      <c r="A5214">
        <v>2463403</v>
      </c>
      <c r="B5214">
        <v>1</v>
      </c>
      <c r="C5214" t="s">
        <v>80</v>
      </c>
      <c r="D5214" t="s">
        <v>100</v>
      </c>
      <c r="E5214" t="s">
        <v>173</v>
      </c>
      <c r="F5214" t="s">
        <v>15132</v>
      </c>
      <c r="G5214" t="s">
        <v>239</v>
      </c>
      <c r="H5214" t="s">
        <v>144</v>
      </c>
      <c r="I5214" t="s">
        <v>136</v>
      </c>
      <c r="J5214" t="s">
        <v>137</v>
      </c>
      <c r="K5214" t="s">
        <v>138</v>
      </c>
      <c r="L5214" t="s">
        <v>15133</v>
      </c>
      <c r="M5214" t="s">
        <v>15134</v>
      </c>
      <c r="N5214">
        <v>0.60722222199999998</v>
      </c>
      <c r="O5214">
        <v>0</v>
      </c>
      <c r="P5214">
        <v>3</v>
      </c>
      <c r="Q5214">
        <v>0</v>
      </c>
      <c r="R5214">
        <v>0</v>
      </c>
      <c r="S5214">
        <v>0</v>
      </c>
      <c r="T5214">
        <v>0</v>
      </c>
      <c r="U5214">
        <v>0</v>
      </c>
      <c r="V5214">
        <v>0</v>
      </c>
      <c r="W5214">
        <v>0</v>
      </c>
      <c r="X5214">
        <v>0.5749367292427876</v>
      </c>
      <c r="Y5214">
        <v>0</v>
      </c>
      <c r="Z5214">
        <v>0</v>
      </c>
      <c r="AA5214">
        <v>0</v>
      </c>
      <c r="AB5214">
        <v>0</v>
      </c>
      <c r="AC5214">
        <v>0</v>
      </c>
      <c r="AD5214">
        <v>0</v>
      </c>
      <c r="AE5214">
        <v>0.5749367292427876</v>
      </c>
    </row>
    <row r="5215" spans="1:31" x14ac:dyDescent="0.3">
      <c r="A5215">
        <v>2462962</v>
      </c>
      <c r="B5215">
        <v>1</v>
      </c>
      <c r="C5215" t="s">
        <v>80</v>
      </c>
      <c r="D5215" t="s">
        <v>99</v>
      </c>
      <c r="E5215" t="s">
        <v>159</v>
      </c>
      <c r="F5215" t="s">
        <v>15135</v>
      </c>
      <c r="G5215" t="s">
        <v>161</v>
      </c>
      <c r="H5215" t="s">
        <v>144</v>
      </c>
      <c r="I5215" t="s">
        <v>136</v>
      </c>
      <c r="J5215" t="s">
        <v>137</v>
      </c>
      <c r="K5215" t="s">
        <v>162</v>
      </c>
      <c r="L5215" t="s">
        <v>15136</v>
      </c>
      <c r="M5215" t="s">
        <v>15137</v>
      </c>
      <c r="N5215">
        <v>7.6325000000000003</v>
      </c>
      <c r="O5215">
        <v>0</v>
      </c>
      <c r="P5215">
        <v>115</v>
      </c>
      <c r="Q5215">
        <v>0</v>
      </c>
      <c r="R5215">
        <v>2</v>
      </c>
      <c r="S5215">
        <v>0</v>
      </c>
      <c r="T5215">
        <v>9</v>
      </c>
      <c r="U5215">
        <v>0</v>
      </c>
      <c r="V5215">
        <v>1</v>
      </c>
      <c r="W5215">
        <v>0</v>
      </c>
      <c r="X5215">
        <v>194.408690539172</v>
      </c>
      <c r="Y5215">
        <v>0</v>
      </c>
      <c r="Z5215">
        <v>0.14766668001541478</v>
      </c>
      <c r="AA5215">
        <v>0</v>
      </c>
      <c r="AB5215">
        <v>165.19308235868826</v>
      </c>
      <c r="AC5215">
        <v>0</v>
      </c>
      <c r="AD5215">
        <v>0</v>
      </c>
      <c r="AE5215">
        <v>359.74943957787571</v>
      </c>
    </row>
    <row r="5216" spans="1:31" x14ac:dyDescent="0.3">
      <c r="A5216">
        <v>2463011</v>
      </c>
      <c r="B5216">
        <v>1</v>
      </c>
      <c r="C5216" t="s">
        <v>80</v>
      </c>
      <c r="D5216" t="s">
        <v>85</v>
      </c>
      <c r="E5216" t="s">
        <v>173</v>
      </c>
      <c r="F5216" t="s">
        <v>15138</v>
      </c>
      <c r="G5216" t="s">
        <v>461</v>
      </c>
      <c r="H5216" t="s">
        <v>144</v>
      </c>
      <c r="I5216" t="s">
        <v>136</v>
      </c>
      <c r="J5216" t="s">
        <v>137</v>
      </c>
      <c r="K5216" t="s">
        <v>138</v>
      </c>
      <c r="L5216" t="s">
        <v>15139</v>
      </c>
      <c r="M5216" t="s">
        <v>15140</v>
      </c>
      <c r="N5216">
        <v>7.7586111109999996</v>
      </c>
      <c r="O5216">
        <v>0</v>
      </c>
      <c r="P5216">
        <v>11</v>
      </c>
      <c r="Q5216">
        <v>0</v>
      </c>
      <c r="R5216">
        <v>0</v>
      </c>
      <c r="S5216">
        <v>0</v>
      </c>
      <c r="T5216">
        <v>0</v>
      </c>
      <c r="U5216">
        <v>0</v>
      </c>
      <c r="V5216">
        <v>0</v>
      </c>
      <c r="W5216">
        <v>0</v>
      </c>
      <c r="X5216">
        <v>23.409117701636553</v>
      </c>
      <c r="Y5216">
        <v>0</v>
      </c>
      <c r="Z5216">
        <v>0</v>
      </c>
      <c r="AA5216">
        <v>0</v>
      </c>
      <c r="AB5216">
        <v>0</v>
      </c>
      <c r="AC5216">
        <v>0</v>
      </c>
      <c r="AD5216">
        <v>0</v>
      </c>
      <c r="AE5216">
        <v>23.409117701636553</v>
      </c>
    </row>
    <row r="5217" spans="1:31" x14ac:dyDescent="0.3">
      <c r="A5217">
        <v>2462925</v>
      </c>
      <c r="B5217">
        <v>1</v>
      </c>
      <c r="C5217" t="s">
        <v>80</v>
      </c>
      <c r="D5217" t="s">
        <v>97</v>
      </c>
      <c r="E5217" t="s">
        <v>173</v>
      </c>
      <c r="F5217" t="s">
        <v>15141</v>
      </c>
      <c r="G5217" t="s">
        <v>461</v>
      </c>
      <c r="H5217" t="s">
        <v>144</v>
      </c>
      <c r="I5217" t="s">
        <v>136</v>
      </c>
      <c r="J5217" t="s">
        <v>137</v>
      </c>
      <c r="K5217" t="s">
        <v>138</v>
      </c>
      <c r="L5217" t="s">
        <v>15142</v>
      </c>
      <c r="M5217" t="s">
        <v>15143</v>
      </c>
      <c r="N5217">
        <v>4.8061111109999999</v>
      </c>
      <c r="O5217">
        <v>0</v>
      </c>
      <c r="P5217">
        <v>3</v>
      </c>
      <c r="Q5217">
        <v>0</v>
      </c>
      <c r="R5217">
        <v>0</v>
      </c>
      <c r="S5217">
        <v>0</v>
      </c>
      <c r="T5217">
        <v>0</v>
      </c>
      <c r="U5217">
        <v>0</v>
      </c>
      <c r="V5217">
        <v>0</v>
      </c>
      <c r="W5217">
        <v>0</v>
      </c>
      <c r="X5217">
        <v>6.715511549484714</v>
      </c>
      <c r="Y5217">
        <v>0</v>
      </c>
      <c r="Z5217">
        <v>0</v>
      </c>
      <c r="AA5217">
        <v>0</v>
      </c>
      <c r="AB5217">
        <v>0</v>
      </c>
      <c r="AC5217">
        <v>0</v>
      </c>
      <c r="AD5217">
        <v>0</v>
      </c>
      <c r="AE5217">
        <v>6.715511549484714</v>
      </c>
    </row>
    <row r="5218" spans="1:31" x14ac:dyDescent="0.3">
      <c r="A5218">
        <v>2462859</v>
      </c>
      <c r="B5218">
        <v>1</v>
      </c>
      <c r="C5218" t="s">
        <v>80</v>
      </c>
      <c r="D5218" t="s">
        <v>104</v>
      </c>
      <c r="E5218" t="s">
        <v>159</v>
      </c>
      <c r="F5218" t="s">
        <v>15144</v>
      </c>
      <c r="G5218" t="s">
        <v>226</v>
      </c>
      <c r="H5218" t="s">
        <v>144</v>
      </c>
      <c r="I5218" t="s">
        <v>136</v>
      </c>
      <c r="J5218" t="s">
        <v>137</v>
      </c>
      <c r="K5218" t="s">
        <v>162</v>
      </c>
      <c r="L5218" t="s">
        <v>15145</v>
      </c>
      <c r="M5218" t="s">
        <v>15146</v>
      </c>
      <c r="N5218">
        <v>8.4877777769999998</v>
      </c>
      <c r="O5218">
        <v>0</v>
      </c>
      <c r="P5218">
        <v>13</v>
      </c>
      <c r="Q5218">
        <v>0</v>
      </c>
      <c r="R5218">
        <v>7</v>
      </c>
      <c r="S5218">
        <v>0</v>
      </c>
      <c r="T5218">
        <v>1</v>
      </c>
      <c r="U5218">
        <v>0</v>
      </c>
      <c r="V5218">
        <v>0</v>
      </c>
      <c r="W5218">
        <v>0</v>
      </c>
      <c r="X5218">
        <v>81.438750219095141</v>
      </c>
      <c r="Y5218">
        <v>0</v>
      </c>
      <c r="Z5218">
        <v>17.124061084274903</v>
      </c>
      <c r="AA5218">
        <v>0</v>
      </c>
      <c r="AB5218">
        <v>9.5796083903811713</v>
      </c>
      <c r="AC5218">
        <v>0</v>
      </c>
      <c r="AD5218">
        <v>0</v>
      </c>
      <c r="AE5218">
        <v>108.14241969375121</v>
      </c>
    </row>
    <row r="5219" spans="1:31" x14ac:dyDescent="0.3">
      <c r="A5219">
        <v>2463191</v>
      </c>
      <c r="B5219">
        <v>1</v>
      </c>
      <c r="C5219" t="s">
        <v>80</v>
      </c>
      <c r="D5219" t="s">
        <v>101</v>
      </c>
      <c r="E5219" t="s">
        <v>159</v>
      </c>
      <c r="F5219" t="s">
        <v>15147</v>
      </c>
      <c r="G5219" t="s">
        <v>226</v>
      </c>
      <c r="H5219" t="s">
        <v>144</v>
      </c>
      <c r="I5219" t="s">
        <v>136</v>
      </c>
      <c r="J5219" t="s">
        <v>137</v>
      </c>
      <c r="K5219" t="s">
        <v>162</v>
      </c>
      <c r="L5219" t="s">
        <v>15148</v>
      </c>
      <c r="M5219" t="s">
        <v>15149</v>
      </c>
      <c r="N5219">
        <v>1</v>
      </c>
      <c r="O5219">
        <v>0</v>
      </c>
      <c r="P5219">
        <v>5</v>
      </c>
      <c r="Q5219">
        <v>0</v>
      </c>
      <c r="R5219">
        <v>5</v>
      </c>
      <c r="S5219">
        <v>0</v>
      </c>
      <c r="T5219">
        <v>2</v>
      </c>
      <c r="U5219">
        <v>0</v>
      </c>
      <c r="V5219">
        <v>0</v>
      </c>
      <c r="W5219">
        <v>0</v>
      </c>
      <c r="X5219">
        <v>0.39142485380481179</v>
      </c>
      <c r="Y5219">
        <v>0</v>
      </c>
      <c r="Z5219">
        <v>0.75727780487078422</v>
      </c>
      <c r="AA5219">
        <v>0</v>
      </c>
      <c r="AB5219">
        <v>12.365381586124132</v>
      </c>
      <c r="AC5219">
        <v>0</v>
      </c>
      <c r="AD5219">
        <v>0</v>
      </c>
      <c r="AE5219">
        <v>13.514084244799728</v>
      </c>
    </row>
    <row r="5220" spans="1:31" x14ac:dyDescent="0.3">
      <c r="A5220">
        <v>2462942</v>
      </c>
      <c r="B5220">
        <v>1</v>
      </c>
      <c r="C5220" t="s">
        <v>80</v>
      </c>
      <c r="D5220" t="s">
        <v>82</v>
      </c>
      <c r="E5220" t="s">
        <v>173</v>
      </c>
      <c r="F5220" t="s">
        <v>15150</v>
      </c>
      <c r="G5220" t="s">
        <v>179</v>
      </c>
      <c r="H5220" t="s">
        <v>144</v>
      </c>
      <c r="I5220" t="s">
        <v>136</v>
      </c>
      <c r="J5220" t="s">
        <v>137</v>
      </c>
      <c r="K5220" t="s">
        <v>138</v>
      </c>
      <c r="L5220" t="s">
        <v>15151</v>
      </c>
      <c r="M5220" t="s">
        <v>15152</v>
      </c>
      <c r="N5220">
        <v>3.0208333330000001</v>
      </c>
      <c r="O5220">
        <v>0</v>
      </c>
      <c r="P5220">
        <v>0</v>
      </c>
      <c r="Q5220">
        <v>0</v>
      </c>
      <c r="R5220">
        <v>0</v>
      </c>
      <c r="S5220">
        <v>0</v>
      </c>
      <c r="T5220">
        <v>4</v>
      </c>
      <c r="U5220">
        <v>0</v>
      </c>
      <c r="V5220">
        <v>0</v>
      </c>
      <c r="W5220">
        <v>0</v>
      </c>
      <c r="X5220">
        <v>0</v>
      </c>
      <c r="Y5220">
        <v>0</v>
      </c>
      <c r="Z5220">
        <v>0</v>
      </c>
      <c r="AA5220">
        <v>0</v>
      </c>
      <c r="AB5220">
        <v>3.4824335787894558</v>
      </c>
      <c r="AC5220">
        <v>0</v>
      </c>
      <c r="AD5220">
        <v>0</v>
      </c>
      <c r="AE5220">
        <v>3.4824335787894558</v>
      </c>
    </row>
    <row r="5221" spans="1:31" x14ac:dyDescent="0.3">
      <c r="A5221">
        <v>2463483</v>
      </c>
      <c r="B5221">
        <v>1</v>
      </c>
      <c r="C5221" t="s">
        <v>80</v>
      </c>
      <c r="D5221" t="s">
        <v>97</v>
      </c>
      <c r="E5221" t="s">
        <v>173</v>
      </c>
      <c r="F5221" t="s">
        <v>15153</v>
      </c>
      <c r="G5221" t="s">
        <v>461</v>
      </c>
      <c r="H5221" t="s">
        <v>144</v>
      </c>
      <c r="I5221" t="s">
        <v>136</v>
      </c>
      <c r="J5221" t="s">
        <v>137</v>
      </c>
      <c r="K5221" t="s">
        <v>138</v>
      </c>
      <c r="L5221" t="s">
        <v>15154</v>
      </c>
      <c r="M5221" t="s">
        <v>15155</v>
      </c>
      <c r="N5221">
        <v>2.5405555550000001</v>
      </c>
      <c r="O5221">
        <v>0</v>
      </c>
      <c r="P5221">
        <v>1</v>
      </c>
      <c r="Q5221">
        <v>0</v>
      </c>
      <c r="R5221">
        <v>0</v>
      </c>
      <c r="S5221">
        <v>0</v>
      </c>
      <c r="T5221">
        <v>0</v>
      </c>
      <c r="U5221">
        <v>0</v>
      </c>
      <c r="V5221">
        <v>0</v>
      </c>
      <c r="W5221">
        <v>0</v>
      </c>
      <c r="X5221">
        <v>0.73551121492764016</v>
      </c>
      <c r="Y5221">
        <v>0</v>
      </c>
      <c r="Z5221">
        <v>0</v>
      </c>
      <c r="AA5221">
        <v>0</v>
      </c>
      <c r="AB5221">
        <v>0</v>
      </c>
      <c r="AC5221">
        <v>0</v>
      </c>
      <c r="AD5221">
        <v>0</v>
      </c>
      <c r="AE5221">
        <v>0.73551121492764016</v>
      </c>
    </row>
    <row r="5222" spans="1:31" x14ac:dyDescent="0.3">
      <c r="A5222">
        <v>2463237</v>
      </c>
      <c r="B5222">
        <v>1</v>
      </c>
      <c r="C5222" t="s">
        <v>80</v>
      </c>
      <c r="D5222" t="s">
        <v>84</v>
      </c>
      <c r="E5222" t="s">
        <v>159</v>
      </c>
      <c r="F5222" t="s">
        <v>15156</v>
      </c>
      <c r="G5222" t="s">
        <v>143</v>
      </c>
      <c r="H5222" t="s">
        <v>144</v>
      </c>
      <c r="I5222" t="s">
        <v>136</v>
      </c>
      <c r="J5222" t="s">
        <v>137</v>
      </c>
      <c r="K5222" t="s">
        <v>138</v>
      </c>
      <c r="L5222" t="s">
        <v>15157</v>
      </c>
      <c r="M5222" t="s">
        <v>15158</v>
      </c>
      <c r="N5222">
        <v>8.9597222219999999</v>
      </c>
      <c r="O5222">
        <v>0</v>
      </c>
      <c r="P5222">
        <v>12</v>
      </c>
      <c r="Q5222">
        <v>0</v>
      </c>
      <c r="R5222">
        <v>0</v>
      </c>
      <c r="S5222">
        <v>0</v>
      </c>
      <c r="T5222">
        <v>103</v>
      </c>
      <c r="U5222">
        <v>0</v>
      </c>
      <c r="V5222">
        <v>3</v>
      </c>
      <c r="W5222">
        <v>0</v>
      </c>
      <c r="X5222">
        <v>20.573773438347626</v>
      </c>
      <c r="Y5222">
        <v>0</v>
      </c>
      <c r="Z5222">
        <v>0</v>
      </c>
      <c r="AA5222">
        <v>0</v>
      </c>
      <c r="AB5222">
        <v>1512.5189945424329</v>
      </c>
      <c r="AC5222">
        <v>0</v>
      </c>
      <c r="AD5222">
        <v>777.0898887783984</v>
      </c>
      <c r="AE5222">
        <v>2310.1826567591788</v>
      </c>
    </row>
    <row r="5223" spans="1:31" x14ac:dyDescent="0.3">
      <c r="A5223">
        <v>2462945</v>
      </c>
      <c r="B5223">
        <v>1</v>
      </c>
      <c r="C5223" t="s">
        <v>80</v>
      </c>
      <c r="D5223" t="s">
        <v>82</v>
      </c>
      <c r="E5223" t="s">
        <v>159</v>
      </c>
      <c r="F5223" t="s">
        <v>6127</v>
      </c>
      <c r="G5223" t="s">
        <v>143</v>
      </c>
      <c r="H5223" t="s">
        <v>144</v>
      </c>
      <c r="I5223" t="s">
        <v>136</v>
      </c>
      <c r="J5223" t="s">
        <v>137</v>
      </c>
      <c r="K5223" t="s">
        <v>138</v>
      </c>
      <c r="L5223" t="s">
        <v>15159</v>
      </c>
      <c r="M5223" t="s">
        <v>15160</v>
      </c>
      <c r="N5223">
        <v>2.043055555</v>
      </c>
      <c r="O5223">
        <v>0</v>
      </c>
      <c r="P5223">
        <v>5</v>
      </c>
      <c r="Q5223">
        <v>0</v>
      </c>
      <c r="R5223">
        <v>0</v>
      </c>
      <c r="S5223">
        <v>0</v>
      </c>
      <c r="T5223">
        <v>229</v>
      </c>
      <c r="U5223">
        <v>0</v>
      </c>
      <c r="V5223">
        <v>0</v>
      </c>
      <c r="W5223">
        <v>0</v>
      </c>
      <c r="X5223">
        <v>4.4676345368958694</v>
      </c>
      <c r="Y5223">
        <v>0</v>
      </c>
      <c r="Z5223">
        <v>0</v>
      </c>
      <c r="AA5223">
        <v>0</v>
      </c>
      <c r="AB5223">
        <v>589.0694005169629</v>
      </c>
      <c r="AC5223">
        <v>0</v>
      </c>
      <c r="AD5223">
        <v>0</v>
      </c>
      <c r="AE5223">
        <v>593.53703505385874</v>
      </c>
    </row>
    <row r="5224" spans="1:31" x14ac:dyDescent="0.3">
      <c r="A5224">
        <v>2463443</v>
      </c>
      <c r="B5224">
        <v>1</v>
      </c>
      <c r="C5224" t="s">
        <v>80</v>
      </c>
      <c r="D5224" t="s">
        <v>84</v>
      </c>
      <c r="E5224" t="s">
        <v>159</v>
      </c>
      <c r="F5224" t="s">
        <v>13965</v>
      </c>
      <c r="G5224" t="s">
        <v>143</v>
      </c>
      <c r="H5224" t="s">
        <v>144</v>
      </c>
      <c r="I5224" t="s">
        <v>136</v>
      </c>
      <c r="J5224" t="s">
        <v>137</v>
      </c>
      <c r="K5224" t="s">
        <v>138</v>
      </c>
      <c r="L5224" t="s">
        <v>15161</v>
      </c>
      <c r="M5224" t="s">
        <v>15162</v>
      </c>
      <c r="N5224">
        <v>0.27611111100000002</v>
      </c>
      <c r="O5224">
        <v>0</v>
      </c>
      <c r="P5224">
        <v>43</v>
      </c>
      <c r="Q5224">
        <v>0</v>
      </c>
      <c r="R5224">
        <v>0</v>
      </c>
      <c r="S5224">
        <v>0</v>
      </c>
      <c r="T5224">
        <v>71</v>
      </c>
      <c r="U5224">
        <v>0</v>
      </c>
      <c r="V5224">
        <v>2</v>
      </c>
      <c r="W5224">
        <v>0</v>
      </c>
      <c r="X5224">
        <v>6.5371660694926046</v>
      </c>
      <c r="Y5224">
        <v>0</v>
      </c>
      <c r="Z5224">
        <v>0</v>
      </c>
      <c r="AA5224">
        <v>0</v>
      </c>
      <c r="AB5224">
        <v>33.128391935776328</v>
      </c>
      <c r="AC5224">
        <v>0</v>
      </c>
      <c r="AD5224">
        <v>34.847603748243081</v>
      </c>
      <c r="AE5224">
        <v>74.513161753512009</v>
      </c>
    </row>
    <row r="5225" spans="1:31" x14ac:dyDescent="0.3">
      <c r="A5225">
        <v>2463469</v>
      </c>
      <c r="B5225">
        <v>1</v>
      </c>
      <c r="C5225" t="s">
        <v>80</v>
      </c>
      <c r="D5225" t="s">
        <v>84</v>
      </c>
      <c r="E5225" t="s">
        <v>141</v>
      </c>
      <c r="F5225" t="s">
        <v>15102</v>
      </c>
      <c r="G5225" t="s">
        <v>366</v>
      </c>
      <c r="H5225" t="s">
        <v>144</v>
      </c>
      <c r="I5225" t="s">
        <v>136</v>
      </c>
      <c r="J5225" t="s">
        <v>137</v>
      </c>
      <c r="K5225" t="s">
        <v>138</v>
      </c>
      <c r="L5225" t="s">
        <v>15163</v>
      </c>
      <c r="M5225" t="s">
        <v>15164</v>
      </c>
      <c r="N5225">
        <v>5.7619444440000001</v>
      </c>
      <c r="O5225">
        <v>0</v>
      </c>
      <c r="P5225">
        <v>5</v>
      </c>
      <c r="Q5225">
        <v>0</v>
      </c>
      <c r="R5225">
        <v>0</v>
      </c>
      <c r="S5225">
        <v>0</v>
      </c>
      <c r="T5225">
        <v>13</v>
      </c>
      <c r="U5225">
        <v>0</v>
      </c>
      <c r="V5225">
        <v>0</v>
      </c>
      <c r="W5225">
        <v>0</v>
      </c>
      <c r="X5225">
        <v>21.215986130526915</v>
      </c>
      <c r="Y5225">
        <v>0</v>
      </c>
      <c r="Z5225">
        <v>0</v>
      </c>
      <c r="AA5225">
        <v>0</v>
      </c>
      <c r="AB5225">
        <v>185.2547131385675</v>
      </c>
      <c r="AC5225">
        <v>0</v>
      </c>
      <c r="AD5225">
        <v>0</v>
      </c>
      <c r="AE5225">
        <v>206.47069926909441</v>
      </c>
    </row>
    <row r="5226" spans="1:31" x14ac:dyDescent="0.3">
      <c r="A5226">
        <v>2463400</v>
      </c>
      <c r="B5226">
        <v>1</v>
      </c>
      <c r="C5226" t="s">
        <v>80</v>
      </c>
      <c r="D5226" t="s">
        <v>107</v>
      </c>
      <c r="E5226" t="s">
        <v>141</v>
      </c>
      <c r="F5226" t="s">
        <v>5111</v>
      </c>
      <c r="G5226" t="s">
        <v>143</v>
      </c>
      <c r="H5226" t="s">
        <v>144</v>
      </c>
      <c r="I5226" t="s">
        <v>136</v>
      </c>
      <c r="J5226" t="s">
        <v>137</v>
      </c>
      <c r="K5226" t="s">
        <v>138</v>
      </c>
      <c r="L5226" t="s">
        <v>15165</v>
      </c>
      <c r="M5226" t="s">
        <v>15166</v>
      </c>
      <c r="N5226">
        <v>0.59555555500000001</v>
      </c>
      <c r="O5226">
        <v>0</v>
      </c>
      <c r="P5226">
        <v>110</v>
      </c>
      <c r="Q5226">
        <v>0</v>
      </c>
      <c r="R5226">
        <v>0</v>
      </c>
      <c r="S5226">
        <v>0</v>
      </c>
      <c r="T5226">
        <v>13</v>
      </c>
      <c r="U5226">
        <v>0</v>
      </c>
      <c r="V5226">
        <v>0</v>
      </c>
      <c r="W5226">
        <v>0</v>
      </c>
      <c r="X5226">
        <v>11.594049036247398</v>
      </c>
      <c r="Y5226">
        <v>0</v>
      </c>
      <c r="Z5226">
        <v>0</v>
      </c>
      <c r="AA5226">
        <v>0</v>
      </c>
      <c r="AB5226">
        <v>5.2650564074186255</v>
      </c>
      <c r="AC5226">
        <v>0</v>
      </c>
      <c r="AD5226">
        <v>0</v>
      </c>
      <c r="AE5226">
        <v>16.859105443666024</v>
      </c>
    </row>
    <row r="5227" spans="1:31" x14ac:dyDescent="0.3">
      <c r="A5227">
        <v>2463177</v>
      </c>
      <c r="B5227">
        <v>1</v>
      </c>
      <c r="C5227" t="s">
        <v>81</v>
      </c>
      <c r="D5227" t="s">
        <v>113</v>
      </c>
      <c r="E5227" t="s">
        <v>141</v>
      </c>
      <c r="F5227" t="s">
        <v>15167</v>
      </c>
      <c r="G5227" t="s">
        <v>143</v>
      </c>
      <c r="H5227" t="s">
        <v>144</v>
      </c>
      <c r="I5227" t="s">
        <v>136</v>
      </c>
      <c r="J5227" t="s">
        <v>137</v>
      </c>
      <c r="K5227" t="s">
        <v>138</v>
      </c>
      <c r="L5227" t="s">
        <v>15168</v>
      </c>
      <c r="M5227" t="s">
        <v>15169</v>
      </c>
      <c r="N5227">
        <v>0.83166666600000005</v>
      </c>
      <c r="O5227">
        <v>0</v>
      </c>
      <c r="P5227">
        <v>126</v>
      </c>
      <c r="Q5227">
        <v>0</v>
      </c>
      <c r="R5227">
        <v>0</v>
      </c>
      <c r="S5227">
        <v>0</v>
      </c>
      <c r="T5227">
        <v>8</v>
      </c>
      <c r="U5227">
        <v>0</v>
      </c>
      <c r="V5227">
        <v>0</v>
      </c>
      <c r="W5227">
        <v>0</v>
      </c>
      <c r="X5227">
        <v>24.318521759534779</v>
      </c>
      <c r="Y5227">
        <v>0</v>
      </c>
      <c r="Z5227">
        <v>0</v>
      </c>
      <c r="AA5227">
        <v>0</v>
      </c>
      <c r="AB5227">
        <v>6.0844376449769682</v>
      </c>
      <c r="AC5227">
        <v>0</v>
      </c>
      <c r="AD5227">
        <v>0</v>
      </c>
      <c r="AE5227">
        <v>30.402959404511748</v>
      </c>
    </row>
    <row r="5228" spans="1:31" x14ac:dyDescent="0.3">
      <c r="A5228">
        <v>2463320</v>
      </c>
      <c r="B5228">
        <v>1</v>
      </c>
      <c r="C5228" t="s">
        <v>80</v>
      </c>
      <c r="D5228" t="s">
        <v>93</v>
      </c>
      <c r="E5228" t="s">
        <v>159</v>
      </c>
      <c r="F5228" t="s">
        <v>15170</v>
      </c>
      <c r="G5228" t="s">
        <v>143</v>
      </c>
      <c r="H5228" t="s">
        <v>144</v>
      </c>
      <c r="I5228" t="s">
        <v>136</v>
      </c>
      <c r="J5228" t="s">
        <v>137</v>
      </c>
      <c r="K5228" t="s">
        <v>138</v>
      </c>
      <c r="L5228" t="s">
        <v>15171</v>
      </c>
      <c r="M5228" t="s">
        <v>15172</v>
      </c>
      <c r="N5228">
        <v>1.8816666660000001</v>
      </c>
      <c r="O5228">
        <v>0</v>
      </c>
      <c r="P5228">
        <v>20</v>
      </c>
      <c r="Q5228">
        <v>0</v>
      </c>
      <c r="R5228">
        <v>16</v>
      </c>
      <c r="S5228">
        <v>0</v>
      </c>
      <c r="T5228">
        <v>10</v>
      </c>
      <c r="U5228">
        <v>0</v>
      </c>
      <c r="V5228">
        <v>0</v>
      </c>
      <c r="W5228">
        <v>0</v>
      </c>
      <c r="X5228">
        <v>10.080305036958512</v>
      </c>
      <c r="Y5228">
        <v>0</v>
      </c>
      <c r="Z5228">
        <v>13.110971473223456</v>
      </c>
      <c r="AA5228">
        <v>0</v>
      </c>
      <c r="AB5228">
        <v>19.683215106444219</v>
      </c>
      <c r="AC5228">
        <v>0</v>
      </c>
      <c r="AD5228">
        <v>0</v>
      </c>
      <c r="AE5228">
        <v>42.874491616626187</v>
      </c>
    </row>
    <row r="5229" spans="1:31" x14ac:dyDescent="0.3">
      <c r="A5229">
        <v>2463071</v>
      </c>
      <c r="B5229">
        <v>1</v>
      </c>
      <c r="C5229" t="s">
        <v>80</v>
      </c>
      <c r="D5229" t="s">
        <v>93</v>
      </c>
      <c r="E5229" t="s">
        <v>141</v>
      </c>
      <c r="F5229" t="s">
        <v>15173</v>
      </c>
      <c r="G5229" t="s">
        <v>156</v>
      </c>
      <c r="H5229" t="s">
        <v>144</v>
      </c>
      <c r="I5229" t="s">
        <v>136</v>
      </c>
      <c r="J5229" t="s">
        <v>137</v>
      </c>
      <c r="K5229" t="s">
        <v>138</v>
      </c>
      <c r="L5229" t="s">
        <v>15174</v>
      </c>
      <c r="M5229" t="s">
        <v>15175</v>
      </c>
      <c r="N5229">
        <v>1.926388888</v>
      </c>
      <c r="O5229">
        <v>0</v>
      </c>
      <c r="P5229">
        <v>35</v>
      </c>
      <c r="Q5229">
        <v>0</v>
      </c>
      <c r="R5229">
        <v>0</v>
      </c>
      <c r="S5229">
        <v>0</v>
      </c>
      <c r="T5229">
        <v>2</v>
      </c>
      <c r="U5229">
        <v>0</v>
      </c>
      <c r="V5229">
        <v>0</v>
      </c>
      <c r="W5229">
        <v>0</v>
      </c>
      <c r="X5229">
        <v>7.5411227832588672</v>
      </c>
      <c r="Y5229">
        <v>0</v>
      </c>
      <c r="Z5229">
        <v>0</v>
      </c>
      <c r="AA5229">
        <v>0</v>
      </c>
      <c r="AB5229">
        <v>0.25631480103253446</v>
      </c>
      <c r="AC5229">
        <v>0</v>
      </c>
      <c r="AD5229">
        <v>0</v>
      </c>
      <c r="AE5229">
        <v>7.7974375842914014</v>
      </c>
    </row>
    <row r="5230" spans="1:31" x14ac:dyDescent="0.3">
      <c r="A5230">
        <v>2463257</v>
      </c>
      <c r="B5230">
        <v>1</v>
      </c>
      <c r="C5230" t="s">
        <v>80</v>
      </c>
      <c r="D5230" t="s">
        <v>95</v>
      </c>
      <c r="E5230" t="s">
        <v>147</v>
      </c>
      <c r="F5230" t="s">
        <v>15176</v>
      </c>
      <c r="G5230" t="s">
        <v>134</v>
      </c>
      <c r="H5230" t="s">
        <v>135</v>
      </c>
      <c r="I5230" t="s">
        <v>136</v>
      </c>
      <c r="J5230" t="s">
        <v>137</v>
      </c>
      <c r="K5230" t="s">
        <v>138</v>
      </c>
      <c r="L5230" t="s">
        <v>15177</v>
      </c>
      <c r="M5230" t="s">
        <v>15178</v>
      </c>
      <c r="N5230">
        <v>2.710555555</v>
      </c>
      <c r="O5230">
        <v>0</v>
      </c>
      <c r="P5230">
        <v>186</v>
      </c>
      <c r="Q5230">
        <v>0</v>
      </c>
      <c r="R5230">
        <v>2</v>
      </c>
      <c r="S5230">
        <v>0</v>
      </c>
      <c r="T5230">
        <v>16</v>
      </c>
      <c r="U5230">
        <v>0</v>
      </c>
      <c r="V5230">
        <v>0</v>
      </c>
      <c r="W5230">
        <v>0</v>
      </c>
      <c r="X5230">
        <v>102.76879114379958</v>
      </c>
      <c r="Y5230">
        <v>0</v>
      </c>
      <c r="Z5230">
        <v>0.23675922016223983</v>
      </c>
      <c r="AA5230">
        <v>0</v>
      </c>
      <c r="AB5230">
        <v>21.814641617961385</v>
      </c>
      <c r="AC5230">
        <v>0</v>
      </c>
      <c r="AD5230">
        <v>0</v>
      </c>
      <c r="AE5230">
        <v>124.8201919819232</v>
      </c>
    </row>
    <row r="5231" spans="1:31" x14ac:dyDescent="0.3">
      <c r="A5231">
        <v>2462865</v>
      </c>
      <c r="B5231">
        <v>1</v>
      </c>
      <c r="C5231" t="s">
        <v>80</v>
      </c>
      <c r="D5231" t="s">
        <v>82</v>
      </c>
      <c r="E5231" t="s">
        <v>173</v>
      </c>
      <c r="F5231" t="s">
        <v>15179</v>
      </c>
      <c r="G5231" t="s">
        <v>263</v>
      </c>
      <c r="H5231" t="s">
        <v>144</v>
      </c>
      <c r="I5231" t="s">
        <v>136</v>
      </c>
      <c r="J5231" t="s">
        <v>3</v>
      </c>
      <c r="K5231" t="s">
        <v>138</v>
      </c>
      <c r="L5231" t="s">
        <v>15180</v>
      </c>
      <c r="M5231" t="s">
        <v>15181</v>
      </c>
      <c r="N5231">
        <v>2.051388888</v>
      </c>
      <c r="O5231">
        <v>0</v>
      </c>
      <c r="P5231">
        <v>0</v>
      </c>
      <c r="Q5231">
        <v>0</v>
      </c>
      <c r="R5231">
        <v>0</v>
      </c>
      <c r="S5231">
        <v>0</v>
      </c>
      <c r="T5231">
        <v>1</v>
      </c>
      <c r="U5231">
        <v>0</v>
      </c>
      <c r="V5231">
        <v>0</v>
      </c>
      <c r="W5231">
        <v>0</v>
      </c>
      <c r="X5231">
        <v>0</v>
      </c>
      <c r="Y5231">
        <v>0</v>
      </c>
      <c r="Z5231">
        <v>0</v>
      </c>
      <c r="AA5231">
        <v>0</v>
      </c>
      <c r="AB5231">
        <v>4.5908232241527287</v>
      </c>
      <c r="AC5231">
        <v>0</v>
      </c>
      <c r="AD5231">
        <v>0</v>
      </c>
      <c r="AE5231">
        <v>4.5908232241527287</v>
      </c>
    </row>
    <row r="5232" spans="1:31" x14ac:dyDescent="0.3">
      <c r="A5232">
        <v>2463455</v>
      </c>
      <c r="B5232">
        <v>1</v>
      </c>
      <c r="C5232" t="s">
        <v>80</v>
      </c>
      <c r="D5232" t="s">
        <v>95</v>
      </c>
      <c r="E5232" t="s">
        <v>182</v>
      </c>
      <c r="F5232" t="s">
        <v>15182</v>
      </c>
      <c r="G5232" t="s">
        <v>143</v>
      </c>
      <c r="H5232" t="s">
        <v>144</v>
      </c>
      <c r="I5232" t="s">
        <v>136</v>
      </c>
      <c r="J5232" t="s">
        <v>137</v>
      </c>
      <c r="K5232" t="s">
        <v>138</v>
      </c>
      <c r="L5232" t="s">
        <v>15183</v>
      </c>
      <c r="M5232" t="s">
        <v>15184</v>
      </c>
      <c r="N5232">
        <v>0.67277777699999997</v>
      </c>
      <c r="O5232">
        <v>0</v>
      </c>
      <c r="P5232">
        <v>18</v>
      </c>
      <c r="Q5232">
        <v>0</v>
      </c>
      <c r="R5232">
        <v>0</v>
      </c>
      <c r="S5232">
        <v>0</v>
      </c>
      <c r="T5232">
        <v>1</v>
      </c>
      <c r="U5232">
        <v>0</v>
      </c>
      <c r="V5232">
        <v>0</v>
      </c>
      <c r="W5232">
        <v>0</v>
      </c>
      <c r="X5232">
        <v>3.2329139859327554</v>
      </c>
      <c r="Y5232">
        <v>0</v>
      </c>
      <c r="Z5232">
        <v>0</v>
      </c>
      <c r="AA5232">
        <v>0</v>
      </c>
      <c r="AB5232">
        <v>5.8362993794375019E-3</v>
      </c>
      <c r="AC5232">
        <v>0</v>
      </c>
      <c r="AD5232">
        <v>0</v>
      </c>
      <c r="AE5232">
        <v>3.238750285312193</v>
      </c>
    </row>
    <row r="5233" spans="1:31" x14ac:dyDescent="0.3">
      <c r="A5233">
        <v>2463432</v>
      </c>
      <c r="B5233">
        <v>1</v>
      </c>
      <c r="C5233" t="s">
        <v>80</v>
      </c>
      <c r="D5233" t="s">
        <v>84</v>
      </c>
      <c r="E5233" t="s">
        <v>147</v>
      </c>
      <c r="F5233" t="s">
        <v>15185</v>
      </c>
      <c r="G5233" t="s">
        <v>528</v>
      </c>
      <c r="H5233" t="s">
        <v>135</v>
      </c>
      <c r="I5233" t="s">
        <v>136</v>
      </c>
      <c r="J5233" t="s">
        <v>137</v>
      </c>
      <c r="K5233" t="s">
        <v>138</v>
      </c>
      <c r="L5233" t="s">
        <v>15186</v>
      </c>
      <c r="M5233" t="s">
        <v>15187</v>
      </c>
      <c r="N5233">
        <v>1.2961111110000001</v>
      </c>
      <c r="O5233">
        <v>0</v>
      </c>
      <c r="P5233">
        <v>1</v>
      </c>
      <c r="Q5233">
        <v>0</v>
      </c>
      <c r="R5233">
        <v>0</v>
      </c>
      <c r="S5233">
        <v>0</v>
      </c>
      <c r="T5233">
        <v>360</v>
      </c>
      <c r="U5233">
        <v>0</v>
      </c>
      <c r="V5233">
        <v>0</v>
      </c>
      <c r="W5233">
        <v>0</v>
      </c>
      <c r="X5233">
        <v>0.15510520843246267</v>
      </c>
      <c r="Y5233">
        <v>0</v>
      </c>
      <c r="Z5233">
        <v>0</v>
      </c>
      <c r="AA5233">
        <v>0</v>
      </c>
      <c r="AB5233">
        <v>245.82667005448863</v>
      </c>
      <c r="AC5233">
        <v>0</v>
      </c>
      <c r="AD5233">
        <v>0</v>
      </c>
      <c r="AE5233">
        <v>245.9817752629211</v>
      </c>
    </row>
    <row r="5234" spans="1:31" x14ac:dyDescent="0.3">
      <c r="A5234">
        <v>2462954</v>
      </c>
      <c r="B5234">
        <v>1</v>
      </c>
      <c r="C5234" t="s">
        <v>80</v>
      </c>
      <c r="D5234" t="s">
        <v>82</v>
      </c>
      <c r="E5234" t="s">
        <v>169</v>
      </c>
      <c r="F5234" t="s">
        <v>15188</v>
      </c>
      <c r="G5234" t="s">
        <v>149</v>
      </c>
      <c r="H5234" t="s">
        <v>135</v>
      </c>
      <c r="I5234" t="s">
        <v>136</v>
      </c>
      <c r="J5234" t="s">
        <v>137</v>
      </c>
      <c r="K5234" t="s">
        <v>138</v>
      </c>
      <c r="L5234" t="s">
        <v>14909</v>
      </c>
      <c r="M5234" t="s">
        <v>15189</v>
      </c>
      <c r="N5234">
        <v>0.80472222199999999</v>
      </c>
      <c r="O5234">
        <v>0</v>
      </c>
      <c r="P5234">
        <v>3899</v>
      </c>
      <c r="Q5234">
        <v>0</v>
      </c>
      <c r="R5234">
        <v>0</v>
      </c>
      <c r="S5234">
        <v>8</v>
      </c>
      <c r="T5234">
        <v>3131</v>
      </c>
      <c r="U5234">
        <v>0</v>
      </c>
      <c r="V5234">
        <v>6</v>
      </c>
      <c r="W5234">
        <v>0</v>
      </c>
      <c r="X5234">
        <v>1222.4016669449168</v>
      </c>
      <c r="Y5234">
        <v>0</v>
      </c>
      <c r="Z5234">
        <v>0</v>
      </c>
      <c r="AA5234">
        <v>524.53819253490519</v>
      </c>
      <c r="AB5234">
        <v>2458.6292888064654</v>
      </c>
      <c r="AC5234">
        <v>0</v>
      </c>
      <c r="AD5234">
        <v>19.215977001563616</v>
      </c>
      <c r="AE5234">
        <v>4224.7851252878509</v>
      </c>
    </row>
    <row r="5235" spans="1:31" x14ac:dyDescent="0.3">
      <c r="A5235">
        <v>2463077</v>
      </c>
      <c r="B5235">
        <v>1</v>
      </c>
      <c r="C5235" t="s">
        <v>80</v>
      </c>
      <c r="D5235" t="s">
        <v>85</v>
      </c>
      <c r="E5235" t="s">
        <v>173</v>
      </c>
      <c r="F5235" t="s">
        <v>15190</v>
      </c>
      <c r="G5235" t="s">
        <v>175</v>
      </c>
      <c r="H5235" t="s">
        <v>144</v>
      </c>
      <c r="I5235" t="s">
        <v>136</v>
      </c>
      <c r="J5235" t="s">
        <v>137</v>
      </c>
      <c r="K5235" t="s">
        <v>138</v>
      </c>
      <c r="L5235" t="s">
        <v>15191</v>
      </c>
      <c r="M5235" t="s">
        <v>15192</v>
      </c>
      <c r="N5235">
        <v>2.0366666659999999</v>
      </c>
      <c r="O5235">
        <v>0</v>
      </c>
      <c r="P5235">
        <v>3</v>
      </c>
      <c r="Q5235">
        <v>0</v>
      </c>
      <c r="R5235">
        <v>0</v>
      </c>
      <c r="S5235">
        <v>0</v>
      </c>
      <c r="T5235">
        <v>0</v>
      </c>
      <c r="U5235">
        <v>0</v>
      </c>
      <c r="V5235">
        <v>0</v>
      </c>
      <c r="W5235">
        <v>0</v>
      </c>
      <c r="X5235">
        <v>4.3398882990031344</v>
      </c>
      <c r="Y5235">
        <v>0</v>
      </c>
      <c r="Z5235">
        <v>0</v>
      </c>
      <c r="AA5235">
        <v>0</v>
      </c>
      <c r="AB5235">
        <v>0</v>
      </c>
      <c r="AC5235">
        <v>0</v>
      </c>
      <c r="AD5235">
        <v>0</v>
      </c>
      <c r="AE5235">
        <v>4.3398882990031344</v>
      </c>
    </row>
    <row r="5236" spans="1:31" x14ac:dyDescent="0.3">
      <c r="A5236">
        <v>2462891</v>
      </c>
      <c r="B5236">
        <v>1</v>
      </c>
      <c r="C5236" t="s">
        <v>81</v>
      </c>
      <c r="D5236" t="s">
        <v>121</v>
      </c>
      <c r="E5236" t="s">
        <v>141</v>
      </c>
      <c r="F5236" t="s">
        <v>15193</v>
      </c>
      <c r="G5236" t="s">
        <v>143</v>
      </c>
      <c r="H5236" t="s">
        <v>144</v>
      </c>
      <c r="I5236" t="s">
        <v>136</v>
      </c>
      <c r="J5236" t="s">
        <v>137</v>
      </c>
      <c r="K5236" t="s">
        <v>138</v>
      </c>
      <c r="L5236" t="s">
        <v>15194</v>
      </c>
      <c r="M5236" t="s">
        <v>15195</v>
      </c>
      <c r="N5236">
        <v>3.4022222219999998</v>
      </c>
      <c r="O5236">
        <v>0</v>
      </c>
      <c r="P5236">
        <v>29</v>
      </c>
      <c r="Q5236">
        <v>0</v>
      </c>
      <c r="R5236">
        <v>0</v>
      </c>
      <c r="S5236">
        <v>0</v>
      </c>
      <c r="T5236">
        <v>0</v>
      </c>
      <c r="U5236">
        <v>0</v>
      </c>
      <c r="V5236">
        <v>0</v>
      </c>
      <c r="W5236">
        <v>0</v>
      </c>
      <c r="X5236">
        <v>12.923335855638346</v>
      </c>
      <c r="Y5236">
        <v>0</v>
      </c>
      <c r="Z5236">
        <v>0</v>
      </c>
      <c r="AA5236">
        <v>0</v>
      </c>
      <c r="AB5236">
        <v>0</v>
      </c>
      <c r="AC5236">
        <v>0</v>
      </c>
      <c r="AD5236">
        <v>0</v>
      </c>
      <c r="AE5236">
        <v>12.923335855638346</v>
      </c>
    </row>
    <row r="5237" spans="1:31" x14ac:dyDescent="0.3">
      <c r="A5237">
        <v>2463392</v>
      </c>
      <c r="B5237">
        <v>1</v>
      </c>
      <c r="C5237" t="s">
        <v>80</v>
      </c>
      <c r="D5237" t="s">
        <v>108</v>
      </c>
      <c r="E5237" t="s">
        <v>159</v>
      </c>
      <c r="F5237" t="s">
        <v>15196</v>
      </c>
      <c r="G5237" t="s">
        <v>143</v>
      </c>
      <c r="H5237" t="s">
        <v>144</v>
      </c>
      <c r="I5237" t="s">
        <v>136</v>
      </c>
      <c r="J5237" t="s">
        <v>137</v>
      </c>
      <c r="K5237" t="s">
        <v>138</v>
      </c>
      <c r="L5237" t="s">
        <v>15197</v>
      </c>
      <c r="M5237" t="s">
        <v>15198</v>
      </c>
      <c r="N5237">
        <v>0.75555555500000005</v>
      </c>
      <c r="O5237">
        <v>0</v>
      </c>
      <c r="P5237">
        <v>20</v>
      </c>
      <c r="Q5237">
        <v>0</v>
      </c>
      <c r="R5237">
        <v>3</v>
      </c>
      <c r="S5237">
        <v>0</v>
      </c>
      <c r="T5237">
        <v>5</v>
      </c>
      <c r="U5237">
        <v>0</v>
      </c>
      <c r="V5237">
        <v>0</v>
      </c>
      <c r="W5237">
        <v>0</v>
      </c>
      <c r="X5237">
        <v>1.0231265598911417</v>
      </c>
      <c r="Y5237">
        <v>0</v>
      </c>
      <c r="Z5237">
        <v>0.43455246592683555</v>
      </c>
      <c r="AA5237">
        <v>0</v>
      </c>
      <c r="AB5237">
        <v>1.1321948124944738</v>
      </c>
      <c r="AC5237">
        <v>0</v>
      </c>
      <c r="AD5237">
        <v>0</v>
      </c>
      <c r="AE5237">
        <v>2.5898738383124513</v>
      </c>
    </row>
    <row r="5238" spans="1:31" x14ac:dyDescent="0.3">
      <c r="A5238">
        <v>2463286</v>
      </c>
      <c r="B5238">
        <v>1</v>
      </c>
      <c r="C5238" t="s">
        <v>80</v>
      </c>
      <c r="D5238" t="s">
        <v>82</v>
      </c>
      <c r="E5238" t="s">
        <v>147</v>
      </c>
      <c r="F5238" t="s">
        <v>15199</v>
      </c>
      <c r="G5238" t="s">
        <v>149</v>
      </c>
      <c r="H5238" t="s">
        <v>135</v>
      </c>
      <c r="I5238" t="s">
        <v>136</v>
      </c>
      <c r="J5238" t="s">
        <v>137</v>
      </c>
      <c r="K5238" t="s">
        <v>138</v>
      </c>
      <c r="L5238" t="s">
        <v>15200</v>
      </c>
      <c r="M5238" t="s">
        <v>15201</v>
      </c>
      <c r="N5238">
        <v>0.12833333299999999</v>
      </c>
      <c r="O5238">
        <v>0</v>
      </c>
      <c r="P5238">
        <v>269</v>
      </c>
      <c r="Q5238">
        <v>0</v>
      </c>
      <c r="R5238">
        <v>0</v>
      </c>
      <c r="S5238">
        <v>0</v>
      </c>
      <c r="T5238">
        <v>46</v>
      </c>
      <c r="U5238">
        <v>0</v>
      </c>
      <c r="V5238">
        <v>0</v>
      </c>
      <c r="W5238">
        <v>0</v>
      </c>
      <c r="X5238">
        <v>14.089835956947297</v>
      </c>
      <c r="Y5238">
        <v>0</v>
      </c>
      <c r="Z5238">
        <v>0</v>
      </c>
      <c r="AA5238">
        <v>0</v>
      </c>
      <c r="AB5238">
        <v>3.7980317038919766</v>
      </c>
      <c r="AC5238">
        <v>0</v>
      </c>
      <c r="AD5238">
        <v>0</v>
      </c>
      <c r="AE5238">
        <v>17.887867660839273</v>
      </c>
    </row>
    <row r="5239" spans="1:31" x14ac:dyDescent="0.3">
      <c r="A5239">
        <v>2462991</v>
      </c>
      <c r="B5239">
        <v>1</v>
      </c>
      <c r="C5239" t="s">
        <v>80</v>
      </c>
      <c r="D5239" t="s">
        <v>103</v>
      </c>
      <c r="E5239" t="s">
        <v>169</v>
      </c>
      <c r="F5239" t="s">
        <v>15202</v>
      </c>
      <c r="G5239" t="s">
        <v>149</v>
      </c>
      <c r="H5239" t="s">
        <v>135</v>
      </c>
      <c r="I5239" t="s">
        <v>136</v>
      </c>
      <c r="J5239" t="s">
        <v>137</v>
      </c>
      <c r="K5239" t="s">
        <v>138</v>
      </c>
      <c r="L5239" t="s">
        <v>15203</v>
      </c>
      <c r="M5239" t="s">
        <v>15204</v>
      </c>
      <c r="N5239">
        <v>0.54</v>
      </c>
      <c r="O5239">
        <v>0</v>
      </c>
      <c r="P5239">
        <v>3058</v>
      </c>
      <c r="Q5239">
        <v>0</v>
      </c>
      <c r="R5239">
        <v>0</v>
      </c>
      <c r="S5239">
        <v>1</v>
      </c>
      <c r="T5239">
        <v>345</v>
      </c>
      <c r="U5239">
        <v>0</v>
      </c>
      <c r="V5239">
        <v>0</v>
      </c>
      <c r="W5239">
        <v>0</v>
      </c>
      <c r="X5239">
        <v>520.51135786100883</v>
      </c>
      <c r="Y5239">
        <v>0</v>
      </c>
      <c r="Z5239">
        <v>0</v>
      </c>
      <c r="AA5239">
        <v>22.545586358500707</v>
      </c>
      <c r="AB5239">
        <v>307.08866995834035</v>
      </c>
      <c r="AC5239">
        <v>0</v>
      </c>
      <c r="AD5239">
        <v>0</v>
      </c>
      <c r="AE5239">
        <v>850.14561417784989</v>
      </c>
    </row>
    <row r="5240" spans="1:31" x14ac:dyDescent="0.3">
      <c r="A5240">
        <v>2462845</v>
      </c>
      <c r="B5240">
        <v>1</v>
      </c>
      <c r="C5240" t="s">
        <v>80</v>
      </c>
      <c r="D5240" t="s">
        <v>97</v>
      </c>
      <c r="E5240" t="s">
        <v>173</v>
      </c>
      <c r="F5240" t="s">
        <v>15205</v>
      </c>
      <c r="G5240" t="s">
        <v>219</v>
      </c>
      <c r="H5240" t="s">
        <v>144</v>
      </c>
      <c r="I5240" t="s">
        <v>136</v>
      </c>
      <c r="J5240" t="s">
        <v>3</v>
      </c>
      <c r="K5240" t="s">
        <v>138</v>
      </c>
      <c r="L5240" t="s">
        <v>15206</v>
      </c>
      <c r="M5240" t="s">
        <v>15207</v>
      </c>
      <c r="N5240">
        <v>2.2349999999999999</v>
      </c>
      <c r="O5240">
        <v>0</v>
      </c>
      <c r="P5240">
        <v>1</v>
      </c>
      <c r="Q5240">
        <v>0</v>
      </c>
      <c r="R5240">
        <v>0</v>
      </c>
      <c r="S5240">
        <v>0</v>
      </c>
      <c r="T5240">
        <v>0</v>
      </c>
      <c r="U5240">
        <v>0</v>
      </c>
      <c r="V5240">
        <v>0</v>
      </c>
      <c r="W5240">
        <v>0</v>
      </c>
      <c r="X5240">
        <v>2.2063097974980437</v>
      </c>
      <c r="Y5240">
        <v>0</v>
      </c>
      <c r="Z5240">
        <v>0</v>
      </c>
      <c r="AA5240">
        <v>0</v>
      </c>
      <c r="AB5240">
        <v>0</v>
      </c>
      <c r="AC5240">
        <v>0</v>
      </c>
      <c r="AD5240">
        <v>0</v>
      </c>
      <c r="AE5240">
        <v>2.2063097974980437</v>
      </c>
    </row>
    <row r="5241" spans="1:31" x14ac:dyDescent="0.3">
      <c r="A5241">
        <v>2463386</v>
      </c>
      <c r="B5241">
        <v>1</v>
      </c>
      <c r="C5241" t="s">
        <v>81</v>
      </c>
      <c r="D5241" t="s">
        <v>112</v>
      </c>
      <c r="E5241" t="s">
        <v>169</v>
      </c>
      <c r="F5241" t="s">
        <v>8767</v>
      </c>
      <c r="G5241" t="s">
        <v>149</v>
      </c>
      <c r="H5241" t="s">
        <v>135</v>
      </c>
      <c r="I5241" t="s">
        <v>660</v>
      </c>
      <c r="J5241" t="s">
        <v>137</v>
      </c>
      <c r="K5241" t="s">
        <v>138</v>
      </c>
      <c r="L5241" t="s">
        <v>15208</v>
      </c>
      <c r="M5241" t="s">
        <v>15209</v>
      </c>
      <c r="N5241">
        <v>3.1944444000000002E-2</v>
      </c>
      <c r="O5241">
        <v>0</v>
      </c>
      <c r="P5241">
        <v>0</v>
      </c>
      <c r="Q5241">
        <v>0</v>
      </c>
      <c r="R5241">
        <v>0</v>
      </c>
      <c r="S5241">
        <v>0</v>
      </c>
      <c r="T5241">
        <v>0</v>
      </c>
      <c r="U5241">
        <v>1</v>
      </c>
      <c r="V5241">
        <v>0</v>
      </c>
      <c r="W5241">
        <v>0</v>
      </c>
      <c r="X5241">
        <v>0</v>
      </c>
      <c r="Y5241">
        <v>0</v>
      </c>
      <c r="Z5241">
        <v>0</v>
      </c>
      <c r="AA5241">
        <v>0</v>
      </c>
      <c r="AB5241">
        <v>0</v>
      </c>
      <c r="AC5241">
        <v>2.0351403944933328</v>
      </c>
      <c r="AD5241">
        <v>0</v>
      </c>
      <c r="AE5241">
        <v>2.0351403944933328</v>
      </c>
    </row>
    <row r="5242" spans="1:31" x14ac:dyDescent="0.3">
      <c r="A5242">
        <v>2463372</v>
      </c>
      <c r="B5242">
        <v>1</v>
      </c>
      <c r="C5242" t="s">
        <v>80</v>
      </c>
      <c r="D5242" t="s">
        <v>102</v>
      </c>
      <c r="E5242" t="s">
        <v>169</v>
      </c>
      <c r="F5242" t="s">
        <v>15210</v>
      </c>
      <c r="G5242" t="s">
        <v>149</v>
      </c>
      <c r="H5242" t="s">
        <v>135</v>
      </c>
      <c r="I5242" t="s">
        <v>136</v>
      </c>
      <c r="J5242" t="s">
        <v>137</v>
      </c>
      <c r="K5242" t="s">
        <v>138</v>
      </c>
      <c r="L5242" t="s">
        <v>15211</v>
      </c>
      <c r="M5242" t="s">
        <v>15212</v>
      </c>
      <c r="N5242">
        <v>0.17</v>
      </c>
      <c r="O5242">
        <v>0</v>
      </c>
      <c r="P5242">
        <v>3476</v>
      </c>
      <c r="Q5242">
        <v>0</v>
      </c>
      <c r="R5242">
        <v>14</v>
      </c>
      <c r="S5242">
        <v>1</v>
      </c>
      <c r="T5242">
        <v>613</v>
      </c>
      <c r="U5242">
        <v>0</v>
      </c>
      <c r="V5242">
        <v>0</v>
      </c>
      <c r="W5242">
        <v>0</v>
      </c>
      <c r="X5242">
        <v>159.11614979692686</v>
      </c>
      <c r="Y5242">
        <v>0</v>
      </c>
      <c r="Z5242">
        <v>1.4185112248674967</v>
      </c>
      <c r="AA5242">
        <v>2.8409256104500993</v>
      </c>
      <c r="AB5242">
        <v>91.953281794830772</v>
      </c>
      <c r="AC5242">
        <v>0</v>
      </c>
      <c r="AD5242">
        <v>0</v>
      </c>
      <c r="AE5242">
        <v>255.32886842707524</v>
      </c>
    </row>
    <row r="5243" spans="1:31" x14ac:dyDescent="0.3">
      <c r="A5243">
        <v>2463160</v>
      </c>
      <c r="B5243">
        <v>1</v>
      </c>
      <c r="C5243" t="s">
        <v>80</v>
      </c>
      <c r="D5243" t="s">
        <v>93</v>
      </c>
      <c r="E5243" t="s">
        <v>141</v>
      </c>
      <c r="F5243" t="s">
        <v>15213</v>
      </c>
      <c r="G5243" t="s">
        <v>200</v>
      </c>
      <c r="H5243" t="s">
        <v>144</v>
      </c>
      <c r="I5243" t="s">
        <v>136</v>
      </c>
      <c r="J5243" t="s">
        <v>137</v>
      </c>
      <c r="K5243" t="s">
        <v>138</v>
      </c>
      <c r="L5243" t="s">
        <v>15214</v>
      </c>
      <c r="M5243" t="s">
        <v>15215</v>
      </c>
      <c r="N5243">
        <v>5.8680555549999998</v>
      </c>
      <c r="O5243">
        <v>0</v>
      </c>
      <c r="P5243">
        <v>8</v>
      </c>
      <c r="Q5243">
        <v>0</v>
      </c>
      <c r="R5243">
        <v>9</v>
      </c>
      <c r="S5243">
        <v>0</v>
      </c>
      <c r="T5243">
        <v>3</v>
      </c>
      <c r="U5243">
        <v>0</v>
      </c>
      <c r="V5243">
        <v>0</v>
      </c>
      <c r="W5243">
        <v>0</v>
      </c>
      <c r="X5243">
        <v>11.282527039371116</v>
      </c>
      <c r="Y5243">
        <v>0</v>
      </c>
      <c r="Z5243">
        <v>20.917658709394455</v>
      </c>
      <c r="AA5243">
        <v>0</v>
      </c>
      <c r="AB5243">
        <v>15.665877006464312</v>
      </c>
      <c r="AC5243">
        <v>0</v>
      </c>
      <c r="AD5243">
        <v>0</v>
      </c>
      <c r="AE5243">
        <v>47.866062755229883</v>
      </c>
    </row>
    <row r="5244" spans="1:31" x14ac:dyDescent="0.3">
      <c r="A5244">
        <v>2462825</v>
      </c>
      <c r="B5244">
        <v>1</v>
      </c>
      <c r="C5244" t="s">
        <v>81</v>
      </c>
      <c r="D5244" t="s">
        <v>112</v>
      </c>
      <c r="E5244" t="s">
        <v>173</v>
      </c>
      <c r="F5244" t="s">
        <v>15216</v>
      </c>
      <c r="G5244" t="s">
        <v>175</v>
      </c>
      <c r="H5244" t="s">
        <v>144</v>
      </c>
      <c r="I5244" t="s">
        <v>136</v>
      </c>
      <c r="J5244" t="s">
        <v>137</v>
      </c>
      <c r="K5244" t="s">
        <v>138</v>
      </c>
      <c r="L5244" t="s">
        <v>15217</v>
      </c>
      <c r="M5244" t="s">
        <v>15218</v>
      </c>
      <c r="N5244">
        <v>3.7324999999999999</v>
      </c>
      <c r="O5244">
        <v>0</v>
      </c>
      <c r="P5244">
        <v>1</v>
      </c>
      <c r="Q5244">
        <v>0</v>
      </c>
      <c r="R5244">
        <v>0</v>
      </c>
      <c r="S5244">
        <v>0</v>
      </c>
      <c r="T5244">
        <v>0</v>
      </c>
      <c r="U5244">
        <v>0</v>
      </c>
      <c r="V5244">
        <v>0</v>
      </c>
      <c r="W5244">
        <v>0</v>
      </c>
      <c r="X5244">
        <v>0.98210218008047578</v>
      </c>
      <c r="Y5244">
        <v>0</v>
      </c>
      <c r="Z5244">
        <v>0</v>
      </c>
      <c r="AA5244">
        <v>0</v>
      </c>
      <c r="AB5244">
        <v>0</v>
      </c>
      <c r="AC5244">
        <v>0</v>
      </c>
      <c r="AD5244">
        <v>0</v>
      </c>
      <c r="AE5244">
        <v>0.98210218008047578</v>
      </c>
    </row>
    <row r="5245" spans="1:31" x14ac:dyDescent="0.3">
      <c r="A5245">
        <v>2462805</v>
      </c>
      <c r="B5245">
        <v>1</v>
      </c>
      <c r="C5245" t="s">
        <v>80</v>
      </c>
      <c r="D5245" t="s">
        <v>96</v>
      </c>
      <c r="E5245" t="s">
        <v>141</v>
      </c>
      <c r="F5245" t="s">
        <v>15219</v>
      </c>
      <c r="G5245" t="s">
        <v>156</v>
      </c>
      <c r="H5245" t="s">
        <v>144</v>
      </c>
      <c r="I5245" t="s">
        <v>136</v>
      </c>
      <c r="J5245" t="s">
        <v>137</v>
      </c>
      <c r="K5245" t="s">
        <v>138</v>
      </c>
      <c r="L5245" t="s">
        <v>15220</v>
      </c>
      <c r="M5245" t="s">
        <v>15221</v>
      </c>
      <c r="N5245">
        <v>0.76</v>
      </c>
      <c r="O5245">
        <v>0</v>
      </c>
      <c r="P5245">
        <v>14</v>
      </c>
      <c r="Q5245">
        <v>0</v>
      </c>
      <c r="R5245">
        <v>0</v>
      </c>
      <c r="S5245">
        <v>0</v>
      </c>
      <c r="T5245">
        <v>1</v>
      </c>
      <c r="U5245">
        <v>0</v>
      </c>
      <c r="V5245">
        <v>0</v>
      </c>
      <c r="W5245">
        <v>0</v>
      </c>
      <c r="X5245">
        <v>9.7916094325451777</v>
      </c>
      <c r="Y5245">
        <v>0</v>
      </c>
      <c r="Z5245">
        <v>0</v>
      </c>
      <c r="AA5245">
        <v>0</v>
      </c>
      <c r="AB5245">
        <v>1.6571452940883153</v>
      </c>
      <c r="AC5245">
        <v>0</v>
      </c>
      <c r="AD5245">
        <v>0</v>
      </c>
      <c r="AE5245">
        <v>11.448754726633492</v>
      </c>
    </row>
    <row r="5246" spans="1:31" x14ac:dyDescent="0.3">
      <c r="A5246">
        <v>2462831</v>
      </c>
      <c r="B5246">
        <v>1</v>
      </c>
      <c r="C5246" t="s">
        <v>81</v>
      </c>
      <c r="D5246" t="s">
        <v>127</v>
      </c>
      <c r="E5246" t="s">
        <v>147</v>
      </c>
      <c r="F5246" t="s">
        <v>15222</v>
      </c>
      <c r="G5246" t="s">
        <v>353</v>
      </c>
      <c r="H5246" t="s">
        <v>135</v>
      </c>
      <c r="I5246" t="s">
        <v>136</v>
      </c>
      <c r="J5246" t="s">
        <v>137</v>
      </c>
      <c r="K5246" t="s">
        <v>138</v>
      </c>
      <c r="L5246" t="s">
        <v>15223</v>
      </c>
      <c r="M5246" t="s">
        <v>15224</v>
      </c>
      <c r="N5246">
        <v>3.4255555549999999</v>
      </c>
      <c r="O5246">
        <v>0</v>
      </c>
      <c r="P5246">
        <v>0</v>
      </c>
      <c r="Q5246">
        <v>42</v>
      </c>
      <c r="R5246">
        <v>0</v>
      </c>
      <c r="S5246">
        <v>6</v>
      </c>
      <c r="T5246">
        <v>0</v>
      </c>
      <c r="U5246">
        <v>0</v>
      </c>
      <c r="V5246">
        <v>0</v>
      </c>
      <c r="W5246">
        <v>0</v>
      </c>
      <c r="X5246">
        <v>0</v>
      </c>
      <c r="Y5246">
        <v>32.018431422923982</v>
      </c>
      <c r="Z5246">
        <v>0</v>
      </c>
      <c r="AA5246">
        <v>9.8293649682395259</v>
      </c>
      <c r="AB5246">
        <v>0</v>
      </c>
      <c r="AC5246">
        <v>0</v>
      </c>
      <c r="AD5246">
        <v>0</v>
      </c>
      <c r="AE5246">
        <v>41.847796391163506</v>
      </c>
    </row>
    <row r="5247" spans="1:31" x14ac:dyDescent="0.3">
      <c r="A5247">
        <v>2462868</v>
      </c>
      <c r="B5247">
        <v>1</v>
      </c>
      <c r="C5247" t="s">
        <v>80</v>
      </c>
      <c r="D5247" t="s">
        <v>82</v>
      </c>
      <c r="E5247" t="s">
        <v>147</v>
      </c>
      <c r="F5247" t="s">
        <v>15225</v>
      </c>
      <c r="G5247" t="s">
        <v>226</v>
      </c>
      <c r="H5247" t="s">
        <v>135</v>
      </c>
      <c r="I5247" t="s">
        <v>136</v>
      </c>
      <c r="J5247" t="s">
        <v>137</v>
      </c>
      <c r="K5247" t="s">
        <v>162</v>
      </c>
      <c r="L5247" t="s">
        <v>15226</v>
      </c>
      <c r="M5247" t="s">
        <v>15227</v>
      </c>
      <c r="N5247">
        <v>1.401944444</v>
      </c>
      <c r="O5247">
        <v>0</v>
      </c>
      <c r="P5247">
        <v>6624</v>
      </c>
      <c r="Q5247">
        <v>0</v>
      </c>
      <c r="R5247">
        <v>0</v>
      </c>
      <c r="S5247">
        <v>2</v>
      </c>
      <c r="T5247">
        <v>6254</v>
      </c>
      <c r="U5247">
        <v>0</v>
      </c>
      <c r="V5247">
        <v>19</v>
      </c>
      <c r="W5247">
        <v>0</v>
      </c>
      <c r="X5247">
        <v>3001.5874643103098</v>
      </c>
      <c r="Y5247">
        <v>0</v>
      </c>
      <c r="Z5247">
        <v>0</v>
      </c>
      <c r="AA5247">
        <v>201.63926834744146</v>
      </c>
      <c r="AB5247">
        <v>10355.966078671538</v>
      </c>
      <c r="AC5247">
        <v>0</v>
      </c>
      <c r="AD5247">
        <v>183.7921393614655</v>
      </c>
      <c r="AE5247">
        <v>13742.984950690754</v>
      </c>
    </row>
    <row r="5248" spans="1:31" x14ac:dyDescent="0.3">
      <c r="A5248">
        <v>2463366</v>
      </c>
      <c r="B5248">
        <v>1</v>
      </c>
      <c r="C5248" t="s">
        <v>80</v>
      </c>
      <c r="D5248" t="s">
        <v>96</v>
      </c>
      <c r="E5248" t="s">
        <v>182</v>
      </c>
      <c r="F5248" t="s">
        <v>11586</v>
      </c>
      <c r="G5248" t="s">
        <v>219</v>
      </c>
      <c r="H5248" t="s">
        <v>144</v>
      </c>
      <c r="I5248" t="s">
        <v>136</v>
      </c>
      <c r="J5248" t="s">
        <v>3</v>
      </c>
      <c r="K5248" t="s">
        <v>138</v>
      </c>
      <c r="L5248" t="s">
        <v>15228</v>
      </c>
      <c r="M5248" t="s">
        <v>15229</v>
      </c>
      <c r="N5248">
        <v>2.0747222220000001</v>
      </c>
      <c r="O5248">
        <v>0</v>
      </c>
      <c r="P5248">
        <v>3</v>
      </c>
      <c r="Q5248">
        <v>0</v>
      </c>
      <c r="R5248">
        <v>0</v>
      </c>
      <c r="S5248">
        <v>0</v>
      </c>
      <c r="T5248">
        <v>4</v>
      </c>
      <c r="U5248">
        <v>0</v>
      </c>
      <c r="V5248">
        <v>0</v>
      </c>
      <c r="W5248">
        <v>0</v>
      </c>
      <c r="X5248">
        <v>2.0198750170708153</v>
      </c>
      <c r="Y5248">
        <v>0</v>
      </c>
      <c r="Z5248">
        <v>0</v>
      </c>
      <c r="AA5248">
        <v>0</v>
      </c>
      <c r="AB5248">
        <v>5.4207375129974222</v>
      </c>
      <c r="AC5248">
        <v>0</v>
      </c>
      <c r="AD5248">
        <v>0</v>
      </c>
      <c r="AE5248">
        <v>7.440612530068238</v>
      </c>
    </row>
    <row r="5249" spans="1:31" x14ac:dyDescent="0.3">
      <c r="A5249">
        <v>2463223</v>
      </c>
      <c r="B5249">
        <v>1</v>
      </c>
      <c r="C5249" t="s">
        <v>80</v>
      </c>
      <c r="D5249" t="s">
        <v>110</v>
      </c>
      <c r="E5249" t="s">
        <v>173</v>
      </c>
      <c r="F5249" t="s">
        <v>15230</v>
      </c>
      <c r="G5249" t="s">
        <v>179</v>
      </c>
      <c r="H5249" t="s">
        <v>144</v>
      </c>
      <c r="I5249" t="s">
        <v>136</v>
      </c>
      <c r="J5249" t="s">
        <v>137</v>
      </c>
      <c r="K5249" t="s">
        <v>138</v>
      </c>
      <c r="L5249" t="s">
        <v>15231</v>
      </c>
      <c r="M5249" t="s">
        <v>15232</v>
      </c>
      <c r="N5249">
        <v>3.5433333330000001</v>
      </c>
      <c r="O5249">
        <v>0</v>
      </c>
      <c r="P5249">
        <v>2</v>
      </c>
      <c r="Q5249">
        <v>0</v>
      </c>
      <c r="R5249">
        <v>0</v>
      </c>
      <c r="S5249">
        <v>0</v>
      </c>
      <c r="T5249">
        <v>0</v>
      </c>
      <c r="U5249">
        <v>0</v>
      </c>
      <c r="V5249">
        <v>0</v>
      </c>
      <c r="W5249">
        <v>0</v>
      </c>
      <c r="X5249">
        <v>1.1877807396505684</v>
      </c>
      <c r="Y5249">
        <v>0</v>
      </c>
      <c r="Z5249">
        <v>0</v>
      </c>
      <c r="AA5249">
        <v>0</v>
      </c>
      <c r="AB5249">
        <v>0</v>
      </c>
      <c r="AC5249">
        <v>0</v>
      </c>
      <c r="AD5249">
        <v>0</v>
      </c>
      <c r="AE5249">
        <v>1.1877807396505684</v>
      </c>
    </row>
    <row r="5250" spans="1:31" x14ac:dyDescent="0.3">
      <c r="A5250">
        <v>2462974</v>
      </c>
      <c r="B5250">
        <v>1</v>
      </c>
      <c r="C5250" t="s">
        <v>81</v>
      </c>
      <c r="D5250" t="s">
        <v>127</v>
      </c>
      <c r="E5250" t="s">
        <v>132</v>
      </c>
      <c r="F5250" t="s">
        <v>15233</v>
      </c>
      <c r="G5250" t="s">
        <v>193</v>
      </c>
      <c r="H5250" t="s">
        <v>135</v>
      </c>
      <c r="I5250" t="s">
        <v>136</v>
      </c>
      <c r="J5250" t="s">
        <v>137</v>
      </c>
      <c r="K5250" t="s">
        <v>138</v>
      </c>
      <c r="L5250" t="s">
        <v>15234</v>
      </c>
      <c r="M5250" t="s">
        <v>15235</v>
      </c>
      <c r="N5250">
        <v>1.300277777</v>
      </c>
      <c r="O5250">
        <v>1</v>
      </c>
      <c r="P5250">
        <v>103</v>
      </c>
      <c r="Q5250">
        <v>12</v>
      </c>
      <c r="R5250">
        <v>139</v>
      </c>
      <c r="S5250">
        <v>3</v>
      </c>
      <c r="T5250">
        <v>19</v>
      </c>
      <c r="U5250">
        <v>0</v>
      </c>
      <c r="V5250">
        <v>1</v>
      </c>
      <c r="W5250">
        <v>3.1706660850644393</v>
      </c>
      <c r="X5250">
        <v>24.338028327837598</v>
      </c>
      <c r="Y5250">
        <v>2.6352103347459774</v>
      </c>
      <c r="Z5250">
        <v>46.155995623297052</v>
      </c>
      <c r="AA5250">
        <v>92.432160342375596</v>
      </c>
      <c r="AB5250">
        <v>32.889664977564443</v>
      </c>
      <c r="AC5250">
        <v>0</v>
      </c>
      <c r="AD5250">
        <v>4.1120329682066696</v>
      </c>
      <c r="AE5250">
        <v>205.73375865909179</v>
      </c>
    </row>
    <row r="5251" spans="1:31" x14ac:dyDescent="0.3">
      <c r="A5251">
        <v>2463017</v>
      </c>
      <c r="B5251">
        <v>1</v>
      </c>
      <c r="C5251" t="s">
        <v>80</v>
      </c>
      <c r="D5251" t="s">
        <v>96</v>
      </c>
      <c r="E5251" t="s">
        <v>173</v>
      </c>
      <c r="F5251" t="s">
        <v>15236</v>
      </c>
      <c r="G5251" t="s">
        <v>461</v>
      </c>
      <c r="H5251" t="s">
        <v>144</v>
      </c>
      <c r="I5251" t="s">
        <v>136</v>
      </c>
      <c r="J5251" t="s">
        <v>137</v>
      </c>
      <c r="K5251" t="s">
        <v>138</v>
      </c>
      <c r="L5251" t="s">
        <v>15237</v>
      </c>
      <c r="M5251" t="s">
        <v>15238</v>
      </c>
      <c r="N5251">
        <v>0.760833333</v>
      </c>
      <c r="O5251">
        <v>0</v>
      </c>
      <c r="P5251">
        <v>1</v>
      </c>
      <c r="Q5251">
        <v>0</v>
      </c>
      <c r="R5251">
        <v>0</v>
      </c>
      <c r="S5251">
        <v>0</v>
      </c>
      <c r="T5251">
        <v>0</v>
      </c>
      <c r="U5251">
        <v>0</v>
      </c>
      <c r="V5251">
        <v>0</v>
      </c>
      <c r="W5251">
        <v>0</v>
      </c>
      <c r="X5251">
        <v>1.1893848143980821</v>
      </c>
      <c r="Y5251">
        <v>0</v>
      </c>
      <c r="Z5251">
        <v>0</v>
      </c>
      <c r="AA5251">
        <v>0</v>
      </c>
      <c r="AB5251">
        <v>0</v>
      </c>
      <c r="AC5251">
        <v>0</v>
      </c>
      <c r="AD5251">
        <v>0</v>
      </c>
      <c r="AE5251">
        <v>1.1893848143980821</v>
      </c>
    </row>
    <row r="5252" spans="1:31" x14ac:dyDescent="0.3">
      <c r="A5252">
        <v>2463074</v>
      </c>
      <c r="B5252">
        <v>1</v>
      </c>
      <c r="C5252" t="s">
        <v>81</v>
      </c>
      <c r="D5252" t="s">
        <v>119</v>
      </c>
      <c r="E5252" t="s">
        <v>169</v>
      </c>
      <c r="F5252" t="s">
        <v>15239</v>
      </c>
      <c r="G5252" t="s">
        <v>226</v>
      </c>
      <c r="H5252" t="s">
        <v>135</v>
      </c>
      <c r="I5252" t="s">
        <v>136</v>
      </c>
      <c r="J5252" t="s">
        <v>137</v>
      </c>
      <c r="K5252" t="s">
        <v>162</v>
      </c>
      <c r="L5252" t="s">
        <v>15240</v>
      </c>
      <c r="M5252" t="s">
        <v>15241</v>
      </c>
      <c r="N5252">
        <v>5.1286111109999997</v>
      </c>
      <c r="O5252">
        <v>0</v>
      </c>
      <c r="P5252">
        <v>1655</v>
      </c>
      <c r="Q5252">
        <v>121</v>
      </c>
      <c r="R5252">
        <v>391</v>
      </c>
      <c r="S5252">
        <v>9</v>
      </c>
      <c r="T5252">
        <v>92</v>
      </c>
      <c r="U5252">
        <v>0</v>
      </c>
      <c r="V5252">
        <v>0</v>
      </c>
      <c r="W5252">
        <v>0</v>
      </c>
      <c r="X5252">
        <v>1178.5934663854143</v>
      </c>
      <c r="Y5252">
        <v>266.35044368826959</v>
      </c>
      <c r="Z5252">
        <v>659.40960664124816</v>
      </c>
      <c r="AA5252">
        <v>240.29577840246083</v>
      </c>
      <c r="AB5252">
        <v>333.84109072420512</v>
      </c>
      <c r="AC5252">
        <v>0</v>
      </c>
      <c r="AD5252">
        <v>0</v>
      </c>
      <c r="AE5252">
        <v>2678.4903858415978</v>
      </c>
    </row>
    <row r="5253" spans="1:31" x14ac:dyDescent="0.3">
      <c r="A5253">
        <v>2463220</v>
      </c>
      <c r="B5253">
        <v>1</v>
      </c>
      <c r="C5253" t="s">
        <v>80</v>
      </c>
      <c r="D5253" t="s">
        <v>100</v>
      </c>
      <c r="E5253" t="s">
        <v>173</v>
      </c>
      <c r="F5253" t="s">
        <v>15242</v>
      </c>
      <c r="G5253" t="s">
        <v>175</v>
      </c>
      <c r="H5253" t="s">
        <v>144</v>
      </c>
      <c r="I5253" t="s">
        <v>136</v>
      </c>
      <c r="J5253" t="s">
        <v>137</v>
      </c>
      <c r="K5253" t="s">
        <v>138</v>
      </c>
      <c r="L5253" t="s">
        <v>15243</v>
      </c>
      <c r="M5253" t="s">
        <v>15244</v>
      </c>
      <c r="N5253">
        <v>1.633611111</v>
      </c>
      <c r="O5253">
        <v>0</v>
      </c>
      <c r="P5253">
        <v>1</v>
      </c>
      <c r="Q5253">
        <v>0</v>
      </c>
      <c r="R5253">
        <v>0</v>
      </c>
      <c r="S5253">
        <v>0</v>
      </c>
      <c r="T5253">
        <v>0</v>
      </c>
      <c r="U5253">
        <v>0</v>
      </c>
      <c r="V5253">
        <v>0</v>
      </c>
      <c r="W5253">
        <v>0</v>
      </c>
      <c r="X5253">
        <v>1.04688358793477</v>
      </c>
      <c r="Y5253">
        <v>0</v>
      </c>
      <c r="Z5253">
        <v>0</v>
      </c>
      <c r="AA5253">
        <v>0</v>
      </c>
      <c r="AB5253">
        <v>0</v>
      </c>
      <c r="AC5253">
        <v>0</v>
      </c>
      <c r="AD5253">
        <v>0</v>
      </c>
      <c r="AE5253">
        <v>1.04688358793477</v>
      </c>
    </row>
    <row r="5254" spans="1:31" x14ac:dyDescent="0.3">
      <c r="A5254">
        <v>2462888</v>
      </c>
      <c r="B5254">
        <v>1</v>
      </c>
      <c r="C5254" t="s">
        <v>80</v>
      </c>
      <c r="D5254" t="s">
        <v>103</v>
      </c>
      <c r="E5254" t="s">
        <v>159</v>
      </c>
      <c r="F5254" t="s">
        <v>8915</v>
      </c>
      <c r="G5254" t="s">
        <v>161</v>
      </c>
      <c r="H5254" t="s">
        <v>144</v>
      </c>
      <c r="I5254" t="s">
        <v>136</v>
      </c>
      <c r="J5254" t="s">
        <v>137</v>
      </c>
      <c r="K5254" t="s">
        <v>162</v>
      </c>
      <c r="L5254" t="s">
        <v>15245</v>
      </c>
      <c r="M5254" t="s">
        <v>15246</v>
      </c>
      <c r="N5254">
        <v>8.7561111109999992</v>
      </c>
      <c r="O5254">
        <v>0</v>
      </c>
      <c r="P5254">
        <v>67</v>
      </c>
      <c r="Q5254">
        <v>0</v>
      </c>
      <c r="R5254">
        <v>3</v>
      </c>
      <c r="S5254">
        <v>0</v>
      </c>
      <c r="T5254">
        <v>7</v>
      </c>
      <c r="U5254">
        <v>0</v>
      </c>
      <c r="V5254">
        <v>0</v>
      </c>
      <c r="W5254">
        <v>0</v>
      </c>
      <c r="X5254">
        <v>181.38282212332572</v>
      </c>
      <c r="Y5254">
        <v>0</v>
      </c>
      <c r="Z5254">
        <v>24.170053392084903</v>
      </c>
      <c r="AA5254">
        <v>0</v>
      </c>
      <c r="AB5254">
        <v>4.6954198984097459</v>
      </c>
      <c r="AC5254">
        <v>0</v>
      </c>
      <c r="AD5254">
        <v>0</v>
      </c>
      <c r="AE5254">
        <v>210.24829541382036</v>
      </c>
    </row>
    <row r="5255" spans="1:31" x14ac:dyDescent="0.3">
      <c r="A5255">
        <v>2463429</v>
      </c>
      <c r="B5255">
        <v>1</v>
      </c>
      <c r="C5255" t="s">
        <v>80</v>
      </c>
      <c r="D5255" t="s">
        <v>88</v>
      </c>
      <c r="E5255" t="s">
        <v>147</v>
      </c>
      <c r="F5255" t="s">
        <v>15247</v>
      </c>
      <c r="G5255" t="s">
        <v>134</v>
      </c>
      <c r="H5255" t="s">
        <v>135</v>
      </c>
      <c r="I5255" t="s">
        <v>136</v>
      </c>
      <c r="J5255" t="s">
        <v>137</v>
      </c>
      <c r="K5255" t="s">
        <v>138</v>
      </c>
      <c r="L5255" t="s">
        <v>15248</v>
      </c>
      <c r="M5255" t="s">
        <v>15249</v>
      </c>
      <c r="N5255">
        <v>2.4941666659999999</v>
      </c>
      <c r="O5255">
        <v>0</v>
      </c>
      <c r="P5255">
        <v>0</v>
      </c>
      <c r="Q5255">
        <v>0</v>
      </c>
      <c r="R5255">
        <v>0</v>
      </c>
      <c r="S5255">
        <v>0</v>
      </c>
      <c r="T5255">
        <v>72</v>
      </c>
      <c r="U5255">
        <v>0</v>
      </c>
      <c r="V5255">
        <v>0</v>
      </c>
      <c r="W5255">
        <v>0</v>
      </c>
      <c r="X5255">
        <v>0</v>
      </c>
      <c r="Y5255">
        <v>0</v>
      </c>
      <c r="Z5255">
        <v>0</v>
      </c>
      <c r="AA5255">
        <v>0</v>
      </c>
      <c r="AB5255">
        <v>62.773507562198574</v>
      </c>
      <c r="AC5255">
        <v>0</v>
      </c>
      <c r="AD5255">
        <v>0</v>
      </c>
      <c r="AE5255">
        <v>62.773507562198574</v>
      </c>
    </row>
    <row r="5256" spans="1:31" x14ac:dyDescent="0.3">
      <c r="A5256">
        <v>2463452</v>
      </c>
      <c r="B5256">
        <v>1</v>
      </c>
      <c r="C5256" t="s">
        <v>80</v>
      </c>
      <c r="D5256" t="s">
        <v>110</v>
      </c>
      <c r="E5256" t="s">
        <v>141</v>
      </c>
      <c r="F5256" t="s">
        <v>15250</v>
      </c>
      <c r="G5256" t="s">
        <v>156</v>
      </c>
      <c r="H5256" t="s">
        <v>144</v>
      </c>
      <c r="I5256" t="s">
        <v>136</v>
      </c>
      <c r="J5256" t="s">
        <v>137</v>
      </c>
      <c r="K5256" t="s">
        <v>138</v>
      </c>
      <c r="L5256" t="s">
        <v>15251</v>
      </c>
      <c r="M5256" t="s">
        <v>15252</v>
      </c>
      <c r="N5256">
        <v>1.296944444</v>
      </c>
      <c r="O5256">
        <v>0</v>
      </c>
      <c r="P5256">
        <v>286</v>
      </c>
      <c r="Q5256">
        <v>0</v>
      </c>
      <c r="R5256">
        <v>0</v>
      </c>
      <c r="S5256">
        <v>0</v>
      </c>
      <c r="T5256">
        <v>7</v>
      </c>
      <c r="U5256">
        <v>0</v>
      </c>
      <c r="V5256">
        <v>0</v>
      </c>
      <c r="W5256">
        <v>0</v>
      </c>
      <c r="X5256">
        <v>161.77751012015844</v>
      </c>
      <c r="Y5256">
        <v>0</v>
      </c>
      <c r="Z5256">
        <v>0</v>
      </c>
      <c r="AA5256">
        <v>0</v>
      </c>
      <c r="AB5256">
        <v>5.7479264169063784</v>
      </c>
      <c r="AC5256">
        <v>0</v>
      </c>
      <c r="AD5256">
        <v>0</v>
      </c>
      <c r="AE5256">
        <v>167.52543653706482</v>
      </c>
    </row>
    <row r="5257" spans="1:31" x14ac:dyDescent="0.3">
      <c r="A5257">
        <v>2463475</v>
      </c>
      <c r="B5257">
        <v>1</v>
      </c>
      <c r="C5257" t="s">
        <v>80</v>
      </c>
      <c r="D5257" t="s">
        <v>105</v>
      </c>
      <c r="E5257" t="s">
        <v>141</v>
      </c>
      <c r="F5257" t="s">
        <v>15253</v>
      </c>
      <c r="G5257" t="s">
        <v>156</v>
      </c>
      <c r="H5257" t="s">
        <v>144</v>
      </c>
      <c r="I5257" t="s">
        <v>136</v>
      </c>
      <c r="J5257" t="s">
        <v>137</v>
      </c>
      <c r="K5257" t="s">
        <v>138</v>
      </c>
      <c r="L5257" t="s">
        <v>15254</v>
      </c>
      <c r="M5257" t="s">
        <v>15255</v>
      </c>
      <c r="N5257">
        <v>0.77861111100000002</v>
      </c>
      <c r="O5257">
        <v>0</v>
      </c>
      <c r="P5257">
        <v>59</v>
      </c>
      <c r="Q5257">
        <v>0</v>
      </c>
      <c r="R5257">
        <v>2</v>
      </c>
      <c r="S5257">
        <v>0</v>
      </c>
      <c r="T5257">
        <v>1</v>
      </c>
      <c r="U5257">
        <v>0</v>
      </c>
      <c r="V5257">
        <v>0</v>
      </c>
      <c r="W5257">
        <v>0</v>
      </c>
      <c r="X5257">
        <v>10.294145117016772</v>
      </c>
      <c r="Y5257">
        <v>0</v>
      </c>
      <c r="Z5257">
        <v>2.2314171172158107E-3</v>
      </c>
      <c r="AA5257">
        <v>0</v>
      </c>
      <c r="AB5257">
        <v>0</v>
      </c>
      <c r="AC5257">
        <v>0</v>
      </c>
      <c r="AD5257">
        <v>0</v>
      </c>
      <c r="AE5257">
        <v>10.296376534133987</v>
      </c>
    </row>
    <row r="5258" spans="1:31" x14ac:dyDescent="0.3">
      <c r="A5258">
        <v>2463283</v>
      </c>
      <c r="B5258">
        <v>1</v>
      </c>
      <c r="C5258" t="s">
        <v>81</v>
      </c>
      <c r="D5258" t="s">
        <v>128</v>
      </c>
      <c r="E5258" t="s">
        <v>284</v>
      </c>
      <c r="F5258" t="s">
        <v>14942</v>
      </c>
      <c r="G5258" t="s">
        <v>226</v>
      </c>
      <c r="H5258" t="s">
        <v>135</v>
      </c>
      <c r="I5258" t="s">
        <v>136</v>
      </c>
      <c r="J5258" t="s">
        <v>137</v>
      </c>
      <c r="K5258" t="s">
        <v>162</v>
      </c>
      <c r="L5258" t="s">
        <v>15256</v>
      </c>
      <c r="M5258" t="s">
        <v>15257</v>
      </c>
      <c r="N5258">
        <v>0.81527777700000004</v>
      </c>
      <c r="O5258">
        <v>60</v>
      </c>
      <c r="P5258">
        <v>20660</v>
      </c>
      <c r="Q5258">
        <v>586</v>
      </c>
      <c r="R5258">
        <v>574</v>
      </c>
      <c r="S5258">
        <v>137</v>
      </c>
      <c r="T5258">
        <v>1808</v>
      </c>
      <c r="U5258">
        <v>15</v>
      </c>
      <c r="V5258">
        <v>1</v>
      </c>
      <c r="W5258">
        <v>13.430839466828457</v>
      </c>
      <c r="X5258">
        <v>3380.2618572623137</v>
      </c>
      <c r="Y5258">
        <v>302.88205342272448</v>
      </c>
      <c r="Z5258">
        <v>107.16457163776647</v>
      </c>
      <c r="AA5258">
        <v>1009.9879950924773</v>
      </c>
      <c r="AB5258">
        <v>1334.4142876950459</v>
      </c>
      <c r="AC5258">
        <v>1727.507696893894</v>
      </c>
      <c r="AD5258">
        <v>16.770010152338312</v>
      </c>
      <c r="AE5258">
        <v>7892.4193116233891</v>
      </c>
    </row>
    <row r="5259" spans="1:31" x14ac:dyDescent="0.3">
      <c r="A5259">
        <v>2462951</v>
      </c>
      <c r="B5259">
        <v>1</v>
      </c>
      <c r="C5259" t="s">
        <v>80</v>
      </c>
      <c r="D5259" t="s">
        <v>103</v>
      </c>
      <c r="E5259" t="s">
        <v>284</v>
      </c>
      <c r="F5259" t="s">
        <v>15258</v>
      </c>
      <c r="G5259" t="s">
        <v>149</v>
      </c>
      <c r="H5259" t="s">
        <v>135</v>
      </c>
      <c r="I5259" t="s">
        <v>136</v>
      </c>
      <c r="J5259" t="s">
        <v>137</v>
      </c>
      <c r="K5259" t="s">
        <v>138</v>
      </c>
      <c r="L5259" t="s">
        <v>15259</v>
      </c>
      <c r="M5259" t="s">
        <v>15260</v>
      </c>
      <c r="N5259">
        <v>0.234001666</v>
      </c>
      <c r="O5259">
        <v>0</v>
      </c>
      <c r="P5259">
        <v>5592</v>
      </c>
      <c r="Q5259">
        <v>18</v>
      </c>
      <c r="R5259">
        <v>82</v>
      </c>
      <c r="S5259">
        <v>63</v>
      </c>
      <c r="T5259">
        <v>547</v>
      </c>
      <c r="U5259">
        <v>71</v>
      </c>
      <c r="V5259">
        <v>9</v>
      </c>
      <c r="W5259">
        <v>0</v>
      </c>
      <c r="X5259">
        <v>390.64062994522629</v>
      </c>
      <c r="Y5259">
        <v>2.7947499987396953</v>
      </c>
      <c r="Z5259">
        <v>14.63842725138624</v>
      </c>
      <c r="AA5259">
        <v>388.73691115547751</v>
      </c>
      <c r="AB5259">
        <v>249.77758188999866</v>
      </c>
      <c r="AC5259">
        <v>2109.3474193337543</v>
      </c>
      <c r="AD5259">
        <v>117.14124005320636</v>
      </c>
      <c r="AE5259">
        <v>3273.0769596277887</v>
      </c>
    </row>
    <row r="5260" spans="1:31" x14ac:dyDescent="0.3">
      <c r="A5260">
        <v>2463034</v>
      </c>
      <c r="B5260">
        <v>1</v>
      </c>
      <c r="C5260" t="s">
        <v>81</v>
      </c>
      <c r="D5260" t="s">
        <v>123</v>
      </c>
      <c r="E5260" t="s">
        <v>169</v>
      </c>
      <c r="F5260" t="s">
        <v>2985</v>
      </c>
      <c r="G5260" t="s">
        <v>149</v>
      </c>
      <c r="H5260" t="s">
        <v>135</v>
      </c>
      <c r="I5260" t="s">
        <v>136</v>
      </c>
      <c r="J5260" t="s">
        <v>137</v>
      </c>
      <c r="K5260" t="s">
        <v>138</v>
      </c>
      <c r="L5260" t="s">
        <v>15261</v>
      </c>
      <c r="M5260" t="s">
        <v>15262</v>
      </c>
      <c r="N5260">
        <v>0.62611111100000005</v>
      </c>
      <c r="O5260">
        <v>0</v>
      </c>
      <c r="P5260">
        <v>3</v>
      </c>
      <c r="Q5260">
        <v>1</v>
      </c>
      <c r="R5260">
        <v>3</v>
      </c>
      <c r="S5260">
        <v>14</v>
      </c>
      <c r="T5260">
        <v>120</v>
      </c>
      <c r="U5260">
        <v>14</v>
      </c>
      <c r="V5260">
        <v>2</v>
      </c>
      <c r="W5260">
        <v>0</v>
      </c>
      <c r="X5260">
        <v>0.30392014291796948</v>
      </c>
      <c r="Y5260">
        <v>0.6486991064868417</v>
      </c>
      <c r="Z5260">
        <v>1.0556925431388224</v>
      </c>
      <c r="AA5260">
        <v>528.69374916861193</v>
      </c>
      <c r="AB5260">
        <v>158.21051287205367</v>
      </c>
      <c r="AC5260">
        <v>2447.0891272460931</v>
      </c>
      <c r="AD5260">
        <v>8.4113032531287537</v>
      </c>
      <c r="AE5260">
        <v>3144.4130043324308</v>
      </c>
    </row>
    <row r="5261" spans="1:31" x14ac:dyDescent="0.3">
      <c r="A5261">
        <v>2463389</v>
      </c>
      <c r="B5261">
        <v>1</v>
      </c>
      <c r="C5261" t="s">
        <v>80</v>
      </c>
      <c r="D5261" t="s">
        <v>102</v>
      </c>
      <c r="E5261" t="s">
        <v>147</v>
      </c>
      <c r="F5261" t="s">
        <v>15263</v>
      </c>
      <c r="G5261" t="s">
        <v>149</v>
      </c>
      <c r="H5261" t="s">
        <v>135</v>
      </c>
      <c r="I5261" t="s">
        <v>136</v>
      </c>
      <c r="J5261" t="s">
        <v>137</v>
      </c>
      <c r="K5261" t="s">
        <v>138</v>
      </c>
      <c r="L5261" t="s">
        <v>15264</v>
      </c>
      <c r="M5261" t="s">
        <v>15265</v>
      </c>
      <c r="N5261">
        <v>0.28361111100000003</v>
      </c>
      <c r="O5261">
        <v>0</v>
      </c>
      <c r="P5261">
        <v>286</v>
      </c>
      <c r="Q5261">
        <v>0</v>
      </c>
      <c r="R5261">
        <v>13</v>
      </c>
      <c r="S5261">
        <v>1</v>
      </c>
      <c r="T5261">
        <v>18</v>
      </c>
      <c r="U5261">
        <v>0</v>
      </c>
      <c r="V5261">
        <v>0</v>
      </c>
      <c r="W5261">
        <v>0</v>
      </c>
      <c r="X5261">
        <v>35.917289614067833</v>
      </c>
      <c r="Y5261">
        <v>0</v>
      </c>
      <c r="Z5261">
        <v>2.2886924381654765</v>
      </c>
      <c r="AA5261">
        <v>4.6538213182196948</v>
      </c>
      <c r="AB5261">
        <v>2.8816139826313716</v>
      </c>
      <c r="AC5261">
        <v>0</v>
      </c>
      <c r="AD5261">
        <v>0</v>
      </c>
      <c r="AE5261">
        <v>45.74141735308438</v>
      </c>
    </row>
    <row r="5262" spans="1:31" x14ac:dyDescent="0.3">
      <c r="A5262">
        <v>2463137</v>
      </c>
      <c r="B5262">
        <v>1</v>
      </c>
      <c r="C5262" t="s">
        <v>80</v>
      </c>
      <c r="D5262" t="s">
        <v>93</v>
      </c>
      <c r="E5262" t="s">
        <v>159</v>
      </c>
      <c r="F5262" t="s">
        <v>15266</v>
      </c>
      <c r="G5262" t="s">
        <v>156</v>
      </c>
      <c r="H5262" t="s">
        <v>144</v>
      </c>
      <c r="I5262" t="s">
        <v>136</v>
      </c>
      <c r="J5262" t="s">
        <v>137</v>
      </c>
      <c r="K5262" t="s">
        <v>138</v>
      </c>
      <c r="L5262" t="s">
        <v>15267</v>
      </c>
      <c r="M5262" t="s">
        <v>15268</v>
      </c>
      <c r="N5262">
        <v>7.653333333</v>
      </c>
      <c r="O5262">
        <v>0</v>
      </c>
      <c r="P5262">
        <v>3</v>
      </c>
      <c r="Q5262">
        <v>0</v>
      </c>
      <c r="R5262">
        <v>9</v>
      </c>
      <c r="S5262">
        <v>0</v>
      </c>
      <c r="T5262">
        <v>6</v>
      </c>
      <c r="U5262">
        <v>0</v>
      </c>
      <c r="V5262">
        <v>0</v>
      </c>
      <c r="W5262">
        <v>0</v>
      </c>
      <c r="X5262">
        <v>3.2222431099079123</v>
      </c>
      <c r="Y5262">
        <v>0</v>
      </c>
      <c r="Z5262">
        <v>1.4248886957867459</v>
      </c>
      <c r="AA5262">
        <v>0</v>
      </c>
      <c r="AB5262">
        <v>15.180013644585642</v>
      </c>
      <c r="AC5262">
        <v>0</v>
      </c>
      <c r="AD5262">
        <v>0</v>
      </c>
      <c r="AE5262">
        <v>19.827145450280302</v>
      </c>
    </row>
    <row r="5263" spans="1:31" x14ac:dyDescent="0.3">
      <c r="A5263">
        <v>2462894</v>
      </c>
      <c r="B5263">
        <v>1</v>
      </c>
      <c r="C5263" t="s">
        <v>80</v>
      </c>
      <c r="D5263" t="s">
        <v>111</v>
      </c>
      <c r="E5263" t="s">
        <v>159</v>
      </c>
      <c r="F5263" t="s">
        <v>2878</v>
      </c>
      <c r="G5263" t="s">
        <v>226</v>
      </c>
      <c r="H5263" t="s">
        <v>144</v>
      </c>
      <c r="I5263" t="s">
        <v>136</v>
      </c>
      <c r="J5263" t="s">
        <v>137</v>
      </c>
      <c r="K5263" t="s">
        <v>162</v>
      </c>
      <c r="L5263" t="s">
        <v>15269</v>
      </c>
      <c r="M5263" t="s">
        <v>15270</v>
      </c>
      <c r="N5263">
        <v>8.0883333329999996</v>
      </c>
      <c r="O5263">
        <v>0</v>
      </c>
      <c r="P5263">
        <v>0</v>
      </c>
      <c r="Q5263">
        <v>0</v>
      </c>
      <c r="R5263">
        <v>0</v>
      </c>
      <c r="S5263">
        <v>0</v>
      </c>
      <c r="T5263">
        <v>28</v>
      </c>
      <c r="U5263">
        <v>0</v>
      </c>
      <c r="V5263">
        <v>0</v>
      </c>
      <c r="W5263">
        <v>0</v>
      </c>
      <c r="X5263">
        <v>0</v>
      </c>
      <c r="Y5263">
        <v>0</v>
      </c>
      <c r="Z5263">
        <v>0</v>
      </c>
      <c r="AA5263">
        <v>0</v>
      </c>
      <c r="AB5263">
        <v>3791.2864445157111</v>
      </c>
      <c r="AC5263">
        <v>0</v>
      </c>
      <c r="AD5263">
        <v>0</v>
      </c>
      <c r="AE5263">
        <v>3791.2864445157111</v>
      </c>
    </row>
    <row r="5264" spans="1:31" x14ac:dyDescent="0.3">
      <c r="A5264">
        <v>2463183</v>
      </c>
      <c r="B5264">
        <v>1</v>
      </c>
      <c r="C5264" t="s">
        <v>80</v>
      </c>
      <c r="D5264" t="s">
        <v>104</v>
      </c>
      <c r="E5264" t="s">
        <v>141</v>
      </c>
      <c r="F5264" t="s">
        <v>15271</v>
      </c>
      <c r="G5264" t="s">
        <v>956</v>
      </c>
      <c r="H5264" t="s">
        <v>144</v>
      </c>
      <c r="I5264" t="s">
        <v>136</v>
      </c>
      <c r="J5264" t="s">
        <v>137</v>
      </c>
      <c r="K5264" t="s">
        <v>138</v>
      </c>
      <c r="L5264" t="s">
        <v>15272</v>
      </c>
      <c r="M5264" t="s">
        <v>15273</v>
      </c>
      <c r="N5264">
        <v>1.510555555</v>
      </c>
      <c r="O5264">
        <v>0</v>
      </c>
      <c r="P5264">
        <v>204</v>
      </c>
      <c r="Q5264">
        <v>0</v>
      </c>
      <c r="R5264">
        <v>4</v>
      </c>
      <c r="S5264">
        <v>0</v>
      </c>
      <c r="T5264">
        <v>19</v>
      </c>
      <c r="U5264">
        <v>0</v>
      </c>
      <c r="V5264">
        <v>0</v>
      </c>
      <c r="W5264">
        <v>0</v>
      </c>
      <c r="X5264">
        <v>105.29132532547231</v>
      </c>
      <c r="Y5264">
        <v>0</v>
      </c>
      <c r="Z5264">
        <v>0.7582880403485327</v>
      </c>
      <c r="AA5264">
        <v>0</v>
      </c>
      <c r="AB5264">
        <v>22.255702903703082</v>
      </c>
      <c r="AC5264">
        <v>0</v>
      </c>
      <c r="AD5264">
        <v>0</v>
      </c>
      <c r="AE5264">
        <v>128.30531626952393</v>
      </c>
    </row>
    <row r="5265" spans="1:31" x14ac:dyDescent="0.3">
      <c r="A5265">
        <v>2462851</v>
      </c>
      <c r="B5265">
        <v>1</v>
      </c>
      <c r="C5265" t="s">
        <v>81</v>
      </c>
      <c r="D5265" t="s">
        <v>128</v>
      </c>
      <c r="E5265" t="s">
        <v>169</v>
      </c>
      <c r="F5265" t="s">
        <v>15274</v>
      </c>
      <c r="G5265" t="s">
        <v>226</v>
      </c>
      <c r="H5265" t="s">
        <v>135</v>
      </c>
      <c r="I5265" t="s">
        <v>136</v>
      </c>
      <c r="J5265" t="s">
        <v>137</v>
      </c>
      <c r="K5265" t="s">
        <v>162</v>
      </c>
      <c r="L5265" t="s">
        <v>15275</v>
      </c>
      <c r="M5265" t="s">
        <v>15276</v>
      </c>
      <c r="N5265">
        <v>0.85611111100000004</v>
      </c>
      <c r="O5265">
        <v>48</v>
      </c>
      <c r="P5265">
        <v>5018</v>
      </c>
      <c r="Q5265">
        <v>539</v>
      </c>
      <c r="R5265">
        <v>390</v>
      </c>
      <c r="S5265">
        <v>74</v>
      </c>
      <c r="T5265">
        <v>536</v>
      </c>
      <c r="U5265">
        <v>4</v>
      </c>
      <c r="V5265">
        <v>0</v>
      </c>
      <c r="W5265">
        <v>12.19784062578969</v>
      </c>
      <c r="X5265">
        <v>835.3275918086</v>
      </c>
      <c r="Y5265">
        <v>212.38004781839211</v>
      </c>
      <c r="Z5265">
        <v>79.14897653290403</v>
      </c>
      <c r="AA5265">
        <v>906.76789592191449</v>
      </c>
      <c r="AB5265">
        <v>356.04502876888466</v>
      </c>
      <c r="AC5265">
        <v>357.35930195518176</v>
      </c>
      <c r="AD5265">
        <v>0</v>
      </c>
      <c r="AE5265">
        <v>2759.226683431667</v>
      </c>
    </row>
    <row r="5266" spans="1:31" x14ac:dyDescent="0.3">
      <c r="A5266">
        <v>2463369</v>
      </c>
      <c r="B5266">
        <v>1</v>
      </c>
      <c r="C5266" t="s">
        <v>81</v>
      </c>
      <c r="D5266" t="s">
        <v>112</v>
      </c>
      <c r="E5266" t="s">
        <v>169</v>
      </c>
      <c r="F5266" t="s">
        <v>15277</v>
      </c>
      <c r="G5266" t="s">
        <v>149</v>
      </c>
      <c r="H5266" t="s">
        <v>135</v>
      </c>
      <c r="I5266" t="s">
        <v>136</v>
      </c>
      <c r="J5266" t="s">
        <v>137</v>
      </c>
      <c r="K5266" t="s">
        <v>138</v>
      </c>
      <c r="L5266" t="s">
        <v>15278</v>
      </c>
      <c r="M5266" t="s">
        <v>15279</v>
      </c>
      <c r="N5266">
        <v>0.41555555500000002</v>
      </c>
      <c r="O5266">
        <v>1</v>
      </c>
      <c r="P5266">
        <v>5216</v>
      </c>
      <c r="Q5266">
        <v>680</v>
      </c>
      <c r="R5266">
        <v>767</v>
      </c>
      <c r="S5266">
        <v>114</v>
      </c>
      <c r="T5266">
        <v>1150</v>
      </c>
      <c r="U5266">
        <v>14</v>
      </c>
      <c r="V5266">
        <v>8</v>
      </c>
      <c r="W5266">
        <v>1.9725716543407306E-2</v>
      </c>
      <c r="X5266">
        <v>434.29450807254352</v>
      </c>
      <c r="Y5266">
        <v>61.28159741595563</v>
      </c>
      <c r="Z5266">
        <v>41.962909796233355</v>
      </c>
      <c r="AA5266">
        <v>535.6923058625456</v>
      </c>
      <c r="AB5266">
        <v>222.32726726580353</v>
      </c>
      <c r="AC5266">
        <v>211.12215483393376</v>
      </c>
      <c r="AD5266">
        <v>23.892352760282421</v>
      </c>
      <c r="AE5266">
        <v>1530.5928217238413</v>
      </c>
    </row>
    <row r="5267" spans="1:31" x14ac:dyDescent="0.3">
      <c r="A5267">
        <v>2463449</v>
      </c>
      <c r="B5267">
        <v>1</v>
      </c>
      <c r="C5267" t="s">
        <v>80</v>
      </c>
      <c r="D5267" t="s">
        <v>84</v>
      </c>
      <c r="E5267" t="s">
        <v>173</v>
      </c>
      <c r="F5267" t="s">
        <v>15280</v>
      </c>
      <c r="G5267" t="s">
        <v>461</v>
      </c>
      <c r="H5267" t="s">
        <v>144</v>
      </c>
      <c r="I5267" t="s">
        <v>136</v>
      </c>
      <c r="J5267" t="s">
        <v>137</v>
      </c>
      <c r="K5267" t="s">
        <v>138</v>
      </c>
      <c r="L5267" t="s">
        <v>15281</v>
      </c>
      <c r="M5267" t="s">
        <v>15282</v>
      </c>
      <c r="N5267">
        <v>1.6755555550000001</v>
      </c>
      <c r="O5267">
        <v>0</v>
      </c>
      <c r="P5267">
        <v>2</v>
      </c>
      <c r="Q5267">
        <v>0</v>
      </c>
      <c r="R5267">
        <v>0</v>
      </c>
      <c r="S5267">
        <v>0</v>
      </c>
      <c r="T5267">
        <v>0</v>
      </c>
      <c r="U5267">
        <v>0</v>
      </c>
      <c r="V5267">
        <v>0</v>
      </c>
      <c r="W5267">
        <v>0</v>
      </c>
      <c r="X5267">
        <v>0.8517192944409302</v>
      </c>
      <c r="Y5267">
        <v>0</v>
      </c>
      <c r="Z5267">
        <v>0</v>
      </c>
      <c r="AA5267">
        <v>0</v>
      </c>
      <c r="AB5267">
        <v>0</v>
      </c>
      <c r="AC5267">
        <v>0</v>
      </c>
      <c r="AD5267">
        <v>0</v>
      </c>
      <c r="AE5267">
        <v>0.8517192944409302</v>
      </c>
    </row>
    <row r="5268" spans="1:31" x14ac:dyDescent="0.3">
      <c r="A5268">
        <v>2462914</v>
      </c>
      <c r="B5268">
        <v>1</v>
      </c>
      <c r="C5268" t="s">
        <v>80</v>
      </c>
      <c r="D5268" t="s">
        <v>97</v>
      </c>
      <c r="E5268" t="s">
        <v>147</v>
      </c>
      <c r="F5268" t="s">
        <v>15283</v>
      </c>
      <c r="G5268" t="s">
        <v>161</v>
      </c>
      <c r="H5268" t="s">
        <v>135</v>
      </c>
      <c r="I5268" t="s">
        <v>136</v>
      </c>
      <c r="J5268" t="s">
        <v>137</v>
      </c>
      <c r="K5268" t="s">
        <v>162</v>
      </c>
      <c r="L5268" t="s">
        <v>15284</v>
      </c>
      <c r="M5268" t="s">
        <v>15285</v>
      </c>
      <c r="N5268">
        <v>3.903888888</v>
      </c>
      <c r="O5268">
        <v>0</v>
      </c>
      <c r="P5268">
        <v>13</v>
      </c>
      <c r="Q5268">
        <v>0</v>
      </c>
      <c r="R5268">
        <v>0</v>
      </c>
      <c r="S5268">
        <v>0</v>
      </c>
      <c r="T5268">
        <v>3</v>
      </c>
      <c r="U5268">
        <v>0</v>
      </c>
      <c r="V5268">
        <v>0</v>
      </c>
      <c r="W5268">
        <v>0</v>
      </c>
      <c r="X5268">
        <v>29.191587638958225</v>
      </c>
      <c r="Y5268">
        <v>0</v>
      </c>
      <c r="Z5268">
        <v>0</v>
      </c>
      <c r="AA5268">
        <v>0</v>
      </c>
      <c r="AB5268">
        <v>24.933310271512298</v>
      </c>
      <c r="AC5268">
        <v>0</v>
      </c>
      <c r="AD5268">
        <v>0</v>
      </c>
      <c r="AE5268">
        <v>54.124897910470523</v>
      </c>
    </row>
    <row r="5269" spans="1:31" x14ac:dyDescent="0.3">
      <c r="A5269">
        <v>2463306</v>
      </c>
      <c r="B5269">
        <v>1</v>
      </c>
      <c r="C5269" t="s">
        <v>80</v>
      </c>
      <c r="D5269" t="s">
        <v>106</v>
      </c>
      <c r="E5269" t="s">
        <v>147</v>
      </c>
      <c r="F5269" t="s">
        <v>15286</v>
      </c>
      <c r="G5269" t="s">
        <v>134</v>
      </c>
      <c r="H5269" t="s">
        <v>135</v>
      </c>
      <c r="I5269" t="s">
        <v>136</v>
      </c>
      <c r="J5269" t="s">
        <v>137</v>
      </c>
      <c r="K5269" t="s">
        <v>138</v>
      </c>
      <c r="L5269" t="s">
        <v>15287</v>
      </c>
      <c r="M5269" t="s">
        <v>15288</v>
      </c>
      <c r="N5269">
        <v>2.0844444439999998</v>
      </c>
      <c r="O5269">
        <v>0</v>
      </c>
      <c r="P5269">
        <v>19</v>
      </c>
      <c r="Q5269">
        <v>0</v>
      </c>
      <c r="R5269">
        <v>4</v>
      </c>
      <c r="S5269">
        <v>0</v>
      </c>
      <c r="T5269">
        <v>4</v>
      </c>
      <c r="U5269">
        <v>0</v>
      </c>
      <c r="V5269">
        <v>0</v>
      </c>
      <c r="W5269">
        <v>0</v>
      </c>
      <c r="X5269">
        <v>24.972416104672167</v>
      </c>
      <c r="Y5269">
        <v>0</v>
      </c>
      <c r="Z5269">
        <v>0.87615753184648448</v>
      </c>
      <c r="AA5269">
        <v>0</v>
      </c>
      <c r="AB5269">
        <v>5.8090413053716983</v>
      </c>
      <c r="AC5269">
        <v>0</v>
      </c>
      <c r="AD5269">
        <v>0</v>
      </c>
      <c r="AE5269">
        <v>31.657614941890351</v>
      </c>
    </row>
    <row r="5270" spans="1:31" x14ac:dyDescent="0.3">
      <c r="A5270">
        <v>2462871</v>
      </c>
      <c r="B5270">
        <v>1</v>
      </c>
      <c r="C5270" t="s">
        <v>80</v>
      </c>
      <c r="D5270" t="s">
        <v>99</v>
      </c>
      <c r="E5270" t="s">
        <v>169</v>
      </c>
      <c r="F5270" t="s">
        <v>14715</v>
      </c>
      <c r="G5270" t="s">
        <v>161</v>
      </c>
      <c r="H5270" t="s">
        <v>135</v>
      </c>
      <c r="I5270" t="s">
        <v>136</v>
      </c>
      <c r="J5270" t="s">
        <v>137</v>
      </c>
      <c r="K5270" t="s">
        <v>162</v>
      </c>
      <c r="L5270" t="s">
        <v>15289</v>
      </c>
      <c r="M5270" t="s">
        <v>15290</v>
      </c>
      <c r="N5270">
        <v>0.99972222200000005</v>
      </c>
      <c r="O5270">
        <v>3</v>
      </c>
      <c r="P5270">
        <v>1770</v>
      </c>
      <c r="Q5270">
        <v>1</v>
      </c>
      <c r="R5270">
        <v>16</v>
      </c>
      <c r="S5270">
        <v>7</v>
      </c>
      <c r="T5270">
        <v>177</v>
      </c>
      <c r="U5270">
        <v>0</v>
      </c>
      <c r="V5270">
        <v>3</v>
      </c>
      <c r="W5270">
        <v>5.123027451675827</v>
      </c>
      <c r="X5270">
        <v>413.50068191120073</v>
      </c>
      <c r="Y5270">
        <v>0.26592695442192443</v>
      </c>
      <c r="Z5270">
        <v>1.4228543217490597</v>
      </c>
      <c r="AA5270">
        <v>39.370708459518511</v>
      </c>
      <c r="AB5270">
        <v>191.29374864717414</v>
      </c>
      <c r="AC5270">
        <v>0</v>
      </c>
      <c r="AD5270">
        <v>2.147316439112068</v>
      </c>
      <c r="AE5270">
        <v>653.12426418485234</v>
      </c>
    </row>
    <row r="5271" spans="1:31" x14ac:dyDescent="0.3">
      <c r="A5271">
        <v>2463014</v>
      </c>
      <c r="B5271">
        <v>1</v>
      </c>
      <c r="C5271" t="s">
        <v>80</v>
      </c>
      <c r="D5271" t="s">
        <v>93</v>
      </c>
      <c r="E5271" t="s">
        <v>132</v>
      </c>
      <c r="F5271" t="s">
        <v>15291</v>
      </c>
      <c r="G5271" t="s">
        <v>226</v>
      </c>
      <c r="H5271" t="s">
        <v>135</v>
      </c>
      <c r="I5271" t="s">
        <v>136</v>
      </c>
      <c r="J5271" t="s">
        <v>137</v>
      </c>
      <c r="K5271" t="s">
        <v>162</v>
      </c>
      <c r="L5271" t="s">
        <v>15292</v>
      </c>
      <c r="M5271" t="s">
        <v>15293</v>
      </c>
      <c r="N5271">
        <v>8.1119444440000006</v>
      </c>
      <c r="O5271">
        <v>1</v>
      </c>
      <c r="P5271">
        <v>285</v>
      </c>
      <c r="Q5271">
        <v>20</v>
      </c>
      <c r="R5271">
        <v>128</v>
      </c>
      <c r="S5271">
        <v>4</v>
      </c>
      <c r="T5271">
        <v>73</v>
      </c>
      <c r="U5271">
        <v>0</v>
      </c>
      <c r="V5271">
        <v>0</v>
      </c>
      <c r="W5271">
        <v>8.7061296507263233</v>
      </c>
      <c r="X5271">
        <v>563.80919714661843</v>
      </c>
      <c r="Y5271">
        <v>633.90367940457281</v>
      </c>
      <c r="Z5271">
        <v>653.41418013584712</v>
      </c>
      <c r="AA5271">
        <v>317.37538747690854</v>
      </c>
      <c r="AB5271">
        <v>543.66153670754977</v>
      </c>
      <c r="AC5271">
        <v>0</v>
      </c>
      <c r="AD5271">
        <v>0</v>
      </c>
      <c r="AE5271">
        <v>2720.8701105222226</v>
      </c>
    </row>
    <row r="5272" spans="1:31" x14ac:dyDescent="0.3">
      <c r="A5272">
        <v>2463647</v>
      </c>
      <c r="B5272">
        <v>1</v>
      </c>
      <c r="C5272" t="s">
        <v>80</v>
      </c>
      <c r="D5272" t="s">
        <v>103</v>
      </c>
      <c r="E5272" t="s">
        <v>173</v>
      </c>
      <c r="F5272" t="s">
        <v>15294</v>
      </c>
      <c r="G5272" t="s">
        <v>175</v>
      </c>
      <c r="H5272" t="s">
        <v>144</v>
      </c>
      <c r="I5272" t="s">
        <v>136</v>
      </c>
      <c r="J5272" t="s">
        <v>137</v>
      </c>
      <c r="K5272" t="s">
        <v>138</v>
      </c>
      <c r="L5272" t="s">
        <v>15295</v>
      </c>
      <c r="M5272" t="s">
        <v>15296</v>
      </c>
      <c r="N5272">
        <v>0.36166666600000003</v>
      </c>
      <c r="O5272">
        <v>0</v>
      </c>
      <c r="P5272">
        <v>0</v>
      </c>
      <c r="Q5272">
        <v>0</v>
      </c>
      <c r="R5272">
        <v>0</v>
      </c>
      <c r="S5272">
        <v>0</v>
      </c>
      <c r="T5272">
        <v>1</v>
      </c>
      <c r="U5272">
        <v>0</v>
      </c>
      <c r="V5272">
        <v>0</v>
      </c>
      <c r="W5272">
        <v>0</v>
      </c>
      <c r="X5272">
        <v>0</v>
      </c>
      <c r="Y5272">
        <v>0</v>
      </c>
      <c r="Z5272">
        <v>0</v>
      </c>
      <c r="AA5272">
        <v>0</v>
      </c>
      <c r="AB5272">
        <v>2.6548964404929636E-2</v>
      </c>
      <c r="AC5272">
        <v>0</v>
      </c>
      <c r="AD5272">
        <v>0</v>
      </c>
      <c r="AE5272">
        <v>2.6548964404929636E-2</v>
      </c>
    </row>
    <row r="5273" spans="1:31" x14ac:dyDescent="0.3">
      <c r="A5273">
        <v>2463547</v>
      </c>
      <c r="B5273">
        <v>1</v>
      </c>
      <c r="C5273" t="s">
        <v>80</v>
      </c>
      <c r="D5273" t="s">
        <v>96</v>
      </c>
      <c r="E5273" t="s">
        <v>173</v>
      </c>
      <c r="F5273" t="s">
        <v>15297</v>
      </c>
      <c r="G5273" t="s">
        <v>219</v>
      </c>
      <c r="H5273" t="s">
        <v>144</v>
      </c>
      <c r="I5273" t="s">
        <v>136</v>
      </c>
      <c r="J5273" t="s">
        <v>3</v>
      </c>
      <c r="K5273" t="s">
        <v>138</v>
      </c>
      <c r="L5273" t="s">
        <v>15298</v>
      </c>
      <c r="M5273" t="s">
        <v>15299</v>
      </c>
      <c r="N5273">
        <v>3.3233333329999999</v>
      </c>
      <c r="O5273">
        <v>0</v>
      </c>
      <c r="P5273">
        <v>1</v>
      </c>
      <c r="Q5273">
        <v>0</v>
      </c>
      <c r="R5273">
        <v>0</v>
      </c>
      <c r="S5273">
        <v>0</v>
      </c>
      <c r="T5273">
        <v>1</v>
      </c>
      <c r="U5273">
        <v>0</v>
      </c>
      <c r="V5273">
        <v>0</v>
      </c>
      <c r="W5273">
        <v>0</v>
      </c>
      <c r="X5273">
        <v>1.9306466126341133</v>
      </c>
      <c r="Y5273">
        <v>0</v>
      </c>
      <c r="Z5273">
        <v>0</v>
      </c>
      <c r="AA5273">
        <v>0</v>
      </c>
      <c r="AB5273">
        <v>2.7763562132100126</v>
      </c>
      <c r="AC5273">
        <v>0</v>
      </c>
      <c r="AD5273">
        <v>0</v>
      </c>
      <c r="AE5273">
        <v>4.7070028258441257</v>
      </c>
    </row>
    <row r="5274" spans="1:31" x14ac:dyDescent="0.3">
      <c r="A5274">
        <v>2463670</v>
      </c>
      <c r="B5274">
        <v>1</v>
      </c>
      <c r="C5274" t="s">
        <v>80</v>
      </c>
      <c r="D5274" t="s">
        <v>102</v>
      </c>
      <c r="E5274" t="s">
        <v>132</v>
      </c>
      <c r="F5274" t="s">
        <v>15300</v>
      </c>
      <c r="G5274" t="s">
        <v>143</v>
      </c>
      <c r="H5274" t="s">
        <v>135</v>
      </c>
      <c r="I5274" t="s">
        <v>136</v>
      </c>
      <c r="J5274" t="s">
        <v>137</v>
      </c>
      <c r="K5274" t="s">
        <v>138</v>
      </c>
      <c r="L5274" t="s">
        <v>15301</v>
      </c>
      <c r="M5274" t="s">
        <v>15302</v>
      </c>
      <c r="N5274">
        <v>0.47972222199999998</v>
      </c>
      <c r="O5274">
        <v>0</v>
      </c>
      <c r="P5274">
        <v>530</v>
      </c>
      <c r="Q5274">
        <v>15</v>
      </c>
      <c r="R5274">
        <v>280</v>
      </c>
      <c r="S5274">
        <v>5</v>
      </c>
      <c r="T5274">
        <v>76</v>
      </c>
      <c r="U5274">
        <v>0</v>
      </c>
      <c r="V5274">
        <v>0</v>
      </c>
      <c r="W5274">
        <v>0</v>
      </c>
      <c r="X5274">
        <v>60.012262629272129</v>
      </c>
      <c r="Y5274">
        <v>1.5902174399950881</v>
      </c>
      <c r="Z5274">
        <v>39.543844960089068</v>
      </c>
      <c r="AA5274">
        <v>13.378403264968586</v>
      </c>
      <c r="AB5274">
        <v>36.645143158436518</v>
      </c>
      <c r="AC5274">
        <v>0</v>
      </c>
      <c r="AD5274">
        <v>0</v>
      </c>
      <c r="AE5274">
        <v>151.16987145276138</v>
      </c>
    </row>
    <row r="5275" spans="1:31" x14ac:dyDescent="0.3">
      <c r="A5275">
        <v>2463733</v>
      </c>
      <c r="B5275">
        <v>1</v>
      </c>
      <c r="C5275" t="s">
        <v>80</v>
      </c>
      <c r="D5275" t="s">
        <v>90</v>
      </c>
      <c r="E5275" t="s">
        <v>173</v>
      </c>
      <c r="F5275" t="s">
        <v>15303</v>
      </c>
      <c r="G5275" t="s">
        <v>175</v>
      </c>
      <c r="H5275" t="s">
        <v>144</v>
      </c>
      <c r="I5275" t="s">
        <v>136</v>
      </c>
      <c r="J5275" t="s">
        <v>137</v>
      </c>
      <c r="K5275" t="s">
        <v>138</v>
      </c>
      <c r="L5275" t="s">
        <v>15304</v>
      </c>
      <c r="M5275" t="s">
        <v>15305</v>
      </c>
      <c r="N5275">
        <v>0.691111111</v>
      </c>
      <c r="O5275">
        <v>0</v>
      </c>
      <c r="P5275">
        <v>4</v>
      </c>
      <c r="Q5275">
        <v>0</v>
      </c>
      <c r="R5275">
        <v>0</v>
      </c>
      <c r="S5275">
        <v>0</v>
      </c>
      <c r="T5275">
        <v>0</v>
      </c>
      <c r="U5275">
        <v>0</v>
      </c>
      <c r="V5275">
        <v>0</v>
      </c>
      <c r="W5275">
        <v>0</v>
      </c>
      <c r="X5275">
        <v>0.89527381675339313</v>
      </c>
      <c r="Y5275">
        <v>0</v>
      </c>
      <c r="Z5275">
        <v>0</v>
      </c>
      <c r="AA5275">
        <v>0</v>
      </c>
      <c r="AB5275">
        <v>0</v>
      </c>
      <c r="AC5275">
        <v>0</v>
      </c>
      <c r="AD5275">
        <v>0</v>
      </c>
      <c r="AE5275">
        <v>0.89527381675339313</v>
      </c>
    </row>
    <row r="5276" spans="1:31" x14ac:dyDescent="0.3">
      <c r="A5276">
        <v>2463979</v>
      </c>
      <c r="B5276">
        <v>1</v>
      </c>
      <c r="C5276" t="s">
        <v>80</v>
      </c>
      <c r="D5276" t="s">
        <v>101</v>
      </c>
      <c r="E5276" t="s">
        <v>141</v>
      </c>
      <c r="F5276" t="s">
        <v>15306</v>
      </c>
      <c r="G5276" t="s">
        <v>143</v>
      </c>
      <c r="H5276" t="s">
        <v>144</v>
      </c>
      <c r="I5276" t="s">
        <v>136</v>
      </c>
      <c r="J5276" t="s">
        <v>137</v>
      </c>
      <c r="K5276" t="s">
        <v>138</v>
      </c>
      <c r="L5276" t="s">
        <v>15307</v>
      </c>
      <c r="M5276" t="s">
        <v>15308</v>
      </c>
      <c r="N5276">
        <v>0.68666666600000004</v>
      </c>
      <c r="O5276">
        <v>0</v>
      </c>
      <c r="P5276">
        <v>1</v>
      </c>
      <c r="Q5276">
        <v>0</v>
      </c>
      <c r="R5276">
        <v>0</v>
      </c>
      <c r="S5276">
        <v>0</v>
      </c>
      <c r="T5276">
        <v>0</v>
      </c>
      <c r="U5276">
        <v>0</v>
      </c>
      <c r="V5276">
        <v>0</v>
      </c>
      <c r="W5276">
        <v>0</v>
      </c>
      <c r="X5276">
        <v>0.2209998725415</v>
      </c>
      <c r="Y5276">
        <v>0</v>
      </c>
      <c r="Z5276">
        <v>0</v>
      </c>
      <c r="AA5276">
        <v>0</v>
      </c>
      <c r="AB5276">
        <v>0</v>
      </c>
      <c r="AC5276">
        <v>0</v>
      </c>
      <c r="AD5276">
        <v>0</v>
      </c>
      <c r="AE5276">
        <v>0.2209998725415</v>
      </c>
    </row>
    <row r="5277" spans="1:31" x14ac:dyDescent="0.3">
      <c r="A5277">
        <v>2463630</v>
      </c>
      <c r="B5277">
        <v>1</v>
      </c>
      <c r="C5277" t="s">
        <v>80</v>
      </c>
      <c r="D5277" t="s">
        <v>99</v>
      </c>
      <c r="E5277" t="s">
        <v>141</v>
      </c>
      <c r="F5277" t="s">
        <v>15309</v>
      </c>
      <c r="G5277" t="s">
        <v>143</v>
      </c>
      <c r="H5277" t="s">
        <v>144</v>
      </c>
      <c r="I5277" t="s">
        <v>136</v>
      </c>
      <c r="J5277" t="s">
        <v>137</v>
      </c>
      <c r="K5277" t="s">
        <v>138</v>
      </c>
      <c r="L5277" t="s">
        <v>15310</v>
      </c>
      <c r="M5277" t="s">
        <v>15311</v>
      </c>
      <c r="N5277">
        <v>0.84611111100000003</v>
      </c>
      <c r="O5277">
        <v>0</v>
      </c>
      <c r="P5277">
        <v>74</v>
      </c>
      <c r="Q5277">
        <v>0</v>
      </c>
      <c r="R5277">
        <v>0</v>
      </c>
      <c r="S5277">
        <v>0</v>
      </c>
      <c r="T5277">
        <v>3</v>
      </c>
      <c r="U5277">
        <v>0</v>
      </c>
      <c r="V5277">
        <v>0</v>
      </c>
      <c r="W5277">
        <v>0</v>
      </c>
      <c r="X5277">
        <v>9.1801459212193279</v>
      </c>
      <c r="Y5277">
        <v>0</v>
      </c>
      <c r="Z5277">
        <v>0</v>
      </c>
      <c r="AA5277">
        <v>0</v>
      </c>
      <c r="AB5277">
        <v>3.7722979336399334</v>
      </c>
      <c r="AC5277">
        <v>0</v>
      </c>
      <c r="AD5277">
        <v>0</v>
      </c>
      <c r="AE5277">
        <v>12.952443854859261</v>
      </c>
    </row>
    <row r="5278" spans="1:31" x14ac:dyDescent="0.3">
      <c r="A5278">
        <v>2463584</v>
      </c>
      <c r="B5278">
        <v>1</v>
      </c>
      <c r="C5278" t="s">
        <v>80</v>
      </c>
      <c r="D5278" t="s">
        <v>106</v>
      </c>
      <c r="E5278" t="s">
        <v>141</v>
      </c>
      <c r="F5278" t="s">
        <v>15312</v>
      </c>
      <c r="G5278" t="s">
        <v>1222</v>
      </c>
      <c r="H5278" t="s">
        <v>144</v>
      </c>
      <c r="I5278" t="s">
        <v>136</v>
      </c>
      <c r="J5278" t="s">
        <v>137</v>
      </c>
      <c r="K5278" t="s">
        <v>138</v>
      </c>
      <c r="L5278" t="s">
        <v>15313</v>
      </c>
      <c r="M5278" t="s">
        <v>15314</v>
      </c>
      <c r="N5278">
        <v>2.417777777</v>
      </c>
      <c r="O5278">
        <v>0</v>
      </c>
      <c r="P5278">
        <v>86</v>
      </c>
      <c r="Q5278">
        <v>0</v>
      </c>
      <c r="R5278">
        <v>0</v>
      </c>
      <c r="S5278">
        <v>0</v>
      </c>
      <c r="T5278">
        <v>0</v>
      </c>
      <c r="U5278">
        <v>0</v>
      </c>
      <c r="V5278">
        <v>0</v>
      </c>
      <c r="W5278">
        <v>0</v>
      </c>
      <c r="X5278">
        <v>45.841974010569963</v>
      </c>
      <c r="Y5278">
        <v>0</v>
      </c>
      <c r="Z5278">
        <v>0</v>
      </c>
      <c r="AA5278">
        <v>0</v>
      </c>
      <c r="AB5278">
        <v>0</v>
      </c>
      <c r="AC5278">
        <v>0</v>
      </c>
      <c r="AD5278">
        <v>0</v>
      </c>
      <c r="AE5278">
        <v>45.841974010569963</v>
      </c>
    </row>
    <row r="5279" spans="1:31" x14ac:dyDescent="0.3">
      <c r="A5279">
        <v>2463879</v>
      </c>
      <c r="B5279">
        <v>1</v>
      </c>
      <c r="C5279" t="s">
        <v>81</v>
      </c>
      <c r="D5279" t="s">
        <v>128</v>
      </c>
      <c r="E5279" t="s">
        <v>173</v>
      </c>
      <c r="F5279" t="s">
        <v>15315</v>
      </c>
      <c r="G5279" t="s">
        <v>175</v>
      </c>
      <c r="H5279" t="s">
        <v>144</v>
      </c>
      <c r="I5279" t="s">
        <v>136</v>
      </c>
      <c r="J5279" t="s">
        <v>137</v>
      </c>
      <c r="K5279" t="s">
        <v>138</v>
      </c>
      <c r="L5279" t="s">
        <v>15316</v>
      </c>
      <c r="M5279" t="s">
        <v>15317</v>
      </c>
      <c r="N5279">
        <v>4.7994444439999997</v>
      </c>
      <c r="O5279">
        <v>0</v>
      </c>
      <c r="P5279">
        <v>1</v>
      </c>
      <c r="Q5279">
        <v>0</v>
      </c>
      <c r="R5279">
        <v>0</v>
      </c>
      <c r="S5279">
        <v>0</v>
      </c>
      <c r="T5279">
        <v>0</v>
      </c>
      <c r="U5279">
        <v>0</v>
      </c>
      <c r="V5279">
        <v>0</v>
      </c>
      <c r="W5279">
        <v>0</v>
      </c>
      <c r="X5279">
        <v>3.8856337743627174</v>
      </c>
      <c r="Y5279">
        <v>0</v>
      </c>
      <c r="Z5279">
        <v>0</v>
      </c>
      <c r="AA5279">
        <v>0</v>
      </c>
      <c r="AB5279">
        <v>0</v>
      </c>
      <c r="AC5279">
        <v>0</v>
      </c>
      <c r="AD5279">
        <v>0</v>
      </c>
      <c r="AE5279">
        <v>3.8856337743627174</v>
      </c>
    </row>
    <row r="5280" spans="1:31" x14ac:dyDescent="0.3">
      <c r="A5280">
        <v>2464105</v>
      </c>
      <c r="B5280">
        <v>1</v>
      </c>
      <c r="C5280" t="s">
        <v>81</v>
      </c>
      <c r="D5280" t="s">
        <v>118</v>
      </c>
      <c r="E5280" t="s">
        <v>173</v>
      </c>
      <c r="F5280" t="s">
        <v>15318</v>
      </c>
      <c r="G5280" t="s">
        <v>175</v>
      </c>
      <c r="H5280" t="s">
        <v>144</v>
      </c>
      <c r="I5280" t="s">
        <v>136</v>
      </c>
      <c r="J5280" t="s">
        <v>137</v>
      </c>
      <c r="K5280" t="s">
        <v>138</v>
      </c>
      <c r="L5280" t="s">
        <v>15319</v>
      </c>
      <c r="M5280" t="s">
        <v>15320</v>
      </c>
      <c r="N5280">
        <v>1.657777777</v>
      </c>
      <c r="O5280">
        <v>0</v>
      </c>
      <c r="P5280">
        <v>0</v>
      </c>
      <c r="Q5280">
        <v>0</v>
      </c>
      <c r="R5280">
        <v>0</v>
      </c>
      <c r="S5280">
        <v>0</v>
      </c>
      <c r="T5280">
        <v>1</v>
      </c>
      <c r="U5280">
        <v>0</v>
      </c>
      <c r="V5280">
        <v>0</v>
      </c>
      <c r="W5280">
        <v>0</v>
      </c>
      <c r="X5280">
        <v>0</v>
      </c>
      <c r="Y5280">
        <v>0</v>
      </c>
      <c r="Z5280">
        <v>0</v>
      </c>
      <c r="AA5280">
        <v>0</v>
      </c>
      <c r="AB5280">
        <v>0.16464788486208631</v>
      </c>
      <c r="AC5280">
        <v>0</v>
      </c>
      <c r="AD5280">
        <v>0</v>
      </c>
      <c r="AE5280">
        <v>0.16464788486208631</v>
      </c>
    </row>
    <row r="5281" spans="1:31" x14ac:dyDescent="0.3">
      <c r="A5281">
        <v>2463770</v>
      </c>
      <c r="B5281">
        <v>1</v>
      </c>
      <c r="C5281" t="s">
        <v>80</v>
      </c>
      <c r="D5281" t="s">
        <v>92</v>
      </c>
      <c r="E5281" t="s">
        <v>141</v>
      </c>
      <c r="F5281" t="s">
        <v>15321</v>
      </c>
      <c r="G5281" t="s">
        <v>143</v>
      </c>
      <c r="H5281" t="s">
        <v>144</v>
      </c>
      <c r="I5281" t="s">
        <v>136</v>
      </c>
      <c r="J5281" t="s">
        <v>137</v>
      </c>
      <c r="K5281" t="s">
        <v>138</v>
      </c>
      <c r="L5281" t="s">
        <v>15322</v>
      </c>
      <c r="M5281" t="s">
        <v>15323</v>
      </c>
      <c r="N5281">
        <v>0.92527777700000002</v>
      </c>
      <c r="O5281">
        <v>0</v>
      </c>
      <c r="P5281">
        <v>69</v>
      </c>
      <c r="Q5281">
        <v>0</v>
      </c>
      <c r="R5281">
        <v>9</v>
      </c>
      <c r="S5281">
        <v>0</v>
      </c>
      <c r="T5281">
        <v>1</v>
      </c>
      <c r="U5281">
        <v>0</v>
      </c>
      <c r="V5281">
        <v>0</v>
      </c>
      <c r="W5281">
        <v>0</v>
      </c>
      <c r="X5281">
        <v>34.992108638446005</v>
      </c>
      <c r="Y5281">
        <v>0</v>
      </c>
      <c r="Z5281">
        <v>1.5215932058503898</v>
      </c>
      <c r="AA5281">
        <v>0</v>
      </c>
      <c r="AB5281">
        <v>1.9197268832400149</v>
      </c>
      <c r="AC5281">
        <v>0</v>
      </c>
      <c r="AD5281">
        <v>0</v>
      </c>
      <c r="AE5281">
        <v>38.433428727536409</v>
      </c>
    </row>
    <row r="5282" spans="1:31" x14ac:dyDescent="0.3">
      <c r="A5282">
        <v>2463942</v>
      </c>
      <c r="B5282">
        <v>1</v>
      </c>
      <c r="C5282" t="s">
        <v>81</v>
      </c>
      <c r="D5282" t="s">
        <v>123</v>
      </c>
      <c r="E5282" t="s">
        <v>147</v>
      </c>
      <c r="F5282" t="s">
        <v>12651</v>
      </c>
      <c r="G5282" t="s">
        <v>143</v>
      </c>
      <c r="H5282" t="s">
        <v>135</v>
      </c>
      <c r="I5282" t="s">
        <v>136</v>
      </c>
      <c r="J5282" t="s">
        <v>137</v>
      </c>
      <c r="K5282" t="s">
        <v>138</v>
      </c>
      <c r="L5282" t="s">
        <v>15324</v>
      </c>
      <c r="M5282" t="s">
        <v>15325</v>
      </c>
      <c r="N5282">
        <v>1.0133333330000001</v>
      </c>
      <c r="O5282">
        <v>0</v>
      </c>
      <c r="P5282">
        <v>0</v>
      </c>
      <c r="Q5282">
        <v>1</v>
      </c>
      <c r="R5282">
        <v>0</v>
      </c>
      <c r="S5282">
        <v>1</v>
      </c>
      <c r="T5282">
        <v>0</v>
      </c>
      <c r="U5282">
        <v>3</v>
      </c>
      <c r="V5282">
        <v>0</v>
      </c>
      <c r="W5282">
        <v>0</v>
      </c>
      <c r="X5282">
        <v>0</v>
      </c>
      <c r="Y5282">
        <v>3.2214655036332397E-2</v>
      </c>
      <c r="Z5282">
        <v>0</v>
      </c>
      <c r="AA5282">
        <v>1.5219764333290902</v>
      </c>
      <c r="AB5282">
        <v>0</v>
      </c>
      <c r="AC5282">
        <v>2060.1395871453196</v>
      </c>
      <c r="AD5282">
        <v>0</v>
      </c>
      <c r="AE5282">
        <v>2061.693778233685</v>
      </c>
    </row>
    <row r="5283" spans="1:31" x14ac:dyDescent="0.3">
      <c r="A5283">
        <v>2463607</v>
      </c>
      <c r="B5283">
        <v>1</v>
      </c>
      <c r="C5283" t="s">
        <v>80</v>
      </c>
      <c r="D5283" t="s">
        <v>90</v>
      </c>
      <c r="E5283" t="s">
        <v>141</v>
      </c>
      <c r="F5283" t="s">
        <v>15326</v>
      </c>
      <c r="G5283" t="s">
        <v>200</v>
      </c>
      <c r="H5283" t="s">
        <v>144</v>
      </c>
      <c r="I5283" t="s">
        <v>136</v>
      </c>
      <c r="J5283" t="s">
        <v>137</v>
      </c>
      <c r="K5283" t="s">
        <v>138</v>
      </c>
      <c r="L5283" t="s">
        <v>15327</v>
      </c>
      <c r="M5283" t="s">
        <v>15328</v>
      </c>
      <c r="N5283">
        <v>3.025833333</v>
      </c>
      <c r="O5283">
        <v>0</v>
      </c>
      <c r="P5283">
        <v>2</v>
      </c>
      <c r="Q5283">
        <v>0</v>
      </c>
      <c r="R5283">
        <v>0</v>
      </c>
      <c r="S5283">
        <v>0</v>
      </c>
      <c r="T5283">
        <v>34</v>
      </c>
      <c r="U5283">
        <v>0</v>
      </c>
      <c r="V5283">
        <v>4</v>
      </c>
      <c r="W5283">
        <v>0</v>
      </c>
      <c r="X5283">
        <v>0.11250471347841415</v>
      </c>
      <c r="Y5283">
        <v>0</v>
      </c>
      <c r="Z5283">
        <v>0</v>
      </c>
      <c r="AA5283">
        <v>0</v>
      </c>
      <c r="AB5283">
        <v>388.87887178023436</v>
      </c>
      <c r="AC5283">
        <v>0</v>
      </c>
      <c r="AD5283">
        <v>622.46710041793835</v>
      </c>
      <c r="AE5283">
        <v>1011.4584769116511</v>
      </c>
    </row>
    <row r="5284" spans="1:31" x14ac:dyDescent="0.3">
      <c r="A5284">
        <v>2463707</v>
      </c>
      <c r="B5284">
        <v>1</v>
      </c>
      <c r="C5284" t="s">
        <v>80</v>
      </c>
      <c r="D5284" t="s">
        <v>97</v>
      </c>
      <c r="E5284" t="s">
        <v>173</v>
      </c>
      <c r="F5284" t="s">
        <v>15329</v>
      </c>
      <c r="G5284" t="s">
        <v>461</v>
      </c>
      <c r="H5284" t="s">
        <v>144</v>
      </c>
      <c r="I5284" t="s">
        <v>136</v>
      </c>
      <c r="J5284" t="s">
        <v>137</v>
      </c>
      <c r="K5284" t="s">
        <v>138</v>
      </c>
      <c r="L5284" t="s">
        <v>15330</v>
      </c>
      <c r="M5284" t="s">
        <v>15331</v>
      </c>
      <c r="N5284">
        <v>5.1211111110000003</v>
      </c>
      <c r="O5284">
        <v>0</v>
      </c>
      <c r="P5284">
        <v>2</v>
      </c>
      <c r="Q5284">
        <v>0</v>
      </c>
      <c r="R5284">
        <v>0</v>
      </c>
      <c r="S5284">
        <v>0</v>
      </c>
      <c r="T5284">
        <v>0</v>
      </c>
      <c r="U5284">
        <v>0</v>
      </c>
      <c r="V5284">
        <v>0</v>
      </c>
      <c r="W5284">
        <v>0</v>
      </c>
      <c r="X5284">
        <v>3.5013508433462701</v>
      </c>
      <c r="Y5284">
        <v>0</v>
      </c>
      <c r="Z5284">
        <v>0</v>
      </c>
      <c r="AA5284">
        <v>0</v>
      </c>
      <c r="AB5284">
        <v>0</v>
      </c>
      <c r="AC5284">
        <v>0</v>
      </c>
      <c r="AD5284">
        <v>0</v>
      </c>
      <c r="AE5284">
        <v>3.5013508433462701</v>
      </c>
    </row>
    <row r="5285" spans="1:31" x14ac:dyDescent="0.3">
      <c r="A5285">
        <v>2463644</v>
      </c>
      <c r="B5285">
        <v>1</v>
      </c>
      <c r="C5285" t="s">
        <v>80</v>
      </c>
      <c r="D5285" t="s">
        <v>97</v>
      </c>
      <c r="E5285" t="s">
        <v>182</v>
      </c>
      <c r="F5285" t="s">
        <v>15332</v>
      </c>
      <c r="G5285" t="s">
        <v>219</v>
      </c>
      <c r="H5285" t="s">
        <v>144</v>
      </c>
      <c r="I5285" t="s">
        <v>136</v>
      </c>
      <c r="J5285" t="s">
        <v>137</v>
      </c>
      <c r="K5285" t="s">
        <v>138</v>
      </c>
      <c r="L5285" t="s">
        <v>15333</v>
      </c>
      <c r="M5285" t="s">
        <v>15334</v>
      </c>
      <c r="N5285">
        <v>2.71</v>
      </c>
      <c r="O5285">
        <v>0</v>
      </c>
      <c r="P5285">
        <v>11</v>
      </c>
      <c r="Q5285">
        <v>0</v>
      </c>
      <c r="R5285">
        <v>0</v>
      </c>
      <c r="S5285">
        <v>0</v>
      </c>
      <c r="T5285">
        <v>0</v>
      </c>
      <c r="U5285">
        <v>0</v>
      </c>
      <c r="V5285">
        <v>0</v>
      </c>
      <c r="W5285">
        <v>0</v>
      </c>
      <c r="X5285">
        <v>20.64269302717554</v>
      </c>
      <c r="Y5285">
        <v>0</v>
      </c>
      <c r="Z5285">
        <v>0</v>
      </c>
      <c r="AA5285">
        <v>0</v>
      </c>
      <c r="AB5285">
        <v>0</v>
      </c>
      <c r="AC5285">
        <v>0</v>
      </c>
      <c r="AD5285">
        <v>0</v>
      </c>
      <c r="AE5285">
        <v>20.64269302717554</v>
      </c>
    </row>
    <row r="5286" spans="1:31" x14ac:dyDescent="0.3">
      <c r="A5286">
        <v>2463713</v>
      </c>
      <c r="B5286">
        <v>1</v>
      </c>
      <c r="C5286" t="s">
        <v>80</v>
      </c>
      <c r="D5286" t="s">
        <v>95</v>
      </c>
      <c r="E5286" t="s">
        <v>173</v>
      </c>
      <c r="F5286" t="s">
        <v>15335</v>
      </c>
      <c r="G5286" t="s">
        <v>175</v>
      </c>
      <c r="H5286" t="s">
        <v>144</v>
      </c>
      <c r="I5286" t="s">
        <v>136</v>
      </c>
      <c r="J5286" t="s">
        <v>137</v>
      </c>
      <c r="K5286" t="s">
        <v>138</v>
      </c>
      <c r="L5286" t="s">
        <v>15336</v>
      </c>
      <c r="M5286" t="s">
        <v>15337</v>
      </c>
      <c r="N5286">
        <v>5.3830555550000003</v>
      </c>
      <c r="O5286">
        <v>0</v>
      </c>
      <c r="P5286">
        <v>1</v>
      </c>
      <c r="Q5286">
        <v>0</v>
      </c>
      <c r="R5286">
        <v>0</v>
      </c>
      <c r="S5286">
        <v>0</v>
      </c>
      <c r="T5286">
        <v>0</v>
      </c>
      <c r="U5286">
        <v>0</v>
      </c>
      <c r="V5286">
        <v>0</v>
      </c>
      <c r="W5286">
        <v>0</v>
      </c>
      <c r="X5286">
        <v>2.2442138953794122</v>
      </c>
      <c r="Y5286">
        <v>0</v>
      </c>
      <c r="Z5286">
        <v>0</v>
      </c>
      <c r="AA5286">
        <v>0</v>
      </c>
      <c r="AB5286">
        <v>0</v>
      </c>
      <c r="AC5286">
        <v>0</v>
      </c>
      <c r="AD5286">
        <v>0</v>
      </c>
      <c r="AE5286">
        <v>2.2442138953794122</v>
      </c>
    </row>
    <row r="5287" spans="1:31" x14ac:dyDescent="0.3">
      <c r="A5287">
        <v>2463876</v>
      </c>
      <c r="B5287">
        <v>1</v>
      </c>
      <c r="C5287" t="s">
        <v>81</v>
      </c>
      <c r="D5287" t="s">
        <v>112</v>
      </c>
      <c r="E5287" t="s">
        <v>169</v>
      </c>
      <c r="F5287" t="s">
        <v>7308</v>
      </c>
      <c r="G5287" t="s">
        <v>149</v>
      </c>
      <c r="H5287" t="s">
        <v>135</v>
      </c>
      <c r="I5287" t="s">
        <v>136</v>
      </c>
      <c r="J5287" t="s">
        <v>137</v>
      </c>
      <c r="K5287" t="s">
        <v>138</v>
      </c>
      <c r="L5287" t="s">
        <v>15338</v>
      </c>
      <c r="M5287" t="s">
        <v>15339</v>
      </c>
      <c r="N5287">
        <v>0.22083333299999999</v>
      </c>
      <c r="O5287">
        <v>1</v>
      </c>
      <c r="P5287">
        <v>0</v>
      </c>
      <c r="Q5287">
        <v>92</v>
      </c>
      <c r="R5287">
        <v>23</v>
      </c>
      <c r="S5287">
        <v>5</v>
      </c>
      <c r="T5287">
        <v>0</v>
      </c>
      <c r="U5287">
        <v>1</v>
      </c>
      <c r="V5287">
        <v>0</v>
      </c>
      <c r="W5287">
        <v>5.8172613989212502E-2</v>
      </c>
      <c r="X5287">
        <v>0</v>
      </c>
      <c r="Y5287">
        <v>8.6520928077046833</v>
      </c>
      <c r="Z5287">
        <v>0.69316806371540374</v>
      </c>
      <c r="AA5287">
        <v>3.3984377839707394</v>
      </c>
      <c r="AB5287">
        <v>0</v>
      </c>
      <c r="AC5287">
        <v>1.4235673346756721</v>
      </c>
      <c r="AD5287">
        <v>0</v>
      </c>
      <c r="AE5287">
        <v>14.225438604055713</v>
      </c>
    </row>
    <row r="5288" spans="1:31" x14ac:dyDescent="0.3">
      <c r="A5288">
        <v>2463627</v>
      </c>
      <c r="B5288">
        <v>1</v>
      </c>
      <c r="C5288" t="s">
        <v>81</v>
      </c>
      <c r="D5288" t="s">
        <v>128</v>
      </c>
      <c r="E5288" t="s">
        <v>147</v>
      </c>
      <c r="F5288" t="s">
        <v>15340</v>
      </c>
      <c r="G5288" t="s">
        <v>226</v>
      </c>
      <c r="H5288" t="s">
        <v>135</v>
      </c>
      <c r="I5288" t="s">
        <v>136</v>
      </c>
      <c r="J5288" t="s">
        <v>137</v>
      </c>
      <c r="K5288" t="s">
        <v>162</v>
      </c>
      <c r="L5288" t="s">
        <v>15341</v>
      </c>
      <c r="M5288" t="s">
        <v>15342</v>
      </c>
      <c r="N5288">
        <v>3.7211111109999999</v>
      </c>
      <c r="O5288">
        <v>0</v>
      </c>
      <c r="P5288">
        <v>39</v>
      </c>
      <c r="Q5288">
        <v>0</v>
      </c>
      <c r="R5288">
        <v>2</v>
      </c>
      <c r="S5288">
        <v>0</v>
      </c>
      <c r="T5288">
        <v>12</v>
      </c>
      <c r="U5288">
        <v>0</v>
      </c>
      <c r="V5288">
        <v>0</v>
      </c>
      <c r="W5288">
        <v>0</v>
      </c>
      <c r="X5288">
        <v>26.124119904186376</v>
      </c>
      <c r="Y5288">
        <v>0</v>
      </c>
      <c r="Z5288">
        <v>21.60238948873349</v>
      </c>
      <c r="AA5288">
        <v>0</v>
      </c>
      <c r="AB5288">
        <v>160.81366050327486</v>
      </c>
      <c r="AC5288">
        <v>0</v>
      </c>
      <c r="AD5288">
        <v>0</v>
      </c>
      <c r="AE5288">
        <v>208.54016989619473</v>
      </c>
    </row>
    <row r="5289" spans="1:31" x14ac:dyDescent="0.3">
      <c r="A5289">
        <v>2463730</v>
      </c>
      <c r="B5289">
        <v>1</v>
      </c>
      <c r="C5289" t="s">
        <v>80</v>
      </c>
      <c r="D5289" t="s">
        <v>99</v>
      </c>
      <c r="E5289" t="s">
        <v>141</v>
      </c>
      <c r="F5289" t="s">
        <v>15343</v>
      </c>
      <c r="G5289" t="s">
        <v>143</v>
      </c>
      <c r="H5289" t="s">
        <v>144</v>
      </c>
      <c r="I5289" t="s">
        <v>136</v>
      </c>
      <c r="J5289" t="s">
        <v>137</v>
      </c>
      <c r="K5289" t="s">
        <v>138</v>
      </c>
      <c r="L5289" t="s">
        <v>15344</v>
      </c>
      <c r="M5289" t="s">
        <v>15345</v>
      </c>
      <c r="N5289">
        <v>0.90111111099999996</v>
      </c>
      <c r="O5289">
        <v>0</v>
      </c>
      <c r="P5289">
        <v>23</v>
      </c>
      <c r="Q5289">
        <v>0</v>
      </c>
      <c r="R5289">
        <v>1</v>
      </c>
      <c r="S5289">
        <v>0</v>
      </c>
      <c r="T5289">
        <v>1</v>
      </c>
      <c r="U5289">
        <v>0</v>
      </c>
      <c r="V5289">
        <v>0</v>
      </c>
      <c r="W5289">
        <v>0</v>
      </c>
      <c r="X5289">
        <v>3.9203313588688378</v>
      </c>
      <c r="Y5289">
        <v>0</v>
      </c>
      <c r="Z5289">
        <v>0</v>
      </c>
      <c r="AA5289">
        <v>0</v>
      </c>
      <c r="AB5289">
        <v>0.12317939465648632</v>
      </c>
      <c r="AC5289">
        <v>0</v>
      </c>
      <c r="AD5289">
        <v>0</v>
      </c>
      <c r="AE5289">
        <v>4.0435107535253243</v>
      </c>
    </row>
    <row r="5290" spans="1:31" x14ac:dyDescent="0.3">
      <c r="A5290">
        <v>2464108</v>
      </c>
      <c r="B5290">
        <v>1</v>
      </c>
      <c r="C5290" t="s">
        <v>81</v>
      </c>
      <c r="D5290" t="s">
        <v>124</v>
      </c>
      <c r="E5290" t="s">
        <v>141</v>
      </c>
      <c r="F5290" t="s">
        <v>15346</v>
      </c>
      <c r="G5290" t="s">
        <v>156</v>
      </c>
      <c r="H5290" t="s">
        <v>144</v>
      </c>
      <c r="I5290" t="s">
        <v>136</v>
      </c>
      <c r="J5290" t="s">
        <v>137</v>
      </c>
      <c r="K5290" t="s">
        <v>138</v>
      </c>
      <c r="L5290" t="s">
        <v>15347</v>
      </c>
      <c r="M5290" t="s">
        <v>15348</v>
      </c>
      <c r="N5290">
        <v>1.781666666</v>
      </c>
      <c r="O5290">
        <v>0</v>
      </c>
      <c r="P5290">
        <v>77</v>
      </c>
      <c r="Q5290">
        <v>0</v>
      </c>
      <c r="R5290">
        <v>0</v>
      </c>
      <c r="S5290">
        <v>0</v>
      </c>
      <c r="T5290">
        <v>1</v>
      </c>
      <c r="U5290">
        <v>0</v>
      </c>
      <c r="V5290">
        <v>0</v>
      </c>
      <c r="W5290">
        <v>0</v>
      </c>
      <c r="X5290">
        <v>28.520009241007219</v>
      </c>
      <c r="Y5290">
        <v>0</v>
      </c>
      <c r="Z5290">
        <v>0</v>
      </c>
      <c r="AA5290">
        <v>0</v>
      </c>
      <c r="AB5290">
        <v>0</v>
      </c>
      <c r="AC5290">
        <v>0</v>
      </c>
      <c r="AD5290">
        <v>0</v>
      </c>
      <c r="AE5290">
        <v>28.520009241007219</v>
      </c>
    </row>
    <row r="5291" spans="1:31" x14ac:dyDescent="0.3">
      <c r="A5291">
        <v>2463896</v>
      </c>
      <c r="B5291">
        <v>1</v>
      </c>
      <c r="C5291" t="s">
        <v>81</v>
      </c>
      <c r="D5291" t="s">
        <v>119</v>
      </c>
      <c r="E5291" t="s">
        <v>141</v>
      </c>
      <c r="F5291" t="s">
        <v>15349</v>
      </c>
      <c r="G5291" t="s">
        <v>156</v>
      </c>
      <c r="H5291" t="s">
        <v>144</v>
      </c>
      <c r="I5291" t="s">
        <v>136</v>
      </c>
      <c r="J5291" t="s">
        <v>137</v>
      </c>
      <c r="K5291" t="s">
        <v>138</v>
      </c>
      <c r="L5291" t="s">
        <v>15350</v>
      </c>
      <c r="M5291" t="s">
        <v>15351</v>
      </c>
      <c r="N5291">
        <v>2.926666666</v>
      </c>
      <c r="O5291">
        <v>0</v>
      </c>
      <c r="P5291">
        <v>27</v>
      </c>
      <c r="Q5291">
        <v>0</v>
      </c>
      <c r="R5291">
        <v>2</v>
      </c>
      <c r="S5291">
        <v>0</v>
      </c>
      <c r="T5291">
        <v>0</v>
      </c>
      <c r="U5291">
        <v>0</v>
      </c>
      <c r="V5291">
        <v>0</v>
      </c>
      <c r="W5291">
        <v>0</v>
      </c>
      <c r="X5291">
        <v>11.606693299026601</v>
      </c>
      <c r="Y5291">
        <v>0</v>
      </c>
      <c r="Z5291">
        <v>6.7058801935913213</v>
      </c>
      <c r="AA5291">
        <v>0</v>
      </c>
      <c r="AB5291">
        <v>0</v>
      </c>
      <c r="AC5291">
        <v>0</v>
      </c>
      <c r="AD5291">
        <v>0</v>
      </c>
      <c r="AE5291">
        <v>18.312573492617922</v>
      </c>
    </row>
    <row r="5292" spans="1:31" x14ac:dyDescent="0.3">
      <c r="A5292">
        <v>2463796</v>
      </c>
      <c r="B5292">
        <v>1</v>
      </c>
      <c r="C5292" t="s">
        <v>81</v>
      </c>
      <c r="D5292" t="s">
        <v>128</v>
      </c>
      <c r="E5292" t="s">
        <v>169</v>
      </c>
      <c r="F5292" t="s">
        <v>15352</v>
      </c>
      <c r="G5292" t="s">
        <v>149</v>
      </c>
      <c r="H5292" t="s">
        <v>135</v>
      </c>
      <c r="I5292" t="s">
        <v>136</v>
      </c>
      <c r="J5292" t="s">
        <v>137</v>
      </c>
      <c r="K5292" t="s">
        <v>138</v>
      </c>
      <c r="L5292" t="s">
        <v>15353</v>
      </c>
      <c r="M5292" t="s">
        <v>15354</v>
      </c>
      <c r="N5292">
        <v>0.177777777</v>
      </c>
      <c r="O5292">
        <v>4</v>
      </c>
      <c r="P5292">
        <v>12158</v>
      </c>
      <c r="Q5292">
        <v>13</v>
      </c>
      <c r="R5292">
        <v>157</v>
      </c>
      <c r="S5292">
        <v>24</v>
      </c>
      <c r="T5292">
        <v>1003</v>
      </c>
      <c r="U5292">
        <v>9</v>
      </c>
      <c r="V5292">
        <v>1</v>
      </c>
      <c r="W5292">
        <v>0.24029485373735482</v>
      </c>
      <c r="X5292">
        <v>495.34279632416286</v>
      </c>
      <c r="Y5292">
        <v>1.9214419156408127</v>
      </c>
      <c r="Z5292">
        <v>8.1712215263565255</v>
      </c>
      <c r="AA5292">
        <v>61.725184033989684</v>
      </c>
      <c r="AB5292">
        <v>243.90694767233569</v>
      </c>
      <c r="AC5292">
        <v>344.26924681923634</v>
      </c>
      <c r="AD5292">
        <v>4.0869552600243342</v>
      </c>
      <c r="AE5292">
        <v>1159.6640884054837</v>
      </c>
    </row>
    <row r="5293" spans="1:31" x14ac:dyDescent="0.3">
      <c r="A5293">
        <v>2463939</v>
      </c>
      <c r="B5293">
        <v>1</v>
      </c>
      <c r="C5293" t="s">
        <v>80</v>
      </c>
      <c r="D5293" t="s">
        <v>97</v>
      </c>
      <c r="E5293" t="s">
        <v>141</v>
      </c>
      <c r="F5293" t="s">
        <v>14749</v>
      </c>
      <c r="G5293" t="s">
        <v>156</v>
      </c>
      <c r="H5293" t="s">
        <v>144</v>
      </c>
      <c r="I5293" t="s">
        <v>136</v>
      </c>
      <c r="J5293" t="s">
        <v>137</v>
      </c>
      <c r="K5293" t="s">
        <v>138</v>
      </c>
      <c r="L5293" t="s">
        <v>15355</v>
      </c>
      <c r="M5293" t="s">
        <v>15356</v>
      </c>
      <c r="N5293">
        <v>2.403333333</v>
      </c>
      <c r="O5293">
        <v>0</v>
      </c>
      <c r="P5293">
        <v>23</v>
      </c>
      <c r="Q5293">
        <v>0</v>
      </c>
      <c r="R5293">
        <v>8</v>
      </c>
      <c r="S5293">
        <v>0</v>
      </c>
      <c r="T5293">
        <v>4</v>
      </c>
      <c r="U5293">
        <v>0</v>
      </c>
      <c r="V5293">
        <v>0</v>
      </c>
      <c r="W5293">
        <v>0</v>
      </c>
      <c r="X5293">
        <v>27.010555468987562</v>
      </c>
      <c r="Y5293">
        <v>0</v>
      </c>
      <c r="Z5293">
        <v>3.8155433833090839</v>
      </c>
      <c r="AA5293">
        <v>0</v>
      </c>
      <c r="AB5293">
        <v>4.4057772292248121</v>
      </c>
      <c r="AC5293">
        <v>0</v>
      </c>
      <c r="AD5293">
        <v>0</v>
      </c>
      <c r="AE5293">
        <v>35.231876081521456</v>
      </c>
    </row>
    <row r="5294" spans="1:31" x14ac:dyDescent="0.3">
      <c r="A5294">
        <v>2464039</v>
      </c>
      <c r="B5294">
        <v>1</v>
      </c>
      <c r="C5294" t="s">
        <v>80</v>
      </c>
      <c r="D5294" t="s">
        <v>88</v>
      </c>
      <c r="E5294" t="s">
        <v>182</v>
      </c>
      <c r="F5294" t="s">
        <v>15357</v>
      </c>
      <c r="G5294" t="s">
        <v>410</v>
      </c>
      <c r="H5294" t="s">
        <v>144</v>
      </c>
      <c r="I5294" t="s">
        <v>136</v>
      </c>
      <c r="J5294" t="s">
        <v>137</v>
      </c>
      <c r="K5294" t="s">
        <v>138</v>
      </c>
      <c r="L5294" t="s">
        <v>15358</v>
      </c>
      <c r="M5294" t="s">
        <v>15359</v>
      </c>
      <c r="N5294">
        <v>2.0297222220000002</v>
      </c>
      <c r="O5294">
        <v>0</v>
      </c>
      <c r="P5294">
        <v>23</v>
      </c>
      <c r="Q5294">
        <v>0</v>
      </c>
      <c r="R5294">
        <v>0</v>
      </c>
      <c r="S5294">
        <v>0</v>
      </c>
      <c r="T5294">
        <v>0</v>
      </c>
      <c r="U5294">
        <v>0</v>
      </c>
      <c r="V5294">
        <v>0</v>
      </c>
      <c r="W5294">
        <v>0</v>
      </c>
      <c r="X5294">
        <v>13.274191830939177</v>
      </c>
      <c r="Y5294">
        <v>0</v>
      </c>
      <c r="Z5294">
        <v>0</v>
      </c>
      <c r="AA5294">
        <v>0</v>
      </c>
      <c r="AB5294">
        <v>0</v>
      </c>
      <c r="AC5294">
        <v>0</v>
      </c>
      <c r="AD5294">
        <v>0</v>
      </c>
      <c r="AE5294">
        <v>13.274191830939177</v>
      </c>
    </row>
    <row r="5295" spans="1:31" x14ac:dyDescent="0.3">
      <c r="A5295">
        <v>2463604</v>
      </c>
      <c r="B5295">
        <v>1</v>
      </c>
      <c r="C5295" t="s">
        <v>80</v>
      </c>
      <c r="D5295" t="s">
        <v>103</v>
      </c>
      <c r="E5295" t="s">
        <v>173</v>
      </c>
      <c r="F5295" t="s">
        <v>15360</v>
      </c>
      <c r="G5295" t="s">
        <v>179</v>
      </c>
      <c r="H5295" t="s">
        <v>144</v>
      </c>
      <c r="I5295" t="s">
        <v>136</v>
      </c>
      <c r="J5295" t="s">
        <v>137</v>
      </c>
      <c r="K5295" t="s">
        <v>138</v>
      </c>
      <c r="L5295" t="s">
        <v>15361</v>
      </c>
      <c r="M5295" t="s">
        <v>15362</v>
      </c>
      <c r="N5295">
        <v>0.42416666600000003</v>
      </c>
      <c r="O5295">
        <v>0</v>
      </c>
      <c r="P5295">
        <v>3</v>
      </c>
      <c r="Q5295">
        <v>0</v>
      </c>
      <c r="R5295">
        <v>0</v>
      </c>
      <c r="S5295">
        <v>0</v>
      </c>
      <c r="T5295">
        <v>0</v>
      </c>
      <c r="U5295">
        <v>0</v>
      </c>
      <c r="V5295">
        <v>0</v>
      </c>
      <c r="W5295">
        <v>0</v>
      </c>
      <c r="X5295">
        <v>0.30491097594679384</v>
      </c>
      <c r="Y5295">
        <v>0</v>
      </c>
      <c r="Z5295">
        <v>0</v>
      </c>
      <c r="AA5295">
        <v>0</v>
      </c>
      <c r="AB5295">
        <v>0</v>
      </c>
      <c r="AC5295">
        <v>0</v>
      </c>
      <c r="AD5295">
        <v>0</v>
      </c>
      <c r="AE5295">
        <v>0.30491097594679384</v>
      </c>
    </row>
    <row r="5296" spans="1:31" x14ac:dyDescent="0.3">
      <c r="A5296">
        <v>2464002</v>
      </c>
      <c r="B5296">
        <v>1</v>
      </c>
      <c r="C5296" t="s">
        <v>80</v>
      </c>
      <c r="D5296" t="s">
        <v>106</v>
      </c>
      <c r="E5296" t="s">
        <v>159</v>
      </c>
      <c r="F5296" t="s">
        <v>15363</v>
      </c>
      <c r="G5296" t="s">
        <v>725</v>
      </c>
      <c r="H5296" t="s">
        <v>144</v>
      </c>
      <c r="I5296" t="s">
        <v>136</v>
      </c>
      <c r="J5296" t="s">
        <v>137</v>
      </c>
      <c r="K5296" t="s">
        <v>138</v>
      </c>
      <c r="L5296" t="s">
        <v>15364</v>
      </c>
      <c r="M5296" t="s">
        <v>15365</v>
      </c>
      <c r="N5296">
        <v>2.3294444439999999</v>
      </c>
      <c r="O5296">
        <v>0</v>
      </c>
      <c r="P5296">
        <v>0</v>
      </c>
      <c r="Q5296">
        <v>0</v>
      </c>
      <c r="R5296">
        <v>13</v>
      </c>
      <c r="S5296">
        <v>0</v>
      </c>
      <c r="T5296">
        <v>3</v>
      </c>
      <c r="U5296">
        <v>0</v>
      </c>
      <c r="V5296">
        <v>0</v>
      </c>
      <c r="W5296">
        <v>0</v>
      </c>
      <c r="X5296">
        <v>0</v>
      </c>
      <c r="Y5296">
        <v>0</v>
      </c>
      <c r="Z5296">
        <v>43.455250953651316</v>
      </c>
      <c r="AA5296">
        <v>0</v>
      </c>
      <c r="AB5296">
        <v>2.6850461473072982</v>
      </c>
      <c r="AC5296">
        <v>0</v>
      </c>
      <c r="AD5296">
        <v>0</v>
      </c>
      <c r="AE5296">
        <v>46.140297100958612</v>
      </c>
    </row>
    <row r="5297" spans="1:31" x14ac:dyDescent="0.3">
      <c r="A5297">
        <v>2463693</v>
      </c>
      <c r="B5297">
        <v>1</v>
      </c>
      <c r="C5297" t="s">
        <v>80</v>
      </c>
      <c r="D5297" t="s">
        <v>105</v>
      </c>
      <c r="E5297" t="s">
        <v>169</v>
      </c>
      <c r="F5297" t="s">
        <v>15366</v>
      </c>
      <c r="G5297" t="s">
        <v>679</v>
      </c>
      <c r="H5297" t="s">
        <v>135</v>
      </c>
      <c r="I5297" t="s">
        <v>136</v>
      </c>
      <c r="J5297" t="s">
        <v>137</v>
      </c>
      <c r="K5297" t="s">
        <v>138</v>
      </c>
      <c r="L5297" t="s">
        <v>15367</v>
      </c>
      <c r="M5297" t="s">
        <v>15368</v>
      </c>
      <c r="N5297">
        <v>3.4283333329999999</v>
      </c>
      <c r="O5297">
        <v>0</v>
      </c>
      <c r="P5297">
        <v>1664</v>
      </c>
      <c r="Q5297">
        <v>0</v>
      </c>
      <c r="R5297">
        <v>0</v>
      </c>
      <c r="S5297">
        <v>0</v>
      </c>
      <c r="T5297">
        <v>173</v>
      </c>
      <c r="U5297">
        <v>0</v>
      </c>
      <c r="V5297">
        <v>0</v>
      </c>
      <c r="W5297">
        <v>0</v>
      </c>
      <c r="X5297">
        <v>1846.0074351191117</v>
      </c>
      <c r="Y5297">
        <v>0</v>
      </c>
      <c r="Z5297">
        <v>0</v>
      </c>
      <c r="AA5297">
        <v>0</v>
      </c>
      <c r="AB5297">
        <v>1638.9364654529868</v>
      </c>
      <c r="AC5297">
        <v>0</v>
      </c>
      <c r="AD5297">
        <v>0</v>
      </c>
      <c r="AE5297">
        <v>3484.9439005720988</v>
      </c>
    </row>
    <row r="5298" spans="1:31" x14ac:dyDescent="0.3">
      <c r="A5298">
        <v>2463991</v>
      </c>
      <c r="B5298">
        <v>1</v>
      </c>
      <c r="C5298" t="s">
        <v>81</v>
      </c>
      <c r="D5298" t="s">
        <v>118</v>
      </c>
      <c r="E5298" t="s">
        <v>141</v>
      </c>
      <c r="F5298" t="s">
        <v>15369</v>
      </c>
      <c r="G5298" t="s">
        <v>156</v>
      </c>
      <c r="H5298" t="s">
        <v>144</v>
      </c>
      <c r="I5298" t="s">
        <v>136</v>
      </c>
      <c r="J5298" t="s">
        <v>137</v>
      </c>
      <c r="K5298" t="s">
        <v>138</v>
      </c>
      <c r="L5298" t="s">
        <v>15370</v>
      </c>
      <c r="M5298" t="s">
        <v>15371</v>
      </c>
      <c r="N5298">
        <v>1.2297222219999999</v>
      </c>
      <c r="O5298">
        <v>0</v>
      </c>
      <c r="P5298">
        <v>30</v>
      </c>
      <c r="Q5298">
        <v>0</v>
      </c>
      <c r="R5298">
        <v>0</v>
      </c>
      <c r="S5298">
        <v>0</v>
      </c>
      <c r="T5298">
        <v>0</v>
      </c>
      <c r="U5298">
        <v>0</v>
      </c>
      <c r="V5298">
        <v>0</v>
      </c>
      <c r="W5298">
        <v>0</v>
      </c>
      <c r="X5298">
        <v>10.292038460627662</v>
      </c>
      <c r="Y5298">
        <v>0</v>
      </c>
      <c r="Z5298">
        <v>0</v>
      </c>
      <c r="AA5298">
        <v>0</v>
      </c>
      <c r="AB5298">
        <v>0</v>
      </c>
      <c r="AC5298">
        <v>0</v>
      </c>
      <c r="AD5298">
        <v>0</v>
      </c>
      <c r="AE5298">
        <v>10.292038460627662</v>
      </c>
    </row>
    <row r="5299" spans="1:31" x14ac:dyDescent="0.3">
      <c r="A5299">
        <v>2463968</v>
      </c>
      <c r="B5299">
        <v>1</v>
      </c>
      <c r="C5299" t="s">
        <v>80</v>
      </c>
      <c r="D5299" t="s">
        <v>97</v>
      </c>
      <c r="E5299" t="s">
        <v>141</v>
      </c>
      <c r="F5299" t="s">
        <v>3784</v>
      </c>
      <c r="G5299" t="s">
        <v>156</v>
      </c>
      <c r="H5299" t="s">
        <v>144</v>
      </c>
      <c r="I5299" t="s">
        <v>136</v>
      </c>
      <c r="J5299" t="s">
        <v>137</v>
      </c>
      <c r="K5299" t="s">
        <v>138</v>
      </c>
      <c r="L5299" t="s">
        <v>15372</v>
      </c>
      <c r="M5299" t="s">
        <v>15373</v>
      </c>
      <c r="N5299">
        <v>1.2852777769999999</v>
      </c>
      <c r="O5299">
        <v>0</v>
      </c>
      <c r="P5299">
        <v>54</v>
      </c>
      <c r="Q5299">
        <v>0</v>
      </c>
      <c r="R5299">
        <v>1</v>
      </c>
      <c r="S5299">
        <v>0</v>
      </c>
      <c r="T5299">
        <v>7</v>
      </c>
      <c r="U5299">
        <v>0</v>
      </c>
      <c r="V5299">
        <v>0</v>
      </c>
      <c r="W5299">
        <v>0</v>
      </c>
      <c r="X5299">
        <v>45.054966187349962</v>
      </c>
      <c r="Y5299">
        <v>0</v>
      </c>
      <c r="Z5299">
        <v>8.8106358339248375E-2</v>
      </c>
      <c r="AA5299">
        <v>0</v>
      </c>
      <c r="AB5299">
        <v>2.9325422490472053</v>
      </c>
      <c r="AC5299">
        <v>0</v>
      </c>
      <c r="AD5299">
        <v>0</v>
      </c>
      <c r="AE5299">
        <v>48.07561479473641</v>
      </c>
    </row>
    <row r="5300" spans="1:31" x14ac:dyDescent="0.3">
      <c r="A5300">
        <v>2464054</v>
      </c>
      <c r="B5300">
        <v>1</v>
      </c>
      <c r="C5300" t="s">
        <v>80</v>
      </c>
      <c r="D5300" t="s">
        <v>83</v>
      </c>
      <c r="E5300" t="s">
        <v>173</v>
      </c>
      <c r="F5300" t="s">
        <v>15374</v>
      </c>
      <c r="G5300" t="s">
        <v>179</v>
      </c>
      <c r="H5300" t="s">
        <v>144</v>
      </c>
      <c r="I5300" t="s">
        <v>136</v>
      </c>
      <c r="J5300" t="s">
        <v>137</v>
      </c>
      <c r="K5300" t="s">
        <v>138</v>
      </c>
      <c r="L5300" t="s">
        <v>15375</v>
      </c>
      <c r="M5300" t="s">
        <v>15376</v>
      </c>
      <c r="N5300">
        <v>1.5533333330000001</v>
      </c>
      <c r="O5300">
        <v>0</v>
      </c>
      <c r="P5300">
        <v>26</v>
      </c>
      <c r="Q5300">
        <v>0</v>
      </c>
      <c r="R5300">
        <v>0</v>
      </c>
      <c r="S5300">
        <v>0</v>
      </c>
      <c r="T5300">
        <v>4</v>
      </c>
      <c r="U5300">
        <v>0</v>
      </c>
      <c r="V5300">
        <v>0</v>
      </c>
      <c r="W5300">
        <v>0</v>
      </c>
      <c r="X5300">
        <v>11.003278710110132</v>
      </c>
      <c r="Y5300">
        <v>0</v>
      </c>
      <c r="Z5300">
        <v>0</v>
      </c>
      <c r="AA5300">
        <v>0</v>
      </c>
      <c r="AB5300">
        <v>2.3941393576489109</v>
      </c>
      <c r="AC5300">
        <v>0</v>
      </c>
      <c r="AD5300">
        <v>0</v>
      </c>
      <c r="AE5300">
        <v>13.397418067759043</v>
      </c>
    </row>
    <row r="5301" spans="1:31" x14ac:dyDescent="0.3">
      <c r="A5301">
        <v>2463613</v>
      </c>
      <c r="B5301">
        <v>1</v>
      </c>
      <c r="C5301" t="s">
        <v>80</v>
      </c>
      <c r="D5301" t="s">
        <v>108</v>
      </c>
      <c r="E5301" t="s">
        <v>141</v>
      </c>
      <c r="F5301" t="s">
        <v>15377</v>
      </c>
      <c r="G5301" t="s">
        <v>226</v>
      </c>
      <c r="H5301" t="s">
        <v>144</v>
      </c>
      <c r="I5301" t="s">
        <v>136</v>
      </c>
      <c r="J5301" t="s">
        <v>137</v>
      </c>
      <c r="K5301" t="s">
        <v>162</v>
      </c>
      <c r="L5301" t="s">
        <v>15378</v>
      </c>
      <c r="M5301" t="s">
        <v>15379</v>
      </c>
      <c r="N5301">
        <v>9.1777777769999993</v>
      </c>
      <c r="O5301">
        <v>0</v>
      </c>
      <c r="P5301">
        <v>24</v>
      </c>
      <c r="Q5301">
        <v>0</v>
      </c>
      <c r="R5301">
        <v>3</v>
      </c>
      <c r="S5301">
        <v>0</v>
      </c>
      <c r="T5301">
        <v>1</v>
      </c>
      <c r="U5301">
        <v>0</v>
      </c>
      <c r="V5301">
        <v>0</v>
      </c>
      <c r="W5301">
        <v>0</v>
      </c>
      <c r="X5301">
        <v>18.661065213644843</v>
      </c>
      <c r="Y5301">
        <v>0</v>
      </c>
      <c r="Z5301">
        <v>4.5034791859324184</v>
      </c>
      <c r="AA5301">
        <v>0</v>
      </c>
      <c r="AB5301">
        <v>0.32718348082934567</v>
      </c>
      <c r="AC5301">
        <v>0</v>
      </c>
      <c r="AD5301">
        <v>0</v>
      </c>
      <c r="AE5301">
        <v>23.491727880406604</v>
      </c>
    </row>
    <row r="5302" spans="1:31" x14ac:dyDescent="0.3">
      <c r="A5302">
        <v>2463699</v>
      </c>
      <c r="B5302">
        <v>1</v>
      </c>
      <c r="C5302" t="s">
        <v>80</v>
      </c>
      <c r="D5302" t="s">
        <v>87</v>
      </c>
      <c r="E5302" t="s">
        <v>169</v>
      </c>
      <c r="F5302" t="s">
        <v>15380</v>
      </c>
      <c r="G5302" t="s">
        <v>226</v>
      </c>
      <c r="H5302" t="s">
        <v>135</v>
      </c>
      <c r="I5302" t="s">
        <v>136</v>
      </c>
      <c r="J5302" t="s">
        <v>137</v>
      </c>
      <c r="K5302" t="s">
        <v>162</v>
      </c>
      <c r="L5302" t="s">
        <v>15381</v>
      </c>
      <c r="M5302" t="s">
        <v>15382</v>
      </c>
      <c r="N5302">
        <v>0.92083333300000003</v>
      </c>
      <c r="O5302">
        <v>0</v>
      </c>
      <c r="P5302">
        <v>0</v>
      </c>
      <c r="Q5302">
        <v>0</v>
      </c>
      <c r="R5302">
        <v>0</v>
      </c>
      <c r="S5302">
        <v>1</v>
      </c>
      <c r="T5302">
        <v>0</v>
      </c>
      <c r="U5302">
        <v>0</v>
      </c>
      <c r="V5302">
        <v>0</v>
      </c>
      <c r="W5302">
        <v>0</v>
      </c>
      <c r="X5302">
        <v>0</v>
      </c>
      <c r="Y5302">
        <v>0</v>
      </c>
      <c r="Z5302">
        <v>0</v>
      </c>
      <c r="AA5302">
        <v>273.4816376007463</v>
      </c>
      <c r="AB5302">
        <v>0</v>
      </c>
      <c r="AC5302">
        <v>0</v>
      </c>
      <c r="AD5302">
        <v>0</v>
      </c>
      <c r="AE5302">
        <v>273.4816376007463</v>
      </c>
    </row>
    <row r="5303" spans="1:31" x14ac:dyDescent="0.3">
      <c r="A5303">
        <v>2463862</v>
      </c>
      <c r="B5303">
        <v>1</v>
      </c>
      <c r="C5303" t="s">
        <v>80</v>
      </c>
      <c r="D5303" t="s">
        <v>86</v>
      </c>
      <c r="E5303" t="s">
        <v>173</v>
      </c>
      <c r="F5303" t="s">
        <v>15383</v>
      </c>
      <c r="G5303" t="s">
        <v>219</v>
      </c>
      <c r="H5303" t="s">
        <v>144</v>
      </c>
      <c r="I5303" t="s">
        <v>136</v>
      </c>
      <c r="J5303" t="s">
        <v>3</v>
      </c>
      <c r="K5303" t="s">
        <v>138</v>
      </c>
      <c r="L5303" t="s">
        <v>15384</v>
      </c>
      <c r="M5303" t="s">
        <v>15385</v>
      </c>
      <c r="N5303">
        <v>1.572777777</v>
      </c>
      <c r="O5303">
        <v>0</v>
      </c>
      <c r="P5303">
        <v>1</v>
      </c>
      <c r="Q5303">
        <v>0</v>
      </c>
      <c r="R5303">
        <v>0</v>
      </c>
      <c r="S5303">
        <v>0</v>
      </c>
      <c r="T5303">
        <v>0</v>
      </c>
      <c r="U5303">
        <v>0</v>
      </c>
      <c r="V5303">
        <v>0</v>
      </c>
      <c r="W5303">
        <v>0</v>
      </c>
      <c r="X5303">
        <v>0.35245457890368792</v>
      </c>
      <c r="Y5303">
        <v>0</v>
      </c>
      <c r="Z5303">
        <v>0</v>
      </c>
      <c r="AA5303">
        <v>0</v>
      </c>
      <c r="AB5303">
        <v>0</v>
      </c>
      <c r="AC5303">
        <v>0</v>
      </c>
      <c r="AD5303">
        <v>0</v>
      </c>
      <c r="AE5303">
        <v>0.35245457890368792</v>
      </c>
    </row>
    <row r="5304" spans="1:31" x14ac:dyDescent="0.3">
      <c r="A5304">
        <v>2463756</v>
      </c>
      <c r="B5304">
        <v>1</v>
      </c>
      <c r="C5304" t="s">
        <v>80</v>
      </c>
      <c r="D5304" t="s">
        <v>87</v>
      </c>
      <c r="E5304" t="s">
        <v>169</v>
      </c>
      <c r="F5304" t="s">
        <v>15386</v>
      </c>
      <c r="G5304" t="s">
        <v>226</v>
      </c>
      <c r="H5304" t="s">
        <v>135</v>
      </c>
      <c r="I5304" t="s">
        <v>136</v>
      </c>
      <c r="J5304" t="s">
        <v>137</v>
      </c>
      <c r="K5304" t="s">
        <v>162</v>
      </c>
      <c r="L5304" t="s">
        <v>15387</v>
      </c>
      <c r="M5304" t="s">
        <v>15388</v>
      </c>
      <c r="N5304">
        <v>0.91</v>
      </c>
      <c r="O5304">
        <v>0</v>
      </c>
      <c r="P5304">
        <v>0</v>
      </c>
      <c r="Q5304">
        <v>0</v>
      </c>
      <c r="R5304">
        <v>0</v>
      </c>
      <c r="S5304">
        <v>4</v>
      </c>
      <c r="T5304">
        <v>19</v>
      </c>
      <c r="U5304">
        <v>10</v>
      </c>
      <c r="V5304">
        <v>4</v>
      </c>
      <c r="W5304">
        <v>0</v>
      </c>
      <c r="X5304">
        <v>0</v>
      </c>
      <c r="Y5304">
        <v>0</v>
      </c>
      <c r="Z5304">
        <v>0</v>
      </c>
      <c r="AA5304">
        <v>29.775619385307955</v>
      </c>
      <c r="AB5304">
        <v>107.23249442933491</v>
      </c>
      <c r="AC5304">
        <v>835.01394959221966</v>
      </c>
      <c r="AD5304">
        <v>213.5189259836294</v>
      </c>
      <c r="AE5304">
        <v>1185.5409893904921</v>
      </c>
    </row>
    <row r="5305" spans="1:31" x14ac:dyDescent="0.3">
      <c r="A5305">
        <v>2463550</v>
      </c>
      <c r="B5305">
        <v>1</v>
      </c>
      <c r="C5305" t="s">
        <v>80</v>
      </c>
      <c r="D5305" t="s">
        <v>85</v>
      </c>
      <c r="E5305" t="s">
        <v>182</v>
      </c>
      <c r="F5305" t="s">
        <v>12197</v>
      </c>
      <c r="G5305" t="s">
        <v>156</v>
      </c>
      <c r="H5305" t="s">
        <v>144</v>
      </c>
      <c r="I5305" t="s">
        <v>136</v>
      </c>
      <c r="J5305" t="s">
        <v>137</v>
      </c>
      <c r="K5305" t="s">
        <v>138</v>
      </c>
      <c r="L5305" t="s">
        <v>15389</v>
      </c>
      <c r="M5305" t="s">
        <v>15390</v>
      </c>
      <c r="N5305">
        <v>0.86583333299999998</v>
      </c>
      <c r="O5305">
        <v>0</v>
      </c>
      <c r="P5305">
        <v>64</v>
      </c>
      <c r="Q5305">
        <v>0</v>
      </c>
      <c r="R5305">
        <v>0</v>
      </c>
      <c r="S5305">
        <v>0</v>
      </c>
      <c r="T5305">
        <v>32</v>
      </c>
      <c r="U5305">
        <v>0</v>
      </c>
      <c r="V5305">
        <v>0</v>
      </c>
      <c r="W5305">
        <v>0</v>
      </c>
      <c r="X5305">
        <v>19.633063864145068</v>
      </c>
      <c r="Y5305">
        <v>0</v>
      </c>
      <c r="Z5305">
        <v>0</v>
      </c>
      <c r="AA5305">
        <v>0</v>
      </c>
      <c r="AB5305">
        <v>21.179378858535987</v>
      </c>
      <c r="AC5305">
        <v>0</v>
      </c>
      <c r="AD5305">
        <v>0</v>
      </c>
      <c r="AE5305">
        <v>40.812442722681055</v>
      </c>
    </row>
    <row r="5306" spans="1:31" x14ac:dyDescent="0.3">
      <c r="A5306">
        <v>2463527</v>
      </c>
      <c r="B5306">
        <v>1</v>
      </c>
      <c r="C5306" t="s">
        <v>80</v>
      </c>
      <c r="D5306" t="s">
        <v>83</v>
      </c>
      <c r="E5306" t="s">
        <v>141</v>
      </c>
      <c r="F5306" t="s">
        <v>15391</v>
      </c>
      <c r="G5306" t="s">
        <v>263</v>
      </c>
      <c r="H5306" t="s">
        <v>144</v>
      </c>
      <c r="I5306" t="s">
        <v>136</v>
      </c>
      <c r="J5306" t="s">
        <v>3</v>
      </c>
      <c r="K5306" t="s">
        <v>138</v>
      </c>
      <c r="L5306" t="s">
        <v>15392</v>
      </c>
      <c r="M5306" t="s">
        <v>15393</v>
      </c>
      <c r="N5306">
        <v>5.1147222220000002</v>
      </c>
      <c r="O5306">
        <v>0</v>
      </c>
      <c r="P5306">
        <v>3</v>
      </c>
      <c r="Q5306">
        <v>0</v>
      </c>
      <c r="R5306">
        <v>0</v>
      </c>
      <c r="S5306">
        <v>0</v>
      </c>
      <c r="T5306">
        <v>52</v>
      </c>
      <c r="U5306">
        <v>0</v>
      </c>
      <c r="V5306">
        <v>0</v>
      </c>
      <c r="W5306">
        <v>0</v>
      </c>
      <c r="X5306">
        <v>11.143201208031172</v>
      </c>
      <c r="Y5306">
        <v>0</v>
      </c>
      <c r="Z5306">
        <v>0</v>
      </c>
      <c r="AA5306">
        <v>0</v>
      </c>
      <c r="AB5306">
        <v>278.46530783712137</v>
      </c>
      <c r="AC5306">
        <v>0</v>
      </c>
      <c r="AD5306">
        <v>0</v>
      </c>
      <c r="AE5306">
        <v>289.60850904515257</v>
      </c>
    </row>
    <row r="5307" spans="1:31" x14ac:dyDescent="0.3">
      <c r="A5307">
        <v>2463742</v>
      </c>
      <c r="B5307">
        <v>1</v>
      </c>
      <c r="C5307" t="s">
        <v>80</v>
      </c>
      <c r="D5307" t="s">
        <v>90</v>
      </c>
      <c r="E5307" t="s">
        <v>141</v>
      </c>
      <c r="F5307" t="s">
        <v>15394</v>
      </c>
      <c r="G5307" t="s">
        <v>156</v>
      </c>
      <c r="H5307" t="s">
        <v>144</v>
      </c>
      <c r="I5307" t="s">
        <v>136</v>
      </c>
      <c r="J5307" t="s">
        <v>137</v>
      </c>
      <c r="K5307" t="s">
        <v>138</v>
      </c>
      <c r="L5307" t="s">
        <v>15395</v>
      </c>
      <c r="M5307" t="s">
        <v>15396</v>
      </c>
      <c r="N5307">
        <v>3.0525000000000002</v>
      </c>
      <c r="O5307">
        <v>0</v>
      </c>
      <c r="P5307">
        <v>5</v>
      </c>
      <c r="Q5307">
        <v>0</v>
      </c>
      <c r="R5307">
        <v>0</v>
      </c>
      <c r="S5307">
        <v>0</v>
      </c>
      <c r="T5307">
        <v>37</v>
      </c>
      <c r="U5307">
        <v>0</v>
      </c>
      <c r="V5307">
        <v>0</v>
      </c>
      <c r="W5307">
        <v>0</v>
      </c>
      <c r="X5307">
        <v>0</v>
      </c>
      <c r="Y5307">
        <v>0</v>
      </c>
      <c r="Z5307">
        <v>0</v>
      </c>
      <c r="AA5307">
        <v>0</v>
      </c>
      <c r="AB5307">
        <v>106.19799641210506</v>
      </c>
      <c r="AC5307">
        <v>0</v>
      </c>
      <c r="AD5307">
        <v>0</v>
      </c>
      <c r="AE5307">
        <v>106.19799641210506</v>
      </c>
    </row>
    <row r="5308" spans="1:31" x14ac:dyDescent="0.3">
      <c r="A5308">
        <v>2463719</v>
      </c>
      <c r="B5308">
        <v>1</v>
      </c>
      <c r="C5308" t="s">
        <v>80</v>
      </c>
      <c r="D5308" t="s">
        <v>96</v>
      </c>
      <c r="E5308" t="s">
        <v>159</v>
      </c>
      <c r="F5308" t="s">
        <v>15397</v>
      </c>
      <c r="G5308" t="s">
        <v>725</v>
      </c>
      <c r="H5308" t="s">
        <v>144</v>
      </c>
      <c r="I5308" t="s">
        <v>136</v>
      </c>
      <c r="J5308" t="s">
        <v>137</v>
      </c>
      <c r="K5308" t="s">
        <v>138</v>
      </c>
      <c r="L5308" t="s">
        <v>15398</v>
      </c>
      <c r="M5308" t="s">
        <v>15399</v>
      </c>
      <c r="N5308">
        <v>6.8261111110000003</v>
      </c>
      <c r="O5308">
        <v>0</v>
      </c>
      <c r="P5308">
        <v>154</v>
      </c>
      <c r="Q5308">
        <v>0</v>
      </c>
      <c r="R5308">
        <v>0</v>
      </c>
      <c r="S5308">
        <v>0</v>
      </c>
      <c r="T5308">
        <v>1</v>
      </c>
      <c r="U5308">
        <v>0</v>
      </c>
      <c r="V5308">
        <v>0</v>
      </c>
      <c r="W5308">
        <v>0</v>
      </c>
      <c r="X5308">
        <v>129.1842119708862</v>
      </c>
      <c r="Y5308">
        <v>0</v>
      </c>
      <c r="Z5308">
        <v>0</v>
      </c>
      <c r="AA5308">
        <v>0</v>
      </c>
      <c r="AB5308">
        <v>3.9515792804165901</v>
      </c>
      <c r="AC5308">
        <v>0</v>
      </c>
      <c r="AD5308">
        <v>0</v>
      </c>
      <c r="AE5308">
        <v>133.13579125130278</v>
      </c>
    </row>
    <row r="5309" spans="1:31" x14ac:dyDescent="0.3">
      <c r="A5309">
        <v>2463922</v>
      </c>
      <c r="B5309">
        <v>1</v>
      </c>
      <c r="C5309" t="s">
        <v>80</v>
      </c>
      <c r="D5309" t="s">
        <v>105</v>
      </c>
      <c r="E5309" t="s">
        <v>169</v>
      </c>
      <c r="F5309" t="s">
        <v>15400</v>
      </c>
      <c r="G5309" t="s">
        <v>149</v>
      </c>
      <c r="H5309" t="s">
        <v>135</v>
      </c>
      <c r="I5309" t="s">
        <v>136</v>
      </c>
      <c r="J5309" t="s">
        <v>137</v>
      </c>
      <c r="K5309" t="s">
        <v>138</v>
      </c>
      <c r="L5309" t="s">
        <v>15401</v>
      </c>
      <c r="M5309" t="s">
        <v>15402</v>
      </c>
      <c r="N5309">
        <v>0.49666666599999998</v>
      </c>
      <c r="O5309">
        <v>1</v>
      </c>
      <c r="P5309">
        <v>303</v>
      </c>
      <c r="Q5309">
        <v>2</v>
      </c>
      <c r="R5309">
        <v>19</v>
      </c>
      <c r="S5309">
        <v>16</v>
      </c>
      <c r="T5309">
        <v>65</v>
      </c>
      <c r="U5309">
        <v>3</v>
      </c>
      <c r="V5309">
        <v>0</v>
      </c>
      <c r="W5309">
        <v>0.76775588857616162</v>
      </c>
      <c r="X5309">
        <v>48.885362055250582</v>
      </c>
      <c r="Y5309">
        <v>1.6754616460082099</v>
      </c>
      <c r="Z5309">
        <v>1.8960168574699339</v>
      </c>
      <c r="AA5309">
        <v>47.521081780123424</v>
      </c>
      <c r="AB5309">
        <v>30.388288632460924</v>
      </c>
      <c r="AC5309">
        <v>35.636233679864908</v>
      </c>
      <c r="AD5309">
        <v>0</v>
      </c>
      <c r="AE5309">
        <v>166.77020053975414</v>
      </c>
    </row>
    <row r="5310" spans="1:31" x14ac:dyDescent="0.3">
      <c r="A5310">
        <v>2463590</v>
      </c>
      <c r="B5310">
        <v>1</v>
      </c>
      <c r="C5310" t="s">
        <v>80</v>
      </c>
      <c r="D5310" t="s">
        <v>103</v>
      </c>
      <c r="E5310" t="s">
        <v>159</v>
      </c>
      <c r="F5310" t="s">
        <v>8915</v>
      </c>
      <c r="G5310" t="s">
        <v>161</v>
      </c>
      <c r="H5310" t="s">
        <v>144</v>
      </c>
      <c r="I5310" t="s">
        <v>136</v>
      </c>
      <c r="J5310" t="s">
        <v>137</v>
      </c>
      <c r="K5310" t="s">
        <v>162</v>
      </c>
      <c r="L5310" t="s">
        <v>15403</v>
      </c>
      <c r="M5310" t="s">
        <v>15404</v>
      </c>
      <c r="N5310">
        <v>8.8538888880000002</v>
      </c>
      <c r="O5310">
        <v>0</v>
      </c>
      <c r="P5310">
        <v>67</v>
      </c>
      <c r="Q5310">
        <v>0</v>
      </c>
      <c r="R5310">
        <v>3</v>
      </c>
      <c r="S5310">
        <v>0</v>
      </c>
      <c r="T5310">
        <v>7</v>
      </c>
      <c r="U5310">
        <v>0</v>
      </c>
      <c r="V5310">
        <v>0</v>
      </c>
      <c r="W5310">
        <v>0</v>
      </c>
      <c r="X5310">
        <v>183.83862921246615</v>
      </c>
      <c r="Y5310">
        <v>0</v>
      </c>
      <c r="Z5310">
        <v>25.536687364538757</v>
      </c>
      <c r="AA5310">
        <v>0</v>
      </c>
      <c r="AB5310">
        <v>4.7944779948857166</v>
      </c>
      <c r="AC5310">
        <v>0</v>
      </c>
      <c r="AD5310">
        <v>0</v>
      </c>
      <c r="AE5310">
        <v>214.16979457189061</v>
      </c>
    </row>
    <row r="5311" spans="1:31" x14ac:dyDescent="0.3">
      <c r="A5311">
        <v>2463533</v>
      </c>
      <c r="B5311">
        <v>1</v>
      </c>
      <c r="C5311" t="s">
        <v>80</v>
      </c>
      <c r="D5311" t="s">
        <v>92</v>
      </c>
      <c r="E5311" t="s">
        <v>173</v>
      </c>
      <c r="F5311" t="s">
        <v>15405</v>
      </c>
      <c r="G5311" t="s">
        <v>175</v>
      </c>
      <c r="H5311" t="s">
        <v>144</v>
      </c>
      <c r="I5311" t="s">
        <v>136</v>
      </c>
      <c r="J5311" t="s">
        <v>137</v>
      </c>
      <c r="K5311" t="s">
        <v>138</v>
      </c>
      <c r="L5311" t="s">
        <v>15406</v>
      </c>
      <c r="M5311" t="s">
        <v>15407</v>
      </c>
      <c r="N5311">
        <v>3.5452777769999999</v>
      </c>
      <c r="O5311">
        <v>0</v>
      </c>
      <c r="P5311">
        <v>1</v>
      </c>
      <c r="Q5311">
        <v>0</v>
      </c>
      <c r="R5311">
        <v>0</v>
      </c>
      <c r="S5311">
        <v>0</v>
      </c>
      <c r="T5311">
        <v>0</v>
      </c>
      <c r="U5311">
        <v>0</v>
      </c>
      <c r="V5311">
        <v>0</v>
      </c>
      <c r="W5311">
        <v>0</v>
      </c>
      <c r="X5311">
        <v>1.06254153793346</v>
      </c>
      <c r="Y5311">
        <v>0</v>
      </c>
      <c r="Z5311">
        <v>0</v>
      </c>
      <c r="AA5311">
        <v>0</v>
      </c>
      <c r="AB5311">
        <v>0</v>
      </c>
      <c r="AC5311">
        <v>0</v>
      </c>
      <c r="AD5311">
        <v>0</v>
      </c>
      <c r="AE5311">
        <v>1.06254153793346</v>
      </c>
    </row>
    <row r="5312" spans="1:31" x14ac:dyDescent="0.3">
      <c r="A5312">
        <v>2463988</v>
      </c>
      <c r="B5312">
        <v>1</v>
      </c>
      <c r="C5312" t="s">
        <v>80</v>
      </c>
      <c r="D5312" t="s">
        <v>103</v>
      </c>
      <c r="E5312" t="s">
        <v>132</v>
      </c>
      <c r="F5312" t="s">
        <v>15408</v>
      </c>
      <c r="G5312" t="s">
        <v>143</v>
      </c>
      <c r="H5312" t="s">
        <v>135</v>
      </c>
      <c r="I5312" t="s">
        <v>660</v>
      </c>
      <c r="J5312" t="s">
        <v>137</v>
      </c>
      <c r="K5312" t="s">
        <v>138</v>
      </c>
      <c r="L5312" t="s">
        <v>15409</v>
      </c>
      <c r="M5312" t="s">
        <v>15410</v>
      </c>
      <c r="N5312">
        <v>3.2222222000000002E-2</v>
      </c>
      <c r="O5312">
        <v>0</v>
      </c>
      <c r="P5312">
        <v>0</v>
      </c>
      <c r="Q5312">
        <v>0</v>
      </c>
      <c r="R5312">
        <v>0</v>
      </c>
      <c r="S5312">
        <v>1</v>
      </c>
      <c r="T5312">
        <v>0</v>
      </c>
      <c r="U5312">
        <v>0</v>
      </c>
      <c r="V5312">
        <v>0</v>
      </c>
      <c r="W5312">
        <v>0</v>
      </c>
      <c r="X5312">
        <v>0</v>
      </c>
      <c r="Y5312">
        <v>0</v>
      </c>
      <c r="Z5312">
        <v>0</v>
      </c>
      <c r="AA5312">
        <v>2.2912051931571251</v>
      </c>
      <c r="AB5312">
        <v>0</v>
      </c>
      <c r="AC5312">
        <v>0</v>
      </c>
      <c r="AD5312">
        <v>0</v>
      </c>
      <c r="AE5312">
        <v>2.2912051931571251</v>
      </c>
    </row>
    <row r="5313" spans="1:31" x14ac:dyDescent="0.3">
      <c r="A5313">
        <v>2463845</v>
      </c>
      <c r="B5313">
        <v>1</v>
      </c>
      <c r="C5313" t="s">
        <v>80</v>
      </c>
      <c r="D5313" t="s">
        <v>93</v>
      </c>
      <c r="E5313" t="s">
        <v>159</v>
      </c>
      <c r="F5313" t="s">
        <v>15411</v>
      </c>
      <c r="G5313" t="s">
        <v>200</v>
      </c>
      <c r="H5313" t="s">
        <v>144</v>
      </c>
      <c r="I5313" t="s">
        <v>136</v>
      </c>
      <c r="J5313" t="s">
        <v>137</v>
      </c>
      <c r="K5313" t="s">
        <v>138</v>
      </c>
      <c r="L5313" t="s">
        <v>15412</v>
      </c>
      <c r="M5313" t="s">
        <v>15413</v>
      </c>
      <c r="N5313">
        <v>2.1363888879999999</v>
      </c>
      <c r="O5313">
        <v>0</v>
      </c>
      <c r="P5313">
        <v>14</v>
      </c>
      <c r="Q5313">
        <v>0</v>
      </c>
      <c r="R5313">
        <v>15</v>
      </c>
      <c r="S5313">
        <v>0</v>
      </c>
      <c r="T5313">
        <v>7</v>
      </c>
      <c r="U5313">
        <v>0</v>
      </c>
      <c r="V5313">
        <v>0</v>
      </c>
      <c r="W5313">
        <v>0</v>
      </c>
      <c r="X5313">
        <v>1.8741435441159822</v>
      </c>
      <c r="Y5313">
        <v>0</v>
      </c>
      <c r="Z5313">
        <v>2.4016286741930308</v>
      </c>
      <c r="AA5313">
        <v>0</v>
      </c>
      <c r="AB5313">
        <v>5.8199175597794373</v>
      </c>
      <c r="AC5313">
        <v>0</v>
      </c>
      <c r="AD5313">
        <v>0</v>
      </c>
      <c r="AE5313">
        <v>10.095689778088451</v>
      </c>
    </row>
    <row r="5314" spans="1:31" x14ac:dyDescent="0.3">
      <c r="A5314">
        <v>2463945</v>
      </c>
      <c r="B5314">
        <v>1</v>
      </c>
      <c r="C5314" t="s">
        <v>80</v>
      </c>
      <c r="D5314" t="s">
        <v>105</v>
      </c>
      <c r="E5314" t="s">
        <v>159</v>
      </c>
      <c r="F5314" t="s">
        <v>15414</v>
      </c>
      <c r="G5314" t="s">
        <v>143</v>
      </c>
      <c r="H5314" t="s">
        <v>144</v>
      </c>
      <c r="I5314" t="s">
        <v>136</v>
      </c>
      <c r="J5314" t="s">
        <v>137</v>
      </c>
      <c r="K5314" t="s">
        <v>138</v>
      </c>
      <c r="L5314" t="s">
        <v>15415</v>
      </c>
      <c r="M5314" t="s">
        <v>15416</v>
      </c>
      <c r="N5314">
        <v>1.9302777769999999</v>
      </c>
      <c r="O5314">
        <v>0</v>
      </c>
      <c r="P5314">
        <v>32</v>
      </c>
      <c r="Q5314">
        <v>0</v>
      </c>
      <c r="R5314">
        <v>3</v>
      </c>
      <c r="S5314">
        <v>0</v>
      </c>
      <c r="T5314">
        <v>3</v>
      </c>
      <c r="U5314">
        <v>0</v>
      </c>
      <c r="V5314">
        <v>0</v>
      </c>
      <c r="W5314">
        <v>0</v>
      </c>
      <c r="X5314">
        <v>28.633568611218262</v>
      </c>
      <c r="Y5314">
        <v>0</v>
      </c>
      <c r="Z5314">
        <v>0.39157055109556382</v>
      </c>
      <c r="AA5314">
        <v>0</v>
      </c>
      <c r="AB5314">
        <v>33.390597621170983</v>
      </c>
      <c r="AC5314">
        <v>0</v>
      </c>
      <c r="AD5314">
        <v>0</v>
      </c>
      <c r="AE5314">
        <v>62.41573678348481</v>
      </c>
    </row>
    <row r="5315" spans="1:31" x14ac:dyDescent="0.3">
      <c r="A5315">
        <v>2463616</v>
      </c>
      <c r="B5315">
        <v>1</v>
      </c>
      <c r="C5315" t="s">
        <v>81</v>
      </c>
      <c r="D5315" t="s">
        <v>115</v>
      </c>
      <c r="E5315" t="s">
        <v>141</v>
      </c>
      <c r="F5315" t="s">
        <v>15417</v>
      </c>
      <c r="G5315" t="s">
        <v>156</v>
      </c>
      <c r="H5315" t="s">
        <v>144</v>
      </c>
      <c r="I5315" t="s">
        <v>136</v>
      </c>
      <c r="J5315" t="s">
        <v>137</v>
      </c>
      <c r="K5315" t="s">
        <v>138</v>
      </c>
      <c r="L5315" t="s">
        <v>15418</v>
      </c>
      <c r="M5315" t="s">
        <v>15419</v>
      </c>
      <c r="N5315">
        <v>0.68083333300000004</v>
      </c>
      <c r="O5315">
        <v>0</v>
      </c>
      <c r="P5315">
        <v>75</v>
      </c>
      <c r="Q5315">
        <v>0</v>
      </c>
      <c r="R5315">
        <v>1</v>
      </c>
      <c r="S5315">
        <v>0</v>
      </c>
      <c r="T5315">
        <v>7</v>
      </c>
      <c r="U5315">
        <v>0</v>
      </c>
      <c r="V5315">
        <v>0</v>
      </c>
      <c r="W5315">
        <v>0</v>
      </c>
      <c r="X5315">
        <v>3.4445447320107001</v>
      </c>
      <c r="Y5315">
        <v>0</v>
      </c>
      <c r="Z5315">
        <v>1.0589367935636854E-3</v>
      </c>
      <c r="AA5315">
        <v>0</v>
      </c>
      <c r="AB5315">
        <v>0.7320342329154268</v>
      </c>
      <c r="AC5315">
        <v>0</v>
      </c>
      <c r="AD5315">
        <v>0</v>
      </c>
      <c r="AE5315">
        <v>4.1776379017196907</v>
      </c>
    </row>
    <row r="5316" spans="1:31" x14ac:dyDescent="0.3">
      <c r="A5316">
        <v>2464008</v>
      </c>
      <c r="B5316">
        <v>1</v>
      </c>
      <c r="C5316" t="s">
        <v>80</v>
      </c>
      <c r="D5316" t="s">
        <v>105</v>
      </c>
      <c r="E5316" t="s">
        <v>147</v>
      </c>
      <c r="F5316" t="s">
        <v>15420</v>
      </c>
      <c r="G5316" t="s">
        <v>134</v>
      </c>
      <c r="H5316" t="s">
        <v>135</v>
      </c>
      <c r="I5316" t="s">
        <v>136</v>
      </c>
      <c r="J5316" t="s">
        <v>137</v>
      </c>
      <c r="K5316" t="s">
        <v>138</v>
      </c>
      <c r="L5316" t="s">
        <v>15421</v>
      </c>
      <c r="M5316" t="s">
        <v>15422</v>
      </c>
      <c r="N5316">
        <v>2.9616666660000002</v>
      </c>
      <c r="O5316">
        <v>5</v>
      </c>
      <c r="P5316">
        <v>7</v>
      </c>
      <c r="Q5316">
        <v>0</v>
      </c>
      <c r="R5316">
        <v>20</v>
      </c>
      <c r="S5316">
        <v>1</v>
      </c>
      <c r="T5316">
        <v>1</v>
      </c>
      <c r="U5316">
        <v>0</v>
      </c>
      <c r="V5316">
        <v>0</v>
      </c>
      <c r="W5316">
        <v>15.376024370154401</v>
      </c>
      <c r="X5316">
        <v>9.206727073123</v>
      </c>
      <c r="Y5316">
        <v>0</v>
      </c>
      <c r="Z5316">
        <v>8.8229462866851325</v>
      </c>
      <c r="AA5316">
        <v>27.140952010498673</v>
      </c>
      <c r="AB5316">
        <v>2.3695920428759999E-4</v>
      </c>
      <c r="AC5316">
        <v>0</v>
      </c>
      <c r="AD5316">
        <v>0</v>
      </c>
      <c r="AE5316">
        <v>60.546886699665492</v>
      </c>
    </row>
    <row r="5317" spans="1:31" x14ac:dyDescent="0.3">
      <c r="A5317">
        <v>2463653</v>
      </c>
      <c r="B5317">
        <v>1</v>
      </c>
      <c r="C5317" t="s">
        <v>80</v>
      </c>
      <c r="D5317" t="s">
        <v>93</v>
      </c>
      <c r="E5317" t="s">
        <v>159</v>
      </c>
      <c r="F5317" t="s">
        <v>15423</v>
      </c>
      <c r="G5317" t="s">
        <v>143</v>
      </c>
      <c r="H5317" t="s">
        <v>144</v>
      </c>
      <c r="I5317" t="s">
        <v>136</v>
      </c>
      <c r="J5317" t="s">
        <v>137</v>
      </c>
      <c r="K5317" t="s">
        <v>138</v>
      </c>
      <c r="L5317" t="s">
        <v>15424</v>
      </c>
      <c r="M5317" t="s">
        <v>15425</v>
      </c>
      <c r="N5317">
        <v>0.54222222200000003</v>
      </c>
      <c r="O5317">
        <v>0</v>
      </c>
      <c r="P5317">
        <v>422</v>
      </c>
      <c r="Q5317">
        <v>0</v>
      </c>
      <c r="R5317">
        <v>0</v>
      </c>
      <c r="S5317">
        <v>0</v>
      </c>
      <c r="T5317">
        <v>10</v>
      </c>
      <c r="U5317">
        <v>0</v>
      </c>
      <c r="V5317">
        <v>0</v>
      </c>
      <c r="W5317">
        <v>0</v>
      </c>
      <c r="X5317">
        <v>69.292112015273617</v>
      </c>
      <c r="Y5317">
        <v>0</v>
      </c>
      <c r="Z5317">
        <v>0</v>
      </c>
      <c r="AA5317">
        <v>0</v>
      </c>
      <c r="AB5317">
        <v>5.8759512166357091</v>
      </c>
      <c r="AC5317">
        <v>0</v>
      </c>
      <c r="AD5317">
        <v>0</v>
      </c>
      <c r="AE5317">
        <v>75.168063231909329</v>
      </c>
    </row>
    <row r="5318" spans="1:31" x14ac:dyDescent="0.3">
      <c r="A5318">
        <v>2463908</v>
      </c>
      <c r="B5318">
        <v>1</v>
      </c>
      <c r="C5318" t="s">
        <v>80</v>
      </c>
      <c r="D5318" t="s">
        <v>87</v>
      </c>
      <c r="E5318" t="s">
        <v>147</v>
      </c>
      <c r="F5318" t="s">
        <v>15426</v>
      </c>
      <c r="G5318" t="s">
        <v>226</v>
      </c>
      <c r="H5318" t="s">
        <v>135</v>
      </c>
      <c r="I5318" t="s">
        <v>136</v>
      </c>
      <c r="J5318" t="s">
        <v>137</v>
      </c>
      <c r="K5318" t="s">
        <v>162</v>
      </c>
      <c r="L5318" t="s">
        <v>15427</v>
      </c>
      <c r="M5318" t="s">
        <v>15428</v>
      </c>
      <c r="N5318">
        <v>0.83527777700000005</v>
      </c>
      <c r="O5318">
        <v>0</v>
      </c>
      <c r="P5318">
        <v>1702</v>
      </c>
      <c r="Q5318">
        <v>0</v>
      </c>
      <c r="R5318">
        <v>0</v>
      </c>
      <c r="S5318">
        <v>21</v>
      </c>
      <c r="T5318">
        <v>342</v>
      </c>
      <c r="U5318">
        <v>25</v>
      </c>
      <c r="V5318">
        <v>32</v>
      </c>
      <c r="W5318">
        <v>0</v>
      </c>
      <c r="X5318">
        <v>423.80104013874609</v>
      </c>
      <c r="Y5318">
        <v>0</v>
      </c>
      <c r="Z5318">
        <v>0</v>
      </c>
      <c r="AA5318">
        <v>466.00849678735113</v>
      </c>
      <c r="AB5318">
        <v>991.02143811594715</v>
      </c>
      <c r="AC5318">
        <v>2847.2886140293408</v>
      </c>
      <c r="AD5318">
        <v>1224.8694904859412</v>
      </c>
      <c r="AE5318">
        <v>5952.9890795573265</v>
      </c>
    </row>
    <row r="5319" spans="1:31" x14ac:dyDescent="0.3">
      <c r="A5319">
        <v>2463576</v>
      </c>
      <c r="B5319">
        <v>1</v>
      </c>
      <c r="C5319" t="s">
        <v>80</v>
      </c>
      <c r="D5319" t="s">
        <v>96</v>
      </c>
      <c r="E5319" t="s">
        <v>173</v>
      </c>
      <c r="F5319" t="s">
        <v>15429</v>
      </c>
      <c r="G5319" t="s">
        <v>461</v>
      </c>
      <c r="H5319" t="s">
        <v>144</v>
      </c>
      <c r="I5319" t="s">
        <v>136</v>
      </c>
      <c r="J5319" t="s">
        <v>137</v>
      </c>
      <c r="K5319" t="s">
        <v>138</v>
      </c>
      <c r="L5319" t="s">
        <v>15430</v>
      </c>
      <c r="M5319" t="s">
        <v>15431</v>
      </c>
      <c r="N5319">
        <v>6.0919444440000001</v>
      </c>
      <c r="O5319">
        <v>0</v>
      </c>
      <c r="P5319">
        <v>2</v>
      </c>
      <c r="Q5319">
        <v>0</v>
      </c>
      <c r="R5319">
        <v>0</v>
      </c>
      <c r="S5319">
        <v>0</v>
      </c>
      <c r="T5319">
        <v>0</v>
      </c>
      <c r="U5319">
        <v>0</v>
      </c>
      <c r="V5319">
        <v>0</v>
      </c>
      <c r="W5319">
        <v>0</v>
      </c>
      <c r="X5319">
        <v>0.11771207745314224</v>
      </c>
      <c r="Y5319">
        <v>0</v>
      </c>
      <c r="Z5319">
        <v>0</v>
      </c>
      <c r="AA5319">
        <v>0</v>
      </c>
      <c r="AB5319">
        <v>0</v>
      </c>
      <c r="AC5319">
        <v>0</v>
      </c>
      <c r="AD5319">
        <v>0</v>
      </c>
      <c r="AE5319">
        <v>0.11771207745314224</v>
      </c>
    </row>
    <row r="5320" spans="1:31" x14ac:dyDescent="0.3">
      <c r="A5320">
        <v>2463622</v>
      </c>
      <c r="B5320">
        <v>1</v>
      </c>
      <c r="C5320" t="s">
        <v>80</v>
      </c>
      <c r="D5320" t="s">
        <v>109</v>
      </c>
      <c r="E5320" t="s">
        <v>132</v>
      </c>
      <c r="F5320" t="s">
        <v>15432</v>
      </c>
      <c r="G5320" t="s">
        <v>226</v>
      </c>
      <c r="H5320" t="s">
        <v>135</v>
      </c>
      <c r="I5320" t="s">
        <v>136</v>
      </c>
      <c r="J5320" t="s">
        <v>137</v>
      </c>
      <c r="K5320" t="s">
        <v>162</v>
      </c>
      <c r="L5320" t="s">
        <v>15433</v>
      </c>
      <c r="M5320" t="s">
        <v>15434</v>
      </c>
      <c r="N5320">
        <v>2.5044444440000002</v>
      </c>
      <c r="O5320">
        <v>0</v>
      </c>
      <c r="P5320">
        <v>488</v>
      </c>
      <c r="Q5320">
        <v>2</v>
      </c>
      <c r="R5320">
        <v>20</v>
      </c>
      <c r="S5320">
        <v>2</v>
      </c>
      <c r="T5320">
        <v>79</v>
      </c>
      <c r="U5320">
        <v>0</v>
      </c>
      <c r="V5320">
        <v>0</v>
      </c>
      <c r="W5320">
        <v>0</v>
      </c>
      <c r="X5320">
        <v>166.56573410631867</v>
      </c>
      <c r="Y5320">
        <v>0.53786215403510829</v>
      </c>
      <c r="Z5320">
        <v>0.30595184572350681</v>
      </c>
      <c r="AA5320">
        <v>3.4814530059554798</v>
      </c>
      <c r="AB5320">
        <v>51.905845983382974</v>
      </c>
      <c r="AC5320">
        <v>0</v>
      </c>
      <c r="AD5320">
        <v>0</v>
      </c>
      <c r="AE5320">
        <v>222.79684709541573</v>
      </c>
    </row>
    <row r="5321" spans="1:31" x14ac:dyDescent="0.3">
      <c r="A5321">
        <v>2463645</v>
      </c>
      <c r="B5321">
        <v>1</v>
      </c>
      <c r="C5321" t="s">
        <v>80</v>
      </c>
      <c r="D5321" t="s">
        <v>85</v>
      </c>
      <c r="E5321" t="s">
        <v>173</v>
      </c>
      <c r="F5321" t="s">
        <v>15435</v>
      </c>
      <c r="G5321" t="s">
        <v>219</v>
      </c>
      <c r="H5321" t="s">
        <v>144</v>
      </c>
      <c r="I5321" t="s">
        <v>136</v>
      </c>
      <c r="J5321" t="s">
        <v>3</v>
      </c>
      <c r="K5321" t="s">
        <v>138</v>
      </c>
      <c r="L5321" t="s">
        <v>15436</v>
      </c>
      <c r="M5321" t="s">
        <v>15437</v>
      </c>
      <c r="N5321">
        <v>2.1994444440000001</v>
      </c>
      <c r="O5321">
        <v>0</v>
      </c>
      <c r="P5321">
        <v>11</v>
      </c>
      <c r="Q5321">
        <v>0</v>
      </c>
      <c r="R5321">
        <v>0</v>
      </c>
      <c r="S5321">
        <v>0</v>
      </c>
      <c r="T5321">
        <v>0</v>
      </c>
      <c r="U5321">
        <v>0</v>
      </c>
      <c r="V5321">
        <v>0</v>
      </c>
      <c r="W5321">
        <v>0</v>
      </c>
      <c r="X5321">
        <v>8.0060375809226123</v>
      </c>
      <c r="Y5321">
        <v>0</v>
      </c>
      <c r="Z5321">
        <v>0</v>
      </c>
      <c r="AA5321">
        <v>0</v>
      </c>
      <c r="AB5321">
        <v>0</v>
      </c>
      <c r="AC5321">
        <v>0</v>
      </c>
      <c r="AD5321">
        <v>0</v>
      </c>
      <c r="AE5321">
        <v>8.0060375809226123</v>
      </c>
    </row>
    <row r="5322" spans="1:31" x14ac:dyDescent="0.3">
      <c r="A5322">
        <v>2463722</v>
      </c>
      <c r="B5322">
        <v>1</v>
      </c>
      <c r="C5322" t="s">
        <v>81</v>
      </c>
      <c r="D5322" t="s">
        <v>127</v>
      </c>
      <c r="E5322" t="s">
        <v>182</v>
      </c>
      <c r="F5322" t="s">
        <v>15438</v>
      </c>
      <c r="G5322" t="s">
        <v>259</v>
      </c>
      <c r="H5322" t="s">
        <v>144</v>
      </c>
      <c r="I5322" t="s">
        <v>136</v>
      </c>
      <c r="J5322" t="s">
        <v>137</v>
      </c>
      <c r="K5322" t="s">
        <v>138</v>
      </c>
      <c r="L5322" t="s">
        <v>15439</v>
      </c>
      <c r="M5322" t="s">
        <v>15440</v>
      </c>
      <c r="N5322">
        <v>6.4955555550000001</v>
      </c>
      <c r="O5322">
        <v>0</v>
      </c>
      <c r="P5322">
        <v>8</v>
      </c>
      <c r="Q5322">
        <v>0</v>
      </c>
      <c r="R5322">
        <v>0</v>
      </c>
      <c r="S5322">
        <v>0</v>
      </c>
      <c r="T5322">
        <v>1</v>
      </c>
      <c r="U5322">
        <v>0</v>
      </c>
      <c r="V5322">
        <v>0</v>
      </c>
      <c r="W5322">
        <v>0</v>
      </c>
      <c r="X5322">
        <v>14.304536177275882</v>
      </c>
      <c r="Y5322">
        <v>0</v>
      </c>
      <c r="Z5322">
        <v>0</v>
      </c>
      <c r="AA5322">
        <v>0</v>
      </c>
      <c r="AB5322">
        <v>118.06726686779507</v>
      </c>
      <c r="AC5322">
        <v>0</v>
      </c>
      <c r="AD5322">
        <v>0</v>
      </c>
      <c r="AE5322">
        <v>132.37180304507095</v>
      </c>
    </row>
    <row r="5323" spans="1:31" x14ac:dyDescent="0.3">
      <c r="A5323">
        <v>2463685</v>
      </c>
      <c r="B5323">
        <v>1</v>
      </c>
      <c r="C5323" t="s">
        <v>80</v>
      </c>
      <c r="D5323" t="s">
        <v>82</v>
      </c>
      <c r="E5323" t="s">
        <v>173</v>
      </c>
      <c r="F5323" t="s">
        <v>8097</v>
      </c>
      <c r="G5323" t="s">
        <v>175</v>
      </c>
      <c r="H5323" t="s">
        <v>144</v>
      </c>
      <c r="I5323" t="s">
        <v>136</v>
      </c>
      <c r="J5323" t="s">
        <v>137</v>
      </c>
      <c r="K5323" t="s">
        <v>138</v>
      </c>
      <c r="L5323" t="s">
        <v>15441</v>
      </c>
      <c r="M5323" t="s">
        <v>15442</v>
      </c>
      <c r="N5323">
        <v>2.1730555549999999</v>
      </c>
      <c r="O5323">
        <v>0</v>
      </c>
      <c r="P5323">
        <v>0</v>
      </c>
      <c r="Q5323">
        <v>0</v>
      </c>
      <c r="R5323">
        <v>0</v>
      </c>
      <c r="S5323">
        <v>0</v>
      </c>
      <c r="T5323">
        <v>1</v>
      </c>
      <c r="U5323">
        <v>0</v>
      </c>
      <c r="V5323">
        <v>0</v>
      </c>
      <c r="W5323">
        <v>0</v>
      </c>
      <c r="X5323">
        <v>0</v>
      </c>
      <c r="Y5323">
        <v>0</v>
      </c>
      <c r="Z5323">
        <v>0</v>
      </c>
      <c r="AA5323">
        <v>0</v>
      </c>
      <c r="AB5323">
        <v>0</v>
      </c>
      <c r="AC5323">
        <v>0</v>
      </c>
      <c r="AD5323">
        <v>0</v>
      </c>
      <c r="AE5323">
        <v>0</v>
      </c>
    </row>
    <row r="5324" spans="1:31" x14ac:dyDescent="0.3">
      <c r="A5324">
        <v>2463639</v>
      </c>
      <c r="B5324">
        <v>1</v>
      </c>
      <c r="C5324" t="s">
        <v>81</v>
      </c>
      <c r="D5324" t="s">
        <v>112</v>
      </c>
      <c r="E5324" t="s">
        <v>141</v>
      </c>
      <c r="F5324" t="s">
        <v>15443</v>
      </c>
      <c r="G5324" t="s">
        <v>956</v>
      </c>
      <c r="H5324" t="s">
        <v>144</v>
      </c>
      <c r="I5324" t="s">
        <v>136</v>
      </c>
      <c r="J5324" t="s">
        <v>137</v>
      </c>
      <c r="K5324" t="s">
        <v>138</v>
      </c>
      <c r="L5324" t="s">
        <v>15444</v>
      </c>
      <c r="M5324" t="s">
        <v>15445</v>
      </c>
      <c r="N5324">
        <v>0.92194444399999997</v>
      </c>
      <c r="O5324">
        <v>0</v>
      </c>
      <c r="P5324">
        <v>77</v>
      </c>
      <c r="Q5324">
        <v>0</v>
      </c>
      <c r="R5324">
        <v>2</v>
      </c>
      <c r="S5324">
        <v>0</v>
      </c>
      <c r="T5324">
        <v>14</v>
      </c>
      <c r="U5324">
        <v>0</v>
      </c>
      <c r="V5324">
        <v>0</v>
      </c>
      <c r="W5324">
        <v>0</v>
      </c>
      <c r="X5324">
        <v>13.489261747488294</v>
      </c>
      <c r="Y5324">
        <v>0</v>
      </c>
      <c r="Z5324">
        <v>0.42251121721087515</v>
      </c>
      <c r="AA5324">
        <v>0</v>
      </c>
      <c r="AB5324">
        <v>19.291874719689584</v>
      </c>
      <c r="AC5324">
        <v>0</v>
      </c>
      <c r="AD5324">
        <v>0</v>
      </c>
      <c r="AE5324">
        <v>33.203647684388756</v>
      </c>
    </row>
    <row r="5325" spans="1:31" x14ac:dyDescent="0.3">
      <c r="A5325">
        <v>2463931</v>
      </c>
      <c r="B5325">
        <v>1</v>
      </c>
      <c r="C5325" t="s">
        <v>80</v>
      </c>
      <c r="D5325" t="s">
        <v>107</v>
      </c>
      <c r="E5325" t="s">
        <v>173</v>
      </c>
      <c r="F5325" t="s">
        <v>15446</v>
      </c>
      <c r="G5325" t="s">
        <v>179</v>
      </c>
      <c r="H5325" t="s">
        <v>144</v>
      </c>
      <c r="I5325" t="s">
        <v>136</v>
      </c>
      <c r="J5325" t="s">
        <v>137</v>
      </c>
      <c r="K5325" t="s">
        <v>138</v>
      </c>
      <c r="L5325" t="s">
        <v>15447</v>
      </c>
      <c r="M5325" t="s">
        <v>15448</v>
      </c>
      <c r="N5325">
        <v>0.80638888799999997</v>
      </c>
      <c r="O5325">
        <v>0</v>
      </c>
      <c r="P5325">
        <v>1</v>
      </c>
      <c r="Q5325">
        <v>0</v>
      </c>
      <c r="R5325">
        <v>0</v>
      </c>
      <c r="S5325">
        <v>0</v>
      </c>
      <c r="T5325">
        <v>0</v>
      </c>
      <c r="U5325">
        <v>0</v>
      </c>
      <c r="V5325">
        <v>0</v>
      </c>
      <c r="W5325">
        <v>0</v>
      </c>
      <c r="X5325">
        <v>1.0973570565667085E-5</v>
      </c>
      <c r="Y5325">
        <v>0</v>
      </c>
      <c r="Z5325">
        <v>0</v>
      </c>
      <c r="AA5325">
        <v>0</v>
      </c>
      <c r="AB5325">
        <v>0</v>
      </c>
      <c r="AC5325">
        <v>0</v>
      </c>
      <c r="AD5325">
        <v>0</v>
      </c>
      <c r="AE5325">
        <v>1.0973570565667085E-5</v>
      </c>
    </row>
    <row r="5326" spans="1:31" x14ac:dyDescent="0.3">
      <c r="A5326">
        <v>2463562</v>
      </c>
      <c r="B5326">
        <v>1</v>
      </c>
      <c r="C5326" t="s">
        <v>80</v>
      </c>
      <c r="D5326" t="s">
        <v>102</v>
      </c>
      <c r="E5326" t="s">
        <v>169</v>
      </c>
      <c r="F5326" t="s">
        <v>11460</v>
      </c>
      <c r="G5326" t="s">
        <v>226</v>
      </c>
      <c r="H5326" t="s">
        <v>135</v>
      </c>
      <c r="I5326" t="s">
        <v>136</v>
      </c>
      <c r="J5326" t="s">
        <v>137</v>
      </c>
      <c r="K5326" t="s">
        <v>162</v>
      </c>
      <c r="L5326" t="s">
        <v>15449</v>
      </c>
      <c r="M5326" t="s">
        <v>15450</v>
      </c>
      <c r="N5326">
        <v>8.5255555550000004</v>
      </c>
      <c r="O5326">
        <v>1</v>
      </c>
      <c r="P5326">
        <v>1709</v>
      </c>
      <c r="Q5326">
        <v>10</v>
      </c>
      <c r="R5326">
        <v>527</v>
      </c>
      <c r="S5326">
        <v>15</v>
      </c>
      <c r="T5326">
        <v>291</v>
      </c>
      <c r="U5326">
        <v>9</v>
      </c>
      <c r="V5326">
        <v>1</v>
      </c>
      <c r="W5326">
        <v>0.8268490602773052</v>
      </c>
      <c r="X5326">
        <v>2436.5856958356512</v>
      </c>
      <c r="Y5326">
        <v>126.122805838342</v>
      </c>
      <c r="Z5326">
        <v>1344.6638619089615</v>
      </c>
      <c r="AA5326">
        <v>1322.6940619945244</v>
      </c>
      <c r="AB5326">
        <v>3436.7111767616639</v>
      </c>
      <c r="AC5326">
        <v>14422.311980334434</v>
      </c>
      <c r="AD5326">
        <v>556.986978499374</v>
      </c>
      <c r="AE5326">
        <v>23646.90341023323</v>
      </c>
    </row>
    <row r="5327" spans="1:31" x14ac:dyDescent="0.3">
      <c r="A5327">
        <v>2464060</v>
      </c>
      <c r="B5327">
        <v>1</v>
      </c>
      <c r="C5327" t="s">
        <v>81</v>
      </c>
      <c r="D5327" t="s">
        <v>118</v>
      </c>
      <c r="E5327" t="s">
        <v>173</v>
      </c>
      <c r="F5327" t="s">
        <v>15451</v>
      </c>
      <c r="G5327" t="s">
        <v>461</v>
      </c>
      <c r="H5327" t="s">
        <v>144</v>
      </c>
      <c r="I5327" t="s">
        <v>136</v>
      </c>
      <c r="J5327" t="s">
        <v>137</v>
      </c>
      <c r="K5327" t="s">
        <v>138</v>
      </c>
      <c r="L5327" t="s">
        <v>15452</v>
      </c>
      <c r="M5327" t="s">
        <v>15453</v>
      </c>
      <c r="N5327">
        <v>2.5130555550000002</v>
      </c>
      <c r="O5327">
        <v>0</v>
      </c>
      <c r="P5327">
        <v>13</v>
      </c>
      <c r="Q5327">
        <v>0</v>
      </c>
      <c r="R5327">
        <v>0</v>
      </c>
      <c r="S5327">
        <v>0</v>
      </c>
      <c r="T5327">
        <v>0</v>
      </c>
      <c r="U5327">
        <v>0</v>
      </c>
      <c r="V5327">
        <v>0</v>
      </c>
      <c r="W5327">
        <v>0</v>
      </c>
      <c r="X5327">
        <v>8.4597799533861533</v>
      </c>
      <c r="Y5327">
        <v>0</v>
      </c>
      <c r="Z5327">
        <v>0</v>
      </c>
      <c r="AA5327">
        <v>0</v>
      </c>
      <c r="AB5327">
        <v>0</v>
      </c>
      <c r="AC5327">
        <v>0</v>
      </c>
      <c r="AD5327">
        <v>0</v>
      </c>
      <c r="AE5327">
        <v>8.4597799533861533</v>
      </c>
    </row>
    <row r="5328" spans="1:31" x14ac:dyDescent="0.3">
      <c r="A5328">
        <v>2464034</v>
      </c>
      <c r="B5328">
        <v>1</v>
      </c>
      <c r="C5328" t="s">
        <v>81</v>
      </c>
      <c r="D5328" t="s">
        <v>118</v>
      </c>
      <c r="E5328" t="s">
        <v>141</v>
      </c>
      <c r="F5328" t="s">
        <v>15454</v>
      </c>
      <c r="G5328" t="s">
        <v>156</v>
      </c>
      <c r="H5328" t="s">
        <v>144</v>
      </c>
      <c r="I5328" t="s">
        <v>136</v>
      </c>
      <c r="J5328" t="s">
        <v>137</v>
      </c>
      <c r="K5328" t="s">
        <v>138</v>
      </c>
      <c r="L5328" t="s">
        <v>15455</v>
      </c>
      <c r="M5328" t="s">
        <v>15456</v>
      </c>
      <c r="N5328">
        <v>1.1797222220000001</v>
      </c>
      <c r="O5328">
        <v>0</v>
      </c>
      <c r="P5328">
        <v>17</v>
      </c>
      <c r="Q5328">
        <v>0</v>
      </c>
      <c r="R5328">
        <v>3</v>
      </c>
      <c r="S5328">
        <v>0</v>
      </c>
      <c r="T5328">
        <v>1</v>
      </c>
      <c r="U5328">
        <v>0</v>
      </c>
      <c r="V5328">
        <v>0</v>
      </c>
      <c r="W5328">
        <v>0</v>
      </c>
      <c r="X5328">
        <v>5.0489423386892165</v>
      </c>
      <c r="Y5328">
        <v>0</v>
      </c>
      <c r="Z5328">
        <v>0.39018519444617689</v>
      </c>
      <c r="AA5328">
        <v>0</v>
      </c>
      <c r="AB5328">
        <v>1.5300860508908467</v>
      </c>
      <c r="AC5328">
        <v>0</v>
      </c>
      <c r="AD5328">
        <v>0</v>
      </c>
      <c r="AE5328">
        <v>6.9692135840262406</v>
      </c>
    </row>
    <row r="5329" spans="1:31" x14ac:dyDescent="0.3">
      <c r="A5329">
        <v>2463848</v>
      </c>
      <c r="B5329">
        <v>1</v>
      </c>
      <c r="C5329" t="s">
        <v>80</v>
      </c>
      <c r="D5329" t="s">
        <v>92</v>
      </c>
      <c r="E5329" t="s">
        <v>141</v>
      </c>
      <c r="F5329" t="s">
        <v>15457</v>
      </c>
      <c r="G5329" t="s">
        <v>143</v>
      </c>
      <c r="H5329" t="s">
        <v>144</v>
      </c>
      <c r="I5329" t="s">
        <v>136</v>
      </c>
      <c r="J5329" t="s">
        <v>137</v>
      </c>
      <c r="K5329" t="s">
        <v>138</v>
      </c>
      <c r="L5329" t="s">
        <v>15458</v>
      </c>
      <c r="M5329" t="s">
        <v>15459</v>
      </c>
      <c r="N5329">
        <v>1.143333333</v>
      </c>
      <c r="O5329">
        <v>0</v>
      </c>
      <c r="P5329">
        <v>69</v>
      </c>
      <c r="Q5329">
        <v>0</v>
      </c>
      <c r="R5329">
        <v>0</v>
      </c>
      <c r="S5329">
        <v>0</v>
      </c>
      <c r="T5329">
        <v>1</v>
      </c>
      <c r="U5329">
        <v>0</v>
      </c>
      <c r="V5329">
        <v>0</v>
      </c>
      <c r="W5329">
        <v>0</v>
      </c>
      <c r="X5329">
        <v>14.990245842098728</v>
      </c>
      <c r="Y5329">
        <v>0</v>
      </c>
      <c r="Z5329">
        <v>0</v>
      </c>
      <c r="AA5329">
        <v>0</v>
      </c>
      <c r="AB5329">
        <v>2.2736051093771401</v>
      </c>
      <c r="AC5329">
        <v>0</v>
      </c>
      <c r="AD5329">
        <v>0</v>
      </c>
      <c r="AE5329">
        <v>17.263850951475867</v>
      </c>
    </row>
    <row r="5330" spans="1:31" x14ac:dyDescent="0.3">
      <c r="A5330">
        <v>2463662</v>
      </c>
      <c r="B5330">
        <v>1</v>
      </c>
      <c r="C5330" t="s">
        <v>80</v>
      </c>
      <c r="D5330" t="s">
        <v>88</v>
      </c>
      <c r="E5330" t="s">
        <v>169</v>
      </c>
      <c r="F5330" t="s">
        <v>15460</v>
      </c>
      <c r="G5330" t="s">
        <v>149</v>
      </c>
      <c r="H5330" t="s">
        <v>135</v>
      </c>
      <c r="I5330" t="s">
        <v>136</v>
      </c>
      <c r="J5330" t="s">
        <v>137</v>
      </c>
      <c r="K5330" t="s">
        <v>138</v>
      </c>
      <c r="L5330" t="s">
        <v>15461</v>
      </c>
      <c r="M5330" t="s">
        <v>15462</v>
      </c>
      <c r="N5330">
        <v>8.0833332999999993E-2</v>
      </c>
      <c r="O5330">
        <v>0</v>
      </c>
      <c r="P5330">
        <v>17910</v>
      </c>
      <c r="Q5330">
        <v>0</v>
      </c>
      <c r="R5330">
        <v>2</v>
      </c>
      <c r="S5330">
        <v>2</v>
      </c>
      <c r="T5330">
        <v>1571</v>
      </c>
      <c r="U5330">
        <v>0</v>
      </c>
      <c r="V5330">
        <v>4</v>
      </c>
      <c r="W5330">
        <v>0</v>
      </c>
      <c r="X5330">
        <v>443.02444213744803</v>
      </c>
      <c r="Y5330">
        <v>0</v>
      </c>
      <c r="Z5330">
        <v>4.678870480454967E-2</v>
      </c>
      <c r="AA5330">
        <v>10.050549976384325</v>
      </c>
      <c r="AB5330">
        <v>230.47694668277776</v>
      </c>
      <c r="AC5330">
        <v>0</v>
      </c>
      <c r="AD5330">
        <v>3.7456415704452359</v>
      </c>
      <c r="AE5330">
        <v>687.34436907186</v>
      </c>
    </row>
    <row r="5331" spans="1:31" x14ac:dyDescent="0.3">
      <c r="A5331">
        <v>2463911</v>
      </c>
      <c r="B5331">
        <v>1</v>
      </c>
      <c r="C5331" t="s">
        <v>80</v>
      </c>
      <c r="D5331" t="s">
        <v>104</v>
      </c>
      <c r="E5331" t="s">
        <v>173</v>
      </c>
      <c r="F5331" t="s">
        <v>15463</v>
      </c>
      <c r="G5331" t="s">
        <v>175</v>
      </c>
      <c r="H5331" t="s">
        <v>144</v>
      </c>
      <c r="I5331" t="s">
        <v>136</v>
      </c>
      <c r="J5331" t="s">
        <v>137</v>
      </c>
      <c r="K5331" t="s">
        <v>138</v>
      </c>
      <c r="L5331" t="s">
        <v>15464</v>
      </c>
      <c r="M5331" t="s">
        <v>15465</v>
      </c>
      <c r="N5331">
        <v>2.483333333</v>
      </c>
      <c r="O5331">
        <v>0</v>
      </c>
      <c r="P5331">
        <v>1</v>
      </c>
      <c r="Q5331">
        <v>0</v>
      </c>
      <c r="R5331">
        <v>0</v>
      </c>
      <c r="S5331">
        <v>0</v>
      </c>
      <c r="T5331">
        <v>0</v>
      </c>
      <c r="U5331">
        <v>0</v>
      </c>
      <c r="V5331">
        <v>0</v>
      </c>
      <c r="W5331">
        <v>0</v>
      </c>
      <c r="X5331">
        <v>2.6276213017928138</v>
      </c>
      <c r="Y5331">
        <v>0</v>
      </c>
      <c r="Z5331">
        <v>0</v>
      </c>
      <c r="AA5331">
        <v>0</v>
      </c>
      <c r="AB5331">
        <v>0</v>
      </c>
      <c r="AC5331">
        <v>0</v>
      </c>
      <c r="AD5331">
        <v>0</v>
      </c>
      <c r="AE5331">
        <v>2.6276213017928138</v>
      </c>
    </row>
    <row r="5332" spans="1:31" x14ac:dyDescent="0.3">
      <c r="A5332">
        <v>2463519</v>
      </c>
      <c r="B5332">
        <v>1</v>
      </c>
      <c r="C5332" t="s">
        <v>80</v>
      </c>
      <c r="D5332" t="s">
        <v>95</v>
      </c>
      <c r="E5332" t="s">
        <v>169</v>
      </c>
      <c r="F5332" t="s">
        <v>15466</v>
      </c>
      <c r="G5332" t="s">
        <v>149</v>
      </c>
      <c r="H5332" t="s">
        <v>135</v>
      </c>
      <c r="I5332" t="s">
        <v>136</v>
      </c>
      <c r="J5332" t="s">
        <v>137</v>
      </c>
      <c r="K5332" t="s">
        <v>138</v>
      </c>
      <c r="L5332" t="s">
        <v>15467</v>
      </c>
      <c r="M5332" t="s">
        <v>15468</v>
      </c>
      <c r="N5332">
        <v>7.1388887999999998E-2</v>
      </c>
      <c r="O5332">
        <v>2</v>
      </c>
      <c r="P5332">
        <v>1035</v>
      </c>
      <c r="Q5332">
        <v>15</v>
      </c>
      <c r="R5332">
        <v>16</v>
      </c>
      <c r="S5332">
        <v>11</v>
      </c>
      <c r="T5332">
        <v>65</v>
      </c>
      <c r="U5332">
        <v>1</v>
      </c>
      <c r="V5332">
        <v>0</v>
      </c>
      <c r="W5332">
        <v>6.8748614884604292E-2</v>
      </c>
      <c r="X5332">
        <v>12.164354364681248</v>
      </c>
      <c r="Y5332">
        <v>1.6460324303727774</v>
      </c>
      <c r="Z5332">
        <v>0.27545750435592281</v>
      </c>
      <c r="AA5332">
        <v>6.9027132800287951</v>
      </c>
      <c r="AB5332">
        <v>1.8165899706081869</v>
      </c>
      <c r="AC5332">
        <v>0.11981237457676716</v>
      </c>
      <c r="AD5332">
        <v>0</v>
      </c>
      <c r="AE5332">
        <v>22.993708539508305</v>
      </c>
    </row>
    <row r="5333" spans="1:31" x14ac:dyDescent="0.3">
      <c r="A5333">
        <v>2464103</v>
      </c>
      <c r="B5333">
        <v>1</v>
      </c>
      <c r="C5333" t="s">
        <v>80</v>
      </c>
      <c r="D5333" t="s">
        <v>85</v>
      </c>
      <c r="E5333" t="s">
        <v>182</v>
      </c>
      <c r="F5333" t="s">
        <v>12197</v>
      </c>
      <c r="G5333" t="s">
        <v>259</v>
      </c>
      <c r="H5333" t="s">
        <v>144</v>
      </c>
      <c r="I5333" t="s">
        <v>136</v>
      </c>
      <c r="J5333" t="s">
        <v>137</v>
      </c>
      <c r="K5333" t="s">
        <v>138</v>
      </c>
      <c r="L5333" t="s">
        <v>15469</v>
      </c>
      <c r="M5333" t="s">
        <v>15470</v>
      </c>
      <c r="N5333">
        <v>1.0266666659999999</v>
      </c>
      <c r="O5333">
        <v>0</v>
      </c>
      <c r="P5333">
        <v>64</v>
      </c>
      <c r="Q5333">
        <v>0</v>
      </c>
      <c r="R5333">
        <v>0</v>
      </c>
      <c r="S5333">
        <v>0</v>
      </c>
      <c r="T5333">
        <v>32</v>
      </c>
      <c r="U5333">
        <v>0</v>
      </c>
      <c r="V5333">
        <v>0</v>
      </c>
      <c r="W5333">
        <v>0</v>
      </c>
      <c r="X5333">
        <v>20.502975652697174</v>
      </c>
      <c r="Y5333">
        <v>0</v>
      </c>
      <c r="Z5333">
        <v>0</v>
      </c>
      <c r="AA5333">
        <v>0</v>
      </c>
      <c r="AB5333">
        <v>10.916957433939862</v>
      </c>
      <c r="AC5333">
        <v>0</v>
      </c>
      <c r="AD5333">
        <v>0</v>
      </c>
      <c r="AE5333">
        <v>31.419933086637037</v>
      </c>
    </row>
    <row r="5334" spans="1:31" x14ac:dyDescent="0.3">
      <c r="A5334">
        <v>2463954</v>
      </c>
      <c r="B5334">
        <v>1</v>
      </c>
      <c r="C5334" t="s">
        <v>80</v>
      </c>
      <c r="D5334" t="s">
        <v>94</v>
      </c>
      <c r="E5334" t="s">
        <v>141</v>
      </c>
      <c r="F5334" t="s">
        <v>15471</v>
      </c>
      <c r="G5334" t="s">
        <v>156</v>
      </c>
      <c r="H5334" t="s">
        <v>144</v>
      </c>
      <c r="I5334" t="s">
        <v>136</v>
      </c>
      <c r="J5334" t="s">
        <v>137</v>
      </c>
      <c r="K5334" t="s">
        <v>138</v>
      </c>
      <c r="L5334" t="s">
        <v>15472</v>
      </c>
      <c r="M5334" t="s">
        <v>15473</v>
      </c>
      <c r="N5334">
        <v>3.755833333</v>
      </c>
      <c r="O5334">
        <v>0</v>
      </c>
      <c r="P5334">
        <v>121</v>
      </c>
      <c r="Q5334">
        <v>0</v>
      </c>
      <c r="R5334">
        <v>0</v>
      </c>
      <c r="S5334">
        <v>0</v>
      </c>
      <c r="T5334">
        <v>6</v>
      </c>
      <c r="U5334">
        <v>0</v>
      </c>
      <c r="V5334">
        <v>0</v>
      </c>
      <c r="W5334">
        <v>0</v>
      </c>
      <c r="X5334">
        <v>120.19511880572506</v>
      </c>
      <c r="Y5334">
        <v>0</v>
      </c>
      <c r="Z5334">
        <v>0</v>
      </c>
      <c r="AA5334">
        <v>0</v>
      </c>
      <c r="AB5334">
        <v>6.3238803620525079</v>
      </c>
      <c r="AC5334">
        <v>0</v>
      </c>
      <c r="AD5334">
        <v>0</v>
      </c>
      <c r="AE5334">
        <v>126.51899916777757</v>
      </c>
    </row>
    <row r="5335" spans="1:31" x14ac:dyDescent="0.3">
      <c r="A5335">
        <v>2463854</v>
      </c>
      <c r="B5335">
        <v>1</v>
      </c>
      <c r="C5335" t="s">
        <v>80</v>
      </c>
      <c r="D5335" t="s">
        <v>87</v>
      </c>
      <c r="E5335" t="s">
        <v>147</v>
      </c>
      <c r="F5335" t="s">
        <v>15474</v>
      </c>
      <c r="G5335" t="s">
        <v>226</v>
      </c>
      <c r="H5335" t="s">
        <v>135</v>
      </c>
      <c r="I5335" t="s">
        <v>136</v>
      </c>
      <c r="J5335" t="s">
        <v>137</v>
      </c>
      <c r="K5335" t="s">
        <v>162</v>
      </c>
      <c r="L5335" t="s">
        <v>15475</v>
      </c>
      <c r="M5335" t="s">
        <v>15476</v>
      </c>
      <c r="N5335">
        <v>0.72611111100000003</v>
      </c>
      <c r="O5335">
        <v>0</v>
      </c>
      <c r="P5335">
        <v>550</v>
      </c>
      <c r="Q5335">
        <v>0</v>
      </c>
      <c r="R5335">
        <v>0</v>
      </c>
      <c r="S5335">
        <v>8</v>
      </c>
      <c r="T5335">
        <v>98</v>
      </c>
      <c r="U5335">
        <v>3</v>
      </c>
      <c r="V5335">
        <v>5</v>
      </c>
      <c r="W5335">
        <v>0</v>
      </c>
      <c r="X5335">
        <v>162.01524820395574</v>
      </c>
      <c r="Y5335">
        <v>0</v>
      </c>
      <c r="Z5335">
        <v>0</v>
      </c>
      <c r="AA5335">
        <v>147.05319326115725</v>
      </c>
      <c r="AB5335">
        <v>506.28466328034142</v>
      </c>
      <c r="AC5335">
        <v>163.1259850877193</v>
      </c>
      <c r="AD5335">
        <v>72.735792312458869</v>
      </c>
      <c r="AE5335">
        <v>1051.2148821456326</v>
      </c>
    </row>
    <row r="5336" spans="1:31" x14ac:dyDescent="0.3">
      <c r="A5336">
        <v>2463665</v>
      </c>
      <c r="B5336">
        <v>1</v>
      </c>
      <c r="C5336" t="s">
        <v>80</v>
      </c>
      <c r="D5336" t="s">
        <v>88</v>
      </c>
      <c r="E5336" t="s">
        <v>147</v>
      </c>
      <c r="F5336" t="s">
        <v>15477</v>
      </c>
      <c r="G5336" t="s">
        <v>149</v>
      </c>
      <c r="H5336" t="s">
        <v>135</v>
      </c>
      <c r="I5336" t="s">
        <v>136</v>
      </c>
      <c r="J5336" t="s">
        <v>137</v>
      </c>
      <c r="K5336" t="s">
        <v>138</v>
      </c>
      <c r="L5336" t="s">
        <v>15478</v>
      </c>
      <c r="M5336" t="s">
        <v>15479</v>
      </c>
      <c r="N5336">
        <v>6.3611110999999998E-2</v>
      </c>
      <c r="O5336">
        <v>0</v>
      </c>
      <c r="P5336">
        <v>1835</v>
      </c>
      <c r="Q5336">
        <v>0</v>
      </c>
      <c r="R5336">
        <v>0</v>
      </c>
      <c r="S5336">
        <v>1</v>
      </c>
      <c r="T5336">
        <v>68</v>
      </c>
      <c r="U5336">
        <v>0</v>
      </c>
      <c r="V5336">
        <v>0</v>
      </c>
      <c r="W5336">
        <v>0</v>
      </c>
      <c r="X5336">
        <v>31.448911820102769</v>
      </c>
      <c r="Y5336">
        <v>0</v>
      </c>
      <c r="Z5336">
        <v>0</v>
      </c>
      <c r="AA5336">
        <v>0.12660830206998833</v>
      </c>
      <c r="AB5336">
        <v>3.4259948040965367</v>
      </c>
      <c r="AC5336">
        <v>0</v>
      </c>
      <c r="AD5336">
        <v>0</v>
      </c>
      <c r="AE5336">
        <v>35.001514926269294</v>
      </c>
    </row>
    <row r="5337" spans="1:31" x14ac:dyDescent="0.3">
      <c r="A5337">
        <v>2463619</v>
      </c>
      <c r="B5337">
        <v>1</v>
      </c>
      <c r="C5337" t="s">
        <v>80</v>
      </c>
      <c r="D5337" t="s">
        <v>88</v>
      </c>
      <c r="E5337" t="s">
        <v>182</v>
      </c>
      <c r="F5337" t="s">
        <v>15480</v>
      </c>
      <c r="G5337" t="s">
        <v>410</v>
      </c>
      <c r="H5337" t="s">
        <v>144</v>
      </c>
      <c r="I5337" t="s">
        <v>136</v>
      </c>
      <c r="J5337" t="s">
        <v>137</v>
      </c>
      <c r="K5337" t="s">
        <v>138</v>
      </c>
      <c r="L5337" t="s">
        <v>15481</v>
      </c>
      <c r="M5337" t="s">
        <v>15482</v>
      </c>
      <c r="N5337">
        <v>7.3691666659999999</v>
      </c>
      <c r="O5337">
        <v>0</v>
      </c>
      <c r="P5337">
        <v>33</v>
      </c>
      <c r="Q5337">
        <v>0</v>
      </c>
      <c r="R5337">
        <v>0</v>
      </c>
      <c r="S5337">
        <v>0</v>
      </c>
      <c r="T5337">
        <v>0</v>
      </c>
      <c r="U5337">
        <v>0</v>
      </c>
      <c r="V5337">
        <v>0</v>
      </c>
      <c r="W5337">
        <v>0</v>
      </c>
      <c r="X5337">
        <v>77.794970013015245</v>
      </c>
      <c r="Y5337">
        <v>0</v>
      </c>
      <c r="Z5337">
        <v>0</v>
      </c>
      <c r="AA5337">
        <v>0</v>
      </c>
      <c r="AB5337">
        <v>0</v>
      </c>
      <c r="AC5337">
        <v>0</v>
      </c>
      <c r="AD5337">
        <v>0</v>
      </c>
      <c r="AE5337">
        <v>77.794970013015245</v>
      </c>
    </row>
    <row r="5338" spans="1:31" x14ac:dyDescent="0.3">
      <c r="A5338">
        <v>2464020</v>
      </c>
      <c r="B5338">
        <v>1</v>
      </c>
      <c r="C5338" t="s">
        <v>80</v>
      </c>
      <c r="D5338" t="s">
        <v>98</v>
      </c>
      <c r="E5338" t="s">
        <v>141</v>
      </c>
      <c r="F5338" t="s">
        <v>15483</v>
      </c>
      <c r="G5338" t="s">
        <v>156</v>
      </c>
      <c r="H5338" t="s">
        <v>144</v>
      </c>
      <c r="I5338" t="s">
        <v>136</v>
      </c>
      <c r="J5338" t="s">
        <v>137</v>
      </c>
      <c r="K5338" t="s">
        <v>138</v>
      </c>
      <c r="L5338" t="s">
        <v>15484</v>
      </c>
      <c r="M5338" t="s">
        <v>15485</v>
      </c>
      <c r="N5338">
        <v>1.1586111109999999</v>
      </c>
      <c r="O5338">
        <v>0</v>
      </c>
      <c r="P5338">
        <v>9</v>
      </c>
      <c r="Q5338">
        <v>0</v>
      </c>
      <c r="R5338">
        <v>0</v>
      </c>
      <c r="S5338">
        <v>0</v>
      </c>
      <c r="T5338">
        <v>4</v>
      </c>
      <c r="U5338">
        <v>0</v>
      </c>
      <c r="V5338">
        <v>0</v>
      </c>
      <c r="W5338">
        <v>0</v>
      </c>
      <c r="X5338">
        <v>2.6427784559348937</v>
      </c>
      <c r="Y5338">
        <v>0</v>
      </c>
      <c r="Z5338">
        <v>0</v>
      </c>
      <c r="AA5338">
        <v>0</v>
      </c>
      <c r="AB5338">
        <v>0.52914668293085354</v>
      </c>
      <c r="AC5338">
        <v>0</v>
      </c>
      <c r="AD5338">
        <v>0</v>
      </c>
      <c r="AE5338">
        <v>3.1719251388657472</v>
      </c>
    </row>
    <row r="5339" spans="1:31" x14ac:dyDescent="0.3">
      <c r="A5339">
        <v>2463682</v>
      </c>
      <c r="B5339">
        <v>1</v>
      </c>
      <c r="C5339" t="s">
        <v>80</v>
      </c>
      <c r="D5339" t="s">
        <v>88</v>
      </c>
      <c r="E5339" t="s">
        <v>147</v>
      </c>
      <c r="F5339" t="s">
        <v>15486</v>
      </c>
      <c r="G5339" t="s">
        <v>149</v>
      </c>
      <c r="H5339" t="s">
        <v>135</v>
      </c>
      <c r="I5339" t="s">
        <v>136</v>
      </c>
      <c r="J5339" t="s">
        <v>137</v>
      </c>
      <c r="K5339" t="s">
        <v>138</v>
      </c>
      <c r="L5339" t="s">
        <v>15487</v>
      </c>
      <c r="M5339" t="s">
        <v>15488</v>
      </c>
      <c r="N5339">
        <v>0.133333333</v>
      </c>
      <c r="O5339">
        <v>0</v>
      </c>
      <c r="P5339">
        <v>406</v>
      </c>
      <c r="Q5339">
        <v>0</v>
      </c>
      <c r="R5339">
        <v>0</v>
      </c>
      <c r="S5339">
        <v>0</v>
      </c>
      <c r="T5339">
        <v>13</v>
      </c>
      <c r="U5339">
        <v>0</v>
      </c>
      <c r="V5339">
        <v>0</v>
      </c>
      <c r="W5339">
        <v>0</v>
      </c>
      <c r="X5339">
        <v>15.752728818423119</v>
      </c>
      <c r="Y5339">
        <v>0</v>
      </c>
      <c r="Z5339">
        <v>0</v>
      </c>
      <c r="AA5339">
        <v>0</v>
      </c>
      <c r="AB5339">
        <v>1.6437247710105594</v>
      </c>
      <c r="AC5339">
        <v>0</v>
      </c>
      <c r="AD5339">
        <v>0</v>
      </c>
      <c r="AE5339">
        <v>17.39645358943368</v>
      </c>
    </row>
    <row r="5340" spans="1:31" x14ac:dyDescent="0.3">
      <c r="A5340">
        <v>2463894</v>
      </c>
      <c r="B5340">
        <v>1</v>
      </c>
      <c r="C5340" t="s">
        <v>81</v>
      </c>
      <c r="D5340" t="s">
        <v>112</v>
      </c>
      <c r="E5340" t="s">
        <v>141</v>
      </c>
      <c r="F5340" t="s">
        <v>15489</v>
      </c>
      <c r="G5340" t="s">
        <v>317</v>
      </c>
      <c r="H5340" t="s">
        <v>144</v>
      </c>
      <c r="I5340" t="s">
        <v>136</v>
      </c>
      <c r="J5340" t="s">
        <v>137</v>
      </c>
      <c r="K5340" t="s">
        <v>138</v>
      </c>
      <c r="L5340" t="s">
        <v>15490</v>
      </c>
      <c r="M5340" t="s">
        <v>15491</v>
      </c>
      <c r="N5340">
        <v>1.6202777770000001</v>
      </c>
      <c r="O5340">
        <v>0</v>
      </c>
      <c r="P5340">
        <v>186</v>
      </c>
      <c r="Q5340">
        <v>0</v>
      </c>
      <c r="R5340">
        <v>3</v>
      </c>
      <c r="S5340">
        <v>0</v>
      </c>
      <c r="T5340">
        <v>20</v>
      </c>
      <c r="U5340">
        <v>0</v>
      </c>
      <c r="V5340">
        <v>0</v>
      </c>
      <c r="W5340">
        <v>0</v>
      </c>
      <c r="X5340">
        <v>61.753103467734064</v>
      </c>
      <c r="Y5340">
        <v>0</v>
      </c>
      <c r="Z5340">
        <v>0.13903034068023989</v>
      </c>
      <c r="AA5340">
        <v>0</v>
      </c>
      <c r="AB5340">
        <v>41.999063721107269</v>
      </c>
      <c r="AC5340">
        <v>0</v>
      </c>
      <c r="AD5340">
        <v>0</v>
      </c>
      <c r="AE5340">
        <v>103.89119752952158</v>
      </c>
    </row>
    <row r="5341" spans="1:31" x14ac:dyDescent="0.3">
      <c r="A5341">
        <v>2463702</v>
      </c>
      <c r="B5341">
        <v>1</v>
      </c>
      <c r="C5341" t="s">
        <v>80</v>
      </c>
      <c r="D5341" t="s">
        <v>83</v>
      </c>
      <c r="E5341" t="s">
        <v>159</v>
      </c>
      <c r="F5341" t="s">
        <v>15492</v>
      </c>
      <c r="G5341" t="s">
        <v>161</v>
      </c>
      <c r="H5341" t="s">
        <v>144</v>
      </c>
      <c r="I5341" t="s">
        <v>136</v>
      </c>
      <c r="J5341" t="s">
        <v>137</v>
      </c>
      <c r="K5341" t="s">
        <v>162</v>
      </c>
      <c r="L5341" t="s">
        <v>15493</v>
      </c>
      <c r="M5341" t="s">
        <v>15494</v>
      </c>
      <c r="N5341">
        <v>7.8805555549999999</v>
      </c>
      <c r="O5341">
        <v>0</v>
      </c>
      <c r="P5341">
        <v>315</v>
      </c>
      <c r="Q5341">
        <v>0</v>
      </c>
      <c r="R5341">
        <v>0</v>
      </c>
      <c r="S5341">
        <v>0</v>
      </c>
      <c r="T5341">
        <v>13</v>
      </c>
      <c r="U5341">
        <v>0</v>
      </c>
      <c r="V5341">
        <v>0</v>
      </c>
      <c r="W5341">
        <v>0</v>
      </c>
      <c r="X5341">
        <v>722.19154580427573</v>
      </c>
      <c r="Y5341">
        <v>0</v>
      </c>
      <c r="Z5341">
        <v>0</v>
      </c>
      <c r="AA5341">
        <v>0</v>
      </c>
      <c r="AB5341">
        <v>48.175874659009381</v>
      </c>
      <c r="AC5341">
        <v>0</v>
      </c>
      <c r="AD5341">
        <v>0</v>
      </c>
      <c r="AE5341">
        <v>770.36742046328516</v>
      </c>
    </row>
    <row r="5342" spans="1:31" x14ac:dyDescent="0.3">
      <c r="A5342">
        <v>2463871</v>
      </c>
      <c r="B5342">
        <v>1</v>
      </c>
      <c r="C5342" t="s">
        <v>81</v>
      </c>
      <c r="D5342" t="s">
        <v>127</v>
      </c>
      <c r="E5342" t="s">
        <v>132</v>
      </c>
      <c r="F5342" t="s">
        <v>5934</v>
      </c>
      <c r="G5342" t="s">
        <v>134</v>
      </c>
      <c r="H5342" t="s">
        <v>135</v>
      </c>
      <c r="I5342" t="s">
        <v>136</v>
      </c>
      <c r="J5342" t="s">
        <v>137</v>
      </c>
      <c r="K5342" t="s">
        <v>138</v>
      </c>
      <c r="L5342" t="s">
        <v>15495</v>
      </c>
      <c r="M5342" t="s">
        <v>15496</v>
      </c>
      <c r="N5342">
        <v>6.0619444439999999</v>
      </c>
      <c r="O5342">
        <v>2</v>
      </c>
      <c r="P5342">
        <v>1395</v>
      </c>
      <c r="Q5342">
        <v>29</v>
      </c>
      <c r="R5342">
        <v>84</v>
      </c>
      <c r="S5342">
        <v>13</v>
      </c>
      <c r="T5342">
        <v>109</v>
      </c>
      <c r="U5342">
        <v>1</v>
      </c>
      <c r="V5342">
        <v>0</v>
      </c>
      <c r="W5342">
        <v>2.3556628723254311</v>
      </c>
      <c r="X5342">
        <v>1435.5621538769494</v>
      </c>
      <c r="Y5342">
        <v>115.86325006448924</v>
      </c>
      <c r="Z5342">
        <v>81.773248625119294</v>
      </c>
      <c r="AA5342">
        <v>176.20343915640103</v>
      </c>
      <c r="AB5342">
        <v>320.00445750797769</v>
      </c>
      <c r="AC5342">
        <v>17.530470705692743</v>
      </c>
      <c r="AD5342">
        <v>0</v>
      </c>
      <c r="AE5342">
        <v>2149.2926828089549</v>
      </c>
    </row>
    <row r="5343" spans="1:31" x14ac:dyDescent="0.3">
      <c r="A5343">
        <v>2464057</v>
      </c>
      <c r="B5343">
        <v>1</v>
      </c>
      <c r="C5343" t="s">
        <v>80</v>
      </c>
      <c r="D5343" t="s">
        <v>82</v>
      </c>
      <c r="E5343" t="s">
        <v>182</v>
      </c>
      <c r="F5343" t="s">
        <v>15497</v>
      </c>
      <c r="G5343" t="s">
        <v>156</v>
      </c>
      <c r="H5343" t="s">
        <v>144</v>
      </c>
      <c r="I5343" t="s">
        <v>136</v>
      </c>
      <c r="J5343" t="s">
        <v>137</v>
      </c>
      <c r="K5343" t="s">
        <v>138</v>
      </c>
      <c r="L5343" t="s">
        <v>15498</v>
      </c>
      <c r="M5343" t="s">
        <v>15499</v>
      </c>
      <c r="N5343">
        <v>1.1377777769999999</v>
      </c>
      <c r="O5343">
        <v>0</v>
      </c>
      <c r="P5343">
        <v>111</v>
      </c>
      <c r="Q5343">
        <v>0</v>
      </c>
      <c r="R5343">
        <v>0</v>
      </c>
      <c r="S5343">
        <v>0</v>
      </c>
      <c r="T5343">
        <v>67</v>
      </c>
      <c r="U5343">
        <v>0</v>
      </c>
      <c r="V5343">
        <v>0</v>
      </c>
      <c r="W5343">
        <v>0</v>
      </c>
      <c r="X5343">
        <v>49.605141635885822</v>
      </c>
      <c r="Y5343">
        <v>0</v>
      </c>
      <c r="Z5343">
        <v>0</v>
      </c>
      <c r="AA5343">
        <v>0</v>
      </c>
      <c r="AB5343">
        <v>65.090833577035582</v>
      </c>
      <c r="AC5343">
        <v>0</v>
      </c>
      <c r="AD5343">
        <v>0</v>
      </c>
      <c r="AE5343">
        <v>114.69597521292141</v>
      </c>
    </row>
    <row r="5344" spans="1:31" x14ac:dyDescent="0.3">
      <c r="A5344">
        <v>2464037</v>
      </c>
      <c r="B5344">
        <v>1</v>
      </c>
      <c r="C5344" t="s">
        <v>80</v>
      </c>
      <c r="D5344" t="s">
        <v>101</v>
      </c>
      <c r="E5344" t="s">
        <v>159</v>
      </c>
      <c r="F5344" t="s">
        <v>15500</v>
      </c>
      <c r="G5344" t="s">
        <v>143</v>
      </c>
      <c r="H5344" t="s">
        <v>144</v>
      </c>
      <c r="I5344" t="s">
        <v>136</v>
      </c>
      <c r="J5344" t="s">
        <v>137</v>
      </c>
      <c r="K5344" t="s">
        <v>138</v>
      </c>
      <c r="L5344" t="s">
        <v>15501</v>
      </c>
      <c r="M5344" t="s">
        <v>15502</v>
      </c>
      <c r="N5344">
        <v>1.041388888</v>
      </c>
      <c r="O5344">
        <v>0</v>
      </c>
      <c r="P5344">
        <v>306</v>
      </c>
      <c r="Q5344">
        <v>0</v>
      </c>
      <c r="R5344">
        <v>0</v>
      </c>
      <c r="S5344">
        <v>0</v>
      </c>
      <c r="T5344">
        <v>40</v>
      </c>
      <c r="U5344">
        <v>0</v>
      </c>
      <c r="V5344">
        <v>0</v>
      </c>
      <c r="W5344">
        <v>0</v>
      </c>
      <c r="X5344">
        <v>132.5660465488387</v>
      </c>
      <c r="Y5344">
        <v>0</v>
      </c>
      <c r="Z5344">
        <v>0</v>
      </c>
      <c r="AA5344">
        <v>0</v>
      </c>
      <c r="AB5344">
        <v>30.248076050713816</v>
      </c>
      <c r="AC5344">
        <v>0</v>
      </c>
      <c r="AD5344">
        <v>0</v>
      </c>
      <c r="AE5344">
        <v>162.81412259955252</v>
      </c>
    </row>
    <row r="5345" spans="1:31" x14ac:dyDescent="0.3">
      <c r="A5345">
        <v>2464014</v>
      </c>
      <c r="B5345">
        <v>1</v>
      </c>
      <c r="C5345" t="s">
        <v>80</v>
      </c>
      <c r="D5345" t="s">
        <v>94</v>
      </c>
      <c r="E5345" t="s">
        <v>147</v>
      </c>
      <c r="F5345" t="s">
        <v>15503</v>
      </c>
      <c r="G5345" t="s">
        <v>134</v>
      </c>
      <c r="H5345" t="s">
        <v>135</v>
      </c>
      <c r="I5345" t="s">
        <v>136</v>
      </c>
      <c r="J5345" t="s">
        <v>137</v>
      </c>
      <c r="K5345" t="s">
        <v>138</v>
      </c>
      <c r="L5345" t="s">
        <v>15504</v>
      </c>
      <c r="M5345" t="s">
        <v>15505</v>
      </c>
      <c r="N5345">
        <v>1.9027777770000001</v>
      </c>
      <c r="O5345">
        <v>0</v>
      </c>
      <c r="P5345">
        <v>139</v>
      </c>
      <c r="Q5345">
        <v>1</v>
      </c>
      <c r="R5345">
        <v>7</v>
      </c>
      <c r="S5345">
        <v>2</v>
      </c>
      <c r="T5345">
        <v>21</v>
      </c>
      <c r="U5345">
        <v>0</v>
      </c>
      <c r="V5345">
        <v>0</v>
      </c>
      <c r="W5345">
        <v>0</v>
      </c>
      <c r="X5345">
        <v>53.919294841019472</v>
      </c>
      <c r="Y5345">
        <v>0.92910801335675997</v>
      </c>
      <c r="Z5345">
        <v>7.4957599974381708</v>
      </c>
      <c r="AA5345">
        <v>21.340479261956787</v>
      </c>
      <c r="AB5345">
        <v>35.295930899616494</v>
      </c>
      <c r="AC5345">
        <v>0</v>
      </c>
      <c r="AD5345">
        <v>0</v>
      </c>
      <c r="AE5345">
        <v>118.98057301338768</v>
      </c>
    </row>
    <row r="5346" spans="1:31" x14ac:dyDescent="0.3">
      <c r="A5346">
        <v>2463851</v>
      </c>
      <c r="B5346">
        <v>1</v>
      </c>
      <c r="C5346" t="s">
        <v>80</v>
      </c>
      <c r="D5346" t="s">
        <v>100</v>
      </c>
      <c r="E5346" t="s">
        <v>173</v>
      </c>
      <c r="F5346" t="s">
        <v>15506</v>
      </c>
      <c r="G5346" t="s">
        <v>175</v>
      </c>
      <c r="H5346" t="s">
        <v>144</v>
      </c>
      <c r="I5346" t="s">
        <v>136</v>
      </c>
      <c r="J5346" t="s">
        <v>137</v>
      </c>
      <c r="K5346" t="s">
        <v>138</v>
      </c>
      <c r="L5346" t="s">
        <v>15507</v>
      </c>
      <c r="M5346" t="s">
        <v>15508</v>
      </c>
      <c r="N5346">
        <v>3.0775000000000001</v>
      </c>
      <c r="O5346">
        <v>0</v>
      </c>
      <c r="P5346">
        <v>1</v>
      </c>
      <c r="Q5346">
        <v>0</v>
      </c>
      <c r="R5346">
        <v>0</v>
      </c>
      <c r="S5346">
        <v>0</v>
      </c>
      <c r="T5346">
        <v>0</v>
      </c>
      <c r="U5346">
        <v>0</v>
      </c>
      <c r="V5346">
        <v>0</v>
      </c>
      <c r="W5346">
        <v>0</v>
      </c>
      <c r="X5346">
        <v>0.53025556376377558</v>
      </c>
      <c r="Y5346">
        <v>0</v>
      </c>
      <c r="Z5346">
        <v>0</v>
      </c>
      <c r="AA5346">
        <v>0</v>
      </c>
      <c r="AB5346">
        <v>0</v>
      </c>
      <c r="AC5346">
        <v>0</v>
      </c>
      <c r="AD5346">
        <v>0</v>
      </c>
      <c r="AE5346">
        <v>0.53025556376377558</v>
      </c>
    </row>
    <row r="5347" spans="1:31" x14ac:dyDescent="0.3">
      <c r="A5347">
        <v>2463602</v>
      </c>
      <c r="B5347">
        <v>1</v>
      </c>
      <c r="C5347" t="s">
        <v>80</v>
      </c>
      <c r="D5347" t="s">
        <v>96</v>
      </c>
      <c r="E5347" t="s">
        <v>159</v>
      </c>
      <c r="F5347" t="s">
        <v>15509</v>
      </c>
      <c r="G5347" t="s">
        <v>143</v>
      </c>
      <c r="H5347" t="s">
        <v>144</v>
      </c>
      <c r="I5347" t="s">
        <v>136</v>
      </c>
      <c r="J5347" t="s">
        <v>137</v>
      </c>
      <c r="K5347" t="s">
        <v>138</v>
      </c>
      <c r="L5347" t="s">
        <v>15510</v>
      </c>
      <c r="M5347" t="s">
        <v>15511</v>
      </c>
      <c r="N5347">
        <v>1.0238888880000001</v>
      </c>
      <c r="O5347">
        <v>0</v>
      </c>
      <c r="P5347">
        <v>140</v>
      </c>
      <c r="Q5347">
        <v>0</v>
      </c>
      <c r="R5347">
        <v>1</v>
      </c>
      <c r="S5347">
        <v>0</v>
      </c>
      <c r="T5347">
        <v>18</v>
      </c>
      <c r="U5347">
        <v>0</v>
      </c>
      <c r="V5347">
        <v>0</v>
      </c>
      <c r="W5347">
        <v>0</v>
      </c>
      <c r="X5347">
        <v>43.692720095849019</v>
      </c>
      <c r="Y5347">
        <v>0</v>
      </c>
      <c r="Z5347">
        <v>0.30065590644366635</v>
      </c>
      <c r="AA5347">
        <v>0</v>
      </c>
      <c r="AB5347">
        <v>18.765385722560463</v>
      </c>
      <c r="AC5347">
        <v>0</v>
      </c>
      <c r="AD5347">
        <v>0</v>
      </c>
      <c r="AE5347">
        <v>62.758761724853144</v>
      </c>
    </row>
    <row r="5348" spans="1:31" x14ac:dyDescent="0.3">
      <c r="A5348">
        <v>2463808</v>
      </c>
      <c r="B5348">
        <v>1</v>
      </c>
      <c r="C5348" t="s">
        <v>81</v>
      </c>
      <c r="D5348" t="s">
        <v>128</v>
      </c>
      <c r="E5348" t="s">
        <v>182</v>
      </c>
      <c r="F5348" t="s">
        <v>15512</v>
      </c>
      <c r="G5348" t="s">
        <v>8644</v>
      </c>
      <c r="H5348" t="s">
        <v>144</v>
      </c>
      <c r="I5348" t="s">
        <v>136</v>
      </c>
      <c r="J5348" t="s">
        <v>137</v>
      </c>
      <c r="K5348" t="s">
        <v>138</v>
      </c>
      <c r="L5348" t="s">
        <v>15513</v>
      </c>
      <c r="M5348" t="s">
        <v>15514</v>
      </c>
      <c r="N5348">
        <v>6.551111111</v>
      </c>
      <c r="O5348">
        <v>0</v>
      </c>
      <c r="P5348">
        <v>62</v>
      </c>
      <c r="Q5348">
        <v>0</v>
      </c>
      <c r="R5348">
        <v>0</v>
      </c>
      <c r="S5348">
        <v>0</v>
      </c>
      <c r="T5348">
        <v>15</v>
      </c>
      <c r="U5348">
        <v>0</v>
      </c>
      <c r="V5348">
        <v>0</v>
      </c>
      <c r="W5348">
        <v>0</v>
      </c>
      <c r="X5348">
        <v>94.98822732955864</v>
      </c>
      <c r="Y5348">
        <v>0</v>
      </c>
      <c r="Z5348">
        <v>0</v>
      </c>
      <c r="AA5348">
        <v>0</v>
      </c>
      <c r="AB5348">
        <v>43.923833951645456</v>
      </c>
      <c r="AC5348">
        <v>0</v>
      </c>
      <c r="AD5348">
        <v>0</v>
      </c>
      <c r="AE5348">
        <v>138.9120612812041</v>
      </c>
    </row>
    <row r="5349" spans="1:31" x14ac:dyDescent="0.3">
      <c r="A5349">
        <v>2463951</v>
      </c>
      <c r="B5349">
        <v>1</v>
      </c>
      <c r="C5349" t="s">
        <v>81</v>
      </c>
      <c r="D5349" t="s">
        <v>116</v>
      </c>
      <c r="E5349" t="s">
        <v>169</v>
      </c>
      <c r="F5349" t="s">
        <v>2027</v>
      </c>
      <c r="G5349" t="s">
        <v>149</v>
      </c>
      <c r="H5349" t="s">
        <v>135</v>
      </c>
      <c r="I5349" t="s">
        <v>136</v>
      </c>
      <c r="J5349" t="s">
        <v>137</v>
      </c>
      <c r="K5349" t="s">
        <v>138</v>
      </c>
      <c r="L5349" t="s">
        <v>15515</v>
      </c>
      <c r="M5349" t="s">
        <v>15516</v>
      </c>
      <c r="N5349">
        <v>0.111111111</v>
      </c>
      <c r="O5349">
        <v>0</v>
      </c>
      <c r="P5349">
        <v>688</v>
      </c>
      <c r="Q5349">
        <v>52</v>
      </c>
      <c r="R5349">
        <v>78</v>
      </c>
      <c r="S5349">
        <v>9</v>
      </c>
      <c r="T5349">
        <v>55</v>
      </c>
      <c r="U5349">
        <v>2</v>
      </c>
      <c r="V5349">
        <v>0</v>
      </c>
      <c r="W5349">
        <v>0</v>
      </c>
      <c r="X5349">
        <v>12.09491927192283</v>
      </c>
      <c r="Y5349">
        <v>4.5716607399879043</v>
      </c>
      <c r="Z5349">
        <v>2.7248378505699993</v>
      </c>
      <c r="AA5349">
        <v>3.2330057129425591</v>
      </c>
      <c r="AB5349">
        <v>2.865756023119812</v>
      </c>
      <c r="AC5349">
        <v>11.12965840872411</v>
      </c>
      <c r="AD5349">
        <v>0</v>
      </c>
      <c r="AE5349">
        <v>36.619838007267219</v>
      </c>
    </row>
    <row r="5350" spans="1:31" x14ac:dyDescent="0.3">
      <c r="A5350">
        <v>2463708</v>
      </c>
      <c r="B5350">
        <v>1</v>
      </c>
      <c r="C5350" t="s">
        <v>80</v>
      </c>
      <c r="D5350" t="s">
        <v>91</v>
      </c>
      <c r="E5350" t="s">
        <v>169</v>
      </c>
      <c r="F5350" t="s">
        <v>15517</v>
      </c>
      <c r="G5350" t="s">
        <v>161</v>
      </c>
      <c r="H5350" t="s">
        <v>135</v>
      </c>
      <c r="I5350" t="s">
        <v>136</v>
      </c>
      <c r="J5350" t="s">
        <v>137</v>
      </c>
      <c r="K5350" t="s">
        <v>162</v>
      </c>
      <c r="L5350" t="s">
        <v>15518</v>
      </c>
      <c r="M5350" t="s">
        <v>15519</v>
      </c>
      <c r="N5350">
        <v>4.8136111110000002</v>
      </c>
      <c r="O5350">
        <v>0</v>
      </c>
      <c r="P5350">
        <v>2627</v>
      </c>
      <c r="Q5350">
        <v>0</v>
      </c>
      <c r="R5350">
        <v>21</v>
      </c>
      <c r="S5350">
        <v>0</v>
      </c>
      <c r="T5350">
        <v>235</v>
      </c>
      <c r="U5350">
        <v>0</v>
      </c>
      <c r="V5350">
        <v>1</v>
      </c>
      <c r="W5350">
        <v>0</v>
      </c>
      <c r="X5350">
        <v>3507.651100413048</v>
      </c>
      <c r="Y5350">
        <v>0</v>
      </c>
      <c r="Z5350">
        <v>9.2354088121989637</v>
      </c>
      <c r="AA5350">
        <v>0</v>
      </c>
      <c r="AB5350">
        <v>1879.5900457042865</v>
      </c>
      <c r="AC5350">
        <v>0</v>
      </c>
      <c r="AD5350">
        <v>2.6691986518497059</v>
      </c>
      <c r="AE5350">
        <v>5399.1457535813834</v>
      </c>
    </row>
    <row r="5351" spans="1:31" x14ac:dyDescent="0.3">
      <c r="A5351">
        <v>2463559</v>
      </c>
      <c r="B5351">
        <v>1</v>
      </c>
      <c r="C5351" t="s">
        <v>80</v>
      </c>
      <c r="D5351" t="s">
        <v>86</v>
      </c>
      <c r="E5351" t="s">
        <v>147</v>
      </c>
      <c r="F5351" t="s">
        <v>15520</v>
      </c>
      <c r="G5351" t="s">
        <v>226</v>
      </c>
      <c r="H5351" t="s">
        <v>135</v>
      </c>
      <c r="I5351" t="s">
        <v>136</v>
      </c>
      <c r="J5351" t="s">
        <v>137</v>
      </c>
      <c r="K5351" t="s">
        <v>162</v>
      </c>
      <c r="L5351" t="s">
        <v>15521</v>
      </c>
      <c r="M5351" t="s">
        <v>15522</v>
      </c>
      <c r="N5351">
        <v>2.0074999999999998</v>
      </c>
      <c r="O5351">
        <v>0</v>
      </c>
      <c r="P5351">
        <v>598</v>
      </c>
      <c r="Q5351">
        <v>0</v>
      </c>
      <c r="R5351">
        <v>1</v>
      </c>
      <c r="S5351">
        <v>0</v>
      </c>
      <c r="T5351">
        <v>65</v>
      </c>
      <c r="U5351">
        <v>0</v>
      </c>
      <c r="V5351">
        <v>0</v>
      </c>
      <c r="W5351">
        <v>0</v>
      </c>
      <c r="X5351">
        <v>448.13003953307049</v>
      </c>
      <c r="Y5351">
        <v>0</v>
      </c>
      <c r="Z5351">
        <v>3.7074986463445773E-3</v>
      </c>
      <c r="AA5351">
        <v>0</v>
      </c>
      <c r="AB5351">
        <v>153.11312861202038</v>
      </c>
      <c r="AC5351">
        <v>0</v>
      </c>
      <c r="AD5351">
        <v>0</v>
      </c>
      <c r="AE5351">
        <v>601.24687564373721</v>
      </c>
    </row>
    <row r="5352" spans="1:31" x14ac:dyDescent="0.3">
      <c r="A5352">
        <v>2464100</v>
      </c>
      <c r="B5352">
        <v>1</v>
      </c>
      <c r="C5352" t="s">
        <v>80</v>
      </c>
      <c r="D5352" t="s">
        <v>88</v>
      </c>
      <c r="E5352" t="s">
        <v>173</v>
      </c>
      <c r="F5352" t="s">
        <v>15523</v>
      </c>
      <c r="G5352" t="s">
        <v>461</v>
      </c>
      <c r="H5352" t="s">
        <v>144</v>
      </c>
      <c r="I5352" t="s">
        <v>136</v>
      </c>
      <c r="J5352" t="s">
        <v>137</v>
      </c>
      <c r="K5352" t="s">
        <v>138</v>
      </c>
      <c r="L5352" t="s">
        <v>15524</v>
      </c>
      <c r="M5352" t="s">
        <v>15525</v>
      </c>
      <c r="N5352">
        <v>1.5408333329999999</v>
      </c>
      <c r="O5352">
        <v>0</v>
      </c>
      <c r="P5352">
        <v>4</v>
      </c>
      <c r="Q5352">
        <v>0</v>
      </c>
      <c r="R5352">
        <v>0</v>
      </c>
      <c r="S5352">
        <v>0</v>
      </c>
      <c r="T5352">
        <v>1</v>
      </c>
      <c r="U5352">
        <v>0</v>
      </c>
      <c r="V5352">
        <v>0</v>
      </c>
      <c r="W5352">
        <v>0</v>
      </c>
      <c r="X5352">
        <v>1.3127004475617821</v>
      </c>
      <c r="Y5352">
        <v>0</v>
      </c>
      <c r="Z5352">
        <v>0</v>
      </c>
      <c r="AA5352">
        <v>0</v>
      </c>
      <c r="AB5352">
        <v>2.2145693883486119E-2</v>
      </c>
      <c r="AC5352">
        <v>0</v>
      </c>
      <c r="AD5352">
        <v>0</v>
      </c>
      <c r="AE5352">
        <v>1.3348461414452681</v>
      </c>
    </row>
    <row r="5353" spans="1:31" x14ac:dyDescent="0.3">
      <c r="A5353">
        <v>2463668</v>
      </c>
      <c r="B5353">
        <v>1</v>
      </c>
      <c r="C5353" t="s">
        <v>80</v>
      </c>
      <c r="D5353" t="s">
        <v>110</v>
      </c>
      <c r="E5353" t="s">
        <v>173</v>
      </c>
      <c r="F5353" t="s">
        <v>15526</v>
      </c>
      <c r="G5353" t="s">
        <v>175</v>
      </c>
      <c r="H5353" t="s">
        <v>144</v>
      </c>
      <c r="I5353" t="s">
        <v>136</v>
      </c>
      <c r="J5353" t="s">
        <v>137</v>
      </c>
      <c r="K5353" t="s">
        <v>138</v>
      </c>
      <c r="L5353" t="s">
        <v>15527</v>
      </c>
      <c r="M5353" t="s">
        <v>15528</v>
      </c>
      <c r="N5353">
        <v>2.3683333329999998</v>
      </c>
      <c r="O5353">
        <v>0</v>
      </c>
      <c r="P5353">
        <v>1</v>
      </c>
      <c r="Q5353">
        <v>0</v>
      </c>
      <c r="R5353">
        <v>0</v>
      </c>
      <c r="S5353">
        <v>0</v>
      </c>
      <c r="T5353">
        <v>0</v>
      </c>
      <c r="U5353">
        <v>0</v>
      </c>
      <c r="V5353">
        <v>0</v>
      </c>
      <c r="W5353">
        <v>0</v>
      </c>
      <c r="X5353">
        <v>5.7345230788880208</v>
      </c>
      <c r="Y5353">
        <v>0</v>
      </c>
      <c r="Z5353">
        <v>0</v>
      </c>
      <c r="AA5353">
        <v>0</v>
      </c>
      <c r="AB5353">
        <v>0</v>
      </c>
      <c r="AC5353">
        <v>0</v>
      </c>
      <c r="AD5353">
        <v>0</v>
      </c>
      <c r="AE5353">
        <v>5.7345230788880208</v>
      </c>
    </row>
    <row r="5354" spans="1:31" x14ac:dyDescent="0.3">
      <c r="A5354">
        <v>2464023</v>
      </c>
      <c r="B5354">
        <v>1</v>
      </c>
      <c r="C5354" t="s">
        <v>80</v>
      </c>
      <c r="D5354" t="s">
        <v>82</v>
      </c>
      <c r="E5354" t="s">
        <v>141</v>
      </c>
      <c r="F5354" t="s">
        <v>1722</v>
      </c>
      <c r="G5354" t="s">
        <v>156</v>
      </c>
      <c r="H5354" t="s">
        <v>144</v>
      </c>
      <c r="I5354" t="s">
        <v>136</v>
      </c>
      <c r="J5354" t="s">
        <v>137</v>
      </c>
      <c r="K5354" t="s">
        <v>138</v>
      </c>
      <c r="L5354" t="s">
        <v>15529</v>
      </c>
      <c r="M5354" t="s">
        <v>15530</v>
      </c>
      <c r="N5354">
        <v>2.1344444440000001</v>
      </c>
      <c r="O5354">
        <v>0</v>
      </c>
      <c r="P5354">
        <v>42</v>
      </c>
      <c r="Q5354">
        <v>0</v>
      </c>
      <c r="R5354">
        <v>0</v>
      </c>
      <c r="S5354">
        <v>0</v>
      </c>
      <c r="T5354">
        <v>4</v>
      </c>
      <c r="U5354">
        <v>0</v>
      </c>
      <c r="V5354">
        <v>0</v>
      </c>
      <c r="W5354">
        <v>0</v>
      </c>
      <c r="X5354">
        <v>84.83683629750989</v>
      </c>
      <c r="Y5354">
        <v>0</v>
      </c>
      <c r="Z5354">
        <v>0</v>
      </c>
      <c r="AA5354">
        <v>0</v>
      </c>
      <c r="AB5354">
        <v>1.5034589404149226</v>
      </c>
      <c r="AC5354">
        <v>0</v>
      </c>
      <c r="AD5354">
        <v>0</v>
      </c>
      <c r="AE5354">
        <v>86.340295237924806</v>
      </c>
    </row>
    <row r="5355" spans="1:31" x14ac:dyDescent="0.3">
      <c r="A5355">
        <v>2463691</v>
      </c>
      <c r="B5355">
        <v>1</v>
      </c>
      <c r="C5355" t="s">
        <v>80</v>
      </c>
      <c r="D5355" t="s">
        <v>100</v>
      </c>
      <c r="E5355" t="s">
        <v>182</v>
      </c>
      <c r="F5355" t="s">
        <v>15531</v>
      </c>
      <c r="G5355" t="s">
        <v>410</v>
      </c>
      <c r="H5355" t="s">
        <v>144</v>
      </c>
      <c r="I5355" t="s">
        <v>136</v>
      </c>
      <c r="J5355" t="s">
        <v>137</v>
      </c>
      <c r="K5355" t="s">
        <v>138</v>
      </c>
      <c r="L5355" t="s">
        <v>15532</v>
      </c>
      <c r="M5355" t="s">
        <v>15533</v>
      </c>
      <c r="N5355">
        <v>4.1894444440000003</v>
      </c>
      <c r="O5355">
        <v>0</v>
      </c>
      <c r="P5355">
        <v>1</v>
      </c>
      <c r="Q5355">
        <v>0</v>
      </c>
      <c r="R5355">
        <v>0</v>
      </c>
      <c r="S5355">
        <v>0</v>
      </c>
      <c r="T5355">
        <v>54</v>
      </c>
      <c r="U5355">
        <v>0</v>
      </c>
      <c r="V5355">
        <v>0</v>
      </c>
      <c r="W5355">
        <v>0</v>
      </c>
      <c r="X5355">
        <v>2.9891672142849477</v>
      </c>
      <c r="Y5355">
        <v>0</v>
      </c>
      <c r="Z5355">
        <v>0</v>
      </c>
      <c r="AA5355">
        <v>0</v>
      </c>
      <c r="AB5355">
        <v>176.52988191225251</v>
      </c>
      <c r="AC5355">
        <v>0</v>
      </c>
      <c r="AD5355">
        <v>0</v>
      </c>
      <c r="AE5355">
        <v>179.51904912653745</v>
      </c>
    </row>
    <row r="5356" spans="1:31" x14ac:dyDescent="0.3">
      <c r="A5356">
        <v>2464046</v>
      </c>
      <c r="B5356">
        <v>1</v>
      </c>
      <c r="C5356" t="s">
        <v>80</v>
      </c>
      <c r="D5356" t="s">
        <v>110</v>
      </c>
      <c r="E5356" t="s">
        <v>159</v>
      </c>
      <c r="F5356" t="s">
        <v>15534</v>
      </c>
      <c r="G5356" t="s">
        <v>725</v>
      </c>
      <c r="H5356" t="s">
        <v>144</v>
      </c>
      <c r="I5356" t="s">
        <v>136</v>
      </c>
      <c r="J5356" t="s">
        <v>137</v>
      </c>
      <c r="K5356" t="s">
        <v>138</v>
      </c>
      <c r="L5356" t="s">
        <v>15535</v>
      </c>
      <c r="M5356" t="s">
        <v>15536</v>
      </c>
      <c r="N5356">
        <v>0.90638888799999995</v>
      </c>
      <c r="O5356">
        <v>0</v>
      </c>
      <c r="P5356">
        <v>385</v>
      </c>
      <c r="Q5356">
        <v>0</v>
      </c>
      <c r="R5356">
        <v>0</v>
      </c>
      <c r="S5356">
        <v>0</v>
      </c>
      <c r="T5356">
        <v>36</v>
      </c>
      <c r="U5356">
        <v>0</v>
      </c>
      <c r="V5356">
        <v>0</v>
      </c>
      <c r="W5356">
        <v>0</v>
      </c>
      <c r="X5356">
        <v>154.71724006556181</v>
      </c>
      <c r="Y5356">
        <v>0</v>
      </c>
      <c r="Z5356">
        <v>0</v>
      </c>
      <c r="AA5356">
        <v>0</v>
      </c>
      <c r="AB5356">
        <v>14.264396840426196</v>
      </c>
      <c r="AC5356">
        <v>0</v>
      </c>
      <c r="AD5356">
        <v>0</v>
      </c>
      <c r="AE5356">
        <v>168.98163690598801</v>
      </c>
    </row>
    <row r="5357" spans="1:31" x14ac:dyDescent="0.3">
      <c r="A5357">
        <v>2463714</v>
      </c>
      <c r="B5357">
        <v>1</v>
      </c>
      <c r="C5357" t="s">
        <v>80</v>
      </c>
      <c r="D5357" t="s">
        <v>103</v>
      </c>
      <c r="E5357" t="s">
        <v>141</v>
      </c>
      <c r="F5357" t="s">
        <v>15537</v>
      </c>
      <c r="G5357" t="s">
        <v>1552</v>
      </c>
      <c r="H5357" t="s">
        <v>144</v>
      </c>
      <c r="I5357" t="s">
        <v>136</v>
      </c>
      <c r="J5357" t="s">
        <v>137</v>
      </c>
      <c r="K5357" t="s">
        <v>138</v>
      </c>
      <c r="L5357" t="s">
        <v>15538</v>
      </c>
      <c r="M5357" t="s">
        <v>15539</v>
      </c>
      <c r="N5357">
        <v>1.548888888</v>
      </c>
      <c r="O5357">
        <v>0</v>
      </c>
      <c r="P5357">
        <v>67</v>
      </c>
      <c r="Q5357">
        <v>0</v>
      </c>
      <c r="R5357">
        <v>0</v>
      </c>
      <c r="S5357">
        <v>0</v>
      </c>
      <c r="T5357">
        <v>1</v>
      </c>
      <c r="U5357">
        <v>0</v>
      </c>
      <c r="V5357">
        <v>0</v>
      </c>
      <c r="W5357">
        <v>0</v>
      </c>
      <c r="X5357">
        <v>30.276904011331169</v>
      </c>
      <c r="Y5357">
        <v>0</v>
      </c>
      <c r="Z5357">
        <v>0</v>
      </c>
      <c r="AA5357">
        <v>0</v>
      </c>
      <c r="AB5357">
        <v>3.3070027309656136</v>
      </c>
      <c r="AC5357">
        <v>0</v>
      </c>
      <c r="AD5357">
        <v>0</v>
      </c>
      <c r="AE5357">
        <v>33.583906742296783</v>
      </c>
    </row>
    <row r="5358" spans="1:31" x14ac:dyDescent="0.3">
      <c r="A5358">
        <v>2464069</v>
      </c>
      <c r="B5358">
        <v>1</v>
      </c>
      <c r="C5358" t="s">
        <v>80</v>
      </c>
      <c r="D5358" t="s">
        <v>85</v>
      </c>
      <c r="E5358" t="s">
        <v>284</v>
      </c>
      <c r="F5358" t="s">
        <v>13246</v>
      </c>
      <c r="G5358" t="s">
        <v>149</v>
      </c>
      <c r="H5358" t="s">
        <v>135</v>
      </c>
      <c r="I5358" t="s">
        <v>136</v>
      </c>
      <c r="J5358" t="s">
        <v>137</v>
      </c>
      <c r="K5358" t="s">
        <v>138</v>
      </c>
      <c r="L5358" t="s">
        <v>15540</v>
      </c>
      <c r="M5358" t="s">
        <v>15541</v>
      </c>
      <c r="N5358">
        <v>0.71722222199999996</v>
      </c>
      <c r="O5358">
        <v>0</v>
      </c>
      <c r="P5358">
        <v>4100</v>
      </c>
      <c r="Q5358">
        <v>0</v>
      </c>
      <c r="R5358">
        <v>0</v>
      </c>
      <c r="S5358">
        <v>0</v>
      </c>
      <c r="T5358">
        <v>357</v>
      </c>
      <c r="U5358">
        <v>0</v>
      </c>
      <c r="V5358">
        <v>0</v>
      </c>
      <c r="W5358">
        <v>0</v>
      </c>
      <c r="X5358">
        <v>853.2617043992559</v>
      </c>
      <c r="Y5358">
        <v>0</v>
      </c>
      <c r="Z5358">
        <v>0</v>
      </c>
      <c r="AA5358">
        <v>0</v>
      </c>
      <c r="AB5358">
        <v>178.81516862533604</v>
      </c>
      <c r="AC5358">
        <v>0</v>
      </c>
      <c r="AD5358">
        <v>0</v>
      </c>
      <c r="AE5358">
        <v>1032.076873024592</v>
      </c>
    </row>
    <row r="5359" spans="1:31" x14ac:dyDescent="0.3">
      <c r="A5359">
        <v>2463528</v>
      </c>
      <c r="B5359">
        <v>1</v>
      </c>
      <c r="C5359" t="s">
        <v>80</v>
      </c>
      <c r="D5359" t="s">
        <v>110</v>
      </c>
      <c r="E5359" t="s">
        <v>141</v>
      </c>
      <c r="F5359" t="s">
        <v>15542</v>
      </c>
      <c r="G5359" t="s">
        <v>156</v>
      </c>
      <c r="H5359" t="s">
        <v>144</v>
      </c>
      <c r="I5359" t="s">
        <v>136</v>
      </c>
      <c r="J5359" t="s">
        <v>137</v>
      </c>
      <c r="K5359" t="s">
        <v>138</v>
      </c>
      <c r="L5359" t="s">
        <v>15543</v>
      </c>
      <c r="M5359" t="s">
        <v>15544</v>
      </c>
      <c r="N5359">
        <v>2.9991666659999998</v>
      </c>
      <c r="O5359">
        <v>0</v>
      </c>
      <c r="P5359">
        <v>64</v>
      </c>
      <c r="Q5359">
        <v>0</v>
      </c>
      <c r="R5359">
        <v>0</v>
      </c>
      <c r="S5359">
        <v>0</v>
      </c>
      <c r="T5359">
        <v>4</v>
      </c>
      <c r="U5359">
        <v>0</v>
      </c>
      <c r="V5359">
        <v>0</v>
      </c>
      <c r="W5359">
        <v>0</v>
      </c>
      <c r="X5359">
        <v>71.655007032724995</v>
      </c>
      <c r="Y5359">
        <v>0</v>
      </c>
      <c r="Z5359">
        <v>0</v>
      </c>
      <c r="AA5359">
        <v>0</v>
      </c>
      <c r="AB5359">
        <v>5.2142241469821737</v>
      </c>
      <c r="AC5359">
        <v>0</v>
      </c>
      <c r="AD5359">
        <v>0</v>
      </c>
      <c r="AE5359">
        <v>76.869231179707171</v>
      </c>
    </row>
    <row r="5360" spans="1:31" x14ac:dyDescent="0.3">
      <c r="A5360">
        <v>2463545</v>
      </c>
      <c r="B5360">
        <v>1</v>
      </c>
      <c r="C5360" t="s">
        <v>80</v>
      </c>
      <c r="D5360" t="s">
        <v>84</v>
      </c>
      <c r="E5360" t="s">
        <v>141</v>
      </c>
      <c r="F5360" t="s">
        <v>15545</v>
      </c>
      <c r="G5360" t="s">
        <v>366</v>
      </c>
      <c r="H5360" t="s">
        <v>144</v>
      </c>
      <c r="I5360" t="s">
        <v>136</v>
      </c>
      <c r="J5360" t="s">
        <v>137</v>
      </c>
      <c r="K5360" t="s">
        <v>138</v>
      </c>
      <c r="L5360" t="s">
        <v>15546</v>
      </c>
      <c r="M5360" t="s">
        <v>15547</v>
      </c>
      <c r="N5360">
        <v>6.3513888879999998</v>
      </c>
      <c r="O5360">
        <v>0</v>
      </c>
      <c r="P5360">
        <v>0</v>
      </c>
      <c r="Q5360">
        <v>0</v>
      </c>
      <c r="R5360">
        <v>0</v>
      </c>
      <c r="S5360">
        <v>0</v>
      </c>
      <c r="T5360">
        <v>1</v>
      </c>
      <c r="U5360">
        <v>0</v>
      </c>
      <c r="V5360">
        <v>2</v>
      </c>
      <c r="W5360">
        <v>0</v>
      </c>
      <c r="X5360">
        <v>0</v>
      </c>
      <c r="Y5360">
        <v>0</v>
      </c>
      <c r="Z5360">
        <v>0</v>
      </c>
      <c r="AA5360">
        <v>0</v>
      </c>
      <c r="AB5360">
        <v>20.588199816630244</v>
      </c>
      <c r="AC5360">
        <v>0</v>
      </c>
      <c r="AD5360">
        <v>2326.6612051007505</v>
      </c>
      <c r="AE5360">
        <v>2347.2494049173806</v>
      </c>
    </row>
    <row r="5361" spans="1:31" x14ac:dyDescent="0.3">
      <c r="A5361">
        <v>2463877</v>
      </c>
      <c r="B5361">
        <v>1</v>
      </c>
      <c r="C5361" t="s">
        <v>80</v>
      </c>
      <c r="D5361" t="s">
        <v>105</v>
      </c>
      <c r="E5361" t="s">
        <v>141</v>
      </c>
      <c r="F5361" t="s">
        <v>15548</v>
      </c>
      <c r="G5361" t="s">
        <v>156</v>
      </c>
      <c r="H5361" t="s">
        <v>144</v>
      </c>
      <c r="I5361" t="s">
        <v>136</v>
      </c>
      <c r="J5361" t="s">
        <v>137</v>
      </c>
      <c r="K5361" t="s">
        <v>138</v>
      </c>
      <c r="L5361" t="s">
        <v>15549</v>
      </c>
      <c r="M5361" t="s">
        <v>15550</v>
      </c>
      <c r="N5361">
        <v>2.4186111110000001</v>
      </c>
      <c r="O5361">
        <v>0</v>
      </c>
      <c r="P5361">
        <v>69</v>
      </c>
      <c r="Q5361">
        <v>0</v>
      </c>
      <c r="R5361">
        <v>0</v>
      </c>
      <c r="S5361">
        <v>0</v>
      </c>
      <c r="T5361">
        <v>3</v>
      </c>
      <c r="U5361">
        <v>0</v>
      </c>
      <c r="V5361">
        <v>0</v>
      </c>
      <c r="W5361">
        <v>0</v>
      </c>
      <c r="X5361">
        <v>49.457932399127124</v>
      </c>
      <c r="Y5361">
        <v>0</v>
      </c>
      <c r="Z5361">
        <v>0</v>
      </c>
      <c r="AA5361">
        <v>0</v>
      </c>
      <c r="AB5361">
        <v>6.624686818684804</v>
      </c>
      <c r="AC5361">
        <v>0</v>
      </c>
      <c r="AD5361">
        <v>0</v>
      </c>
      <c r="AE5361">
        <v>56.082619217811924</v>
      </c>
    </row>
    <row r="5362" spans="1:31" x14ac:dyDescent="0.3">
      <c r="A5362">
        <v>2463966</v>
      </c>
      <c r="B5362">
        <v>1</v>
      </c>
      <c r="C5362" t="s">
        <v>80</v>
      </c>
      <c r="D5362" t="s">
        <v>82</v>
      </c>
      <c r="E5362" t="s">
        <v>141</v>
      </c>
      <c r="F5362" t="s">
        <v>14436</v>
      </c>
      <c r="G5362" t="s">
        <v>156</v>
      </c>
      <c r="H5362" t="s">
        <v>144</v>
      </c>
      <c r="I5362" t="s">
        <v>136</v>
      </c>
      <c r="J5362" t="s">
        <v>137</v>
      </c>
      <c r="K5362" t="s">
        <v>138</v>
      </c>
      <c r="L5362" t="s">
        <v>15551</v>
      </c>
      <c r="M5362" t="s">
        <v>15552</v>
      </c>
      <c r="N5362">
        <v>0.66333333299999997</v>
      </c>
      <c r="O5362">
        <v>0</v>
      </c>
      <c r="P5362">
        <v>152</v>
      </c>
      <c r="Q5362">
        <v>0</v>
      </c>
      <c r="R5362">
        <v>0</v>
      </c>
      <c r="S5362">
        <v>0</v>
      </c>
      <c r="T5362">
        <v>8</v>
      </c>
      <c r="U5362">
        <v>0</v>
      </c>
      <c r="V5362">
        <v>0</v>
      </c>
      <c r="W5362">
        <v>0</v>
      </c>
      <c r="X5362">
        <v>36.228834635545127</v>
      </c>
      <c r="Y5362">
        <v>0</v>
      </c>
      <c r="Z5362">
        <v>0</v>
      </c>
      <c r="AA5362">
        <v>0</v>
      </c>
      <c r="AB5362">
        <v>1.8035542024868083</v>
      </c>
      <c r="AC5362">
        <v>0</v>
      </c>
      <c r="AD5362">
        <v>0</v>
      </c>
      <c r="AE5362">
        <v>38.032388838031935</v>
      </c>
    </row>
    <row r="5363" spans="1:31" x14ac:dyDescent="0.3">
      <c r="A5363">
        <v>2463568</v>
      </c>
      <c r="B5363">
        <v>1</v>
      </c>
      <c r="C5363" t="s">
        <v>80</v>
      </c>
      <c r="D5363" t="s">
        <v>100</v>
      </c>
      <c r="E5363" t="s">
        <v>169</v>
      </c>
      <c r="F5363" t="s">
        <v>899</v>
      </c>
      <c r="G5363" t="s">
        <v>161</v>
      </c>
      <c r="H5363" t="s">
        <v>135</v>
      </c>
      <c r="I5363" t="s">
        <v>136</v>
      </c>
      <c r="J5363" t="s">
        <v>137</v>
      </c>
      <c r="K5363" t="s">
        <v>162</v>
      </c>
      <c r="L5363" t="s">
        <v>15553</v>
      </c>
      <c r="M5363" t="s">
        <v>15554</v>
      </c>
      <c r="N5363">
        <v>8.2280555549999992</v>
      </c>
      <c r="O5363">
        <v>0</v>
      </c>
      <c r="P5363">
        <v>907</v>
      </c>
      <c r="Q5363">
        <v>3</v>
      </c>
      <c r="R5363">
        <v>72</v>
      </c>
      <c r="S5363">
        <v>2</v>
      </c>
      <c r="T5363">
        <v>98</v>
      </c>
      <c r="U5363">
        <v>0</v>
      </c>
      <c r="V5363">
        <v>0</v>
      </c>
      <c r="W5363">
        <v>0</v>
      </c>
      <c r="X5363">
        <v>2353.7627046294692</v>
      </c>
      <c r="Y5363">
        <v>2.3873360137622113</v>
      </c>
      <c r="Z5363">
        <v>325.32042764419128</v>
      </c>
      <c r="AA5363">
        <v>46.927087305866813</v>
      </c>
      <c r="AB5363">
        <v>512.06949980722618</v>
      </c>
      <c r="AC5363">
        <v>0</v>
      </c>
      <c r="AD5363">
        <v>0</v>
      </c>
      <c r="AE5363">
        <v>3240.4670554005156</v>
      </c>
    </row>
    <row r="5364" spans="1:31" x14ac:dyDescent="0.3">
      <c r="A5364">
        <v>2463605</v>
      </c>
      <c r="B5364">
        <v>1</v>
      </c>
      <c r="C5364" t="s">
        <v>81</v>
      </c>
      <c r="D5364" t="s">
        <v>122</v>
      </c>
      <c r="E5364" t="s">
        <v>147</v>
      </c>
      <c r="F5364" t="s">
        <v>15555</v>
      </c>
      <c r="G5364" t="s">
        <v>226</v>
      </c>
      <c r="H5364" t="s">
        <v>135</v>
      </c>
      <c r="I5364" t="s">
        <v>136</v>
      </c>
      <c r="J5364" t="s">
        <v>137</v>
      </c>
      <c r="K5364" t="s">
        <v>162</v>
      </c>
      <c r="L5364" t="s">
        <v>15556</v>
      </c>
      <c r="M5364" t="s">
        <v>15557</v>
      </c>
      <c r="N5364">
        <v>6.7638888880000003</v>
      </c>
      <c r="O5364">
        <v>0</v>
      </c>
      <c r="P5364">
        <v>1326</v>
      </c>
      <c r="Q5364">
        <v>0</v>
      </c>
      <c r="R5364">
        <v>0</v>
      </c>
      <c r="S5364">
        <v>0</v>
      </c>
      <c r="T5364">
        <v>120</v>
      </c>
      <c r="U5364">
        <v>0</v>
      </c>
      <c r="V5364">
        <v>0</v>
      </c>
      <c r="W5364">
        <v>0</v>
      </c>
      <c r="X5364">
        <v>1929.7235799088439</v>
      </c>
      <c r="Y5364">
        <v>0</v>
      </c>
      <c r="Z5364">
        <v>0</v>
      </c>
      <c r="AA5364">
        <v>0</v>
      </c>
      <c r="AB5364">
        <v>367.70309561537158</v>
      </c>
      <c r="AC5364">
        <v>0</v>
      </c>
      <c r="AD5364">
        <v>0</v>
      </c>
      <c r="AE5364">
        <v>2297.4266755242156</v>
      </c>
    </row>
    <row r="5365" spans="1:31" x14ac:dyDescent="0.3">
      <c r="A5365">
        <v>2463611</v>
      </c>
      <c r="B5365">
        <v>1</v>
      </c>
      <c r="C5365" t="s">
        <v>80</v>
      </c>
      <c r="D5365" t="s">
        <v>93</v>
      </c>
      <c r="E5365" t="s">
        <v>159</v>
      </c>
      <c r="F5365" t="s">
        <v>15105</v>
      </c>
      <c r="G5365" t="s">
        <v>161</v>
      </c>
      <c r="H5365" t="s">
        <v>144</v>
      </c>
      <c r="I5365" t="s">
        <v>136</v>
      </c>
      <c r="J5365" t="s">
        <v>137</v>
      </c>
      <c r="K5365" t="s">
        <v>162</v>
      </c>
      <c r="L5365" t="s">
        <v>15558</v>
      </c>
      <c r="M5365" t="s">
        <v>15559</v>
      </c>
      <c r="N5365">
        <v>7.2919444440000003</v>
      </c>
      <c r="O5365">
        <v>0</v>
      </c>
      <c r="P5365">
        <v>41</v>
      </c>
      <c r="Q5365">
        <v>0</v>
      </c>
      <c r="R5365">
        <v>17</v>
      </c>
      <c r="S5365">
        <v>0</v>
      </c>
      <c r="T5365">
        <v>29</v>
      </c>
      <c r="U5365">
        <v>0</v>
      </c>
      <c r="V5365">
        <v>0</v>
      </c>
      <c r="W5365">
        <v>0</v>
      </c>
      <c r="X5365">
        <v>126.62100545536332</v>
      </c>
      <c r="Y5365">
        <v>0</v>
      </c>
      <c r="Z5365">
        <v>89.015042448809695</v>
      </c>
      <c r="AA5365">
        <v>0</v>
      </c>
      <c r="AB5365">
        <v>196.82736409507621</v>
      </c>
      <c r="AC5365">
        <v>0</v>
      </c>
      <c r="AD5365">
        <v>0</v>
      </c>
      <c r="AE5365">
        <v>412.46341199924922</v>
      </c>
    </row>
    <row r="5366" spans="1:31" x14ac:dyDescent="0.3">
      <c r="A5366">
        <v>2463502</v>
      </c>
      <c r="B5366">
        <v>1</v>
      </c>
      <c r="C5366" t="s">
        <v>80</v>
      </c>
      <c r="D5366" t="s">
        <v>82</v>
      </c>
      <c r="E5366" t="s">
        <v>173</v>
      </c>
      <c r="F5366" t="s">
        <v>15560</v>
      </c>
      <c r="G5366" t="s">
        <v>179</v>
      </c>
      <c r="H5366" t="s">
        <v>144</v>
      </c>
      <c r="I5366" t="s">
        <v>136</v>
      </c>
      <c r="J5366" t="s">
        <v>137</v>
      </c>
      <c r="K5366" t="s">
        <v>138</v>
      </c>
      <c r="L5366" t="s">
        <v>15561</v>
      </c>
      <c r="M5366" t="s">
        <v>15562</v>
      </c>
      <c r="N5366">
        <v>0.91249999999999998</v>
      </c>
      <c r="O5366">
        <v>0</v>
      </c>
      <c r="P5366">
        <v>1</v>
      </c>
      <c r="Q5366">
        <v>0</v>
      </c>
      <c r="R5366">
        <v>0</v>
      </c>
      <c r="S5366">
        <v>0</v>
      </c>
      <c r="T5366">
        <v>0</v>
      </c>
      <c r="U5366">
        <v>0</v>
      </c>
      <c r="V5366">
        <v>0</v>
      </c>
      <c r="W5366">
        <v>0</v>
      </c>
      <c r="X5366">
        <v>0.24142068111906484</v>
      </c>
      <c r="Y5366">
        <v>0</v>
      </c>
      <c r="Z5366">
        <v>0</v>
      </c>
      <c r="AA5366">
        <v>0</v>
      </c>
      <c r="AB5366">
        <v>0</v>
      </c>
      <c r="AC5366">
        <v>0</v>
      </c>
      <c r="AD5366">
        <v>0</v>
      </c>
      <c r="AE5366">
        <v>0.24142068111906484</v>
      </c>
    </row>
    <row r="5367" spans="1:31" x14ac:dyDescent="0.3">
      <c r="A5367">
        <v>2463857</v>
      </c>
      <c r="B5367">
        <v>1</v>
      </c>
      <c r="C5367" t="s">
        <v>80</v>
      </c>
      <c r="D5367" t="s">
        <v>110</v>
      </c>
      <c r="E5367" t="s">
        <v>147</v>
      </c>
      <c r="F5367" t="s">
        <v>15563</v>
      </c>
      <c r="G5367" t="s">
        <v>219</v>
      </c>
      <c r="H5367" t="s">
        <v>135</v>
      </c>
      <c r="I5367" t="s">
        <v>136</v>
      </c>
      <c r="J5367" t="s">
        <v>3</v>
      </c>
      <c r="K5367" t="s">
        <v>138</v>
      </c>
      <c r="L5367" t="s">
        <v>15564</v>
      </c>
      <c r="M5367" t="s">
        <v>15565</v>
      </c>
      <c r="N5367">
        <v>2.463333333</v>
      </c>
      <c r="O5367">
        <v>0</v>
      </c>
      <c r="P5367">
        <v>194</v>
      </c>
      <c r="Q5367">
        <v>0</v>
      </c>
      <c r="R5367">
        <v>2</v>
      </c>
      <c r="S5367">
        <v>0</v>
      </c>
      <c r="T5367">
        <v>16</v>
      </c>
      <c r="U5367">
        <v>0</v>
      </c>
      <c r="V5367">
        <v>0</v>
      </c>
      <c r="W5367">
        <v>0</v>
      </c>
      <c r="X5367">
        <v>232.84193318896672</v>
      </c>
      <c r="Y5367">
        <v>0</v>
      </c>
      <c r="Z5367">
        <v>1.4446667108936972</v>
      </c>
      <c r="AA5367">
        <v>0</v>
      </c>
      <c r="AB5367">
        <v>32.315674896411132</v>
      </c>
      <c r="AC5367">
        <v>0</v>
      </c>
      <c r="AD5367">
        <v>0</v>
      </c>
      <c r="AE5367">
        <v>266.60227479627156</v>
      </c>
    </row>
    <row r="5368" spans="1:31" x14ac:dyDescent="0.3">
      <c r="A5368">
        <v>2463525</v>
      </c>
      <c r="B5368">
        <v>1</v>
      </c>
      <c r="C5368" t="s">
        <v>80</v>
      </c>
      <c r="D5368" t="s">
        <v>97</v>
      </c>
      <c r="E5368" t="s">
        <v>141</v>
      </c>
      <c r="F5368" t="s">
        <v>15566</v>
      </c>
      <c r="G5368" t="s">
        <v>156</v>
      </c>
      <c r="H5368" t="s">
        <v>144</v>
      </c>
      <c r="I5368" t="s">
        <v>136</v>
      </c>
      <c r="J5368" t="s">
        <v>137</v>
      </c>
      <c r="K5368" t="s">
        <v>138</v>
      </c>
      <c r="L5368" t="s">
        <v>15567</v>
      </c>
      <c r="M5368" t="s">
        <v>15568</v>
      </c>
      <c r="N5368">
        <v>1.915</v>
      </c>
      <c r="O5368">
        <v>0</v>
      </c>
      <c r="P5368">
        <v>7</v>
      </c>
      <c r="Q5368">
        <v>0</v>
      </c>
      <c r="R5368">
        <v>4</v>
      </c>
      <c r="S5368">
        <v>0</v>
      </c>
      <c r="T5368">
        <v>5</v>
      </c>
      <c r="U5368">
        <v>0</v>
      </c>
      <c r="V5368">
        <v>0</v>
      </c>
      <c r="W5368">
        <v>0</v>
      </c>
      <c r="X5368">
        <v>3.0010644685026762</v>
      </c>
      <c r="Y5368">
        <v>0</v>
      </c>
      <c r="Z5368">
        <v>4.4952882084697414</v>
      </c>
      <c r="AA5368">
        <v>0</v>
      </c>
      <c r="AB5368">
        <v>32.996507230924976</v>
      </c>
      <c r="AC5368">
        <v>0</v>
      </c>
      <c r="AD5368">
        <v>0</v>
      </c>
      <c r="AE5368">
        <v>40.492859907897397</v>
      </c>
    </row>
    <row r="5369" spans="1:31" x14ac:dyDescent="0.3">
      <c r="A5369">
        <v>2463548</v>
      </c>
      <c r="B5369">
        <v>1</v>
      </c>
      <c r="C5369" t="s">
        <v>80</v>
      </c>
      <c r="D5369" t="s">
        <v>83</v>
      </c>
      <c r="E5369" t="s">
        <v>182</v>
      </c>
      <c r="F5369" t="s">
        <v>15569</v>
      </c>
      <c r="G5369" t="s">
        <v>263</v>
      </c>
      <c r="H5369" t="s">
        <v>144</v>
      </c>
      <c r="I5369" t="s">
        <v>136</v>
      </c>
      <c r="J5369" t="s">
        <v>3</v>
      </c>
      <c r="K5369" t="s">
        <v>138</v>
      </c>
      <c r="L5369" t="s">
        <v>15570</v>
      </c>
      <c r="M5369" t="s">
        <v>15571</v>
      </c>
      <c r="N5369">
        <v>2.4488888879999999</v>
      </c>
      <c r="O5369">
        <v>0</v>
      </c>
      <c r="P5369">
        <v>0</v>
      </c>
      <c r="Q5369">
        <v>0</v>
      </c>
      <c r="R5369">
        <v>0</v>
      </c>
      <c r="S5369">
        <v>0</v>
      </c>
      <c r="T5369">
        <v>1</v>
      </c>
      <c r="U5369">
        <v>0</v>
      </c>
      <c r="V5369">
        <v>0</v>
      </c>
      <c r="W5369">
        <v>0</v>
      </c>
      <c r="X5369">
        <v>0</v>
      </c>
      <c r="Y5369">
        <v>0</v>
      </c>
      <c r="Z5369">
        <v>0</v>
      </c>
      <c r="AA5369">
        <v>0</v>
      </c>
      <c r="AB5369">
        <v>58.113237761817217</v>
      </c>
      <c r="AC5369">
        <v>0</v>
      </c>
      <c r="AD5369">
        <v>0</v>
      </c>
      <c r="AE5369">
        <v>58.113237761817217</v>
      </c>
    </row>
    <row r="5370" spans="1:31" x14ac:dyDescent="0.3">
      <c r="A5370">
        <v>2463734</v>
      </c>
      <c r="B5370">
        <v>1</v>
      </c>
      <c r="C5370" t="s">
        <v>81</v>
      </c>
      <c r="D5370" t="s">
        <v>117</v>
      </c>
      <c r="E5370" t="s">
        <v>173</v>
      </c>
      <c r="F5370" t="s">
        <v>15572</v>
      </c>
      <c r="G5370" t="s">
        <v>175</v>
      </c>
      <c r="H5370" t="s">
        <v>144</v>
      </c>
      <c r="I5370" t="s">
        <v>136</v>
      </c>
      <c r="J5370" t="s">
        <v>137</v>
      </c>
      <c r="K5370" t="s">
        <v>138</v>
      </c>
      <c r="L5370" t="s">
        <v>15573</v>
      </c>
      <c r="M5370" t="s">
        <v>15574</v>
      </c>
      <c r="N5370">
        <v>2.5094444440000001</v>
      </c>
      <c r="O5370">
        <v>0</v>
      </c>
      <c r="P5370">
        <v>1</v>
      </c>
      <c r="Q5370">
        <v>0</v>
      </c>
      <c r="R5370">
        <v>0</v>
      </c>
      <c r="S5370">
        <v>0</v>
      </c>
      <c r="T5370">
        <v>0</v>
      </c>
      <c r="U5370">
        <v>0</v>
      </c>
      <c r="V5370">
        <v>0</v>
      </c>
      <c r="W5370">
        <v>0</v>
      </c>
      <c r="X5370">
        <v>0.48302294896070608</v>
      </c>
      <c r="Y5370">
        <v>0</v>
      </c>
      <c r="Z5370">
        <v>0</v>
      </c>
      <c r="AA5370">
        <v>0</v>
      </c>
      <c r="AB5370">
        <v>0</v>
      </c>
      <c r="AC5370">
        <v>0</v>
      </c>
      <c r="AD5370">
        <v>0</v>
      </c>
      <c r="AE5370">
        <v>0.48302294896070608</v>
      </c>
    </row>
    <row r="5371" spans="1:31" x14ac:dyDescent="0.3">
      <c r="A5371">
        <v>2463631</v>
      </c>
      <c r="B5371">
        <v>1</v>
      </c>
      <c r="C5371" t="s">
        <v>81</v>
      </c>
      <c r="D5371" t="s">
        <v>128</v>
      </c>
      <c r="E5371" t="s">
        <v>173</v>
      </c>
      <c r="F5371" t="s">
        <v>15575</v>
      </c>
      <c r="G5371" t="s">
        <v>461</v>
      </c>
      <c r="H5371" t="s">
        <v>144</v>
      </c>
      <c r="I5371" t="s">
        <v>136</v>
      </c>
      <c r="J5371" t="s">
        <v>137</v>
      </c>
      <c r="K5371" t="s">
        <v>138</v>
      </c>
      <c r="L5371" t="s">
        <v>15576</v>
      </c>
      <c r="M5371" t="s">
        <v>15577</v>
      </c>
      <c r="N5371">
        <v>3.7352777769999999</v>
      </c>
      <c r="O5371">
        <v>0</v>
      </c>
      <c r="P5371">
        <v>6</v>
      </c>
      <c r="Q5371">
        <v>0</v>
      </c>
      <c r="R5371">
        <v>0</v>
      </c>
      <c r="S5371">
        <v>0</v>
      </c>
      <c r="T5371">
        <v>0</v>
      </c>
      <c r="U5371">
        <v>0</v>
      </c>
      <c r="V5371">
        <v>0</v>
      </c>
      <c r="W5371">
        <v>0</v>
      </c>
      <c r="X5371">
        <v>4.4025908685185717</v>
      </c>
      <c r="Y5371">
        <v>0</v>
      </c>
      <c r="Z5371">
        <v>0</v>
      </c>
      <c r="AA5371">
        <v>0</v>
      </c>
      <c r="AB5371">
        <v>0</v>
      </c>
      <c r="AC5371">
        <v>0</v>
      </c>
      <c r="AD5371">
        <v>0</v>
      </c>
      <c r="AE5371">
        <v>4.4025908685185717</v>
      </c>
    </row>
    <row r="5372" spans="1:31" x14ac:dyDescent="0.3">
      <c r="A5372">
        <v>2464106</v>
      </c>
      <c r="B5372">
        <v>1</v>
      </c>
      <c r="C5372" t="s">
        <v>80</v>
      </c>
      <c r="D5372" t="s">
        <v>82</v>
      </c>
      <c r="E5372" t="s">
        <v>141</v>
      </c>
      <c r="F5372" t="s">
        <v>15578</v>
      </c>
      <c r="G5372" t="s">
        <v>156</v>
      </c>
      <c r="H5372" t="s">
        <v>144</v>
      </c>
      <c r="I5372" t="s">
        <v>136</v>
      </c>
      <c r="J5372" t="s">
        <v>137</v>
      </c>
      <c r="K5372" t="s">
        <v>138</v>
      </c>
      <c r="L5372" t="s">
        <v>15579</v>
      </c>
      <c r="M5372" t="s">
        <v>15580</v>
      </c>
      <c r="N5372">
        <v>1.2561111110000001</v>
      </c>
      <c r="O5372">
        <v>0</v>
      </c>
      <c r="P5372">
        <v>35</v>
      </c>
      <c r="Q5372">
        <v>0</v>
      </c>
      <c r="R5372">
        <v>0</v>
      </c>
      <c r="S5372">
        <v>0</v>
      </c>
      <c r="T5372">
        <v>0</v>
      </c>
      <c r="U5372">
        <v>0</v>
      </c>
      <c r="V5372">
        <v>0</v>
      </c>
      <c r="W5372">
        <v>0</v>
      </c>
      <c r="X5372">
        <v>17.164942165990162</v>
      </c>
      <c r="Y5372">
        <v>0</v>
      </c>
      <c r="Z5372">
        <v>0</v>
      </c>
      <c r="AA5372">
        <v>0</v>
      </c>
      <c r="AB5372">
        <v>0</v>
      </c>
      <c r="AC5372">
        <v>0</v>
      </c>
      <c r="AD5372">
        <v>0</v>
      </c>
      <c r="AE5372">
        <v>17.164942165990162</v>
      </c>
    </row>
    <row r="5373" spans="1:31" x14ac:dyDescent="0.3">
      <c r="A5373">
        <v>2464086</v>
      </c>
      <c r="B5373">
        <v>1</v>
      </c>
      <c r="C5373" t="s">
        <v>80</v>
      </c>
      <c r="D5373" t="s">
        <v>96</v>
      </c>
      <c r="E5373" t="s">
        <v>141</v>
      </c>
      <c r="F5373" t="s">
        <v>15581</v>
      </c>
      <c r="G5373" t="s">
        <v>156</v>
      </c>
      <c r="H5373" t="s">
        <v>144</v>
      </c>
      <c r="I5373" t="s">
        <v>136</v>
      </c>
      <c r="J5373" t="s">
        <v>137</v>
      </c>
      <c r="K5373" t="s">
        <v>138</v>
      </c>
      <c r="L5373" t="s">
        <v>15582</v>
      </c>
      <c r="M5373" t="s">
        <v>15583</v>
      </c>
      <c r="N5373">
        <v>1.7141666659999999</v>
      </c>
      <c r="O5373">
        <v>0</v>
      </c>
      <c r="P5373">
        <v>36</v>
      </c>
      <c r="Q5373">
        <v>0</v>
      </c>
      <c r="R5373">
        <v>0</v>
      </c>
      <c r="S5373">
        <v>0</v>
      </c>
      <c r="T5373">
        <v>14</v>
      </c>
      <c r="U5373">
        <v>0</v>
      </c>
      <c r="V5373">
        <v>0</v>
      </c>
      <c r="W5373">
        <v>0</v>
      </c>
      <c r="X5373">
        <v>23.057922197816509</v>
      </c>
      <c r="Y5373">
        <v>0</v>
      </c>
      <c r="Z5373">
        <v>0</v>
      </c>
      <c r="AA5373">
        <v>0</v>
      </c>
      <c r="AB5373">
        <v>22.884840207913992</v>
      </c>
      <c r="AC5373">
        <v>0</v>
      </c>
      <c r="AD5373">
        <v>0</v>
      </c>
      <c r="AE5373">
        <v>45.942762405730505</v>
      </c>
    </row>
    <row r="5374" spans="1:31" x14ac:dyDescent="0.3">
      <c r="A5374">
        <v>2464063</v>
      </c>
      <c r="B5374">
        <v>1</v>
      </c>
      <c r="C5374" t="s">
        <v>80</v>
      </c>
      <c r="D5374" t="s">
        <v>103</v>
      </c>
      <c r="E5374" t="s">
        <v>169</v>
      </c>
      <c r="F5374" t="s">
        <v>15584</v>
      </c>
      <c r="G5374" t="s">
        <v>381</v>
      </c>
      <c r="H5374" t="s">
        <v>135</v>
      </c>
      <c r="I5374" t="s">
        <v>136</v>
      </c>
      <c r="J5374" t="s">
        <v>137</v>
      </c>
      <c r="K5374" t="s">
        <v>138</v>
      </c>
      <c r="L5374" t="s">
        <v>15585</v>
      </c>
      <c r="M5374" t="s">
        <v>15586</v>
      </c>
      <c r="N5374">
        <v>0.67944444400000004</v>
      </c>
      <c r="O5374">
        <v>2</v>
      </c>
      <c r="P5374">
        <v>0</v>
      </c>
      <c r="Q5374">
        <v>2</v>
      </c>
      <c r="R5374">
        <v>0</v>
      </c>
      <c r="S5374">
        <v>5</v>
      </c>
      <c r="T5374">
        <v>0</v>
      </c>
      <c r="U5374">
        <v>6</v>
      </c>
      <c r="V5374">
        <v>0</v>
      </c>
      <c r="W5374">
        <v>0.84222616613719647</v>
      </c>
      <c r="X5374">
        <v>0</v>
      </c>
      <c r="Y5374">
        <v>326.21983722269198</v>
      </c>
      <c r="Z5374">
        <v>0</v>
      </c>
      <c r="AA5374">
        <v>12.252146166619763</v>
      </c>
      <c r="AB5374">
        <v>0</v>
      </c>
      <c r="AC5374">
        <v>973.11101937963087</v>
      </c>
      <c r="AD5374">
        <v>0</v>
      </c>
      <c r="AE5374">
        <v>1312.4252289350798</v>
      </c>
    </row>
    <row r="5375" spans="1:31" x14ac:dyDescent="0.3">
      <c r="A5375">
        <v>2463757</v>
      </c>
      <c r="B5375">
        <v>1</v>
      </c>
      <c r="C5375" t="s">
        <v>81</v>
      </c>
      <c r="D5375" t="s">
        <v>128</v>
      </c>
      <c r="E5375" t="s">
        <v>132</v>
      </c>
      <c r="F5375" t="s">
        <v>15587</v>
      </c>
      <c r="G5375" t="s">
        <v>149</v>
      </c>
      <c r="H5375" t="s">
        <v>135</v>
      </c>
      <c r="I5375" t="s">
        <v>136</v>
      </c>
      <c r="J5375" t="s">
        <v>137</v>
      </c>
      <c r="K5375" t="s">
        <v>138</v>
      </c>
      <c r="L5375" t="s">
        <v>15588</v>
      </c>
      <c r="M5375" t="s">
        <v>15589</v>
      </c>
      <c r="N5375">
        <v>1.439166666</v>
      </c>
      <c r="O5375">
        <v>0</v>
      </c>
      <c r="P5375">
        <v>0</v>
      </c>
      <c r="Q5375">
        <v>0</v>
      </c>
      <c r="R5375">
        <v>0</v>
      </c>
      <c r="S5375">
        <v>12</v>
      </c>
      <c r="T5375">
        <v>0</v>
      </c>
      <c r="U5375">
        <v>11</v>
      </c>
      <c r="V5375">
        <v>0</v>
      </c>
      <c r="W5375">
        <v>0</v>
      </c>
      <c r="X5375">
        <v>0</v>
      </c>
      <c r="Y5375">
        <v>0</v>
      </c>
      <c r="Z5375">
        <v>0</v>
      </c>
      <c r="AA5375">
        <v>239.32823210458017</v>
      </c>
      <c r="AB5375">
        <v>0</v>
      </c>
      <c r="AC5375">
        <v>5330.0679958098171</v>
      </c>
      <c r="AD5375">
        <v>0</v>
      </c>
      <c r="AE5375">
        <v>5569.3962279143971</v>
      </c>
    </row>
    <row r="5376" spans="1:31" x14ac:dyDescent="0.3">
      <c r="A5376">
        <v>2463508</v>
      </c>
      <c r="B5376">
        <v>1</v>
      </c>
      <c r="C5376" t="s">
        <v>80</v>
      </c>
      <c r="D5376" t="s">
        <v>97</v>
      </c>
      <c r="E5376" t="s">
        <v>141</v>
      </c>
      <c r="F5376" t="s">
        <v>15590</v>
      </c>
      <c r="G5376" t="s">
        <v>143</v>
      </c>
      <c r="H5376" t="s">
        <v>144</v>
      </c>
      <c r="I5376" t="s">
        <v>136</v>
      </c>
      <c r="J5376" t="s">
        <v>137</v>
      </c>
      <c r="K5376" t="s">
        <v>138</v>
      </c>
      <c r="L5376" t="s">
        <v>15591</v>
      </c>
      <c r="M5376" t="s">
        <v>15592</v>
      </c>
      <c r="N5376">
        <v>0.64472222199999996</v>
      </c>
      <c r="O5376">
        <v>0</v>
      </c>
      <c r="P5376">
        <v>148</v>
      </c>
      <c r="Q5376">
        <v>0</v>
      </c>
      <c r="R5376">
        <v>0</v>
      </c>
      <c r="S5376">
        <v>0</v>
      </c>
      <c r="T5376">
        <v>14</v>
      </c>
      <c r="U5376">
        <v>0</v>
      </c>
      <c r="V5376">
        <v>0</v>
      </c>
      <c r="W5376">
        <v>0</v>
      </c>
      <c r="X5376">
        <v>24.83888801476018</v>
      </c>
      <c r="Y5376">
        <v>0</v>
      </c>
      <c r="Z5376">
        <v>0</v>
      </c>
      <c r="AA5376">
        <v>0</v>
      </c>
      <c r="AB5376">
        <v>6.0601926948351554</v>
      </c>
      <c r="AC5376">
        <v>0</v>
      </c>
      <c r="AD5376">
        <v>0</v>
      </c>
      <c r="AE5376">
        <v>30.899080709595335</v>
      </c>
    </row>
    <row r="5377" spans="1:31" x14ac:dyDescent="0.3">
      <c r="A5377">
        <v>2464006</v>
      </c>
      <c r="B5377">
        <v>1</v>
      </c>
      <c r="C5377" t="s">
        <v>80</v>
      </c>
      <c r="D5377" t="s">
        <v>99</v>
      </c>
      <c r="E5377" t="s">
        <v>159</v>
      </c>
      <c r="F5377" t="s">
        <v>15593</v>
      </c>
      <c r="G5377" t="s">
        <v>143</v>
      </c>
      <c r="H5377" t="s">
        <v>144</v>
      </c>
      <c r="I5377" t="s">
        <v>136</v>
      </c>
      <c r="J5377" t="s">
        <v>137</v>
      </c>
      <c r="K5377" t="s">
        <v>138</v>
      </c>
      <c r="L5377" t="s">
        <v>15594</v>
      </c>
      <c r="M5377" t="s">
        <v>15595</v>
      </c>
      <c r="N5377">
        <v>1.534166666</v>
      </c>
      <c r="O5377">
        <v>0</v>
      </c>
      <c r="P5377">
        <v>150</v>
      </c>
      <c r="Q5377">
        <v>0</v>
      </c>
      <c r="R5377">
        <v>0</v>
      </c>
      <c r="S5377">
        <v>0</v>
      </c>
      <c r="T5377">
        <v>19</v>
      </c>
      <c r="U5377">
        <v>0</v>
      </c>
      <c r="V5377">
        <v>0</v>
      </c>
      <c r="W5377">
        <v>0</v>
      </c>
      <c r="X5377">
        <v>45.41545921816526</v>
      </c>
      <c r="Y5377">
        <v>0</v>
      </c>
      <c r="Z5377">
        <v>0</v>
      </c>
      <c r="AA5377">
        <v>0</v>
      </c>
      <c r="AB5377">
        <v>37.832831537958043</v>
      </c>
      <c r="AC5377">
        <v>0</v>
      </c>
      <c r="AD5377">
        <v>0</v>
      </c>
      <c r="AE5377">
        <v>83.248290756123311</v>
      </c>
    </row>
    <row r="5378" spans="1:31" x14ac:dyDescent="0.3">
      <c r="A5378">
        <v>2463900</v>
      </c>
      <c r="B5378">
        <v>1</v>
      </c>
      <c r="C5378" t="s">
        <v>80</v>
      </c>
      <c r="D5378" t="s">
        <v>82</v>
      </c>
      <c r="E5378" t="s">
        <v>173</v>
      </c>
      <c r="F5378" t="s">
        <v>15596</v>
      </c>
      <c r="G5378" t="s">
        <v>461</v>
      </c>
      <c r="H5378" t="s">
        <v>144</v>
      </c>
      <c r="I5378" t="s">
        <v>136</v>
      </c>
      <c r="J5378" t="s">
        <v>137</v>
      </c>
      <c r="K5378" t="s">
        <v>138</v>
      </c>
      <c r="L5378" t="s">
        <v>15597</v>
      </c>
      <c r="M5378" t="s">
        <v>15598</v>
      </c>
      <c r="N5378">
        <v>1.1147222219999999</v>
      </c>
      <c r="O5378">
        <v>0</v>
      </c>
      <c r="P5378">
        <v>5</v>
      </c>
      <c r="Q5378">
        <v>0</v>
      </c>
      <c r="R5378">
        <v>0</v>
      </c>
      <c r="S5378">
        <v>0</v>
      </c>
      <c r="T5378">
        <v>6</v>
      </c>
      <c r="U5378">
        <v>0</v>
      </c>
      <c r="V5378">
        <v>0</v>
      </c>
      <c r="W5378">
        <v>0</v>
      </c>
      <c r="X5378">
        <v>1.1599850663548004</v>
      </c>
      <c r="Y5378">
        <v>0</v>
      </c>
      <c r="Z5378">
        <v>0</v>
      </c>
      <c r="AA5378">
        <v>0</v>
      </c>
      <c r="AB5378">
        <v>3.136210184149705</v>
      </c>
      <c r="AC5378">
        <v>0</v>
      </c>
      <c r="AD5378">
        <v>0</v>
      </c>
      <c r="AE5378">
        <v>4.2961952505045051</v>
      </c>
    </row>
    <row r="5379" spans="1:31" x14ac:dyDescent="0.3">
      <c r="A5379">
        <v>2464043</v>
      </c>
      <c r="B5379">
        <v>1</v>
      </c>
      <c r="C5379" t="s">
        <v>80</v>
      </c>
      <c r="D5379" t="s">
        <v>82</v>
      </c>
      <c r="E5379" t="s">
        <v>182</v>
      </c>
      <c r="F5379" t="s">
        <v>15599</v>
      </c>
      <c r="G5379" t="s">
        <v>410</v>
      </c>
      <c r="H5379" t="s">
        <v>144</v>
      </c>
      <c r="I5379" t="s">
        <v>136</v>
      </c>
      <c r="J5379" t="s">
        <v>137</v>
      </c>
      <c r="K5379" t="s">
        <v>138</v>
      </c>
      <c r="L5379" t="s">
        <v>15600</v>
      </c>
      <c r="M5379" t="s">
        <v>15601</v>
      </c>
      <c r="N5379">
        <v>7.7011111110000003</v>
      </c>
      <c r="O5379">
        <v>0</v>
      </c>
      <c r="P5379">
        <v>66</v>
      </c>
      <c r="Q5379">
        <v>0</v>
      </c>
      <c r="R5379">
        <v>0</v>
      </c>
      <c r="S5379">
        <v>0</v>
      </c>
      <c r="T5379">
        <v>36</v>
      </c>
      <c r="U5379">
        <v>0</v>
      </c>
      <c r="V5379">
        <v>0</v>
      </c>
      <c r="W5379">
        <v>0</v>
      </c>
      <c r="X5379">
        <v>236.96779590279769</v>
      </c>
      <c r="Y5379">
        <v>0</v>
      </c>
      <c r="Z5379">
        <v>0</v>
      </c>
      <c r="AA5379">
        <v>0</v>
      </c>
      <c r="AB5379">
        <v>282.56564901522978</v>
      </c>
      <c r="AC5379">
        <v>0</v>
      </c>
      <c r="AD5379">
        <v>0</v>
      </c>
      <c r="AE5379">
        <v>519.5334449180275</v>
      </c>
    </row>
    <row r="5380" spans="1:31" x14ac:dyDescent="0.3">
      <c r="A5380">
        <v>2463565</v>
      </c>
      <c r="B5380">
        <v>1</v>
      </c>
      <c r="C5380" t="s">
        <v>80</v>
      </c>
      <c r="D5380" t="s">
        <v>108</v>
      </c>
      <c r="E5380" t="s">
        <v>141</v>
      </c>
      <c r="F5380" t="s">
        <v>479</v>
      </c>
      <c r="G5380" t="s">
        <v>226</v>
      </c>
      <c r="H5380" t="s">
        <v>144</v>
      </c>
      <c r="I5380" t="s">
        <v>136</v>
      </c>
      <c r="J5380" t="s">
        <v>137</v>
      </c>
      <c r="K5380" t="s">
        <v>162</v>
      </c>
      <c r="L5380" t="s">
        <v>15602</v>
      </c>
      <c r="M5380" t="s">
        <v>15603</v>
      </c>
      <c r="N5380">
        <v>9.1672222219999995</v>
      </c>
      <c r="O5380">
        <v>0</v>
      </c>
      <c r="P5380">
        <v>11</v>
      </c>
      <c r="Q5380">
        <v>0</v>
      </c>
      <c r="R5380">
        <v>1</v>
      </c>
      <c r="S5380">
        <v>0</v>
      </c>
      <c r="T5380">
        <v>3</v>
      </c>
      <c r="U5380">
        <v>0</v>
      </c>
      <c r="V5380">
        <v>0</v>
      </c>
      <c r="W5380">
        <v>0</v>
      </c>
      <c r="X5380">
        <v>11.086432500148835</v>
      </c>
      <c r="Y5380">
        <v>0</v>
      </c>
      <c r="Z5380">
        <v>0.60522746832374141</v>
      </c>
      <c r="AA5380">
        <v>0</v>
      </c>
      <c r="AB5380">
        <v>10.842616386938159</v>
      </c>
      <c r="AC5380">
        <v>0</v>
      </c>
      <c r="AD5380">
        <v>0</v>
      </c>
      <c r="AE5380">
        <v>22.534276355410736</v>
      </c>
    </row>
    <row r="5381" spans="1:31" x14ac:dyDescent="0.3">
      <c r="A5381">
        <v>2463651</v>
      </c>
      <c r="B5381">
        <v>1</v>
      </c>
      <c r="C5381" t="s">
        <v>80</v>
      </c>
      <c r="D5381" t="s">
        <v>94</v>
      </c>
      <c r="E5381" t="s">
        <v>147</v>
      </c>
      <c r="F5381" t="s">
        <v>11938</v>
      </c>
      <c r="G5381" t="s">
        <v>134</v>
      </c>
      <c r="H5381" t="s">
        <v>135</v>
      </c>
      <c r="I5381" t="s">
        <v>136</v>
      </c>
      <c r="J5381" t="s">
        <v>137</v>
      </c>
      <c r="K5381" t="s">
        <v>138</v>
      </c>
      <c r="L5381" t="s">
        <v>15604</v>
      </c>
      <c r="M5381" t="s">
        <v>15605</v>
      </c>
      <c r="N5381">
        <v>1.470277777</v>
      </c>
      <c r="O5381">
        <v>0</v>
      </c>
      <c r="P5381">
        <v>0</v>
      </c>
      <c r="Q5381">
        <v>22</v>
      </c>
      <c r="R5381">
        <v>0</v>
      </c>
      <c r="S5381">
        <v>5</v>
      </c>
      <c r="T5381">
        <v>0</v>
      </c>
      <c r="U5381">
        <v>0</v>
      </c>
      <c r="V5381">
        <v>0</v>
      </c>
      <c r="W5381">
        <v>0</v>
      </c>
      <c r="X5381">
        <v>0</v>
      </c>
      <c r="Y5381">
        <v>1.8911014992550055</v>
      </c>
      <c r="Z5381">
        <v>0</v>
      </c>
      <c r="AA5381">
        <v>5.3564982150622011</v>
      </c>
      <c r="AB5381">
        <v>0</v>
      </c>
      <c r="AC5381">
        <v>0</v>
      </c>
      <c r="AD5381">
        <v>0</v>
      </c>
      <c r="AE5381">
        <v>7.2475997143172064</v>
      </c>
    </row>
    <row r="5382" spans="1:31" x14ac:dyDescent="0.3">
      <c r="A5382">
        <v>2463929</v>
      </c>
      <c r="B5382">
        <v>1</v>
      </c>
      <c r="C5382" t="s">
        <v>80</v>
      </c>
      <c r="D5382" t="s">
        <v>101</v>
      </c>
      <c r="E5382" t="s">
        <v>141</v>
      </c>
      <c r="F5382" t="s">
        <v>15606</v>
      </c>
      <c r="G5382" t="s">
        <v>143</v>
      </c>
      <c r="H5382" t="s">
        <v>144</v>
      </c>
      <c r="I5382" t="s">
        <v>136</v>
      </c>
      <c r="J5382" t="s">
        <v>137</v>
      </c>
      <c r="K5382" t="s">
        <v>138</v>
      </c>
      <c r="L5382" t="s">
        <v>15607</v>
      </c>
      <c r="M5382" t="s">
        <v>15608</v>
      </c>
      <c r="N5382">
        <v>1.2</v>
      </c>
      <c r="O5382">
        <v>0</v>
      </c>
      <c r="P5382">
        <v>115</v>
      </c>
      <c r="Q5382">
        <v>0</v>
      </c>
      <c r="R5382">
        <v>2</v>
      </c>
      <c r="S5382">
        <v>0</v>
      </c>
      <c r="T5382">
        <v>17</v>
      </c>
      <c r="U5382">
        <v>0</v>
      </c>
      <c r="V5382">
        <v>0</v>
      </c>
      <c r="W5382">
        <v>0</v>
      </c>
      <c r="X5382">
        <v>55.144565776615181</v>
      </c>
      <c r="Y5382">
        <v>0</v>
      </c>
      <c r="Z5382">
        <v>2.7156880929805216</v>
      </c>
      <c r="AA5382">
        <v>0</v>
      </c>
      <c r="AB5382">
        <v>12.630141771159561</v>
      </c>
      <c r="AC5382">
        <v>0</v>
      </c>
      <c r="AD5382">
        <v>0</v>
      </c>
      <c r="AE5382">
        <v>70.490395640755267</v>
      </c>
    </row>
    <row r="5383" spans="1:31" x14ac:dyDescent="0.3">
      <c r="A5383">
        <v>2463597</v>
      </c>
      <c r="B5383">
        <v>1</v>
      </c>
      <c r="C5383" t="s">
        <v>80</v>
      </c>
      <c r="D5383" t="s">
        <v>97</v>
      </c>
      <c r="E5383" t="s">
        <v>141</v>
      </c>
      <c r="F5383" t="s">
        <v>15609</v>
      </c>
      <c r="G5383" t="s">
        <v>143</v>
      </c>
      <c r="H5383" t="s">
        <v>144</v>
      </c>
      <c r="I5383" t="s">
        <v>136</v>
      </c>
      <c r="J5383" t="s">
        <v>137</v>
      </c>
      <c r="K5383" t="s">
        <v>138</v>
      </c>
      <c r="L5383" t="s">
        <v>15610</v>
      </c>
      <c r="M5383" t="s">
        <v>15611</v>
      </c>
      <c r="N5383">
        <v>0.75555555500000005</v>
      </c>
      <c r="O5383">
        <v>0</v>
      </c>
      <c r="P5383">
        <v>55</v>
      </c>
      <c r="Q5383">
        <v>0</v>
      </c>
      <c r="R5383">
        <v>1</v>
      </c>
      <c r="S5383">
        <v>0</v>
      </c>
      <c r="T5383">
        <v>1</v>
      </c>
      <c r="U5383">
        <v>0</v>
      </c>
      <c r="V5383">
        <v>0</v>
      </c>
      <c r="W5383">
        <v>0</v>
      </c>
      <c r="X5383">
        <v>11.5769878738315</v>
      </c>
      <c r="Y5383">
        <v>0</v>
      </c>
      <c r="Z5383">
        <v>0</v>
      </c>
      <c r="AA5383">
        <v>0</v>
      </c>
      <c r="AB5383">
        <v>1.4546320128904922</v>
      </c>
      <c r="AC5383">
        <v>0</v>
      </c>
      <c r="AD5383">
        <v>0</v>
      </c>
      <c r="AE5383">
        <v>13.031619886721993</v>
      </c>
    </row>
    <row r="5384" spans="1:31" x14ac:dyDescent="0.3">
      <c r="A5384">
        <v>2463574</v>
      </c>
      <c r="B5384">
        <v>1</v>
      </c>
      <c r="C5384" t="s">
        <v>80</v>
      </c>
      <c r="D5384" t="s">
        <v>101</v>
      </c>
      <c r="E5384" t="s">
        <v>132</v>
      </c>
      <c r="F5384" t="s">
        <v>1122</v>
      </c>
      <c r="G5384" t="s">
        <v>226</v>
      </c>
      <c r="H5384" t="s">
        <v>135</v>
      </c>
      <c r="I5384" t="s">
        <v>136</v>
      </c>
      <c r="J5384" t="s">
        <v>137</v>
      </c>
      <c r="K5384" t="s">
        <v>162</v>
      </c>
      <c r="L5384" t="s">
        <v>15612</v>
      </c>
      <c r="M5384" t="s">
        <v>15613</v>
      </c>
      <c r="N5384">
        <v>7.267222222</v>
      </c>
      <c r="O5384">
        <v>3</v>
      </c>
      <c r="P5384">
        <v>1022</v>
      </c>
      <c r="Q5384">
        <v>6</v>
      </c>
      <c r="R5384">
        <v>33</v>
      </c>
      <c r="S5384">
        <v>4</v>
      </c>
      <c r="T5384">
        <v>101</v>
      </c>
      <c r="U5384">
        <v>2</v>
      </c>
      <c r="V5384">
        <v>0</v>
      </c>
      <c r="W5384">
        <v>11.527681087413471</v>
      </c>
      <c r="X5384">
        <v>2888.5150259536931</v>
      </c>
      <c r="Y5384">
        <v>915.88074116413486</v>
      </c>
      <c r="Z5384">
        <v>35.092277215501731</v>
      </c>
      <c r="AA5384">
        <v>85.721145432688914</v>
      </c>
      <c r="AB5384">
        <v>920.8519820603301</v>
      </c>
      <c r="AC5384">
        <v>1388.4701926648859</v>
      </c>
      <c r="AD5384">
        <v>0</v>
      </c>
      <c r="AE5384">
        <v>6246.0590455786487</v>
      </c>
    </row>
    <row r="5385" spans="1:31" x14ac:dyDescent="0.3">
      <c r="A5385">
        <v>2463551</v>
      </c>
      <c r="B5385">
        <v>1</v>
      </c>
      <c r="C5385" t="s">
        <v>80</v>
      </c>
      <c r="D5385" t="s">
        <v>97</v>
      </c>
      <c r="E5385" t="s">
        <v>141</v>
      </c>
      <c r="F5385" t="s">
        <v>14749</v>
      </c>
      <c r="G5385" t="s">
        <v>156</v>
      </c>
      <c r="H5385" t="s">
        <v>144</v>
      </c>
      <c r="I5385" t="s">
        <v>136</v>
      </c>
      <c r="J5385" t="s">
        <v>137</v>
      </c>
      <c r="K5385" t="s">
        <v>138</v>
      </c>
      <c r="L5385" t="s">
        <v>15614</v>
      </c>
      <c r="M5385" t="s">
        <v>15615</v>
      </c>
      <c r="N5385">
        <v>0.705555555</v>
      </c>
      <c r="O5385">
        <v>0</v>
      </c>
      <c r="P5385">
        <v>23</v>
      </c>
      <c r="Q5385">
        <v>0</v>
      </c>
      <c r="R5385">
        <v>8</v>
      </c>
      <c r="S5385">
        <v>0</v>
      </c>
      <c r="T5385">
        <v>4</v>
      </c>
      <c r="U5385">
        <v>0</v>
      </c>
      <c r="V5385">
        <v>0</v>
      </c>
      <c r="W5385">
        <v>0</v>
      </c>
      <c r="X5385">
        <v>7.6069932292078031</v>
      </c>
      <c r="Y5385">
        <v>0</v>
      </c>
      <c r="Z5385">
        <v>1.1485579754864494</v>
      </c>
      <c r="AA5385">
        <v>0</v>
      </c>
      <c r="AB5385">
        <v>2.7805106220471174</v>
      </c>
      <c r="AC5385">
        <v>0</v>
      </c>
      <c r="AD5385">
        <v>0</v>
      </c>
      <c r="AE5385">
        <v>11.536061826741371</v>
      </c>
    </row>
    <row r="5386" spans="1:31" x14ac:dyDescent="0.3">
      <c r="A5386">
        <v>2464029</v>
      </c>
      <c r="B5386">
        <v>1</v>
      </c>
      <c r="C5386" t="s">
        <v>80</v>
      </c>
      <c r="D5386" t="s">
        <v>90</v>
      </c>
      <c r="E5386" t="s">
        <v>159</v>
      </c>
      <c r="F5386" t="s">
        <v>15616</v>
      </c>
      <c r="G5386" t="s">
        <v>143</v>
      </c>
      <c r="H5386" t="s">
        <v>144</v>
      </c>
      <c r="I5386" t="s">
        <v>136</v>
      </c>
      <c r="J5386" t="s">
        <v>137</v>
      </c>
      <c r="K5386" t="s">
        <v>138</v>
      </c>
      <c r="L5386" t="s">
        <v>15617</v>
      </c>
      <c r="M5386" t="s">
        <v>15618</v>
      </c>
      <c r="N5386">
        <v>0.42749999999999999</v>
      </c>
      <c r="O5386">
        <v>0</v>
      </c>
      <c r="P5386">
        <v>515</v>
      </c>
      <c r="Q5386">
        <v>0</v>
      </c>
      <c r="R5386">
        <v>0</v>
      </c>
      <c r="S5386">
        <v>0</v>
      </c>
      <c r="T5386">
        <v>30</v>
      </c>
      <c r="U5386">
        <v>0</v>
      </c>
      <c r="V5386">
        <v>0</v>
      </c>
      <c r="W5386">
        <v>0</v>
      </c>
      <c r="X5386">
        <v>63.593926112336675</v>
      </c>
      <c r="Y5386">
        <v>0</v>
      </c>
      <c r="Z5386">
        <v>0</v>
      </c>
      <c r="AA5386">
        <v>0</v>
      </c>
      <c r="AB5386">
        <v>4.9229959526658478</v>
      </c>
      <c r="AC5386">
        <v>0</v>
      </c>
      <c r="AD5386">
        <v>0</v>
      </c>
      <c r="AE5386">
        <v>68.516922065002518</v>
      </c>
    </row>
    <row r="5387" spans="1:31" x14ac:dyDescent="0.3">
      <c r="A5387">
        <v>2463969</v>
      </c>
      <c r="B5387">
        <v>1</v>
      </c>
      <c r="C5387" t="s">
        <v>81</v>
      </c>
      <c r="D5387" t="s">
        <v>116</v>
      </c>
      <c r="E5387" t="s">
        <v>147</v>
      </c>
      <c r="F5387" t="s">
        <v>15619</v>
      </c>
      <c r="G5387" t="s">
        <v>134</v>
      </c>
      <c r="H5387" t="s">
        <v>135</v>
      </c>
      <c r="I5387" t="s">
        <v>136</v>
      </c>
      <c r="J5387" t="s">
        <v>137</v>
      </c>
      <c r="K5387" t="s">
        <v>138</v>
      </c>
      <c r="L5387" t="s">
        <v>15620</v>
      </c>
      <c r="M5387" t="s">
        <v>15621</v>
      </c>
      <c r="N5387">
        <v>1.6105555549999999</v>
      </c>
      <c r="O5387">
        <v>0</v>
      </c>
      <c r="P5387">
        <v>115</v>
      </c>
      <c r="Q5387">
        <v>0</v>
      </c>
      <c r="R5387">
        <v>0</v>
      </c>
      <c r="S5387">
        <v>0</v>
      </c>
      <c r="T5387">
        <v>17</v>
      </c>
      <c r="U5387">
        <v>0</v>
      </c>
      <c r="V5387">
        <v>0</v>
      </c>
      <c r="W5387">
        <v>0</v>
      </c>
      <c r="X5387">
        <v>32.106985452938517</v>
      </c>
      <c r="Y5387">
        <v>0</v>
      </c>
      <c r="Z5387">
        <v>0</v>
      </c>
      <c r="AA5387">
        <v>0</v>
      </c>
      <c r="AB5387">
        <v>5.2570744003760028</v>
      </c>
      <c r="AC5387">
        <v>0</v>
      </c>
      <c r="AD5387">
        <v>0</v>
      </c>
      <c r="AE5387">
        <v>37.364059853314522</v>
      </c>
    </row>
    <row r="5388" spans="1:31" x14ac:dyDescent="0.3">
      <c r="A5388">
        <v>2463637</v>
      </c>
      <c r="B5388">
        <v>1</v>
      </c>
      <c r="C5388" t="s">
        <v>80</v>
      </c>
      <c r="D5388" t="s">
        <v>84</v>
      </c>
      <c r="E5388" t="s">
        <v>173</v>
      </c>
      <c r="F5388" t="s">
        <v>15622</v>
      </c>
      <c r="G5388" t="s">
        <v>179</v>
      </c>
      <c r="H5388" t="s">
        <v>144</v>
      </c>
      <c r="I5388" t="s">
        <v>136</v>
      </c>
      <c r="J5388" t="s">
        <v>137</v>
      </c>
      <c r="K5388" t="s">
        <v>138</v>
      </c>
      <c r="L5388" t="s">
        <v>15623</v>
      </c>
      <c r="M5388" t="s">
        <v>15624</v>
      </c>
      <c r="N5388">
        <v>1.251944444</v>
      </c>
      <c r="O5388">
        <v>0</v>
      </c>
      <c r="P5388">
        <v>9</v>
      </c>
      <c r="Q5388">
        <v>0</v>
      </c>
      <c r="R5388">
        <v>0</v>
      </c>
      <c r="S5388">
        <v>0</v>
      </c>
      <c r="T5388">
        <v>0</v>
      </c>
      <c r="U5388">
        <v>0</v>
      </c>
      <c r="V5388">
        <v>0</v>
      </c>
      <c r="W5388">
        <v>0</v>
      </c>
      <c r="X5388">
        <v>3.1126382316321246</v>
      </c>
      <c r="Y5388">
        <v>0</v>
      </c>
      <c r="Z5388">
        <v>0</v>
      </c>
      <c r="AA5388">
        <v>0</v>
      </c>
      <c r="AB5388">
        <v>0</v>
      </c>
      <c r="AC5388">
        <v>0</v>
      </c>
      <c r="AD5388">
        <v>0</v>
      </c>
      <c r="AE5388">
        <v>3.1126382316321246</v>
      </c>
    </row>
    <row r="5389" spans="1:31" x14ac:dyDescent="0.3">
      <c r="A5389">
        <v>2463534</v>
      </c>
      <c r="B5389">
        <v>1</v>
      </c>
      <c r="C5389" t="s">
        <v>80</v>
      </c>
      <c r="D5389" t="s">
        <v>93</v>
      </c>
      <c r="E5389" t="s">
        <v>141</v>
      </c>
      <c r="F5389" t="s">
        <v>11809</v>
      </c>
      <c r="G5389" t="s">
        <v>200</v>
      </c>
      <c r="H5389" t="s">
        <v>144</v>
      </c>
      <c r="I5389" t="s">
        <v>136</v>
      </c>
      <c r="J5389" t="s">
        <v>137</v>
      </c>
      <c r="K5389" t="s">
        <v>138</v>
      </c>
      <c r="L5389" t="s">
        <v>15625</v>
      </c>
      <c r="M5389" t="s">
        <v>15626</v>
      </c>
      <c r="N5389">
        <v>6.0049999999999999</v>
      </c>
      <c r="O5389">
        <v>0</v>
      </c>
      <c r="P5389">
        <v>4</v>
      </c>
      <c r="Q5389">
        <v>0</v>
      </c>
      <c r="R5389">
        <v>5</v>
      </c>
      <c r="S5389">
        <v>0</v>
      </c>
      <c r="T5389">
        <v>2</v>
      </c>
      <c r="U5389">
        <v>0</v>
      </c>
      <c r="V5389">
        <v>0</v>
      </c>
      <c r="W5389">
        <v>0</v>
      </c>
      <c r="X5389">
        <v>7.6993211144728155</v>
      </c>
      <c r="Y5389">
        <v>0</v>
      </c>
      <c r="Z5389">
        <v>0.28253667434780111</v>
      </c>
      <c r="AA5389">
        <v>0</v>
      </c>
      <c r="AB5389">
        <v>13.036487112725624</v>
      </c>
      <c r="AC5389">
        <v>0</v>
      </c>
      <c r="AD5389">
        <v>0</v>
      </c>
      <c r="AE5389">
        <v>21.018344901546239</v>
      </c>
    </row>
    <row r="5390" spans="1:31" x14ac:dyDescent="0.3">
      <c r="A5390">
        <v>2463680</v>
      </c>
      <c r="B5390">
        <v>1</v>
      </c>
      <c r="C5390" t="s">
        <v>80</v>
      </c>
      <c r="D5390" t="s">
        <v>84</v>
      </c>
      <c r="E5390" t="s">
        <v>132</v>
      </c>
      <c r="F5390" t="s">
        <v>15627</v>
      </c>
      <c r="G5390" t="s">
        <v>143</v>
      </c>
      <c r="H5390" t="s">
        <v>135</v>
      </c>
      <c r="I5390" t="s">
        <v>136</v>
      </c>
      <c r="J5390" t="s">
        <v>137</v>
      </c>
      <c r="K5390" t="s">
        <v>138</v>
      </c>
      <c r="L5390" t="s">
        <v>15628</v>
      </c>
      <c r="M5390" t="s">
        <v>15629</v>
      </c>
      <c r="N5390">
        <v>0.709166666</v>
      </c>
      <c r="O5390">
        <v>1</v>
      </c>
      <c r="P5390">
        <v>552</v>
      </c>
      <c r="Q5390">
        <v>0</v>
      </c>
      <c r="R5390">
        <v>19</v>
      </c>
      <c r="S5390">
        <v>28</v>
      </c>
      <c r="T5390">
        <v>491</v>
      </c>
      <c r="U5390">
        <v>6</v>
      </c>
      <c r="V5390">
        <v>5</v>
      </c>
      <c r="W5390">
        <v>0</v>
      </c>
      <c r="X5390">
        <v>189.74840848262997</v>
      </c>
      <c r="Y5390">
        <v>0</v>
      </c>
      <c r="Z5390">
        <v>7.6343534943571987</v>
      </c>
      <c r="AA5390">
        <v>214.14909786723962</v>
      </c>
      <c r="AB5390">
        <v>760.52561956499699</v>
      </c>
      <c r="AC5390">
        <v>418.77338880265205</v>
      </c>
      <c r="AD5390">
        <v>265.53426447769732</v>
      </c>
      <c r="AE5390">
        <v>1856.3651326895733</v>
      </c>
    </row>
    <row r="5391" spans="1:31" x14ac:dyDescent="0.3">
      <c r="A5391">
        <v>2463491</v>
      </c>
      <c r="B5391">
        <v>1</v>
      </c>
      <c r="C5391" t="s">
        <v>80</v>
      </c>
      <c r="D5391" t="s">
        <v>90</v>
      </c>
      <c r="E5391" t="s">
        <v>159</v>
      </c>
      <c r="F5391" t="s">
        <v>15630</v>
      </c>
      <c r="G5391" t="s">
        <v>143</v>
      </c>
      <c r="H5391" t="s">
        <v>144</v>
      </c>
      <c r="I5391" t="s">
        <v>136</v>
      </c>
      <c r="J5391" t="s">
        <v>137</v>
      </c>
      <c r="K5391" t="s">
        <v>138</v>
      </c>
      <c r="L5391" t="s">
        <v>15631</v>
      </c>
      <c r="M5391" t="s">
        <v>15632</v>
      </c>
      <c r="N5391">
        <v>2.6502777769999999</v>
      </c>
      <c r="O5391">
        <v>0</v>
      </c>
      <c r="P5391">
        <v>120</v>
      </c>
      <c r="Q5391">
        <v>0</v>
      </c>
      <c r="R5391">
        <v>0</v>
      </c>
      <c r="S5391">
        <v>0</v>
      </c>
      <c r="T5391">
        <v>30</v>
      </c>
      <c r="U5391">
        <v>0</v>
      </c>
      <c r="V5391">
        <v>0</v>
      </c>
      <c r="W5391">
        <v>0</v>
      </c>
      <c r="X5391">
        <v>108.91500931630493</v>
      </c>
      <c r="Y5391">
        <v>0</v>
      </c>
      <c r="Z5391">
        <v>0</v>
      </c>
      <c r="AA5391">
        <v>0</v>
      </c>
      <c r="AB5391">
        <v>52.480358890789695</v>
      </c>
      <c r="AC5391">
        <v>0</v>
      </c>
      <c r="AD5391">
        <v>0</v>
      </c>
      <c r="AE5391">
        <v>161.39536820709463</v>
      </c>
    </row>
    <row r="5392" spans="1:31" x14ac:dyDescent="0.3">
      <c r="A5392">
        <v>2463823</v>
      </c>
      <c r="B5392">
        <v>1</v>
      </c>
      <c r="C5392" t="s">
        <v>81</v>
      </c>
      <c r="D5392" t="s">
        <v>112</v>
      </c>
      <c r="E5392" t="s">
        <v>173</v>
      </c>
      <c r="F5392" t="s">
        <v>15633</v>
      </c>
      <c r="G5392" t="s">
        <v>175</v>
      </c>
      <c r="H5392" t="s">
        <v>144</v>
      </c>
      <c r="I5392" t="s">
        <v>136</v>
      </c>
      <c r="J5392" t="s">
        <v>137</v>
      </c>
      <c r="K5392" t="s">
        <v>138</v>
      </c>
      <c r="L5392" t="s">
        <v>15634</v>
      </c>
      <c r="M5392" t="s">
        <v>15635</v>
      </c>
      <c r="N5392">
        <v>3.5191666659999998</v>
      </c>
      <c r="O5392">
        <v>0</v>
      </c>
      <c r="P5392">
        <v>1</v>
      </c>
      <c r="Q5392">
        <v>0</v>
      </c>
      <c r="R5392">
        <v>0</v>
      </c>
      <c r="S5392">
        <v>0</v>
      </c>
      <c r="T5392">
        <v>0</v>
      </c>
      <c r="U5392">
        <v>0</v>
      </c>
      <c r="V5392">
        <v>0</v>
      </c>
      <c r="W5392">
        <v>0</v>
      </c>
      <c r="X5392">
        <v>2.333583254930871</v>
      </c>
      <c r="Y5392">
        <v>0</v>
      </c>
      <c r="Z5392">
        <v>0</v>
      </c>
      <c r="AA5392">
        <v>0</v>
      </c>
      <c r="AB5392">
        <v>0</v>
      </c>
      <c r="AC5392">
        <v>0</v>
      </c>
      <c r="AD5392">
        <v>0</v>
      </c>
      <c r="AE5392">
        <v>2.333583254930871</v>
      </c>
    </row>
    <row r="5393" spans="1:31" x14ac:dyDescent="0.3">
      <c r="A5393">
        <v>2464009</v>
      </c>
      <c r="B5393">
        <v>1</v>
      </c>
      <c r="C5393" t="s">
        <v>80</v>
      </c>
      <c r="D5393" t="s">
        <v>107</v>
      </c>
      <c r="E5393" t="s">
        <v>141</v>
      </c>
      <c r="F5393" t="s">
        <v>3480</v>
      </c>
      <c r="G5393" t="s">
        <v>156</v>
      </c>
      <c r="H5393" t="s">
        <v>144</v>
      </c>
      <c r="I5393" t="s">
        <v>136</v>
      </c>
      <c r="J5393" t="s">
        <v>137</v>
      </c>
      <c r="K5393" t="s">
        <v>138</v>
      </c>
      <c r="L5393" t="s">
        <v>15636</v>
      </c>
      <c r="M5393" t="s">
        <v>15637</v>
      </c>
      <c r="N5393">
        <v>1.400555555</v>
      </c>
      <c r="O5393">
        <v>0</v>
      </c>
      <c r="P5393">
        <v>75</v>
      </c>
      <c r="Q5393">
        <v>0</v>
      </c>
      <c r="R5393">
        <v>0</v>
      </c>
      <c r="S5393">
        <v>0</v>
      </c>
      <c r="T5393">
        <v>2</v>
      </c>
      <c r="U5393">
        <v>0</v>
      </c>
      <c r="V5393">
        <v>0</v>
      </c>
      <c r="W5393">
        <v>0</v>
      </c>
      <c r="X5393">
        <v>45.384206632057641</v>
      </c>
      <c r="Y5393">
        <v>0</v>
      </c>
      <c r="Z5393">
        <v>0</v>
      </c>
      <c r="AA5393">
        <v>0</v>
      </c>
      <c r="AB5393">
        <v>9.9476555203117787</v>
      </c>
      <c r="AC5393">
        <v>0</v>
      </c>
      <c r="AD5393">
        <v>0</v>
      </c>
      <c r="AE5393">
        <v>55.331862152369418</v>
      </c>
    </row>
    <row r="5394" spans="1:31" x14ac:dyDescent="0.3">
      <c r="A5394">
        <v>2464015</v>
      </c>
      <c r="B5394">
        <v>1</v>
      </c>
      <c r="C5394" t="s">
        <v>80</v>
      </c>
      <c r="D5394" t="s">
        <v>84</v>
      </c>
      <c r="E5394" t="s">
        <v>141</v>
      </c>
      <c r="F5394" t="s">
        <v>15638</v>
      </c>
      <c r="G5394" t="s">
        <v>156</v>
      </c>
      <c r="H5394" t="s">
        <v>144</v>
      </c>
      <c r="I5394" t="s">
        <v>136</v>
      </c>
      <c r="J5394" t="s">
        <v>137</v>
      </c>
      <c r="K5394" t="s">
        <v>138</v>
      </c>
      <c r="L5394" t="s">
        <v>15639</v>
      </c>
      <c r="M5394" t="s">
        <v>15640</v>
      </c>
      <c r="N5394">
        <v>0.81138888799999997</v>
      </c>
      <c r="O5394">
        <v>0</v>
      </c>
      <c r="P5394">
        <v>105</v>
      </c>
      <c r="Q5394">
        <v>0</v>
      </c>
      <c r="R5394">
        <v>0</v>
      </c>
      <c r="S5394">
        <v>0</v>
      </c>
      <c r="T5394">
        <v>6</v>
      </c>
      <c r="U5394">
        <v>0</v>
      </c>
      <c r="V5394">
        <v>0</v>
      </c>
      <c r="W5394">
        <v>0</v>
      </c>
      <c r="X5394">
        <v>24.642785036324515</v>
      </c>
      <c r="Y5394">
        <v>0</v>
      </c>
      <c r="Z5394">
        <v>0</v>
      </c>
      <c r="AA5394">
        <v>0</v>
      </c>
      <c r="AB5394">
        <v>0.70898369880594303</v>
      </c>
      <c r="AC5394">
        <v>0</v>
      </c>
      <c r="AD5394">
        <v>0</v>
      </c>
      <c r="AE5394">
        <v>25.351768735130459</v>
      </c>
    </row>
    <row r="5395" spans="1:31" x14ac:dyDescent="0.3">
      <c r="A5395">
        <v>2463889</v>
      </c>
      <c r="B5395">
        <v>1</v>
      </c>
      <c r="C5395" t="s">
        <v>80</v>
      </c>
      <c r="D5395" t="s">
        <v>83</v>
      </c>
      <c r="E5395" t="s">
        <v>173</v>
      </c>
      <c r="F5395" t="s">
        <v>15641</v>
      </c>
      <c r="G5395" t="s">
        <v>461</v>
      </c>
      <c r="H5395" t="s">
        <v>144</v>
      </c>
      <c r="I5395" t="s">
        <v>136</v>
      </c>
      <c r="J5395" t="s">
        <v>137</v>
      </c>
      <c r="K5395" t="s">
        <v>138</v>
      </c>
      <c r="L5395" t="s">
        <v>15642</v>
      </c>
      <c r="M5395" t="s">
        <v>15643</v>
      </c>
      <c r="N5395">
        <v>1.784444444</v>
      </c>
      <c r="O5395">
        <v>0</v>
      </c>
      <c r="P5395">
        <v>0</v>
      </c>
      <c r="Q5395">
        <v>0</v>
      </c>
      <c r="R5395">
        <v>0</v>
      </c>
      <c r="S5395">
        <v>0</v>
      </c>
      <c r="T5395">
        <v>1</v>
      </c>
      <c r="U5395">
        <v>0</v>
      </c>
      <c r="V5395">
        <v>0</v>
      </c>
      <c r="W5395">
        <v>0</v>
      </c>
      <c r="X5395">
        <v>0</v>
      </c>
      <c r="Y5395">
        <v>0</v>
      </c>
      <c r="Z5395">
        <v>0</v>
      </c>
      <c r="AA5395">
        <v>0</v>
      </c>
      <c r="AB5395">
        <v>6.8344082449250165E-2</v>
      </c>
      <c r="AC5395">
        <v>0</v>
      </c>
      <c r="AD5395">
        <v>0</v>
      </c>
      <c r="AE5395">
        <v>6.8344082449250165E-2</v>
      </c>
    </row>
    <row r="5396" spans="1:31" x14ac:dyDescent="0.3">
      <c r="A5396">
        <v>2463989</v>
      </c>
      <c r="B5396">
        <v>1</v>
      </c>
      <c r="C5396" t="s">
        <v>81</v>
      </c>
      <c r="D5396" t="s">
        <v>122</v>
      </c>
      <c r="E5396" t="s">
        <v>169</v>
      </c>
      <c r="F5396" t="s">
        <v>15644</v>
      </c>
      <c r="G5396" t="s">
        <v>143</v>
      </c>
      <c r="H5396" t="s">
        <v>135</v>
      </c>
      <c r="I5396" t="s">
        <v>136</v>
      </c>
      <c r="J5396" t="s">
        <v>137</v>
      </c>
      <c r="K5396" t="s">
        <v>138</v>
      </c>
      <c r="L5396" t="s">
        <v>15645</v>
      </c>
      <c r="M5396" t="s">
        <v>15646</v>
      </c>
      <c r="N5396">
        <v>0.951944444</v>
      </c>
      <c r="O5396">
        <v>2</v>
      </c>
      <c r="P5396">
        <v>729</v>
      </c>
      <c r="Q5396">
        <v>195</v>
      </c>
      <c r="R5396">
        <v>59</v>
      </c>
      <c r="S5396">
        <v>25</v>
      </c>
      <c r="T5396">
        <v>94</v>
      </c>
      <c r="U5396">
        <v>0</v>
      </c>
      <c r="V5396">
        <v>0</v>
      </c>
      <c r="W5396">
        <v>0.66754941635848009</v>
      </c>
      <c r="X5396">
        <v>117.02586924020096</v>
      </c>
      <c r="Y5396">
        <v>48.642506695797159</v>
      </c>
      <c r="Z5396">
        <v>10.473797102563887</v>
      </c>
      <c r="AA5396">
        <v>387.06855635988427</v>
      </c>
      <c r="AB5396">
        <v>32.920865197250784</v>
      </c>
      <c r="AC5396">
        <v>0</v>
      </c>
      <c r="AD5396">
        <v>0</v>
      </c>
      <c r="AE5396">
        <v>596.79914401205554</v>
      </c>
    </row>
    <row r="5397" spans="1:31" x14ac:dyDescent="0.3">
      <c r="A5397">
        <v>2463866</v>
      </c>
      <c r="B5397">
        <v>1</v>
      </c>
      <c r="C5397" t="s">
        <v>81</v>
      </c>
      <c r="D5397" t="s">
        <v>123</v>
      </c>
      <c r="E5397" t="s">
        <v>173</v>
      </c>
      <c r="F5397" t="s">
        <v>15647</v>
      </c>
      <c r="G5397" t="s">
        <v>461</v>
      </c>
      <c r="H5397" t="s">
        <v>144</v>
      </c>
      <c r="I5397" t="s">
        <v>136</v>
      </c>
      <c r="J5397" t="s">
        <v>137</v>
      </c>
      <c r="K5397" t="s">
        <v>138</v>
      </c>
      <c r="L5397" t="s">
        <v>15648</v>
      </c>
      <c r="M5397" t="s">
        <v>15649</v>
      </c>
      <c r="N5397">
        <v>0.80055555499999997</v>
      </c>
      <c r="O5397">
        <v>0</v>
      </c>
      <c r="P5397">
        <v>1</v>
      </c>
      <c r="Q5397">
        <v>0</v>
      </c>
      <c r="R5397">
        <v>0</v>
      </c>
      <c r="S5397">
        <v>0</v>
      </c>
      <c r="T5397">
        <v>0</v>
      </c>
      <c r="U5397">
        <v>0</v>
      </c>
      <c r="V5397">
        <v>0</v>
      </c>
      <c r="W5397">
        <v>0</v>
      </c>
      <c r="X5397">
        <v>7.7334533475972994E-2</v>
      </c>
      <c r="Y5397">
        <v>0</v>
      </c>
      <c r="Z5397">
        <v>0</v>
      </c>
      <c r="AA5397">
        <v>0</v>
      </c>
      <c r="AB5397">
        <v>0</v>
      </c>
      <c r="AC5397">
        <v>0</v>
      </c>
      <c r="AD5397">
        <v>0</v>
      </c>
      <c r="AE5397">
        <v>7.7334533475972994E-2</v>
      </c>
    </row>
    <row r="5398" spans="1:31" x14ac:dyDescent="0.3">
      <c r="A5398">
        <v>2463909</v>
      </c>
      <c r="B5398">
        <v>1</v>
      </c>
      <c r="C5398" t="s">
        <v>81</v>
      </c>
      <c r="D5398" t="s">
        <v>118</v>
      </c>
      <c r="E5398" t="s">
        <v>173</v>
      </c>
      <c r="F5398" t="s">
        <v>15650</v>
      </c>
      <c r="G5398" t="s">
        <v>175</v>
      </c>
      <c r="H5398" t="s">
        <v>144</v>
      </c>
      <c r="I5398" t="s">
        <v>136</v>
      </c>
      <c r="J5398" t="s">
        <v>137</v>
      </c>
      <c r="K5398" t="s">
        <v>138</v>
      </c>
      <c r="L5398" t="s">
        <v>15651</v>
      </c>
      <c r="M5398" t="s">
        <v>15652</v>
      </c>
      <c r="N5398">
        <v>1.906666666</v>
      </c>
      <c r="O5398">
        <v>0</v>
      </c>
      <c r="P5398">
        <v>1</v>
      </c>
      <c r="Q5398">
        <v>0</v>
      </c>
      <c r="R5398">
        <v>0</v>
      </c>
      <c r="S5398">
        <v>0</v>
      </c>
      <c r="T5398">
        <v>0</v>
      </c>
      <c r="U5398">
        <v>0</v>
      </c>
      <c r="V5398">
        <v>0</v>
      </c>
      <c r="W5398">
        <v>0</v>
      </c>
      <c r="X5398">
        <v>5.6460328298574758E-4</v>
      </c>
      <c r="Y5398">
        <v>0</v>
      </c>
      <c r="Z5398">
        <v>0</v>
      </c>
      <c r="AA5398">
        <v>0</v>
      </c>
      <c r="AB5398">
        <v>0</v>
      </c>
      <c r="AC5398">
        <v>0</v>
      </c>
      <c r="AD5398">
        <v>0</v>
      </c>
      <c r="AE5398">
        <v>5.6460328298574758E-4</v>
      </c>
    </row>
    <row r="5399" spans="1:31" x14ac:dyDescent="0.3">
      <c r="A5399">
        <v>2463511</v>
      </c>
      <c r="B5399">
        <v>1</v>
      </c>
      <c r="C5399" t="s">
        <v>80</v>
      </c>
      <c r="D5399" t="s">
        <v>96</v>
      </c>
      <c r="E5399" t="s">
        <v>141</v>
      </c>
      <c r="F5399" t="s">
        <v>15653</v>
      </c>
      <c r="G5399" t="s">
        <v>143</v>
      </c>
      <c r="H5399" t="s">
        <v>144</v>
      </c>
      <c r="I5399" t="s">
        <v>136</v>
      </c>
      <c r="J5399" t="s">
        <v>137</v>
      </c>
      <c r="K5399" t="s">
        <v>138</v>
      </c>
      <c r="L5399" t="s">
        <v>15654</v>
      </c>
      <c r="M5399" t="s">
        <v>15655</v>
      </c>
      <c r="N5399">
        <v>0.77472222199999996</v>
      </c>
      <c r="O5399">
        <v>0</v>
      </c>
      <c r="P5399">
        <v>27</v>
      </c>
      <c r="Q5399">
        <v>0</v>
      </c>
      <c r="R5399">
        <v>0</v>
      </c>
      <c r="S5399">
        <v>0</v>
      </c>
      <c r="T5399">
        <v>2</v>
      </c>
      <c r="U5399">
        <v>0</v>
      </c>
      <c r="V5399">
        <v>0</v>
      </c>
      <c r="W5399">
        <v>0</v>
      </c>
      <c r="X5399">
        <v>5.5642850032407525</v>
      </c>
      <c r="Y5399">
        <v>0</v>
      </c>
      <c r="Z5399">
        <v>0</v>
      </c>
      <c r="AA5399">
        <v>0</v>
      </c>
      <c r="AB5399">
        <v>0.47899102144790029</v>
      </c>
      <c r="AC5399">
        <v>0</v>
      </c>
      <c r="AD5399">
        <v>0</v>
      </c>
      <c r="AE5399">
        <v>6.0432760246886525</v>
      </c>
    </row>
    <row r="5400" spans="1:31" x14ac:dyDescent="0.3">
      <c r="A5400">
        <v>2463660</v>
      </c>
      <c r="B5400">
        <v>1</v>
      </c>
      <c r="C5400" t="s">
        <v>80</v>
      </c>
      <c r="D5400" t="s">
        <v>90</v>
      </c>
      <c r="E5400" t="s">
        <v>159</v>
      </c>
      <c r="F5400" t="s">
        <v>15656</v>
      </c>
      <c r="G5400" t="s">
        <v>143</v>
      </c>
      <c r="H5400" t="s">
        <v>144</v>
      </c>
      <c r="I5400" t="s">
        <v>136</v>
      </c>
      <c r="J5400" t="s">
        <v>137</v>
      </c>
      <c r="K5400" t="s">
        <v>138</v>
      </c>
      <c r="L5400" t="s">
        <v>15657</v>
      </c>
      <c r="M5400" t="s">
        <v>15658</v>
      </c>
      <c r="N5400">
        <v>1.643611111</v>
      </c>
      <c r="O5400">
        <v>0</v>
      </c>
      <c r="P5400">
        <v>175</v>
      </c>
      <c r="Q5400">
        <v>0</v>
      </c>
      <c r="R5400">
        <v>0</v>
      </c>
      <c r="S5400">
        <v>0</v>
      </c>
      <c r="T5400">
        <v>227</v>
      </c>
      <c r="U5400">
        <v>0</v>
      </c>
      <c r="V5400">
        <v>9</v>
      </c>
      <c r="W5400">
        <v>0</v>
      </c>
      <c r="X5400">
        <v>103.18007196615353</v>
      </c>
      <c r="Y5400">
        <v>0</v>
      </c>
      <c r="Z5400">
        <v>0</v>
      </c>
      <c r="AA5400">
        <v>0</v>
      </c>
      <c r="AB5400">
        <v>500.03751418738761</v>
      </c>
      <c r="AC5400">
        <v>0</v>
      </c>
      <c r="AD5400">
        <v>661.05287416378189</v>
      </c>
      <c r="AE5400">
        <v>1264.2704603173229</v>
      </c>
    </row>
    <row r="5401" spans="1:31" x14ac:dyDescent="0.3">
      <c r="A5401">
        <v>2463654</v>
      </c>
      <c r="B5401">
        <v>1</v>
      </c>
      <c r="C5401" t="s">
        <v>80</v>
      </c>
      <c r="D5401" t="s">
        <v>93</v>
      </c>
      <c r="E5401" t="s">
        <v>141</v>
      </c>
      <c r="F5401" t="s">
        <v>15659</v>
      </c>
      <c r="G5401" t="s">
        <v>200</v>
      </c>
      <c r="H5401" t="s">
        <v>144</v>
      </c>
      <c r="I5401" t="s">
        <v>136</v>
      </c>
      <c r="J5401" t="s">
        <v>137</v>
      </c>
      <c r="K5401" t="s">
        <v>138</v>
      </c>
      <c r="L5401" t="s">
        <v>15660</v>
      </c>
      <c r="M5401" t="s">
        <v>15661</v>
      </c>
      <c r="N5401">
        <v>3.1147222220000002</v>
      </c>
      <c r="O5401">
        <v>0</v>
      </c>
      <c r="P5401">
        <v>25</v>
      </c>
      <c r="Q5401">
        <v>0</v>
      </c>
      <c r="R5401">
        <v>7</v>
      </c>
      <c r="S5401">
        <v>0</v>
      </c>
      <c r="T5401">
        <v>6</v>
      </c>
      <c r="U5401">
        <v>0</v>
      </c>
      <c r="V5401">
        <v>0</v>
      </c>
      <c r="W5401">
        <v>0</v>
      </c>
      <c r="X5401">
        <v>3.6772614777288379</v>
      </c>
      <c r="Y5401">
        <v>0</v>
      </c>
      <c r="Z5401">
        <v>0.40450306469654329</v>
      </c>
      <c r="AA5401">
        <v>0</v>
      </c>
      <c r="AB5401">
        <v>20.20172104340525</v>
      </c>
      <c r="AC5401">
        <v>0</v>
      </c>
      <c r="AD5401">
        <v>0</v>
      </c>
      <c r="AE5401">
        <v>24.283485585830633</v>
      </c>
    </row>
    <row r="5402" spans="1:31" x14ac:dyDescent="0.3">
      <c r="A5402">
        <v>2464052</v>
      </c>
      <c r="B5402">
        <v>1</v>
      </c>
      <c r="C5402" t="s">
        <v>80</v>
      </c>
      <c r="D5402" t="s">
        <v>110</v>
      </c>
      <c r="E5402" t="s">
        <v>141</v>
      </c>
      <c r="F5402" t="s">
        <v>15250</v>
      </c>
      <c r="G5402" t="s">
        <v>156</v>
      </c>
      <c r="H5402" t="s">
        <v>144</v>
      </c>
      <c r="I5402" t="s">
        <v>136</v>
      </c>
      <c r="J5402" t="s">
        <v>137</v>
      </c>
      <c r="K5402" t="s">
        <v>138</v>
      </c>
      <c r="L5402" t="s">
        <v>15662</v>
      </c>
      <c r="M5402" t="s">
        <v>15663</v>
      </c>
      <c r="N5402">
        <v>0.87277777700000003</v>
      </c>
      <c r="O5402">
        <v>0</v>
      </c>
      <c r="P5402">
        <v>286</v>
      </c>
      <c r="Q5402">
        <v>0</v>
      </c>
      <c r="R5402">
        <v>0</v>
      </c>
      <c r="S5402">
        <v>0</v>
      </c>
      <c r="T5402">
        <v>7</v>
      </c>
      <c r="U5402">
        <v>0</v>
      </c>
      <c r="V5402">
        <v>0</v>
      </c>
      <c r="W5402">
        <v>0</v>
      </c>
      <c r="X5402">
        <v>113.04180436977626</v>
      </c>
      <c r="Y5402">
        <v>0</v>
      </c>
      <c r="Z5402">
        <v>0</v>
      </c>
      <c r="AA5402">
        <v>0</v>
      </c>
      <c r="AB5402">
        <v>4.3573267879738573</v>
      </c>
      <c r="AC5402">
        <v>0</v>
      </c>
      <c r="AD5402">
        <v>0</v>
      </c>
      <c r="AE5402">
        <v>117.39913115775012</v>
      </c>
    </row>
    <row r="5403" spans="1:31" x14ac:dyDescent="0.3">
      <c r="A5403">
        <v>2463952</v>
      </c>
      <c r="B5403">
        <v>1</v>
      </c>
      <c r="C5403" t="s">
        <v>80</v>
      </c>
      <c r="D5403" t="s">
        <v>105</v>
      </c>
      <c r="E5403" t="s">
        <v>147</v>
      </c>
      <c r="F5403" t="s">
        <v>15664</v>
      </c>
      <c r="G5403" t="s">
        <v>134</v>
      </c>
      <c r="H5403" t="s">
        <v>135</v>
      </c>
      <c r="I5403" t="s">
        <v>136</v>
      </c>
      <c r="J5403" t="s">
        <v>137</v>
      </c>
      <c r="K5403" t="s">
        <v>138</v>
      </c>
      <c r="L5403" t="s">
        <v>15665</v>
      </c>
      <c r="M5403" t="s">
        <v>15666</v>
      </c>
      <c r="N5403">
        <v>2.781666666</v>
      </c>
      <c r="O5403">
        <v>0</v>
      </c>
      <c r="P5403">
        <v>111</v>
      </c>
      <c r="Q5403">
        <v>0</v>
      </c>
      <c r="R5403">
        <v>13</v>
      </c>
      <c r="S5403">
        <v>0</v>
      </c>
      <c r="T5403">
        <v>35</v>
      </c>
      <c r="U5403">
        <v>1</v>
      </c>
      <c r="V5403">
        <v>0</v>
      </c>
      <c r="W5403">
        <v>0</v>
      </c>
      <c r="X5403">
        <v>108.36383164461488</v>
      </c>
      <c r="Y5403">
        <v>0</v>
      </c>
      <c r="Z5403">
        <v>8.0038030185958142</v>
      </c>
      <c r="AA5403">
        <v>0</v>
      </c>
      <c r="AB5403">
        <v>89.857477302743874</v>
      </c>
      <c r="AC5403">
        <v>38.639690366832163</v>
      </c>
      <c r="AD5403">
        <v>0</v>
      </c>
      <c r="AE5403">
        <v>244.86480233278672</v>
      </c>
    </row>
    <row r="5404" spans="1:31" x14ac:dyDescent="0.3">
      <c r="A5404">
        <v>2463594</v>
      </c>
      <c r="B5404">
        <v>1</v>
      </c>
      <c r="C5404" t="s">
        <v>81</v>
      </c>
      <c r="D5404" t="s">
        <v>123</v>
      </c>
      <c r="E5404" t="s">
        <v>132</v>
      </c>
      <c r="F5404" t="s">
        <v>15667</v>
      </c>
      <c r="G5404" t="s">
        <v>226</v>
      </c>
      <c r="H5404" t="s">
        <v>135</v>
      </c>
      <c r="I5404" t="s">
        <v>136</v>
      </c>
      <c r="J5404" t="s">
        <v>137</v>
      </c>
      <c r="K5404" t="s">
        <v>162</v>
      </c>
      <c r="L5404" t="s">
        <v>15668</v>
      </c>
      <c r="M5404" t="s">
        <v>15669</v>
      </c>
      <c r="N5404">
        <v>5.7802777770000002</v>
      </c>
      <c r="O5404">
        <v>0</v>
      </c>
      <c r="P5404">
        <v>9</v>
      </c>
      <c r="Q5404">
        <v>0</v>
      </c>
      <c r="R5404">
        <v>112</v>
      </c>
      <c r="S5404">
        <v>0</v>
      </c>
      <c r="T5404">
        <v>13</v>
      </c>
      <c r="U5404">
        <v>0</v>
      </c>
      <c r="V5404">
        <v>0</v>
      </c>
      <c r="W5404">
        <v>0</v>
      </c>
      <c r="X5404">
        <v>25.309716084851615</v>
      </c>
      <c r="Y5404">
        <v>0</v>
      </c>
      <c r="Z5404">
        <v>294.06274314359592</v>
      </c>
      <c r="AA5404">
        <v>0</v>
      </c>
      <c r="AB5404">
        <v>44.023340172180056</v>
      </c>
      <c r="AC5404">
        <v>0</v>
      </c>
      <c r="AD5404">
        <v>0</v>
      </c>
      <c r="AE5404">
        <v>363.3957994006276</v>
      </c>
    </row>
    <row r="5405" spans="1:31" x14ac:dyDescent="0.3">
      <c r="A5405">
        <v>2463617</v>
      </c>
      <c r="B5405">
        <v>1</v>
      </c>
      <c r="C5405" t="s">
        <v>80</v>
      </c>
      <c r="D5405" t="s">
        <v>83</v>
      </c>
      <c r="E5405" t="s">
        <v>141</v>
      </c>
      <c r="F5405" t="s">
        <v>15670</v>
      </c>
      <c r="G5405" t="s">
        <v>161</v>
      </c>
      <c r="H5405" t="s">
        <v>144</v>
      </c>
      <c r="I5405" t="s">
        <v>136</v>
      </c>
      <c r="J5405" t="s">
        <v>137</v>
      </c>
      <c r="K5405" t="s">
        <v>162</v>
      </c>
      <c r="L5405" t="s">
        <v>15671</v>
      </c>
      <c r="M5405" t="s">
        <v>15672</v>
      </c>
      <c r="N5405">
        <v>6.2352777770000003</v>
      </c>
      <c r="O5405">
        <v>0</v>
      </c>
      <c r="P5405">
        <v>2</v>
      </c>
      <c r="Q5405">
        <v>0</v>
      </c>
      <c r="R5405">
        <v>0</v>
      </c>
      <c r="S5405">
        <v>0</v>
      </c>
      <c r="T5405">
        <v>1</v>
      </c>
      <c r="U5405">
        <v>0</v>
      </c>
      <c r="V5405">
        <v>0</v>
      </c>
      <c r="W5405">
        <v>0</v>
      </c>
      <c r="X5405">
        <v>3.0363963332674091</v>
      </c>
      <c r="Y5405">
        <v>0</v>
      </c>
      <c r="Z5405">
        <v>0</v>
      </c>
      <c r="AA5405">
        <v>0</v>
      </c>
      <c r="AB5405">
        <v>3.2946342924266734</v>
      </c>
      <c r="AC5405">
        <v>0</v>
      </c>
      <c r="AD5405">
        <v>0</v>
      </c>
      <c r="AE5405">
        <v>6.3310306256940825</v>
      </c>
    </row>
    <row r="5406" spans="1:31" x14ac:dyDescent="0.3">
      <c r="A5406">
        <v>2463717</v>
      </c>
      <c r="B5406">
        <v>1</v>
      </c>
      <c r="C5406" t="s">
        <v>81</v>
      </c>
      <c r="D5406" t="s">
        <v>118</v>
      </c>
      <c r="E5406" t="s">
        <v>147</v>
      </c>
      <c r="F5406" t="s">
        <v>9710</v>
      </c>
      <c r="G5406" t="s">
        <v>134</v>
      </c>
      <c r="H5406" t="s">
        <v>135</v>
      </c>
      <c r="I5406" t="s">
        <v>136</v>
      </c>
      <c r="J5406" t="s">
        <v>137</v>
      </c>
      <c r="K5406" t="s">
        <v>138</v>
      </c>
      <c r="L5406" t="s">
        <v>15673</v>
      </c>
      <c r="M5406" t="s">
        <v>15674</v>
      </c>
      <c r="N5406">
        <v>3.6455555550000001</v>
      </c>
      <c r="O5406">
        <v>0</v>
      </c>
      <c r="P5406">
        <v>0</v>
      </c>
      <c r="Q5406">
        <v>1</v>
      </c>
      <c r="R5406">
        <v>0</v>
      </c>
      <c r="S5406">
        <v>0</v>
      </c>
      <c r="T5406">
        <v>0</v>
      </c>
      <c r="U5406">
        <v>0</v>
      </c>
      <c r="V5406">
        <v>0</v>
      </c>
      <c r="W5406">
        <v>0</v>
      </c>
      <c r="X5406">
        <v>0</v>
      </c>
      <c r="Y5406">
        <v>17.757246775743301</v>
      </c>
      <c r="Z5406">
        <v>0</v>
      </c>
      <c r="AA5406">
        <v>0</v>
      </c>
      <c r="AB5406">
        <v>0</v>
      </c>
      <c r="AC5406">
        <v>0</v>
      </c>
      <c r="AD5406">
        <v>0</v>
      </c>
      <c r="AE5406">
        <v>17.757246775743301</v>
      </c>
    </row>
    <row r="5407" spans="1:31" x14ac:dyDescent="0.3">
      <c r="A5407">
        <v>2463571</v>
      </c>
      <c r="B5407">
        <v>1</v>
      </c>
      <c r="C5407" t="s">
        <v>80</v>
      </c>
      <c r="D5407" t="s">
        <v>108</v>
      </c>
      <c r="E5407" t="s">
        <v>141</v>
      </c>
      <c r="F5407" t="s">
        <v>816</v>
      </c>
      <c r="G5407" t="s">
        <v>226</v>
      </c>
      <c r="H5407" t="s">
        <v>144</v>
      </c>
      <c r="I5407" t="s">
        <v>136</v>
      </c>
      <c r="J5407" t="s">
        <v>137</v>
      </c>
      <c r="K5407" t="s">
        <v>162</v>
      </c>
      <c r="L5407" t="s">
        <v>15675</v>
      </c>
      <c r="M5407" t="s">
        <v>15676</v>
      </c>
      <c r="N5407">
        <v>9.4849999999999994</v>
      </c>
      <c r="O5407">
        <v>0</v>
      </c>
      <c r="P5407">
        <v>3</v>
      </c>
      <c r="Q5407">
        <v>0</v>
      </c>
      <c r="R5407">
        <v>5</v>
      </c>
      <c r="S5407">
        <v>0</v>
      </c>
      <c r="T5407">
        <v>3</v>
      </c>
      <c r="U5407">
        <v>0</v>
      </c>
      <c r="V5407">
        <v>0</v>
      </c>
      <c r="W5407">
        <v>0</v>
      </c>
      <c r="X5407">
        <v>1.3593751978069111</v>
      </c>
      <c r="Y5407">
        <v>0</v>
      </c>
      <c r="Z5407">
        <v>3.4654176494311502</v>
      </c>
      <c r="AA5407">
        <v>0</v>
      </c>
      <c r="AB5407">
        <v>1.2529816732832879</v>
      </c>
      <c r="AC5407">
        <v>0</v>
      </c>
      <c r="AD5407">
        <v>0</v>
      </c>
      <c r="AE5407">
        <v>6.0777745205213494</v>
      </c>
    </row>
    <row r="5408" spans="1:31" x14ac:dyDescent="0.3">
      <c r="A5408">
        <v>2463723</v>
      </c>
      <c r="B5408">
        <v>1</v>
      </c>
      <c r="C5408" t="s">
        <v>80</v>
      </c>
      <c r="D5408" t="s">
        <v>100</v>
      </c>
      <c r="E5408" t="s">
        <v>182</v>
      </c>
      <c r="F5408" t="s">
        <v>15677</v>
      </c>
      <c r="G5408" t="s">
        <v>156</v>
      </c>
      <c r="H5408" t="s">
        <v>144</v>
      </c>
      <c r="I5408" t="s">
        <v>136</v>
      </c>
      <c r="J5408" t="s">
        <v>137</v>
      </c>
      <c r="K5408" t="s">
        <v>138</v>
      </c>
      <c r="L5408" t="s">
        <v>15678</v>
      </c>
      <c r="M5408" t="s">
        <v>15679</v>
      </c>
      <c r="N5408">
        <v>1.393333333</v>
      </c>
      <c r="O5408">
        <v>0</v>
      </c>
      <c r="P5408">
        <v>0</v>
      </c>
      <c r="Q5408">
        <v>0</v>
      </c>
      <c r="R5408">
        <v>0</v>
      </c>
      <c r="S5408">
        <v>0</v>
      </c>
      <c r="T5408">
        <v>7</v>
      </c>
      <c r="U5408">
        <v>0</v>
      </c>
      <c r="V5408">
        <v>1</v>
      </c>
      <c r="W5408">
        <v>0</v>
      </c>
      <c r="X5408">
        <v>0</v>
      </c>
      <c r="Y5408">
        <v>0</v>
      </c>
      <c r="Z5408">
        <v>0</v>
      </c>
      <c r="AA5408">
        <v>0</v>
      </c>
      <c r="AB5408">
        <v>12.899526600372637</v>
      </c>
      <c r="AC5408">
        <v>0</v>
      </c>
      <c r="AD5408">
        <v>250.8666694917415</v>
      </c>
      <c r="AE5408">
        <v>263.76619609211411</v>
      </c>
    </row>
    <row r="5409" spans="1:31" x14ac:dyDescent="0.3">
      <c r="A5409">
        <v>2463577</v>
      </c>
      <c r="B5409">
        <v>1</v>
      </c>
      <c r="C5409" t="s">
        <v>80</v>
      </c>
      <c r="D5409" t="s">
        <v>88</v>
      </c>
      <c r="E5409" t="s">
        <v>141</v>
      </c>
      <c r="F5409" t="s">
        <v>15680</v>
      </c>
      <c r="G5409" t="s">
        <v>161</v>
      </c>
      <c r="H5409" t="s">
        <v>144</v>
      </c>
      <c r="I5409" t="s">
        <v>136</v>
      </c>
      <c r="J5409" t="s">
        <v>137</v>
      </c>
      <c r="K5409" t="s">
        <v>162</v>
      </c>
      <c r="L5409" t="s">
        <v>15681</v>
      </c>
      <c r="M5409" t="s">
        <v>15682</v>
      </c>
      <c r="N5409">
        <v>5.3088888880000003</v>
      </c>
      <c r="O5409">
        <v>0</v>
      </c>
      <c r="P5409">
        <v>127</v>
      </c>
      <c r="Q5409">
        <v>0</v>
      </c>
      <c r="R5409">
        <v>0</v>
      </c>
      <c r="S5409">
        <v>0</v>
      </c>
      <c r="T5409">
        <v>25</v>
      </c>
      <c r="U5409">
        <v>0</v>
      </c>
      <c r="V5409">
        <v>0</v>
      </c>
      <c r="W5409">
        <v>0</v>
      </c>
      <c r="X5409">
        <v>209.89501995027575</v>
      </c>
      <c r="Y5409">
        <v>0</v>
      </c>
      <c r="Z5409">
        <v>0</v>
      </c>
      <c r="AA5409">
        <v>0</v>
      </c>
      <c r="AB5409">
        <v>183.05981788642595</v>
      </c>
      <c r="AC5409">
        <v>0</v>
      </c>
      <c r="AD5409">
        <v>0</v>
      </c>
      <c r="AE5409">
        <v>392.9548378367017</v>
      </c>
    </row>
    <row r="5410" spans="1:31" x14ac:dyDescent="0.3">
      <c r="A5410">
        <v>2463926</v>
      </c>
      <c r="B5410">
        <v>1</v>
      </c>
      <c r="C5410" t="s">
        <v>81</v>
      </c>
      <c r="D5410" t="s">
        <v>127</v>
      </c>
      <c r="E5410" t="s">
        <v>132</v>
      </c>
      <c r="F5410" t="s">
        <v>9055</v>
      </c>
      <c r="G5410" t="s">
        <v>149</v>
      </c>
      <c r="H5410" t="s">
        <v>135</v>
      </c>
      <c r="I5410" t="s">
        <v>136</v>
      </c>
      <c r="J5410" t="s">
        <v>137</v>
      </c>
      <c r="K5410" t="s">
        <v>138</v>
      </c>
      <c r="L5410" t="s">
        <v>15683</v>
      </c>
      <c r="M5410" t="s">
        <v>15684</v>
      </c>
      <c r="N5410">
        <v>7.3055554999999994E-2</v>
      </c>
      <c r="O5410">
        <v>0</v>
      </c>
      <c r="P5410">
        <v>0</v>
      </c>
      <c r="Q5410">
        <v>9</v>
      </c>
      <c r="R5410">
        <v>25</v>
      </c>
      <c r="S5410">
        <v>11</v>
      </c>
      <c r="T5410">
        <v>1</v>
      </c>
      <c r="U5410">
        <v>3</v>
      </c>
      <c r="V5410">
        <v>0</v>
      </c>
      <c r="W5410">
        <v>0</v>
      </c>
      <c r="X5410">
        <v>0</v>
      </c>
      <c r="Y5410">
        <v>0.16352154844027617</v>
      </c>
      <c r="Z5410">
        <v>1.0644635420033681</v>
      </c>
      <c r="AA5410">
        <v>14.29438999485861</v>
      </c>
      <c r="AB5410">
        <v>0.28548914284222554</v>
      </c>
      <c r="AC5410">
        <v>4.9005602641992718</v>
      </c>
      <c r="AD5410">
        <v>0</v>
      </c>
      <c r="AE5410">
        <v>20.708424492343752</v>
      </c>
    </row>
    <row r="5411" spans="1:31" x14ac:dyDescent="0.3">
      <c r="A5411">
        <v>2463800</v>
      </c>
      <c r="B5411">
        <v>1</v>
      </c>
      <c r="C5411" t="s">
        <v>80</v>
      </c>
      <c r="D5411" t="s">
        <v>94</v>
      </c>
      <c r="E5411" t="s">
        <v>169</v>
      </c>
      <c r="F5411" t="s">
        <v>15685</v>
      </c>
      <c r="G5411" t="s">
        <v>149</v>
      </c>
      <c r="H5411" t="s">
        <v>135</v>
      </c>
      <c r="I5411" t="s">
        <v>136</v>
      </c>
      <c r="J5411" t="s">
        <v>137</v>
      </c>
      <c r="K5411" t="s">
        <v>138</v>
      </c>
      <c r="L5411" t="s">
        <v>15686</v>
      </c>
      <c r="M5411" t="s">
        <v>15687</v>
      </c>
      <c r="N5411">
        <v>0.16416666599999999</v>
      </c>
      <c r="O5411">
        <v>0</v>
      </c>
      <c r="P5411">
        <v>530</v>
      </c>
      <c r="Q5411">
        <v>15</v>
      </c>
      <c r="R5411">
        <v>280</v>
      </c>
      <c r="S5411">
        <v>5</v>
      </c>
      <c r="T5411">
        <v>76</v>
      </c>
      <c r="U5411">
        <v>0</v>
      </c>
      <c r="V5411">
        <v>0</v>
      </c>
      <c r="W5411">
        <v>0</v>
      </c>
      <c r="X5411">
        <v>19.735078045183414</v>
      </c>
      <c r="Y5411">
        <v>0.52985726841492131</v>
      </c>
      <c r="Z5411">
        <v>11.983205486939513</v>
      </c>
      <c r="AA5411">
        <v>4.3679790035672053</v>
      </c>
      <c r="AB5411">
        <v>11.883598372973735</v>
      </c>
      <c r="AC5411">
        <v>0</v>
      </c>
      <c r="AD5411">
        <v>0</v>
      </c>
      <c r="AE5411">
        <v>48.49971817707879</v>
      </c>
    </row>
    <row r="5412" spans="1:31" x14ac:dyDescent="0.3">
      <c r="A5412">
        <v>2463614</v>
      </c>
      <c r="B5412">
        <v>1</v>
      </c>
      <c r="C5412" t="s">
        <v>80</v>
      </c>
      <c r="D5412" t="s">
        <v>96</v>
      </c>
      <c r="E5412" t="s">
        <v>182</v>
      </c>
      <c r="F5412" t="s">
        <v>15688</v>
      </c>
      <c r="G5412" t="s">
        <v>143</v>
      </c>
      <c r="H5412" t="s">
        <v>144</v>
      </c>
      <c r="I5412" t="s">
        <v>136</v>
      </c>
      <c r="J5412" t="s">
        <v>137</v>
      </c>
      <c r="K5412" t="s">
        <v>138</v>
      </c>
      <c r="L5412" t="s">
        <v>15689</v>
      </c>
      <c r="M5412" t="s">
        <v>15690</v>
      </c>
      <c r="N5412">
        <v>2.4733333329999998</v>
      </c>
      <c r="O5412">
        <v>0</v>
      </c>
      <c r="P5412">
        <v>7</v>
      </c>
      <c r="Q5412">
        <v>0</v>
      </c>
      <c r="R5412">
        <v>0</v>
      </c>
      <c r="S5412">
        <v>0</v>
      </c>
      <c r="T5412">
        <v>1</v>
      </c>
      <c r="U5412">
        <v>0</v>
      </c>
      <c r="V5412">
        <v>0</v>
      </c>
      <c r="W5412">
        <v>0</v>
      </c>
      <c r="X5412">
        <v>5.6775311111337929</v>
      </c>
      <c r="Y5412">
        <v>0</v>
      </c>
      <c r="Z5412">
        <v>0</v>
      </c>
      <c r="AA5412">
        <v>0</v>
      </c>
      <c r="AB5412">
        <v>5.4405155282350801</v>
      </c>
      <c r="AC5412">
        <v>0</v>
      </c>
      <c r="AD5412">
        <v>0</v>
      </c>
      <c r="AE5412">
        <v>11.118046639368874</v>
      </c>
    </row>
    <row r="5413" spans="1:31" x14ac:dyDescent="0.3">
      <c r="A5413">
        <v>2463700</v>
      </c>
      <c r="B5413">
        <v>1</v>
      </c>
      <c r="C5413" t="s">
        <v>80</v>
      </c>
      <c r="D5413" t="s">
        <v>103</v>
      </c>
      <c r="E5413" t="s">
        <v>173</v>
      </c>
      <c r="F5413" t="s">
        <v>15691</v>
      </c>
      <c r="G5413" t="s">
        <v>175</v>
      </c>
      <c r="H5413" t="s">
        <v>144</v>
      </c>
      <c r="I5413" t="s">
        <v>136</v>
      </c>
      <c r="J5413" t="s">
        <v>137</v>
      </c>
      <c r="K5413" t="s">
        <v>138</v>
      </c>
      <c r="L5413" t="s">
        <v>15692</v>
      </c>
      <c r="M5413" t="s">
        <v>15693</v>
      </c>
      <c r="N5413">
        <v>0.81944444400000005</v>
      </c>
      <c r="O5413">
        <v>0</v>
      </c>
      <c r="P5413">
        <v>1</v>
      </c>
      <c r="Q5413">
        <v>0</v>
      </c>
      <c r="R5413">
        <v>0</v>
      </c>
      <c r="S5413">
        <v>0</v>
      </c>
      <c r="T5413">
        <v>0</v>
      </c>
      <c r="U5413">
        <v>0</v>
      </c>
      <c r="V5413">
        <v>0</v>
      </c>
      <c r="W5413">
        <v>0</v>
      </c>
      <c r="X5413">
        <v>7.31248737397871E-2</v>
      </c>
      <c r="Y5413">
        <v>0</v>
      </c>
      <c r="Z5413">
        <v>0</v>
      </c>
      <c r="AA5413">
        <v>0</v>
      </c>
      <c r="AB5413">
        <v>0</v>
      </c>
      <c r="AC5413">
        <v>0</v>
      </c>
      <c r="AD5413">
        <v>0</v>
      </c>
      <c r="AE5413">
        <v>7.31248737397871E-2</v>
      </c>
    </row>
    <row r="5414" spans="1:31" x14ac:dyDescent="0.3">
      <c r="A5414">
        <v>2463557</v>
      </c>
      <c r="B5414">
        <v>1</v>
      </c>
      <c r="C5414" t="s">
        <v>80</v>
      </c>
      <c r="D5414" t="s">
        <v>111</v>
      </c>
      <c r="E5414" t="s">
        <v>147</v>
      </c>
      <c r="F5414" t="s">
        <v>15694</v>
      </c>
      <c r="G5414" t="s">
        <v>226</v>
      </c>
      <c r="H5414" t="s">
        <v>135</v>
      </c>
      <c r="I5414" t="s">
        <v>136</v>
      </c>
      <c r="J5414" t="s">
        <v>137</v>
      </c>
      <c r="K5414" t="s">
        <v>162</v>
      </c>
      <c r="L5414" t="s">
        <v>15695</v>
      </c>
      <c r="M5414" t="s">
        <v>15696</v>
      </c>
      <c r="N5414">
        <v>2.0266666660000001</v>
      </c>
      <c r="O5414">
        <v>0</v>
      </c>
      <c r="P5414">
        <v>0</v>
      </c>
      <c r="Q5414">
        <v>0</v>
      </c>
      <c r="R5414">
        <v>0</v>
      </c>
      <c r="S5414">
        <v>1</v>
      </c>
      <c r="T5414">
        <v>0</v>
      </c>
      <c r="U5414">
        <v>0</v>
      </c>
      <c r="V5414">
        <v>0</v>
      </c>
      <c r="W5414">
        <v>0</v>
      </c>
      <c r="X5414">
        <v>0</v>
      </c>
      <c r="Y5414">
        <v>0</v>
      </c>
      <c r="Z5414">
        <v>0</v>
      </c>
      <c r="AA5414">
        <v>2377.6894655137626</v>
      </c>
      <c r="AB5414">
        <v>0</v>
      </c>
      <c r="AC5414">
        <v>0</v>
      </c>
      <c r="AD5414">
        <v>0</v>
      </c>
      <c r="AE5414">
        <v>2377.6894655137626</v>
      </c>
    </row>
    <row r="5415" spans="1:31" x14ac:dyDescent="0.3">
      <c r="A5415">
        <v>2463503</v>
      </c>
      <c r="B5415">
        <v>1</v>
      </c>
      <c r="C5415" t="s">
        <v>81</v>
      </c>
      <c r="D5415" t="s">
        <v>118</v>
      </c>
      <c r="E5415" t="s">
        <v>173</v>
      </c>
      <c r="F5415" t="s">
        <v>15697</v>
      </c>
      <c r="G5415" t="s">
        <v>175</v>
      </c>
      <c r="H5415" t="s">
        <v>144</v>
      </c>
      <c r="I5415" t="s">
        <v>136</v>
      </c>
      <c r="J5415" t="s">
        <v>137</v>
      </c>
      <c r="K5415" t="s">
        <v>138</v>
      </c>
      <c r="L5415" t="s">
        <v>15698</v>
      </c>
      <c r="M5415" t="s">
        <v>15699</v>
      </c>
      <c r="N5415">
        <v>0.78333333299999997</v>
      </c>
      <c r="O5415">
        <v>0</v>
      </c>
      <c r="P5415">
        <v>2</v>
      </c>
      <c r="Q5415">
        <v>0</v>
      </c>
      <c r="R5415">
        <v>0</v>
      </c>
      <c r="S5415">
        <v>0</v>
      </c>
      <c r="T5415">
        <v>1</v>
      </c>
      <c r="U5415">
        <v>0</v>
      </c>
      <c r="V5415">
        <v>0</v>
      </c>
      <c r="W5415">
        <v>0</v>
      </c>
      <c r="X5415">
        <v>0.1974187149887553</v>
      </c>
      <c r="Y5415">
        <v>0</v>
      </c>
      <c r="Z5415">
        <v>0</v>
      </c>
      <c r="AA5415">
        <v>0</v>
      </c>
      <c r="AB5415">
        <v>2.1188939427564113E-3</v>
      </c>
      <c r="AC5415">
        <v>0</v>
      </c>
      <c r="AD5415">
        <v>0</v>
      </c>
      <c r="AE5415">
        <v>0.19953760893151171</v>
      </c>
    </row>
    <row r="5416" spans="1:31" x14ac:dyDescent="0.3">
      <c r="A5416">
        <v>2463689</v>
      </c>
      <c r="B5416">
        <v>1</v>
      </c>
      <c r="C5416" t="s">
        <v>80</v>
      </c>
      <c r="D5416" t="s">
        <v>88</v>
      </c>
      <c r="E5416" t="s">
        <v>169</v>
      </c>
      <c r="F5416" t="s">
        <v>15700</v>
      </c>
      <c r="G5416" t="s">
        <v>149</v>
      </c>
      <c r="H5416" t="s">
        <v>135</v>
      </c>
      <c r="I5416" t="s">
        <v>136</v>
      </c>
      <c r="J5416" t="s">
        <v>137</v>
      </c>
      <c r="K5416" t="s">
        <v>138</v>
      </c>
      <c r="L5416" t="s">
        <v>15701</v>
      </c>
      <c r="M5416" t="s">
        <v>15702</v>
      </c>
      <c r="N5416">
        <v>6.8333332999999996E-2</v>
      </c>
      <c r="O5416">
        <v>0</v>
      </c>
      <c r="P5416">
        <v>17504</v>
      </c>
      <c r="Q5416">
        <v>0</v>
      </c>
      <c r="R5416">
        <v>2</v>
      </c>
      <c r="S5416">
        <v>2</v>
      </c>
      <c r="T5416">
        <v>1558</v>
      </c>
      <c r="U5416">
        <v>0</v>
      </c>
      <c r="V5416">
        <v>4</v>
      </c>
      <c r="W5416">
        <v>0</v>
      </c>
      <c r="X5416">
        <v>366.44223426687091</v>
      </c>
      <c r="Y5416">
        <v>0</v>
      </c>
      <c r="Z5416">
        <v>3.9553338082196632E-2</v>
      </c>
      <c r="AA5416">
        <v>8.4963412171496344</v>
      </c>
      <c r="AB5416">
        <v>193.99377278668865</v>
      </c>
      <c r="AC5416">
        <v>0</v>
      </c>
      <c r="AD5416">
        <v>3.1664186471805089</v>
      </c>
      <c r="AE5416">
        <v>572.13832025597196</v>
      </c>
    </row>
    <row r="5417" spans="1:31" x14ac:dyDescent="0.3">
      <c r="A5417">
        <v>2463766</v>
      </c>
      <c r="B5417">
        <v>1</v>
      </c>
      <c r="C5417" t="s">
        <v>81</v>
      </c>
      <c r="D5417" t="s">
        <v>128</v>
      </c>
      <c r="E5417" t="s">
        <v>284</v>
      </c>
      <c r="F5417" t="s">
        <v>6727</v>
      </c>
      <c r="G5417" t="s">
        <v>149</v>
      </c>
      <c r="H5417" t="s">
        <v>135</v>
      </c>
      <c r="I5417" t="s">
        <v>136</v>
      </c>
      <c r="J5417" t="s">
        <v>137</v>
      </c>
      <c r="K5417" t="s">
        <v>138</v>
      </c>
      <c r="L5417" t="s">
        <v>15703</v>
      </c>
      <c r="M5417" t="s">
        <v>15704</v>
      </c>
      <c r="N5417">
        <v>1.136666666</v>
      </c>
      <c r="O5417">
        <v>0</v>
      </c>
      <c r="P5417">
        <v>5061</v>
      </c>
      <c r="Q5417">
        <v>7</v>
      </c>
      <c r="R5417">
        <v>24</v>
      </c>
      <c r="S5417">
        <v>9</v>
      </c>
      <c r="T5417">
        <v>205</v>
      </c>
      <c r="U5417">
        <v>2</v>
      </c>
      <c r="V5417">
        <v>1</v>
      </c>
      <c r="W5417">
        <v>0</v>
      </c>
      <c r="X5417">
        <v>1304.7980122386477</v>
      </c>
      <c r="Y5417">
        <v>21.722028168829919</v>
      </c>
      <c r="Z5417">
        <v>11.677591199283073</v>
      </c>
      <c r="AA5417">
        <v>341.37195910422099</v>
      </c>
      <c r="AB5417">
        <v>386.11186168783928</v>
      </c>
      <c r="AC5417">
        <v>859.02942828424762</v>
      </c>
      <c r="AD5417">
        <v>0.60709816794201854</v>
      </c>
      <c r="AE5417">
        <v>2925.3179788510106</v>
      </c>
    </row>
    <row r="5418" spans="1:31" x14ac:dyDescent="0.3">
      <c r="A5418">
        <v>2463497</v>
      </c>
      <c r="B5418">
        <v>1</v>
      </c>
      <c r="C5418" t="s">
        <v>80</v>
      </c>
      <c r="D5418" t="s">
        <v>87</v>
      </c>
      <c r="E5418" t="s">
        <v>147</v>
      </c>
      <c r="F5418" t="s">
        <v>15705</v>
      </c>
      <c r="G5418" t="s">
        <v>149</v>
      </c>
      <c r="H5418" t="s">
        <v>135</v>
      </c>
      <c r="I5418" t="s">
        <v>660</v>
      </c>
      <c r="J5418" t="s">
        <v>137</v>
      </c>
      <c r="K5418" t="s">
        <v>138</v>
      </c>
      <c r="L5418" t="s">
        <v>15706</v>
      </c>
      <c r="M5418" t="s">
        <v>15707</v>
      </c>
      <c r="N5418">
        <v>6.3888879999999997E-3</v>
      </c>
      <c r="O5418">
        <v>0</v>
      </c>
      <c r="P5418">
        <v>0</v>
      </c>
      <c r="Q5418">
        <v>0</v>
      </c>
      <c r="R5418">
        <v>0</v>
      </c>
      <c r="S5418">
        <v>0</v>
      </c>
      <c r="T5418">
        <v>7</v>
      </c>
      <c r="U5418">
        <v>0</v>
      </c>
      <c r="V5418">
        <v>1</v>
      </c>
      <c r="W5418">
        <v>0</v>
      </c>
      <c r="X5418">
        <v>0</v>
      </c>
      <c r="Y5418">
        <v>0</v>
      </c>
      <c r="Z5418">
        <v>0</v>
      </c>
      <c r="AA5418">
        <v>0</v>
      </c>
      <c r="AB5418">
        <v>0.26923825308694771</v>
      </c>
      <c r="AC5418">
        <v>0</v>
      </c>
      <c r="AD5418">
        <v>0.13556161649853607</v>
      </c>
      <c r="AE5418">
        <v>0.40479986958548375</v>
      </c>
    </row>
    <row r="5419" spans="1:31" x14ac:dyDescent="0.3">
      <c r="A5419">
        <v>2463935</v>
      </c>
      <c r="B5419">
        <v>1</v>
      </c>
      <c r="C5419" t="s">
        <v>80</v>
      </c>
      <c r="D5419" t="s">
        <v>103</v>
      </c>
      <c r="E5419" t="s">
        <v>141</v>
      </c>
      <c r="F5419" t="s">
        <v>15708</v>
      </c>
      <c r="G5419" t="s">
        <v>200</v>
      </c>
      <c r="H5419" t="s">
        <v>144</v>
      </c>
      <c r="I5419" t="s">
        <v>136</v>
      </c>
      <c r="J5419" t="s">
        <v>137</v>
      </c>
      <c r="K5419" t="s">
        <v>138</v>
      </c>
      <c r="L5419" t="s">
        <v>15709</v>
      </c>
      <c r="M5419" t="s">
        <v>15710</v>
      </c>
      <c r="N5419">
        <v>1.737222222</v>
      </c>
      <c r="O5419">
        <v>0</v>
      </c>
      <c r="P5419">
        <v>74</v>
      </c>
      <c r="Q5419">
        <v>0</v>
      </c>
      <c r="R5419">
        <v>0</v>
      </c>
      <c r="S5419">
        <v>0</v>
      </c>
      <c r="T5419">
        <v>3</v>
      </c>
      <c r="U5419">
        <v>0</v>
      </c>
      <c r="V5419">
        <v>0</v>
      </c>
      <c r="W5419">
        <v>0</v>
      </c>
      <c r="X5419">
        <v>45.777013797997455</v>
      </c>
      <c r="Y5419">
        <v>0</v>
      </c>
      <c r="Z5419">
        <v>0</v>
      </c>
      <c r="AA5419">
        <v>0</v>
      </c>
      <c r="AB5419">
        <v>5.8537212260912135</v>
      </c>
      <c r="AC5419">
        <v>0</v>
      </c>
      <c r="AD5419">
        <v>0</v>
      </c>
      <c r="AE5419">
        <v>51.630735024088665</v>
      </c>
    </row>
    <row r="5420" spans="1:31" x14ac:dyDescent="0.3">
      <c r="A5420">
        <v>2463580</v>
      </c>
      <c r="B5420">
        <v>1</v>
      </c>
      <c r="C5420" t="s">
        <v>80</v>
      </c>
      <c r="D5420" t="s">
        <v>93</v>
      </c>
      <c r="E5420" t="s">
        <v>141</v>
      </c>
      <c r="F5420" t="s">
        <v>15711</v>
      </c>
      <c r="G5420" t="s">
        <v>200</v>
      </c>
      <c r="H5420" t="s">
        <v>144</v>
      </c>
      <c r="I5420" t="s">
        <v>136</v>
      </c>
      <c r="J5420" t="s">
        <v>137</v>
      </c>
      <c r="K5420" t="s">
        <v>138</v>
      </c>
      <c r="L5420" t="s">
        <v>15712</v>
      </c>
      <c r="M5420" t="s">
        <v>15713</v>
      </c>
      <c r="N5420">
        <v>1.938055555</v>
      </c>
      <c r="O5420">
        <v>0</v>
      </c>
      <c r="P5420">
        <v>7</v>
      </c>
      <c r="Q5420">
        <v>0</v>
      </c>
      <c r="R5420">
        <v>2</v>
      </c>
      <c r="S5420">
        <v>0</v>
      </c>
      <c r="T5420">
        <v>1</v>
      </c>
      <c r="U5420">
        <v>0</v>
      </c>
      <c r="V5420">
        <v>0</v>
      </c>
      <c r="W5420">
        <v>0</v>
      </c>
      <c r="X5420">
        <v>0.361263916791428</v>
      </c>
      <c r="Y5420">
        <v>0</v>
      </c>
      <c r="Z5420">
        <v>2.9875556624741511E-4</v>
      </c>
      <c r="AA5420">
        <v>0</v>
      </c>
      <c r="AB5420">
        <v>0</v>
      </c>
      <c r="AC5420">
        <v>0</v>
      </c>
      <c r="AD5420">
        <v>0</v>
      </c>
      <c r="AE5420">
        <v>0.36156267235767542</v>
      </c>
    </row>
    <row r="5421" spans="1:31" x14ac:dyDescent="0.3">
      <c r="A5421">
        <v>2463981</v>
      </c>
      <c r="B5421">
        <v>1</v>
      </c>
      <c r="C5421" t="s">
        <v>80</v>
      </c>
      <c r="D5421" t="s">
        <v>95</v>
      </c>
      <c r="E5421" t="s">
        <v>141</v>
      </c>
      <c r="F5421" t="s">
        <v>15714</v>
      </c>
      <c r="G5421" t="s">
        <v>143</v>
      </c>
      <c r="H5421" t="s">
        <v>144</v>
      </c>
      <c r="I5421" t="s">
        <v>136</v>
      </c>
      <c r="J5421" t="s">
        <v>137</v>
      </c>
      <c r="K5421" t="s">
        <v>138</v>
      </c>
      <c r="L5421" t="s">
        <v>15715</v>
      </c>
      <c r="M5421" t="s">
        <v>15716</v>
      </c>
      <c r="N5421">
        <v>0.77555555499999995</v>
      </c>
      <c r="O5421">
        <v>0</v>
      </c>
      <c r="P5421">
        <v>20</v>
      </c>
      <c r="Q5421">
        <v>0</v>
      </c>
      <c r="R5421">
        <v>0</v>
      </c>
      <c r="S5421">
        <v>0</v>
      </c>
      <c r="T5421">
        <v>7</v>
      </c>
      <c r="U5421">
        <v>0</v>
      </c>
      <c r="V5421">
        <v>0</v>
      </c>
      <c r="W5421">
        <v>0</v>
      </c>
      <c r="X5421">
        <v>7.1685175194353947</v>
      </c>
      <c r="Y5421">
        <v>0</v>
      </c>
      <c r="Z5421">
        <v>0</v>
      </c>
      <c r="AA5421">
        <v>0</v>
      </c>
      <c r="AB5421">
        <v>3.8987562480672455</v>
      </c>
      <c r="AC5421">
        <v>0</v>
      </c>
      <c r="AD5421">
        <v>0</v>
      </c>
      <c r="AE5421">
        <v>11.067273767502641</v>
      </c>
    </row>
    <row r="5422" spans="1:31" x14ac:dyDescent="0.3">
      <c r="A5422">
        <v>2463626</v>
      </c>
      <c r="B5422">
        <v>1</v>
      </c>
      <c r="C5422" t="s">
        <v>80</v>
      </c>
      <c r="D5422" t="s">
        <v>90</v>
      </c>
      <c r="E5422" t="s">
        <v>173</v>
      </c>
      <c r="F5422" t="s">
        <v>15717</v>
      </c>
      <c r="G5422" t="s">
        <v>175</v>
      </c>
      <c r="H5422" t="s">
        <v>144</v>
      </c>
      <c r="I5422" t="s">
        <v>136</v>
      </c>
      <c r="J5422" t="s">
        <v>137</v>
      </c>
      <c r="K5422" t="s">
        <v>138</v>
      </c>
      <c r="L5422" t="s">
        <v>15718</v>
      </c>
      <c r="M5422" t="s">
        <v>15719</v>
      </c>
      <c r="N5422">
        <v>5.8938888880000002</v>
      </c>
      <c r="O5422">
        <v>0</v>
      </c>
      <c r="P5422">
        <v>0</v>
      </c>
      <c r="Q5422">
        <v>0</v>
      </c>
      <c r="R5422">
        <v>0</v>
      </c>
      <c r="S5422">
        <v>0</v>
      </c>
      <c r="T5422">
        <v>1</v>
      </c>
      <c r="U5422">
        <v>0</v>
      </c>
      <c r="V5422">
        <v>0</v>
      </c>
      <c r="W5422">
        <v>0</v>
      </c>
      <c r="X5422">
        <v>0</v>
      </c>
      <c r="Y5422">
        <v>0</v>
      </c>
      <c r="Z5422">
        <v>0</v>
      </c>
      <c r="AA5422">
        <v>0</v>
      </c>
      <c r="AB5422">
        <v>4.8969375359163205</v>
      </c>
      <c r="AC5422">
        <v>0</v>
      </c>
      <c r="AD5422">
        <v>0</v>
      </c>
      <c r="AE5422">
        <v>4.8969375359163205</v>
      </c>
    </row>
    <row r="5423" spans="1:31" x14ac:dyDescent="0.3">
      <c r="A5423">
        <v>2464021</v>
      </c>
      <c r="B5423">
        <v>1</v>
      </c>
      <c r="C5423" t="s">
        <v>81</v>
      </c>
      <c r="D5423" t="s">
        <v>112</v>
      </c>
      <c r="E5423" t="s">
        <v>159</v>
      </c>
      <c r="F5423" t="s">
        <v>15720</v>
      </c>
      <c r="G5423" t="s">
        <v>143</v>
      </c>
      <c r="H5423" t="s">
        <v>144</v>
      </c>
      <c r="I5423" t="s">
        <v>136</v>
      </c>
      <c r="J5423" t="s">
        <v>137</v>
      </c>
      <c r="K5423" t="s">
        <v>138</v>
      </c>
      <c r="L5423" t="s">
        <v>15721</v>
      </c>
      <c r="M5423" t="s">
        <v>15722</v>
      </c>
      <c r="N5423">
        <v>1.419444444</v>
      </c>
      <c r="O5423">
        <v>0</v>
      </c>
      <c r="P5423">
        <v>39</v>
      </c>
      <c r="Q5423">
        <v>0</v>
      </c>
      <c r="R5423">
        <v>23</v>
      </c>
      <c r="S5423">
        <v>0</v>
      </c>
      <c r="T5423">
        <v>2</v>
      </c>
      <c r="U5423">
        <v>0</v>
      </c>
      <c r="V5423">
        <v>0</v>
      </c>
      <c r="W5423">
        <v>0</v>
      </c>
      <c r="X5423">
        <v>4.2602025218977992</v>
      </c>
      <c r="Y5423">
        <v>0</v>
      </c>
      <c r="Z5423">
        <v>1.8844256799349333</v>
      </c>
      <c r="AA5423">
        <v>0</v>
      </c>
      <c r="AB5423">
        <v>0.18810555906567406</v>
      </c>
      <c r="AC5423">
        <v>0</v>
      </c>
      <c r="AD5423">
        <v>0</v>
      </c>
      <c r="AE5423">
        <v>6.3327337608984067</v>
      </c>
    </row>
    <row r="5424" spans="1:31" x14ac:dyDescent="0.3">
      <c r="A5424">
        <v>2463683</v>
      </c>
      <c r="B5424">
        <v>1</v>
      </c>
      <c r="C5424" t="s">
        <v>80</v>
      </c>
      <c r="D5424" t="s">
        <v>93</v>
      </c>
      <c r="E5424" t="s">
        <v>141</v>
      </c>
      <c r="F5424" t="s">
        <v>15723</v>
      </c>
      <c r="G5424" t="s">
        <v>200</v>
      </c>
      <c r="H5424" t="s">
        <v>144</v>
      </c>
      <c r="I5424" t="s">
        <v>136</v>
      </c>
      <c r="J5424" t="s">
        <v>137</v>
      </c>
      <c r="K5424" t="s">
        <v>138</v>
      </c>
      <c r="L5424" t="s">
        <v>15724</v>
      </c>
      <c r="M5424" t="s">
        <v>15725</v>
      </c>
      <c r="N5424">
        <v>3.1019444439999999</v>
      </c>
      <c r="O5424">
        <v>0</v>
      </c>
      <c r="P5424">
        <v>8</v>
      </c>
      <c r="Q5424">
        <v>0</v>
      </c>
      <c r="R5424">
        <v>1</v>
      </c>
      <c r="S5424">
        <v>0</v>
      </c>
      <c r="T5424">
        <v>1</v>
      </c>
      <c r="U5424">
        <v>0</v>
      </c>
      <c r="V5424">
        <v>0</v>
      </c>
      <c r="W5424">
        <v>0</v>
      </c>
      <c r="X5424">
        <v>2.7544553134164453</v>
      </c>
      <c r="Y5424">
        <v>0</v>
      </c>
      <c r="Z5424">
        <v>9.0109970680904358E-3</v>
      </c>
      <c r="AA5424">
        <v>0</v>
      </c>
      <c r="AB5424">
        <v>9.0456893218925027E-2</v>
      </c>
      <c r="AC5424">
        <v>0</v>
      </c>
      <c r="AD5424">
        <v>0</v>
      </c>
      <c r="AE5424">
        <v>2.8539232037034608</v>
      </c>
    </row>
    <row r="5425" spans="1:31" x14ac:dyDescent="0.3">
      <c r="A5425">
        <v>2463895</v>
      </c>
      <c r="B5425">
        <v>1</v>
      </c>
      <c r="C5425" t="s">
        <v>80</v>
      </c>
      <c r="D5425" t="s">
        <v>86</v>
      </c>
      <c r="E5425" t="s">
        <v>141</v>
      </c>
      <c r="F5425" t="s">
        <v>11978</v>
      </c>
      <c r="G5425" t="s">
        <v>143</v>
      </c>
      <c r="H5425" t="s">
        <v>144</v>
      </c>
      <c r="I5425" t="s">
        <v>136</v>
      </c>
      <c r="J5425" t="s">
        <v>137</v>
      </c>
      <c r="K5425" t="s">
        <v>138</v>
      </c>
      <c r="L5425" t="s">
        <v>15726</v>
      </c>
      <c r="M5425" t="s">
        <v>15727</v>
      </c>
      <c r="N5425">
        <v>1.2122222220000001</v>
      </c>
      <c r="O5425">
        <v>0</v>
      </c>
      <c r="P5425">
        <v>35</v>
      </c>
      <c r="Q5425">
        <v>0</v>
      </c>
      <c r="R5425">
        <v>0</v>
      </c>
      <c r="S5425">
        <v>0</v>
      </c>
      <c r="T5425">
        <v>12</v>
      </c>
      <c r="U5425">
        <v>0</v>
      </c>
      <c r="V5425">
        <v>0</v>
      </c>
      <c r="W5425">
        <v>0</v>
      </c>
      <c r="X5425">
        <v>35.008950815077092</v>
      </c>
      <c r="Y5425">
        <v>0</v>
      </c>
      <c r="Z5425">
        <v>0</v>
      </c>
      <c r="AA5425">
        <v>0</v>
      </c>
      <c r="AB5425">
        <v>56.07543852200498</v>
      </c>
      <c r="AC5425">
        <v>0</v>
      </c>
      <c r="AD5425">
        <v>0</v>
      </c>
      <c r="AE5425">
        <v>91.084389337082072</v>
      </c>
    </row>
    <row r="5426" spans="1:31" x14ac:dyDescent="0.3">
      <c r="A5426">
        <v>2463872</v>
      </c>
      <c r="B5426">
        <v>1</v>
      </c>
      <c r="C5426" t="s">
        <v>80</v>
      </c>
      <c r="D5426" t="s">
        <v>94</v>
      </c>
      <c r="E5426" t="s">
        <v>159</v>
      </c>
      <c r="F5426" t="s">
        <v>12770</v>
      </c>
      <c r="G5426" t="s">
        <v>410</v>
      </c>
      <c r="H5426" t="s">
        <v>144</v>
      </c>
      <c r="I5426" t="s">
        <v>136</v>
      </c>
      <c r="J5426" t="s">
        <v>137</v>
      </c>
      <c r="K5426" t="s">
        <v>138</v>
      </c>
      <c r="L5426" t="s">
        <v>15728</v>
      </c>
      <c r="M5426" t="s">
        <v>15729</v>
      </c>
      <c r="N5426">
        <v>0.50527777699999998</v>
      </c>
      <c r="O5426">
        <v>0</v>
      </c>
      <c r="P5426">
        <v>382</v>
      </c>
      <c r="Q5426">
        <v>0</v>
      </c>
      <c r="R5426">
        <v>0</v>
      </c>
      <c r="S5426">
        <v>0</v>
      </c>
      <c r="T5426">
        <v>9</v>
      </c>
      <c r="U5426">
        <v>0</v>
      </c>
      <c r="V5426">
        <v>0</v>
      </c>
      <c r="W5426">
        <v>0</v>
      </c>
      <c r="X5426">
        <v>48.194393379678047</v>
      </c>
      <c r="Y5426">
        <v>0</v>
      </c>
      <c r="Z5426">
        <v>0</v>
      </c>
      <c r="AA5426">
        <v>0</v>
      </c>
      <c r="AB5426">
        <v>52.853083248136649</v>
      </c>
      <c r="AC5426">
        <v>0</v>
      </c>
      <c r="AD5426">
        <v>0</v>
      </c>
      <c r="AE5426">
        <v>101.04747662781469</v>
      </c>
    </row>
    <row r="5427" spans="1:31" x14ac:dyDescent="0.3">
      <c r="A5427">
        <v>2463517</v>
      </c>
      <c r="B5427">
        <v>1</v>
      </c>
      <c r="C5427" t="s">
        <v>80</v>
      </c>
      <c r="D5427" t="s">
        <v>103</v>
      </c>
      <c r="E5427" t="s">
        <v>169</v>
      </c>
      <c r="F5427" t="s">
        <v>15730</v>
      </c>
      <c r="G5427" t="s">
        <v>149</v>
      </c>
      <c r="H5427" t="s">
        <v>135</v>
      </c>
      <c r="I5427" t="s">
        <v>136</v>
      </c>
      <c r="J5427" t="s">
        <v>137</v>
      </c>
      <c r="K5427" t="s">
        <v>138</v>
      </c>
      <c r="L5427" t="s">
        <v>15731</v>
      </c>
      <c r="M5427" t="s">
        <v>15732</v>
      </c>
      <c r="N5427">
        <v>0.37833333299999999</v>
      </c>
      <c r="O5427">
        <v>1</v>
      </c>
      <c r="P5427">
        <v>266</v>
      </c>
      <c r="Q5427">
        <v>29</v>
      </c>
      <c r="R5427">
        <v>15</v>
      </c>
      <c r="S5427">
        <v>29</v>
      </c>
      <c r="T5427">
        <v>140</v>
      </c>
      <c r="U5427">
        <v>5</v>
      </c>
      <c r="V5427">
        <v>1</v>
      </c>
      <c r="W5427">
        <v>0.18896111698013845</v>
      </c>
      <c r="X5427">
        <v>23.454159520950714</v>
      </c>
      <c r="Y5427">
        <v>23.543890514039589</v>
      </c>
      <c r="Z5427">
        <v>4.8059113390994366</v>
      </c>
      <c r="AA5427">
        <v>90.88983801339846</v>
      </c>
      <c r="AB5427">
        <v>21.53996112922081</v>
      </c>
      <c r="AC5427">
        <v>56.136817273760826</v>
      </c>
      <c r="AD5427">
        <v>1.6213559436190195</v>
      </c>
      <c r="AE5427">
        <v>222.18089485106898</v>
      </c>
    </row>
    <row r="5428" spans="1:31" x14ac:dyDescent="0.3">
      <c r="A5428">
        <v>2463938</v>
      </c>
      <c r="B5428">
        <v>1</v>
      </c>
      <c r="C5428" t="s">
        <v>80</v>
      </c>
      <c r="D5428" t="s">
        <v>93</v>
      </c>
      <c r="E5428" t="s">
        <v>173</v>
      </c>
      <c r="F5428" t="s">
        <v>15733</v>
      </c>
      <c r="G5428" t="s">
        <v>175</v>
      </c>
      <c r="H5428" t="s">
        <v>144</v>
      </c>
      <c r="I5428" t="s">
        <v>136</v>
      </c>
      <c r="J5428" t="s">
        <v>137</v>
      </c>
      <c r="K5428" t="s">
        <v>138</v>
      </c>
      <c r="L5428" t="s">
        <v>15734</v>
      </c>
      <c r="M5428" t="s">
        <v>15735</v>
      </c>
      <c r="N5428">
        <v>1.128333333</v>
      </c>
      <c r="O5428">
        <v>0</v>
      </c>
      <c r="P5428">
        <v>0</v>
      </c>
      <c r="Q5428">
        <v>0</v>
      </c>
      <c r="R5428">
        <v>1</v>
      </c>
      <c r="S5428">
        <v>0</v>
      </c>
      <c r="T5428">
        <v>0</v>
      </c>
      <c r="U5428">
        <v>0</v>
      </c>
      <c r="V5428">
        <v>0</v>
      </c>
      <c r="W5428">
        <v>0</v>
      </c>
      <c r="X5428">
        <v>0</v>
      </c>
      <c r="Y5428">
        <v>0</v>
      </c>
      <c r="Z5428">
        <v>9.2802767780724646E-3</v>
      </c>
      <c r="AA5428">
        <v>0</v>
      </c>
      <c r="AB5428">
        <v>0</v>
      </c>
      <c r="AC5428">
        <v>0</v>
      </c>
      <c r="AD5428">
        <v>0</v>
      </c>
      <c r="AE5428">
        <v>9.2802767780724646E-3</v>
      </c>
    </row>
    <row r="5429" spans="1:31" x14ac:dyDescent="0.3">
      <c r="A5429">
        <v>2463746</v>
      </c>
      <c r="B5429">
        <v>1</v>
      </c>
      <c r="C5429" t="s">
        <v>81</v>
      </c>
      <c r="D5429" t="s">
        <v>118</v>
      </c>
      <c r="E5429" t="s">
        <v>147</v>
      </c>
      <c r="F5429" t="s">
        <v>15736</v>
      </c>
      <c r="G5429" t="s">
        <v>134</v>
      </c>
      <c r="H5429" t="s">
        <v>135</v>
      </c>
      <c r="I5429" t="s">
        <v>136</v>
      </c>
      <c r="J5429" t="s">
        <v>137</v>
      </c>
      <c r="K5429" t="s">
        <v>138</v>
      </c>
      <c r="L5429" t="s">
        <v>15737</v>
      </c>
      <c r="M5429" t="s">
        <v>15738</v>
      </c>
      <c r="N5429">
        <v>5.3919444439999999</v>
      </c>
      <c r="O5429">
        <v>1</v>
      </c>
      <c r="P5429">
        <v>140</v>
      </c>
      <c r="Q5429">
        <v>22</v>
      </c>
      <c r="R5429">
        <v>28</v>
      </c>
      <c r="S5429">
        <v>6</v>
      </c>
      <c r="T5429">
        <v>10</v>
      </c>
      <c r="U5429">
        <v>0</v>
      </c>
      <c r="V5429">
        <v>0</v>
      </c>
      <c r="W5429">
        <v>0.12774722722153881</v>
      </c>
      <c r="X5429">
        <v>96.929949587941152</v>
      </c>
      <c r="Y5429">
        <v>194.29113993036793</v>
      </c>
      <c r="Z5429">
        <v>26.743500399291179</v>
      </c>
      <c r="AA5429">
        <v>118.98384724241251</v>
      </c>
      <c r="AB5429">
        <v>13.435129270351696</v>
      </c>
      <c r="AC5429">
        <v>0</v>
      </c>
      <c r="AD5429">
        <v>0</v>
      </c>
      <c r="AE5429">
        <v>450.51131365758602</v>
      </c>
    </row>
    <row r="5430" spans="1:31" x14ac:dyDescent="0.3">
      <c r="A5430">
        <v>2463709</v>
      </c>
      <c r="B5430">
        <v>1</v>
      </c>
      <c r="C5430" t="s">
        <v>81</v>
      </c>
      <c r="D5430" t="s">
        <v>112</v>
      </c>
      <c r="E5430" t="s">
        <v>141</v>
      </c>
      <c r="F5430" t="s">
        <v>15739</v>
      </c>
      <c r="G5430" t="s">
        <v>410</v>
      </c>
      <c r="H5430" t="s">
        <v>144</v>
      </c>
      <c r="I5430" t="s">
        <v>136</v>
      </c>
      <c r="J5430" t="s">
        <v>137</v>
      </c>
      <c r="K5430" t="s">
        <v>138</v>
      </c>
      <c r="L5430" t="s">
        <v>15740</v>
      </c>
      <c r="M5430" t="s">
        <v>15741</v>
      </c>
      <c r="N5430">
        <v>2.7202777770000002</v>
      </c>
      <c r="O5430">
        <v>0</v>
      </c>
      <c r="P5430">
        <v>135</v>
      </c>
      <c r="Q5430">
        <v>0</v>
      </c>
      <c r="R5430">
        <v>1</v>
      </c>
      <c r="S5430">
        <v>0</v>
      </c>
      <c r="T5430">
        <v>14</v>
      </c>
      <c r="U5430">
        <v>0</v>
      </c>
      <c r="V5430">
        <v>0</v>
      </c>
      <c r="W5430">
        <v>0</v>
      </c>
      <c r="X5430">
        <v>68.856239333484524</v>
      </c>
      <c r="Y5430">
        <v>0</v>
      </c>
      <c r="Z5430">
        <v>0</v>
      </c>
      <c r="AA5430">
        <v>0</v>
      </c>
      <c r="AB5430">
        <v>17.119834971979849</v>
      </c>
      <c r="AC5430">
        <v>0</v>
      </c>
      <c r="AD5430">
        <v>0</v>
      </c>
      <c r="AE5430">
        <v>85.97607430546438</v>
      </c>
    </row>
    <row r="5431" spans="1:31" x14ac:dyDescent="0.3">
      <c r="A5431">
        <v>2464044</v>
      </c>
      <c r="B5431">
        <v>1</v>
      </c>
      <c r="C5431" t="s">
        <v>80</v>
      </c>
      <c r="D5431" t="s">
        <v>83</v>
      </c>
      <c r="E5431" t="s">
        <v>141</v>
      </c>
      <c r="F5431" t="s">
        <v>15742</v>
      </c>
      <c r="G5431" t="s">
        <v>200</v>
      </c>
      <c r="H5431" t="s">
        <v>144</v>
      </c>
      <c r="I5431" t="s">
        <v>136</v>
      </c>
      <c r="J5431" t="s">
        <v>137</v>
      </c>
      <c r="K5431" t="s">
        <v>138</v>
      </c>
      <c r="L5431" t="s">
        <v>15743</v>
      </c>
      <c r="M5431" t="s">
        <v>15744</v>
      </c>
      <c r="N5431">
        <v>1.3261111109999999</v>
      </c>
      <c r="O5431">
        <v>0</v>
      </c>
      <c r="P5431">
        <v>101</v>
      </c>
      <c r="Q5431">
        <v>0</v>
      </c>
      <c r="R5431">
        <v>0</v>
      </c>
      <c r="S5431">
        <v>0</v>
      </c>
      <c r="T5431">
        <v>9</v>
      </c>
      <c r="U5431">
        <v>0</v>
      </c>
      <c r="V5431">
        <v>0</v>
      </c>
      <c r="W5431">
        <v>0</v>
      </c>
      <c r="X5431">
        <v>41.948692216235926</v>
      </c>
      <c r="Y5431">
        <v>0</v>
      </c>
      <c r="Z5431">
        <v>0</v>
      </c>
      <c r="AA5431">
        <v>0</v>
      </c>
      <c r="AB5431">
        <v>3.5155270858089174</v>
      </c>
      <c r="AC5431">
        <v>0</v>
      </c>
      <c r="AD5431">
        <v>0</v>
      </c>
      <c r="AE5431">
        <v>45.464219302044846</v>
      </c>
    </row>
    <row r="5432" spans="1:31" x14ac:dyDescent="0.3">
      <c r="A5432">
        <v>2463995</v>
      </c>
      <c r="B5432">
        <v>1</v>
      </c>
      <c r="C5432" t="s">
        <v>81</v>
      </c>
      <c r="D5432" t="s">
        <v>123</v>
      </c>
      <c r="E5432" t="s">
        <v>159</v>
      </c>
      <c r="F5432" t="s">
        <v>15745</v>
      </c>
      <c r="G5432" t="s">
        <v>143</v>
      </c>
      <c r="H5432" t="s">
        <v>144</v>
      </c>
      <c r="I5432" t="s">
        <v>136</v>
      </c>
      <c r="J5432" t="s">
        <v>137</v>
      </c>
      <c r="K5432" t="s">
        <v>138</v>
      </c>
      <c r="L5432" t="s">
        <v>15746</v>
      </c>
      <c r="M5432" t="s">
        <v>15747</v>
      </c>
      <c r="N5432">
        <v>0.62638888800000003</v>
      </c>
      <c r="O5432">
        <v>0</v>
      </c>
      <c r="P5432">
        <v>601</v>
      </c>
      <c r="Q5432">
        <v>0</v>
      </c>
      <c r="R5432">
        <v>0</v>
      </c>
      <c r="S5432">
        <v>0</v>
      </c>
      <c r="T5432">
        <v>76</v>
      </c>
      <c r="U5432">
        <v>0</v>
      </c>
      <c r="V5432">
        <v>0</v>
      </c>
      <c r="W5432">
        <v>0</v>
      </c>
      <c r="X5432">
        <v>92.095432270568722</v>
      </c>
      <c r="Y5432">
        <v>0</v>
      </c>
      <c r="Z5432">
        <v>0</v>
      </c>
      <c r="AA5432">
        <v>0</v>
      </c>
      <c r="AB5432">
        <v>34.717735146797118</v>
      </c>
      <c r="AC5432">
        <v>0</v>
      </c>
      <c r="AD5432">
        <v>0</v>
      </c>
      <c r="AE5432">
        <v>126.81316741736583</v>
      </c>
    </row>
    <row r="5433" spans="1:31" x14ac:dyDescent="0.3">
      <c r="A5433">
        <v>2463523</v>
      </c>
      <c r="B5433">
        <v>1</v>
      </c>
      <c r="C5433" t="s">
        <v>81</v>
      </c>
      <c r="D5433" t="s">
        <v>117</v>
      </c>
      <c r="E5433" t="s">
        <v>141</v>
      </c>
      <c r="F5433" t="s">
        <v>15748</v>
      </c>
      <c r="G5433" t="s">
        <v>156</v>
      </c>
      <c r="H5433" t="s">
        <v>144</v>
      </c>
      <c r="I5433" t="s">
        <v>136</v>
      </c>
      <c r="J5433" t="s">
        <v>137</v>
      </c>
      <c r="K5433" t="s">
        <v>138</v>
      </c>
      <c r="L5433" t="s">
        <v>15749</v>
      </c>
      <c r="M5433" t="s">
        <v>15750</v>
      </c>
      <c r="N5433">
        <v>1.92</v>
      </c>
      <c r="O5433">
        <v>0</v>
      </c>
      <c r="P5433">
        <v>8</v>
      </c>
      <c r="Q5433">
        <v>0</v>
      </c>
      <c r="R5433">
        <v>1</v>
      </c>
      <c r="S5433">
        <v>0</v>
      </c>
      <c r="T5433">
        <v>2</v>
      </c>
      <c r="U5433">
        <v>0</v>
      </c>
      <c r="V5433">
        <v>0</v>
      </c>
      <c r="W5433">
        <v>0</v>
      </c>
      <c r="X5433">
        <v>1.2781238820531233</v>
      </c>
      <c r="Y5433">
        <v>0</v>
      </c>
      <c r="Z5433">
        <v>0.19238801520245744</v>
      </c>
      <c r="AA5433">
        <v>0</v>
      </c>
      <c r="AB5433">
        <v>2.2276593388197194</v>
      </c>
      <c r="AC5433">
        <v>0</v>
      </c>
      <c r="AD5433">
        <v>0</v>
      </c>
      <c r="AE5433">
        <v>3.6981712360753001</v>
      </c>
    </row>
    <row r="5434" spans="1:31" x14ac:dyDescent="0.3">
      <c r="A5434">
        <v>2463623</v>
      </c>
      <c r="B5434">
        <v>1</v>
      </c>
      <c r="C5434" t="s">
        <v>80</v>
      </c>
      <c r="D5434" t="s">
        <v>89</v>
      </c>
      <c r="E5434" t="s">
        <v>141</v>
      </c>
      <c r="F5434" t="s">
        <v>11620</v>
      </c>
      <c r="G5434" t="s">
        <v>161</v>
      </c>
      <c r="H5434" t="s">
        <v>144</v>
      </c>
      <c r="I5434" t="s">
        <v>136</v>
      </c>
      <c r="J5434" t="s">
        <v>137</v>
      </c>
      <c r="K5434" t="s">
        <v>162</v>
      </c>
      <c r="L5434" t="s">
        <v>15751</v>
      </c>
      <c r="M5434" t="s">
        <v>15752</v>
      </c>
      <c r="N5434">
        <v>7.2255555549999997</v>
      </c>
      <c r="O5434">
        <v>0</v>
      </c>
      <c r="P5434">
        <v>39</v>
      </c>
      <c r="Q5434">
        <v>0</v>
      </c>
      <c r="R5434">
        <v>0</v>
      </c>
      <c r="S5434">
        <v>0</v>
      </c>
      <c r="T5434">
        <v>2</v>
      </c>
      <c r="U5434">
        <v>0</v>
      </c>
      <c r="V5434">
        <v>0</v>
      </c>
      <c r="W5434">
        <v>0</v>
      </c>
      <c r="X5434">
        <v>67.344244991756355</v>
      </c>
      <c r="Y5434">
        <v>0</v>
      </c>
      <c r="Z5434">
        <v>0</v>
      </c>
      <c r="AA5434">
        <v>0</v>
      </c>
      <c r="AB5434">
        <v>20.854138670385883</v>
      </c>
      <c r="AC5434">
        <v>0</v>
      </c>
      <c r="AD5434">
        <v>0</v>
      </c>
      <c r="AE5434">
        <v>88.198383662142234</v>
      </c>
    </row>
    <row r="5435" spans="1:31" x14ac:dyDescent="0.3">
      <c r="A5435">
        <v>2463646</v>
      </c>
      <c r="B5435">
        <v>1</v>
      </c>
      <c r="C5435" t="s">
        <v>80</v>
      </c>
      <c r="D5435" t="s">
        <v>100</v>
      </c>
      <c r="E5435" t="s">
        <v>141</v>
      </c>
      <c r="F5435" t="s">
        <v>15753</v>
      </c>
      <c r="G5435" t="s">
        <v>143</v>
      </c>
      <c r="H5435" t="s">
        <v>144</v>
      </c>
      <c r="I5435" t="s">
        <v>136</v>
      </c>
      <c r="J5435" t="s">
        <v>137</v>
      </c>
      <c r="K5435" t="s">
        <v>138</v>
      </c>
      <c r="L5435" t="s">
        <v>15754</v>
      </c>
      <c r="M5435" t="s">
        <v>15755</v>
      </c>
      <c r="N5435">
        <v>1.1569444440000001</v>
      </c>
      <c r="O5435">
        <v>0</v>
      </c>
      <c r="P5435">
        <v>172</v>
      </c>
      <c r="Q5435">
        <v>0</v>
      </c>
      <c r="R5435">
        <v>2</v>
      </c>
      <c r="S5435">
        <v>0</v>
      </c>
      <c r="T5435">
        <v>11</v>
      </c>
      <c r="U5435">
        <v>0</v>
      </c>
      <c r="V5435">
        <v>0</v>
      </c>
      <c r="W5435">
        <v>0</v>
      </c>
      <c r="X5435">
        <v>71.461160728545337</v>
      </c>
      <c r="Y5435">
        <v>0</v>
      </c>
      <c r="Z5435">
        <v>0.36505860745828622</v>
      </c>
      <c r="AA5435">
        <v>0</v>
      </c>
      <c r="AB5435">
        <v>13.603039200522414</v>
      </c>
      <c r="AC5435">
        <v>0</v>
      </c>
      <c r="AD5435">
        <v>0</v>
      </c>
      <c r="AE5435">
        <v>85.429258536526035</v>
      </c>
    </row>
    <row r="5436" spans="1:31" x14ac:dyDescent="0.3">
      <c r="A5436">
        <v>2463815</v>
      </c>
      <c r="B5436">
        <v>1</v>
      </c>
      <c r="C5436" t="s">
        <v>80</v>
      </c>
      <c r="D5436" t="s">
        <v>96</v>
      </c>
      <c r="E5436" t="s">
        <v>182</v>
      </c>
      <c r="F5436" t="s">
        <v>4918</v>
      </c>
      <c r="G5436" t="s">
        <v>156</v>
      </c>
      <c r="H5436" t="s">
        <v>144</v>
      </c>
      <c r="I5436" t="s">
        <v>136</v>
      </c>
      <c r="J5436" t="s">
        <v>137</v>
      </c>
      <c r="K5436" t="s">
        <v>138</v>
      </c>
      <c r="L5436" t="s">
        <v>15756</v>
      </c>
      <c r="M5436" t="s">
        <v>15757</v>
      </c>
      <c r="N5436">
        <v>2.5902777769999998</v>
      </c>
      <c r="O5436">
        <v>0</v>
      </c>
      <c r="P5436">
        <v>21</v>
      </c>
      <c r="Q5436">
        <v>0</v>
      </c>
      <c r="R5436">
        <v>0</v>
      </c>
      <c r="S5436">
        <v>0</v>
      </c>
      <c r="T5436">
        <v>6</v>
      </c>
      <c r="U5436">
        <v>0</v>
      </c>
      <c r="V5436">
        <v>0</v>
      </c>
      <c r="W5436">
        <v>0</v>
      </c>
      <c r="X5436">
        <v>39.442434986886106</v>
      </c>
      <c r="Y5436">
        <v>0</v>
      </c>
      <c r="Z5436">
        <v>0</v>
      </c>
      <c r="AA5436">
        <v>0</v>
      </c>
      <c r="AB5436">
        <v>26.607153343623359</v>
      </c>
      <c r="AC5436">
        <v>0</v>
      </c>
      <c r="AD5436">
        <v>0</v>
      </c>
      <c r="AE5436">
        <v>66.049588330509465</v>
      </c>
    </row>
    <row r="5437" spans="1:31" x14ac:dyDescent="0.3">
      <c r="A5437">
        <v>2463769</v>
      </c>
      <c r="B5437">
        <v>1</v>
      </c>
      <c r="C5437" t="s">
        <v>81</v>
      </c>
      <c r="D5437" t="s">
        <v>128</v>
      </c>
      <c r="E5437" t="s">
        <v>169</v>
      </c>
      <c r="F5437" t="s">
        <v>15758</v>
      </c>
      <c r="G5437" t="s">
        <v>149</v>
      </c>
      <c r="H5437" t="s">
        <v>135</v>
      </c>
      <c r="I5437" t="s">
        <v>136</v>
      </c>
      <c r="J5437" t="s">
        <v>137</v>
      </c>
      <c r="K5437" t="s">
        <v>138</v>
      </c>
      <c r="L5437" t="s">
        <v>15759</v>
      </c>
      <c r="M5437" t="s">
        <v>15760</v>
      </c>
      <c r="N5437">
        <v>0.93694444399999999</v>
      </c>
      <c r="O5437">
        <v>0</v>
      </c>
      <c r="P5437">
        <v>10839</v>
      </c>
      <c r="Q5437">
        <v>0</v>
      </c>
      <c r="R5437">
        <v>0</v>
      </c>
      <c r="S5437">
        <v>5</v>
      </c>
      <c r="T5437">
        <v>773</v>
      </c>
      <c r="U5437">
        <v>0</v>
      </c>
      <c r="V5437">
        <v>1</v>
      </c>
      <c r="W5437">
        <v>0</v>
      </c>
      <c r="X5437">
        <v>2593.223301869602</v>
      </c>
      <c r="Y5437">
        <v>0</v>
      </c>
      <c r="Z5437">
        <v>0</v>
      </c>
      <c r="AA5437">
        <v>383.42701555135744</v>
      </c>
      <c r="AB5437">
        <v>1642.4532754400482</v>
      </c>
      <c r="AC5437">
        <v>0</v>
      </c>
      <c r="AD5437">
        <v>29.456001264987414</v>
      </c>
      <c r="AE5437">
        <v>4648.5595941259944</v>
      </c>
    </row>
    <row r="5438" spans="1:31" x14ac:dyDescent="0.3">
      <c r="A5438">
        <v>2464018</v>
      </c>
      <c r="B5438">
        <v>1</v>
      </c>
      <c r="C5438" t="s">
        <v>80</v>
      </c>
      <c r="D5438" t="s">
        <v>91</v>
      </c>
      <c r="E5438" t="s">
        <v>141</v>
      </c>
      <c r="F5438" t="s">
        <v>14401</v>
      </c>
      <c r="G5438" t="s">
        <v>156</v>
      </c>
      <c r="H5438" t="s">
        <v>144</v>
      </c>
      <c r="I5438" t="s">
        <v>136</v>
      </c>
      <c r="J5438" t="s">
        <v>137</v>
      </c>
      <c r="K5438" t="s">
        <v>138</v>
      </c>
      <c r="L5438" t="s">
        <v>15761</v>
      </c>
      <c r="M5438" t="s">
        <v>15762</v>
      </c>
      <c r="N5438">
        <v>0.96250000000000002</v>
      </c>
      <c r="O5438">
        <v>0</v>
      </c>
      <c r="P5438">
        <v>209</v>
      </c>
      <c r="Q5438">
        <v>0</v>
      </c>
      <c r="R5438">
        <v>2</v>
      </c>
      <c r="S5438">
        <v>0</v>
      </c>
      <c r="T5438">
        <v>31</v>
      </c>
      <c r="U5438">
        <v>0</v>
      </c>
      <c r="V5438">
        <v>0</v>
      </c>
      <c r="W5438">
        <v>0</v>
      </c>
      <c r="X5438">
        <v>56.290831304204112</v>
      </c>
      <c r="Y5438">
        <v>0</v>
      </c>
      <c r="Z5438">
        <v>4.5926558316057041E-2</v>
      </c>
      <c r="AA5438">
        <v>0</v>
      </c>
      <c r="AB5438">
        <v>18.093064755738059</v>
      </c>
      <c r="AC5438">
        <v>0</v>
      </c>
      <c r="AD5438">
        <v>0</v>
      </c>
      <c r="AE5438">
        <v>74.429822618258228</v>
      </c>
    </row>
    <row r="5439" spans="1:31" x14ac:dyDescent="0.3">
      <c r="A5439">
        <v>2463978</v>
      </c>
      <c r="B5439">
        <v>1</v>
      </c>
      <c r="C5439" t="s">
        <v>80</v>
      </c>
      <c r="D5439" t="s">
        <v>108</v>
      </c>
      <c r="E5439" t="s">
        <v>159</v>
      </c>
      <c r="F5439" t="s">
        <v>10151</v>
      </c>
      <c r="G5439" t="s">
        <v>143</v>
      </c>
      <c r="H5439" t="s">
        <v>144</v>
      </c>
      <c r="I5439" t="s">
        <v>136</v>
      </c>
      <c r="J5439" t="s">
        <v>137</v>
      </c>
      <c r="K5439" t="s">
        <v>138</v>
      </c>
      <c r="L5439" t="s">
        <v>15763</v>
      </c>
      <c r="M5439" t="s">
        <v>15764</v>
      </c>
      <c r="N5439">
        <v>0.41277777700000001</v>
      </c>
      <c r="O5439">
        <v>0</v>
      </c>
      <c r="P5439">
        <v>43</v>
      </c>
      <c r="Q5439">
        <v>0</v>
      </c>
      <c r="R5439">
        <v>26</v>
      </c>
      <c r="S5439">
        <v>0</v>
      </c>
      <c r="T5439">
        <v>15</v>
      </c>
      <c r="U5439">
        <v>0</v>
      </c>
      <c r="V5439">
        <v>0</v>
      </c>
      <c r="W5439">
        <v>0</v>
      </c>
      <c r="X5439">
        <v>2.6786308939054155</v>
      </c>
      <c r="Y5439">
        <v>0</v>
      </c>
      <c r="Z5439">
        <v>0.72100026133834982</v>
      </c>
      <c r="AA5439">
        <v>0</v>
      </c>
      <c r="AB5439">
        <v>10.150311612218324</v>
      </c>
      <c r="AC5439">
        <v>0</v>
      </c>
      <c r="AD5439">
        <v>0</v>
      </c>
      <c r="AE5439">
        <v>13.54994276746209</v>
      </c>
    </row>
    <row r="5440" spans="1:31" x14ac:dyDescent="0.3">
      <c r="A5440">
        <v>2463586</v>
      </c>
      <c r="B5440">
        <v>1</v>
      </c>
      <c r="C5440" t="s">
        <v>80</v>
      </c>
      <c r="D5440" t="s">
        <v>98</v>
      </c>
      <c r="E5440" t="s">
        <v>159</v>
      </c>
      <c r="F5440" t="s">
        <v>13954</v>
      </c>
      <c r="G5440" t="s">
        <v>143</v>
      </c>
      <c r="H5440" t="s">
        <v>144</v>
      </c>
      <c r="I5440" t="s">
        <v>136</v>
      </c>
      <c r="J5440" t="s">
        <v>137</v>
      </c>
      <c r="K5440" t="s">
        <v>138</v>
      </c>
      <c r="L5440" t="s">
        <v>15765</v>
      </c>
      <c r="M5440" t="s">
        <v>15766</v>
      </c>
      <c r="N5440">
        <v>0.61138888800000002</v>
      </c>
      <c r="O5440">
        <v>0</v>
      </c>
      <c r="P5440">
        <v>110</v>
      </c>
      <c r="Q5440">
        <v>0</v>
      </c>
      <c r="R5440">
        <v>6</v>
      </c>
      <c r="S5440">
        <v>0</v>
      </c>
      <c r="T5440">
        <v>19</v>
      </c>
      <c r="U5440">
        <v>0</v>
      </c>
      <c r="V5440">
        <v>0</v>
      </c>
      <c r="W5440">
        <v>0</v>
      </c>
      <c r="X5440">
        <v>17.930886771455899</v>
      </c>
      <c r="Y5440">
        <v>0</v>
      </c>
      <c r="Z5440">
        <v>2.2233364472003925</v>
      </c>
      <c r="AA5440">
        <v>0</v>
      </c>
      <c r="AB5440">
        <v>5.7279610037238129</v>
      </c>
      <c r="AC5440">
        <v>0</v>
      </c>
      <c r="AD5440">
        <v>0</v>
      </c>
      <c r="AE5440">
        <v>25.882184222380104</v>
      </c>
    </row>
    <row r="5441" spans="1:31" x14ac:dyDescent="0.3">
      <c r="A5441">
        <v>2463918</v>
      </c>
      <c r="B5441">
        <v>1</v>
      </c>
      <c r="C5441" t="s">
        <v>80</v>
      </c>
      <c r="D5441" t="s">
        <v>82</v>
      </c>
      <c r="E5441" t="s">
        <v>173</v>
      </c>
      <c r="F5441" t="s">
        <v>15767</v>
      </c>
      <c r="G5441" t="s">
        <v>175</v>
      </c>
      <c r="H5441" t="s">
        <v>144</v>
      </c>
      <c r="I5441" t="s">
        <v>136</v>
      </c>
      <c r="J5441" t="s">
        <v>137</v>
      </c>
      <c r="K5441" t="s">
        <v>138</v>
      </c>
      <c r="L5441" t="s">
        <v>15768</v>
      </c>
      <c r="M5441" t="s">
        <v>15769</v>
      </c>
      <c r="N5441">
        <v>0.69861111099999995</v>
      </c>
      <c r="O5441">
        <v>0</v>
      </c>
      <c r="P5441">
        <v>1</v>
      </c>
      <c r="Q5441">
        <v>0</v>
      </c>
      <c r="R5441">
        <v>0</v>
      </c>
      <c r="S5441">
        <v>0</v>
      </c>
      <c r="T5441">
        <v>0</v>
      </c>
      <c r="U5441">
        <v>0</v>
      </c>
      <c r="V5441">
        <v>0</v>
      </c>
      <c r="W5441">
        <v>0</v>
      </c>
      <c r="X5441">
        <v>0.69773750425504288</v>
      </c>
      <c r="Y5441">
        <v>0</v>
      </c>
      <c r="Z5441">
        <v>0</v>
      </c>
      <c r="AA5441">
        <v>0</v>
      </c>
      <c r="AB5441">
        <v>0</v>
      </c>
      <c r="AC5441">
        <v>0</v>
      </c>
      <c r="AD5441">
        <v>0</v>
      </c>
      <c r="AE5441">
        <v>0.69773750425504288</v>
      </c>
    </row>
    <row r="5442" spans="1:31" x14ac:dyDescent="0.3">
      <c r="A5442">
        <v>2463537</v>
      </c>
      <c r="B5442">
        <v>1</v>
      </c>
      <c r="C5442" t="s">
        <v>81</v>
      </c>
      <c r="D5442" t="s">
        <v>112</v>
      </c>
      <c r="E5442" t="s">
        <v>147</v>
      </c>
      <c r="F5442" t="s">
        <v>15770</v>
      </c>
      <c r="G5442" t="s">
        <v>166</v>
      </c>
      <c r="H5442" t="s">
        <v>135</v>
      </c>
      <c r="I5442" t="s">
        <v>136</v>
      </c>
      <c r="J5442" t="s">
        <v>137</v>
      </c>
      <c r="K5442" t="s">
        <v>138</v>
      </c>
      <c r="L5442" t="s">
        <v>15771</v>
      </c>
      <c r="M5442" t="s">
        <v>15772</v>
      </c>
      <c r="N5442">
        <v>1.9116666659999999</v>
      </c>
      <c r="O5442">
        <v>0</v>
      </c>
      <c r="P5442">
        <v>40</v>
      </c>
      <c r="Q5442">
        <v>9</v>
      </c>
      <c r="R5442">
        <v>53</v>
      </c>
      <c r="S5442">
        <v>9</v>
      </c>
      <c r="T5442">
        <v>11</v>
      </c>
      <c r="U5442">
        <v>0</v>
      </c>
      <c r="V5442">
        <v>0</v>
      </c>
      <c r="W5442">
        <v>0</v>
      </c>
      <c r="X5442">
        <v>25.051402979770966</v>
      </c>
      <c r="Y5442">
        <v>2.176730326763364</v>
      </c>
      <c r="Z5442">
        <v>11.984764658173695</v>
      </c>
      <c r="AA5442">
        <v>363.20604064647694</v>
      </c>
      <c r="AB5442">
        <v>4.582251545998461</v>
      </c>
      <c r="AC5442">
        <v>0</v>
      </c>
      <c r="AD5442">
        <v>0</v>
      </c>
      <c r="AE5442">
        <v>407.00119015718343</v>
      </c>
    </row>
    <row r="5443" spans="1:31" x14ac:dyDescent="0.3">
      <c r="A5443">
        <v>2463563</v>
      </c>
      <c r="B5443">
        <v>1</v>
      </c>
      <c r="C5443" t="s">
        <v>80</v>
      </c>
      <c r="D5443" t="s">
        <v>90</v>
      </c>
      <c r="E5443" t="s">
        <v>141</v>
      </c>
      <c r="F5443" t="s">
        <v>15773</v>
      </c>
      <c r="G5443" t="s">
        <v>956</v>
      </c>
      <c r="H5443" t="s">
        <v>144</v>
      </c>
      <c r="I5443" t="s">
        <v>136</v>
      </c>
      <c r="J5443" t="s">
        <v>137</v>
      </c>
      <c r="K5443" t="s">
        <v>138</v>
      </c>
      <c r="L5443" t="s">
        <v>15774</v>
      </c>
      <c r="M5443" t="s">
        <v>15775</v>
      </c>
      <c r="N5443">
        <v>3.6016666659999999</v>
      </c>
      <c r="O5443">
        <v>0</v>
      </c>
      <c r="P5443">
        <v>337</v>
      </c>
      <c r="Q5443">
        <v>0</v>
      </c>
      <c r="R5443">
        <v>0</v>
      </c>
      <c r="S5443">
        <v>0</v>
      </c>
      <c r="T5443">
        <v>47</v>
      </c>
      <c r="U5443">
        <v>0</v>
      </c>
      <c r="V5443">
        <v>0</v>
      </c>
      <c r="W5443">
        <v>0</v>
      </c>
      <c r="X5443">
        <v>355.47349352773256</v>
      </c>
      <c r="Y5443">
        <v>0</v>
      </c>
      <c r="Z5443">
        <v>0</v>
      </c>
      <c r="AA5443">
        <v>0</v>
      </c>
      <c r="AB5443">
        <v>128.8402127239919</v>
      </c>
      <c r="AC5443">
        <v>0</v>
      </c>
      <c r="AD5443">
        <v>0</v>
      </c>
      <c r="AE5443">
        <v>484.31370625172445</v>
      </c>
    </row>
    <row r="5444" spans="1:31" x14ac:dyDescent="0.3">
      <c r="A5444">
        <v>2463726</v>
      </c>
      <c r="B5444">
        <v>1</v>
      </c>
      <c r="C5444" t="s">
        <v>81</v>
      </c>
      <c r="D5444" t="s">
        <v>115</v>
      </c>
      <c r="E5444" t="s">
        <v>173</v>
      </c>
      <c r="F5444" t="s">
        <v>15776</v>
      </c>
      <c r="G5444" t="s">
        <v>175</v>
      </c>
      <c r="H5444" t="s">
        <v>144</v>
      </c>
      <c r="I5444" t="s">
        <v>136</v>
      </c>
      <c r="J5444" t="s">
        <v>137</v>
      </c>
      <c r="K5444" t="s">
        <v>138</v>
      </c>
      <c r="L5444" t="s">
        <v>15777</v>
      </c>
      <c r="M5444" t="s">
        <v>15778</v>
      </c>
      <c r="N5444">
        <v>3.3416666660000001</v>
      </c>
      <c r="O5444">
        <v>0</v>
      </c>
      <c r="P5444">
        <v>1</v>
      </c>
      <c r="Q5444">
        <v>0</v>
      </c>
      <c r="R5444">
        <v>0</v>
      </c>
      <c r="S5444">
        <v>0</v>
      </c>
      <c r="T5444">
        <v>0</v>
      </c>
      <c r="U5444">
        <v>0</v>
      </c>
      <c r="V5444">
        <v>0</v>
      </c>
      <c r="W5444">
        <v>0</v>
      </c>
      <c r="X5444">
        <v>5.7529386907508346</v>
      </c>
      <c r="Y5444">
        <v>0</v>
      </c>
      <c r="Z5444">
        <v>0</v>
      </c>
      <c r="AA5444">
        <v>0</v>
      </c>
      <c r="AB5444">
        <v>0</v>
      </c>
      <c r="AC5444">
        <v>0</v>
      </c>
      <c r="AD5444">
        <v>0</v>
      </c>
      <c r="AE5444">
        <v>5.7529386907508346</v>
      </c>
    </row>
    <row r="5445" spans="1:31" x14ac:dyDescent="0.3">
      <c r="A5445">
        <v>2464061</v>
      </c>
      <c r="B5445">
        <v>1</v>
      </c>
      <c r="C5445" t="s">
        <v>80</v>
      </c>
      <c r="D5445" t="s">
        <v>110</v>
      </c>
      <c r="E5445" t="s">
        <v>173</v>
      </c>
      <c r="F5445" t="s">
        <v>15779</v>
      </c>
      <c r="G5445" t="s">
        <v>179</v>
      </c>
      <c r="H5445" t="s">
        <v>144</v>
      </c>
      <c r="I5445" t="s">
        <v>136</v>
      </c>
      <c r="J5445" t="s">
        <v>137</v>
      </c>
      <c r="K5445" t="s">
        <v>138</v>
      </c>
      <c r="L5445" t="s">
        <v>15365</v>
      </c>
      <c r="M5445" t="s">
        <v>15780</v>
      </c>
      <c r="N5445">
        <v>0.77611111099999996</v>
      </c>
      <c r="O5445">
        <v>0</v>
      </c>
      <c r="P5445">
        <v>3</v>
      </c>
      <c r="Q5445">
        <v>0</v>
      </c>
      <c r="R5445">
        <v>0</v>
      </c>
      <c r="S5445">
        <v>0</v>
      </c>
      <c r="T5445">
        <v>0</v>
      </c>
      <c r="U5445">
        <v>0</v>
      </c>
      <c r="V5445">
        <v>0</v>
      </c>
      <c r="W5445">
        <v>0</v>
      </c>
      <c r="X5445">
        <v>1.3333001918623508</v>
      </c>
      <c r="Y5445">
        <v>0</v>
      </c>
      <c r="Z5445">
        <v>0</v>
      </c>
      <c r="AA5445">
        <v>0</v>
      </c>
      <c r="AB5445">
        <v>0</v>
      </c>
      <c r="AC5445">
        <v>0</v>
      </c>
      <c r="AD5445">
        <v>0</v>
      </c>
      <c r="AE5445">
        <v>1.3333001918623508</v>
      </c>
    </row>
    <row r="5446" spans="1:31" x14ac:dyDescent="0.3">
      <c r="A5446">
        <v>2463663</v>
      </c>
      <c r="B5446">
        <v>1</v>
      </c>
      <c r="C5446" t="s">
        <v>80</v>
      </c>
      <c r="D5446" t="s">
        <v>105</v>
      </c>
      <c r="E5446" t="s">
        <v>284</v>
      </c>
      <c r="F5446" t="s">
        <v>15781</v>
      </c>
      <c r="G5446" t="s">
        <v>149</v>
      </c>
      <c r="H5446" t="s">
        <v>135</v>
      </c>
      <c r="I5446" t="s">
        <v>136</v>
      </c>
      <c r="J5446" t="s">
        <v>137</v>
      </c>
      <c r="K5446" t="s">
        <v>138</v>
      </c>
      <c r="L5446" t="s">
        <v>15782</v>
      </c>
      <c r="M5446" t="s">
        <v>15783</v>
      </c>
      <c r="N5446">
        <v>0.579166666</v>
      </c>
      <c r="O5446">
        <v>4</v>
      </c>
      <c r="P5446">
        <v>2226</v>
      </c>
      <c r="Q5446">
        <v>6</v>
      </c>
      <c r="R5446">
        <v>4</v>
      </c>
      <c r="S5446">
        <v>39</v>
      </c>
      <c r="T5446">
        <v>352</v>
      </c>
      <c r="U5446">
        <v>22</v>
      </c>
      <c r="V5446">
        <v>37</v>
      </c>
      <c r="W5446">
        <v>7.0410976382288624</v>
      </c>
      <c r="X5446">
        <v>423.74752992700564</v>
      </c>
      <c r="Y5446">
        <v>6.6301452996687162</v>
      </c>
      <c r="Z5446">
        <v>8.0294731832767212</v>
      </c>
      <c r="AA5446">
        <v>1124.7581253783148</v>
      </c>
      <c r="AB5446">
        <v>686.21078231460797</v>
      </c>
      <c r="AC5446">
        <v>1791.0969483122094</v>
      </c>
      <c r="AD5446">
        <v>1119.418633677549</v>
      </c>
      <c r="AE5446">
        <v>5166.9327357308612</v>
      </c>
    </row>
    <row r="5447" spans="1:31" x14ac:dyDescent="0.3">
      <c r="A5447">
        <v>2463606</v>
      </c>
      <c r="B5447">
        <v>1</v>
      </c>
      <c r="C5447" t="s">
        <v>80</v>
      </c>
      <c r="D5447" t="s">
        <v>107</v>
      </c>
      <c r="E5447" t="s">
        <v>169</v>
      </c>
      <c r="F5447" t="s">
        <v>1993</v>
      </c>
      <c r="G5447" t="s">
        <v>226</v>
      </c>
      <c r="H5447" t="s">
        <v>135</v>
      </c>
      <c r="I5447" t="s">
        <v>136</v>
      </c>
      <c r="J5447" t="s">
        <v>137</v>
      </c>
      <c r="K5447" t="s">
        <v>162</v>
      </c>
      <c r="L5447" t="s">
        <v>15784</v>
      </c>
      <c r="M5447" t="s">
        <v>15785</v>
      </c>
      <c r="N5447">
        <v>2.7952777769999999</v>
      </c>
      <c r="O5447">
        <v>16</v>
      </c>
      <c r="P5447">
        <v>8747</v>
      </c>
      <c r="Q5447">
        <v>21</v>
      </c>
      <c r="R5447">
        <v>87</v>
      </c>
      <c r="S5447">
        <v>30</v>
      </c>
      <c r="T5447">
        <v>589</v>
      </c>
      <c r="U5447">
        <v>0</v>
      </c>
      <c r="V5447">
        <v>11</v>
      </c>
      <c r="W5447">
        <v>268.44027765514721</v>
      </c>
      <c r="X5447">
        <v>3310.4238838353303</v>
      </c>
      <c r="Y5447">
        <v>44.988213165806513</v>
      </c>
      <c r="Z5447">
        <v>88.686442896581568</v>
      </c>
      <c r="AA5447">
        <v>1165.2437246447143</v>
      </c>
      <c r="AB5447">
        <v>1892.454808453251</v>
      </c>
      <c r="AC5447">
        <v>0</v>
      </c>
      <c r="AD5447">
        <v>80.722052256267631</v>
      </c>
      <c r="AE5447">
        <v>6850.9594029070977</v>
      </c>
    </row>
    <row r="5448" spans="1:31" x14ac:dyDescent="0.3">
      <c r="A5448">
        <v>2463955</v>
      </c>
      <c r="B5448">
        <v>1</v>
      </c>
      <c r="C5448" t="s">
        <v>81</v>
      </c>
      <c r="D5448" t="s">
        <v>117</v>
      </c>
      <c r="E5448" t="s">
        <v>173</v>
      </c>
      <c r="F5448" t="s">
        <v>15786</v>
      </c>
      <c r="G5448" t="s">
        <v>179</v>
      </c>
      <c r="H5448" t="s">
        <v>144</v>
      </c>
      <c r="I5448" t="s">
        <v>136</v>
      </c>
      <c r="J5448" t="s">
        <v>137</v>
      </c>
      <c r="K5448" t="s">
        <v>138</v>
      </c>
      <c r="L5448" t="s">
        <v>15787</v>
      </c>
      <c r="M5448" t="s">
        <v>15788</v>
      </c>
      <c r="N5448">
        <v>0.63138888800000004</v>
      </c>
      <c r="O5448">
        <v>0</v>
      </c>
      <c r="P5448">
        <v>8</v>
      </c>
      <c r="Q5448">
        <v>0</v>
      </c>
      <c r="R5448">
        <v>0</v>
      </c>
      <c r="S5448">
        <v>0</v>
      </c>
      <c r="T5448">
        <v>0</v>
      </c>
      <c r="U5448">
        <v>0</v>
      </c>
      <c r="V5448">
        <v>0</v>
      </c>
      <c r="W5448">
        <v>0</v>
      </c>
      <c r="X5448">
        <v>1.6630811349968053</v>
      </c>
      <c r="Y5448">
        <v>0</v>
      </c>
      <c r="Z5448">
        <v>0</v>
      </c>
      <c r="AA5448">
        <v>0</v>
      </c>
      <c r="AB5448">
        <v>0</v>
      </c>
      <c r="AC5448">
        <v>0</v>
      </c>
      <c r="AD5448">
        <v>0</v>
      </c>
      <c r="AE5448">
        <v>1.6630811349968053</v>
      </c>
    </row>
    <row r="5449" spans="1:31" x14ac:dyDescent="0.3">
      <c r="A5449">
        <v>2463706</v>
      </c>
      <c r="B5449">
        <v>1</v>
      </c>
      <c r="C5449" t="s">
        <v>81</v>
      </c>
      <c r="D5449" t="s">
        <v>127</v>
      </c>
      <c r="E5449" t="s">
        <v>173</v>
      </c>
      <c r="F5449" t="s">
        <v>15789</v>
      </c>
      <c r="G5449" t="s">
        <v>239</v>
      </c>
      <c r="H5449" t="s">
        <v>144</v>
      </c>
      <c r="I5449" t="s">
        <v>136</v>
      </c>
      <c r="J5449" t="s">
        <v>137</v>
      </c>
      <c r="K5449" t="s">
        <v>138</v>
      </c>
      <c r="L5449" t="s">
        <v>15790</v>
      </c>
      <c r="M5449" t="s">
        <v>15791</v>
      </c>
      <c r="N5449">
        <v>6.0125000000000002</v>
      </c>
      <c r="O5449">
        <v>0</v>
      </c>
      <c r="P5449">
        <v>1</v>
      </c>
      <c r="Q5449">
        <v>0</v>
      </c>
      <c r="R5449">
        <v>0</v>
      </c>
      <c r="S5449">
        <v>0</v>
      </c>
      <c r="T5449">
        <v>0</v>
      </c>
      <c r="U5449">
        <v>0</v>
      </c>
      <c r="V5449">
        <v>0</v>
      </c>
      <c r="W5449">
        <v>0</v>
      </c>
      <c r="X5449">
        <v>0.58576007013349607</v>
      </c>
      <c r="Y5449">
        <v>0</v>
      </c>
      <c r="Z5449">
        <v>0</v>
      </c>
      <c r="AA5449">
        <v>0</v>
      </c>
      <c r="AB5449">
        <v>0</v>
      </c>
      <c r="AC5449">
        <v>0</v>
      </c>
      <c r="AD5449">
        <v>0</v>
      </c>
      <c r="AE5449">
        <v>0.58576007013349607</v>
      </c>
    </row>
    <row r="5450" spans="1:31" x14ac:dyDescent="0.3">
      <c r="A5450">
        <v>2463526</v>
      </c>
      <c r="B5450">
        <v>1</v>
      </c>
      <c r="C5450" t="s">
        <v>80</v>
      </c>
      <c r="D5450" t="s">
        <v>94</v>
      </c>
      <c r="E5450" t="s">
        <v>169</v>
      </c>
      <c r="F5450" t="s">
        <v>15792</v>
      </c>
      <c r="G5450" t="s">
        <v>149</v>
      </c>
      <c r="H5450" t="s">
        <v>135</v>
      </c>
      <c r="I5450" t="s">
        <v>136</v>
      </c>
      <c r="J5450" t="s">
        <v>137</v>
      </c>
      <c r="K5450" t="s">
        <v>138</v>
      </c>
      <c r="L5450" t="s">
        <v>15793</v>
      </c>
      <c r="M5450" t="s">
        <v>15794</v>
      </c>
      <c r="N5450">
        <v>1.7341666659999999</v>
      </c>
      <c r="O5450">
        <v>0</v>
      </c>
      <c r="P5450">
        <v>106</v>
      </c>
      <c r="Q5450">
        <v>1</v>
      </c>
      <c r="R5450">
        <v>6</v>
      </c>
      <c r="S5450">
        <v>13</v>
      </c>
      <c r="T5450">
        <v>10</v>
      </c>
      <c r="U5450">
        <v>4</v>
      </c>
      <c r="V5450">
        <v>0</v>
      </c>
      <c r="W5450">
        <v>0</v>
      </c>
      <c r="X5450">
        <v>38.120002669884286</v>
      </c>
      <c r="Y5450">
        <v>0.9212596169335544</v>
      </c>
      <c r="Z5450">
        <v>7.1156896831963907</v>
      </c>
      <c r="AA5450">
        <v>274.68685346680155</v>
      </c>
      <c r="AB5450">
        <v>21.691435021769355</v>
      </c>
      <c r="AC5450">
        <v>1854.2871661361498</v>
      </c>
      <c r="AD5450">
        <v>0</v>
      </c>
      <c r="AE5450">
        <v>2196.8224065947352</v>
      </c>
    </row>
    <row r="5451" spans="1:31" x14ac:dyDescent="0.3">
      <c r="A5451">
        <v>2463858</v>
      </c>
      <c r="B5451">
        <v>1</v>
      </c>
      <c r="C5451" t="s">
        <v>80</v>
      </c>
      <c r="D5451" t="s">
        <v>105</v>
      </c>
      <c r="E5451" t="s">
        <v>147</v>
      </c>
      <c r="F5451" t="s">
        <v>15795</v>
      </c>
      <c r="G5451" t="s">
        <v>134</v>
      </c>
      <c r="H5451" t="s">
        <v>135</v>
      </c>
      <c r="I5451" t="s">
        <v>136</v>
      </c>
      <c r="J5451" t="s">
        <v>137</v>
      </c>
      <c r="K5451" t="s">
        <v>138</v>
      </c>
      <c r="L5451" t="s">
        <v>15796</v>
      </c>
      <c r="M5451" t="s">
        <v>15797</v>
      </c>
      <c r="N5451">
        <v>1.135277777</v>
      </c>
      <c r="O5451">
        <v>0</v>
      </c>
      <c r="P5451">
        <v>0</v>
      </c>
      <c r="Q5451">
        <v>0</v>
      </c>
      <c r="R5451">
        <v>0</v>
      </c>
      <c r="S5451">
        <v>2</v>
      </c>
      <c r="T5451">
        <v>0</v>
      </c>
      <c r="U5451">
        <v>0</v>
      </c>
      <c r="V5451">
        <v>0</v>
      </c>
      <c r="W5451">
        <v>0</v>
      </c>
      <c r="X5451">
        <v>0</v>
      </c>
      <c r="Y5451">
        <v>0</v>
      </c>
      <c r="Z5451">
        <v>0</v>
      </c>
      <c r="AA5451">
        <v>107.72213143206139</v>
      </c>
      <c r="AB5451">
        <v>0</v>
      </c>
      <c r="AC5451">
        <v>0</v>
      </c>
      <c r="AD5451">
        <v>0</v>
      </c>
      <c r="AE5451">
        <v>107.72213143206139</v>
      </c>
    </row>
    <row r="5452" spans="1:31" x14ac:dyDescent="0.3">
      <c r="A5452">
        <v>2463881</v>
      </c>
      <c r="B5452">
        <v>1</v>
      </c>
      <c r="C5452" t="s">
        <v>80</v>
      </c>
      <c r="D5452" t="s">
        <v>93</v>
      </c>
      <c r="E5452" t="s">
        <v>141</v>
      </c>
      <c r="F5452" t="s">
        <v>15798</v>
      </c>
      <c r="G5452" t="s">
        <v>156</v>
      </c>
      <c r="H5452" t="s">
        <v>144</v>
      </c>
      <c r="I5452" t="s">
        <v>136</v>
      </c>
      <c r="J5452" t="s">
        <v>137</v>
      </c>
      <c r="K5452" t="s">
        <v>138</v>
      </c>
      <c r="L5452" t="s">
        <v>15799</v>
      </c>
      <c r="M5452" t="s">
        <v>15800</v>
      </c>
      <c r="N5452">
        <v>3.4219444440000002</v>
      </c>
      <c r="O5452">
        <v>0</v>
      </c>
      <c r="P5452">
        <v>4</v>
      </c>
      <c r="Q5452">
        <v>0</v>
      </c>
      <c r="R5452">
        <v>1</v>
      </c>
      <c r="S5452">
        <v>0</v>
      </c>
      <c r="T5452">
        <v>2</v>
      </c>
      <c r="U5452">
        <v>0</v>
      </c>
      <c r="V5452">
        <v>0</v>
      </c>
      <c r="W5452">
        <v>0</v>
      </c>
      <c r="X5452">
        <v>1.3519301919626054</v>
      </c>
      <c r="Y5452">
        <v>0</v>
      </c>
      <c r="Z5452">
        <v>2.8647801231316552E-4</v>
      </c>
      <c r="AA5452">
        <v>0</v>
      </c>
      <c r="AB5452">
        <v>5.9801851783502267</v>
      </c>
      <c r="AC5452">
        <v>0</v>
      </c>
      <c r="AD5452">
        <v>0</v>
      </c>
      <c r="AE5452">
        <v>7.3324018483251452</v>
      </c>
    </row>
    <row r="5453" spans="1:31" x14ac:dyDescent="0.3">
      <c r="A5453">
        <v>2463549</v>
      </c>
      <c r="B5453">
        <v>1</v>
      </c>
      <c r="C5453" t="s">
        <v>81</v>
      </c>
      <c r="D5453" t="s">
        <v>125</v>
      </c>
      <c r="E5453" t="s">
        <v>132</v>
      </c>
      <c r="F5453" t="s">
        <v>666</v>
      </c>
      <c r="G5453" t="s">
        <v>149</v>
      </c>
      <c r="H5453" t="s">
        <v>135</v>
      </c>
      <c r="I5453" t="s">
        <v>136</v>
      </c>
      <c r="J5453" t="s">
        <v>137</v>
      </c>
      <c r="K5453" t="s">
        <v>138</v>
      </c>
      <c r="L5453" t="s">
        <v>15801</v>
      </c>
      <c r="M5453" t="s">
        <v>15802</v>
      </c>
      <c r="N5453">
        <v>3.4483333329999999</v>
      </c>
      <c r="O5453">
        <v>0</v>
      </c>
      <c r="P5453">
        <v>0</v>
      </c>
      <c r="Q5453">
        <v>45</v>
      </c>
      <c r="R5453">
        <v>34</v>
      </c>
      <c r="S5453">
        <v>1</v>
      </c>
      <c r="T5453">
        <v>0</v>
      </c>
      <c r="U5453">
        <v>0</v>
      </c>
      <c r="V5453">
        <v>0</v>
      </c>
      <c r="W5453">
        <v>0</v>
      </c>
      <c r="X5453">
        <v>0</v>
      </c>
      <c r="Y5453">
        <v>60.699191330575999</v>
      </c>
      <c r="Z5453">
        <v>64.301687330539011</v>
      </c>
      <c r="AA5453">
        <v>48.120190567463709</v>
      </c>
      <c r="AB5453">
        <v>0</v>
      </c>
      <c r="AC5453">
        <v>0</v>
      </c>
      <c r="AD5453">
        <v>0</v>
      </c>
      <c r="AE5453">
        <v>173.12106922857873</v>
      </c>
    </row>
    <row r="5454" spans="1:31" x14ac:dyDescent="0.3">
      <c r="A5454">
        <v>2463672</v>
      </c>
      <c r="B5454">
        <v>1</v>
      </c>
      <c r="C5454" t="s">
        <v>80</v>
      </c>
      <c r="D5454" t="s">
        <v>96</v>
      </c>
      <c r="E5454" t="s">
        <v>182</v>
      </c>
      <c r="F5454" t="s">
        <v>15803</v>
      </c>
      <c r="G5454" t="s">
        <v>143</v>
      </c>
      <c r="H5454" t="s">
        <v>144</v>
      </c>
      <c r="I5454" t="s">
        <v>136</v>
      </c>
      <c r="J5454" t="s">
        <v>137</v>
      </c>
      <c r="K5454" t="s">
        <v>138</v>
      </c>
      <c r="L5454" t="s">
        <v>15804</v>
      </c>
      <c r="M5454" t="s">
        <v>15805</v>
      </c>
      <c r="N5454">
        <v>0.48583333299999998</v>
      </c>
      <c r="O5454">
        <v>0</v>
      </c>
      <c r="P5454">
        <v>8</v>
      </c>
      <c r="Q5454">
        <v>0</v>
      </c>
      <c r="R5454">
        <v>0</v>
      </c>
      <c r="S5454">
        <v>0</v>
      </c>
      <c r="T5454">
        <v>6</v>
      </c>
      <c r="U5454">
        <v>0</v>
      </c>
      <c r="V5454">
        <v>0</v>
      </c>
      <c r="W5454">
        <v>0</v>
      </c>
      <c r="X5454">
        <v>4.6159041442179722</v>
      </c>
      <c r="Y5454">
        <v>0</v>
      </c>
      <c r="Z5454">
        <v>0</v>
      </c>
      <c r="AA5454">
        <v>0</v>
      </c>
      <c r="AB5454">
        <v>6.2778010280141476</v>
      </c>
      <c r="AC5454">
        <v>0</v>
      </c>
      <c r="AD5454">
        <v>0</v>
      </c>
      <c r="AE5454">
        <v>10.893705172232121</v>
      </c>
    </row>
    <row r="5455" spans="1:31" x14ac:dyDescent="0.3">
      <c r="A5455">
        <v>2463572</v>
      </c>
      <c r="B5455">
        <v>1</v>
      </c>
      <c r="C5455" t="s">
        <v>80</v>
      </c>
      <c r="D5455" t="s">
        <v>94</v>
      </c>
      <c r="E5455" t="s">
        <v>141</v>
      </c>
      <c r="F5455" t="s">
        <v>15806</v>
      </c>
      <c r="G5455" t="s">
        <v>226</v>
      </c>
      <c r="H5455" t="s">
        <v>144</v>
      </c>
      <c r="I5455" t="s">
        <v>136</v>
      </c>
      <c r="J5455" t="s">
        <v>137</v>
      </c>
      <c r="K5455" t="s">
        <v>162</v>
      </c>
      <c r="L5455" t="s">
        <v>15807</v>
      </c>
      <c r="M5455" t="s">
        <v>15808</v>
      </c>
      <c r="N5455">
        <v>7.6630555549999997</v>
      </c>
      <c r="O5455">
        <v>0</v>
      </c>
      <c r="P5455">
        <v>0</v>
      </c>
      <c r="Q5455">
        <v>0</v>
      </c>
      <c r="R5455">
        <v>0</v>
      </c>
      <c r="S5455">
        <v>0</v>
      </c>
      <c r="T5455">
        <v>5</v>
      </c>
      <c r="U5455">
        <v>0</v>
      </c>
      <c r="V5455">
        <v>0</v>
      </c>
      <c r="W5455">
        <v>0</v>
      </c>
      <c r="X5455">
        <v>0</v>
      </c>
      <c r="Y5455">
        <v>0</v>
      </c>
      <c r="Z5455">
        <v>0</v>
      </c>
      <c r="AA5455">
        <v>0</v>
      </c>
      <c r="AB5455">
        <v>70.99632923383885</v>
      </c>
      <c r="AC5455">
        <v>0</v>
      </c>
      <c r="AD5455">
        <v>0</v>
      </c>
      <c r="AE5455">
        <v>70.99632923383885</v>
      </c>
    </row>
    <row r="5456" spans="1:31" x14ac:dyDescent="0.3">
      <c r="A5456">
        <v>2463718</v>
      </c>
      <c r="B5456">
        <v>1</v>
      </c>
      <c r="C5456" t="s">
        <v>81</v>
      </c>
      <c r="D5456" t="s">
        <v>119</v>
      </c>
      <c r="E5456" t="s">
        <v>141</v>
      </c>
      <c r="F5456" t="s">
        <v>15809</v>
      </c>
      <c r="G5456" t="s">
        <v>156</v>
      </c>
      <c r="H5456" t="s">
        <v>144</v>
      </c>
      <c r="I5456" t="s">
        <v>136</v>
      </c>
      <c r="J5456" t="s">
        <v>137</v>
      </c>
      <c r="K5456" t="s">
        <v>138</v>
      </c>
      <c r="L5456" t="s">
        <v>15810</v>
      </c>
      <c r="M5456" t="s">
        <v>15811</v>
      </c>
      <c r="N5456">
        <v>1.4755555549999999</v>
      </c>
      <c r="O5456">
        <v>0</v>
      </c>
      <c r="P5456">
        <v>5</v>
      </c>
      <c r="Q5456">
        <v>0</v>
      </c>
      <c r="R5456">
        <v>0</v>
      </c>
      <c r="S5456">
        <v>0</v>
      </c>
      <c r="T5456">
        <v>0</v>
      </c>
      <c r="U5456">
        <v>0</v>
      </c>
      <c r="V5456">
        <v>0</v>
      </c>
      <c r="W5456">
        <v>0</v>
      </c>
      <c r="X5456">
        <v>0.51257687533417295</v>
      </c>
      <c r="Y5456">
        <v>0</v>
      </c>
      <c r="Z5456">
        <v>0</v>
      </c>
      <c r="AA5456">
        <v>0</v>
      </c>
      <c r="AB5456">
        <v>0</v>
      </c>
      <c r="AC5456">
        <v>0</v>
      </c>
      <c r="AD5456">
        <v>0</v>
      </c>
      <c r="AE5456">
        <v>0.51257687533417295</v>
      </c>
    </row>
    <row r="5457" spans="1:31" x14ac:dyDescent="0.3">
      <c r="A5457">
        <v>2463735</v>
      </c>
      <c r="B5457">
        <v>1</v>
      </c>
      <c r="C5457" t="s">
        <v>81</v>
      </c>
      <c r="D5457" t="s">
        <v>118</v>
      </c>
      <c r="E5457" t="s">
        <v>132</v>
      </c>
      <c r="F5457" t="s">
        <v>15812</v>
      </c>
      <c r="G5457" t="s">
        <v>149</v>
      </c>
      <c r="H5457" t="s">
        <v>135</v>
      </c>
      <c r="I5457" t="s">
        <v>136</v>
      </c>
      <c r="J5457" t="s">
        <v>137</v>
      </c>
      <c r="K5457" t="s">
        <v>138</v>
      </c>
      <c r="L5457" t="s">
        <v>15813</v>
      </c>
      <c r="M5457" t="s">
        <v>15814</v>
      </c>
      <c r="N5457">
        <v>0.92138888799999996</v>
      </c>
      <c r="O5457">
        <v>3</v>
      </c>
      <c r="P5457">
        <v>395</v>
      </c>
      <c r="Q5457">
        <v>125</v>
      </c>
      <c r="R5457">
        <v>110</v>
      </c>
      <c r="S5457">
        <v>15</v>
      </c>
      <c r="T5457">
        <v>39</v>
      </c>
      <c r="U5457">
        <v>2</v>
      </c>
      <c r="V5457">
        <v>0</v>
      </c>
      <c r="W5457">
        <v>0.55499021936339366</v>
      </c>
      <c r="X5457">
        <v>64.453169619694663</v>
      </c>
      <c r="Y5457">
        <v>109.49278024919087</v>
      </c>
      <c r="Z5457">
        <v>55.667343965273808</v>
      </c>
      <c r="AA5457">
        <v>65.675224044582947</v>
      </c>
      <c r="AB5457">
        <v>16.794664111099511</v>
      </c>
      <c r="AC5457">
        <v>225.97651165566398</v>
      </c>
      <c r="AD5457">
        <v>0</v>
      </c>
      <c r="AE5457">
        <v>538.61468386486911</v>
      </c>
    </row>
    <row r="5458" spans="1:31" x14ac:dyDescent="0.3">
      <c r="A5458">
        <v>2463635</v>
      </c>
      <c r="B5458">
        <v>1</v>
      </c>
      <c r="C5458" t="s">
        <v>80</v>
      </c>
      <c r="D5458" t="s">
        <v>92</v>
      </c>
      <c r="E5458" t="s">
        <v>173</v>
      </c>
      <c r="F5458" t="s">
        <v>15815</v>
      </c>
      <c r="G5458" t="s">
        <v>175</v>
      </c>
      <c r="H5458" t="s">
        <v>144</v>
      </c>
      <c r="I5458" t="s">
        <v>136</v>
      </c>
      <c r="J5458" t="s">
        <v>137</v>
      </c>
      <c r="K5458" t="s">
        <v>138</v>
      </c>
      <c r="L5458" t="s">
        <v>15816</v>
      </c>
      <c r="M5458" t="s">
        <v>15817</v>
      </c>
      <c r="N5458">
        <v>1.981666666</v>
      </c>
      <c r="O5458">
        <v>0</v>
      </c>
      <c r="P5458">
        <v>1</v>
      </c>
      <c r="Q5458">
        <v>0</v>
      </c>
      <c r="R5458">
        <v>0</v>
      </c>
      <c r="S5458">
        <v>0</v>
      </c>
      <c r="T5458">
        <v>0</v>
      </c>
      <c r="U5458">
        <v>0</v>
      </c>
      <c r="V5458">
        <v>0</v>
      </c>
      <c r="W5458">
        <v>0</v>
      </c>
      <c r="X5458">
        <v>0.13526378211922868</v>
      </c>
      <c r="Y5458">
        <v>0</v>
      </c>
      <c r="Z5458">
        <v>0</v>
      </c>
      <c r="AA5458">
        <v>0</v>
      </c>
      <c r="AB5458">
        <v>0</v>
      </c>
      <c r="AC5458">
        <v>0</v>
      </c>
      <c r="AD5458">
        <v>0</v>
      </c>
      <c r="AE5458">
        <v>0.13526378211922868</v>
      </c>
    </row>
    <row r="5459" spans="1:31" x14ac:dyDescent="0.3">
      <c r="A5459">
        <v>2463609</v>
      </c>
      <c r="B5459">
        <v>1</v>
      </c>
      <c r="C5459" t="s">
        <v>80</v>
      </c>
      <c r="D5459" t="s">
        <v>107</v>
      </c>
      <c r="E5459" t="s">
        <v>169</v>
      </c>
      <c r="F5459" t="s">
        <v>1990</v>
      </c>
      <c r="G5459" t="s">
        <v>226</v>
      </c>
      <c r="H5459" t="s">
        <v>135</v>
      </c>
      <c r="I5459" t="s">
        <v>136</v>
      </c>
      <c r="J5459" t="s">
        <v>137</v>
      </c>
      <c r="K5459" t="s">
        <v>162</v>
      </c>
      <c r="L5459" t="s">
        <v>15818</v>
      </c>
      <c r="M5459" t="s">
        <v>15819</v>
      </c>
      <c r="N5459">
        <v>4.284166666</v>
      </c>
      <c r="O5459">
        <v>0</v>
      </c>
      <c r="P5459">
        <v>0</v>
      </c>
      <c r="Q5459">
        <v>0</v>
      </c>
      <c r="R5459">
        <v>0</v>
      </c>
      <c r="S5459">
        <v>0</v>
      </c>
      <c r="T5459">
        <v>0</v>
      </c>
      <c r="U5459">
        <v>1</v>
      </c>
      <c r="V5459">
        <v>0</v>
      </c>
      <c r="W5459">
        <v>0</v>
      </c>
      <c r="X5459">
        <v>0</v>
      </c>
      <c r="Y5459">
        <v>0</v>
      </c>
      <c r="Z5459">
        <v>0</v>
      </c>
      <c r="AA5459">
        <v>0</v>
      </c>
      <c r="AB5459">
        <v>0</v>
      </c>
      <c r="AC5459">
        <v>21852.998950725269</v>
      </c>
      <c r="AD5459">
        <v>0</v>
      </c>
      <c r="AE5459">
        <v>21852.998950725269</v>
      </c>
    </row>
    <row r="5460" spans="1:31" x14ac:dyDescent="0.3">
      <c r="A5460">
        <v>2463795</v>
      </c>
      <c r="B5460">
        <v>1</v>
      </c>
      <c r="C5460" t="s">
        <v>80</v>
      </c>
      <c r="D5460" t="s">
        <v>101</v>
      </c>
      <c r="E5460" t="s">
        <v>147</v>
      </c>
      <c r="F5460" t="s">
        <v>15820</v>
      </c>
      <c r="G5460" t="s">
        <v>134</v>
      </c>
      <c r="H5460" t="s">
        <v>135</v>
      </c>
      <c r="I5460" t="s">
        <v>136</v>
      </c>
      <c r="J5460" t="s">
        <v>137</v>
      </c>
      <c r="K5460" t="s">
        <v>138</v>
      </c>
      <c r="L5460" t="s">
        <v>15821</v>
      </c>
      <c r="M5460" t="s">
        <v>15822</v>
      </c>
      <c r="N5460">
        <v>1.8263888880000001</v>
      </c>
      <c r="O5460">
        <v>0</v>
      </c>
      <c r="P5460">
        <v>443</v>
      </c>
      <c r="Q5460">
        <v>0</v>
      </c>
      <c r="R5460">
        <v>0</v>
      </c>
      <c r="S5460">
        <v>0</v>
      </c>
      <c r="T5460">
        <v>7</v>
      </c>
      <c r="U5460">
        <v>0</v>
      </c>
      <c r="V5460">
        <v>0</v>
      </c>
      <c r="W5460">
        <v>0</v>
      </c>
      <c r="X5460">
        <v>110.63063781686733</v>
      </c>
      <c r="Y5460">
        <v>0</v>
      </c>
      <c r="Z5460">
        <v>0</v>
      </c>
      <c r="AA5460">
        <v>0</v>
      </c>
      <c r="AB5460">
        <v>14.297228134809236</v>
      </c>
      <c r="AC5460">
        <v>0</v>
      </c>
      <c r="AD5460">
        <v>0</v>
      </c>
      <c r="AE5460">
        <v>124.92786595167657</v>
      </c>
    </row>
    <row r="5461" spans="1:31" x14ac:dyDescent="0.3">
      <c r="A5461">
        <v>2463758</v>
      </c>
      <c r="B5461">
        <v>1</v>
      </c>
      <c r="C5461" t="s">
        <v>81</v>
      </c>
      <c r="D5461" t="s">
        <v>128</v>
      </c>
      <c r="E5461" t="s">
        <v>132</v>
      </c>
      <c r="F5461" t="s">
        <v>15823</v>
      </c>
      <c r="G5461" t="s">
        <v>149</v>
      </c>
      <c r="H5461" t="s">
        <v>135</v>
      </c>
      <c r="I5461" t="s">
        <v>136</v>
      </c>
      <c r="J5461" t="s">
        <v>137</v>
      </c>
      <c r="K5461" t="s">
        <v>138</v>
      </c>
      <c r="L5461" t="s">
        <v>15824</v>
      </c>
      <c r="M5461" t="s">
        <v>15825</v>
      </c>
      <c r="N5461">
        <v>1.419166666</v>
      </c>
      <c r="O5461">
        <v>0</v>
      </c>
      <c r="P5461">
        <v>0</v>
      </c>
      <c r="Q5461">
        <v>0</v>
      </c>
      <c r="R5461">
        <v>0</v>
      </c>
      <c r="S5461">
        <v>14</v>
      </c>
      <c r="T5461">
        <v>0</v>
      </c>
      <c r="U5461">
        <v>13</v>
      </c>
      <c r="V5461">
        <v>0</v>
      </c>
      <c r="W5461">
        <v>0</v>
      </c>
      <c r="X5461">
        <v>0</v>
      </c>
      <c r="Y5461">
        <v>0</v>
      </c>
      <c r="Z5461">
        <v>0</v>
      </c>
      <c r="AA5461">
        <v>130.47667865362095</v>
      </c>
      <c r="AB5461">
        <v>0</v>
      </c>
      <c r="AC5461">
        <v>1990.9108830759706</v>
      </c>
      <c r="AD5461">
        <v>0</v>
      </c>
      <c r="AE5461">
        <v>2121.3875617295917</v>
      </c>
    </row>
    <row r="5462" spans="1:31" x14ac:dyDescent="0.3">
      <c r="A5462">
        <v>2463901</v>
      </c>
      <c r="B5462">
        <v>1</v>
      </c>
      <c r="C5462" t="s">
        <v>80</v>
      </c>
      <c r="D5462" t="s">
        <v>92</v>
      </c>
      <c r="E5462" t="s">
        <v>169</v>
      </c>
      <c r="F5462" t="s">
        <v>15826</v>
      </c>
      <c r="G5462" t="s">
        <v>149</v>
      </c>
      <c r="H5462" t="s">
        <v>135</v>
      </c>
      <c r="I5462" t="s">
        <v>136</v>
      </c>
      <c r="J5462" t="s">
        <v>137</v>
      </c>
      <c r="K5462" t="s">
        <v>138</v>
      </c>
      <c r="L5462" t="s">
        <v>15827</v>
      </c>
      <c r="M5462" t="s">
        <v>15828</v>
      </c>
      <c r="N5462">
        <v>0.239166666</v>
      </c>
      <c r="O5462">
        <v>0</v>
      </c>
      <c r="P5462">
        <v>98</v>
      </c>
      <c r="Q5462">
        <v>7</v>
      </c>
      <c r="R5462">
        <v>19</v>
      </c>
      <c r="S5462">
        <v>4</v>
      </c>
      <c r="T5462">
        <v>6</v>
      </c>
      <c r="U5462">
        <v>1</v>
      </c>
      <c r="V5462">
        <v>0</v>
      </c>
      <c r="W5462">
        <v>0</v>
      </c>
      <c r="X5462">
        <v>6.0887302049973089</v>
      </c>
      <c r="Y5462">
        <v>9.8739724096272798</v>
      </c>
      <c r="Z5462">
        <v>0.42143935259469589</v>
      </c>
      <c r="AA5462">
        <v>23.15772961139038</v>
      </c>
      <c r="AB5462">
        <v>3.1784940835784394</v>
      </c>
      <c r="AC5462">
        <v>39.383832464629407</v>
      </c>
      <c r="AD5462">
        <v>0</v>
      </c>
      <c r="AE5462">
        <v>82.104198126817522</v>
      </c>
    </row>
    <row r="5463" spans="1:31" x14ac:dyDescent="0.3">
      <c r="A5463">
        <v>2463692</v>
      </c>
      <c r="B5463">
        <v>1</v>
      </c>
      <c r="C5463" t="s">
        <v>80</v>
      </c>
      <c r="D5463" t="s">
        <v>103</v>
      </c>
      <c r="E5463" t="s">
        <v>173</v>
      </c>
      <c r="F5463" t="s">
        <v>15360</v>
      </c>
      <c r="G5463" t="s">
        <v>461</v>
      </c>
      <c r="H5463" t="s">
        <v>144</v>
      </c>
      <c r="I5463" t="s">
        <v>136</v>
      </c>
      <c r="J5463" t="s">
        <v>137</v>
      </c>
      <c r="K5463" t="s">
        <v>138</v>
      </c>
      <c r="L5463" t="s">
        <v>15829</v>
      </c>
      <c r="M5463" t="s">
        <v>15830</v>
      </c>
      <c r="N5463">
        <v>5.7308333329999996</v>
      </c>
      <c r="O5463">
        <v>0</v>
      </c>
      <c r="P5463">
        <v>3</v>
      </c>
      <c r="Q5463">
        <v>0</v>
      </c>
      <c r="R5463">
        <v>0</v>
      </c>
      <c r="S5463">
        <v>0</v>
      </c>
      <c r="T5463">
        <v>0</v>
      </c>
      <c r="U5463">
        <v>0</v>
      </c>
      <c r="V5463">
        <v>0</v>
      </c>
      <c r="W5463">
        <v>0</v>
      </c>
      <c r="X5463">
        <v>3.9631781388988983</v>
      </c>
      <c r="Y5463">
        <v>0</v>
      </c>
      <c r="Z5463">
        <v>0</v>
      </c>
      <c r="AA5463">
        <v>0</v>
      </c>
      <c r="AB5463">
        <v>0</v>
      </c>
      <c r="AC5463">
        <v>0</v>
      </c>
      <c r="AD5463">
        <v>0</v>
      </c>
      <c r="AE5463">
        <v>3.9631781388988983</v>
      </c>
    </row>
    <row r="5464" spans="1:31" x14ac:dyDescent="0.3">
      <c r="A5464">
        <v>2464024</v>
      </c>
      <c r="B5464">
        <v>1</v>
      </c>
      <c r="C5464" t="s">
        <v>80</v>
      </c>
      <c r="D5464" t="s">
        <v>90</v>
      </c>
      <c r="E5464" t="s">
        <v>173</v>
      </c>
      <c r="F5464" t="s">
        <v>15831</v>
      </c>
      <c r="G5464" t="s">
        <v>175</v>
      </c>
      <c r="H5464" t="s">
        <v>144</v>
      </c>
      <c r="I5464" t="s">
        <v>136</v>
      </c>
      <c r="J5464" t="s">
        <v>137</v>
      </c>
      <c r="K5464" t="s">
        <v>138</v>
      </c>
      <c r="L5464" t="s">
        <v>15832</v>
      </c>
      <c r="M5464" t="s">
        <v>15833</v>
      </c>
      <c r="N5464">
        <v>1.013055555</v>
      </c>
      <c r="O5464">
        <v>0</v>
      </c>
      <c r="P5464">
        <v>4</v>
      </c>
      <c r="Q5464">
        <v>0</v>
      </c>
      <c r="R5464">
        <v>0</v>
      </c>
      <c r="S5464">
        <v>0</v>
      </c>
      <c r="T5464">
        <v>0</v>
      </c>
      <c r="U5464">
        <v>0</v>
      </c>
      <c r="V5464">
        <v>0</v>
      </c>
      <c r="W5464">
        <v>0</v>
      </c>
      <c r="X5464">
        <v>2.2260524431581779</v>
      </c>
      <c r="Y5464">
        <v>0</v>
      </c>
      <c r="Z5464">
        <v>0</v>
      </c>
      <c r="AA5464">
        <v>0</v>
      </c>
      <c r="AB5464">
        <v>0</v>
      </c>
      <c r="AC5464">
        <v>0</v>
      </c>
      <c r="AD5464">
        <v>0</v>
      </c>
      <c r="AE5464">
        <v>2.2260524431581779</v>
      </c>
    </row>
    <row r="5465" spans="1:31" x14ac:dyDescent="0.3">
      <c r="A5465">
        <v>2464047</v>
      </c>
      <c r="B5465">
        <v>1</v>
      </c>
      <c r="C5465" t="s">
        <v>80</v>
      </c>
      <c r="D5465" t="s">
        <v>103</v>
      </c>
      <c r="E5465" t="s">
        <v>147</v>
      </c>
      <c r="F5465" t="s">
        <v>15834</v>
      </c>
      <c r="G5465" t="s">
        <v>353</v>
      </c>
      <c r="H5465" t="s">
        <v>135</v>
      </c>
      <c r="I5465" t="s">
        <v>136</v>
      </c>
      <c r="J5465" t="s">
        <v>137</v>
      </c>
      <c r="K5465" t="s">
        <v>138</v>
      </c>
      <c r="L5465" t="s">
        <v>15835</v>
      </c>
      <c r="M5465" t="s">
        <v>15836</v>
      </c>
      <c r="N5465">
        <v>2.3944444439999999</v>
      </c>
      <c r="O5465">
        <v>0</v>
      </c>
      <c r="P5465">
        <v>0</v>
      </c>
      <c r="Q5465">
        <v>0</v>
      </c>
      <c r="R5465">
        <v>10</v>
      </c>
      <c r="S5465">
        <v>0</v>
      </c>
      <c r="T5465">
        <v>4</v>
      </c>
      <c r="U5465">
        <v>0</v>
      </c>
      <c r="V5465">
        <v>1</v>
      </c>
      <c r="W5465">
        <v>0</v>
      </c>
      <c r="X5465">
        <v>0</v>
      </c>
      <c r="Y5465">
        <v>0</v>
      </c>
      <c r="Z5465">
        <v>65.956089654429832</v>
      </c>
      <c r="AA5465">
        <v>0</v>
      </c>
      <c r="AB5465">
        <v>11.373188427234222</v>
      </c>
      <c r="AC5465">
        <v>0</v>
      </c>
      <c r="AD5465">
        <v>155.3280323475164</v>
      </c>
      <c r="AE5465">
        <v>232.65731042918046</v>
      </c>
    </row>
    <row r="5466" spans="1:31" x14ac:dyDescent="0.3">
      <c r="A5466">
        <v>2463552</v>
      </c>
      <c r="B5466">
        <v>1</v>
      </c>
      <c r="C5466" t="s">
        <v>80</v>
      </c>
      <c r="D5466" t="s">
        <v>99</v>
      </c>
      <c r="E5466" t="s">
        <v>159</v>
      </c>
      <c r="F5466" t="s">
        <v>14855</v>
      </c>
      <c r="G5466" t="s">
        <v>161</v>
      </c>
      <c r="H5466" t="s">
        <v>144</v>
      </c>
      <c r="I5466" t="s">
        <v>136</v>
      </c>
      <c r="J5466" t="s">
        <v>137</v>
      </c>
      <c r="K5466" t="s">
        <v>162</v>
      </c>
      <c r="L5466" t="s">
        <v>15837</v>
      </c>
      <c r="M5466" t="s">
        <v>15838</v>
      </c>
      <c r="N5466">
        <v>8.5583333330000002</v>
      </c>
      <c r="O5466">
        <v>0</v>
      </c>
      <c r="P5466">
        <v>81</v>
      </c>
      <c r="Q5466">
        <v>0</v>
      </c>
      <c r="R5466">
        <v>17</v>
      </c>
      <c r="S5466">
        <v>0</v>
      </c>
      <c r="T5466">
        <v>16</v>
      </c>
      <c r="U5466">
        <v>0</v>
      </c>
      <c r="V5466">
        <v>0</v>
      </c>
      <c r="W5466">
        <v>0</v>
      </c>
      <c r="X5466">
        <v>105.37433716488295</v>
      </c>
      <c r="Y5466">
        <v>0</v>
      </c>
      <c r="Z5466">
        <v>14.059620076236717</v>
      </c>
      <c r="AA5466">
        <v>0</v>
      </c>
      <c r="AB5466">
        <v>51.571512177678123</v>
      </c>
      <c r="AC5466">
        <v>0</v>
      </c>
      <c r="AD5466">
        <v>0</v>
      </c>
      <c r="AE5466">
        <v>171.00546941879779</v>
      </c>
    </row>
    <row r="5467" spans="1:31" x14ac:dyDescent="0.3">
      <c r="A5467">
        <v>2463569</v>
      </c>
      <c r="B5467">
        <v>1</v>
      </c>
      <c r="C5467" t="s">
        <v>81</v>
      </c>
      <c r="D5467" t="s">
        <v>127</v>
      </c>
      <c r="E5467" t="s">
        <v>132</v>
      </c>
      <c r="F5467" t="s">
        <v>15839</v>
      </c>
      <c r="G5467" t="s">
        <v>149</v>
      </c>
      <c r="H5467" t="s">
        <v>135</v>
      </c>
      <c r="I5467" t="s">
        <v>136</v>
      </c>
      <c r="J5467" t="s">
        <v>137</v>
      </c>
      <c r="K5467" t="s">
        <v>138</v>
      </c>
      <c r="L5467" t="s">
        <v>15840</v>
      </c>
      <c r="M5467" t="s">
        <v>15841</v>
      </c>
      <c r="N5467">
        <v>2.9052777769999998</v>
      </c>
      <c r="O5467">
        <v>0</v>
      </c>
      <c r="P5467">
        <v>788</v>
      </c>
      <c r="Q5467">
        <v>32</v>
      </c>
      <c r="R5467">
        <v>33</v>
      </c>
      <c r="S5467">
        <v>1</v>
      </c>
      <c r="T5467">
        <v>87</v>
      </c>
      <c r="U5467">
        <v>0</v>
      </c>
      <c r="V5467">
        <v>0</v>
      </c>
      <c r="W5467">
        <v>0</v>
      </c>
      <c r="X5467">
        <v>398.06256510285482</v>
      </c>
      <c r="Y5467">
        <v>59.014670807529427</v>
      </c>
      <c r="Z5467">
        <v>11.480462923580737</v>
      </c>
      <c r="AA5467">
        <v>0.16157899374861806</v>
      </c>
      <c r="AB5467">
        <v>189.52220954512794</v>
      </c>
      <c r="AC5467">
        <v>0</v>
      </c>
      <c r="AD5467">
        <v>0</v>
      </c>
      <c r="AE5467">
        <v>658.24148737284156</v>
      </c>
    </row>
    <row r="5468" spans="1:31" x14ac:dyDescent="0.3">
      <c r="A5468">
        <v>2463924</v>
      </c>
      <c r="B5468">
        <v>1</v>
      </c>
      <c r="C5468" t="s">
        <v>80</v>
      </c>
      <c r="D5468" t="s">
        <v>83</v>
      </c>
      <c r="E5468" t="s">
        <v>173</v>
      </c>
      <c r="F5468" t="s">
        <v>15842</v>
      </c>
      <c r="G5468" t="s">
        <v>179</v>
      </c>
      <c r="H5468" t="s">
        <v>144</v>
      </c>
      <c r="I5468" t="s">
        <v>136</v>
      </c>
      <c r="J5468" t="s">
        <v>137</v>
      </c>
      <c r="K5468" t="s">
        <v>138</v>
      </c>
      <c r="L5468" t="s">
        <v>15843</v>
      </c>
      <c r="M5468" t="s">
        <v>15844</v>
      </c>
      <c r="N5468">
        <v>1.624166666</v>
      </c>
      <c r="O5468">
        <v>0</v>
      </c>
      <c r="P5468">
        <v>0</v>
      </c>
      <c r="Q5468">
        <v>0</v>
      </c>
      <c r="R5468">
        <v>0</v>
      </c>
      <c r="S5468">
        <v>0</v>
      </c>
      <c r="T5468">
        <v>1</v>
      </c>
      <c r="U5468">
        <v>0</v>
      </c>
      <c r="V5468">
        <v>0</v>
      </c>
      <c r="W5468">
        <v>0</v>
      </c>
      <c r="X5468">
        <v>0</v>
      </c>
      <c r="Y5468">
        <v>0</v>
      </c>
      <c r="Z5468">
        <v>0</v>
      </c>
      <c r="AA5468">
        <v>0</v>
      </c>
      <c r="AB5468">
        <v>2.8070730459834703</v>
      </c>
      <c r="AC5468">
        <v>0</v>
      </c>
      <c r="AD5468">
        <v>0</v>
      </c>
      <c r="AE5468">
        <v>2.8070730459834703</v>
      </c>
    </row>
    <row r="5469" spans="1:31" x14ac:dyDescent="0.3">
      <c r="A5469">
        <v>2463984</v>
      </c>
      <c r="B5469">
        <v>1</v>
      </c>
      <c r="C5469" t="s">
        <v>80</v>
      </c>
      <c r="D5469" t="s">
        <v>82</v>
      </c>
      <c r="E5469" t="s">
        <v>159</v>
      </c>
      <c r="F5469" t="s">
        <v>15845</v>
      </c>
      <c r="G5469" t="s">
        <v>143</v>
      </c>
      <c r="H5469" t="s">
        <v>144</v>
      </c>
      <c r="I5469" t="s">
        <v>136</v>
      </c>
      <c r="J5469" t="s">
        <v>137</v>
      </c>
      <c r="K5469" t="s">
        <v>138</v>
      </c>
      <c r="L5469" t="s">
        <v>15846</v>
      </c>
      <c r="M5469" t="s">
        <v>15847</v>
      </c>
      <c r="N5469">
        <v>0.276388888</v>
      </c>
      <c r="O5469">
        <v>0</v>
      </c>
      <c r="P5469">
        <v>385</v>
      </c>
      <c r="Q5469">
        <v>0</v>
      </c>
      <c r="R5469">
        <v>0</v>
      </c>
      <c r="S5469">
        <v>0</v>
      </c>
      <c r="T5469">
        <v>155</v>
      </c>
      <c r="U5469">
        <v>0</v>
      </c>
      <c r="V5469">
        <v>0</v>
      </c>
      <c r="W5469">
        <v>0</v>
      </c>
      <c r="X5469">
        <v>36.930432934907145</v>
      </c>
      <c r="Y5469">
        <v>0</v>
      </c>
      <c r="Z5469">
        <v>0</v>
      </c>
      <c r="AA5469">
        <v>0</v>
      </c>
      <c r="AB5469">
        <v>40.950621732930159</v>
      </c>
      <c r="AC5469">
        <v>0</v>
      </c>
      <c r="AD5469">
        <v>0</v>
      </c>
      <c r="AE5469">
        <v>77.881054667837304</v>
      </c>
    </row>
    <row r="5470" spans="1:31" x14ac:dyDescent="0.3">
      <c r="A5470">
        <v>2463732</v>
      </c>
      <c r="B5470">
        <v>1</v>
      </c>
      <c r="C5470" t="s">
        <v>80</v>
      </c>
      <c r="D5470" t="s">
        <v>96</v>
      </c>
      <c r="E5470" t="s">
        <v>173</v>
      </c>
      <c r="F5470" t="s">
        <v>15848</v>
      </c>
      <c r="G5470" t="s">
        <v>179</v>
      </c>
      <c r="H5470" t="s">
        <v>144</v>
      </c>
      <c r="I5470" t="s">
        <v>136</v>
      </c>
      <c r="J5470" t="s">
        <v>137</v>
      </c>
      <c r="K5470" t="s">
        <v>138</v>
      </c>
      <c r="L5470" t="s">
        <v>15849</v>
      </c>
      <c r="M5470" t="s">
        <v>15850</v>
      </c>
      <c r="N5470">
        <v>4.2138888879999996</v>
      </c>
      <c r="O5470">
        <v>0</v>
      </c>
      <c r="P5470">
        <v>1</v>
      </c>
      <c r="Q5470">
        <v>0</v>
      </c>
      <c r="R5470">
        <v>0</v>
      </c>
      <c r="S5470">
        <v>0</v>
      </c>
      <c r="T5470">
        <v>0</v>
      </c>
      <c r="U5470">
        <v>0</v>
      </c>
      <c r="V5470">
        <v>0</v>
      </c>
      <c r="W5470">
        <v>0</v>
      </c>
      <c r="X5470">
        <v>29.602834176985521</v>
      </c>
      <c r="Y5470">
        <v>0</v>
      </c>
      <c r="Z5470">
        <v>0</v>
      </c>
      <c r="AA5470">
        <v>0</v>
      </c>
      <c r="AB5470">
        <v>0</v>
      </c>
      <c r="AC5470">
        <v>0</v>
      </c>
      <c r="AD5470">
        <v>0</v>
      </c>
      <c r="AE5470">
        <v>29.602834176985521</v>
      </c>
    </row>
    <row r="5471" spans="1:31" x14ac:dyDescent="0.3">
      <c r="A5471">
        <v>2463878</v>
      </c>
      <c r="B5471">
        <v>1</v>
      </c>
      <c r="C5471" t="s">
        <v>81</v>
      </c>
      <c r="D5471" t="s">
        <v>128</v>
      </c>
      <c r="E5471" t="s">
        <v>182</v>
      </c>
      <c r="F5471" t="s">
        <v>15851</v>
      </c>
      <c r="G5471" t="s">
        <v>143</v>
      </c>
      <c r="H5471" t="s">
        <v>144</v>
      </c>
      <c r="I5471" t="s">
        <v>136</v>
      </c>
      <c r="J5471" t="s">
        <v>137</v>
      </c>
      <c r="K5471" t="s">
        <v>138</v>
      </c>
      <c r="L5471" t="s">
        <v>15852</v>
      </c>
      <c r="M5471" t="s">
        <v>15853</v>
      </c>
      <c r="N5471">
        <v>3.1294444440000002</v>
      </c>
      <c r="O5471">
        <v>0</v>
      </c>
      <c r="P5471">
        <v>0</v>
      </c>
      <c r="Q5471">
        <v>0</v>
      </c>
      <c r="R5471">
        <v>0</v>
      </c>
      <c r="S5471">
        <v>0</v>
      </c>
      <c r="T5471">
        <v>1</v>
      </c>
      <c r="U5471">
        <v>0</v>
      </c>
      <c r="V5471">
        <v>0</v>
      </c>
      <c r="W5471">
        <v>0</v>
      </c>
      <c r="X5471">
        <v>0</v>
      </c>
      <c r="Y5471">
        <v>0</v>
      </c>
      <c r="Z5471">
        <v>0</v>
      </c>
      <c r="AA5471">
        <v>0</v>
      </c>
      <c r="AB5471">
        <v>5.5795561291775231</v>
      </c>
      <c r="AC5471">
        <v>0</v>
      </c>
      <c r="AD5471">
        <v>0</v>
      </c>
      <c r="AE5471">
        <v>5.5795561291775231</v>
      </c>
    </row>
    <row r="5472" spans="1:31" x14ac:dyDescent="0.3">
      <c r="A5472">
        <v>2463775</v>
      </c>
      <c r="B5472">
        <v>1</v>
      </c>
      <c r="C5472" t="s">
        <v>80</v>
      </c>
      <c r="D5472" t="s">
        <v>95</v>
      </c>
      <c r="E5472" t="s">
        <v>169</v>
      </c>
      <c r="F5472" t="s">
        <v>15854</v>
      </c>
      <c r="G5472" t="s">
        <v>149</v>
      </c>
      <c r="H5472" t="s">
        <v>135</v>
      </c>
      <c r="I5472" t="s">
        <v>136</v>
      </c>
      <c r="J5472" t="s">
        <v>137</v>
      </c>
      <c r="K5472" t="s">
        <v>138</v>
      </c>
      <c r="L5472" t="s">
        <v>15855</v>
      </c>
      <c r="M5472" t="s">
        <v>15856</v>
      </c>
      <c r="N5472">
        <v>1.3805555549999999</v>
      </c>
      <c r="O5472">
        <v>0</v>
      </c>
      <c r="P5472">
        <v>0</v>
      </c>
      <c r="Q5472">
        <v>0</v>
      </c>
      <c r="R5472">
        <v>0</v>
      </c>
      <c r="S5472">
        <v>0</v>
      </c>
      <c r="T5472">
        <v>0</v>
      </c>
      <c r="U5472">
        <v>3</v>
      </c>
      <c r="V5472">
        <v>0</v>
      </c>
      <c r="W5472">
        <v>0</v>
      </c>
      <c r="X5472">
        <v>0</v>
      </c>
      <c r="Y5472">
        <v>0</v>
      </c>
      <c r="Z5472">
        <v>0</v>
      </c>
      <c r="AA5472">
        <v>0</v>
      </c>
      <c r="AB5472">
        <v>0</v>
      </c>
      <c r="AC5472">
        <v>85.930171991157209</v>
      </c>
      <c r="AD5472">
        <v>0</v>
      </c>
      <c r="AE5472">
        <v>85.930171991157209</v>
      </c>
    </row>
    <row r="5473" spans="1:31" x14ac:dyDescent="0.3">
      <c r="A5473">
        <v>2464110</v>
      </c>
      <c r="B5473">
        <v>1</v>
      </c>
      <c r="C5473" t="s">
        <v>81</v>
      </c>
      <c r="D5473" t="s">
        <v>128</v>
      </c>
      <c r="E5473" t="s">
        <v>159</v>
      </c>
      <c r="F5473" t="s">
        <v>5522</v>
      </c>
      <c r="G5473" t="s">
        <v>725</v>
      </c>
      <c r="H5473" t="s">
        <v>144</v>
      </c>
      <c r="I5473" t="s">
        <v>136</v>
      </c>
      <c r="J5473" t="s">
        <v>137</v>
      </c>
      <c r="K5473" t="s">
        <v>138</v>
      </c>
      <c r="L5473" t="s">
        <v>15857</v>
      </c>
      <c r="M5473" t="s">
        <v>15858</v>
      </c>
      <c r="N5473">
        <v>1.521111111</v>
      </c>
      <c r="O5473">
        <v>0</v>
      </c>
      <c r="P5473">
        <v>118</v>
      </c>
      <c r="Q5473">
        <v>0</v>
      </c>
      <c r="R5473">
        <v>1</v>
      </c>
      <c r="S5473">
        <v>0</v>
      </c>
      <c r="T5473">
        <v>4</v>
      </c>
      <c r="U5473">
        <v>0</v>
      </c>
      <c r="V5473">
        <v>0</v>
      </c>
      <c r="W5473">
        <v>0</v>
      </c>
      <c r="X5473">
        <v>45.405737377771807</v>
      </c>
      <c r="Y5473">
        <v>0</v>
      </c>
      <c r="Z5473">
        <v>5.6524974403327238E-2</v>
      </c>
      <c r="AA5473">
        <v>0</v>
      </c>
      <c r="AB5473">
        <v>2.807596314164245</v>
      </c>
      <c r="AC5473">
        <v>0</v>
      </c>
      <c r="AD5473">
        <v>0</v>
      </c>
      <c r="AE5473">
        <v>48.269858666339374</v>
      </c>
    </row>
    <row r="5474" spans="1:31" x14ac:dyDescent="0.3">
      <c r="A5474">
        <v>2463967</v>
      </c>
      <c r="B5474">
        <v>1</v>
      </c>
      <c r="C5474" t="s">
        <v>80</v>
      </c>
      <c r="D5474" t="s">
        <v>105</v>
      </c>
      <c r="E5474" t="s">
        <v>141</v>
      </c>
      <c r="F5474" t="s">
        <v>15859</v>
      </c>
      <c r="G5474" t="s">
        <v>156</v>
      </c>
      <c r="H5474" t="s">
        <v>144</v>
      </c>
      <c r="I5474" t="s">
        <v>136</v>
      </c>
      <c r="J5474" t="s">
        <v>137</v>
      </c>
      <c r="K5474" t="s">
        <v>138</v>
      </c>
      <c r="L5474" t="s">
        <v>15860</v>
      </c>
      <c r="M5474" t="s">
        <v>15861</v>
      </c>
      <c r="N5474">
        <v>4.278611111</v>
      </c>
      <c r="O5474">
        <v>0</v>
      </c>
      <c r="P5474">
        <v>122</v>
      </c>
      <c r="Q5474">
        <v>0</v>
      </c>
      <c r="R5474">
        <v>0</v>
      </c>
      <c r="S5474">
        <v>0</v>
      </c>
      <c r="T5474">
        <v>3</v>
      </c>
      <c r="U5474">
        <v>0</v>
      </c>
      <c r="V5474">
        <v>0</v>
      </c>
      <c r="W5474">
        <v>0</v>
      </c>
      <c r="X5474">
        <v>191.68481580801134</v>
      </c>
      <c r="Y5474">
        <v>0</v>
      </c>
      <c r="Z5474">
        <v>0</v>
      </c>
      <c r="AA5474">
        <v>0</v>
      </c>
      <c r="AB5474">
        <v>7.6690171571385317</v>
      </c>
      <c r="AC5474">
        <v>0</v>
      </c>
      <c r="AD5474">
        <v>0</v>
      </c>
      <c r="AE5474">
        <v>199.35383296514988</v>
      </c>
    </row>
    <row r="5475" spans="1:31" x14ac:dyDescent="0.3">
      <c r="A5475">
        <v>2463712</v>
      </c>
      <c r="B5475">
        <v>1</v>
      </c>
      <c r="C5475" t="s">
        <v>80</v>
      </c>
      <c r="D5475" t="s">
        <v>96</v>
      </c>
      <c r="E5475" t="s">
        <v>173</v>
      </c>
      <c r="F5475" t="s">
        <v>15862</v>
      </c>
      <c r="G5475" t="s">
        <v>175</v>
      </c>
      <c r="H5475" t="s">
        <v>144</v>
      </c>
      <c r="I5475" t="s">
        <v>136</v>
      </c>
      <c r="J5475" t="s">
        <v>137</v>
      </c>
      <c r="K5475" t="s">
        <v>138</v>
      </c>
      <c r="L5475" t="s">
        <v>15863</v>
      </c>
      <c r="M5475" t="s">
        <v>15864</v>
      </c>
      <c r="N5475">
        <v>3.1772222220000002</v>
      </c>
      <c r="O5475">
        <v>0</v>
      </c>
      <c r="P5475">
        <v>2</v>
      </c>
      <c r="Q5475">
        <v>0</v>
      </c>
      <c r="R5475">
        <v>0</v>
      </c>
      <c r="S5475">
        <v>0</v>
      </c>
      <c r="T5475">
        <v>0</v>
      </c>
      <c r="U5475">
        <v>0</v>
      </c>
      <c r="V5475">
        <v>0</v>
      </c>
      <c r="W5475">
        <v>0</v>
      </c>
      <c r="X5475">
        <v>1.5008163440358611</v>
      </c>
      <c r="Y5475">
        <v>0</v>
      </c>
      <c r="Z5475">
        <v>0</v>
      </c>
      <c r="AA5475">
        <v>0</v>
      </c>
      <c r="AB5475">
        <v>0</v>
      </c>
      <c r="AC5475">
        <v>0</v>
      </c>
      <c r="AD5475">
        <v>0</v>
      </c>
      <c r="AE5475">
        <v>1.5008163440358611</v>
      </c>
    </row>
    <row r="5476" spans="1:31" x14ac:dyDescent="0.3">
      <c r="A5476">
        <v>2463612</v>
      </c>
      <c r="B5476">
        <v>1</v>
      </c>
      <c r="C5476" t="s">
        <v>81</v>
      </c>
      <c r="D5476" t="s">
        <v>120</v>
      </c>
      <c r="E5476" t="s">
        <v>147</v>
      </c>
      <c r="F5476" t="s">
        <v>15865</v>
      </c>
      <c r="G5476" t="s">
        <v>149</v>
      </c>
      <c r="H5476" t="s">
        <v>135</v>
      </c>
      <c r="I5476" t="s">
        <v>136</v>
      </c>
      <c r="J5476" t="s">
        <v>137</v>
      </c>
      <c r="K5476" t="s">
        <v>138</v>
      </c>
      <c r="L5476" t="s">
        <v>15866</v>
      </c>
      <c r="M5476" t="s">
        <v>15867</v>
      </c>
      <c r="N5476">
        <v>0.43277777699999997</v>
      </c>
      <c r="O5476">
        <v>0</v>
      </c>
      <c r="P5476">
        <v>0</v>
      </c>
      <c r="Q5476">
        <v>39</v>
      </c>
      <c r="R5476">
        <v>40</v>
      </c>
      <c r="S5476">
        <v>2</v>
      </c>
      <c r="T5476">
        <v>3</v>
      </c>
      <c r="U5476">
        <v>0</v>
      </c>
      <c r="V5476">
        <v>0</v>
      </c>
      <c r="W5476">
        <v>0</v>
      </c>
      <c r="X5476">
        <v>0</v>
      </c>
      <c r="Y5476">
        <v>7.9277944960366131</v>
      </c>
      <c r="Z5476">
        <v>8.3739789189591978</v>
      </c>
      <c r="AA5476">
        <v>1.1138181369092939</v>
      </c>
      <c r="AB5476">
        <v>3.5279003302167817</v>
      </c>
      <c r="AC5476">
        <v>0</v>
      </c>
      <c r="AD5476">
        <v>0</v>
      </c>
      <c r="AE5476">
        <v>20.943491882121887</v>
      </c>
    </row>
    <row r="5477" spans="1:31" x14ac:dyDescent="0.3">
      <c r="A5477">
        <v>2463655</v>
      </c>
      <c r="B5477">
        <v>1</v>
      </c>
      <c r="C5477" t="s">
        <v>80</v>
      </c>
      <c r="D5477" t="s">
        <v>101</v>
      </c>
      <c r="E5477" t="s">
        <v>132</v>
      </c>
      <c r="F5477" t="s">
        <v>6970</v>
      </c>
      <c r="G5477" t="s">
        <v>226</v>
      </c>
      <c r="H5477" t="s">
        <v>135</v>
      </c>
      <c r="I5477" t="s">
        <v>136</v>
      </c>
      <c r="J5477" t="s">
        <v>137</v>
      </c>
      <c r="K5477" t="s">
        <v>162</v>
      </c>
      <c r="L5477" t="s">
        <v>15868</v>
      </c>
      <c r="M5477" t="s">
        <v>15869</v>
      </c>
      <c r="N5477">
        <v>2.4388888880000001</v>
      </c>
      <c r="O5477">
        <v>0</v>
      </c>
      <c r="P5477">
        <v>2358</v>
      </c>
      <c r="Q5477">
        <v>0</v>
      </c>
      <c r="R5477">
        <v>16</v>
      </c>
      <c r="S5477">
        <v>1</v>
      </c>
      <c r="T5477">
        <v>212</v>
      </c>
      <c r="U5477">
        <v>0</v>
      </c>
      <c r="V5477">
        <v>0</v>
      </c>
      <c r="W5477">
        <v>0</v>
      </c>
      <c r="X5477">
        <v>2551.5475769722143</v>
      </c>
      <c r="Y5477">
        <v>0</v>
      </c>
      <c r="Z5477">
        <v>9.8985340408801168</v>
      </c>
      <c r="AA5477">
        <v>6.851157767869239</v>
      </c>
      <c r="AB5477">
        <v>822.00821545691099</v>
      </c>
      <c r="AC5477">
        <v>0</v>
      </c>
      <c r="AD5477">
        <v>0</v>
      </c>
      <c r="AE5477">
        <v>3390.3054842378742</v>
      </c>
    </row>
    <row r="5478" spans="1:31" x14ac:dyDescent="0.3">
      <c r="A5478">
        <v>2463904</v>
      </c>
      <c r="B5478">
        <v>1</v>
      </c>
      <c r="C5478" t="s">
        <v>81</v>
      </c>
      <c r="D5478" t="s">
        <v>112</v>
      </c>
      <c r="E5478" t="s">
        <v>141</v>
      </c>
      <c r="F5478" t="s">
        <v>15870</v>
      </c>
      <c r="G5478" t="s">
        <v>156</v>
      </c>
      <c r="H5478" t="s">
        <v>144</v>
      </c>
      <c r="I5478" t="s">
        <v>136</v>
      </c>
      <c r="J5478" t="s">
        <v>137</v>
      </c>
      <c r="K5478" t="s">
        <v>138</v>
      </c>
      <c r="L5478" t="s">
        <v>15871</v>
      </c>
      <c r="M5478" t="s">
        <v>15872</v>
      </c>
      <c r="N5478">
        <v>4.1569444439999996</v>
      </c>
      <c r="O5478">
        <v>0</v>
      </c>
      <c r="P5478">
        <v>7</v>
      </c>
      <c r="Q5478">
        <v>0</v>
      </c>
      <c r="R5478">
        <v>3</v>
      </c>
      <c r="S5478">
        <v>0</v>
      </c>
      <c r="T5478">
        <v>0</v>
      </c>
      <c r="U5478">
        <v>0</v>
      </c>
      <c r="V5478">
        <v>0</v>
      </c>
      <c r="W5478">
        <v>0</v>
      </c>
      <c r="X5478">
        <v>2.214643319521874</v>
      </c>
      <c r="Y5478">
        <v>0</v>
      </c>
      <c r="Z5478">
        <v>0.56348963111640316</v>
      </c>
      <c r="AA5478">
        <v>0</v>
      </c>
      <c r="AB5478">
        <v>0</v>
      </c>
      <c r="AC5478">
        <v>0</v>
      </c>
      <c r="AD5478">
        <v>0</v>
      </c>
      <c r="AE5478">
        <v>2.7781329506382773</v>
      </c>
    </row>
    <row r="5479" spans="1:31" x14ac:dyDescent="0.3">
      <c r="A5479">
        <v>2463787</v>
      </c>
      <c r="B5479">
        <v>1</v>
      </c>
      <c r="C5479" t="s">
        <v>80</v>
      </c>
      <c r="D5479" t="s">
        <v>99</v>
      </c>
      <c r="E5479" t="s">
        <v>141</v>
      </c>
      <c r="F5479" t="s">
        <v>15873</v>
      </c>
      <c r="G5479" t="s">
        <v>156</v>
      </c>
      <c r="H5479" t="s">
        <v>144</v>
      </c>
      <c r="I5479" t="s">
        <v>136</v>
      </c>
      <c r="J5479" t="s">
        <v>137</v>
      </c>
      <c r="K5479" t="s">
        <v>138</v>
      </c>
      <c r="L5479" t="s">
        <v>15874</v>
      </c>
      <c r="M5479" t="s">
        <v>15875</v>
      </c>
      <c r="N5479">
        <v>1.8330555550000001</v>
      </c>
      <c r="O5479">
        <v>0</v>
      </c>
      <c r="P5479">
        <v>70</v>
      </c>
      <c r="Q5479">
        <v>0</v>
      </c>
      <c r="R5479">
        <v>1</v>
      </c>
      <c r="S5479">
        <v>0</v>
      </c>
      <c r="T5479">
        <v>11</v>
      </c>
      <c r="U5479">
        <v>0</v>
      </c>
      <c r="V5479">
        <v>0</v>
      </c>
      <c r="W5479">
        <v>0</v>
      </c>
      <c r="X5479">
        <v>35.529464428878541</v>
      </c>
      <c r="Y5479">
        <v>0</v>
      </c>
      <c r="Z5479">
        <v>0</v>
      </c>
      <c r="AA5479">
        <v>0</v>
      </c>
      <c r="AB5479">
        <v>18.517381207008157</v>
      </c>
      <c r="AC5479">
        <v>0</v>
      </c>
      <c r="AD5479">
        <v>0</v>
      </c>
      <c r="AE5479">
        <v>54.046845635886697</v>
      </c>
    </row>
    <row r="5480" spans="1:31" x14ac:dyDescent="0.3">
      <c r="A5480">
        <v>2463618</v>
      </c>
      <c r="B5480">
        <v>1</v>
      </c>
      <c r="C5480" t="s">
        <v>80</v>
      </c>
      <c r="D5480" t="s">
        <v>99</v>
      </c>
      <c r="E5480" t="s">
        <v>173</v>
      </c>
      <c r="F5480" t="s">
        <v>15876</v>
      </c>
      <c r="G5480" t="s">
        <v>175</v>
      </c>
      <c r="H5480" t="s">
        <v>144</v>
      </c>
      <c r="I5480" t="s">
        <v>136</v>
      </c>
      <c r="J5480" t="s">
        <v>137</v>
      </c>
      <c r="K5480" t="s">
        <v>138</v>
      </c>
      <c r="L5480" t="s">
        <v>15877</v>
      </c>
      <c r="M5480" t="s">
        <v>15878</v>
      </c>
      <c r="N5480">
        <v>1.0738888879999999</v>
      </c>
      <c r="O5480">
        <v>0</v>
      </c>
      <c r="P5480">
        <v>1</v>
      </c>
      <c r="Q5480">
        <v>0</v>
      </c>
      <c r="R5480">
        <v>0</v>
      </c>
      <c r="S5480">
        <v>0</v>
      </c>
      <c r="T5480">
        <v>0</v>
      </c>
      <c r="U5480">
        <v>0</v>
      </c>
      <c r="V5480">
        <v>0</v>
      </c>
      <c r="W5480">
        <v>0</v>
      </c>
      <c r="X5480">
        <v>9.1380774935280198E-2</v>
      </c>
      <c r="Y5480">
        <v>0</v>
      </c>
      <c r="Z5480">
        <v>0</v>
      </c>
      <c r="AA5480">
        <v>0</v>
      </c>
      <c r="AB5480">
        <v>0</v>
      </c>
      <c r="AC5480">
        <v>0</v>
      </c>
      <c r="AD5480">
        <v>0</v>
      </c>
      <c r="AE5480">
        <v>9.1380774935280198E-2</v>
      </c>
    </row>
    <row r="5481" spans="1:31" x14ac:dyDescent="0.3">
      <c r="A5481">
        <v>2463741</v>
      </c>
      <c r="B5481">
        <v>1</v>
      </c>
      <c r="C5481" t="s">
        <v>80</v>
      </c>
      <c r="D5481" t="s">
        <v>90</v>
      </c>
      <c r="E5481" t="s">
        <v>141</v>
      </c>
      <c r="F5481" t="s">
        <v>15879</v>
      </c>
      <c r="G5481" t="s">
        <v>156</v>
      </c>
      <c r="H5481" t="s">
        <v>144</v>
      </c>
      <c r="I5481" t="s">
        <v>136</v>
      </c>
      <c r="J5481" t="s">
        <v>137</v>
      </c>
      <c r="K5481" t="s">
        <v>138</v>
      </c>
      <c r="L5481" t="s">
        <v>15880</v>
      </c>
      <c r="M5481" t="s">
        <v>15881</v>
      </c>
      <c r="N5481">
        <v>0.58444444399999995</v>
      </c>
      <c r="O5481">
        <v>0</v>
      </c>
      <c r="P5481">
        <v>146</v>
      </c>
      <c r="Q5481">
        <v>0</v>
      </c>
      <c r="R5481">
        <v>0</v>
      </c>
      <c r="S5481">
        <v>0</v>
      </c>
      <c r="T5481">
        <v>43</v>
      </c>
      <c r="U5481">
        <v>0</v>
      </c>
      <c r="V5481">
        <v>0</v>
      </c>
      <c r="W5481">
        <v>0</v>
      </c>
      <c r="X5481">
        <v>28.295742966165026</v>
      </c>
      <c r="Y5481">
        <v>0</v>
      </c>
      <c r="Z5481">
        <v>0</v>
      </c>
      <c r="AA5481">
        <v>0</v>
      </c>
      <c r="AB5481">
        <v>11.809859717035266</v>
      </c>
      <c r="AC5481">
        <v>0</v>
      </c>
      <c r="AD5481">
        <v>0</v>
      </c>
      <c r="AE5481">
        <v>40.105602683200289</v>
      </c>
    </row>
    <row r="5482" spans="1:31" x14ac:dyDescent="0.3">
      <c r="A5482">
        <v>2463595</v>
      </c>
      <c r="B5482">
        <v>1</v>
      </c>
      <c r="C5482" t="s">
        <v>80</v>
      </c>
      <c r="D5482" t="s">
        <v>105</v>
      </c>
      <c r="E5482" t="s">
        <v>173</v>
      </c>
      <c r="F5482" t="s">
        <v>15882</v>
      </c>
      <c r="G5482" t="s">
        <v>179</v>
      </c>
      <c r="H5482" t="s">
        <v>144</v>
      </c>
      <c r="I5482" t="s">
        <v>136</v>
      </c>
      <c r="J5482" t="s">
        <v>137</v>
      </c>
      <c r="K5482" t="s">
        <v>138</v>
      </c>
      <c r="L5482" t="s">
        <v>15883</v>
      </c>
      <c r="M5482" t="s">
        <v>15884</v>
      </c>
      <c r="N5482">
        <v>1.0647222220000001</v>
      </c>
      <c r="O5482">
        <v>0</v>
      </c>
      <c r="P5482">
        <v>10</v>
      </c>
      <c r="Q5482">
        <v>0</v>
      </c>
      <c r="R5482">
        <v>0</v>
      </c>
      <c r="S5482">
        <v>0</v>
      </c>
      <c r="T5482">
        <v>0</v>
      </c>
      <c r="U5482">
        <v>0</v>
      </c>
      <c r="V5482">
        <v>0</v>
      </c>
      <c r="W5482">
        <v>0</v>
      </c>
      <c r="X5482">
        <v>4.5117386435126665</v>
      </c>
      <c r="Y5482">
        <v>0</v>
      </c>
      <c r="Z5482">
        <v>0</v>
      </c>
      <c r="AA5482">
        <v>0</v>
      </c>
      <c r="AB5482">
        <v>0</v>
      </c>
      <c r="AC5482">
        <v>0</v>
      </c>
      <c r="AD5482">
        <v>0</v>
      </c>
      <c r="AE5482">
        <v>4.5117386435126665</v>
      </c>
    </row>
    <row r="5483" spans="1:31" x14ac:dyDescent="0.3">
      <c r="A5483">
        <v>2463532</v>
      </c>
      <c r="B5483">
        <v>1</v>
      </c>
      <c r="C5483" t="s">
        <v>80</v>
      </c>
      <c r="D5483" t="s">
        <v>88</v>
      </c>
      <c r="E5483" t="s">
        <v>173</v>
      </c>
      <c r="F5483" t="s">
        <v>14934</v>
      </c>
      <c r="G5483" t="s">
        <v>179</v>
      </c>
      <c r="H5483" t="s">
        <v>144</v>
      </c>
      <c r="I5483" t="s">
        <v>136</v>
      </c>
      <c r="J5483" t="s">
        <v>137</v>
      </c>
      <c r="K5483" t="s">
        <v>138</v>
      </c>
      <c r="L5483" t="s">
        <v>15885</v>
      </c>
      <c r="M5483" t="s">
        <v>15886</v>
      </c>
      <c r="N5483">
        <v>1.915</v>
      </c>
      <c r="O5483">
        <v>0</v>
      </c>
      <c r="P5483">
        <v>32</v>
      </c>
      <c r="Q5483">
        <v>0</v>
      </c>
      <c r="R5483">
        <v>0</v>
      </c>
      <c r="S5483">
        <v>0</v>
      </c>
      <c r="T5483">
        <v>1</v>
      </c>
      <c r="U5483">
        <v>0</v>
      </c>
      <c r="V5483">
        <v>0</v>
      </c>
      <c r="W5483">
        <v>0</v>
      </c>
      <c r="X5483">
        <v>17.045529794157002</v>
      </c>
      <c r="Y5483">
        <v>0</v>
      </c>
      <c r="Z5483">
        <v>0</v>
      </c>
      <c r="AA5483">
        <v>0</v>
      </c>
      <c r="AB5483">
        <v>0.5173050711053816</v>
      </c>
      <c r="AC5483">
        <v>0</v>
      </c>
      <c r="AD5483">
        <v>0</v>
      </c>
      <c r="AE5483">
        <v>17.562834865262385</v>
      </c>
    </row>
    <row r="5484" spans="1:31" x14ac:dyDescent="0.3">
      <c r="A5484">
        <v>2463887</v>
      </c>
      <c r="B5484">
        <v>1</v>
      </c>
      <c r="C5484" t="s">
        <v>81</v>
      </c>
      <c r="D5484" t="s">
        <v>112</v>
      </c>
      <c r="E5484" t="s">
        <v>169</v>
      </c>
      <c r="F5484" t="s">
        <v>387</v>
      </c>
      <c r="G5484" t="s">
        <v>149</v>
      </c>
      <c r="H5484" t="s">
        <v>135</v>
      </c>
      <c r="I5484" t="s">
        <v>660</v>
      </c>
      <c r="J5484" t="s">
        <v>137</v>
      </c>
      <c r="K5484" t="s">
        <v>138</v>
      </c>
      <c r="L5484" t="s">
        <v>15887</v>
      </c>
      <c r="M5484" t="s">
        <v>15888</v>
      </c>
      <c r="N5484">
        <v>3.8888888000000003E-2</v>
      </c>
      <c r="O5484">
        <v>0</v>
      </c>
      <c r="P5484">
        <v>3</v>
      </c>
      <c r="Q5484">
        <v>13</v>
      </c>
      <c r="R5484">
        <v>68</v>
      </c>
      <c r="S5484">
        <v>6</v>
      </c>
      <c r="T5484">
        <v>7</v>
      </c>
      <c r="U5484">
        <v>0</v>
      </c>
      <c r="V5484">
        <v>0</v>
      </c>
      <c r="W5484">
        <v>0</v>
      </c>
      <c r="X5484">
        <v>4.0518489077437651E-2</v>
      </c>
      <c r="Y5484">
        <v>12.010884416915395</v>
      </c>
      <c r="Z5484">
        <v>1.391382236426939</v>
      </c>
      <c r="AA5484">
        <v>0.70932227147513771</v>
      </c>
      <c r="AB5484">
        <v>0.3648872799506247</v>
      </c>
      <c r="AC5484">
        <v>0</v>
      </c>
      <c r="AD5484">
        <v>0</v>
      </c>
      <c r="AE5484">
        <v>14.516994693845533</v>
      </c>
    </row>
    <row r="5485" spans="1:31" x14ac:dyDescent="0.3">
      <c r="A5485">
        <v>2463973</v>
      </c>
      <c r="B5485">
        <v>1</v>
      </c>
      <c r="C5485" t="s">
        <v>80</v>
      </c>
      <c r="D5485" t="s">
        <v>96</v>
      </c>
      <c r="E5485" t="s">
        <v>182</v>
      </c>
      <c r="F5485" t="s">
        <v>14090</v>
      </c>
      <c r="G5485" t="s">
        <v>410</v>
      </c>
      <c r="H5485" t="s">
        <v>144</v>
      </c>
      <c r="I5485" t="s">
        <v>136</v>
      </c>
      <c r="J5485" t="s">
        <v>137</v>
      </c>
      <c r="K5485" t="s">
        <v>138</v>
      </c>
      <c r="L5485" t="s">
        <v>15889</v>
      </c>
      <c r="M5485" t="s">
        <v>15890</v>
      </c>
      <c r="N5485">
        <v>6.6613888880000003</v>
      </c>
      <c r="O5485">
        <v>0</v>
      </c>
      <c r="P5485">
        <v>25</v>
      </c>
      <c r="Q5485">
        <v>0</v>
      </c>
      <c r="R5485">
        <v>0</v>
      </c>
      <c r="S5485">
        <v>0</v>
      </c>
      <c r="T5485">
        <v>0</v>
      </c>
      <c r="U5485">
        <v>0</v>
      </c>
      <c r="V5485">
        <v>0</v>
      </c>
      <c r="W5485">
        <v>0</v>
      </c>
      <c r="X5485">
        <v>12.232230048818906</v>
      </c>
      <c r="Y5485">
        <v>0</v>
      </c>
      <c r="Z5485">
        <v>0</v>
      </c>
      <c r="AA5485">
        <v>0</v>
      </c>
      <c r="AB5485">
        <v>0</v>
      </c>
      <c r="AC5485">
        <v>0</v>
      </c>
      <c r="AD5485">
        <v>0</v>
      </c>
      <c r="AE5485">
        <v>12.232230048818906</v>
      </c>
    </row>
    <row r="5486" spans="1:31" x14ac:dyDescent="0.3">
      <c r="A5486">
        <v>2463870</v>
      </c>
      <c r="B5486">
        <v>1</v>
      </c>
      <c r="C5486" t="s">
        <v>80</v>
      </c>
      <c r="D5486" t="s">
        <v>96</v>
      </c>
      <c r="E5486" t="s">
        <v>159</v>
      </c>
      <c r="F5486" t="s">
        <v>15891</v>
      </c>
      <c r="G5486" t="s">
        <v>310</v>
      </c>
      <c r="H5486" t="s">
        <v>144</v>
      </c>
      <c r="I5486" t="s">
        <v>136</v>
      </c>
      <c r="J5486" t="s">
        <v>137</v>
      </c>
      <c r="K5486" t="s">
        <v>138</v>
      </c>
      <c r="L5486" t="s">
        <v>15892</v>
      </c>
      <c r="M5486" t="s">
        <v>15893</v>
      </c>
      <c r="N5486">
        <v>0.52111111099999996</v>
      </c>
      <c r="O5486">
        <v>0</v>
      </c>
      <c r="P5486">
        <v>50</v>
      </c>
      <c r="Q5486">
        <v>0</v>
      </c>
      <c r="R5486">
        <v>1</v>
      </c>
      <c r="S5486">
        <v>0</v>
      </c>
      <c r="T5486">
        <v>17</v>
      </c>
      <c r="U5486">
        <v>0</v>
      </c>
      <c r="V5486">
        <v>0</v>
      </c>
      <c r="W5486">
        <v>0</v>
      </c>
      <c r="X5486">
        <v>24.897751295310147</v>
      </c>
      <c r="Y5486">
        <v>0</v>
      </c>
      <c r="Z5486">
        <v>0.77786925726105971</v>
      </c>
      <c r="AA5486">
        <v>0</v>
      </c>
      <c r="AB5486">
        <v>7.7090656050587905</v>
      </c>
      <c r="AC5486">
        <v>0</v>
      </c>
      <c r="AD5486">
        <v>0</v>
      </c>
      <c r="AE5486">
        <v>33.38468615763</v>
      </c>
    </row>
    <row r="5487" spans="1:31" x14ac:dyDescent="0.3">
      <c r="A5487">
        <v>2463538</v>
      </c>
      <c r="B5487">
        <v>1</v>
      </c>
      <c r="C5487" t="s">
        <v>80</v>
      </c>
      <c r="D5487" t="s">
        <v>103</v>
      </c>
      <c r="E5487" t="s">
        <v>173</v>
      </c>
      <c r="F5487" t="s">
        <v>15360</v>
      </c>
      <c r="G5487" t="s">
        <v>179</v>
      </c>
      <c r="H5487" t="s">
        <v>144</v>
      </c>
      <c r="I5487" t="s">
        <v>136</v>
      </c>
      <c r="J5487" t="s">
        <v>137</v>
      </c>
      <c r="K5487" t="s">
        <v>138</v>
      </c>
      <c r="L5487" t="s">
        <v>15894</v>
      </c>
      <c r="M5487" t="s">
        <v>15895</v>
      </c>
      <c r="N5487">
        <v>0.65638888799999995</v>
      </c>
      <c r="O5487">
        <v>0</v>
      </c>
      <c r="P5487">
        <v>3</v>
      </c>
      <c r="Q5487">
        <v>0</v>
      </c>
      <c r="R5487">
        <v>0</v>
      </c>
      <c r="S5487">
        <v>0</v>
      </c>
      <c r="T5487">
        <v>0</v>
      </c>
      <c r="U5487">
        <v>0</v>
      </c>
      <c r="V5487">
        <v>0</v>
      </c>
      <c r="W5487">
        <v>0</v>
      </c>
      <c r="X5487">
        <v>0.45722986624131823</v>
      </c>
      <c r="Y5487">
        <v>0</v>
      </c>
      <c r="Z5487">
        <v>0</v>
      </c>
      <c r="AA5487">
        <v>0</v>
      </c>
      <c r="AB5487">
        <v>0</v>
      </c>
      <c r="AC5487">
        <v>0</v>
      </c>
      <c r="AD5487">
        <v>0</v>
      </c>
      <c r="AE5487">
        <v>0.45722986624131823</v>
      </c>
    </row>
    <row r="5488" spans="1:31" x14ac:dyDescent="0.3">
      <c r="A5488">
        <v>2464036</v>
      </c>
      <c r="B5488">
        <v>1</v>
      </c>
      <c r="C5488" t="s">
        <v>81</v>
      </c>
      <c r="D5488" t="s">
        <v>128</v>
      </c>
      <c r="E5488" t="s">
        <v>173</v>
      </c>
      <c r="F5488" t="s">
        <v>15896</v>
      </c>
      <c r="G5488" t="s">
        <v>461</v>
      </c>
      <c r="H5488" t="s">
        <v>144</v>
      </c>
      <c r="I5488" t="s">
        <v>136</v>
      </c>
      <c r="J5488" t="s">
        <v>137</v>
      </c>
      <c r="K5488" t="s">
        <v>138</v>
      </c>
      <c r="L5488" t="s">
        <v>15897</v>
      </c>
      <c r="M5488" t="s">
        <v>15898</v>
      </c>
      <c r="N5488">
        <v>3.474444444</v>
      </c>
      <c r="O5488">
        <v>0</v>
      </c>
      <c r="P5488">
        <v>9</v>
      </c>
      <c r="Q5488">
        <v>0</v>
      </c>
      <c r="R5488">
        <v>0</v>
      </c>
      <c r="S5488">
        <v>0</v>
      </c>
      <c r="T5488">
        <v>2</v>
      </c>
      <c r="U5488">
        <v>0</v>
      </c>
      <c r="V5488">
        <v>0</v>
      </c>
      <c r="W5488">
        <v>0</v>
      </c>
      <c r="X5488">
        <v>7.1154341387776503</v>
      </c>
      <c r="Y5488">
        <v>0</v>
      </c>
      <c r="Z5488">
        <v>0</v>
      </c>
      <c r="AA5488">
        <v>0</v>
      </c>
      <c r="AB5488">
        <v>4.2215744528184347</v>
      </c>
      <c r="AC5488">
        <v>0</v>
      </c>
      <c r="AD5488">
        <v>0</v>
      </c>
      <c r="AE5488">
        <v>11.337008591596085</v>
      </c>
    </row>
    <row r="5489" spans="1:31" x14ac:dyDescent="0.3">
      <c r="A5489">
        <v>2463615</v>
      </c>
      <c r="B5489">
        <v>1</v>
      </c>
      <c r="C5489" t="s">
        <v>81</v>
      </c>
      <c r="D5489" t="s">
        <v>128</v>
      </c>
      <c r="E5489" t="s">
        <v>169</v>
      </c>
      <c r="F5489" t="s">
        <v>15899</v>
      </c>
      <c r="G5489" t="s">
        <v>149</v>
      </c>
      <c r="H5489" t="s">
        <v>135</v>
      </c>
      <c r="I5489" t="s">
        <v>136</v>
      </c>
      <c r="J5489" t="s">
        <v>137</v>
      </c>
      <c r="K5489" t="s">
        <v>138</v>
      </c>
      <c r="L5489" t="s">
        <v>15900</v>
      </c>
      <c r="M5489" t="s">
        <v>15901</v>
      </c>
      <c r="N5489">
        <v>1.865277777</v>
      </c>
      <c r="O5489">
        <v>0</v>
      </c>
      <c r="P5489">
        <v>0</v>
      </c>
      <c r="Q5489">
        <v>0</v>
      </c>
      <c r="R5489">
        <v>0</v>
      </c>
      <c r="S5489">
        <v>6</v>
      </c>
      <c r="T5489">
        <v>0</v>
      </c>
      <c r="U5489">
        <v>8</v>
      </c>
      <c r="V5489">
        <v>0</v>
      </c>
      <c r="W5489">
        <v>0</v>
      </c>
      <c r="X5489">
        <v>0</v>
      </c>
      <c r="Y5489">
        <v>0</v>
      </c>
      <c r="Z5489">
        <v>0</v>
      </c>
      <c r="AA5489">
        <v>82.654166122273452</v>
      </c>
      <c r="AB5489">
        <v>0</v>
      </c>
      <c r="AC5489">
        <v>1046.3392371851874</v>
      </c>
      <c r="AD5489">
        <v>0</v>
      </c>
      <c r="AE5489">
        <v>1128.9934033074608</v>
      </c>
    </row>
    <row r="5490" spans="1:31" x14ac:dyDescent="0.3">
      <c r="A5490">
        <v>2463664</v>
      </c>
      <c r="B5490">
        <v>1</v>
      </c>
      <c r="C5490" t="s">
        <v>80</v>
      </c>
      <c r="D5490" t="s">
        <v>96</v>
      </c>
      <c r="E5490" t="s">
        <v>173</v>
      </c>
      <c r="F5490" t="s">
        <v>15902</v>
      </c>
      <c r="G5490" t="s">
        <v>461</v>
      </c>
      <c r="H5490" t="s">
        <v>144</v>
      </c>
      <c r="I5490" t="s">
        <v>136</v>
      </c>
      <c r="J5490" t="s">
        <v>137</v>
      </c>
      <c r="K5490" t="s">
        <v>138</v>
      </c>
      <c r="L5490" t="s">
        <v>15903</v>
      </c>
      <c r="M5490" t="s">
        <v>15904</v>
      </c>
      <c r="N5490">
        <v>2.0469444440000002</v>
      </c>
      <c r="O5490">
        <v>0</v>
      </c>
      <c r="P5490">
        <v>1</v>
      </c>
      <c r="Q5490">
        <v>0</v>
      </c>
      <c r="R5490">
        <v>0</v>
      </c>
      <c r="S5490">
        <v>0</v>
      </c>
      <c r="T5490">
        <v>0</v>
      </c>
      <c r="U5490">
        <v>0</v>
      </c>
      <c r="V5490">
        <v>0</v>
      </c>
      <c r="W5490">
        <v>0</v>
      </c>
      <c r="X5490">
        <v>0.5863730405258093</v>
      </c>
      <c r="Y5490">
        <v>0</v>
      </c>
      <c r="Z5490">
        <v>0</v>
      </c>
      <c r="AA5490">
        <v>0</v>
      </c>
      <c r="AB5490">
        <v>0</v>
      </c>
      <c r="AC5490">
        <v>0</v>
      </c>
      <c r="AD5490">
        <v>0</v>
      </c>
      <c r="AE5490">
        <v>0.5863730405258093</v>
      </c>
    </row>
    <row r="5491" spans="1:31" x14ac:dyDescent="0.3">
      <c r="A5491">
        <v>2463601</v>
      </c>
      <c r="B5491">
        <v>1</v>
      </c>
      <c r="C5491" t="s">
        <v>81</v>
      </c>
      <c r="D5491" t="s">
        <v>119</v>
      </c>
      <c r="E5491" t="s">
        <v>147</v>
      </c>
      <c r="F5491" t="s">
        <v>14939</v>
      </c>
      <c r="G5491" t="s">
        <v>161</v>
      </c>
      <c r="H5491" t="s">
        <v>135</v>
      </c>
      <c r="I5491" t="s">
        <v>136</v>
      </c>
      <c r="J5491" t="s">
        <v>137</v>
      </c>
      <c r="K5491" t="s">
        <v>162</v>
      </c>
      <c r="L5491" t="s">
        <v>15905</v>
      </c>
      <c r="M5491" t="s">
        <v>15906</v>
      </c>
      <c r="N5491">
        <v>8.4600000000000009</v>
      </c>
      <c r="O5491">
        <v>0</v>
      </c>
      <c r="P5491">
        <v>22</v>
      </c>
      <c r="Q5491">
        <v>0</v>
      </c>
      <c r="R5491">
        <v>8</v>
      </c>
      <c r="S5491">
        <v>0</v>
      </c>
      <c r="T5491">
        <v>1</v>
      </c>
      <c r="U5491">
        <v>0</v>
      </c>
      <c r="V5491">
        <v>0</v>
      </c>
      <c r="W5491">
        <v>0</v>
      </c>
      <c r="X5491">
        <v>37.714979954400654</v>
      </c>
      <c r="Y5491">
        <v>0</v>
      </c>
      <c r="Z5491">
        <v>29.794660482383986</v>
      </c>
      <c r="AA5491">
        <v>0</v>
      </c>
      <c r="AB5491">
        <v>0</v>
      </c>
      <c r="AC5491">
        <v>0</v>
      </c>
      <c r="AD5491">
        <v>0</v>
      </c>
      <c r="AE5491">
        <v>67.509640436784636</v>
      </c>
    </row>
    <row r="5492" spans="1:31" x14ac:dyDescent="0.3">
      <c r="A5492">
        <v>2463701</v>
      </c>
      <c r="B5492">
        <v>1</v>
      </c>
      <c r="C5492" t="s">
        <v>80</v>
      </c>
      <c r="D5492" t="s">
        <v>92</v>
      </c>
      <c r="E5492" t="s">
        <v>173</v>
      </c>
      <c r="F5492" t="s">
        <v>15907</v>
      </c>
      <c r="G5492" t="s">
        <v>219</v>
      </c>
      <c r="H5492" t="s">
        <v>144</v>
      </c>
      <c r="I5492" t="s">
        <v>136</v>
      </c>
      <c r="J5492" t="s">
        <v>3</v>
      </c>
      <c r="K5492" t="s">
        <v>138</v>
      </c>
      <c r="L5492" t="s">
        <v>15908</v>
      </c>
      <c r="M5492" t="s">
        <v>15909</v>
      </c>
      <c r="N5492">
        <v>3.4938888879999999</v>
      </c>
      <c r="O5492">
        <v>0</v>
      </c>
      <c r="P5492">
        <v>1</v>
      </c>
      <c r="Q5492">
        <v>0</v>
      </c>
      <c r="R5492">
        <v>0</v>
      </c>
      <c r="S5492">
        <v>0</v>
      </c>
      <c r="T5492">
        <v>0</v>
      </c>
      <c r="U5492">
        <v>0</v>
      </c>
      <c r="V5492">
        <v>0</v>
      </c>
      <c r="W5492">
        <v>0</v>
      </c>
      <c r="X5492">
        <v>0.40115034597662441</v>
      </c>
      <c r="Y5492">
        <v>0</v>
      </c>
      <c r="Z5492">
        <v>0</v>
      </c>
      <c r="AA5492">
        <v>0</v>
      </c>
      <c r="AB5492">
        <v>0</v>
      </c>
      <c r="AC5492">
        <v>0</v>
      </c>
      <c r="AD5492">
        <v>0</v>
      </c>
      <c r="AE5492">
        <v>0.40115034597662441</v>
      </c>
    </row>
    <row r="5493" spans="1:31" x14ac:dyDescent="0.3">
      <c r="A5493">
        <v>2463950</v>
      </c>
      <c r="B5493">
        <v>1</v>
      </c>
      <c r="C5493" t="s">
        <v>81</v>
      </c>
      <c r="D5493" t="s">
        <v>118</v>
      </c>
      <c r="E5493" t="s">
        <v>173</v>
      </c>
      <c r="F5493" t="s">
        <v>15910</v>
      </c>
      <c r="G5493" t="s">
        <v>461</v>
      </c>
      <c r="H5493" t="s">
        <v>144</v>
      </c>
      <c r="I5493" t="s">
        <v>136</v>
      </c>
      <c r="J5493" t="s">
        <v>137</v>
      </c>
      <c r="K5493" t="s">
        <v>138</v>
      </c>
      <c r="L5493" t="s">
        <v>15911</v>
      </c>
      <c r="M5493" t="s">
        <v>15912</v>
      </c>
      <c r="N5493">
        <v>1.279722222</v>
      </c>
      <c r="O5493">
        <v>0</v>
      </c>
      <c r="P5493">
        <v>3</v>
      </c>
      <c r="Q5493">
        <v>0</v>
      </c>
      <c r="R5493">
        <v>0</v>
      </c>
      <c r="S5493">
        <v>0</v>
      </c>
      <c r="T5493">
        <v>2</v>
      </c>
      <c r="U5493">
        <v>0</v>
      </c>
      <c r="V5493">
        <v>0</v>
      </c>
      <c r="W5493">
        <v>0</v>
      </c>
      <c r="X5493">
        <v>0.83709267271284371</v>
      </c>
      <c r="Y5493">
        <v>0</v>
      </c>
      <c r="Z5493">
        <v>0</v>
      </c>
      <c r="AA5493">
        <v>0</v>
      </c>
      <c r="AB5493">
        <v>3.0628347630985413</v>
      </c>
      <c r="AC5493">
        <v>0</v>
      </c>
      <c r="AD5493">
        <v>0</v>
      </c>
      <c r="AE5493">
        <v>3.8999274358113851</v>
      </c>
    </row>
    <row r="5494" spans="1:31" x14ac:dyDescent="0.3">
      <c r="A5494">
        <v>2463850</v>
      </c>
      <c r="B5494">
        <v>1</v>
      </c>
      <c r="C5494" t="s">
        <v>80</v>
      </c>
      <c r="D5494" t="s">
        <v>97</v>
      </c>
      <c r="E5494" t="s">
        <v>141</v>
      </c>
      <c r="F5494" t="s">
        <v>3784</v>
      </c>
      <c r="G5494" t="s">
        <v>1552</v>
      </c>
      <c r="H5494" t="s">
        <v>144</v>
      </c>
      <c r="I5494" t="s">
        <v>136</v>
      </c>
      <c r="J5494" t="s">
        <v>137</v>
      </c>
      <c r="K5494" t="s">
        <v>138</v>
      </c>
      <c r="L5494" t="s">
        <v>15913</v>
      </c>
      <c r="M5494" t="s">
        <v>15914</v>
      </c>
      <c r="N5494">
        <v>1.0747222219999999</v>
      </c>
      <c r="O5494">
        <v>0</v>
      </c>
      <c r="P5494">
        <v>54</v>
      </c>
      <c r="Q5494">
        <v>0</v>
      </c>
      <c r="R5494">
        <v>1</v>
      </c>
      <c r="S5494">
        <v>0</v>
      </c>
      <c r="T5494">
        <v>7</v>
      </c>
      <c r="U5494">
        <v>0</v>
      </c>
      <c r="V5494">
        <v>0</v>
      </c>
      <c r="W5494">
        <v>0</v>
      </c>
      <c r="X5494">
        <v>34.682965856497994</v>
      </c>
      <c r="Y5494">
        <v>0</v>
      </c>
      <c r="Z5494">
        <v>6.3332477601652074E-2</v>
      </c>
      <c r="AA5494">
        <v>0</v>
      </c>
      <c r="AB5494">
        <v>3.0238177650968678</v>
      </c>
      <c r="AC5494">
        <v>0</v>
      </c>
      <c r="AD5494">
        <v>0</v>
      </c>
      <c r="AE5494">
        <v>37.770116099196514</v>
      </c>
    </row>
    <row r="5495" spans="1:31" x14ac:dyDescent="0.3">
      <c r="A5495">
        <v>2463621</v>
      </c>
      <c r="B5495">
        <v>1</v>
      </c>
      <c r="C5495" t="s">
        <v>80</v>
      </c>
      <c r="D5495" t="s">
        <v>88</v>
      </c>
      <c r="E5495" t="s">
        <v>147</v>
      </c>
      <c r="F5495" t="s">
        <v>3342</v>
      </c>
      <c r="G5495" t="s">
        <v>149</v>
      </c>
      <c r="H5495" t="s">
        <v>135</v>
      </c>
      <c r="I5495" t="s">
        <v>136</v>
      </c>
      <c r="J5495" t="s">
        <v>137</v>
      </c>
      <c r="K5495" t="s">
        <v>138</v>
      </c>
      <c r="L5495" t="s">
        <v>15915</v>
      </c>
      <c r="M5495" t="s">
        <v>15916</v>
      </c>
      <c r="N5495">
        <v>0.104444444</v>
      </c>
      <c r="O5495">
        <v>2</v>
      </c>
      <c r="P5495">
        <v>0</v>
      </c>
      <c r="Q5495">
        <v>0</v>
      </c>
      <c r="R5495">
        <v>0</v>
      </c>
      <c r="S5495">
        <v>1</v>
      </c>
      <c r="T5495">
        <v>0</v>
      </c>
      <c r="U5495">
        <v>0</v>
      </c>
      <c r="V5495">
        <v>0</v>
      </c>
      <c r="W5495">
        <v>11.84367947856552</v>
      </c>
      <c r="X5495">
        <v>0</v>
      </c>
      <c r="Y5495">
        <v>0</v>
      </c>
      <c r="Z5495">
        <v>0</v>
      </c>
      <c r="AA5495">
        <v>1.342293496356332</v>
      </c>
      <c r="AB5495">
        <v>0</v>
      </c>
      <c r="AC5495">
        <v>0</v>
      </c>
      <c r="AD5495">
        <v>0</v>
      </c>
      <c r="AE5495">
        <v>13.185972974921851</v>
      </c>
    </row>
    <row r="5496" spans="1:31" x14ac:dyDescent="0.3">
      <c r="A5496">
        <v>2463953</v>
      </c>
      <c r="B5496">
        <v>1</v>
      </c>
      <c r="C5496" t="s">
        <v>80</v>
      </c>
      <c r="D5496" t="s">
        <v>99</v>
      </c>
      <c r="E5496" t="s">
        <v>173</v>
      </c>
      <c r="F5496" t="s">
        <v>15917</v>
      </c>
      <c r="G5496" t="s">
        <v>175</v>
      </c>
      <c r="H5496" t="s">
        <v>144</v>
      </c>
      <c r="I5496" t="s">
        <v>136</v>
      </c>
      <c r="J5496" t="s">
        <v>137</v>
      </c>
      <c r="K5496" t="s">
        <v>138</v>
      </c>
      <c r="L5496" t="s">
        <v>15918</v>
      </c>
      <c r="M5496" t="s">
        <v>15919</v>
      </c>
      <c r="N5496">
        <v>1.1530555549999999</v>
      </c>
      <c r="O5496">
        <v>0</v>
      </c>
      <c r="P5496">
        <v>0</v>
      </c>
      <c r="Q5496">
        <v>0</v>
      </c>
      <c r="R5496">
        <v>0</v>
      </c>
      <c r="S5496">
        <v>0</v>
      </c>
      <c r="T5496">
        <v>1</v>
      </c>
      <c r="U5496">
        <v>0</v>
      </c>
      <c r="V5496">
        <v>0</v>
      </c>
      <c r="W5496">
        <v>0</v>
      </c>
      <c r="X5496">
        <v>0</v>
      </c>
      <c r="Y5496">
        <v>0</v>
      </c>
      <c r="Z5496">
        <v>0</v>
      </c>
      <c r="AA5496">
        <v>0</v>
      </c>
      <c r="AB5496">
        <v>7.707988075239959E-2</v>
      </c>
      <c r="AC5496">
        <v>0</v>
      </c>
      <c r="AD5496">
        <v>0</v>
      </c>
      <c r="AE5496">
        <v>7.707988075239959E-2</v>
      </c>
    </row>
    <row r="5497" spans="1:31" x14ac:dyDescent="0.3">
      <c r="A5497">
        <v>2463598</v>
      </c>
      <c r="B5497">
        <v>1</v>
      </c>
      <c r="C5497" t="s">
        <v>81</v>
      </c>
      <c r="D5497" t="s">
        <v>128</v>
      </c>
      <c r="E5497" t="s">
        <v>132</v>
      </c>
      <c r="F5497" t="s">
        <v>15920</v>
      </c>
      <c r="G5497" t="s">
        <v>226</v>
      </c>
      <c r="H5497" t="s">
        <v>135</v>
      </c>
      <c r="I5497" t="s">
        <v>136</v>
      </c>
      <c r="J5497" t="s">
        <v>137</v>
      </c>
      <c r="K5497" t="s">
        <v>162</v>
      </c>
      <c r="L5497" t="s">
        <v>15921</v>
      </c>
      <c r="M5497" t="s">
        <v>15922</v>
      </c>
      <c r="N5497">
        <v>1.3672222220000001</v>
      </c>
      <c r="O5497">
        <v>0</v>
      </c>
      <c r="P5497">
        <v>244</v>
      </c>
      <c r="Q5497">
        <v>4</v>
      </c>
      <c r="R5497">
        <v>5</v>
      </c>
      <c r="S5497">
        <v>13</v>
      </c>
      <c r="T5497">
        <v>29</v>
      </c>
      <c r="U5497">
        <v>3</v>
      </c>
      <c r="V5497">
        <v>0</v>
      </c>
      <c r="W5497">
        <v>0</v>
      </c>
      <c r="X5497">
        <v>86.243308617494719</v>
      </c>
      <c r="Y5497">
        <v>5.5255540459464392</v>
      </c>
      <c r="Z5497">
        <v>6.8379656432844893</v>
      </c>
      <c r="AA5497">
        <v>72.819643822480018</v>
      </c>
      <c r="AB5497">
        <v>41.050892629708571</v>
      </c>
      <c r="AC5497">
        <v>1277.8887978870391</v>
      </c>
      <c r="AD5497">
        <v>0</v>
      </c>
      <c r="AE5497">
        <v>1490.3661626459534</v>
      </c>
    </row>
    <row r="5498" spans="1:31" x14ac:dyDescent="0.3">
      <c r="A5498">
        <v>2463638</v>
      </c>
      <c r="B5498">
        <v>1</v>
      </c>
      <c r="C5498" t="s">
        <v>80</v>
      </c>
      <c r="D5498" t="s">
        <v>89</v>
      </c>
      <c r="E5498" t="s">
        <v>173</v>
      </c>
      <c r="F5498" t="s">
        <v>15923</v>
      </c>
      <c r="G5498" t="s">
        <v>461</v>
      </c>
      <c r="H5498" t="s">
        <v>144</v>
      </c>
      <c r="I5498" t="s">
        <v>136</v>
      </c>
      <c r="J5498" t="s">
        <v>137</v>
      </c>
      <c r="K5498" t="s">
        <v>138</v>
      </c>
      <c r="L5498" t="s">
        <v>15924</v>
      </c>
      <c r="M5498" t="s">
        <v>15925</v>
      </c>
      <c r="N5498">
        <v>1.995833333</v>
      </c>
      <c r="O5498">
        <v>0</v>
      </c>
      <c r="P5498">
        <v>0</v>
      </c>
      <c r="Q5498">
        <v>0</v>
      </c>
      <c r="R5498">
        <v>0</v>
      </c>
      <c r="S5498">
        <v>0</v>
      </c>
      <c r="T5498">
        <v>0</v>
      </c>
      <c r="U5498">
        <v>0</v>
      </c>
      <c r="V5498">
        <v>1</v>
      </c>
      <c r="W5498">
        <v>0</v>
      </c>
      <c r="X5498">
        <v>0</v>
      </c>
      <c r="Y5498">
        <v>0</v>
      </c>
      <c r="Z5498">
        <v>0</v>
      </c>
      <c r="AA5498">
        <v>0</v>
      </c>
      <c r="AB5498">
        <v>0</v>
      </c>
      <c r="AC5498">
        <v>0</v>
      </c>
      <c r="AD5498">
        <v>232.9758502634962</v>
      </c>
      <c r="AE5498">
        <v>232.9758502634962</v>
      </c>
    </row>
    <row r="5499" spans="1:31" x14ac:dyDescent="0.3">
      <c r="A5499">
        <v>2463581</v>
      </c>
      <c r="B5499">
        <v>1</v>
      </c>
      <c r="C5499" t="s">
        <v>80</v>
      </c>
      <c r="D5499" t="s">
        <v>95</v>
      </c>
      <c r="E5499" t="s">
        <v>141</v>
      </c>
      <c r="F5499" t="s">
        <v>15926</v>
      </c>
      <c r="G5499" t="s">
        <v>6050</v>
      </c>
      <c r="H5499" t="s">
        <v>144</v>
      </c>
      <c r="I5499" t="s">
        <v>136</v>
      </c>
      <c r="J5499" t="s">
        <v>137</v>
      </c>
      <c r="K5499" t="s">
        <v>138</v>
      </c>
      <c r="L5499" t="s">
        <v>15927</v>
      </c>
      <c r="M5499" t="s">
        <v>15928</v>
      </c>
      <c r="N5499">
        <v>1.885</v>
      </c>
      <c r="O5499">
        <v>0</v>
      </c>
      <c r="P5499">
        <v>45</v>
      </c>
      <c r="Q5499">
        <v>0</v>
      </c>
      <c r="R5499">
        <v>2</v>
      </c>
      <c r="S5499">
        <v>0</v>
      </c>
      <c r="T5499">
        <v>1</v>
      </c>
      <c r="U5499">
        <v>0</v>
      </c>
      <c r="V5499">
        <v>0</v>
      </c>
      <c r="W5499">
        <v>0</v>
      </c>
      <c r="X5499">
        <v>10.399862268341186</v>
      </c>
      <c r="Y5499">
        <v>0</v>
      </c>
      <c r="Z5499">
        <v>0.24393109341483171</v>
      </c>
      <c r="AA5499">
        <v>0</v>
      </c>
      <c r="AB5499">
        <v>4.1969459169775885</v>
      </c>
      <c r="AC5499">
        <v>0</v>
      </c>
      <c r="AD5499">
        <v>0</v>
      </c>
      <c r="AE5499">
        <v>14.840739278733606</v>
      </c>
    </row>
    <row r="5500" spans="1:31" x14ac:dyDescent="0.3">
      <c r="A5500">
        <v>2463976</v>
      </c>
      <c r="B5500">
        <v>1</v>
      </c>
      <c r="C5500" t="s">
        <v>80</v>
      </c>
      <c r="D5500" t="s">
        <v>92</v>
      </c>
      <c r="E5500" t="s">
        <v>159</v>
      </c>
      <c r="F5500" t="s">
        <v>15929</v>
      </c>
      <c r="G5500" t="s">
        <v>725</v>
      </c>
      <c r="H5500" t="s">
        <v>144</v>
      </c>
      <c r="I5500" t="s">
        <v>136</v>
      </c>
      <c r="J5500" t="s">
        <v>137</v>
      </c>
      <c r="K5500" t="s">
        <v>138</v>
      </c>
      <c r="L5500" t="s">
        <v>15930</v>
      </c>
      <c r="M5500" t="s">
        <v>15931</v>
      </c>
      <c r="N5500">
        <v>1.228611111</v>
      </c>
      <c r="O5500">
        <v>0</v>
      </c>
      <c r="P5500">
        <v>135</v>
      </c>
      <c r="Q5500">
        <v>0</v>
      </c>
      <c r="R5500">
        <v>0</v>
      </c>
      <c r="S5500">
        <v>0</v>
      </c>
      <c r="T5500">
        <v>6</v>
      </c>
      <c r="U5500">
        <v>0</v>
      </c>
      <c r="V5500">
        <v>0</v>
      </c>
      <c r="W5500">
        <v>0</v>
      </c>
      <c r="X5500">
        <v>28.850882524271015</v>
      </c>
      <c r="Y5500">
        <v>0</v>
      </c>
      <c r="Z5500">
        <v>0</v>
      </c>
      <c r="AA5500">
        <v>0</v>
      </c>
      <c r="AB5500">
        <v>0.24593448330167245</v>
      </c>
      <c r="AC5500">
        <v>0</v>
      </c>
      <c r="AD5500">
        <v>0</v>
      </c>
      <c r="AE5500">
        <v>29.096817007572685</v>
      </c>
    </row>
    <row r="5501" spans="1:31" x14ac:dyDescent="0.3">
      <c r="A5501">
        <v>2463704</v>
      </c>
      <c r="B5501">
        <v>1</v>
      </c>
      <c r="C5501" t="s">
        <v>81</v>
      </c>
      <c r="D5501" t="s">
        <v>123</v>
      </c>
      <c r="E5501" t="s">
        <v>147</v>
      </c>
      <c r="F5501" t="s">
        <v>15932</v>
      </c>
      <c r="G5501" t="s">
        <v>226</v>
      </c>
      <c r="H5501" t="s">
        <v>135</v>
      </c>
      <c r="I5501" t="s">
        <v>136</v>
      </c>
      <c r="J5501" t="s">
        <v>137</v>
      </c>
      <c r="K5501" t="s">
        <v>162</v>
      </c>
      <c r="L5501" t="s">
        <v>15933</v>
      </c>
      <c r="M5501" t="s">
        <v>15934</v>
      </c>
      <c r="N5501">
        <v>3.4327777770000001</v>
      </c>
      <c r="O5501">
        <v>0</v>
      </c>
      <c r="P5501">
        <v>0</v>
      </c>
      <c r="Q5501">
        <v>0</v>
      </c>
      <c r="R5501">
        <v>2</v>
      </c>
      <c r="S5501">
        <v>1</v>
      </c>
      <c r="T5501">
        <v>25</v>
      </c>
      <c r="U5501">
        <v>2</v>
      </c>
      <c r="V5501">
        <v>1</v>
      </c>
      <c r="W5501">
        <v>0</v>
      </c>
      <c r="X5501">
        <v>0</v>
      </c>
      <c r="Y5501">
        <v>0</v>
      </c>
      <c r="Z5501">
        <v>5.3995400784184904</v>
      </c>
      <c r="AA5501">
        <v>812.60082600126339</v>
      </c>
      <c r="AB5501">
        <v>167.30334041405288</v>
      </c>
      <c r="AC5501">
        <v>2715.4150818259163</v>
      </c>
      <c r="AD5501">
        <v>45.486005647386847</v>
      </c>
      <c r="AE5501">
        <v>3746.2047939670379</v>
      </c>
    </row>
    <row r="5502" spans="1:31" x14ac:dyDescent="0.3">
      <c r="A5502">
        <v>2463824</v>
      </c>
      <c r="B5502">
        <v>1</v>
      </c>
      <c r="C5502" t="s">
        <v>80</v>
      </c>
      <c r="D5502" t="s">
        <v>97</v>
      </c>
      <c r="E5502" t="s">
        <v>173</v>
      </c>
      <c r="F5502" t="s">
        <v>15935</v>
      </c>
      <c r="G5502" t="s">
        <v>461</v>
      </c>
      <c r="H5502" t="s">
        <v>144</v>
      </c>
      <c r="I5502" t="s">
        <v>136</v>
      </c>
      <c r="J5502" t="s">
        <v>137</v>
      </c>
      <c r="K5502" t="s">
        <v>138</v>
      </c>
      <c r="L5502" t="s">
        <v>15936</v>
      </c>
      <c r="M5502" t="s">
        <v>15937</v>
      </c>
      <c r="N5502">
        <v>4.585</v>
      </c>
      <c r="O5502">
        <v>0</v>
      </c>
      <c r="P5502">
        <v>1</v>
      </c>
      <c r="Q5502">
        <v>0</v>
      </c>
      <c r="R5502">
        <v>0</v>
      </c>
      <c r="S5502">
        <v>0</v>
      </c>
      <c r="T5502">
        <v>0</v>
      </c>
      <c r="U5502">
        <v>0</v>
      </c>
      <c r="V5502">
        <v>0</v>
      </c>
      <c r="W5502">
        <v>0</v>
      </c>
      <c r="X5502">
        <v>1.8771897557873891</v>
      </c>
      <c r="Y5502">
        <v>0</v>
      </c>
      <c r="Z5502">
        <v>0</v>
      </c>
      <c r="AA5502">
        <v>0</v>
      </c>
      <c r="AB5502">
        <v>0</v>
      </c>
      <c r="AC5502">
        <v>0</v>
      </c>
      <c r="AD5502">
        <v>0</v>
      </c>
      <c r="AE5502">
        <v>1.8771897557873891</v>
      </c>
    </row>
    <row r="5503" spans="1:31" x14ac:dyDescent="0.3">
      <c r="A5503">
        <v>2463518</v>
      </c>
      <c r="B5503">
        <v>1</v>
      </c>
      <c r="C5503" t="s">
        <v>80</v>
      </c>
      <c r="D5503" t="s">
        <v>96</v>
      </c>
      <c r="E5503" t="s">
        <v>173</v>
      </c>
      <c r="F5503" t="s">
        <v>15938</v>
      </c>
      <c r="G5503" t="s">
        <v>175</v>
      </c>
      <c r="H5503" t="s">
        <v>144</v>
      </c>
      <c r="I5503" t="s">
        <v>136</v>
      </c>
      <c r="J5503" t="s">
        <v>137</v>
      </c>
      <c r="K5503" t="s">
        <v>138</v>
      </c>
      <c r="L5503" t="s">
        <v>15939</v>
      </c>
      <c r="M5503" t="s">
        <v>15940</v>
      </c>
      <c r="N5503">
        <v>5.1183333329999998</v>
      </c>
      <c r="O5503">
        <v>0</v>
      </c>
      <c r="P5503">
        <v>1</v>
      </c>
      <c r="Q5503">
        <v>0</v>
      </c>
      <c r="R5503">
        <v>0</v>
      </c>
      <c r="S5503">
        <v>0</v>
      </c>
      <c r="T5503">
        <v>0</v>
      </c>
      <c r="U5503">
        <v>0</v>
      </c>
      <c r="V5503">
        <v>0</v>
      </c>
      <c r="W5503">
        <v>0</v>
      </c>
      <c r="X5503">
        <v>2.3984633763034502</v>
      </c>
      <c r="Y5503">
        <v>0</v>
      </c>
      <c r="Z5503">
        <v>0</v>
      </c>
      <c r="AA5503">
        <v>0</v>
      </c>
      <c r="AB5503">
        <v>0</v>
      </c>
      <c r="AC5503">
        <v>0</v>
      </c>
      <c r="AD5503">
        <v>0</v>
      </c>
      <c r="AE5503">
        <v>2.3984633763034502</v>
      </c>
    </row>
    <row r="5504" spans="1:31" x14ac:dyDescent="0.3">
      <c r="A5504">
        <v>2463990</v>
      </c>
      <c r="B5504">
        <v>1</v>
      </c>
      <c r="C5504" t="s">
        <v>80</v>
      </c>
      <c r="D5504" t="s">
        <v>108</v>
      </c>
      <c r="E5504" t="s">
        <v>141</v>
      </c>
      <c r="F5504" t="s">
        <v>15941</v>
      </c>
      <c r="G5504" t="s">
        <v>200</v>
      </c>
      <c r="H5504" t="s">
        <v>144</v>
      </c>
      <c r="I5504" t="s">
        <v>136</v>
      </c>
      <c r="J5504" t="s">
        <v>137</v>
      </c>
      <c r="K5504" t="s">
        <v>138</v>
      </c>
      <c r="L5504" t="s">
        <v>15942</v>
      </c>
      <c r="M5504" t="s">
        <v>15943</v>
      </c>
      <c r="N5504">
        <v>3.9027777769999998</v>
      </c>
      <c r="O5504">
        <v>0</v>
      </c>
      <c r="P5504">
        <v>2</v>
      </c>
      <c r="Q5504">
        <v>0</v>
      </c>
      <c r="R5504">
        <v>4</v>
      </c>
      <c r="S5504">
        <v>0</v>
      </c>
      <c r="T5504">
        <v>1</v>
      </c>
      <c r="U5504">
        <v>0</v>
      </c>
      <c r="V5504">
        <v>0</v>
      </c>
      <c r="W5504">
        <v>0</v>
      </c>
      <c r="X5504">
        <v>2.0478911824211701</v>
      </c>
      <c r="Y5504">
        <v>0</v>
      </c>
      <c r="Z5504">
        <v>1.3738140131895875</v>
      </c>
      <c r="AA5504">
        <v>0</v>
      </c>
      <c r="AB5504">
        <v>1.8568010035708893</v>
      </c>
      <c r="AC5504">
        <v>0</v>
      </c>
      <c r="AD5504">
        <v>0</v>
      </c>
      <c r="AE5504">
        <v>5.2785061991816473</v>
      </c>
    </row>
    <row r="5505" spans="1:31" x14ac:dyDescent="0.3">
      <c r="A5505">
        <v>2464053</v>
      </c>
      <c r="B5505">
        <v>1</v>
      </c>
      <c r="C5505" t="s">
        <v>80</v>
      </c>
      <c r="D5505" t="s">
        <v>97</v>
      </c>
      <c r="E5505" t="s">
        <v>141</v>
      </c>
      <c r="F5505" t="s">
        <v>14749</v>
      </c>
      <c r="G5505" t="s">
        <v>156</v>
      </c>
      <c r="H5505" t="s">
        <v>144</v>
      </c>
      <c r="I5505" t="s">
        <v>136</v>
      </c>
      <c r="J5505" t="s">
        <v>137</v>
      </c>
      <c r="K5505" t="s">
        <v>138</v>
      </c>
      <c r="L5505" t="s">
        <v>15944</v>
      </c>
      <c r="M5505" t="s">
        <v>15945</v>
      </c>
      <c r="N5505">
        <v>3.863888888</v>
      </c>
      <c r="O5505">
        <v>0</v>
      </c>
      <c r="P5505">
        <v>23</v>
      </c>
      <c r="Q5505">
        <v>0</v>
      </c>
      <c r="R5505">
        <v>8</v>
      </c>
      <c r="S5505">
        <v>0</v>
      </c>
      <c r="T5505">
        <v>4</v>
      </c>
      <c r="U5505">
        <v>0</v>
      </c>
      <c r="V5505">
        <v>0</v>
      </c>
      <c r="W5505">
        <v>0</v>
      </c>
      <c r="X5505">
        <v>40.380786483752942</v>
      </c>
      <c r="Y5505">
        <v>0</v>
      </c>
      <c r="Z5505">
        <v>4.5358490504274762</v>
      </c>
      <c r="AA5505">
        <v>0</v>
      </c>
      <c r="AB5505">
        <v>4.5588886667515984</v>
      </c>
      <c r="AC5505">
        <v>0</v>
      </c>
      <c r="AD5505">
        <v>0</v>
      </c>
      <c r="AE5505">
        <v>49.475524200932014</v>
      </c>
    </row>
    <row r="5506" spans="1:31" x14ac:dyDescent="0.3">
      <c r="A5506">
        <v>2463747</v>
      </c>
      <c r="B5506">
        <v>1</v>
      </c>
      <c r="C5506" t="s">
        <v>80</v>
      </c>
      <c r="D5506" t="s">
        <v>96</v>
      </c>
      <c r="E5506" t="s">
        <v>173</v>
      </c>
      <c r="F5506" t="s">
        <v>15946</v>
      </c>
      <c r="G5506" t="s">
        <v>219</v>
      </c>
      <c r="H5506" t="s">
        <v>144</v>
      </c>
      <c r="I5506" t="s">
        <v>136</v>
      </c>
      <c r="J5506" t="s">
        <v>3</v>
      </c>
      <c r="K5506" t="s">
        <v>138</v>
      </c>
      <c r="L5506" t="s">
        <v>15947</v>
      </c>
      <c r="M5506" t="s">
        <v>15948</v>
      </c>
      <c r="N5506">
        <v>6.1463888879999997</v>
      </c>
      <c r="O5506">
        <v>0</v>
      </c>
      <c r="P5506">
        <v>1</v>
      </c>
      <c r="Q5506">
        <v>0</v>
      </c>
      <c r="R5506">
        <v>0</v>
      </c>
      <c r="S5506">
        <v>0</v>
      </c>
      <c r="T5506">
        <v>0</v>
      </c>
      <c r="U5506">
        <v>0</v>
      </c>
      <c r="V5506">
        <v>0</v>
      </c>
      <c r="W5506">
        <v>0</v>
      </c>
      <c r="X5506">
        <v>1.2192045959700488</v>
      </c>
      <c r="Y5506">
        <v>0</v>
      </c>
      <c r="Z5506">
        <v>0</v>
      </c>
      <c r="AA5506">
        <v>0</v>
      </c>
      <c r="AB5506">
        <v>0</v>
      </c>
      <c r="AC5506">
        <v>0</v>
      </c>
      <c r="AD5506">
        <v>0</v>
      </c>
      <c r="AE5506">
        <v>1.2192045959700488</v>
      </c>
    </row>
    <row r="5507" spans="1:31" x14ac:dyDescent="0.3">
      <c r="A5507">
        <v>2463996</v>
      </c>
      <c r="B5507">
        <v>1</v>
      </c>
      <c r="C5507" t="s">
        <v>80</v>
      </c>
      <c r="D5507" t="s">
        <v>90</v>
      </c>
      <c r="E5507" t="s">
        <v>159</v>
      </c>
      <c r="F5507" t="s">
        <v>15949</v>
      </c>
      <c r="G5507" t="s">
        <v>8644</v>
      </c>
      <c r="H5507" t="s">
        <v>144</v>
      </c>
      <c r="I5507" t="s">
        <v>136</v>
      </c>
      <c r="J5507" t="s">
        <v>137</v>
      </c>
      <c r="K5507" t="s">
        <v>138</v>
      </c>
      <c r="L5507" t="s">
        <v>15950</v>
      </c>
      <c r="M5507" t="s">
        <v>15951</v>
      </c>
      <c r="N5507">
        <v>1.688055555</v>
      </c>
      <c r="O5507">
        <v>0</v>
      </c>
      <c r="P5507">
        <v>365</v>
      </c>
      <c r="Q5507">
        <v>0</v>
      </c>
      <c r="R5507">
        <v>0</v>
      </c>
      <c r="S5507">
        <v>0</v>
      </c>
      <c r="T5507">
        <v>2</v>
      </c>
      <c r="U5507">
        <v>0</v>
      </c>
      <c r="V5507">
        <v>0</v>
      </c>
      <c r="W5507">
        <v>0</v>
      </c>
      <c r="X5507">
        <v>184.69524518357133</v>
      </c>
      <c r="Y5507">
        <v>0</v>
      </c>
      <c r="Z5507">
        <v>0</v>
      </c>
      <c r="AA5507">
        <v>0</v>
      </c>
      <c r="AB5507">
        <v>1.5479681061626027</v>
      </c>
      <c r="AC5507">
        <v>0</v>
      </c>
      <c r="AD5507">
        <v>0</v>
      </c>
      <c r="AE5507">
        <v>186.24321328973394</v>
      </c>
    </row>
    <row r="5508" spans="1:31" x14ac:dyDescent="0.3">
      <c r="A5508">
        <v>2445033</v>
      </c>
      <c r="B5508">
        <v>1</v>
      </c>
      <c r="C5508" t="s">
        <v>80</v>
      </c>
      <c r="D5508" t="s">
        <v>85</v>
      </c>
      <c r="E5508" t="s">
        <v>159</v>
      </c>
      <c r="F5508" t="s">
        <v>15952</v>
      </c>
      <c r="G5508" t="s">
        <v>200</v>
      </c>
      <c r="H5508" t="s">
        <v>144</v>
      </c>
      <c r="I5508" t="s">
        <v>136</v>
      </c>
      <c r="J5508" t="s">
        <v>137</v>
      </c>
      <c r="K5508" t="s">
        <v>138</v>
      </c>
      <c r="L5508" t="s">
        <v>15953</v>
      </c>
      <c r="M5508" t="s">
        <v>15954</v>
      </c>
      <c r="N5508">
        <v>3.3719444439999999</v>
      </c>
      <c r="O5508">
        <v>0</v>
      </c>
      <c r="P5508">
        <v>286</v>
      </c>
      <c r="Q5508">
        <v>0</v>
      </c>
      <c r="R5508">
        <v>0</v>
      </c>
      <c r="S5508">
        <v>0</v>
      </c>
      <c r="T5508">
        <v>56</v>
      </c>
      <c r="U5508">
        <v>0</v>
      </c>
      <c r="V5508">
        <v>1</v>
      </c>
      <c r="W5508">
        <v>0</v>
      </c>
      <c r="X5508">
        <v>317.61941647052777</v>
      </c>
      <c r="Y5508">
        <v>0</v>
      </c>
      <c r="Z5508">
        <v>0</v>
      </c>
      <c r="AA5508">
        <v>0</v>
      </c>
      <c r="AB5508">
        <v>311.03742109186925</v>
      </c>
      <c r="AC5508">
        <v>0</v>
      </c>
      <c r="AD5508">
        <v>16.870934066706425</v>
      </c>
      <c r="AE5508">
        <v>645.52777162910343</v>
      </c>
    </row>
    <row r="5509" spans="1:31" x14ac:dyDescent="0.3">
      <c r="A5509">
        <v>2445037</v>
      </c>
      <c r="B5509">
        <v>1</v>
      </c>
      <c r="C5509" t="s">
        <v>80</v>
      </c>
      <c r="D5509" t="s">
        <v>103</v>
      </c>
      <c r="E5509" t="s">
        <v>141</v>
      </c>
      <c r="F5509" t="s">
        <v>15955</v>
      </c>
      <c r="G5509" t="s">
        <v>156</v>
      </c>
      <c r="H5509" t="s">
        <v>144</v>
      </c>
      <c r="I5509" t="s">
        <v>136</v>
      </c>
      <c r="J5509" t="s">
        <v>137</v>
      </c>
      <c r="K5509" t="s">
        <v>138</v>
      </c>
      <c r="L5509" t="s">
        <v>15956</v>
      </c>
      <c r="M5509" t="s">
        <v>15957</v>
      </c>
      <c r="N5509">
        <v>0.56861111099999995</v>
      </c>
      <c r="O5509">
        <v>0</v>
      </c>
      <c r="P5509">
        <v>20</v>
      </c>
      <c r="Q5509">
        <v>0</v>
      </c>
      <c r="R5509">
        <v>0</v>
      </c>
      <c r="S5509">
        <v>0</v>
      </c>
      <c r="T5509">
        <v>9</v>
      </c>
      <c r="U5509">
        <v>0</v>
      </c>
      <c r="V5509">
        <v>0</v>
      </c>
      <c r="W5509">
        <v>0</v>
      </c>
      <c r="X5509">
        <v>2.0654045654334858</v>
      </c>
      <c r="Y5509">
        <v>0</v>
      </c>
      <c r="Z5509">
        <v>0</v>
      </c>
      <c r="AA5509">
        <v>0</v>
      </c>
      <c r="AB5509">
        <v>4.5896321198886216</v>
      </c>
      <c r="AC5509">
        <v>0</v>
      </c>
      <c r="AD5509">
        <v>0</v>
      </c>
      <c r="AE5509">
        <v>6.6550366853221075</v>
      </c>
    </row>
    <row r="5510" spans="1:31" x14ac:dyDescent="0.3">
      <c r="A5510">
        <v>2445042</v>
      </c>
      <c r="B5510">
        <v>1</v>
      </c>
      <c r="C5510" t="s">
        <v>80</v>
      </c>
      <c r="D5510" t="s">
        <v>87</v>
      </c>
      <c r="E5510" t="s">
        <v>173</v>
      </c>
      <c r="F5510" t="s">
        <v>15958</v>
      </c>
      <c r="G5510" t="s">
        <v>461</v>
      </c>
      <c r="H5510" t="s">
        <v>144</v>
      </c>
      <c r="I5510" t="s">
        <v>136</v>
      </c>
      <c r="J5510" t="s">
        <v>137</v>
      </c>
      <c r="K5510" t="s">
        <v>138</v>
      </c>
      <c r="L5510" t="s">
        <v>15959</v>
      </c>
      <c r="M5510" t="s">
        <v>15960</v>
      </c>
      <c r="N5510">
        <v>2.08</v>
      </c>
      <c r="O5510">
        <v>0</v>
      </c>
      <c r="P5510">
        <v>10</v>
      </c>
      <c r="Q5510">
        <v>0</v>
      </c>
      <c r="R5510">
        <v>0</v>
      </c>
      <c r="S5510">
        <v>0</v>
      </c>
      <c r="T5510">
        <v>1</v>
      </c>
      <c r="U5510">
        <v>0</v>
      </c>
      <c r="V5510">
        <v>0</v>
      </c>
      <c r="W5510">
        <v>0</v>
      </c>
      <c r="X5510">
        <v>4.6144141684995752</v>
      </c>
      <c r="Y5510">
        <v>0</v>
      </c>
      <c r="Z5510">
        <v>0</v>
      </c>
      <c r="AA5510">
        <v>0</v>
      </c>
      <c r="AB5510">
        <v>1.0088687471051412</v>
      </c>
      <c r="AC5510">
        <v>0</v>
      </c>
      <c r="AD5510">
        <v>0</v>
      </c>
      <c r="AE5510">
        <v>5.6232829156047162</v>
      </c>
    </row>
    <row r="5511" spans="1:31" x14ac:dyDescent="0.3">
      <c r="A5511">
        <v>2445047</v>
      </c>
      <c r="B5511">
        <v>1</v>
      </c>
      <c r="C5511" t="s">
        <v>80</v>
      </c>
      <c r="D5511" t="s">
        <v>82</v>
      </c>
      <c r="E5511" t="s">
        <v>173</v>
      </c>
      <c r="F5511" t="s">
        <v>15961</v>
      </c>
      <c r="G5511" t="s">
        <v>179</v>
      </c>
      <c r="H5511" t="s">
        <v>144</v>
      </c>
      <c r="I5511" t="s">
        <v>136</v>
      </c>
      <c r="J5511" t="s">
        <v>137</v>
      </c>
      <c r="K5511" t="s">
        <v>138</v>
      </c>
      <c r="L5511" t="s">
        <v>15962</v>
      </c>
      <c r="M5511" t="s">
        <v>15963</v>
      </c>
      <c r="N5511">
        <v>1.4897222219999999</v>
      </c>
      <c r="O5511">
        <v>0</v>
      </c>
      <c r="P5511">
        <v>5</v>
      </c>
      <c r="Q5511">
        <v>0</v>
      </c>
      <c r="R5511">
        <v>0</v>
      </c>
      <c r="S5511">
        <v>0</v>
      </c>
      <c r="T5511">
        <v>0</v>
      </c>
      <c r="U5511">
        <v>0</v>
      </c>
      <c r="V5511">
        <v>0</v>
      </c>
      <c r="W5511">
        <v>0</v>
      </c>
      <c r="X5511">
        <v>1.6786084882612395</v>
      </c>
      <c r="Y5511">
        <v>0</v>
      </c>
      <c r="Z5511">
        <v>0</v>
      </c>
      <c r="AA5511">
        <v>0</v>
      </c>
      <c r="AB5511">
        <v>0</v>
      </c>
      <c r="AC5511">
        <v>0</v>
      </c>
      <c r="AD5511">
        <v>0</v>
      </c>
      <c r="AE5511">
        <v>1.6786084882612395</v>
      </c>
    </row>
    <row r="5512" spans="1:31" x14ac:dyDescent="0.3">
      <c r="A5512">
        <v>2445057</v>
      </c>
      <c r="B5512">
        <v>1</v>
      </c>
      <c r="C5512" t="s">
        <v>80</v>
      </c>
      <c r="D5512" t="s">
        <v>88</v>
      </c>
      <c r="E5512" t="s">
        <v>182</v>
      </c>
      <c r="F5512" t="s">
        <v>15964</v>
      </c>
      <c r="G5512" t="s">
        <v>156</v>
      </c>
      <c r="H5512" t="s">
        <v>144</v>
      </c>
      <c r="I5512" t="s">
        <v>136</v>
      </c>
      <c r="J5512" t="s">
        <v>137</v>
      </c>
      <c r="K5512" t="s">
        <v>138</v>
      </c>
      <c r="L5512" t="s">
        <v>15965</v>
      </c>
      <c r="M5512" t="s">
        <v>15966</v>
      </c>
      <c r="N5512">
        <v>0.51777777700000005</v>
      </c>
      <c r="O5512">
        <v>0</v>
      </c>
      <c r="P5512">
        <v>153</v>
      </c>
      <c r="Q5512">
        <v>0</v>
      </c>
      <c r="R5512">
        <v>0</v>
      </c>
      <c r="S5512">
        <v>0</v>
      </c>
      <c r="T5512">
        <v>1</v>
      </c>
      <c r="U5512">
        <v>0</v>
      </c>
      <c r="V5512">
        <v>0</v>
      </c>
      <c r="W5512">
        <v>0</v>
      </c>
      <c r="X5512">
        <v>18.172091305865422</v>
      </c>
      <c r="Y5512">
        <v>0</v>
      </c>
      <c r="Z5512">
        <v>0</v>
      </c>
      <c r="AA5512">
        <v>0</v>
      </c>
      <c r="AB5512">
        <v>0.44640476404919671</v>
      </c>
      <c r="AC5512">
        <v>0</v>
      </c>
      <c r="AD5512">
        <v>0</v>
      </c>
      <c r="AE5512">
        <v>18.61849606991462</v>
      </c>
    </row>
    <row r="5513" spans="1:31" x14ac:dyDescent="0.3">
      <c r="A5513">
        <v>2445064</v>
      </c>
      <c r="B5513">
        <v>1</v>
      </c>
      <c r="C5513" t="s">
        <v>80</v>
      </c>
      <c r="D5513" t="s">
        <v>97</v>
      </c>
      <c r="E5513" t="s">
        <v>173</v>
      </c>
      <c r="F5513" t="s">
        <v>15967</v>
      </c>
      <c r="G5513" t="s">
        <v>179</v>
      </c>
      <c r="H5513" t="s">
        <v>144</v>
      </c>
      <c r="I5513" t="s">
        <v>136</v>
      </c>
      <c r="J5513" t="s">
        <v>137</v>
      </c>
      <c r="K5513" t="s">
        <v>138</v>
      </c>
      <c r="L5513" t="s">
        <v>15968</v>
      </c>
      <c r="M5513" t="s">
        <v>15969</v>
      </c>
      <c r="N5513">
        <v>2.0872222219999998</v>
      </c>
      <c r="O5513">
        <v>0</v>
      </c>
      <c r="P5513">
        <v>0</v>
      </c>
      <c r="Q5513">
        <v>0</v>
      </c>
      <c r="R5513">
        <v>1</v>
      </c>
      <c r="S5513">
        <v>0</v>
      </c>
      <c r="T5513">
        <v>0</v>
      </c>
      <c r="U5513">
        <v>0</v>
      </c>
      <c r="V5513">
        <v>0</v>
      </c>
      <c r="W5513">
        <v>0</v>
      </c>
      <c r="X5513">
        <v>0</v>
      </c>
      <c r="Y5513">
        <v>0</v>
      </c>
      <c r="Z5513">
        <v>0</v>
      </c>
      <c r="AA5513">
        <v>0</v>
      </c>
      <c r="AB5513">
        <v>0</v>
      </c>
      <c r="AC5513">
        <v>0</v>
      </c>
      <c r="AD5513">
        <v>0</v>
      </c>
      <c r="AE5513">
        <v>0</v>
      </c>
    </row>
    <row r="5514" spans="1:31" x14ac:dyDescent="0.3">
      <c r="A5514">
        <v>2445066</v>
      </c>
      <c r="B5514">
        <v>1</v>
      </c>
      <c r="C5514" t="s">
        <v>80</v>
      </c>
      <c r="D5514" t="s">
        <v>85</v>
      </c>
      <c r="E5514" t="s">
        <v>182</v>
      </c>
      <c r="F5514" t="s">
        <v>2056</v>
      </c>
      <c r="G5514" t="s">
        <v>259</v>
      </c>
      <c r="H5514" t="s">
        <v>144</v>
      </c>
      <c r="I5514" t="s">
        <v>136</v>
      </c>
      <c r="J5514" t="s">
        <v>137</v>
      </c>
      <c r="K5514" t="s">
        <v>138</v>
      </c>
      <c r="L5514" t="s">
        <v>15970</v>
      </c>
      <c r="M5514" t="s">
        <v>15971</v>
      </c>
      <c r="N5514">
        <v>3.1233333330000002</v>
      </c>
      <c r="O5514">
        <v>0</v>
      </c>
      <c r="P5514">
        <v>28</v>
      </c>
      <c r="Q5514">
        <v>0</v>
      </c>
      <c r="R5514">
        <v>0</v>
      </c>
      <c r="S5514">
        <v>0</v>
      </c>
      <c r="T5514">
        <v>3</v>
      </c>
      <c r="U5514">
        <v>0</v>
      </c>
      <c r="V5514">
        <v>0</v>
      </c>
      <c r="W5514">
        <v>0</v>
      </c>
      <c r="X5514">
        <v>21.273053631060993</v>
      </c>
      <c r="Y5514">
        <v>0</v>
      </c>
      <c r="Z5514">
        <v>0</v>
      </c>
      <c r="AA5514">
        <v>0</v>
      </c>
      <c r="AB5514">
        <v>0.77207248138643025</v>
      </c>
      <c r="AC5514">
        <v>0</v>
      </c>
      <c r="AD5514">
        <v>0</v>
      </c>
      <c r="AE5514">
        <v>22.045126112447424</v>
      </c>
    </row>
    <row r="5515" spans="1:31" x14ac:dyDescent="0.3">
      <c r="A5515">
        <v>2445071</v>
      </c>
      <c r="B5515">
        <v>1</v>
      </c>
      <c r="C5515" t="s">
        <v>80</v>
      </c>
      <c r="D5515" t="s">
        <v>96</v>
      </c>
      <c r="E5515" t="s">
        <v>132</v>
      </c>
      <c r="F5515" t="s">
        <v>15972</v>
      </c>
      <c r="G5515" t="s">
        <v>143</v>
      </c>
      <c r="H5515" t="s">
        <v>135</v>
      </c>
      <c r="I5515" t="s">
        <v>136</v>
      </c>
      <c r="J5515" t="s">
        <v>137</v>
      </c>
      <c r="K5515" t="s">
        <v>138</v>
      </c>
      <c r="L5515" t="s">
        <v>15973</v>
      </c>
      <c r="M5515" t="s">
        <v>15974</v>
      </c>
      <c r="N5515">
        <v>0.68888888800000003</v>
      </c>
      <c r="O5515">
        <v>2</v>
      </c>
      <c r="P5515">
        <v>123</v>
      </c>
      <c r="Q5515">
        <v>1</v>
      </c>
      <c r="R5515">
        <v>186</v>
      </c>
      <c r="S5515">
        <v>1</v>
      </c>
      <c r="T5515">
        <v>43</v>
      </c>
      <c r="U5515">
        <v>0</v>
      </c>
      <c r="V5515">
        <v>0</v>
      </c>
      <c r="W5515">
        <v>10.604090909145757</v>
      </c>
      <c r="X5515">
        <v>44.462249698072753</v>
      </c>
      <c r="Y5515">
        <v>1.1069048519808762</v>
      </c>
      <c r="Z5515">
        <v>64.010163752111339</v>
      </c>
      <c r="AA5515">
        <v>13.515797316735656</v>
      </c>
      <c r="AB5515">
        <v>16.748585828970533</v>
      </c>
      <c r="AC5515">
        <v>0</v>
      </c>
      <c r="AD5515">
        <v>0</v>
      </c>
      <c r="AE5515">
        <v>150.44779235701691</v>
      </c>
    </row>
    <row r="5516" spans="1:31" x14ac:dyDescent="0.3">
      <c r="A5516">
        <v>2445074</v>
      </c>
      <c r="B5516">
        <v>1</v>
      </c>
      <c r="C5516" t="s">
        <v>80</v>
      </c>
      <c r="D5516" t="s">
        <v>90</v>
      </c>
      <c r="E5516" t="s">
        <v>182</v>
      </c>
      <c r="F5516" t="s">
        <v>15975</v>
      </c>
      <c r="G5516" t="s">
        <v>2554</v>
      </c>
      <c r="H5516" t="s">
        <v>144</v>
      </c>
      <c r="I5516" t="s">
        <v>136</v>
      </c>
      <c r="J5516" t="s">
        <v>137</v>
      </c>
      <c r="K5516" t="s">
        <v>138</v>
      </c>
      <c r="L5516" t="s">
        <v>15976</v>
      </c>
      <c r="M5516" t="s">
        <v>15977</v>
      </c>
      <c r="N5516">
        <v>1.5294444439999999</v>
      </c>
      <c r="O5516">
        <v>0</v>
      </c>
      <c r="P5516">
        <v>46</v>
      </c>
      <c r="Q5516">
        <v>0</v>
      </c>
      <c r="R5516">
        <v>0</v>
      </c>
      <c r="S5516">
        <v>0</v>
      </c>
      <c r="T5516">
        <v>1</v>
      </c>
      <c r="U5516">
        <v>0</v>
      </c>
      <c r="V5516">
        <v>0</v>
      </c>
      <c r="W5516">
        <v>0</v>
      </c>
      <c r="X5516">
        <v>15.646660779700381</v>
      </c>
      <c r="Y5516">
        <v>0</v>
      </c>
      <c r="Z5516">
        <v>0</v>
      </c>
      <c r="AA5516">
        <v>0</v>
      </c>
      <c r="AB5516">
        <v>0</v>
      </c>
      <c r="AC5516">
        <v>0</v>
      </c>
      <c r="AD5516">
        <v>0</v>
      </c>
      <c r="AE5516">
        <v>15.646660779700381</v>
      </c>
    </row>
    <row r="5517" spans="1:31" x14ac:dyDescent="0.3">
      <c r="A5517">
        <v>2445076</v>
      </c>
      <c r="B5517">
        <v>1</v>
      </c>
      <c r="C5517" t="s">
        <v>80</v>
      </c>
      <c r="D5517" t="s">
        <v>103</v>
      </c>
      <c r="E5517" t="s">
        <v>141</v>
      </c>
      <c r="F5517" t="s">
        <v>15955</v>
      </c>
      <c r="G5517" t="s">
        <v>156</v>
      </c>
      <c r="H5517" t="s">
        <v>144</v>
      </c>
      <c r="I5517" t="s">
        <v>136</v>
      </c>
      <c r="J5517" t="s">
        <v>137</v>
      </c>
      <c r="K5517" t="s">
        <v>138</v>
      </c>
      <c r="L5517" t="s">
        <v>15978</v>
      </c>
      <c r="M5517" t="s">
        <v>15979</v>
      </c>
      <c r="N5517">
        <v>0.75472222200000005</v>
      </c>
      <c r="O5517">
        <v>0</v>
      </c>
      <c r="P5517">
        <v>20</v>
      </c>
      <c r="Q5517">
        <v>0</v>
      </c>
      <c r="R5517">
        <v>0</v>
      </c>
      <c r="S5517">
        <v>0</v>
      </c>
      <c r="T5517">
        <v>9</v>
      </c>
      <c r="U5517">
        <v>0</v>
      </c>
      <c r="V5517">
        <v>0</v>
      </c>
      <c r="W5517">
        <v>0</v>
      </c>
      <c r="X5517">
        <v>2.6061317225783327</v>
      </c>
      <c r="Y5517">
        <v>0</v>
      </c>
      <c r="Z5517">
        <v>0</v>
      </c>
      <c r="AA5517">
        <v>0</v>
      </c>
      <c r="AB5517">
        <v>5.6533429334442635</v>
      </c>
      <c r="AC5517">
        <v>0</v>
      </c>
      <c r="AD5517">
        <v>0</v>
      </c>
      <c r="AE5517">
        <v>8.2594746560225971</v>
      </c>
    </row>
    <row r="5518" spans="1:31" x14ac:dyDescent="0.3">
      <c r="A5518">
        <v>2445078</v>
      </c>
      <c r="B5518">
        <v>1</v>
      </c>
      <c r="C5518" t="s">
        <v>80</v>
      </c>
      <c r="D5518" t="s">
        <v>96</v>
      </c>
      <c r="E5518" t="s">
        <v>159</v>
      </c>
      <c r="F5518" t="s">
        <v>15980</v>
      </c>
      <c r="G5518" t="s">
        <v>143</v>
      </c>
      <c r="H5518" t="s">
        <v>144</v>
      </c>
      <c r="I5518" t="s">
        <v>136</v>
      </c>
      <c r="J5518" t="s">
        <v>137</v>
      </c>
      <c r="K5518" t="s">
        <v>138</v>
      </c>
      <c r="L5518" t="s">
        <v>15981</v>
      </c>
      <c r="M5518" t="s">
        <v>15982</v>
      </c>
      <c r="N5518">
        <v>0.38611111100000001</v>
      </c>
      <c r="O5518">
        <v>0</v>
      </c>
      <c r="P5518">
        <v>334</v>
      </c>
      <c r="Q5518">
        <v>0</v>
      </c>
      <c r="R5518">
        <v>0</v>
      </c>
      <c r="S5518">
        <v>0</v>
      </c>
      <c r="T5518">
        <v>42</v>
      </c>
      <c r="U5518">
        <v>0</v>
      </c>
      <c r="V5518">
        <v>0</v>
      </c>
      <c r="W5518">
        <v>0</v>
      </c>
      <c r="X5518">
        <v>25.002441435235003</v>
      </c>
      <c r="Y5518">
        <v>0</v>
      </c>
      <c r="Z5518">
        <v>0</v>
      </c>
      <c r="AA5518">
        <v>0</v>
      </c>
      <c r="AB5518">
        <v>7.4916077971372061</v>
      </c>
      <c r="AC5518">
        <v>0</v>
      </c>
      <c r="AD5518">
        <v>0</v>
      </c>
      <c r="AE5518">
        <v>32.494049232372205</v>
      </c>
    </row>
    <row r="5519" spans="1:31" x14ac:dyDescent="0.3">
      <c r="A5519">
        <v>2445089</v>
      </c>
      <c r="B5519">
        <v>1</v>
      </c>
      <c r="C5519" t="s">
        <v>80</v>
      </c>
      <c r="D5519" t="s">
        <v>105</v>
      </c>
      <c r="E5519" t="s">
        <v>169</v>
      </c>
      <c r="F5519" t="s">
        <v>15400</v>
      </c>
      <c r="G5519" t="s">
        <v>3644</v>
      </c>
      <c r="H5519" t="s">
        <v>135</v>
      </c>
      <c r="I5519" t="s">
        <v>136</v>
      </c>
      <c r="J5519" t="s">
        <v>137</v>
      </c>
      <c r="K5519" t="s">
        <v>138</v>
      </c>
      <c r="L5519" t="s">
        <v>15983</v>
      </c>
      <c r="M5519" t="s">
        <v>15984</v>
      </c>
      <c r="N5519">
        <v>5.1522222219999998</v>
      </c>
      <c r="O5519">
        <v>1</v>
      </c>
      <c r="P5519">
        <v>303</v>
      </c>
      <c r="Q5519">
        <v>2</v>
      </c>
      <c r="R5519">
        <v>19</v>
      </c>
      <c r="S5519">
        <v>15</v>
      </c>
      <c r="T5519">
        <v>66</v>
      </c>
      <c r="U5519">
        <v>4</v>
      </c>
      <c r="V5519">
        <v>0</v>
      </c>
      <c r="W5519">
        <v>7.4546985067165856</v>
      </c>
      <c r="X5519">
        <v>397.09867988896644</v>
      </c>
      <c r="Y5519">
        <v>17.311947209545156</v>
      </c>
      <c r="Z5519">
        <v>19.04750205385055</v>
      </c>
      <c r="AA5519">
        <v>297.31967829123562</v>
      </c>
      <c r="AB5519">
        <v>208.89312279021823</v>
      </c>
      <c r="AC5519">
        <v>107.89063238924389</v>
      </c>
      <c r="AD5519">
        <v>0</v>
      </c>
      <c r="AE5519">
        <v>1055.0162611297765</v>
      </c>
    </row>
    <row r="5520" spans="1:31" x14ac:dyDescent="0.3">
      <c r="A5520">
        <v>2445092</v>
      </c>
      <c r="B5520">
        <v>1</v>
      </c>
      <c r="C5520" t="s">
        <v>81</v>
      </c>
      <c r="D5520" t="s">
        <v>116</v>
      </c>
      <c r="E5520" t="s">
        <v>132</v>
      </c>
      <c r="F5520" t="s">
        <v>15985</v>
      </c>
      <c r="G5520" t="s">
        <v>149</v>
      </c>
      <c r="H5520" t="s">
        <v>135</v>
      </c>
      <c r="I5520" t="s">
        <v>136</v>
      </c>
      <c r="J5520" t="s">
        <v>137</v>
      </c>
      <c r="K5520" t="s">
        <v>138</v>
      </c>
      <c r="L5520" t="s">
        <v>15986</v>
      </c>
      <c r="M5520" t="s">
        <v>15987</v>
      </c>
      <c r="N5520">
        <v>1.3152777769999999</v>
      </c>
      <c r="O5520">
        <v>5</v>
      </c>
      <c r="P5520">
        <v>900</v>
      </c>
      <c r="Q5520">
        <v>8</v>
      </c>
      <c r="R5520">
        <v>102</v>
      </c>
      <c r="S5520">
        <v>4</v>
      </c>
      <c r="T5520">
        <v>47</v>
      </c>
      <c r="U5520">
        <v>0</v>
      </c>
      <c r="V5520">
        <v>0</v>
      </c>
      <c r="W5520">
        <v>1.5330685471870751</v>
      </c>
      <c r="X5520">
        <v>87.693097236330971</v>
      </c>
      <c r="Y5520">
        <v>6.3817384532578636</v>
      </c>
      <c r="Z5520">
        <v>16.121385829312697</v>
      </c>
      <c r="AA5520">
        <v>27.840995748195198</v>
      </c>
      <c r="AB5520">
        <v>17.993031244232128</v>
      </c>
      <c r="AC5520">
        <v>0</v>
      </c>
      <c r="AD5520">
        <v>0</v>
      </c>
      <c r="AE5520">
        <v>157.56331705851593</v>
      </c>
    </row>
    <row r="5521" spans="1:31" x14ac:dyDescent="0.3">
      <c r="A5521">
        <v>2445097</v>
      </c>
      <c r="B5521">
        <v>1</v>
      </c>
      <c r="C5521" t="s">
        <v>81</v>
      </c>
      <c r="D5521" t="s">
        <v>121</v>
      </c>
      <c r="E5521" t="s">
        <v>147</v>
      </c>
      <c r="F5521" t="s">
        <v>15988</v>
      </c>
      <c r="G5521" t="s">
        <v>149</v>
      </c>
      <c r="H5521" t="s">
        <v>135</v>
      </c>
      <c r="I5521" t="s">
        <v>660</v>
      </c>
      <c r="J5521" t="s">
        <v>137</v>
      </c>
      <c r="K5521" t="s">
        <v>138</v>
      </c>
      <c r="L5521" t="s">
        <v>15989</v>
      </c>
      <c r="M5521" t="s">
        <v>15990</v>
      </c>
      <c r="N5521">
        <v>0.01</v>
      </c>
      <c r="O5521">
        <v>2</v>
      </c>
      <c r="P5521">
        <v>1185</v>
      </c>
      <c r="Q5521">
        <v>1</v>
      </c>
      <c r="R5521">
        <v>31</v>
      </c>
      <c r="S5521">
        <v>2</v>
      </c>
      <c r="T5521">
        <v>57</v>
      </c>
      <c r="U5521">
        <v>0</v>
      </c>
      <c r="V5521">
        <v>0</v>
      </c>
      <c r="W5521">
        <v>4.8072206160000002E-3</v>
      </c>
      <c r="X5521">
        <v>0.99490464135884127</v>
      </c>
      <c r="Y5521">
        <v>4.1123949767808005E-3</v>
      </c>
      <c r="Z5521">
        <v>3.0611060413218875E-2</v>
      </c>
      <c r="AA5521">
        <v>2.8742641070460803E-2</v>
      </c>
      <c r="AB5521">
        <v>0.12355587124935681</v>
      </c>
      <c r="AC5521">
        <v>0</v>
      </c>
      <c r="AD5521">
        <v>0</v>
      </c>
      <c r="AE5521">
        <v>1.1867338296846583</v>
      </c>
    </row>
    <row r="5522" spans="1:31" x14ac:dyDescent="0.3">
      <c r="A5522">
        <v>2445099</v>
      </c>
      <c r="B5522">
        <v>1</v>
      </c>
      <c r="C5522" t="s">
        <v>81</v>
      </c>
      <c r="D5522" t="s">
        <v>127</v>
      </c>
      <c r="E5522" t="s">
        <v>159</v>
      </c>
      <c r="F5522" t="s">
        <v>13021</v>
      </c>
      <c r="G5522" t="s">
        <v>725</v>
      </c>
      <c r="H5522" t="s">
        <v>144</v>
      </c>
      <c r="I5522" t="s">
        <v>136</v>
      </c>
      <c r="J5522" t="s">
        <v>137</v>
      </c>
      <c r="K5522" t="s">
        <v>138</v>
      </c>
      <c r="L5522" t="s">
        <v>15991</v>
      </c>
      <c r="M5522" t="s">
        <v>15992</v>
      </c>
      <c r="N5522">
        <v>2.6669444439999999</v>
      </c>
      <c r="O5522">
        <v>0</v>
      </c>
      <c r="P5522">
        <v>0</v>
      </c>
      <c r="Q5522">
        <v>0</v>
      </c>
      <c r="R5522">
        <v>4</v>
      </c>
      <c r="S5522">
        <v>0</v>
      </c>
      <c r="T5522">
        <v>0</v>
      </c>
      <c r="U5522">
        <v>0</v>
      </c>
      <c r="V5522">
        <v>0</v>
      </c>
      <c r="W5522">
        <v>0</v>
      </c>
      <c r="X5522">
        <v>0</v>
      </c>
      <c r="Y5522">
        <v>0</v>
      </c>
      <c r="Z5522">
        <v>1.9066660027036848</v>
      </c>
      <c r="AA5522">
        <v>0</v>
      </c>
      <c r="AB5522">
        <v>0</v>
      </c>
      <c r="AC5522">
        <v>0</v>
      </c>
      <c r="AD5522">
        <v>0</v>
      </c>
      <c r="AE5522">
        <v>1.9066660027036848</v>
      </c>
    </row>
    <row r="5523" spans="1:31" x14ac:dyDescent="0.3">
      <c r="A5523">
        <v>2445100</v>
      </c>
      <c r="B5523">
        <v>1</v>
      </c>
      <c r="C5523" t="s">
        <v>80</v>
      </c>
      <c r="D5523" t="s">
        <v>104</v>
      </c>
      <c r="E5523" t="s">
        <v>132</v>
      </c>
      <c r="F5523" t="s">
        <v>13125</v>
      </c>
      <c r="G5523" t="s">
        <v>149</v>
      </c>
      <c r="H5523" t="s">
        <v>135</v>
      </c>
      <c r="I5523" t="s">
        <v>136</v>
      </c>
      <c r="J5523" t="s">
        <v>137</v>
      </c>
      <c r="K5523" t="s">
        <v>138</v>
      </c>
      <c r="L5523" t="s">
        <v>15993</v>
      </c>
      <c r="M5523" t="s">
        <v>15994</v>
      </c>
      <c r="N5523">
        <v>0.95583333299999995</v>
      </c>
      <c r="O5523">
        <v>3</v>
      </c>
      <c r="P5523">
        <v>196</v>
      </c>
      <c r="Q5523">
        <v>19</v>
      </c>
      <c r="R5523">
        <v>237</v>
      </c>
      <c r="S5523">
        <v>14</v>
      </c>
      <c r="T5523">
        <v>73</v>
      </c>
      <c r="U5523">
        <v>4</v>
      </c>
      <c r="V5523">
        <v>0</v>
      </c>
      <c r="W5523">
        <v>32.449450318322235</v>
      </c>
      <c r="X5523">
        <v>87.871892436446629</v>
      </c>
      <c r="Y5523">
        <v>4.8876075263169163</v>
      </c>
      <c r="Z5523">
        <v>77.617858703713438</v>
      </c>
      <c r="AA5523">
        <v>70.562626419743538</v>
      </c>
      <c r="AB5523">
        <v>61.641791633372797</v>
      </c>
      <c r="AC5523">
        <v>123.89148923421398</v>
      </c>
      <c r="AD5523">
        <v>0</v>
      </c>
      <c r="AE5523">
        <v>458.92271627212949</v>
      </c>
    </row>
    <row r="5524" spans="1:31" x14ac:dyDescent="0.3">
      <c r="A5524">
        <v>2445105</v>
      </c>
      <c r="B5524">
        <v>1</v>
      </c>
      <c r="C5524" t="s">
        <v>80</v>
      </c>
      <c r="D5524" t="s">
        <v>97</v>
      </c>
      <c r="E5524" t="s">
        <v>147</v>
      </c>
      <c r="F5524" t="s">
        <v>15995</v>
      </c>
      <c r="G5524" t="s">
        <v>134</v>
      </c>
      <c r="H5524" t="s">
        <v>135</v>
      </c>
      <c r="I5524" t="s">
        <v>136</v>
      </c>
      <c r="J5524" t="s">
        <v>137</v>
      </c>
      <c r="K5524" t="s">
        <v>138</v>
      </c>
      <c r="L5524" t="s">
        <v>15996</v>
      </c>
      <c r="M5524" t="s">
        <v>15997</v>
      </c>
      <c r="N5524">
        <v>0.80249999999999999</v>
      </c>
      <c r="O5524">
        <v>2</v>
      </c>
      <c r="P5524">
        <v>181</v>
      </c>
      <c r="Q5524">
        <v>2</v>
      </c>
      <c r="R5524">
        <v>119</v>
      </c>
      <c r="S5524">
        <v>1</v>
      </c>
      <c r="T5524">
        <v>35</v>
      </c>
      <c r="U5524">
        <v>0</v>
      </c>
      <c r="V5524">
        <v>0</v>
      </c>
      <c r="W5524">
        <v>1.0321695529872725</v>
      </c>
      <c r="X5524">
        <v>75.654383247762368</v>
      </c>
      <c r="Y5524">
        <v>0.25934593555277013</v>
      </c>
      <c r="Z5524">
        <v>33.106363398648668</v>
      </c>
      <c r="AA5524">
        <v>0.86720383733991668</v>
      </c>
      <c r="AB5524">
        <v>30.641604948043611</v>
      </c>
      <c r="AC5524">
        <v>0</v>
      </c>
      <c r="AD5524">
        <v>0</v>
      </c>
      <c r="AE5524">
        <v>141.5610709203346</v>
      </c>
    </row>
    <row r="5525" spans="1:31" x14ac:dyDescent="0.3">
      <c r="A5525">
        <v>2445106</v>
      </c>
      <c r="B5525">
        <v>1</v>
      </c>
      <c r="C5525" t="s">
        <v>81</v>
      </c>
      <c r="D5525" t="s">
        <v>121</v>
      </c>
      <c r="E5525" t="s">
        <v>147</v>
      </c>
      <c r="F5525" t="s">
        <v>15998</v>
      </c>
      <c r="G5525" t="s">
        <v>134</v>
      </c>
      <c r="H5525" t="s">
        <v>135</v>
      </c>
      <c r="I5525" t="s">
        <v>136</v>
      </c>
      <c r="J5525" t="s">
        <v>137</v>
      </c>
      <c r="K5525" t="s">
        <v>138</v>
      </c>
      <c r="L5525" t="s">
        <v>15999</v>
      </c>
      <c r="M5525" t="s">
        <v>16000</v>
      </c>
      <c r="N5525">
        <v>1.409166666</v>
      </c>
      <c r="O5525">
        <v>0</v>
      </c>
      <c r="P5525">
        <v>97</v>
      </c>
      <c r="Q5525">
        <v>0</v>
      </c>
      <c r="R5525">
        <v>10</v>
      </c>
      <c r="S5525">
        <v>0</v>
      </c>
      <c r="T5525">
        <v>16</v>
      </c>
      <c r="U5525">
        <v>0</v>
      </c>
      <c r="V5525">
        <v>0</v>
      </c>
      <c r="W5525">
        <v>0</v>
      </c>
      <c r="X5525">
        <v>16.377659814910171</v>
      </c>
      <c r="Y5525">
        <v>0</v>
      </c>
      <c r="Z5525">
        <v>0.96122087527224365</v>
      </c>
      <c r="AA5525">
        <v>0</v>
      </c>
      <c r="AB5525">
        <v>6.6098516903718041</v>
      </c>
      <c r="AC5525">
        <v>0</v>
      </c>
      <c r="AD5525">
        <v>0</v>
      </c>
      <c r="AE5525">
        <v>23.948732380554219</v>
      </c>
    </row>
    <row r="5526" spans="1:31" x14ac:dyDescent="0.3">
      <c r="A5526">
        <v>2445107</v>
      </c>
      <c r="B5526">
        <v>1</v>
      </c>
      <c r="C5526" t="s">
        <v>81</v>
      </c>
      <c r="D5526" t="s">
        <v>118</v>
      </c>
      <c r="E5526" t="s">
        <v>132</v>
      </c>
      <c r="F5526" t="s">
        <v>16001</v>
      </c>
      <c r="G5526" t="s">
        <v>149</v>
      </c>
      <c r="H5526" t="s">
        <v>135</v>
      </c>
      <c r="I5526" t="s">
        <v>660</v>
      </c>
      <c r="J5526" t="s">
        <v>137</v>
      </c>
      <c r="K5526" t="s">
        <v>138</v>
      </c>
      <c r="L5526" t="s">
        <v>16002</v>
      </c>
      <c r="M5526" t="s">
        <v>16003</v>
      </c>
      <c r="N5526">
        <v>1.1111111E-2</v>
      </c>
      <c r="O5526">
        <v>0</v>
      </c>
      <c r="P5526">
        <v>821</v>
      </c>
      <c r="Q5526">
        <v>2</v>
      </c>
      <c r="R5526">
        <v>106</v>
      </c>
      <c r="S5526">
        <v>0</v>
      </c>
      <c r="T5526">
        <v>61</v>
      </c>
      <c r="U5526">
        <v>0</v>
      </c>
      <c r="V5526">
        <v>0</v>
      </c>
      <c r="W5526">
        <v>0</v>
      </c>
      <c r="X5526">
        <v>0.56573464367028359</v>
      </c>
      <c r="Y5526">
        <v>1.4511523590214882E-2</v>
      </c>
      <c r="Z5526">
        <v>0.1987765247123775</v>
      </c>
      <c r="AA5526">
        <v>0</v>
      </c>
      <c r="AB5526">
        <v>0.195979961172395</v>
      </c>
      <c r="AC5526">
        <v>0</v>
      </c>
      <c r="AD5526">
        <v>0</v>
      </c>
      <c r="AE5526">
        <v>0.97500265314527101</v>
      </c>
    </row>
    <row r="5527" spans="1:31" x14ac:dyDescent="0.3">
      <c r="A5527">
        <v>2445109</v>
      </c>
      <c r="B5527">
        <v>1</v>
      </c>
      <c r="C5527" t="s">
        <v>81</v>
      </c>
      <c r="D5527" t="s">
        <v>118</v>
      </c>
      <c r="E5527" t="s">
        <v>132</v>
      </c>
      <c r="F5527" t="s">
        <v>6108</v>
      </c>
      <c r="G5527" t="s">
        <v>149</v>
      </c>
      <c r="H5527" t="s">
        <v>135</v>
      </c>
      <c r="I5527" t="s">
        <v>136</v>
      </c>
      <c r="J5527" t="s">
        <v>137</v>
      </c>
      <c r="K5527" t="s">
        <v>138</v>
      </c>
      <c r="L5527" t="s">
        <v>16004</v>
      </c>
      <c r="M5527" t="s">
        <v>16005</v>
      </c>
      <c r="N5527">
        <v>1.122222222</v>
      </c>
      <c r="O5527">
        <v>4</v>
      </c>
      <c r="P5527">
        <v>395</v>
      </c>
      <c r="Q5527">
        <v>124</v>
      </c>
      <c r="R5527">
        <v>109</v>
      </c>
      <c r="S5527">
        <v>14</v>
      </c>
      <c r="T5527">
        <v>40</v>
      </c>
      <c r="U5527">
        <v>2</v>
      </c>
      <c r="V5527">
        <v>0</v>
      </c>
      <c r="W5527">
        <v>0.96563971334169929</v>
      </c>
      <c r="X5527">
        <v>62.911517552567553</v>
      </c>
      <c r="Y5527">
        <v>128.29450022610294</v>
      </c>
      <c r="Z5527">
        <v>65.043981510524461</v>
      </c>
      <c r="AA5527">
        <v>43.233794769501337</v>
      </c>
      <c r="AB5527">
        <v>12.991918931260805</v>
      </c>
      <c r="AC5527">
        <v>64.881928002601285</v>
      </c>
      <c r="AD5527">
        <v>0</v>
      </c>
      <c r="AE5527">
        <v>378.32328070590006</v>
      </c>
    </row>
    <row r="5528" spans="1:31" x14ac:dyDescent="0.3">
      <c r="A5528">
        <v>2445110</v>
      </c>
      <c r="B5528">
        <v>1</v>
      </c>
      <c r="C5528" t="s">
        <v>81</v>
      </c>
      <c r="D5528" t="s">
        <v>124</v>
      </c>
      <c r="E5528" t="s">
        <v>132</v>
      </c>
      <c r="F5528" t="s">
        <v>1087</v>
      </c>
      <c r="G5528" t="s">
        <v>149</v>
      </c>
      <c r="H5528" t="s">
        <v>135</v>
      </c>
      <c r="I5528" t="s">
        <v>136</v>
      </c>
      <c r="J5528" t="s">
        <v>137</v>
      </c>
      <c r="K5528" t="s">
        <v>138</v>
      </c>
      <c r="L5528" t="s">
        <v>16006</v>
      </c>
      <c r="M5528" t="s">
        <v>16007</v>
      </c>
      <c r="N5528">
        <v>0.99222222199999999</v>
      </c>
      <c r="O5528">
        <v>5</v>
      </c>
      <c r="P5528">
        <v>462</v>
      </c>
      <c r="Q5528">
        <v>131</v>
      </c>
      <c r="R5528">
        <v>157</v>
      </c>
      <c r="S5528">
        <v>9</v>
      </c>
      <c r="T5528">
        <v>39</v>
      </c>
      <c r="U5528">
        <v>4</v>
      </c>
      <c r="V5528">
        <v>0</v>
      </c>
      <c r="W5528">
        <v>4.6891727731766366</v>
      </c>
      <c r="X5528">
        <v>73.089857573799208</v>
      </c>
      <c r="Y5528">
        <v>231.61769760075163</v>
      </c>
      <c r="Z5528">
        <v>76.279676323385459</v>
      </c>
      <c r="AA5528">
        <v>18.408576579985201</v>
      </c>
      <c r="AB5528">
        <v>21.663826005266447</v>
      </c>
      <c r="AC5528">
        <v>43.518123069161383</v>
      </c>
      <c r="AD5528">
        <v>0</v>
      </c>
      <c r="AE5528">
        <v>469.26692992552597</v>
      </c>
    </row>
    <row r="5529" spans="1:31" x14ac:dyDescent="0.3">
      <c r="A5529">
        <v>2445112</v>
      </c>
      <c r="B5529">
        <v>1</v>
      </c>
      <c r="C5529" t="s">
        <v>81</v>
      </c>
      <c r="D5529" t="s">
        <v>112</v>
      </c>
      <c r="E5529" t="s">
        <v>141</v>
      </c>
      <c r="F5529" t="s">
        <v>3011</v>
      </c>
      <c r="G5529" t="s">
        <v>226</v>
      </c>
      <c r="H5529" t="s">
        <v>144</v>
      </c>
      <c r="I5529" t="s">
        <v>136</v>
      </c>
      <c r="J5529" t="s">
        <v>137</v>
      </c>
      <c r="K5529" t="s">
        <v>162</v>
      </c>
      <c r="L5529" t="s">
        <v>16008</v>
      </c>
      <c r="M5529" t="s">
        <v>16009</v>
      </c>
      <c r="N5529">
        <v>7.7233333330000002</v>
      </c>
      <c r="O5529">
        <v>0</v>
      </c>
      <c r="P5529">
        <v>22</v>
      </c>
      <c r="Q5529">
        <v>0</v>
      </c>
      <c r="R5529">
        <v>2</v>
      </c>
      <c r="S5529">
        <v>0</v>
      </c>
      <c r="T5529">
        <v>3</v>
      </c>
      <c r="U5529">
        <v>0</v>
      </c>
      <c r="V5529">
        <v>0</v>
      </c>
      <c r="W5529">
        <v>0</v>
      </c>
      <c r="X5529">
        <v>25.218893155819963</v>
      </c>
      <c r="Y5529">
        <v>0</v>
      </c>
      <c r="Z5529">
        <v>0.24016211829272457</v>
      </c>
      <c r="AA5529">
        <v>0</v>
      </c>
      <c r="AB5529">
        <v>5.4880778538151809</v>
      </c>
      <c r="AC5529">
        <v>0</v>
      </c>
      <c r="AD5529">
        <v>0</v>
      </c>
      <c r="AE5529">
        <v>30.947133127927867</v>
      </c>
    </row>
    <row r="5530" spans="1:31" x14ac:dyDescent="0.3">
      <c r="A5530">
        <v>2445114</v>
      </c>
      <c r="B5530">
        <v>1</v>
      </c>
      <c r="C5530" t="s">
        <v>80</v>
      </c>
      <c r="D5530" t="s">
        <v>97</v>
      </c>
      <c r="E5530" t="s">
        <v>132</v>
      </c>
      <c r="F5530" t="s">
        <v>16010</v>
      </c>
      <c r="G5530" t="s">
        <v>143</v>
      </c>
      <c r="H5530" t="s">
        <v>135</v>
      </c>
      <c r="I5530" t="s">
        <v>136</v>
      </c>
      <c r="J5530" t="s">
        <v>137</v>
      </c>
      <c r="K5530" t="s">
        <v>138</v>
      </c>
      <c r="L5530" t="s">
        <v>16011</v>
      </c>
      <c r="M5530" t="s">
        <v>16012</v>
      </c>
      <c r="N5530">
        <v>0.31388888799999998</v>
      </c>
      <c r="O5530">
        <v>2</v>
      </c>
      <c r="P5530">
        <v>688</v>
      </c>
      <c r="Q5530">
        <v>2</v>
      </c>
      <c r="R5530">
        <v>200</v>
      </c>
      <c r="S5530">
        <v>1</v>
      </c>
      <c r="T5530">
        <v>134</v>
      </c>
      <c r="U5530">
        <v>0</v>
      </c>
      <c r="V5530">
        <v>0</v>
      </c>
      <c r="W5530">
        <v>0.42559297035388094</v>
      </c>
      <c r="X5530">
        <v>95.112423630795817</v>
      </c>
      <c r="Y5530">
        <v>9.9099041405745436E-2</v>
      </c>
      <c r="Z5530">
        <v>19.985542520245691</v>
      </c>
      <c r="AA5530">
        <v>0.34729182395653335</v>
      </c>
      <c r="AB5530">
        <v>43.478089265787759</v>
      </c>
      <c r="AC5530">
        <v>0</v>
      </c>
      <c r="AD5530">
        <v>0</v>
      </c>
      <c r="AE5530">
        <v>159.44803925254541</v>
      </c>
    </row>
    <row r="5531" spans="1:31" x14ac:dyDescent="0.3">
      <c r="A5531">
        <v>2445115</v>
      </c>
      <c r="B5531">
        <v>1</v>
      </c>
      <c r="C5531" t="s">
        <v>80</v>
      </c>
      <c r="D5531" t="s">
        <v>82</v>
      </c>
      <c r="E5531" t="s">
        <v>141</v>
      </c>
      <c r="F5531" t="s">
        <v>16013</v>
      </c>
      <c r="G5531" t="s">
        <v>156</v>
      </c>
      <c r="H5531" t="s">
        <v>144</v>
      </c>
      <c r="I5531" t="s">
        <v>136</v>
      </c>
      <c r="J5531" t="s">
        <v>137</v>
      </c>
      <c r="K5531" t="s">
        <v>138</v>
      </c>
      <c r="L5531" t="s">
        <v>16014</v>
      </c>
      <c r="M5531" t="s">
        <v>16015</v>
      </c>
      <c r="N5531">
        <v>1.8330555550000001</v>
      </c>
      <c r="O5531">
        <v>0</v>
      </c>
      <c r="P5531">
        <v>38</v>
      </c>
      <c r="Q5531">
        <v>0</v>
      </c>
      <c r="R5531">
        <v>0</v>
      </c>
      <c r="S5531">
        <v>0</v>
      </c>
      <c r="T5531">
        <v>2</v>
      </c>
      <c r="U5531">
        <v>0</v>
      </c>
      <c r="V5531">
        <v>0</v>
      </c>
      <c r="W5531">
        <v>0</v>
      </c>
      <c r="X5531">
        <v>7.6178909024732793</v>
      </c>
      <c r="Y5531">
        <v>0</v>
      </c>
      <c r="Z5531">
        <v>0</v>
      </c>
      <c r="AA5531">
        <v>0</v>
      </c>
      <c r="AB5531">
        <v>0.50841641994630526</v>
      </c>
      <c r="AC5531">
        <v>0</v>
      </c>
      <c r="AD5531">
        <v>0</v>
      </c>
      <c r="AE5531">
        <v>8.126307322419585</v>
      </c>
    </row>
    <row r="5532" spans="1:31" x14ac:dyDescent="0.3">
      <c r="A5532">
        <v>2445116</v>
      </c>
      <c r="B5532">
        <v>1</v>
      </c>
      <c r="C5532" t="s">
        <v>81</v>
      </c>
      <c r="D5532" t="s">
        <v>112</v>
      </c>
      <c r="E5532" t="s">
        <v>141</v>
      </c>
      <c r="F5532" t="s">
        <v>16016</v>
      </c>
      <c r="G5532" t="s">
        <v>161</v>
      </c>
      <c r="H5532" t="s">
        <v>144</v>
      </c>
      <c r="I5532" t="s">
        <v>136</v>
      </c>
      <c r="J5532" t="s">
        <v>137</v>
      </c>
      <c r="K5532" t="s">
        <v>162</v>
      </c>
      <c r="L5532" t="s">
        <v>16017</v>
      </c>
      <c r="M5532" t="s">
        <v>16018</v>
      </c>
      <c r="N5532">
        <v>3.2291666659999998</v>
      </c>
      <c r="O5532">
        <v>0</v>
      </c>
      <c r="P5532">
        <v>162</v>
      </c>
      <c r="Q5532">
        <v>0</v>
      </c>
      <c r="R5532">
        <v>0</v>
      </c>
      <c r="S5532">
        <v>0</v>
      </c>
      <c r="T5532">
        <v>5</v>
      </c>
      <c r="U5532">
        <v>0</v>
      </c>
      <c r="V5532">
        <v>0</v>
      </c>
      <c r="W5532">
        <v>0</v>
      </c>
      <c r="X5532">
        <v>102.10223915434983</v>
      </c>
      <c r="Y5532">
        <v>0</v>
      </c>
      <c r="Z5532">
        <v>0</v>
      </c>
      <c r="AA5532">
        <v>0</v>
      </c>
      <c r="AB5532">
        <v>19.950431676964325</v>
      </c>
      <c r="AC5532">
        <v>0</v>
      </c>
      <c r="AD5532">
        <v>0</v>
      </c>
      <c r="AE5532">
        <v>122.05267083131416</v>
      </c>
    </row>
    <row r="5533" spans="1:31" x14ac:dyDescent="0.3">
      <c r="A5533">
        <v>2445117</v>
      </c>
      <c r="B5533">
        <v>1</v>
      </c>
      <c r="C5533" t="s">
        <v>80</v>
      </c>
      <c r="D5533" t="s">
        <v>93</v>
      </c>
      <c r="E5533" t="s">
        <v>169</v>
      </c>
      <c r="F5533" t="s">
        <v>16019</v>
      </c>
      <c r="G5533" t="s">
        <v>226</v>
      </c>
      <c r="H5533" t="s">
        <v>135</v>
      </c>
      <c r="I5533" t="s">
        <v>136</v>
      </c>
      <c r="J5533" t="s">
        <v>137</v>
      </c>
      <c r="K5533" t="s">
        <v>162</v>
      </c>
      <c r="L5533" t="s">
        <v>16020</v>
      </c>
      <c r="M5533" t="s">
        <v>16021</v>
      </c>
      <c r="N5533">
        <v>4.1316666660000001</v>
      </c>
      <c r="O5533">
        <v>0</v>
      </c>
      <c r="P5533">
        <v>20</v>
      </c>
      <c r="Q5533">
        <v>0</v>
      </c>
      <c r="R5533">
        <v>7</v>
      </c>
      <c r="S5533">
        <v>10</v>
      </c>
      <c r="T5533">
        <v>989</v>
      </c>
      <c r="U5533">
        <v>5</v>
      </c>
      <c r="V5533">
        <v>16</v>
      </c>
      <c r="W5533">
        <v>0</v>
      </c>
      <c r="X5533">
        <v>14.595423679264709</v>
      </c>
      <c r="Y5533">
        <v>0</v>
      </c>
      <c r="Z5533">
        <v>21.516801549703334</v>
      </c>
      <c r="AA5533">
        <v>485.82406201562571</v>
      </c>
      <c r="AB5533">
        <v>1942.9608945636553</v>
      </c>
      <c r="AC5533">
        <v>71.625759371782621</v>
      </c>
      <c r="AD5533">
        <v>254.56607843485793</v>
      </c>
      <c r="AE5533">
        <v>2791.0890196148898</v>
      </c>
    </row>
    <row r="5534" spans="1:31" x14ac:dyDescent="0.3">
      <c r="A5534">
        <v>2445122</v>
      </c>
      <c r="B5534">
        <v>1</v>
      </c>
      <c r="C5534" t="s">
        <v>80</v>
      </c>
      <c r="D5534" t="s">
        <v>100</v>
      </c>
      <c r="E5534" t="s">
        <v>132</v>
      </c>
      <c r="F5534" t="s">
        <v>16022</v>
      </c>
      <c r="G5534" t="s">
        <v>149</v>
      </c>
      <c r="H5534" t="s">
        <v>135</v>
      </c>
      <c r="I5534" t="s">
        <v>136</v>
      </c>
      <c r="J5534" t="s">
        <v>137</v>
      </c>
      <c r="K5534" t="s">
        <v>138</v>
      </c>
      <c r="L5534" t="s">
        <v>16023</v>
      </c>
      <c r="M5534" t="s">
        <v>16024</v>
      </c>
      <c r="N5534">
        <v>1.494444444</v>
      </c>
      <c r="O5534">
        <v>0</v>
      </c>
      <c r="P5534">
        <v>457</v>
      </c>
      <c r="Q5534">
        <v>1</v>
      </c>
      <c r="R5534">
        <v>42</v>
      </c>
      <c r="S5534">
        <v>0</v>
      </c>
      <c r="T5534">
        <v>70</v>
      </c>
      <c r="U5534">
        <v>0</v>
      </c>
      <c r="V5534">
        <v>1</v>
      </c>
      <c r="W5534">
        <v>0</v>
      </c>
      <c r="X5534">
        <v>231.04275577180837</v>
      </c>
      <c r="Y5534">
        <v>0.81458868184034849</v>
      </c>
      <c r="Z5534">
        <v>18.626879660903256</v>
      </c>
      <c r="AA5534">
        <v>0</v>
      </c>
      <c r="AB5534">
        <v>97.31645640689058</v>
      </c>
      <c r="AC5534">
        <v>0</v>
      </c>
      <c r="AD5534">
        <v>16.618787478288056</v>
      </c>
      <c r="AE5534">
        <v>364.41946799973061</v>
      </c>
    </row>
    <row r="5535" spans="1:31" x14ac:dyDescent="0.3">
      <c r="A5535">
        <v>2445124</v>
      </c>
      <c r="B5535">
        <v>1</v>
      </c>
      <c r="C5535" t="s">
        <v>80</v>
      </c>
      <c r="D5535" t="s">
        <v>104</v>
      </c>
      <c r="E5535" t="s">
        <v>173</v>
      </c>
      <c r="F5535" t="s">
        <v>16025</v>
      </c>
      <c r="G5535" t="s">
        <v>175</v>
      </c>
      <c r="H5535" t="s">
        <v>144</v>
      </c>
      <c r="I5535" t="s">
        <v>136</v>
      </c>
      <c r="J5535" t="s">
        <v>137</v>
      </c>
      <c r="K5535" t="s">
        <v>138</v>
      </c>
      <c r="L5535" t="s">
        <v>16026</v>
      </c>
      <c r="M5535" t="s">
        <v>16027</v>
      </c>
      <c r="N5535">
        <v>1.3625</v>
      </c>
      <c r="O5535">
        <v>0</v>
      </c>
      <c r="P5535">
        <v>3</v>
      </c>
      <c r="Q5535">
        <v>0</v>
      </c>
      <c r="R5535">
        <v>0</v>
      </c>
      <c r="S5535">
        <v>0</v>
      </c>
      <c r="T5535">
        <v>0</v>
      </c>
      <c r="U5535">
        <v>0</v>
      </c>
      <c r="V5535">
        <v>0</v>
      </c>
      <c r="W5535">
        <v>0</v>
      </c>
      <c r="X5535">
        <v>0.39087520538393189</v>
      </c>
      <c r="Y5535">
        <v>0</v>
      </c>
      <c r="Z5535">
        <v>0</v>
      </c>
      <c r="AA5535">
        <v>0</v>
      </c>
      <c r="AB5535">
        <v>0</v>
      </c>
      <c r="AC5535">
        <v>0</v>
      </c>
      <c r="AD5535">
        <v>0</v>
      </c>
      <c r="AE5535">
        <v>0.39087520538393189</v>
      </c>
    </row>
    <row r="5536" spans="1:31" x14ac:dyDescent="0.3">
      <c r="A5536">
        <v>2445125</v>
      </c>
      <c r="B5536">
        <v>1</v>
      </c>
      <c r="C5536" t="s">
        <v>81</v>
      </c>
      <c r="D5536" t="s">
        <v>127</v>
      </c>
      <c r="E5536" t="s">
        <v>132</v>
      </c>
      <c r="F5536" t="s">
        <v>3616</v>
      </c>
      <c r="G5536" t="s">
        <v>149</v>
      </c>
      <c r="H5536" t="s">
        <v>135</v>
      </c>
      <c r="I5536" t="s">
        <v>136</v>
      </c>
      <c r="J5536" t="s">
        <v>137</v>
      </c>
      <c r="K5536" t="s">
        <v>138</v>
      </c>
      <c r="L5536" t="s">
        <v>16028</v>
      </c>
      <c r="M5536" t="s">
        <v>16029</v>
      </c>
      <c r="N5536">
        <v>1.7963888880000001</v>
      </c>
      <c r="O5536">
        <v>0</v>
      </c>
      <c r="P5536">
        <v>966</v>
      </c>
      <c r="Q5536">
        <v>12</v>
      </c>
      <c r="R5536">
        <v>31</v>
      </c>
      <c r="S5536">
        <v>9</v>
      </c>
      <c r="T5536">
        <v>126</v>
      </c>
      <c r="U5536">
        <v>6</v>
      </c>
      <c r="V5536">
        <v>2</v>
      </c>
      <c r="W5536">
        <v>0</v>
      </c>
      <c r="X5536">
        <v>469.87356271123758</v>
      </c>
      <c r="Y5536">
        <v>3.7086103801258989</v>
      </c>
      <c r="Z5536">
        <v>12.041954356218204</v>
      </c>
      <c r="AA5536">
        <v>336.86219661395586</v>
      </c>
      <c r="AB5536">
        <v>115.67430784103914</v>
      </c>
      <c r="AC5536">
        <v>481.63322686927324</v>
      </c>
      <c r="AD5536">
        <v>82.538058858968469</v>
      </c>
      <c r="AE5536">
        <v>1502.3319176308185</v>
      </c>
    </row>
    <row r="5537" spans="1:31" x14ac:dyDescent="0.3">
      <c r="A5537">
        <v>2445126</v>
      </c>
      <c r="B5537">
        <v>1</v>
      </c>
      <c r="C5537" t="s">
        <v>80</v>
      </c>
      <c r="D5537" t="s">
        <v>83</v>
      </c>
      <c r="E5537" t="s">
        <v>147</v>
      </c>
      <c r="F5537" t="s">
        <v>16030</v>
      </c>
      <c r="G5537" t="s">
        <v>226</v>
      </c>
      <c r="H5537" t="s">
        <v>135</v>
      </c>
      <c r="I5537" t="s">
        <v>136</v>
      </c>
      <c r="J5537" t="s">
        <v>137</v>
      </c>
      <c r="K5537" t="s">
        <v>162</v>
      </c>
      <c r="L5537" t="s">
        <v>16031</v>
      </c>
      <c r="M5537" t="s">
        <v>16032</v>
      </c>
      <c r="N5537">
        <v>0.46583333300000002</v>
      </c>
      <c r="O5537">
        <v>0</v>
      </c>
      <c r="P5537">
        <v>1</v>
      </c>
      <c r="Q5537">
        <v>0</v>
      </c>
      <c r="R5537">
        <v>0</v>
      </c>
      <c r="S5537">
        <v>5</v>
      </c>
      <c r="T5537">
        <v>10</v>
      </c>
      <c r="U5537">
        <v>4</v>
      </c>
      <c r="V5537">
        <v>3</v>
      </c>
      <c r="W5537">
        <v>0</v>
      </c>
      <c r="X5537">
        <v>0.39491008305451947</v>
      </c>
      <c r="Y5537">
        <v>0</v>
      </c>
      <c r="Z5537">
        <v>0</v>
      </c>
      <c r="AA5537">
        <v>14.315427492295777</v>
      </c>
      <c r="AB5537">
        <v>22.823469475189118</v>
      </c>
      <c r="AC5537">
        <v>10.125344255403414</v>
      </c>
      <c r="AD5537">
        <v>10.974422614016039</v>
      </c>
      <c r="AE5537">
        <v>58.633573919958863</v>
      </c>
    </row>
    <row r="5538" spans="1:31" x14ac:dyDescent="0.3">
      <c r="A5538">
        <v>2445130</v>
      </c>
      <c r="B5538">
        <v>1</v>
      </c>
      <c r="C5538" t="s">
        <v>80</v>
      </c>
      <c r="D5538" t="s">
        <v>82</v>
      </c>
      <c r="E5538" t="s">
        <v>141</v>
      </c>
      <c r="F5538" t="s">
        <v>16033</v>
      </c>
      <c r="G5538" t="s">
        <v>200</v>
      </c>
      <c r="H5538" t="s">
        <v>144</v>
      </c>
      <c r="I5538" t="s">
        <v>136</v>
      </c>
      <c r="J5538" t="s">
        <v>137</v>
      </c>
      <c r="K5538" t="s">
        <v>138</v>
      </c>
      <c r="L5538" t="s">
        <v>16034</v>
      </c>
      <c r="M5538" t="s">
        <v>16035</v>
      </c>
      <c r="N5538">
        <v>0.53583333300000002</v>
      </c>
      <c r="O5538">
        <v>0</v>
      </c>
      <c r="P5538">
        <v>126</v>
      </c>
      <c r="Q5538">
        <v>0</v>
      </c>
      <c r="R5538">
        <v>0</v>
      </c>
      <c r="S5538">
        <v>0</v>
      </c>
      <c r="T5538">
        <v>4</v>
      </c>
      <c r="U5538">
        <v>0</v>
      </c>
      <c r="V5538">
        <v>0</v>
      </c>
      <c r="W5538">
        <v>0</v>
      </c>
      <c r="X5538">
        <v>19.822213351642901</v>
      </c>
      <c r="Y5538">
        <v>0</v>
      </c>
      <c r="Z5538">
        <v>0</v>
      </c>
      <c r="AA5538">
        <v>0</v>
      </c>
      <c r="AB5538">
        <v>0.30038127104489554</v>
      </c>
      <c r="AC5538">
        <v>0</v>
      </c>
      <c r="AD5538">
        <v>0</v>
      </c>
      <c r="AE5538">
        <v>20.122594622687796</v>
      </c>
    </row>
    <row r="5539" spans="1:31" x14ac:dyDescent="0.3">
      <c r="A5539">
        <v>2445131</v>
      </c>
      <c r="B5539">
        <v>1</v>
      </c>
      <c r="C5539" t="s">
        <v>80</v>
      </c>
      <c r="D5539" t="s">
        <v>103</v>
      </c>
      <c r="E5539" t="s">
        <v>169</v>
      </c>
      <c r="F5539" t="s">
        <v>16036</v>
      </c>
      <c r="G5539" t="s">
        <v>149</v>
      </c>
      <c r="H5539" t="s">
        <v>135</v>
      </c>
      <c r="I5539" t="s">
        <v>136</v>
      </c>
      <c r="J5539" t="s">
        <v>137</v>
      </c>
      <c r="K5539" t="s">
        <v>138</v>
      </c>
      <c r="L5539" t="s">
        <v>16037</v>
      </c>
      <c r="M5539" t="s">
        <v>16038</v>
      </c>
      <c r="N5539">
        <v>0.40833333300000002</v>
      </c>
      <c r="O5539">
        <v>0</v>
      </c>
      <c r="P5539">
        <v>1322</v>
      </c>
      <c r="Q5539">
        <v>0</v>
      </c>
      <c r="R5539">
        <v>14</v>
      </c>
      <c r="S5539">
        <v>1</v>
      </c>
      <c r="T5539">
        <v>146</v>
      </c>
      <c r="U5539">
        <v>0</v>
      </c>
      <c r="V5539">
        <v>0</v>
      </c>
      <c r="W5539">
        <v>0</v>
      </c>
      <c r="X5539">
        <v>141.18480668837117</v>
      </c>
      <c r="Y5539">
        <v>0</v>
      </c>
      <c r="Z5539">
        <v>2.035128125253427</v>
      </c>
      <c r="AA5539">
        <v>0</v>
      </c>
      <c r="AB5539">
        <v>32.512279956151026</v>
      </c>
      <c r="AC5539">
        <v>0</v>
      </c>
      <c r="AD5539">
        <v>0</v>
      </c>
      <c r="AE5539">
        <v>175.73221476977562</v>
      </c>
    </row>
    <row r="5540" spans="1:31" x14ac:dyDescent="0.3">
      <c r="A5540">
        <v>2445133</v>
      </c>
      <c r="B5540">
        <v>1</v>
      </c>
      <c r="C5540" t="s">
        <v>80</v>
      </c>
      <c r="D5540" t="s">
        <v>100</v>
      </c>
      <c r="E5540" t="s">
        <v>169</v>
      </c>
      <c r="F5540" t="s">
        <v>7098</v>
      </c>
      <c r="G5540" t="s">
        <v>149</v>
      </c>
      <c r="H5540" t="s">
        <v>135</v>
      </c>
      <c r="I5540" t="s">
        <v>136</v>
      </c>
      <c r="J5540" t="s">
        <v>137</v>
      </c>
      <c r="K5540" t="s">
        <v>138</v>
      </c>
      <c r="L5540" t="s">
        <v>16039</v>
      </c>
      <c r="M5540" t="s">
        <v>16040</v>
      </c>
      <c r="N5540">
        <v>0.40333333300000002</v>
      </c>
      <c r="O5540">
        <v>0</v>
      </c>
      <c r="P5540">
        <v>0</v>
      </c>
      <c r="Q5540">
        <v>0</v>
      </c>
      <c r="R5540">
        <v>1</v>
      </c>
      <c r="S5540">
        <v>3</v>
      </c>
      <c r="T5540">
        <v>73</v>
      </c>
      <c r="U5540">
        <v>5</v>
      </c>
      <c r="V5540">
        <v>26</v>
      </c>
      <c r="W5540">
        <v>0</v>
      </c>
      <c r="X5540">
        <v>0</v>
      </c>
      <c r="Y5540">
        <v>0</v>
      </c>
      <c r="Z5540">
        <v>0</v>
      </c>
      <c r="AA5540">
        <v>2.9929421099328586</v>
      </c>
      <c r="AB5540">
        <v>49.405995108958052</v>
      </c>
      <c r="AC5540">
        <v>34.057182718495405</v>
      </c>
      <c r="AD5540">
        <v>86.265130545828185</v>
      </c>
      <c r="AE5540">
        <v>172.7212504832145</v>
      </c>
    </row>
    <row r="5541" spans="1:31" x14ac:dyDescent="0.3">
      <c r="A5541">
        <v>2445138</v>
      </c>
      <c r="B5541">
        <v>1</v>
      </c>
      <c r="C5541" t="s">
        <v>80</v>
      </c>
      <c r="D5541" t="s">
        <v>104</v>
      </c>
      <c r="E5541" t="s">
        <v>132</v>
      </c>
      <c r="F5541" t="s">
        <v>3547</v>
      </c>
      <c r="G5541" t="s">
        <v>149</v>
      </c>
      <c r="H5541" t="s">
        <v>135</v>
      </c>
      <c r="I5541" t="s">
        <v>136</v>
      </c>
      <c r="J5541" t="s">
        <v>137</v>
      </c>
      <c r="K5541" t="s">
        <v>138</v>
      </c>
      <c r="L5541" t="s">
        <v>16041</v>
      </c>
      <c r="M5541" t="s">
        <v>16042</v>
      </c>
      <c r="N5541">
        <v>1.2116666659999999</v>
      </c>
      <c r="O5541">
        <v>0</v>
      </c>
      <c r="P5541">
        <v>357</v>
      </c>
      <c r="Q5541">
        <v>1</v>
      </c>
      <c r="R5541">
        <v>1</v>
      </c>
      <c r="S5541">
        <v>8</v>
      </c>
      <c r="T5541">
        <v>33</v>
      </c>
      <c r="U5541">
        <v>2</v>
      </c>
      <c r="V5541">
        <v>0</v>
      </c>
      <c r="W5541">
        <v>0</v>
      </c>
      <c r="X5541">
        <v>94.456705956702564</v>
      </c>
      <c r="Y5541">
        <v>15.917416878243184</v>
      </c>
      <c r="Z5541">
        <v>5.6906733060693995E-5</v>
      </c>
      <c r="AA5541">
        <v>112.67620228375606</v>
      </c>
      <c r="AB5541">
        <v>13.492429208144923</v>
      </c>
      <c r="AC5541">
        <v>59.215542350323901</v>
      </c>
      <c r="AD5541">
        <v>0</v>
      </c>
      <c r="AE5541">
        <v>295.75835358390373</v>
      </c>
    </row>
    <row r="5542" spans="1:31" x14ac:dyDescent="0.3">
      <c r="A5542">
        <v>2445139</v>
      </c>
      <c r="B5542">
        <v>1</v>
      </c>
      <c r="C5542" t="s">
        <v>80</v>
      </c>
      <c r="D5542" t="s">
        <v>82</v>
      </c>
      <c r="E5542" t="s">
        <v>173</v>
      </c>
      <c r="F5542" t="s">
        <v>16043</v>
      </c>
      <c r="G5542" t="s">
        <v>461</v>
      </c>
      <c r="H5542" t="s">
        <v>144</v>
      </c>
      <c r="I5542" t="s">
        <v>136</v>
      </c>
      <c r="J5542" t="s">
        <v>137</v>
      </c>
      <c r="K5542" t="s">
        <v>138</v>
      </c>
      <c r="L5542" t="s">
        <v>16044</v>
      </c>
      <c r="M5542" t="s">
        <v>16045</v>
      </c>
      <c r="N5542">
        <v>6.7827777769999997</v>
      </c>
      <c r="O5542">
        <v>0</v>
      </c>
      <c r="P5542">
        <v>11</v>
      </c>
      <c r="Q5542">
        <v>0</v>
      </c>
      <c r="R5542">
        <v>0</v>
      </c>
      <c r="S5542">
        <v>0</v>
      </c>
      <c r="T5542">
        <v>0</v>
      </c>
      <c r="U5542">
        <v>0</v>
      </c>
      <c r="V5542">
        <v>0</v>
      </c>
      <c r="W5542">
        <v>0</v>
      </c>
      <c r="X5542">
        <v>20.905610794137431</v>
      </c>
      <c r="Y5542">
        <v>0</v>
      </c>
      <c r="Z5542">
        <v>0</v>
      </c>
      <c r="AA5542">
        <v>0</v>
      </c>
      <c r="AB5542">
        <v>0</v>
      </c>
      <c r="AC5542">
        <v>0</v>
      </c>
      <c r="AD5542">
        <v>0</v>
      </c>
      <c r="AE5542">
        <v>20.905610794137431</v>
      </c>
    </row>
    <row r="5543" spans="1:31" x14ac:dyDescent="0.3">
      <c r="A5543">
        <v>2445142</v>
      </c>
      <c r="B5543">
        <v>1</v>
      </c>
      <c r="C5543" t="s">
        <v>80</v>
      </c>
      <c r="D5543" t="s">
        <v>95</v>
      </c>
      <c r="E5543" t="s">
        <v>147</v>
      </c>
      <c r="F5543" t="s">
        <v>16046</v>
      </c>
      <c r="G5543" t="s">
        <v>134</v>
      </c>
      <c r="H5543" t="s">
        <v>135</v>
      </c>
      <c r="I5543" t="s">
        <v>136</v>
      </c>
      <c r="J5543" t="s">
        <v>137</v>
      </c>
      <c r="K5543" t="s">
        <v>138</v>
      </c>
      <c r="L5543" t="s">
        <v>16047</v>
      </c>
      <c r="M5543" t="s">
        <v>16048</v>
      </c>
      <c r="N5543">
        <v>1.4430555549999999</v>
      </c>
      <c r="O5543">
        <v>1</v>
      </c>
      <c r="P5543">
        <v>0</v>
      </c>
      <c r="Q5543">
        <v>3</v>
      </c>
      <c r="R5543">
        <v>0</v>
      </c>
      <c r="S5543">
        <v>2</v>
      </c>
      <c r="T5543">
        <v>0</v>
      </c>
      <c r="U5543">
        <v>0</v>
      </c>
      <c r="V5543">
        <v>0</v>
      </c>
      <c r="W5543">
        <v>0.35263153766237304</v>
      </c>
      <c r="X5543">
        <v>0</v>
      </c>
      <c r="Y5543">
        <v>43.145092033726478</v>
      </c>
      <c r="Z5543">
        <v>0</v>
      </c>
      <c r="AA5543">
        <v>16.476845797713572</v>
      </c>
      <c r="AB5543">
        <v>0</v>
      </c>
      <c r="AC5543">
        <v>0</v>
      </c>
      <c r="AD5543">
        <v>0</v>
      </c>
      <c r="AE5543">
        <v>59.974569369102426</v>
      </c>
    </row>
    <row r="5544" spans="1:31" x14ac:dyDescent="0.3">
      <c r="A5544">
        <v>2445144</v>
      </c>
      <c r="B5544">
        <v>1</v>
      </c>
      <c r="C5544" t="s">
        <v>80</v>
      </c>
      <c r="D5544" t="s">
        <v>93</v>
      </c>
      <c r="E5544" t="s">
        <v>173</v>
      </c>
      <c r="F5544" t="s">
        <v>16049</v>
      </c>
      <c r="G5544" t="s">
        <v>461</v>
      </c>
      <c r="H5544" t="s">
        <v>144</v>
      </c>
      <c r="I5544" t="s">
        <v>136</v>
      </c>
      <c r="J5544" t="s">
        <v>137</v>
      </c>
      <c r="K5544" t="s">
        <v>138</v>
      </c>
      <c r="L5544" t="s">
        <v>16050</v>
      </c>
      <c r="M5544" t="s">
        <v>16051</v>
      </c>
      <c r="N5544">
        <v>5.8775000000000004</v>
      </c>
      <c r="O5544">
        <v>0</v>
      </c>
      <c r="P5544">
        <v>16</v>
      </c>
      <c r="Q5544">
        <v>0</v>
      </c>
      <c r="R5544">
        <v>0</v>
      </c>
      <c r="S5544">
        <v>0</v>
      </c>
      <c r="T5544">
        <v>0</v>
      </c>
      <c r="U5544">
        <v>0</v>
      </c>
      <c r="V5544">
        <v>0</v>
      </c>
      <c r="W5544">
        <v>0</v>
      </c>
      <c r="X5544">
        <v>25.339810902084775</v>
      </c>
      <c r="Y5544">
        <v>0</v>
      </c>
      <c r="Z5544">
        <v>0</v>
      </c>
      <c r="AA5544">
        <v>0</v>
      </c>
      <c r="AB5544">
        <v>0</v>
      </c>
      <c r="AC5544">
        <v>0</v>
      </c>
      <c r="AD5544">
        <v>0</v>
      </c>
      <c r="AE5544">
        <v>25.339810902084775</v>
      </c>
    </row>
    <row r="5545" spans="1:31" x14ac:dyDescent="0.3">
      <c r="A5545">
        <v>2445145</v>
      </c>
      <c r="B5545">
        <v>1</v>
      </c>
      <c r="C5545" t="s">
        <v>80</v>
      </c>
      <c r="D5545" t="s">
        <v>103</v>
      </c>
      <c r="E5545" t="s">
        <v>147</v>
      </c>
      <c r="F5545" t="s">
        <v>16052</v>
      </c>
      <c r="G5545" t="s">
        <v>2861</v>
      </c>
      <c r="H5545" t="s">
        <v>135</v>
      </c>
      <c r="I5545" t="s">
        <v>136</v>
      </c>
      <c r="J5545" t="s">
        <v>137</v>
      </c>
      <c r="K5545" t="s">
        <v>138</v>
      </c>
      <c r="L5545" t="s">
        <v>16053</v>
      </c>
      <c r="M5545" t="s">
        <v>16054</v>
      </c>
      <c r="N5545">
        <v>2.664722222</v>
      </c>
      <c r="O5545">
        <v>0</v>
      </c>
      <c r="P5545">
        <v>752</v>
      </c>
      <c r="Q5545">
        <v>0</v>
      </c>
      <c r="R5545">
        <v>7</v>
      </c>
      <c r="S5545">
        <v>1</v>
      </c>
      <c r="T5545">
        <v>108</v>
      </c>
      <c r="U5545">
        <v>0</v>
      </c>
      <c r="V5545">
        <v>0</v>
      </c>
      <c r="W5545">
        <v>0</v>
      </c>
      <c r="X5545">
        <v>518.9350095619676</v>
      </c>
      <c r="Y5545">
        <v>0</v>
      </c>
      <c r="Z5545">
        <v>6.8358848592022454</v>
      </c>
      <c r="AA5545">
        <v>0</v>
      </c>
      <c r="AB5545">
        <v>138.93422250781936</v>
      </c>
      <c r="AC5545">
        <v>0</v>
      </c>
      <c r="AD5545">
        <v>0</v>
      </c>
      <c r="AE5545">
        <v>664.70511692898913</v>
      </c>
    </row>
    <row r="5546" spans="1:31" x14ac:dyDescent="0.3">
      <c r="A5546">
        <v>2445149</v>
      </c>
      <c r="B5546">
        <v>1</v>
      </c>
      <c r="C5546" t="s">
        <v>80</v>
      </c>
      <c r="D5546" t="s">
        <v>100</v>
      </c>
      <c r="E5546" t="s">
        <v>182</v>
      </c>
      <c r="F5546" t="s">
        <v>16055</v>
      </c>
      <c r="G5546" t="s">
        <v>156</v>
      </c>
      <c r="H5546" t="s">
        <v>144</v>
      </c>
      <c r="I5546" t="s">
        <v>136</v>
      </c>
      <c r="J5546" t="s">
        <v>137</v>
      </c>
      <c r="K5546" t="s">
        <v>138</v>
      </c>
      <c r="L5546" t="s">
        <v>16056</v>
      </c>
      <c r="M5546" t="s">
        <v>16057</v>
      </c>
      <c r="N5546">
        <v>2.0166666659999999</v>
      </c>
      <c r="O5546">
        <v>0</v>
      </c>
      <c r="P5546">
        <v>0</v>
      </c>
      <c r="Q5546">
        <v>0</v>
      </c>
      <c r="R5546">
        <v>0</v>
      </c>
      <c r="S5546">
        <v>0</v>
      </c>
      <c r="T5546">
        <v>5</v>
      </c>
      <c r="U5546">
        <v>0</v>
      </c>
      <c r="V5546">
        <v>7</v>
      </c>
      <c r="W5546">
        <v>0</v>
      </c>
      <c r="X5546">
        <v>0</v>
      </c>
      <c r="Y5546">
        <v>0</v>
      </c>
      <c r="Z5546">
        <v>0</v>
      </c>
      <c r="AA5546">
        <v>0</v>
      </c>
      <c r="AB5546">
        <v>5.4265758063592333</v>
      </c>
      <c r="AC5546">
        <v>0</v>
      </c>
      <c r="AD5546">
        <v>250.22548827005082</v>
      </c>
      <c r="AE5546">
        <v>255.65206407641006</v>
      </c>
    </row>
    <row r="5547" spans="1:31" x14ac:dyDescent="0.3">
      <c r="A5547">
        <v>2445151</v>
      </c>
      <c r="B5547">
        <v>1</v>
      </c>
      <c r="C5547" t="s">
        <v>80</v>
      </c>
      <c r="D5547" t="s">
        <v>94</v>
      </c>
      <c r="E5547" t="s">
        <v>169</v>
      </c>
      <c r="F5547" t="s">
        <v>16058</v>
      </c>
      <c r="G5547" t="s">
        <v>149</v>
      </c>
      <c r="H5547" t="s">
        <v>135</v>
      </c>
      <c r="I5547" t="s">
        <v>136</v>
      </c>
      <c r="J5547" t="s">
        <v>137</v>
      </c>
      <c r="K5547" t="s">
        <v>138</v>
      </c>
      <c r="L5547" t="s">
        <v>16059</v>
      </c>
      <c r="M5547" t="s">
        <v>16060</v>
      </c>
      <c r="N5547">
        <v>0.188888888</v>
      </c>
      <c r="O5547">
        <v>0</v>
      </c>
      <c r="P5547">
        <v>221</v>
      </c>
      <c r="Q5547">
        <v>26</v>
      </c>
      <c r="R5547">
        <v>6</v>
      </c>
      <c r="S5547">
        <v>7</v>
      </c>
      <c r="T5547">
        <v>24</v>
      </c>
      <c r="U5547">
        <v>0</v>
      </c>
      <c r="V5547">
        <v>0</v>
      </c>
      <c r="W5547">
        <v>0</v>
      </c>
      <c r="X5547">
        <v>4.2691690546735392</v>
      </c>
      <c r="Y5547">
        <v>1.074884461385812</v>
      </c>
      <c r="Z5547">
        <v>0.25600004767878631</v>
      </c>
      <c r="AA5547">
        <v>6.8064704208438789</v>
      </c>
      <c r="AB5547">
        <v>1.2876447542390497</v>
      </c>
      <c r="AC5547">
        <v>0</v>
      </c>
      <c r="AD5547">
        <v>0</v>
      </c>
      <c r="AE5547">
        <v>13.694168738821066</v>
      </c>
    </row>
    <row r="5548" spans="1:31" x14ac:dyDescent="0.3">
      <c r="A5548">
        <v>2445153</v>
      </c>
      <c r="B5548">
        <v>1</v>
      </c>
      <c r="C5548" t="s">
        <v>80</v>
      </c>
      <c r="D5548" t="s">
        <v>82</v>
      </c>
      <c r="E5548" t="s">
        <v>159</v>
      </c>
      <c r="F5548" t="s">
        <v>8142</v>
      </c>
      <c r="G5548" t="s">
        <v>143</v>
      </c>
      <c r="H5548" t="s">
        <v>144</v>
      </c>
      <c r="I5548" t="s">
        <v>136</v>
      </c>
      <c r="J5548" t="s">
        <v>137</v>
      </c>
      <c r="K5548" t="s">
        <v>138</v>
      </c>
      <c r="L5548" t="s">
        <v>16061</v>
      </c>
      <c r="M5548" t="s">
        <v>16062</v>
      </c>
      <c r="N5548">
        <v>0.200555555</v>
      </c>
      <c r="O5548">
        <v>0</v>
      </c>
      <c r="P5548">
        <v>92</v>
      </c>
      <c r="Q5548">
        <v>0</v>
      </c>
      <c r="R5548">
        <v>0</v>
      </c>
      <c r="S5548">
        <v>0</v>
      </c>
      <c r="T5548">
        <v>9</v>
      </c>
      <c r="U5548">
        <v>0</v>
      </c>
      <c r="V5548">
        <v>0</v>
      </c>
      <c r="W5548">
        <v>0</v>
      </c>
      <c r="X5548">
        <v>2.4608655806520376</v>
      </c>
      <c r="Y5548">
        <v>0</v>
      </c>
      <c r="Z5548">
        <v>0</v>
      </c>
      <c r="AA5548">
        <v>0</v>
      </c>
      <c r="AB5548">
        <v>2.4809698312537249</v>
      </c>
      <c r="AC5548">
        <v>0</v>
      </c>
      <c r="AD5548">
        <v>0</v>
      </c>
      <c r="AE5548">
        <v>4.9418354119057621</v>
      </c>
    </row>
    <row r="5549" spans="1:31" x14ac:dyDescent="0.3">
      <c r="A5549">
        <v>2445154</v>
      </c>
      <c r="B5549">
        <v>1</v>
      </c>
      <c r="C5549" t="s">
        <v>80</v>
      </c>
      <c r="D5549" t="s">
        <v>92</v>
      </c>
      <c r="E5549" t="s">
        <v>141</v>
      </c>
      <c r="F5549" t="s">
        <v>16063</v>
      </c>
      <c r="G5549" t="s">
        <v>156</v>
      </c>
      <c r="H5549" t="s">
        <v>144</v>
      </c>
      <c r="I5549" t="s">
        <v>136</v>
      </c>
      <c r="J5549" t="s">
        <v>137</v>
      </c>
      <c r="K5549" t="s">
        <v>138</v>
      </c>
      <c r="L5549" t="s">
        <v>16064</v>
      </c>
      <c r="M5549" t="s">
        <v>16065</v>
      </c>
      <c r="N5549">
        <v>1.208611111</v>
      </c>
      <c r="O5549">
        <v>0</v>
      </c>
      <c r="P5549">
        <v>17</v>
      </c>
      <c r="Q5549">
        <v>0</v>
      </c>
      <c r="R5549">
        <v>1</v>
      </c>
      <c r="S5549">
        <v>0</v>
      </c>
      <c r="T5549">
        <v>0</v>
      </c>
      <c r="U5549">
        <v>0</v>
      </c>
      <c r="V5549">
        <v>0</v>
      </c>
      <c r="W5549">
        <v>0</v>
      </c>
      <c r="X5549">
        <v>6.3393421333378708</v>
      </c>
      <c r="Y5549">
        <v>0</v>
      </c>
      <c r="Z5549">
        <v>0.68039278599249653</v>
      </c>
      <c r="AA5549">
        <v>0</v>
      </c>
      <c r="AB5549">
        <v>0</v>
      </c>
      <c r="AC5549">
        <v>0</v>
      </c>
      <c r="AD5549">
        <v>0</v>
      </c>
      <c r="AE5549">
        <v>7.0197349193303671</v>
      </c>
    </row>
    <row r="5550" spans="1:31" x14ac:dyDescent="0.3">
      <c r="A5550">
        <v>2445157</v>
      </c>
      <c r="B5550">
        <v>1</v>
      </c>
      <c r="C5550" t="s">
        <v>80</v>
      </c>
      <c r="D5550" t="s">
        <v>103</v>
      </c>
      <c r="E5550" t="s">
        <v>141</v>
      </c>
      <c r="F5550" t="s">
        <v>16066</v>
      </c>
      <c r="G5550" t="s">
        <v>219</v>
      </c>
      <c r="H5550" t="s">
        <v>144</v>
      </c>
      <c r="I5550" t="s">
        <v>136</v>
      </c>
      <c r="J5550" t="s">
        <v>3</v>
      </c>
      <c r="K5550" t="s">
        <v>138</v>
      </c>
      <c r="L5550" t="s">
        <v>16067</v>
      </c>
      <c r="M5550" t="s">
        <v>16068</v>
      </c>
      <c r="N5550">
        <v>0.44527777699999999</v>
      </c>
      <c r="O5550">
        <v>0</v>
      </c>
      <c r="P5550">
        <v>39</v>
      </c>
      <c r="Q5550">
        <v>0</v>
      </c>
      <c r="R5550">
        <v>0</v>
      </c>
      <c r="S5550">
        <v>0</v>
      </c>
      <c r="T5550">
        <v>11</v>
      </c>
      <c r="U5550">
        <v>0</v>
      </c>
      <c r="V5550">
        <v>0</v>
      </c>
      <c r="W5550">
        <v>0</v>
      </c>
      <c r="X5550">
        <v>2.3092843270957406</v>
      </c>
      <c r="Y5550">
        <v>0</v>
      </c>
      <c r="Z5550">
        <v>0</v>
      </c>
      <c r="AA5550">
        <v>0</v>
      </c>
      <c r="AB5550">
        <v>1.274297336673456</v>
      </c>
      <c r="AC5550">
        <v>0</v>
      </c>
      <c r="AD5550">
        <v>0</v>
      </c>
      <c r="AE5550">
        <v>3.5835816637691966</v>
      </c>
    </row>
    <row r="5551" spans="1:31" x14ac:dyDescent="0.3">
      <c r="A5551">
        <v>2445162</v>
      </c>
      <c r="B5551">
        <v>1</v>
      </c>
      <c r="C5551" t="s">
        <v>80</v>
      </c>
      <c r="D5551" t="s">
        <v>96</v>
      </c>
      <c r="E5551" t="s">
        <v>141</v>
      </c>
      <c r="F5551" t="s">
        <v>2990</v>
      </c>
      <c r="G5551" t="s">
        <v>143</v>
      </c>
      <c r="H5551" t="s">
        <v>144</v>
      </c>
      <c r="I5551" t="s">
        <v>136</v>
      </c>
      <c r="J5551" t="s">
        <v>137</v>
      </c>
      <c r="K5551" t="s">
        <v>138</v>
      </c>
      <c r="L5551" t="s">
        <v>16069</v>
      </c>
      <c r="M5551" t="s">
        <v>16070</v>
      </c>
      <c r="N5551">
        <v>0.64805555500000001</v>
      </c>
      <c r="O5551">
        <v>0</v>
      </c>
      <c r="P5551">
        <v>41</v>
      </c>
      <c r="Q5551">
        <v>0</v>
      </c>
      <c r="R5551">
        <v>0</v>
      </c>
      <c r="S5551">
        <v>0</v>
      </c>
      <c r="T5551">
        <v>5</v>
      </c>
      <c r="U5551">
        <v>0</v>
      </c>
      <c r="V5551">
        <v>0</v>
      </c>
      <c r="W5551">
        <v>0</v>
      </c>
      <c r="X5551">
        <v>22.881538718705063</v>
      </c>
      <c r="Y5551">
        <v>0</v>
      </c>
      <c r="Z5551">
        <v>0</v>
      </c>
      <c r="AA5551">
        <v>0</v>
      </c>
      <c r="AB5551">
        <v>0.4775544917042665</v>
      </c>
      <c r="AC5551">
        <v>0</v>
      </c>
      <c r="AD5551">
        <v>0</v>
      </c>
      <c r="AE5551">
        <v>23.359093210409331</v>
      </c>
    </row>
    <row r="5552" spans="1:31" x14ac:dyDescent="0.3">
      <c r="A5552">
        <v>2445173</v>
      </c>
      <c r="B5552">
        <v>1</v>
      </c>
      <c r="C5552" t="s">
        <v>81</v>
      </c>
      <c r="D5552" t="s">
        <v>112</v>
      </c>
      <c r="E5552" t="s">
        <v>132</v>
      </c>
      <c r="F5552" t="s">
        <v>16071</v>
      </c>
      <c r="G5552" t="s">
        <v>161</v>
      </c>
      <c r="H5552" t="s">
        <v>135</v>
      </c>
      <c r="I5552" t="s">
        <v>136</v>
      </c>
      <c r="J5552" t="s">
        <v>137</v>
      </c>
      <c r="K5552" t="s">
        <v>162</v>
      </c>
      <c r="L5552" t="s">
        <v>16072</v>
      </c>
      <c r="M5552" t="s">
        <v>16073</v>
      </c>
      <c r="N5552">
        <v>1.3305555549999999</v>
      </c>
      <c r="O5552">
        <v>0</v>
      </c>
      <c r="P5552">
        <v>0</v>
      </c>
      <c r="Q5552">
        <v>0</v>
      </c>
      <c r="R5552">
        <v>5</v>
      </c>
      <c r="S5552">
        <v>2</v>
      </c>
      <c r="T5552">
        <v>93</v>
      </c>
      <c r="U5552">
        <v>3</v>
      </c>
      <c r="V5552">
        <v>1</v>
      </c>
      <c r="W5552">
        <v>0</v>
      </c>
      <c r="X5552">
        <v>0</v>
      </c>
      <c r="Y5552">
        <v>0</v>
      </c>
      <c r="Z5552">
        <v>13.248997779723135</v>
      </c>
      <c r="AA5552">
        <v>5.9584650947947351</v>
      </c>
      <c r="AB5552">
        <v>101.9480329646501</v>
      </c>
      <c r="AC5552">
        <v>60.40272279524244</v>
      </c>
      <c r="AD5552">
        <v>11.608080367711432</v>
      </c>
      <c r="AE5552">
        <v>193.16629900212186</v>
      </c>
    </row>
    <row r="5553" spans="1:31" x14ac:dyDescent="0.3">
      <c r="A5553">
        <v>2445176</v>
      </c>
      <c r="B5553">
        <v>1</v>
      </c>
      <c r="C5553" t="s">
        <v>80</v>
      </c>
      <c r="D5553" t="s">
        <v>92</v>
      </c>
      <c r="E5553" t="s">
        <v>169</v>
      </c>
      <c r="F5553" t="s">
        <v>9492</v>
      </c>
      <c r="G5553" t="s">
        <v>149</v>
      </c>
      <c r="H5553" t="s">
        <v>135</v>
      </c>
      <c r="I5553" t="s">
        <v>136</v>
      </c>
      <c r="J5553" t="s">
        <v>137</v>
      </c>
      <c r="K5553" t="s">
        <v>138</v>
      </c>
      <c r="L5553" t="s">
        <v>16074</v>
      </c>
      <c r="M5553" t="s">
        <v>16075</v>
      </c>
      <c r="N5553">
        <v>0.50611111099999995</v>
      </c>
      <c r="O5553">
        <v>0</v>
      </c>
      <c r="P5553">
        <v>97</v>
      </c>
      <c r="Q5553">
        <v>0</v>
      </c>
      <c r="R5553">
        <v>19</v>
      </c>
      <c r="S5553">
        <v>4</v>
      </c>
      <c r="T5553">
        <v>2</v>
      </c>
      <c r="U5553">
        <v>1</v>
      </c>
      <c r="V5553">
        <v>0</v>
      </c>
      <c r="W5553">
        <v>0</v>
      </c>
      <c r="X5553">
        <v>28.028241652818775</v>
      </c>
      <c r="Y5553">
        <v>0</v>
      </c>
      <c r="Z5553">
        <v>3.2065779390994509</v>
      </c>
      <c r="AA5553">
        <v>59.822935033756984</v>
      </c>
      <c r="AB5553">
        <v>0.66206687311900991</v>
      </c>
      <c r="AC5553">
        <v>6.9643663877530688</v>
      </c>
      <c r="AD5553">
        <v>0</v>
      </c>
      <c r="AE5553">
        <v>98.684187886547306</v>
      </c>
    </row>
    <row r="5554" spans="1:31" x14ac:dyDescent="0.3">
      <c r="A5554">
        <v>2445179</v>
      </c>
      <c r="B5554">
        <v>1</v>
      </c>
      <c r="C5554" t="s">
        <v>81</v>
      </c>
      <c r="D5554" t="s">
        <v>120</v>
      </c>
      <c r="E5554" t="s">
        <v>132</v>
      </c>
      <c r="F5554" t="s">
        <v>3203</v>
      </c>
      <c r="G5554" t="s">
        <v>149</v>
      </c>
      <c r="H5554" t="s">
        <v>135</v>
      </c>
      <c r="I5554" t="s">
        <v>136</v>
      </c>
      <c r="J5554" t="s">
        <v>137</v>
      </c>
      <c r="K5554" t="s">
        <v>138</v>
      </c>
      <c r="L5554" t="s">
        <v>16076</v>
      </c>
      <c r="M5554" t="s">
        <v>16077</v>
      </c>
      <c r="N5554">
        <v>1.3686111110000001</v>
      </c>
      <c r="O5554">
        <v>0</v>
      </c>
      <c r="P5554">
        <v>77</v>
      </c>
      <c r="Q5554">
        <v>45</v>
      </c>
      <c r="R5554">
        <v>1</v>
      </c>
      <c r="S5554">
        <v>14</v>
      </c>
      <c r="T5554">
        <v>3</v>
      </c>
      <c r="U5554">
        <v>0</v>
      </c>
      <c r="V5554">
        <v>0</v>
      </c>
      <c r="W5554">
        <v>0</v>
      </c>
      <c r="X5554">
        <v>26.984559421051141</v>
      </c>
      <c r="Y5554">
        <v>38.795945321811004</v>
      </c>
      <c r="Z5554">
        <v>1.2163952127925105E-2</v>
      </c>
      <c r="AA5554">
        <v>44.01234598682862</v>
      </c>
      <c r="AB5554">
        <v>0.41632773279232993</v>
      </c>
      <c r="AC5554">
        <v>0</v>
      </c>
      <c r="AD5554">
        <v>0</v>
      </c>
      <c r="AE5554">
        <v>110.22134241461102</v>
      </c>
    </row>
    <row r="5555" spans="1:31" x14ac:dyDescent="0.3">
      <c r="A5555">
        <v>2445185</v>
      </c>
      <c r="B5555">
        <v>1</v>
      </c>
      <c r="C5555" t="s">
        <v>81</v>
      </c>
      <c r="D5555" t="s">
        <v>127</v>
      </c>
      <c r="E5555" t="s">
        <v>147</v>
      </c>
      <c r="F5555" t="s">
        <v>16078</v>
      </c>
      <c r="G5555" t="s">
        <v>149</v>
      </c>
      <c r="H5555" t="s">
        <v>135</v>
      </c>
      <c r="I5555" t="s">
        <v>136</v>
      </c>
      <c r="J5555" t="s">
        <v>137</v>
      </c>
      <c r="K5555" t="s">
        <v>138</v>
      </c>
      <c r="L5555" t="s">
        <v>16079</v>
      </c>
      <c r="M5555" t="s">
        <v>16080</v>
      </c>
      <c r="N5555">
        <v>1.2822222219999999</v>
      </c>
      <c r="O5555">
        <v>0</v>
      </c>
      <c r="P5555">
        <v>910</v>
      </c>
      <c r="Q5555">
        <v>11</v>
      </c>
      <c r="R5555">
        <v>26</v>
      </c>
      <c r="S5555">
        <v>3</v>
      </c>
      <c r="T5555">
        <v>109</v>
      </c>
      <c r="U5555">
        <v>0</v>
      </c>
      <c r="V5555">
        <v>1</v>
      </c>
      <c r="W5555">
        <v>0</v>
      </c>
      <c r="X5555">
        <v>313.4549779107719</v>
      </c>
      <c r="Y5555">
        <v>2.2435830852397882</v>
      </c>
      <c r="Z5555">
        <v>5.8144047718653464</v>
      </c>
      <c r="AA5555">
        <v>15.721779985530706</v>
      </c>
      <c r="AB5555">
        <v>76.46363667308043</v>
      </c>
      <c r="AC5555">
        <v>0</v>
      </c>
      <c r="AD5555">
        <v>8.159645995381652</v>
      </c>
      <c r="AE5555">
        <v>421.85802842186979</v>
      </c>
    </row>
    <row r="5556" spans="1:31" x14ac:dyDescent="0.3">
      <c r="A5556">
        <v>2445189</v>
      </c>
      <c r="B5556">
        <v>1</v>
      </c>
      <c r="C5556" t="s">
        <v>80</v>
      </c>
      <c r="D5556" t="s">
        <v>84</v>
      </c>
      <c r="E5556" t="s">
        <v>159</v>
      </c>
      <c r="F5556" t="s">
        <v>16081</v>
      </c>
      <c r="G5556" t="s">
        <v>143</v>
      </c>
      <c r="H5556" t="s">
        <v>144</v>
      </c>
      <c r="I5556" t="s">
        <v>136</v>
      </c>
      <c r="J5556" t="s">
        <v>137</v>
      </c>
      <c r="K5556" t="s">
        <v>138</v>
      </c>
      <c r="L5556" t="s">
        <v>16082</v>
      </c>
      <c r="M5556" t="s">
        <v>16083</v>
      </c>
      <c r="N5556">
        <v>1.061111111</v>
      </c>
      <c r="O5556">
        <v>0</v>
      </c>
      <c r="P5556">
        <v>556</v>
      </c>
      <c r="Q5556">
        <v>0</v>
      </c>
      <c r="R5556">
        <v>0</v>
      </c>
      <c r="S5556">
        <v>0</v>
      </c>
      <c r="T5556">
        <v>20</v>
      </c>
      <c r="U5556">
        <v>0</v>
      </c>
      <c r="V5556">
        <v>0</v>
      </c>
      <c r="W5556">
        <v>0</v>
      </c>
      <c r="X5556">
        <v>129.46143297519185</v>
      </c>
      <c r="Y5556">
        <v>0</v>
      </c>
      <c r="Z5556">
        <v>0</v>
      </c>
      <c r="AA5556">
        <v>0</v>
      </c>
      <c r="AB5556">
        <v>20.433809317424366</v>
      </c>
      <c r="AC5556">
        <v>0</v>
      </c>
      <c r="AD5556">
        <v>0</v>
      </c>
      <c r="AE5556">
        <v>149.89524229261622</v>
      </c>
    </row>
    <row r="5557" spans="1:31" x14ac:dyDescent="0.3">
      <c r="A5557">
        <v>2445194</v>
      </c>
      <c r="B5557">
        <v>1</v>
      </c>
      <c r="C5557" t="s">
        <v>80</v>
      </c>
      <c r="D5557" t="s">
        <v>103</v>
      </c>
      <c r="E5557" t="s">
        <v>141</v>
      </c>
      <c r="F5557" t="s">
        <v>16084</v>
      </c>
      <c r="G5557" t="s">
        <v>200</v>
      </c>
      <c r="H5557" t="s">
        <v>144</v>
      </c>
      <c r="I5557" t="s">
        <v>136</v>
      </c>
      <c r="J5557" t="s">
        <v>137</v>
      </c>
      <c r="K5557" t="s">
        <v>138</v>
      </c>
      <c r="L5557" t="s">
        <v>16085</v>
      </c>
      <c r="M5557" t="s">
        <v>16086</v>
      </c>
      <c r="N5557">
        <v>0.68361111100000005</v>
      </c>
      <c r="O5557">
        <v>0</v>
      </c>
      <c r="P5557">
        <v>4</v>
      </c>
      <c r="Q5557">
        <v>0</v>
      </c>
      <c r="R5557">
        <v>0</v>
      </c>
      <c r="S5557">
        <v>0</v>
      </c>
      <c r="T5557">
        <v>0</v>
      </c>
      <c r="U5557">
        <v>0</v>
      </c>
      <c r="V5557">
        <v>0</v>
      </c>
      <c r="W5557">
        <v>0</v>
      </c>
      <c r="X5557">
        <v>0.2766415811368409</v>
      </c>
      <c r="Y5557">
        <v>0</v>
      </c>
      <c r="Z5557">
        <v>0</v>
      </c>
      <c r="AA5557">
        <v>0</v>
      </c>
      <c r="AB5557">
        <v>0</v>
      </c>
      <c r="AC5557">
        <v>0</v>
      </c>
      <c r="AD5557">
        <v>0</v>
      </c>
      <c r="AE5557">
        <v>0.2766415811368409</v>
      </c>
    </row>
    <row r="5558" spans="1:31" x14ac:dyDescent="0.3">
      <c r="A5558">
        <v>2445198</v>
      </c>
      <c r="B5558">
        <v>1</v>
      </c>
      <c r="C5558" t="s">
        <v>80</v>
      </c>
      <c r="D5558" t="s">
        <v>107</v>
      </c>
      <c r="E5558" t="s">
        <v>169</v>
      </c>
      <c r="F5558" t="s">
        <v>4418</v>
      </c>
      <c r="G5558" t="s">
        <v>226</v>
      </c>
      <c r="H5558" t="s">
        <v>135</v>
      </c>
      <c r="I5558" t="s">
        <v>136</v>
      </c>
      <c r="J5558" t="s">
        <v>137</v>
      </c>
      <c r="K5558" t="s">
        <v>162</v>
      </c>
      <c r="L5558" t="s">
        <v>16087</v>
      </c>
      <c r="M5558" t="s">
        <v>16088</v>
      </c>
      <c r="N5558">
        <v>5.3616666659999996</v>
      </c>
      <c r="O5558">
        <v>1</v>
      </c>
      <c r="P5558">
        <v>1307</v>
      </c>
      <c r="Q5558">
        <v>28</v>
      </c>
      <c r="R5558">
        <v>90</v>
      </c>
      <c r="S5558">
        <v>5</v>
      </c>
      <c r="T5558">
        <v>45</v>
      </c>
      <c r="U5558">
        <v>0</v>
      </c>
      <c r="V5558">
        <v>3</v>
      </c>
      <c r="W5558">
        <v>17.53033687612426</v>
      </c>
      <c r="X5558">
        <v>760.63533970478261</v>
      </c>
      <c r="Y5558">
        <v>1749.3710603286943</v>
      </c>
      <c r="Z5558">
        <v>151.84258713256276</v>
      </c>
      <c r="AA5558">
        <v>136.95078700199511</v>
      </c>
      <c r="AB5558">
        <v>254.28979559561444</v>
      </c>
      <c r="AC5558">
        <v>0</v>
      </c>
      <c r="AD5558">
        <v>10.440925885203626</v>
      </c>
      <c r="AE5558">
        <v>3081.0608325249773</v>
      </c>
    </row>
    <row r="5559" spans="1:31" x14ac:dyDescent="0.3">
      <c r="A5559">
        <v>2445199</v>
      </c>
      <c r="B5559">
        <v>1</v>
      </c>
      <c r="C5559" t="s">
        <v>80</v>
      </c>
      <c r="D5559" t="s">
        <v>107</v>
      </c>
      <c r="E5559" t="s">
        <v>169</v>
      </c>
      <c r="F5559" t="s">
        <v>16089</v>
      </c>
      <c r="G5559" t="s">
        <v>226</v>
      </c>
      <c r="H5559" t="s">
        <v>135</v>
      </c>
      <c r="I5559" t="s">
        <v>136</v>
      </c>
      <c r="J5559" t="s">
        <v>137</v>
      </c>
      <c r="K5559" t="s">
        <v>162</v>
      </c>
      <c r="L5559" t="s">
        <v>16090</v>
      </c>
      <c r="M5559" t="s">
        <v>16091</v>
      </c>
      <c r="N5559">
        <v>5.2097222219999999</v>
      </c>
      <c r="O5559">
        <v>3</v>
      </c>
      <c r="P5559">
        <v>1854</v>
      </c>
      <c r="Q5559">
        <v>5</v>
      </c>
      <c r="R5559">
        <v>15</v>
      </c>
      <c r="S5559">
        <v>12</v>
      </c>
      <c r="T5559">
        <v>260</v>
      </c>
      <c r="U5559">
        <v>0</v>
      </c>
      <c r="V5559">
        <v>1</v>
      </c>
      <c r="W5559">
        <v>144.99562886170946</v>
      </c>
      <c r="X5559">
        <v>1462.6980475796388</v>
      </c>
      <c r="Y5559">
        <v>2177.7016258154963</v>
      </c>
      <c r="Z5559">
        <v>17.868959342751563</v>
      </c>
      <c r="AA5559">
        <v>509.0879010960507</v>
      </c>
      <c r="AB5559">
        <v>801.69093039836775</v>
      </c>
      <c r="AC5559">
        <v>0</v>
      </c>
      <c r="AD5559">
        <v>6.517834841940374</v>
      </c>
      <c r="AE5559">
        <v>5120.5609279359551</v>
      </c>
    </row>
    <row r="5560" spans="1:31" x14ac:dyDescent="0.3">
      <c r="A5560">
        <v>2445203</v>
      </c>
      <c r="B5560">
        <v>1</v>
      </c>
      <c r="C5560" t="s">
        <v>80</v>
      </c>
      <c r="D5560" t="s">
        <v>83</v>
      </c>
      <c r="E5560" t="s">
        <v>173</v>
      </c>
      <c r="F5560" t="s">
        <v>16092</v>
      </c>
      <c r="G5560" t="s">
        <v>175</v>
      </c>
      <c r="H5560" t="s">
        <v>144</v>
      </c>
      <c r="I5560" t="s">
        <v>136</v>
      </c>
      <c r="J5560" t="s">
        <v>137</v>
      </c>
      <c r="K5560" t="s">
        <v>138</v>
      </c>
      <c r="L5560" t="s">
        <v>16093</v>
      </c>
      <c r="M5560" t="s">
        <v>16094</v>
      </c>
      <c r="N5560">
        <v>1.167777777</v>
      </c>
      <c r="O5560">
        <v>0</v>
      </c>
      <c r="P5560">
        <v>0</v>
      </c>
      <c r="Q5560">
        <v>0</v>
      </c>
      <c r="R5560">
        <v>0</v>
      </c>
      <c r="S5560">
        <v>0</v>
      </c>
      <c r="T5560">
        <v>13</v>
      </c>
      <c r="U5560">
        <v>0</v>
      </c>
      <c r="V5560">
        <v>0</v>
      </c>
      <c r="W5560">
        <v>0</v>
      </c>
      <c r="X5560">
        <v>0</v>
      </c>
      <c r="Y5560">
        <v>0</v>
      </c>
      <c r="Z5560">
        <v>0</v>
      </c>
      <c r="AA5560">
        <v>0</v>
      </c>
      <c r="AB5560">
        <v>17.104313342652592</v>
      </c>
      <c r="AC5560">
        <v>0</v>
      </c>
      <c r="AD5560">
        <v>0</v>
      </c>
      <c r="AE5560">
        <v>17.104313342652592</v>
      </c>
    </row>
    <row r="5561" spans="1:31" x14ac:dyDescent="0.3">
      <c r="A5561">
        <v>2445212</v>
      </c>
      <c r="B5561">
        <v>1</v>
      </c>
      <c r="C5561" t="s">
        <v>80</v>
      </c>
      <c r="D5561" t="s">
        <v>97</v>
      </c>
      <c r="E5561" t="s">
        <v>173</v>
      </c>
      <c r="F5561" t="s">
        <v>16095</v>
      </c>
      <c r="G5561" t="s">
        <v>461</v>
      </c>
      <c r="H5561" t="s">
        <v>144</v>
      </c>
      <c r="I5561" t="s">
        <v>136</v>
      </c>
      <c r="J5561" t="s">
        <v>137</v>
      </c>
      <c r="K5561" t="s">
        <v>138</v>
      </c>
      <c r="L5561" t="s">
        <v>16096</v>
      </c>
      <c r="M5561" t="s">
        <v>16097</v>
      </c>
      <c r="N5561">
        <v>1.3277777770000001</v>
      </c>
      <c r="O5561">
        <v>0</v>
      </c>
      <c r="P5561">
        <v>1</v>
      </c>
      <c r="Q5561">
        <v>0</v>
      </c>
      <c r="R5561">
        <v>0</v>
      </c>
      <c r="S5561">
        <v>0</v>
      </c>
      <c r="T5561">
        <v>0</v>
      </c>
      <c r="U5561">
        <v>0</v>
      </c>
      <c r="V5561">
        <v>0</v>
      </c>
      <c r="W5561">
        <v>0</v>
      </c>
      <c r="X5561">
        <v>0.36594187066832184</v>
      </c>
      <c r="Y5561">
        <v>0</v>
      </c>
      <c r="Z5561">
        <v>0</v>
      </c>
      <c r="AA5561">
        <v>0</v>
      </c>
      <c r="AB5561">
        <v>0</v>
      </c>
      <c r="AC5561">
        <v>0</v>
      </c>
      <c r="AD5561">
        <v>0</v>
      </c>
      <c r="AE5561">
        <v>0.36594187066832184</v>
      </c>
    </row>
    <row r="5562" spans="1:31" x14ac:dyDescent="0.3">
      <c r="A5562">
        <v>2445213</v>
      </c>
      <c r="B5562">
        <v>1</v>
      </c>
      <c r="C5562" t="s">
        <v>80</v>
      </c>
      <c r="D5562" t="s">
        <v>82</v>
      </c>
      <c r="E5562" t="s">
        <v>173</v>
      </c>
      <c r="F5562" t="s">
        <v>16098</v>
      </c>
      <c r="G5562" t="s">
        <v>179</v>
      </c>
      <c r="H5562" t="s">
        <v>144</v>
      </c>
      <c r="I5562" t="s">
        <v>136</v>
      </c>
      <c r="J5562" t="s">
        <v>137</v>
      </c>
      <c r="K5562" t="s">
        <v>138</v>
      </c>
      <c r="L5562" t="s">
        <v>16099</v>
      </c>
      <c r="M5562" t="s">
        <v>16100</v>
      </c>
      <c r="N5562">
        <v>2.4752777770000001</v>
      </c>
      <c r="O5562">
        <v>0</v>
      </c>
      <c r="P5562">
        <v>8</v>
      </c>
      <c r="Q5562">
        <v>0</v>
      </c>
      <c r="R5562">
        <v>0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7.5049894754840514</v>
      </c>
      <c r="Y5562">
        <v>0</v>
      </c>
      <c r="Z5562">
        <v>0</v>
      </c>
      <c r="AA5562">
        <v>0</v>
      </c>
      <c r="AB5562">
        <v>0</v>
      </c>
      <c r="AC5562">
        <v>0</v>
      </c>
      <c r="AD5562">
        <v>0</v>
      </c>
      <c r="AE5562">
        <v>7.5049894754840514</v>
      </c>
    </row>
    <row r="5563" spans="1:31" x14ac:dyDescent="0.3">
      <c r="A5563">
        <v>2445218</v>
      </c>
      <c r="B5563">
        <v>1</v>
      </c>
      <c r="C5563" t="s">
        <v>80</v>
      </c>
      <c r="D5563" t="s">
        <v>99</v>
      </c>
      <c r="E5563" t="s">
        <v>173</v>
      </c>
      <c r="F5563" t="s">
        <v>16101</v>
      </c>
      <c r="G5563" t="s">
        <v>179</v>
      </c>
      <c r="H5563" t="s">
        <v>144</v>
      </c>
      <c r="I5563" t="s">
        <v>136</v>
      </c>
      <c r="J5563" t="s">
        <v>137</v>
      </c>
      <c r="K5563" t="s">
        <v>138</v>
      </c>
      <c r="L5563" t="s">
        <v>16102</v>
      </c>
      <c r="M5563" t="s">
        <v>16103</v>
      </c>
      <c r="N5563">
        <v>2.2799999999999998</v>
      </c>
      <c r="O5563">
        <v>0</v>
      </c>
      <c r="P5563">
        <v>2</v>
      </c>
      <c r="Q5563">
        <v>0</v>
      </c>
      <c r="R5563">
        <v>0</v>
      </c>
      <c r="S5563">
        <v>0</v>
      </c>
      <c r="T5563">
        <v>0</v>
      </c>
      <c r="U5563">
        <v>0</v>
      </c>
      <c r="V5563">
        <v>0</v>
      </c>
      <c r="W5563">
        <v>0</v>
      </c>
      <c r="X5563">
        <v>0.86230868275846295</v>
      </c>
      <c r="Y5563">
        <v>0</v>
      </c>
      <c r="Z5563">
        <v>0</v>
      </c>
      <c r="AA5563">
        <v>0</v>
      </c>
      <c r="AB5563">
        <v>0</v>
      </c>
      <c r="AC5563">
        <v>0</v>
      </c>
      <c r="AD5563">
        <v>0</v>
      </c>
      <c r="AE5563">
        <v>0.86230868275846295</v>
      </c>
    </row>
    <row r="5564" spans="1:31" x14ac:dyDescent="0.3">
      <c r="A5564">
        <v>2445219</v>
      </c>
      <c r="B5564">
        <v>1</v>
      </c>
      <c r="C5564" t="s">
        <v>80</v>
      </c>
      <c r="D5564" t="s">
        <v>99</v>
      </c>
      <c r="E5564" t="s">
        <v>182</v>
      </c>
      <c r="F5564" t="s">
        <v>16104</v>
      </c>
      <c r="G5564" t="s">
        <v>410</v>
      </c>
      <c r="H5564" t="s">
        <v>144</v>
      </c>
      <c r="I5564" t="s">
        <v>136</v>
      </c>
      <c r="J5564" t="s">
        <v>137</v>
      </c>
      <c r="K5564" t="s">
        <v>138</v>
      </c>
      <c r="L5564" t="s">
        <v>16105</v>
      </c>
      <c r="M5564" t="s">
        <v>16106</v>
      </c>
      <c r="N5564">
        <v>1.1869444440000001</v>
      </c>
      <c r="O5564">
        <v>0</v>
      </c>
      <c r="P5564">
        <v>11</v>
      </c>
      <c r="Q5564">
        <v>0</v>
      </c>
      <c r="R5564">
        <v>0</v>
      </c>
      <c r="S5564">
        <v>0</v>
      </c>
      <c r="T5564">
        <v>0</v>
      </c>
      <c r="U5564">
        <v>0</v>
      </c>
      <c r="V5564">
        <v>0</v>
      </c>
      <c r="W5564">
        <v>0</v>
      </c>
      <c r="X5564">
        <v>5.1860024816629036</v>
      </c>
      <c r="Y5564">
        <v>0</v>
      </c>
      <c r="Z5564">
        <v>0</v>
      </c>
      <c r="AA5564">
        <v>0</v>
      </c>
      <c r="AB5564">
        <v>0</v>
      </c>
      <c r="AC5564">
        <v>0</v>
      </c>
      <c r="AD5564">
        <v>0</v>
      </c>
      <c r="AE5564">
        <v>5.1860024816629036</v>
      </c>
    </row>
    <row r="5565" spans="1:31" x14ac:dyDescent="0.3">
      <c r="A5565">
        <v>2445221</v>
      </c>
      <c r="B5565">
        <v>1</v>
      </c>
      <c r="C5565" t="s">
        <v>80</v>
      </c>
      <c r="D5565" t="s">
        <v>94</v>
      </c>
      <c r="E5565" t="s">
        <v>284</v>
      </c>
      <c r="F5565" t="s">
        <v>16107</v>
      </c>
      <c r="G5565" t="s">
        <v>226</v>
      </c>
      <c r="H5565" t="s">
        <v>135</v>
      </c>
      <c r="I5565" t="s">
        <v>136</v>
      </c>
      <c r="J5565" t="s">
        <v>137</v>
      </c>
      <c r="K5565" t="s">
        <v>162</v>
      </c>
      <c r="L5565" t="s">
        <v>16108</v>
      </c>
      <c r="M5565" t="s">
        <v>16109</v>
      </c>
      <c r="N5565">
        <v>4.8086111110000003</v>
      </c>
      <c r="O5565">
        <v>2</v>
      </c>
      <c r="P5565">
        <v>2259</v>
      </c>
      <c r="Q5565">
        <v>113</v>
      </c>
      <c r="R5565">
        <v>613</v>
      </c>
      <c r="S5565">
        <v>46</v>
      </c>
      <c r="T5565">
        <v>325</v>
      </c>
      <c r="U5565">
        <v>17</v>
      </c>
      <c r="V5565">
        <v>0</v>
      </c>
      <c r="W5565">
        <v>21.332628176625242</v>
      </c>
      <c r="X5565">
        <v>2293.063793874489</v>
      </c>
      <c r="Y5565">
        <v>72.226718114669083</v>
      </c>
      <c r="Z5565">
        <v>1758.4280216696022</v>
      </c>
      <c r="AA5565">
        <v>1672.7776594052452</v>
      </c>
      <c r="AB5565">
        <v>909.22014267685188</v>
      </c>
      <c r="AC5565">
        <v>3821.6245430815784</v>
      </c>
      <c r="AD5565">
        <v>0</v>
      </c>
      <c r="AE5565">
        <v>10548.673506999061</v>
      </c>
    </row>
    <row r="5566" spans="1:31" x14ac:dyDescent="0.3">
      <c r="A5566">
        <v>2445223</v>
      </c>
      <c r="B5566">
        <v>1</v>
      </c>
      <c r="C5566" t="s">
        <v>80</v>
      </c>
      <c r="D5566" t="s">
        <v>86</v>
      </c>
      <c r="E5566" t="s">
        <v>159</v>
      </c>
      <c r="F5566" t="s">
        <v>16110</v>
      </c>
      <c r="G5566" t="s">
        <v>143</v>
      </c>
      <c r="H5566" t="s">
        <v>144</v>
      </c>
      <c r="I5566" t="s">
        <v>136</v>
      </c>
      <c r="J5566" t="s">
        <v>137</v>
      </c>
      <c r="K5566" t="s">
        <v>138</v>
      </c>
      <c r="L5566" t="s">
        <v>16111</v>
      </c>
      <c r="M5566" t="s">
        <v>16112</v>
      </c>
      <c r="N5566">
        <v>0.36499999999999999</v>
      </c>
      <c r="O5566">
        <v>0</v>
      </c>
      <c r="P5566">
        <v>282</v>
      </c>
      <c r="Q5566">
        <v>0</v>
      </c>
      <c r="R5566">
        <v>0</v>
      </c>
      <c r="S5566">
        <v>0</v>
      </c>
      <c r="T5566">
        <v>21</v>
      </c>
      <c r="U5566">
        <v>0</v>
      </c>
      <c r="V5566">
        <v>0</v>
      </c>
      <c r="W5566">
        <v>0</v>
      </c>
      <c r="X5566">
        <v>29.181812344032295</v>
      </c>
      <c r="Y5566">
        <v>0</v>
      </c>
      <c r="Z5566">
        <v>0</v>
      </c>
      <c r="AA5566">
        <v>0</v>
      </c>
      <c r="AB5566">
        <v>2.2121501990043075</v>
      </c>
      <c r="AC5566">
        <v>0</v>
      </c>
      <c r="AD5566">
        <v>0</v>
      </c>
      <c r="AE5566">
        <v>31.393962543036601</v>
      </c>
    </row>
    <row r="5567" spans="1:31" x14ac:dyDescent="0.3">
      <c r="A5567">
        <v>2445225</v>
      </c>
      <c r="B5567">
        <v>1</v>
      </c>
      <c r="C5567" t="s">
        <v>81</v>
      </c>
      <c r="D5567" t="s">
        <v>118</v>
      </c>
      <c r="E5567" t="s">
        <v>159</v>
      </c>
      <c r="F5567" t="s">
        <v>16113</v>
      </c>
      <c r="G5567" t="s">
        <v>725</v>
      </c>
      <c r="H5567" t="s">
        <v>144</v>
      </c>
      <c r="I5567" t="s">
        <v>136</v>
      </c>
      <c r="J5567" t="s">
        <v>137</v>
      </c>
      <c r="K5567" t="s">
        <v>138</v>
      </c>
      <c r="L5567" t="s">
        <v>16114</v>
      </c>
      <c r="M5567" t="s">
        <v>16115</v>
      </c>
      <c r="N5567">
        <v>0.68305555500000004</v>
      </c>
      <c r="O5567">
        <v>0</v>
      </c>
      <c r="P5567">
        <v>73</v>
      </c>
      <c r="Q5567">
        <v>0</v>
      </c>
      <c r="R5567">
        <v>1</v>
      </c>
      <c r="S5567">
        <v>0</v>
      </c>
      <c r="T5567">
        <v>0</v>
      </c>
      <c r="U5567">
        <v>0</v>
      </c>
      <c r="V5567">
        <v>0</v>
      </c>
      <c r="W5567">
        <v>0</v>
      </c>
      <c r="X5567">
        <v>3.561517323387942</v>
      </c>
      <c r="Y5567">
        <v>0</v>
      </c>
      <c r="Z5567">
        <v>1.4398058295181073</v>
      </c>
      <c r="AA5567">
        <v>0</v>
      </c>
      <c r="AB5567">
        <v>0</v>
      </c>
      <c r="AC5567">
        <v>0</v>
      </c>
      <c r="AD5567">
        <v>0</v>
      </c>
      <c r="AE5567">
        <v>5.0013231529060498</v>
      </c>
    </row>
    <row r="5568" spans="1:31" x14ac:dyDescent="0.3">
      <c r="A5568">
        <v>2445226</v>
      </c>
      <c r="B5568">
        <v>1</v>
      </c>
      <c r="C5568" t="s">
        <v>81</v>
      </c>
      <c r="D5568" t="s">
        <v>127</v>
      </c>
      <c r="E5568" t="s">
        <v>141</v>
      </c>
      <c r="F5568" t="s">
        <v>16116</v>
      </c>
      <c r="G5568" t="s">
        <v>156</v>
      </c>
      <c r="H5568" t="s">
        <v>144</v>
      </c>
      <c r="I5568" t="s">
        <v>136</v>
      </c>
      <c r="J5568" t="s">
        <v>137</v>
      </c>
      <c r="K5568" t="s">
        <v>138</v>
      </c>
      <c r="L5568" t="s">
        <v>16117</v>
      </c>
      <c r="M5568" t="s">
        <v>16118</v>
      </c>
      <c r="N5568">
        <v>2.1516666660000001</v>
      </c>
      <c r="O5568">
        <v>0</v>
      </c>
      <c r="P5568">
        <v>0</v>
      </c>
      <c r="Q5568">
        <v>0</v>
      </c>
      <c r="R5568">
        <v>10</v>
      </c>
      <c r="S5568">
        <v>0</v>
      </c>
      <c r="T5568">
        <v>0</v>
      </c>
      <c r="U5568">
        <v>0</v>
      </c>
      <c r="V5568">
        <v>0</v>
      </c>
      <c r="W5568">
        <v>0</v>
      </c>
      <c r="X5568">
        <v>0</v>
      </c>
      <c r="Y5568">
        <v>0</v>
      </c>
      <c r="Z5568">
        <v>2.4731255921062267</v>
      </c>
      <c r="AA5568">
        <v>0</v>
      </c>
      <c r="AB5568">
        <v>0</v>
      </c>
      <c r="AC5568">
        <v>0</v>
      </c>
      <c r="AD5568">
        <v>0</v>
      </c>
      <c r="AE5568">
        <v>2.4731255921062267</v>
      </c>
    </row>
    <row r="5569" spans="1:31" x14ac:dyDescent="0.3">
      <c r="A5569">
        <v>2445238</v>
      </c>
      <c r="B5569">
        <v>1</v>
      </c>
      <c r="C5569" t="s">
        <v>80</v>
      </c>
      <c r="D5569" t="s">
        <v>96</v>
      </c>
      <c r="E5569" t="s">
        <v>173</v>
      </c>
      <c r="F5569" t="s">
        <v>16119</v>
      </c>
      <c r="G5569" t="s">
        <v>239</v>
      </c>
      <c r="H5569" t="s">
        <v>144</v>
      </c>
      <c r="I5569" t="s">
        <v>136</v>
      </c>
      <c r="J5569" t="s">
        <v>137</v>
      </c>
      <c r="K5569" t="s">
        <v>138</v>
      </c>
      <c r="L5569" t="s">
        <v>16120</v>
      </c>
      <c r="M5569" t="s">
        <v>16121</v>
      </c>
      <c r="N5569">
        <v>4.0566666659999999</v>
      </c>
      <c r="O5569">
        <v>0</v>
      </c>
      <c r="P5569">
        <v>1</v>
      </c>
      <c r="Q5569">
        <v>0</v>
      </c>
      <c r="R5569">
        <v>0</v>
      </c>
      <c r="S5569">
        <v>0</v>
      </c>
      <c r="T5569">
        <v>0</v>
      </c>
      <c r="U5569">
        <v>0</v>
      </c>
      <c r="V5569">
        <v>0</v>
      </c>
      <c r="W5569">
        <v>0</v>
      </c>
      <c r="X5569">
        <v>0.55537940476151948</v>
      </c>
      <c r="Y5569">
        <v>0</v>
      </c>
      <c r="Z5569">
        <v>0</v>
      </c>
      <c r="AA5569">
        <v>0</v>
      </c>
      <c r="AB5569">
        <v>0</v>
      </c>
      <c r="AC5569">
        <v>0</v>
      </c>
      <c r="AD5569">
        <v>0</v>
      </c>
      <c r="AE5569">
        <v>0.55537940476151948</v>
      </c>
    </row>
    <row r="5570" spans="1:31" x14ac:dyDescent="0.3">
      <c r="A5570">
        <v>2445242</v>
      </c>
      <c r="B5570">
        <v>1</v>
      </c>
      <c r="C5570" t="s">
        <v>81</v>
      </c>
      <c r="D5570" t="s">
        <v>113</v>
      </c>
      <c r="E5570" t="s">
        <v>182</v>
      </c>
      <c r="F5570" t="s">
        <v>5182</v>
      </c>
      <c r="G5570" t="s">
        <v>156</v>
      </c>
      <c r="H5570" t="s">
        <v>144</v>
      </c>
      <c r="I5570" t="s">
        <v>136</v>
      </c>
      <c r="J5570" t="s">
        <v>137</v>
      </c>
      <c r="K5570" t="s">
        <v>138</v>
      </c>
      <c r="L5570" t="s">
        <v>16122</v>
      </c>
      <c r="M5570" t="s">
        <v>16123</v>
      </c>
      <c r="N5570">
        <v>0.56666666600000004</v>
      </c>
      <c r="O5570">
        <v>0</v>
      </c>
      <c r="P5570">
        <v>78</v>
      </c>
      <c r="Q5570">
        <v>0</v>
      </c>
      <c r="R5570">
        <v>0</v>
      </c>
      <c r="S5570">
        <v>0</v>
      </c>
      <c r="T5570">
        <v>1</v>
      </c>
      <c r="U5570">
        <v>0</v>
      </c>
      <c r="V5570">
        <v>0</v>
      </c>
      <c r="W5570">
        <v>0</v>
      </c>
      <c r="X5570">
        <v>8.3377324919616491</v>
      </c>
      <c r="Y5570">
        <v>0</v>
      </c>
      <c r="Z5570">
        <v>0</v>
      </c>
      <c r="AA5570">
        <v>0</v>
      </c>
      <c r="AB5570">
        <v>0.75244936546000007</v>
      </c>
      <c r="AC5570">
        <v>0</v>
      </c>
      <c r="AD5570">
        <v>0</v>
      </c>
      <c r="AE5570">
        <v>9.0901818574216495</v>
      </c>
    </row>
    <row r="5571" spans="1:31" x14ac:dyDescent="0.3">
      <c r="A5571">
        <v>2445246</v>
      </c>
      <c r="B5571">
        <v>1</v>
      </c>
      <c r="C5571" t="s">
        <v>80</v>
      </c>
      <c r="D5571" t="s">
        <v>104</v>
      </c>
      <c r="E5571" t="s">
        <v>169</v>
      </c>
      <c r="F5571" t="s">
        <v>3322</v>
      </c>
      <c r="G5571" t="s">
        <v>149</v>
      </c>
      <c r="H5571" t="s">
        <v>135</v>
      </c>
      <c r="I5571" t="s">
        <v>136</v>
      </c>
      <c r="J5571" t="s">
        <v>137</v>
      </c>
      <c r="K5571" t="s">
        <v>138</v>
      </c>
      <c r="L5571" t="s">
        <v>16124</v>
      </c>
      <c r="M5571" t="s">
        <v>16125</v>
      </c>
      <c r="N5571">
        <v>0.71555555500000001</v>
      </c>
      <c r="O5571">
        <v>9</v>
      </c>
      <c r="P5571">
        <v>0</v>
      </c>
      <c r="Q5571">
        <v>70</v>
      </c>
      <c r="R5571">
        <v>0</v>
      </c>
      <c r="S5571">
        <v>23</v>
      </c>
      <c r="T5571">
        <v>2</v>
      </c>
      <c r="U5571">
        <v>0</v>
      </c>
      <c r="V5571">
        <v>0</v>
      </c>
      <c r="W5571">
        <v>3.9681138428981244</v>
      </c>
      <c r="X5571">
        <v>0</v>
      </c>
      <c r="Y5571">
        <v>18.384262697261839</v>
      </c>
      <c r="Z5571">
        <v>0</v>
      </c>
      <c r="AA5571">
        <v>45.281155061636397</v>
      </c>
      <c r="AB5571">
        <v>8.413738664852362</v>
      </c>
      <c r="AC5571">
        <v>0</v>
      </c>
      <c r="AD5571">
        <v>0</v>
      </c>
      <c r="AE5571">
        <v>76.047270266648724</v>
      </c>
    </row>
    <row r="5572" spans="1:31" x14ac:dyDescent="0.3">
      <c r="A5572">
        <v>2445252</v>
      </c>
      <c r="B5572">
        <v>1</v>
      </c>
      <c r="C5572" t="s">
        <v>80</v>
      </c>
      <c r="D5572" t="s">
        <v>108</v>
      </c>
      <c r="E5572" t="s">
        <v>141</v>
      </c>
      <c r="F5572" t="s">
        <v>16126</v>
      </c>
      <c r="G5572" t="s">
        <v>156</v>
      </c>
      <c r="H5572" t="s">
        <v>144</v>
      </c>
      <c r="I5572" t="s">
        <v>136</v>
      </c>
      <c r="J5572" t="s">
        <v>137</v>
      </c>
      <c r="K5572" t="s">
        <v>138</v>
      </c>
      <c r="L5572" t="s">
        <v>16127</v>
      </c>
      <c r="M5572" t="s">
        <v>16128</v>
      </c>
      <c r="N5572">
        <v>0.86944444399999998</v>
      </c>
      <c r="O5572">
        <v>0</v>
      </c>
      <c r="P5572">
        <v>17</v>
      </c>
      <c r="Q5572">
        <v>0</v>
      </c>
      <c r="R5572">
        <v>0</v>
      </c>
      <c r="S5572">
        <v>0</v>
      </c>
      <c r="T5572">
        <v>0</v>
      </c>
      <c r="U5572">
        <v>0</v>
      </c>
      <c r="V5572">
        <v>0</v>
      </c>
      <c r="W5572">
        <v>0</v>
      </c>
      <c r="X5572">
        <v>1.2086725118417614</v>
      </c>
      <c r="Y5572">
        <v>0</v>
      </c>
      <c r="Z5572">
        <v>0</v>
      </c>
      <c r="AA5572">
        <v>0</v>
      </c>
      <c r="AB5572">
        <v>0</v>
      </c>
      <c r="AC5572">
        <v>0</v>
      </c>
      <c r="AD5572">
        <v>0</v>
      </c>
      <c r="AE5572">
        <v>1.2086725118417614</v>
      </c>
    </row>
    <row r="5573" spans="1:31" x14ac:dyDescent="0.3">
      <c r="A5573">
        <v>2445253</v>
      </c>
      <c r="B5573">
        <v>1</v>
      </c>
      <c r="C5573" t="s">
        <v>81</v>
      </c>
      <c r="D5573" t="s">
        <v>116</v>
      </c>
      <c r="E5573" t="s">
        <v>169</v>
      </c>
      <c r="F5573" t="s">
        <v>16129</v>
      </c>
      <c r="G5573" t="s">
        <v>149</v>
      </c>
      <c r="H5573" t="s">
        <v>135</v>
      </c>
      <c r="I5573" t="s">
        <v>136</v>
      </c>
      <c r="J5573" t="s">
        <v>137</v>
      </c>
      <c r="K5573" t="s">
        <v>138</v>
      </c>
      <c r="L5573" t="s">
        <v>16130</v>
      </c>
      <c r="M5573" t="s">
        <v>16131</v>
      </c>
      <c r="N5573">
        <v>0.17138888799999999</v>
      </c>
      <c r="O5573">
        <v>3</v>
      </c>
      <c r="P5573">
        <v>433</v>
      </c>
      <c r="Q5573">
        <v>19</v>
      </c>
      <c r="R5573">
        <v>23</v>
      </c>
      <c r="S5573">
        <v>16</v>
      </c>
      <c r="T5573">
        <v>27</v>
      </c>
      <c r="U5573">
        <v>1</v>
      </c>
      <c r="V5573">
        <v>0</v>
      </c>
      <c r="W5573">
        <v>0.10099368793875248</v>
      </c>
      <c r="X5573">
        <v>9.3083337410336409</v>
      </c>
      <c r="Y5573">
        <v>1.0278567268102665</v>
      </c>
      <c r="Z5573">
        <v>0.20210630882090347</v>
      </c>
      <c r="AA5573">
        <v>18.612729385610567</v>
      </c>
      <c r="AB5573">
        <v>0.80185070493459931</v>
      </c>
      <c r="AC5573">
        <v>8.9749346506131339E-2</v>
      </c>
      <c r="AD5573">
        <v>0</v>
      </c>
      <c r="AE5573">
        <v>30.143619901654862</v>
      </c>
    </row>
    <row r="5574" spans="1:31" x14ac:dyDescent="0.3">
      <c r="A5574">
        <v>2445255</v>
      </c>
      <c r="B5574">
        <v>1</v>
      </c>
      <c r="C5574" t="s">
        <v>80</v>
      </c>
      <c r="D5574" t="s">
        <v>82</v>
      </c>
      <c r="E5574" t="s">
        <v>173</v>
      </c>
      <c r="F5574" t="s">
        <v>16132</v>
      </c>
      <c r="G5574" t="s">
        <v>179</v>
      </c>
      <c r="H5574" t="s">
        <v>144</v>
      </c>
      <c r="I5574" t="s">
        <v>136</v>
      </c>
      <c r="J5574" t="s">
        <v>137</v>
      </c>
      <c r="K5574" t="s">
        <v>138</v>
      </c>
      <c r="L5574" t="s">
        <v>16133</v>
      </c>
      <c r="M5574" t="s">
        <v>16134</v>
      </c>
      <c r="N5574">
        <v>2.3177777769999999</v>
      </c>
      <c r="O5574">
        <v>0</v>
      </c>
      <c r="P5574">
        <v>11</v>
      </c>
      <c r="Q5574">
        <v>0</v>
      </c>
      <c r="R5574">
        <v>0</v>
      </c>
      <c r="S5574">
        <v>0</v>
      </c>
      <c r="T5574">
        <v>0</v>
      </c>
      <c r="U5574">
        <v>0</v>
      </c>
      <c r="V5574">
        <v>0</v>
      </c>
      <c r="W5574">
        <v>0</v>
      </c>
      <c r="X5574">
        <v>5.6610321009379367</v>
      </c>
      <c r="Y5574">
        <v>0</v>
      </c>
      <c r="Z5574">
        <v>0</v>
      </c>
      <c r="AA5574">
        <v>0</v>
      </c>
      <c r="AB5574">
        <v>0</v>
      </c>
      <c r="AC5574">
        <v>0</v>
      </c>
      <c r="AD5574">
        <v>0</v>
      </c>
      <c r="AE5574">
        <v>5.6610321009379367</v>
      </c>
    </row>
    <row r="5575" spans="1:31" x14ac:dyDescent="0.3">
      <c r="A5575">
        <v>2445256</v>
      </c>
      <c r="B5575">
        <v>1</v>
      </c>
      <c r="C5575" t="s">
        <v>80</v>
      </c>
      <c r="D5575" t="s">
        <v>82</v>
      </c>
      <c r="E5575" t="s">
        <v>173</v>
      </c>
      <c r="F5575" t="s">
        <v>16135</v>
      </c>
      <c r="G5575" t="s">
        <v>239</v>
      </c>
      <c r="H5575" t="s">
        <v>144</v>
      </c>
      <c r="I5575" t="s">
        <v>136</v>
      </c>
      <c r="J5575" t="s">
        <v>137</v>
      </c>
      <c r="K5575" t="s">
        <v>138</v>
      </c>
      <c r="L5575" t="s">
        <v>16136</v>
      </c>
      <c r="M5575" t="s">
        <v>16137</v>
      </c>
      <c r="N5575">
        <v>1.946388888</v>
      </c>
      <c r="O5575">
        <v>0</v>
      </c>
      <c r="P5575">
        <v>2</v>
      </c>
      <c r="Q5575">
        <v>0</v>
      </c>
      <c r="R5575">
        <v>0</v>
      </c>
      <c r="S5575">
        <v>0</v>
      </c>
      <c r="T5575">
        <v>0</v>
      </c>
      <c r="U5575">
        <v>0</v>
      </c>
      <c r="V5575">
        <v>0</v>
      </c>
      <c r="W5575">
        <v>0</v>
      </c>
      <c r="X5575">
        <v>0.67451377589231742</v>
      </c>
      <c r="Y5575">
        <v>0</v>
      </c>
      <c r="Z5575">
        <v>0</v>
      </c>
      <c r="AA5575">
        <v>0</v>
      </c>
      <c r="AB5575">
        <v>0</v>
      </c>
      <c r="AC5575">
        <v>0</v>
      </c>
      <c r="AD5575">
        <v>0</v>
      </c>
      <c r="AE5575">
        <v>0.67451377589231742</v>
      </c>
    </row>
    <row r="5576" spans="1:31" x14ac:dyDescent="0.3">
      <c r="A5576">
        <v>2445258</v>
      </c>
      <c r="B5576">
        <v>1</v>
      </c>
      <c r="C5576" t="s">
        <v>80</v>
      </c>
      <c r="D5576" t="s">
        <v>105</v>
      </c>
      <c r="E5576" t="s">
        <v>169</v>
      </c>
      <c r="F5576" t="s">
        <v>16138</v>
      </c>
      <c r="G5576" t="s">
        <v>149</v>
      </c>
      <c r="H5576" t="s">
        <v>135</v>
      </c>
      <c r="I5576" t="s">
        <v>136</v>
      </c>
      <c r="J5576" t="s">
        <v>137</v>
      </c>
      <c r="K5576" t="s">
        <v>138</v>
      </c>
      <c r="L5576" t="s">
        <v>16139</v>
      </c>
      <c r="M5576" t="s">
        <v>16140</v>
      </c>
      <c r="N5576">
        <v>0.226944444</v>
      </c>
      <c r="O5576">
        <v>0</v>
      </c>
      <c r="P5576">
        <v>1</v>
      </c>
      <c r="Q5576">
        <v>0</v>
      </c>
      <c r="R5576">
        <v>0</v>
      </c>
      <c r="S5576">
        <v>1</v>
      </c>
      <c r="T5576">
        <v>0</v>
      </c>
      <c r="U5576">
        <v>0</v>
      </c>
      <c r="V5576">
        <v>0</v>
      </c>
      <c r="W5576">
        <v>0</v>
      </c>
      <c r="X5576">
        <v>6.7919348763161528E-3</v>
      </c>
      <c r="Y5576">
        <v>0</v>
      </c>
      <c r="Z5576">
        <v>0</v>
      </c>
      <c r="AA5576">
        <v>14.770614775651172</v>
      </c>
      <c r="AB5576">
        <v>0</v>
      </c>
      <c r="AC5576">
        <v>0</v>
      </c>
      <c r="AD5576">
        <v>0</v>
      </c>
      <c r="AE5576">
        <v>14.777406710527488</v>
      </c>
    </row>
    <row r="5577" spans="1:31" x14ac:dyDescent="0.3">
      <c r="A5577">
        <v>2445265</v>
      </c>
      <c r="B5577">
        <v>1</v>
      </c>
      <c r="C5577" t="s">
        <v>80</v>
      </c>
      <c r="D5577" t="s">
        <v>93</v>
      </c>
      <c r="E5577" t="s">
        <v>159</v>
      </c>
      <c r="F5577" t="s">
        <v>16141</v>
      </c>
      <c r="G5577" t="s">
        <v>725</v>
      </c>
      <c r="H5577" t="s">
        <v>144</v>
      </c>
      <c r="I5577" t="s">
        <v>136</v>
      </c>
      <c r="J5577" t="s">
        <v>137</v>
      </c>
      <c r="K5577" t="s">
        <v>138</v>
      </c>
      <c r="L5577" t="s">
        <v>16142</v>
      </c>
      <c r="M5577" t="s">
        <v>16143</v>
      </c>
      <c r="N5577">
        <v>1.402222222</v>
      </c>
      <c r="O5577">
        <v>0</v>
      </c>
      <c r="P5577">
        <v>80</v>
      </c>
      <c r="Q5577">
        <v>0</v>
      </c>
      <c r="R5577">
        <v>16</v>
      </c>
      <c r="S5577">
        <v>0</v>
      </c>
      <c r="T5577">
        <v>5</v>
      </c>
      <c r="U5577">
        <v>0</v>
      </c>
      <c r="V5577">
        <v>0</v>
      </c>
      <c r="W5577">
        <v>0</v>
      </c>
      <c r="X5577">
        <v>16.410163912237557</v>
      </c>
      <c r="Y5577">
        <v>0</v>
      </c>
      <c r="Z5577">
        <v>11.143960534936994</v>
      </c>
      <c r="AA5577">
        <v>0</v>
      </c>
      <c r="AB5577">
        <v>0.28727950538250047</v>
      </c>
      <c r="AC5577">
        <v>0</v>
      </c>
      <c r="AD5577">
        <v>0</v>
      </c>
      <c r="AE5577">
        <v>27.841403952557052</v>
      </c>
    </row>
    <row r="5578" spans="1:31" x14ac:dyDescent="0.3">
      <c r="A5578">
        <v>2445268</v>
      </c>
      <c r="B5578">
        <v>1</v>
      </c>
      <c r="C5578" t="s">
        <v>80</v>
      </c>
      <c r="D5578" t="s">
        <v>96</v>
      </c>
      <c r="E5578" t="s">
        <v>173</v>
      </c>
      <c r="F5578" t="s">
        <v>16144</v>
      </c>
      <c r="G5578" t="s">
        <v>179</v>
      </c>
      <c r="H5578" t="s">
        <v>144</v>
      </c>
      <c r="I5578" t="s">
        <v>136</v>
      </c>
      <c r="J5578" t="s">
        <v>137</v>
      </c>
      <c r="K5578" t="s">
        <v>138</v>
      </c>
      <c r="L5578" t="s">
        <v>16145</v>
      </c>
      <c r="M5578" t="s">
        <v>16146</v>
      </c>
      <c r="N5578">
        <v>1.561388888</v>
      </c>
      <c r="O5578">
        <v>0</v>
      </c>
      <c r="P5578">
        <v>1</v>
      </c>
      <c r="Q5578">
        <v>0</v>
      </c>
      <c r="R5578">
        <v>0</v>
      </c>
      <c r="S5578">
        <v>0</v>
      </c>
      <c r="T5578">
        <v>0</v>
      </c>
      <c r="U5578">
        <v>0</v>
      </c>
      <c r="V5578">
        <v>0</v>
      </c>
      <c r="W5578">
        <v>0</v>
      </c>
      <c r="X5578">
        <v>2.8790528325848372</v>
      </c>
      <c r="Y5578">
        <v>0</v>
      </c>
      <c r="Z5578">
        <v>0</v>
      </c>
      <c r="AA5578">
        <v>0</v>
      </c>
      <c r="AB5578">
        <v>0</v>
      </c>
      <c r="AC5578">
        <v>0</v>
      </c>
      <c r="AD5578">
        <v>0</v>
      </c>
      <c r="AE5578">
        <v>2.8790528325848372</v>
      </c>
    </row>
    <row r="5579" spans="1:31" x14ac:dyDescent="0.3">
      <c r="A5579">
        <v>2445272</v>
      </c>
      <c r="B5579">
        <v>1</v>
      </c>
      <c r="C5579" t="s">
        <v>81</v>
      </c>
      <c r="D5579" t="s">
        <v>128</v>
      </c>
      <c r="E5579" t="s">
        <v>141</v>
      </c>
      <c r="F5579" t="s">
        <v>16147</v>
      </c>
      <c r="G5579" t="s">
        <v>143</v>
      </c>
      <c r="H5579" t="s">
        <v>144</v>
      </c>
      <c r="I5579" t="s">
        <v>136</v>
      </c>
      <c r="J5579" t="s">
        <v>137</v>
      </c>
      <c r="K5579" t="s">
        <v>138</v>
      </c>
      <c r="L5579" t="s">
        <v>16148</v>
      </c>
      <c r="M5579" t="s">
        <v>16149</v>
      </c>
      <c r="N5579">
        <v>2.1688888880000001</v>
      </c>
      <c r="O5579">
        <v>0</v>
      </c>
      <c r="P5579">
        <v>397</v>
      </c>
      <c r="Q5579">
        <v>0</v>
      </c>
      <c r="R5579">
        <v>0</v>
      </c>
      <c r="S5579">
        <v>0</v>
      </c>
      <c r="T5579">
        <v>29</v>
      </c>
      <c r="U5579">
        <v>0</v>
      </c>
      <c r="V5579">
        <v>0</v>
      </c>
      <c r="W5579">
        <v>0</v>
      </c>
      <c r="X5579">
        <v>164.19870068573036</v>
      </c>
      <c r="Y5579">
        <v>0</v>
      </c>
      <c r="Z5579">
        <v>0</v>
      </c>
      <c r="AA5579">
        <v>0</v>
      </c>
      <c r="AB5579">
        <v>38.44706187843142</v>
      </c>
      <c r="AC5579">
        <v>0</v>
      </c>
      <c r="AD5579">
        <v>0</v>
      </c>
      <c r="AE5579">
        <v>202.64576256416177</v>
      </c>
    </row>
    <row r="5580" spans="1:31" x14ac:dyDescent="0.3">
      <c r="A5580">
        <v>2445273</v>
      </c>
      <c r="B5580">
        <v>1</v>
      </c>
      <c r="C5580" t="s">
        <v>81</v>
      </c>
      <c r="D5580" t="s">
        <v>117</v>
      </c>
      <c r="E5580" t="s">
        <v>159</v>
      </c>
      <c r="F5580" t="s">
        <v>16150</v>
      </c>
      <c r="G5580" t="s">
        <v>725</v>
      </c>
      <c r="H5580" t="s">
        <v>144</v>
      </c>
      <c r="I5580" t="s">
        <v>136</v>
      </c>
      <c r="J5580" t="s">
        <v>137</v>
      </c>
      <c r="K5580" t="s">
        <v>138</v>
      </c>
      <c r="L5580" t="s">
        <v>16151</v>
      </c>
      <c r="M5580" t="s">
        <v>16152</v>
      </c>
      <c r="N5580">
        <v>0.54777777699999997</v>
      </c>
      <c r="O5580">
        <v>0</v>
      </c>
      <c r="P5580">
        <v>255</v>
      </c>
      <c r="Q5580">
        <v>0</v>
      </c>
      <c r="R5580">
        <v>3</v>
      </c>
      <c r="S5580">
        <v>0</v>
      </c>
      <c r="T5580">
        <v>17</v>
      </c>
      <c r="U5580">
        <v>0</v>
      </c>
      <c r="V5580">
        <v>0</v>
      </c>
      <c r="W5580">
        <v>0</v>
      </c>
      <c r="X5580">
        <v>20.130050848042575</v>
      </c>
      <c r="Y5580">
        <v>0</v>
      </c>
      <c r="Z5580">
        <v>0.29492441065231173</v>
      </c>
      <c r="AA5580">
        <v>0</v>
      </c>
      <c r="AB5580">
        <v>2.358458824271684</v>
      </c>
      <c r="AC5580">
        <v>0</v>
      </c>
      <c r="AD5580">
        <v>0</v>
      </c>
      <c r="AE5580">
        <v>22.783434082966568</v>
      </c>
    </row>
    <row r="5581" spans="1:31" x14ac:dyDescent="0.3">
      <c r="A5581">
        <v>2445282</v>
      </c>
      <c r="B5581">
        <v>1</v>
      </c>
      <c r="C5581" t="s">
        <v>80</v>
      </c>
      <c r="D5581" t="s">
        <v>101</v>
      </c>
      <c r="E5581" t="s">
        <v>132</v>
      </c>
      <c r="F5581" t="s">
        <v>491</v>
      </c>
      <c r="G5581" t="s">
        <v>149</v>
      </c>
      <c r="H5581" t="s">
        <v>135</v>
      </c>
      <c r="I5581" t="s">
        <v>136</v>
      </c>
      <c r="J5581" t="s">
        <v>137</v>
      </c>
      <c r="K5581" t="s">
        <v>138</v>
      </c>
      <c r="L5581" t="s">
        <v>16153</v>
      </c>
      <c r="M5581" t="s">
        <v>16154</v>
      </c>
      <c r="N5581">
        <v>1.0338888879999999</v>
      </c>
      <c r="O5581">
        <v>8</v>
      </c>
      <c r="P5581">
        <v>3701</v>
      </c>
      <c r="Q5581">
        <v>10</v>
      </c>
      <c r="R5581">
        <v>54</v>
      </c>
      <c r="S5581">
        <v>12</v>
      </c>
      <c r="T5581">
        <v>388</v>
      </c>
      <c r="U5581">
        <v>3</v>
      </c>
      <c r="V5581">
        <v>0</v>
      </c>
      <c r="W5581">
        <v>4.1985074081773002</v>
      </c>
      <c r="X5581">
        <v>1336.0619481203335</v>
      </c>
      <c r="Y5581">
        <v>109.79946071247379</v>
      </c>
      <c r="Z5581">
        <v>9.9970278165409283</v>
      </c>
      <c r="AA5581">
        <v>27.915311256329385</v>
      </c>
      <c r="AB5581">
        <v>362.92360785251645</v>
      </c>
      <c r="AC5581">
        <v>45.882996208585901</v>
      </c>
      <c r="AD5581">
        <v>0</v>
      </c>
      <c r="AE5581">
        <v>1896.7788593749569</v>
      </c>
    </row>
    <row r="5582" spans="1:31" x14ac:dyDescent="0.3">
      <c r="A5582">
        <v>2445284</v>
      </c>
      <c r="B5582">
        <v>1</v>
      </c>
      <c r="C5582" t="s">
        <v>80</v>
      </c>
      <c r="D5582" t="s">
        <v>89</v>
      </c>
      <c r="E5582" t="s">
        <v>173</v>
      </c>
      <c r="F5582" t="s">
        <v>16155</v>
      </c>
      <c r="G5582" t="s">
        <v>175</v>
      </c>
      <c r="H5582" t="s">
        <v>144</v>
      </c>
      <c r="I5582" t="s">
        <v>136</v>
      </c>
      <c r="J5582" t="s">
        <v>137</v>
      </c>
      <c r="K5582" t="s">
        <v>138</v>
      </c>
      <c r="L5582" t="s">
        <v>16156</v>
      </c>
      <c r="M5582" t="s">
        <v>16157</v>
      </c>
      <c r="N5582">
        <v>2.6025</v>
      </c>
      <c r="O5582">
        <v>0</v>
      </c>
      <c r="P5582">
        <v>2</v>
      </c>
      <c r="Q5582">
        <v>0</v>
      </c>
      <c r="R5582">
        <v>0</v>
      </c>
      <c r="S5582">
        <v>0</v>
      </c>
      <c r="T5582">
        <v>0</v>
      </c>
      <c r="U5582">
        <v>0</v>
      </c>
      <c r="V5582">
        <v>0</v>
      </c>
      <c r="W5582">
        <v>0</v>
      </c>
      <c r="X5582">
        <v>1.1630312396585534</v>
      </c>
      <c r="Y5582">
        <v>0</v>
      </c>
      <c r="Z5582">
        <v>0</v>
      </c>
      <c r="AA5582">
        <v>0</v>
      </c>
      <c r="AB5582">
        <v>0</v>
      </c>
      <c r="AC5582">
        <v>0</v>
      </c>
      <c r="AD5582">
        <v>0</v>
      </c>
      <c r="AE5582">
        <v>1.1630312396585534</v>
      </c>
    </row>
    <row r="5583" spans="1:31" x14ac:dyDescent="0.3">
      <c r="A5583">
        <v>2445290</v>
      </c>
      <c r="B5583">
        <v>1</v>
      </c>
      <c r="C5583" t="s">
        <v>80</v>
      </c>
      <c r="D5583" t="s">
        <v>93</v>
      </c>
      <c r="E5583" t="s">
        <v>159</v>
      </c>
      <c r="F5583" t="s">
        <v>16158</v>
      </c>
      <c r="G5583" t="s">
        <v>143</v>
      </c>
      <c r="H5583" t="s">
        <v>144</v>
      </c>
      <c r="I5583" t="s">
        <v>136</v>
      </c>
      <c r="J5583" t="s">
        <v>137</v>
      </c>
      <c r="K5583" t="s">
        <v>138</v>
      </c>
      <c r="L5583" t="s">
        <v>16159</v>
      </c>
      <c r="M5583" t="s">
        <v>16160</v>
      </c>
      <c r="N5583">
        <v>0.46833333300000002</v>
      </c>
      <c r="O5583">
        <v>0</v>
      </c>
      <c r="P5583">
        <v>445</v>
      </c>
      <c r="Q5583">
        <v>0</v>
      </c>
      <c r="R5583">
        <v>0</v>
      </c>
      <c r="S5583">
        <v>0</v>
      </c>
      <c r="T5583">
        <v>22</v>
      </c>
      <c r="U5583">
        <v>0</v>
      </c>
      <c r="V5583">
        <v>0</v>
      </c>
      <c r="W5583">
        <v>0</v>
      </c>
      <c r="X5583">
        <v>42.968791142962743</v>
      </c>
      <c r="Y5583">
        <v>0</v>
      </c>
      <c r="Z5583">
        <v>0</v>
      </c>
      <c r="AA5583">
        <v>0</v>
      </c>
      <c r="AB5583">
        <v>9.8633196854349681</v>
      </c>
      <c r="AC5583">
        <v>0</v>
      </c>
      <c r="AD5583">
        <v>0</v>
      </c>
      <c r="AE5583">
        <v>52.83211082839771</v>
      </c>
    </row>
    <row r="5584" spans="1:31" x14ac:dyDescent="0.3">
      <c r="A5584">
        <v>2445296</v>
      </c>
      <c r="B5584">
        <v>1</v>
      </c>
      <c r="C5584" t="s">
        <v>81</v>
      </c>
      <c r="D5584" t="s">
        <v>127</v>
      </c>
      <c r="E5584" t="s">
        <v>147</v>
      </c>
      <c r="F5584" t="s">
        <v>16161</v>
      </c>
      <c r="G5584" t="s">
        <v>134</v>
      </c>
      <c r="H5584" t="s">
        <v>135</v>
      </c>
      <c r="I5584" t="s">
        <v>136</v>
      </c>
      <c r="J5584" t="s">
        <v>137</v>
      </c>
      <c r="K5584" t="s">
        <v>138</v>
      </c>
      <c r="L5584" t="s">
        <v>16162</v>
      </c>
      <c r="M5584" t="s">
        <v>16163</v>
      </c>
      <c r="N5584">
        <v>3.8161111110000001</v>
      </c>
      <c r="O5584">
        <v>0</v>
      </c>
      <c r="P5584">
        <v>77</v>
      </c>
      <c r="Q5584">
        <v>0</v>
      </c>
      <c r="R5584">
        <v>1</v>
      </c>
      <c r="S5584">
        <v>0</v>
      </c>
      <c r="T5584">
        <v>3</v>
      </c>
      <c r="U5584">
        <v>0</v>
      </c>
      <c r="V5584">
        <v>0</v>
      </c>
      <c r="W5584">
        <v>0</v>
      </c>
      <c r="X5584">
        <v>87.689591407349013</v>
      </c>
      <c r="Y5584">
        <v>0</v>
      </c>
      <c r="Z5584">
        <v>3.8445350568251629E-2</v>
      </c>
      <c r="AA5584">
        <v>0</v>
      </c>
      <c r="AB5584">
        <v>1.1723619025775387</v>
      </c>
      <c r="AC5584">
        <v>0</v>
      </c>
      <c r="AD5584">
        <v>0</v>
      </c>
      <c r="AE5584">
        <v>88.900398660494801</v>
      </c>
    </row>
    <row r="5585" spans="1:31" x14ac:dyDescent="0.3">
      <c r="A5585">
        <v>2445302</v>
      </c>
      <c r="B5585">
        <v>1</v>
      </c>
      <c r="C5585" t="s">
        <v>80</v>
      </c>
      <c r="D5585" t="s">
        <v>96</v>
      </c>
      <c r="E5585" t="s">
        <v>141</v>
      </c>
      <c r="F5585" t="s">
        <v>16164</v>
      </c>
      <c r="G5585" t="s">
        <v>156</v>
      </c>
      <c r="H5585" t="s">
        <v>144</v>
      </c>
      <c r="I5585" t="s">
        <v>136</v>
      </c>
      <c r="J5585" t="s">
        <v>137</v>
      </c>
      <c r="K5585" t="s">
        <v>138</v>
      </c>
      <c r="L5585" t="s">
        <v>16165</v>
      </c>
      <c r="M5585" t="s">
        <v>16166</v>
      </c>
      <c r="N5585">
        <v>3.2858333329999998</v>
      </c>
      <c r="O5585">
        <v>0</v>
      </c>
      <c r="P5585">
        <v>29</v>
      </c>
      <c r="Q5585">
        <v>0</v>
      </c>
      <c r="R5585">
        <v>0</v>
      </c>
      <c r="S5585">
        <v>0</v>
      </c>
      <c r="T5585">
        <v>10</v>
      </c>
      <c r="U5585">
        <v>0</v>
      </c>
      <c r="V5585">
        <v>0</v>
      </c>
      <c r="W5585">
        <v>0</v>
      </c>
      <c r="X5585">
        <v>16.084891541461808</v>
      </c>
      <c r="Y5585">
        <v>0</v>
      </c>
      <c r="Z5585">
        <v>0</v>
      </c>
      <c r="AA5585">
        <v>0</v>
      </c>
      <c r="AB5585">
        <v>33.043513408315178</v>
      </c>
      <c r="AC5585">
        <v>0</v>
      </c>
      <c r="AD5585">
        <v>0</v>
      </c>
      <c r="AE5585">
        <v>49.128404949776986</v>
      </c>
    </row>
    <row r="5586" spans="1:31" x14ac:dyDescent="0.3">
      <c r="A5586">
        <v>2445304</v>
      </c>
      <c r="B5586">
        <v>1</v>
      </c>
      <c r="C5586" t="s">
        <v>80</v>
      </c>
      <c r="D5586" t="s">
        <v>88</v>
      </c>
      <c r="E5586" t="s">
        <v>182</v>
      </c>
      <c r="F5586" t="s">
        <v>16167</v>
      </c>
      <c r="G5586" t="s">
        <v>156</v>
      </c>
      <c r="H5586" t="s">
        <v>144</v>
      </c>
      <c r="I5586" t="s">
        <v>136</v>
      </c>
      <c r="J5586" t="s">
        <v>137</v>
      </c>
      <c r="K5586" t="s">
        <v>138</v>
      </c>
      <c r="L5586" t="s">
        <v>16168</v>
      </c>
      <c r="M5586" t="s">
        <v>16169</v>
      </c>
      <c r="N5586">
        <v>0.9425</v>
      </c>
      <c r="O5586">
        <v>0</v>
      </c>
      <c r="P5586">
        <v>0</v>
      </c>
      <c r="Q5586">
        <v>0</v>
      </c>
      <c r="R5586">
        <v>0</v>
      </c>
      <c r="S5586">
        <v>0</v>
      </c>
      <c r="T5586">
        <v>1</v>
      </c>
      <c r="U5586">
        <v>0</v>
      </c>
      <c r="V5586">
        <v>0</v>
      </c>
      <c r="W5586">
        <v>0</v>
      </c>
      <c r="X5586">
        <v>0</v>
      </c>
      <c r="Y5586">
        <v>0</v>
      </c>
      <c r="Z5586">
        <v>0</v>
      </c>
      <c r="AA5586">
        <v>0</v>
      </c>
      <c r="AB5586">
        <v>3.9284413967264329</v>
      </c>
      <c r="AC5586">
        <v>0</v>
      </c>
      <c r="AD5586">
        <v>0</v>
      </c>
      <c r="AE5586">
        <v>3.9284413967264329</v>
      </c>
    </row>
    <row r="5587" spans="1:31" x14ac:dyDescent="0.3">
      <c r="A5587">
        <v>2445305</v>
      </c>
      <c r="B5587">
        <v>1</v>
      </c>
      <c r="C5587" t="s">
        <v>80</v>
      </c>
      <c r="D5587" t="s">
        <v>86</v>
      </c>
      <c r="E5587" t="s">
        <v>159</v>
      </c>
      <c r="F5587" t="s">
        <v>16170</v>
      </c>
      <c r="G5587" t="s">
        <v>143</v>
      </c>
      <c r="H5587" t="s">
        <v>144</v>
      </c>
      <c r="I5587" t="s">
        <v>136</v>
      </c>
      <c r="J5587" t="s">
        <v>137</v>
      </c>
      <c r="K5587" t="s">
        <v>138</v>
      </c>
      <c r="L5587" t="s">
        <v>16171</v>
      </c>
      <c r="M5587" t="s">
        <v>16172</v>
      </c>
      <c r="N5587">
        <v>0.71833333300000002</v>
      </c>
      <c r="O5587">
        <v>0</v>
      </c>
      <c r="P5587">
        <v>351</v>
      </c>
      <c r="Q5587">
        <v>0</v>
      </c>
      <c r="R5587">
        <v>0</v>
      </c>
      <c r="S5587">
        <v>0</v>
      </c>
      <c r="T5587">
        <v>23</v>
      </c>
      <c r="U5587">
        <v>0</v>
      </c>
      <c r="V5587">
        <v>0</v>
      </c>
      <c r="W5587">
        <v>0</v>
      </c>
      <c r="X5587">
        <v>78.524270948790885</v>
      </c>
      <c r="Y5587">
        <v>0</v>
      </c>
      <c r="Z5587">
        <v>0</v>
      </c>
      <c r="AA5587">
        <v>0</v>
      </c>
      <c r="AB5587">
        <v>10.463438106542771</v>
      </c>
      <c r="AC5587">
        <v>0</v>
      </c>
      <c r="AD5587">
        <v>0</v>
      </c>
      <c r="AE5587">
        <v>88.987709055333653</v>
      </c>
    </row>
    <row r="5588" spans="1:31" x14ac:dyDescent="0.3">
      <c r="A5588">
        <v>2445308</v>
      </c>
      <c r="B5588">
        <v>1</v>
      </c>
      <c r="C5588" t="s">
        <v>80</v>
      </c>
      <c r="D5588" t="s">
        <v>99</v>
      </c>
      <c r="E5588" t="s">
        <v>173</v>
      </c>
      <c r="F5588" t="s">
        <v>16173</v>
      </c>
      <c r="G5588" t="s">
        <v>175</v>
      </c>
      <c r="H5588" t="s">
        <v>144</v>
      </c>
      <c r="I5588" t="s">
        <v>136</v>
      </c>
      <c r="J5588" t="s">
        <v>137</v>
      </c>
      <c r="K5588" t="s">
        <v>138</v>
      </c>
      <c r="L5588" t="s">
        <v>16174</v>
      </c>
      <c r="M5588" t="s">
        <v>16175</v>
      </c>
      <c r="N5588">
        <v>2.4288888879999999</v>
      </c>
      <c r="O5588">
        <v>0</v>
      </c>
      <c r="P5588">
        <v>1</v>
      </c>
      <c r="Q5588">
        <v>0</v>
      </c>
      <c r="R5588">
        <v>0</v>
      </c>
      <c r="S5588">
        <v>0</v>
      </c>
      <c r="T5588">
        <v>0</v>
      </c>
      <c r="U5588">
        <v>0</v>
      </c>
      <c r="V5588">
        <v>0</v>
      </c>
      <c r="W5588">
        <v>0</v>
      </c>
      <c r="X5588">
        <v>2.8471472777910622</v>
      </c>
      <c r="Y5588">
        <v>0</v>
      </c>
      <c r="Z5588">
        <v>0</v>
      </c>
      <c r="AA5588">
        <v>0</v>
      </c>
      <c r="AB5588">
        <v>0</v>
      </c>
      <c r="AC5588">
        <v>0</v>
      </c>
      <c r="AD5588">
        <v>0</v>
      </c>
      <c r="AE5588">
        <v>2.8471472777910622</v>
      </c>
    </row>
    <row r="5589" spans="1:31" x14ac:dyDescent="0.3">
      <c r="A5589">
        <v>2445309</v>
      </c>
      <c r="B5589">
        <v>1</v>
      </c>
      <c r="C5589" t="s">
        <v>80</v>
      </c>
      <c r="D5589" t="s">
        <v>84</v>
      </c>
      <c r="E5589" t="s">
        <v>173</v>
      </c>
      <c r="F5589" t="s">
        <v>16176</v>
      </c>
      <c r="G5589" t="s">
        <v>461</v>
      </c>
      <c r="H5589" t="s">
        <v>144</v>
      </c>
      <c r="I5589" t="s">
        <v>136</v>
      </c>
      <c r="J5589" t="s">
        <v>137</v>
      </c>
      <c r="K5589" t="s">
        <v>138</v>
      </c>
      <c r="L5589" t="s">
        <v>16177</v>
      </c>
      <c r="M5589" t="s">
        <v>16178</v>
      </c>
      <c r="N5589">
        <v>4.4730555550000002</v>
      </c>
      <c r="O5589">
        <v>0</v>
      </c>
      <c r="P5589">
        <v>13</v>
      </c>
      <c r="Q5589">
        <v>0</v>
      </c>
      <c r="R5589">
        <v>0</v>
      </c>
      <c r="S5589">
        <v>0</v>
      </c>
      <c r="T5589">
        <v>1</v>
      </c>
      <c r="U5589">
        <v>0</v>
      </c>
      <c r="V5589">
        <v>0</v>
      </c>
      <c r="W5589">
        <v>0</v>
      </c>
      <c r="X5589">
        <v>11.559555732813987</v>
      </c>
      <c r="Y5589">
        <v>0</v>
      </c>
      <c r="Z5589">
        <v>0</v>
      </c>
      <c r="AA5589">
        <v>0</v>
      </c>
      <c r="AB5589">
        <v>5.8186627764175602</v>
      </c>
      <c r="AC5589">
        <v>0</v>
      </c>
      <c r="AD5589">
        <v>0</v>
      </c>
      <c r="AE5589">
        <v>17.378218509231548</v>
      </c>
    </row>
    <row r="5590" spans="1:31" x14ac:dyDescent="0.3">
      <c r="A5590">
        <v>2445311</v>
      </c>
      <c r="B5590">
        <v>1</v>
      </c>
      <c r="C5590" t="s">
        <v>81</v>
      </c>
      <c r="D5590" t="s">
        <v>122</v>
      </c>
      <c r="E5590" t="s">
        <v>147</v>
      </c>
      <c r="F5590" t="s">
        <v>16179</v>
      </c>
      <c r="G5590" t="s">
        <v>149</v>
      </c>
      <c r="H5590" t="s">
        <v>135</v>
      </c>
      <c r="I5590" t="s">
        <v>136</v>
      </c>
      <c r="J5590" t="s">
        <v>137</v>
      </c>
      <c r="K5590" t="s">
        <v>138</v>
      </c>
      <c r="L5590" t="s">
        <v>16180</v>
      </c>
      <c r="M5590" t="s">
        <v>16181</v>
      </c>
      <c r="N5590">
        <v>0.35444444400000003</v>
      </c>
      <c r="O5590">
        <v>0</v>
      </c>
      <c r="P5590">
        <v>2267</v>
      </c>
      <c r="Q5590">
        <v>0</v>
      </c>
      <c r="R5590">
        <v>0</v>
      </c>
      <c r="S5590">
        <v>0</v>
      </c>
      <c r="T5590">
        <v>108</v>
      </c>
      <c r="U5590">
        <v>0</v>
      </c>
      <c r="V5590">
        <v>0</v>
      </c>
      <c r="W5590">
        <v>0</v>
      </c>
      <c r="X5590">
        <v>155.95119944551593</v>
      </c>
      <c r="Y5590">
        <v>0</v>
      </c>
      <c r="Z5590">
        <v>0</v>
      </c>
      <c r="AA5590">
        <v>0</v>
      </c>
      <c r="AB5590">
        <v>29.164415225511043</v>
      </c>
      <c r="AC5590">
        <v>0</v>
      </c>
      <c r="AD5590">
        <v>0</v>
      </c>
      <c r="AE5590">
        <v>185.11561467102698</v>
      </c>
    </row>
    <row r="5591" spans="1:31" x14ac:dyDescent="0.3">
      <c r="A5591">
        <v>2445313</v>
      </c>
      <c r="B5591">
        <v>1</v>
      </c>
      <c r="C5591" t="s">
        <v>80</v>
      </c>
      <c r="D5591" t="s">
        <v>96</v>
      </c>
      <c r="E5591" t="s">
        <v>141</v>
      </c>
      <c r="F5591" t="s">
        <v>16182</v>
      </c>
      <c r="G5591" t="s">
        <v>410</v>
      </c>
      <c r="H5591" t="s">
        <v>144</v>
      </c>
      <c r="I5591" t="s">
        <v>136</v>
      </c>
      <c r="J5591" t="s">
        <v>137</v>
      </c>
      <c r="K5591" t="s">
        <v>138</v>
      </c>
      <c r="L5591" t="s">
        <v>16183</v>
      </c>
      <c r="M5591" t="s">
        <v>16184</v>
      </c>
      <c r="N5591">
        <v>1.8316666660000001</v>
      </c>
      <c r="O5591">
        <v>0</v>
      </c>
      <c r="P5591">
        <v>19</v>
      </c>
      <c r="Q5591">
        <v>0</v>
      </c>
      <c r="R5591">
        <v>0</v>
      </c>
      <c r="S5591">
        <v>0</v>
      </c>
      <c r="T5591">
        <v>3</v>
      </c>
      <c r="U5591">
        <v>0</v>
      </c>
      <c r="V5591">
        <v>0</v>
      </c>
      <c r="W5591">
        <v>0</v>
      </c>
      <c r="X5591">
        <v>13.32134019918948</v>
      </c>
      <c r="Y5591">
        <v>0</v>
      </c>
      <c r="Z5591">
        <v>0</v>
      </c>
      <c r="AA5591">
        <v>0</v>
      </c>
      <c r="AB5591">
        <v>4.9716050945704717</v>
      </c>
      <c r="AC5591">
        <v>0</v>
      </c>
      <c r="AD5591">
        <v>0</v>
      </c>
      <c r="AE5591">
        <v>18.292945293759953</v>
      </c>
    </row>
    <row r="5592" spans="1:31" x14ac:dyDescent="0.3">
      <c r="A5592">
        <v>2445314</v>
      </c>
      <c r="B5592">
        <v>1</v>
      </c>
      <c r="C5592" t="s">
        <v>81</v>
      </c>
      <c r="D5592" t="s">
        <v>128</v>
      </c>
      <c r="E5592" t="s">
        <v>173</v>
      </c>
      <c r="F5592" t="s">
        <v>16185</v>
      </c>
      <c r="G5592" t="s">
        <v>175</v>
      </c>
      <c r="H5592" t="s">
        <v>144</v>
      </c>
      <c r="I5592" t="s">
        <v>136</v>
      </c>
      <c r="J5592" t="s">
        <v>137</v>
      </c>
      <c r="K5592" t="s">
        <v>138</v>
      </c>
      <c r="L5592" t="s">
        <v>16186</v>
      </c>
      <c r="M5592" t="s">
        <v>16187</v>
      </c>
      <c r="N5592">
        <v>2.369444444</v>
      </c>
      <c r="O5592">
        <v>0</v>
      </c>
      <c r="P5592">
        <v>6</v>
      </c>
      <c r="Q5592">
        <v>0</v>
      </c>
      <c r="R5592">
        <v>0</v>
      </c>
      <c r="S5592">
        <v>0</v>
      </c>
      <c r="T5592">
        <v>0</v>
      </c>
      <c r="U5592">
        <v>0</v>
      </c>
      <c r="V5592">
        <v>0</v>
      </c>
      <c r="W5592">
        <v>0</v>
      </c>
      <c r="X5592">
        <v>2.8424432032025919</v>
      </c>
      <c r="Y5592">
        <v>0</v>
      </c>
      <c r="Z5592">
        <v>0</v>
      </c>
      <c r="AA5592">
        <v>0</v>
      </c>
      <c r="AB5592">
        <v>0</v>
      </c>
      <c r="AC5592">
        <v>0</v>
      </c>
      <c r="AD5592">
        <v>0</v>
      </c>
      <c r="AE5592">
        <v>2.8424432032025919</v>
      </c>
    </row>
    <row r="5593" spans="1:31" x14ac:dyDescent="0.3">
      <c r="A5593">
        <v>2445318</v>
      </c>
      <c r="B5593">
        <v>1</v>
      </c>
      <c r="C5593" t="s">
        <v>80</v>
      </c>
      <c r="D5593" t="s">
        <v>82</v>
      </c>
      <c r="E5593" t="s">
        <v>159</v>
      </c>
      <c r="F5593" t="s">
        <v>16188</v>
      </c>
      <c r="G5593" t="s">
        <v>143</v>
      </c>
      <c r="H5593" t="s">
        <v>144</v>
      </c>
      <c r="I5593" t="s">
        <v>136</v>
      </c>
      <c r="J5593" t="s">
        <v>137</v>
      </c>
      <c r="K5593" t="s">
        <v>138</v>
      </c>
      <c r="L5593" t="s">
        <v>16189</v>
      </c>
      <c r="M5593" t="s">
        <v>16190</v>
      </c>
      <c r="N5593">
        <v>0.49388888800000003</v>
      </c>
      <c r="O5593">
        <v>0</v>
      </c>
      <c r="P5593">
        <v>845</v>
      </c>
      <c r="Q5593">
        <v>0</v>
      </c>
      <c r="R5593">
        <v>0</v>
      </c>
      <c r="S5593">
        <v>0</v>
      </c>
      <c r="T5593">
        <v>102</v>
      </c>
      <c r="U5593">
        <v>0</v>
      </c>
      <c r="V5593">
        <v>2</v>
      </c>
      <c r="W5593">
        <v>0</v>
      </c>
      <c r="X5593">
        <v>94.351922050225866</v>
      </c>
      <c r="Y5593">
        <v>0</v>
      </c>
      <c r="Z5593">
        <v>0</v>
      </c>
      <c r="AA5593">
        <v>0</v>
      </c>
      <c r="AB5593">
        <v>22.374171033447642</v>
      </c>
      <c r="AC5593">
        <v>0</v>
      </c>
      <c r="AD5593">
        <v>1.453676960786487</v>
      </c>
      <c r="AE5593">
        <v>118.17977004445999</v>
      </c>
    </row>
    <row r="5594" spans="1:31" x14ac:dyDescent="0.3">
      <c r="A5594">
        <v>2445319</v>
      </c>
      <c r="B5594">
        <v>1</v>
      </c>
      <c r="C5594" t="s">
        <v>81</v>
      </c>
      <c r="D5594" t="s">
        <v>123</v>
      </c>
      <c r="E5594" t="s">
        <v>141</v>
      </c>
      <c r="F5594" t="s">
        <v>16191</v>
      </c>
      <c r="G5594" t="s">
        <v>156</v>
      </c>
      <c r="H5594" t="s">
        <v>144</v>
      </c>
      <c r="I5594" t="s">
        <v>136</v>
      </c>
      <c r="J5594" t="s">
        <v>137</v>
      </c>
      <c r="K5594" t="s">
        <v>138</v>
      </c>
      <c r="L5594" t="s">
        <v>16192</v>
      </c>
      <c r="M5594" t="s">
        <v>16193</v>
      </c>
      <c r="N5594">
        <v>1.9736111110000001</v>
      </c>
      <c r="O5594">
        <v>0</v>
      </c>
      <c r="P5594">
        <v>5</v>
      </c>
      <c r="Q5594">
        <v>0</v>
      </c>
      <c r="R5594">
        <v>0</v>
      </c>
      <c r="S5594">
        <v>0</v>
      </c>
      <c r="T5594">
        <v>1</v>
      </c>
      <c r="U5594">
        <v>0</v>
      </c>
      <c r="V5594">
        <v>0</v>
      </c>
      <c r="W5594">
        <v>0</v>
      </c>
      <c r="X5594">
        <v>1.3837160625992166</v>
      </c>
      <c r="Y5594">
        <v>0</v>
      </c>
      <c r="Z5594">
        <v>0</v>
      </c>
      <c r="AA5594">
        <v>0</v>
      </c>
      <c r="AB5594">
        <v>0</v>
      </c>
      <c r="AC5594">
        <v>0</v>
      </c>
      <c r="AD5594">
        <v>0</v>
      </c>
      <c r="AE5594">
        <v>1.3837160625992166</v>
      </c>
    </row>
    <row r="5595" spans="1:31" x14ac:dyDescent="0.3">
      <c r="A5595">
        <v>2445320</v>
      </c>
      <c r="B5595">
        <v>1</v>
      </c>
      <c r="C5595" t="s">
        <v>80</v>
      </c>
      <c r="D5595" t="s">
        <v>103</v>
      </c>
      <c r="E5595" t="s">
        <v>182</v>
      </c>
      <c r="F5595" t="s">
        <v>16194</v>
      </c>
      <c r="G5595" t="s">
        <v>410</v>
      </c>
      <c r="H5595" t="s">
        <v>144</v>
      </c>
      <c r="I5595" t="s">
        <v>136</v>
      </c>
      <c r="J5595" t="s">
        <v>137</v>
      </c>
      <c r="K5595" t="s">
        <v>138</v>
      </c>
      <c r="L5595" t="s">
        <v>16195</v>
      </c>
      <c r="M5595" t="s">
        <v>16196</v>
      </c>
      <c r="N5595">
        <v>6.7297222220000004</v>
      </c>
      <c r="O5595">
        <v>0</v>
      </c>
      <c r="P5595">
        <v>112</v>
      </c>
      <c r="Q5595">
        <v>0</v>
      </c>
      <c r="R5595">
        <v>0</v>
      </c>
      <c r="S5595">
        <v>0</v>
      </c>
      <c r="T5595">
        <v>15</v>
      </c>
      <c r="U5595">
        <v>0</v>
      </c>
      <c r="V5595">
        <v>0</v>
      </c>
      <c r="W5595">
        <v>0</v>
      </c>
      <c r="X5595">
        <v>204.30244080058412</v>
      </c>
      <c r="Y5595">
        <v>0</v>
      </c>
      <c r="Z5595">
        <v>0</v>
      </c>
      <c r="AA5595">
        <v>0</v>
      </c>
      <c r="AB5595">
        <v>85.156632952019763</v>
      </c>
      <c r="AC5595">
        <v>0</v>
      </c>
      <c r="AD5595">
        <v>0</v>
      </c>
      <c r="AE5595">
        <v>289.4590737526039</v>
      </c>
    </row>
    <row r="5596" spans="1:31" x14ac:dyDescent="0.3">
      <c r="A5596">
        <v>2445322</v>
      </c>
      <c r="B5596">
        <v>1</v>
      </c>
      <c r="C5596" t="s">
        <v>80</v>
      </c>
      <c r="D5596" t="s">
        <v>97</v>
      </c>
      <c r="E5596" t="s">
        <v>173</v>
      </c>
      <c r="F5596" t="s">
        <v>16197</v>
      </c>
      <c r="G5596" t="s">
        <v>461</v>
      </c>
      <c r="H5596" t="s">
        <v>144</v>
      </c>
      <c r="I5596" t="s">
        <v>136</v>
      </c>
      <c r="J5596" t="s">
        <v>137</v>
      </c>
      <c r="K5596" t="s">
        <v>138</v>
      </c>
      <c r="L5596" t="s">
        <v>16198</v>
      </c>
      <c r="M5596" t="s">
        <v>16199</v>
      </c>
      <c r="N5596">
        <v>2.1605555550000002</v>
      </c>
      <c r="O5596">
        <v>0</v>
      </c>
      <c r="P5596">
        <v>3</v>
      </c>
      <c r="Q5596">
        <v>0</v>
      </c>
      <c r="R5596">
        <v>1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0.77899483646459577</v>
      </c>
      <c r="Y5596">
        <v>0</v>
      </c>
      <c r="Z5596">
        <v>0.65633466939247587</v>
      </c>
      <c r="AA5596">
        <v>0</v>
      </c>
      <c r="AB5596">
        <v>0</v>
      </c>
      <c r="AC5596">
        <v>0</v>
      </c>
      <c r="AD5596">
        <v>0</v>
      </c>
      <c r="AE5596">
        <v>1.4353295058570716</v>
      </c>
    </row>
    <row r="5597" spans="1:31" x14ac:dyDescent="0.3">
      <c r="A5597">
        <v>2445325</v>
      </c>
      <c r="B5597">
        <v>1</v>
      </c>
      <c r="C5597" t="s">
        <v>80</v>
      </c>
      <c r="D5597" t="s">
        <v>96</v>
      </c>
      <c r="E5597" t="s">
        <v>141</v>
      </c>
      <c r="F5597" t="s">
        <v>16200</v>
      </c>
      <c r="G5597" t="s">
        <v>143</v>
      </c>
      <c r="H5597" t="s">
        <v>144</v>
      </c>
      <c r="I5597" t="s">
        <v>136</v>
      </c>
      <c r="J5597" t="s">
        <v>137</v>
      </c>
      <c r="K5597" t="s">
        <v>138</v>
      </c>
      <c r="L5597" t="s">
        <v>16201</v>
      </c>
      <c r="M5597" t="s">
        <v>16202</v>
      </c>
      <c r="N5597">
        <v>0.42083333299999998</v>
      </c>
      <c r="O5597">
        <v>0</v>
      </c>
      <c r="P5597">
        <v>75</v>
      </c>
      <c r="Q5597">
        <v>0</v>
      </c>
      <c r="R5597">
        <v>0</v>
      </c>
      <c r="S5597">
        <v>0</v>
      </c>
      <c r="T5597">
        <v>14</v>
      </c>
      <c r="U5597">
        <v>0</v>
      </c>
      <c r="V5597">
        <v>0</v>
      </c>
      <c r="W5597">
        <v>0</v>
      </c>
      <c r="X5597">
        <v>13.209151468283991</v>
      </c>
      <c r="Y5597">
        <v>0</v>
      </c>
      <c r="Z5597">
        <v>0</v>
      </c>
      <c r="AA5597">
        <v>0</v>
      </c>
      <c r="AB5597">
        <v>5.4589411200780544</v>
      </c>
      <c r="AC5597">
        <v>0</v>
      </c>
      <c r="AD5597">
        <v>0</v>
      </c>
      <c r="AE5597">
        <v>18.668092588362047</v>
      </c>
    </row>
    <row r="5598" spans="1:31" x14ac:dyDescent="0.3">
      <c r="A5598">
        <v>2445328</v>
      </c>
      <c r="B5598">
        <v>1</v>
      </c>
      <c r="C5598" t="s">
        <v>80</v>
      </c>
      <c r="D5598" t="s">
        <v>90</v>
      </c>
      <c r="E5598" t="s">
        <v>141</v>
      </c>
      <c r="F5598" t="s">
        <v>16203</v>
      </c>
      <c r="G5598" t="s">
        <v>156</v>
      </c>
      <c r="H5598" t="s">
        <v>144</v>
      </c>
      <c r="I5598" t="s">
        <v>136</v>
      </c>
      <c r="J5598" t="s">
        <v>137</v>
      </c>
      <c r="K5598" t="s">
        <v>138</v>
      </c>
      <c r="L5598" t="s">
        <v>16204</v>
      </c>
      <c r="M5598" t="s">
        <v>16205</v>
      </c>
      <c r="N5598">
        <v>0.67833333299999998</v>
      </c>
      <c r="O5598">
        <v>0</v>
      </c>
      <c r="P5598">
        <v>89</v>
      </c>
      <c r="Q5598">
        <v>0</v>
      </c>
      <c r="R5598">
        <v>0</v>
      </c>
      <c r="S5598">
        <v>0</v>
      </c>
      <c r="T5598">
        <v>8</v>
      </c>
      <c r="U5598">
        <v>0</v>
      </c>
      <c r="V5598">
        <v>0</v>
      </c>
      <c r="W5598">
        <v>0</v>
      </c>
      <c r="X5598">
        <v>15.932766356931584</v>
      </c>
      <c r="Y5598">
        <v>0</v>
      </c>
      <c r="Z5598">
        <v>0</v>
      </c>
      <c r="AA5598">
        <v>0</v>
      </c>
      <c r="AB5598">
        <v>4.705533589051635</v>
      </c>
      <c r="AC5598">
        <v>0</v>
      </c>
      <c r="AD5598">
        <v>0</v>
      </c>
      <c r="AE5598">
        <v>20.638299945983221</v>
      </c>
    </row>
    <row r="5599" spans="1:31" x14ac:dyDescent="0.3">
      <c r="A5599">
        <v>2445334</v>
      </c>
      <c r="B5599">
        <v>1</v>
      </c>
      <c r="C5599" t="s">
        <v>81</v>
      </c>
      <c r="D5599" t="s">
        <v>120</v>
      </c>
      <c r="E5599" t="s">
        <v>141</v>
      </c>
      <c r="F5599" t="s">
        <v>16206</v>
      </c>
      <c r="G5599" t="s">
        <v>156</v>
      </c>
      <c r="H5599" t="s">
        <v>144</v>
      </c>
      <c r="I5599" t="s">
        <v>136</v>
      </c>
      <c r="J5599" t="s">
        <v>137</v>
      </c>
      <c r="K5599" t="s">
        <v>138</v>
      </c>
      <c r="L5599" t="s">
        <v>16207</v>
      </c>
      <c r="M5599" t="s">
        <v>16208</v>
      </c>
      <c r="N5599">
        <v>1.0674999999999999</v>
      </c>
      <c r="O5599">
        <v>0</v>
      </c>
      <c r="P5599">
        <v>75</v>
      </c>
      <c r="Q5599">
        <v>0</v>
      </c>
      <c r="R5599">
        <v>1</v>
      </c>
      <c r="S5599">
        <v>0</v>
      </c>
      <c r="T5599">
        <v>5</v>
      </c>
      <c r="U5599">
        <v>0</v>
      </c>
      <c r="V5599">
        <v>0</v>
      </c>
      <c r="W5599">
        <v>0</v>
      </c>
      <c r="X5599">
        <v>18.163394232912751</v>
      </c>
      <c r="Y5599">
        <v>0</v>
      </c>
      <c r="Z5599">
        <v>0.2112907247418524</v>
      </c>
      <c r="AA5599">
        <v>0</v>
      </c>
      <c r="AB5599">
        <v>3.1418062290896196</v>
      </c>
      <c r="AC5599">
        <v>0</v>
      </c>
      <c r="AD5599">
        <v>0</v>
      </c>
      <c r="AE5599">
        <v>21.516491186744226</v>
      </c>
    </row>
    <row r="5600" spans="1:31" x14ac:dyDescent="0.3">
      <c r="A5600">
        <v>2445336</v>
      </c>
      <c r="B5600">
        <v>1</v>
      </c>
      <c r="C5600" t="s">
        <v>80</v>
      </c>
      <c r="D5600" t="s">
        <v>108</v>
      </c>
      <c r="E5600" t="s">
        <v>141</v>
      </c>
      <c r="F5600" t="s">
        <v>9333</v>
      </c>
      <c r="G5600" t="s">
        <v>156</v>
      </c>
      <c r="H5600" t="s">
        <v>144</v>
      </c>
      <c r="I5600" t="s">
        <v>136</v>
      </c>
      <c r="J5600" t="s">
        <v>137</v>
      </c>
      <c r="K5600" t="s">
        <v>138</v>
      </c>
      <c r="L5600" t="s">
        <v>16209</v>
      </c>
      <c r="M5600" t="s">
        <v>16210</v>
      </c>
      <c r="N5600">
        <v>2.411944444</v>
      </c>
      <c r="O5600">
        <v>0</v>
      </c>
      <c r="P5600">
        <v>7</v>
      </c>
      <c r="Q5600">
        <v>0</v>
      </c>
      <c r="R5600">
        <v>2</v>
      </c>
      <c r="S5600">
        <v>0</v>
      </c>
      <c r="T5600">
        <v>1</v>
      </c>
      <c r="U5600">
        <v>0</v>
      </c>
      <c r="V5600">
        <v>0</v>
      </c>
      <c r="W5600">
        <v>0</v>
      </c>
      <c r="X5600">
        <v>1.3584676786030994</v>
      </c>
      <c r="Y5600">
        <v>0</v>
      </c>
      <c r="Z5600">
        <v>0.55990870101452883</v>
      </c>
      <c r="AA5600">
        <v>0</v>
      </c>
      <c r="AB5600">
        <v>5.0826369290691918E-2</v>
      </c>
      <c r="AC5600">
        <v>0</v>
      </c>
      <c r="AD5600">
        <v>0</v>
      </c>
      <c r="AE5600">
        <v>1.9692027489083201</v>
      </c>
    </row>
    <row r="5601" spans="1:31" x14ac:dyDescent="0.3">
      <c r="A5601">
        <v>2445337</v>
      </c>
      <c r="B5601">
        <v>1</v>
      </c>
      <c r="C5601" t="s">
        <v>81</v>
      </c>
      <c r="D5601" t="s">
        <v>121</v>
      </c>
      <c r="E5601" t="s">
        <v>159</v>
      </c>
      <c r="F5601" t="s">
        <v>16211</v>
      </c>
      <c r="G5601" t="s">
        <v>725</v>
      </c>
      <c r="H5601" t="s">
        <v>144</v>
      </c>
      <c r="I5601" t="s">
        <v>136</v>
      </c>
      <c r="J5601" t="s">
        <v>137</v>
      </c>
      <c r="K5601" t="s">
        <v>138</v>
      </c>
      <c r="L5601" t="s">
        <v>16212</v>
      </c>
      <c r="M5601" t="s">
        <v>16213</v>
      </c>
      <c r="N5601">
        <v>1.358333333</v>
      </c>
      <c r="O5601">
        <v>0</v>
      </c>
      <c r="P5601">
        <v>25</v>
      </c>
      <c r="Q5601">
        <v>0</v>
      </c>
      <c r="R5601">
        <v>0</v>
      </c>
      <c r="S5601">
        <v>0</v>
      </c>
      <c r="T5601">
        <v>0</v>
      </c>
      <c r="U5601">
        <v>0</v>
      </c>
      <c r="V5601">
        <v>0</v>
      </c>
      <c r="W5601">
        <v>0</v>
      </c>
      <c r="X5601">
        <v>3.0363648007358823</v>
      </c>
      <c r="Y5601">
        <v>0</v>
      </c>
      <c r="Z5601">
        <v>0</v>
      </c>
      <c r="AA5601">
        <v>0</v>
      </c>
      <c r="AB5601">
        <v>0</v>
      </c>
      <c r="AC5601">
        <v>0</v>
      </c>
      <c r="AD5601">
        <v>0</v>
      </c>
      <c r="AE5601">
        <v>3.0363648007358823</v>
      </c>
    </row>
    <row r="5602" spans="1:31" x14ac:dyDescent="0.3">
      <c r="A5602">
        <v>2445338</v>
      </c>
      <c r="B5602">
        <v>1</v>
      </c>
      <c r="C5602" t="s">
        <v>80</v>
      </c>
      <c r="D5602" t="s">
        <v>98</v>
      </c>
      <c r="E5602" t="s">
        <v>132</v>
      </c>
      <c r="F5602" t="s">
        <v>16214</v>
      </c>
      <c r="G5602" t="s">
        <v>149</v>
      </c>
      <c r="H5602" t="s">
        <v>135</v>
      </c>
      <c r="I5602" t="s">
        <v>136</v>
      </c>
      <c r="J5602" t="s">
        <v>137</v>
      </c>
      <c r="K5602" t="s">
        <v>138</v>
      </c>
      <c r="L5602" t="s">
        <v>16215</v>
      </c>
      <c r="M5602" t="s">
        <v>16216</v>
      </c>
      <c r="N5602">
        <v>0.875</v>
      </c>
      <c r="O5602">
        <v>0</v>
      </c>
      <c r="P5602">
        <v>201</v>
      </c>
      <c r="Q5602">
        <v>0</v>
      </c>
      <c r="R5602">
        <v>72</v>
      </c>
      <c r="S5602">
        <v>2</v>
      </c>
      <c r="T5602">
        <v>52</v>
      </c>
      <c r="U5602">
        <v>0</v>
      </c>
      <c r="V5602">
        <v>0</v>
      </c>
      <c r="W5602">
        <v>0</v>
      </c>
      <c r="X5602">
        <v>67.283368563720856</v>
      </c>
      <c r="Y5602">
        <v>0</v>
      </c>
      <c r="Z5602">
        <v>33.380747608730665</v>
      </c>
      <c r="AA5602">
        <v>12.022990158697727</v>
      </c>
      <c r="AB5602">
        <v>22.827734255632159</v>
      </c>
      <c r="AC5602">
        <v>0</v>
      </c>
      <c r="AD5602">
        <v>0</v>
      </c>
      <c r="AE5602">
        <v>135.51484058678139</v>
      </c>
    </row>
    <row r="5603" spans="1:31" x14ac:dyDescent="0.3">
      <c r="A5603">
        <v>2445345</v>
      </c>
      <c r="B5603">
        <v>1</v>
      </c>
      <c r="C5603" t="s">
        <v>80</v>
      </c>
      <c r="D5603" t="s">
        <v>83</v>
      </c>
      <c r="E5603" t="s">
        <v>147</v>
      </c>
      <c r="F5603" t="s">
        <v>16217</v>
      </c>
      <c r="G5603" t="s">
        <v>143</v>
      </c>
      <c r="H5603" t="s">
        <v>135</v>
      </c>
      <c r="I5603" t="s">
        <v>136</v>
      </c>
      <c r="J5603" t="s">
        <v>137</v>
      </c>
      <c r="K5603" t="s">
        <v>138</v>
      </c>
      <c r="L5603" t="s">
        <v>16218</v>
      </c>
      <c r="M5603" t="s">
        <v>16219</v>
      </c>
      <c r="N5603">
        <v>8.0555555000000001E-2</v>
      </c>
      <c r="O5603">
        <v>0</v>
      </c>
      <c r="P5603">
        <v>1172</v>
      </c>
      <c r="Q5603">
        <v>0</v>
      </c>
      <c r="R5603">
        <v>0</v>
      </c>
      <c r="S5603">
        <v>0</v>
      </c>
      <c r="T5603">
        <v>20</v>
      </c>
      <c r="U5603">
        <v>0</v>
      </c>
      <c r="V5603">
        <v>0</v>
      </c>
      <c r="W5603">
        <v>0</v>
      </c>
      <c r="X5603">
        <v>29.331605357049504</v>
      </c>
      <c r="Y5603">
        <v>0</v>
      </c>
      <c r="Z5603">
        <v>0</v>
      </c>
      <c r="AA5603">
        <v>0</v>
      </c>
      <c r="AB5603">
        <v>5.3343014691865873</v>
      </c>
      <c r="AC5603">
        <v>0</v>
      </c>
      <c r="AD5603">
        <v>0</v>
      </c>
      <c r="AE5603">
        <v>34.665906826236089</v>
      </c>
    </row>
    <row r="5604" spans="1:31" x14ac:dyDescent="0.3">
      <c r="A5604">
        <v>2445347</v>
      </c>
      <c r="B5604">
        <v>1</v>
      </c>
      <c r="C5604" t="s">
        <v>80</v>
      </c>
      <c r="D5604" t="s">
        <v>105</v>
      </c>
      <c r="E5604" t="s">
        <v>173</v>
      </c>
      <c r="F5604" t="s">
        <v>16220</v>
      </c>
      <c r="G5604" t="s">
        <v>179</v>
      </c>
      <c r="H5604" t="s">
        <v>144</v>
      </c>
      <c r="I5604" t="s">
        <v>136</v>
      </c>
      <c r="J5604" t="s">
        <v>137</v>
      </c>
      <c r="K5604" t="s">
        <v>138</v>
      </c>
      <c r="L5604" t="s">
        <v>16221</v>
      </c>
      <c r="M5604" t="s">
        <v>16222</v>
      </c>
      <c r="N5604">
        <v>2.0083333329999999</v>
      </c>
      <c r="O5604">
        <v>0</v>
      </c>
      <c r="P5604">
        <v>3</v>
      </c>
      <c r="Q5604">
        <v>0</v>
      </c>
      <c r="R5604">
        <v>0</v>
      </c>
      <c r="S5604">
        <v>0</v>
      </c>
      <c r="T5604">
        <v>0</v>
      </c>
      <c r="U5604">
        <v>0</v>
      </c>
      <c r="V5604">
        <v>0</v>
      </c>
      <c r="W5604">
        <v>0</v>
      </c>
      <c r="X5604">
        <v>1.2788246626226771</v>
      </c>
      <c r="Y5604">
        <v>0</v>
      </c>
      <c r="Z5604">
        <v>0</v>
      </c>
      <c r="AA5604">
        <v>0</v>
      </c>
      <c r="AB5604">
        <v>0</v>
      </c>
      <c r="AC5604">
        <v>0</v>
      </c>
      <c r="AD5604">
        <v>0</v>
      </c>
      <c r="AE5604">
        <v>1.2788246626226771</v>
      </c>
    </row>
    <row r="5605" spans="1:31" x14ac:dyDescent="0.3">
      <c r="A5605">
        <v>2445355</v>
      </c>
      <c r="B5605">
        <v>1</v>
      </c>
      <c r="C5605" t="s">
        <v>80</v>
      </c>
      <c r="D5605" t="s">
        <v>108</v>
      </c>
      <c r="E5605" t="s">
        <v>173</v>
      </c>
      <c r="F5605" t="s">
        <v>16223</v>
      </c>
      <c r="G5605" t="s">
        <v>175</v>
      </c>
      <c r="H5605" t="s">
        <v>144</v>
      </c>
      <c r="I5605" t="s">
        <v>136</v>
      </c>
      <c r="J5605" t="s">
        <v>137</v>
      </c>
      <c r="K5605" t="s">
        <v>138</v>
      </c>
      <c r="L5605" t="s">
        <v>16224</v>
      </c>
      <c r="M5605" t="s">
        <v>16225</v>
      </c>
      <c r="N5605">
        <v>0.82888888800000005</v>
      </c>
      <c r="O5605">
        <v>0</v>
      </c>
      <c r="P5605">
        <v>1</v>
      </c>
      <c r="Q5605">
        <v>0</v>
      </c>
      <c r="R5605">
        <v>1</v>
      </c>
      <c r="S5605">
        <v>0</v>
      </c>
      <c r="T5605">
        <v>0</v>
      </c>
      <c r="U5605">
        <v>0</v>
      </c>
      <c r="V5605">
        <v>0</v>
      </c>
      <c r="W5605">
        <v>0</v>
      </c>
      <c r="X5605">
        <v>0.18203755469854307</v>
      </c>
      <c r="Y5605">
        <v>0</v>
      </c>
      <c r="Z5605">
        <v>2.2218614594426969E-3</v>
      </c>
      <c r="AA5605">
        <v>0</v>
      </c>
      <c r="AB5605">
        <v>0</v>
      </c>
      <c r="AC5605">
        <v>0</v>
      </c>
      <c r="AD5605">
        <v>0</v>
      </c>
      <c r="AE5605">
        <v>0.18425941615798577</v>
      </c>
    </row>
    <row r="5606" spans="1:31" x14ac:dyDescent="0.3">
      <c r="A5606">
        <v>2445360</v>
      </c>
      <c r="B5606">
        <v>1</v>
      </c>
      <c r="C5606" t="s">
        <v>81</v>
      </c>
      <c r="D5606" t="s">
        <v>123</v>
      </c>
      <c r="E5606" t="s">
        <v>182</v>
      </c>
      <c r="F5606" t="s">
        <v>16226</v>
      </c>
      <c r="G5606" t="s">
        <v>12541</v>
      </c>
      <c r="H5606" t="s">
        <v>144</v>
      </c>
      <c r="I5606" t="s">
        <v>136</v>
      </c>
      <c r="J5606" t="s">
        <v>137</v>
      </c>
      <c r="K5606" t="s">
        <v>138</v>
      </c>
      <c r="L5606" t="s">
        <v>16227</v>
      </c>
      <c r="M5606" t="s">
        <v>16228</v>
      </c>
      <c r="N5606">
        <v>1.5219444440000001</v>
      </c>
      <c r="O5606">
        <v>0</v>
      </c>
      <c r="P5606">
        <v>14</v>
      </c>
      <c r="Q5606">
        <v>0</v>
      </c>
      <c r="R5606">
        <v>0</v>
      </c>
      <c r="S5606">
        <v>0</v>
      </c>
      <c r="T5606">
        <v>0</v>
      </c>
      <c r="U5606">
        <v>0</v>
      </c>
      <c r="V5606">
        <v>0</v>
      </c>
      <c r="W5606">
        <v>0</v>
      </c>
      <c r="X5606">
        <v>4.5407869693339773</v>
      </c>
      <c r="Y5606">
        <v>0</v>
      </c>
      <c r="Z5606">
        <v>0</v>
      </c>
      <c r="AA5606">
        <v>0</v>
      </c>
      <c r="AB5606">
        <v>0</v>
      </c>
      <c r="AC5606">
        <v>0</v>
      </c>
      <c r="AD5606">
        <v>0</v>
      </c>
      <c r="AE5606">
        <v>4.5407869693339773</v>
      </c>
    </row>
    <row r="5607" spans="1:31" x14ac:dyDescent="0.3">
      <c r="A5607">
        <v>2445363</v>
      </c>
      <c r="B5607">
        <v>1</v>
      </c>
      <c r="C5607" t="s">
        <v>81</v>
      </c>
      <c r="D5607" t="s">
        <v>120</v>
      </c>
      <c r="E5607" t="s">
        <v>141</v>
      </c>
      <c r="F5607" t="s">
        <v>2340</v>
      </c>
      <c r="G5607" t="s">
        <v>156</v>
      </c>
      <c r="H5607" t="s">
        <v>144</v>
      </c>
      <c r="I5607" t="s">
        <v>136</v>
      </c>
      <c r="J5607" t="s">
        <v>137</v>
      </c>
      <c r="K5607" t="s">
        <v>138</v>
      </c>
      <c r="L5607" t="s">
        <v>16229</v>
      </c>
      <c r="M5607" t="s">
        <v>16230</v>
      </c>
      <c r="N5607">
        <v>1.1427777770000001</v>
      </c>
      <c r="O5607">
        <v>0</v>
      </c>
      <c r="P5607">
        <v>172</v>
      </c>
      <c r="Q5607">
        <v>0</v>
      </c>
      <c r="R5607">
        <v>1</v>
      </c>
      <c r="S5607">
        <v>0</v>
      </c>
      <c r="T5607">
        <v>16</v>
      </c>
      <c r="U5607">
        <v>0</v>
      </c>
      <c r="V5607">
        <v>0</v>
      </c>
      <c r="W5607">
        <v>0</v>
      </c>
      <c r="X5607">
        <v>64.15288715855948</v>
      </c>
      <c r="Y5607">
        <v>0</v>
      </c>
      <c r="Z5607">
        <v>0</v>
      </c>
      <c r="AA5607">
        <v>0</v>
      </c>
      <c r="AB5607">
        <v>8.3617061976488039</v>
      </c>
      <c r="AC5607">
        <v>0</v>
      </c>
      <c r="AD5607">
        <v>0</v>
      </c>
      <c r="AE5607">
        <v>72.51459335620828</v>
      </c>
    </row>
    <row r="5608" spans="1:31" x14ac:dyDescent="0.3">
      <c r="A5608">
        <v>2445368</v>
      </c>
      <c r="B5608">
        <v>1</v>
      </c>
      <c r="C5608" t="s">
        <v>80</v>
      </c>
      <c r="D5608" t="s">
        <v>98</v>
      </c>
      <c r="E5608" t="s">
        <v>141</v>
      </c>
      <c r="F5608" t="s">
        <v>16231</v>
      </c>
      <c r="G5608" t="s">
        <v>156</v>
      </c>
      <c r="H5608" t="s">
        <v>144</v>
      </c>
      <c r="I5608" t="s">
        <v>136</v>
      </c>
      <c r="J5608" t="s">
        <v>137</v>
      </c>
      <c r="K5608" t="s">
        <v>138</v>
      </c>
      <c r="L5608" t="s">
        <v>16232</v>
      </c>
      <c r="M5608" t="s">
        <v>16233</v>
      </c>
      <c r="N5608">
        <v>0.50916666600000005</v>
      </c>
      <c r="O5608">
        <v>0</v>
      </c>
      <c r="P5608">
        <v>3</v>
      </c>
      <c r="Q5608">
        <v>0</v>
      </c>
      <c r="R5608">
        <v>4</v>
      </c>
      <c r="S5608">
        <v>0</v>
      </c>
      <c r="T5608">
        <v>4</v>
      </c>
      <c r="U5608">
        <v>0</v>
      </c>
      <c r="V5608">
        <v>0</v>
      </c>
      <c r="W5608">
        <v>0</v>
      </c>
      <c r="X5608">
        <v>1.4834598406225541</v>
      </c>
      <c r="Y5608">
        <v>0</v>
      </c>
      <c r="Z5608">
        <v>0.51690145996930426</v>
      </c>
      <c r="AA5608">
        <v>0</v>
      </c>
      <c r="AB5608">
        <v>3.480515683586082</v>
      </c>
      <c r="AC5608">
        <v>0</v>
      </c>
      <c r="AD5608">
        <v>0</v>
      </c>
      <c r="AE5608">
        <v>5.4808769841779403</v>
      </c>
    </row>
    <row r="5609" spans="1:31" x14ac:dyDescent="0.3">
      <c r="A5609">
        <v>2445372</v>
      </c>
      <c r="B5609">
        <v>1</v>
      </c>
      <c r="C5609" t="s">
        <v>81</v>
      </c>
      <c r="D5609" t="s">
        <v>127</v>
      </c>
      <c r="E5609" t="s">
        <v>141</v>
      </c>
      <c r="F5609" t="s">
        <v>16234</v>
      </c>
      <c r="G5609" t="s">
        <v>156</v>
      </c>
      <c r="H5609" t="s">
        <v>144</v>
      </c>
      <c r="I5609" t="s">
        <v>136</v>
      </c>
      <c r="J5609" t="s">
        <v>137</v>
      </c>
      <c r="K5609" t="s">
        <v>138</v>
      </c>
      <c r="L5609" t="s">
        <v>16235</v>
      </c>
      <c r="M5609" t="s">
        <v>16236</v>
      </c>
      <c r="N5609">
        <v>1.8066666659999999</v>
      </c>
      <c r="O5609">
        <v>0</v>
      </c>
      <c r="P5609">
        <v>0</v>
      </c>
      <c r="Q5609">
        <v>0</v>
      </c>
      <c r="R5609">
        <v>0</v>
      </c>
      <c r="S5609">
        <v>0</v>
      </c>
      <c r="T5609">
        <v>2</v>
      </c>
      <c r="U5609">
        <v>0</v>
      </c>
      <c r="V5609">
        <v>0</v>
      </c>
      <c r="W5609">
        <v>0</v>
      </c>
      <c r="X5609">
        <v>0</v>
      </c>
      <c r="Y5609">
        <v>0</v>
      </c>
      <c r="Z5609">
        <v>0</v>
      </c>
      <c r="AA5609">
        <v>0</v>
      </c>
      <c r="AB5609">
        <v>17.592861052178229</v>
      </c>
      <c r="AC5609">
        <v>0</v>
      </c>
      <c r="AD5609">
        <v>0</v>
      </c>
      <c r="AE5609">
        <v>17.592861052178229</v>
      </c>
    </row>
    <row r="5610" spans="1:31" x14ac:dyDescent="0.3">
      <c r="A5610">
        <v>2445377</v>
      </c>
      <c r="B5610">
        <v>1</v>
      </c>
      <c r="C5610" t="s">
        <v>80</v>
      </c>
      <c r="D5610" t="s">
        <v>82</v>
      </c>
      <c r="E5610" t="s">
        <v>141</v>
      </c>
      <c r="F5610" t="s">
        <v>2729</v>
      </c>
      <c r="G5610" t="s">
        <v>200</v>
      </c>
      <c r="H5610" t="s">
        <v>144</v>
      </c>
      <c r="I5610" t="s">
        <v>136</v>
      </c>
      <c r="J5610" t="s">
        <v>137</v>
      </c>
      <c r="K5610" t="s">
        <v>138</v>
      </c>
      <c r="L5610" t="s">
        <v>16237</v>
      </c>
      <c r="M5610" t="s">
        <v>16238</v>
      </c>
      <c r="N5610">
        <v>2.755833333</v>
      </c>
      <c r="O5610">
        <v>0</v>
      </c>
      <c r="P5610">
        <v>134</v>
      </c>
      <c r="Q5610">
        <v>0</v>
      </c>
      <c r="R5610">
        <v>0</v>
      </c>
      <c r="S5610">
        <v>0</v>
      </c>
      <c r="T5610">
        <v>0</v>
      </c>
      <c r="U5610">
        <v>0</v>
      </c>
      <c r="V5610">
        <v>0</v>
      </c>
      <c r="W5610">
        <v>0</v>
      </c>
      <c r="X5610">
        <v>125.10708892410527</v>
      </c>
      <c r="Y5610">
        <v>0</v>
      </c>
      <c r="Z5610">
        <v>0</v>
      </c>
      <c r="AA5610">
        <v>0</v>
      </c>
      <c r="AB5610">
        <v>0</v>
      </c>
      <c r="AC5610">
        <v>0</v>
      </c>
      <c r="AD5610">
        <v>0</v>
      </c>
      <c r="AE5610">
        <v>125.10708892410527</v>
      </c>
    </row>
    <row r="5611" spans="1:31" x14ac:dyDescent="0.3">
      <c r="A5611">
        <v>2445378</v>
      </c>
      <c r="B5611">
        <v>1</v>
      </c>
      <c r="C5611" t="s">
        <v>81</v>
      </c>
      <c r="D5611" t="s">
        <v>120</v>
      </c>
      <c r="E5611" t="s">
        <v>132</v>
      </c>
      <c r="F5611" t="s">
        <v>3203</v>
      </c>
      <c r="G5611" t="s">
        <v>149</v>
      </c>
      <c r="H5611" t="s">
        <v>135</v>
      </c>
      <c r="I5611" t="s">
        <v>136</v>
      </c>
      <c r="J5611" t="s">
        <v>137</v>
      </c>
      <c r="K5611" t="s">
        <v>138</v>
      </c>
      <c r="L5611" t="s">
        <v>16239</v>
      </c>
      <c r="M5611" t="s">
        <v>16240</v>
      </c>
      <c r="N5611">
        <v>0.38277777699999999</v>
      </c>
      <c r="O5611">
        <v>0</v>
      </c>
      <c r="P5611">
        <v>77</v>
      </c>
      <c r="Q5611">
        <v>45</v>
      </c>
      <c r="R5611">
        <v>1</v>
      </c>
      <c r="S5611">
        <v>14</v>
      </c>
      <c r="T5611">
        <v>3</v>
      </c>
      <c r="U5611">
        <v>0</v>
      </c>
      <c r="V5611">
        <v>0</v>
      </c>
      <c r="W5611">
        <v>0</v>
      </c>
      <c r="X5611">
        <v>9.5411823286631385</v>
      </c>
      <c r="Y5611">
        <v>12.034585670424121</v>
      </c>
      <c r="Z5611">
        <v>3.9126764008209514E-3</v>
      </c>
      <c r="AA5611">
        <v>13.328946292452841</v>
      </c>
      <c r="AB5611">
        <v>0.11682806347856414</v>
      </c>
      <c r="AC5611">
        <v>0</v>
      </c>
      <c r="AD5611">
        <v>0</v>
      </c>
      <c r="AE5611">
        <v>35.025455031419483</v>
      </c>
    </row>
    <row r="5612" spans="1:31" x14ac:dyDescent="0.3">
      <c r="A5612">
        <v>2445382</v>
      </c>
      <c r="B5612">
        <v>1</v>
      </c>
      <c r="C5612" t="s">
        <v>80</v>
      </c>
      <c r="D5612" t="s">
        <v>98</v>
      </c>
      <c r="E5612" t="s">
        <v>173</v>
      </c>
      <c r="F5612" t="s">
        <v>16241</v>
      </c>
      <c r="G5612" t="s">
        <v>175</v>
      </c>
      <c r="H5612" t="s">
        <v>144</v>
      </c>
      <c r="I5612" t="s">
        <v>136</v>
      </c>
      <c r="J5612" t="s">
        <v>137</v>
      </c>
      <c r="K5612" t="s">
        <v>138</v>
      </c>
      <c r="L5612" t="s">
        <v>16242</v>
      </c>
      <c r="M5612" t="s">
        <v>16243</v>
      </c>
      <c r="N5612">
        <v>2.1305555549999999</v>
      </c>
      <c r="O5612">
        <v>0</v>
      </c>
      <c r="P5612">
        <v>1</v>
      </c>
      <c r="Q5612">
        <v>0</v>
      </c>
      <c r="R5612">
        <v>0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0.19022864573359832</v>
      </c>
      <c r="Y5612">
        <v>0</v>
      </c>
      <c r="Z5612">
        <v>0</v>
      </c>
      <c r="AA5612">
        <v>0</v>
      </c>
      <c r="AB5612">
        <v>0</v>
      </c>
      <c r="AC5612">
        <v>0</v>
      </c>
      <c r="AD5612">
        <v>0</v>
      </c>
      <c r="AE5612">
        <v>0.19022864573359832</v>
      </c>
    </row>
    <row r="5613" spans="1:31" x14ac:dyDescent="0.3">
      <c r="A5613">
        <v>2445383</v>
      </c>
      <c r="B5613">
        <v>1</v>
      </c>
      <c r="C5613" t="s">
        <v>81</v>
      </c>
      <c r="D5613" t="s">
        <v>114</v>
      </c>
      <c r="E5613" t="s">
        <v>141</v>
      </c>
      <c r="F5613" t="s">
        <v>16244</v>
      </c>
      <c r="G5613" t="s">
        <v>156</v>
      </c>
      <c r="H5613" t="s">
        <v>144</v>
      </c>
      <c r="I5613" t="s">
        <v>136</v>
      </c>
      <c r="J5613" t="s">
        <v>137</v>
      </c>
      <c r="K5613" t="s">
        <v>138</v>
      </c>
      <c r="L5613" t="s">
        <v>16245</v>
      </c>
      <c r="M5613" t="s">
        <v>16246</v>
      </c>
      <c r="N5613">
        <v>1.4258333329999999</v>
      </c>
      <c r="O5613">
        <v>0</v>
      </c>
      <c r="P5613">
        <v>18</v>
      </c>
      <c r="Q5613">
        <v>0</v>
      </c>
      <c r="R5613">
        <v>0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2.3158928455576211</v>
      </c>
      <c r="Y5613">
        <v>0</v>
      </c>
      <c r="Z5613">
        <v>0</v>
      </c>
      <c r="AA5613">
        <v>0</v>
      </c>
      <c r="AB5613">
        <v>0</v>
      </c>
      <c r="AC5613">
        <v>0</v>
      </c>
      <c r="AD5613">
        <v>0</v>
      </c>
      <c r="AE5613">
        <v>2.3158928455576211</v>
      </c>
    </row>
    <row r="5614" spans="1:31" x14ac:dyDescent="0.3">
      <c r="A5614">
        <v>2445384</v>
      </c>
      <c r="B5614">
        <v>1</v>
      </c>
      <c r="C5614" t="s">
        <v>80</v>
      </c>
      <c r="D5614" t="s">
        <v>101</v>
      </c>
      <c r="E5614" t="s">
        <v>132</v>
      </c>
      <c r="F5614" t="s">
        <v>16247</v>
      </c>
      <c r="G5614" t="s">
        <v>193</v>
      </c>
      <c r="H5614" t="s">
        <v>135</v>
      </c>
      <c r="I5614" t="s">
        <v>136</v>
      </c>
      <c r="J5614" t="s">
        <v>137</v>
      </c>
      <c r="K5614" t="s">
        <v>138</v>
      </c>
      <c r="L5614" t="s">
        <v>16248</v>
      </c>
      <c r="M5614" t="s">
        <v>16249</v>
      </c>
      <c r="N5614">
        <v>1.3863888879999999</v>
      </c>
      <c r="O5614">
        <v>3</v>
      </c>
      <c r="P5614">
        <v>1009</v>
      </c>
      <c r="Q5614">
        <v>6</v>
      </c>
      <c r="R5614">
        <v>33</v>
      </c>
      <c r="S5614">
        <v>4</v>
      </c>
      <c r="T5614">
        <v>103</v>
      </c>
      <c r="U5614">
        <v>2</v>
      </c>
      <c r="V5614">
        <v>0</v>
      </c>
      <c r="W5614">
        <v>2.7205021597194747</v>
      </c>
      <c r="X5614">
        <v>528.52662587087229</v>
      </c>
      <c r="Y5614">
        <v>154.25921608782215</v>
      </c>
      <c r="Z5614">
        <v>6.6938592242551564</v>
      </c>
      <c r="AA5614">
        <v>10.137630709501664</v>
      </c>
      <c r="AB5614">
        <v>110.19808409627095</v>
      </c>
      <c r="AC5614">
        <v>57.410680751877301</v>
      </c>
      <c r="AD5614">
        <v>0</v>
      </c>
      <c r="AE5614">
        <v>869.9465989003188</v>
      </c>
    </row>
    <row r="5615" spans="1:31" x14ac:dyDescent="0.3">
      <c r="A5615">
        <v>2445388</v>
      </c>
      <c r="B5615">
        <v>1</v>
      </c>
      <c r="C5615" t="s">
        <v>81</v>
      </c>
      <c r="D5615" t="s">
        <v>120</v>
      </c>
      <c r="E5615" t="s">
        <v>159</v>
      </c>
      <c r="F5615" t="s">
        <v>1932</v>
      </c>
      <c r="G5615" t="s">
        <v>725</v>
      </c>
      <c r="H5615" t="s">
        <v>144</v>
      </c>
      <c r="I5615" t="s">
        <v>136</v>
      </c>
      <c r="J5615" t="s">
        <v>137</v>
      </c>
      <c r="K5615" t="s">
        <v>138</v>
      </c>
      <c r="L5615" t="s">
        <v>16250</v>
      </c>
      <c r="M5615" t="s">
        <v>16251</v>
      </c>
      <c r="N5615">
        <v>1.963333333</v>
      </c>
      <c r="O5615">
        <v>0</v>
      </c>
      <c r="P5615">
        <v>258</v>
      </c>
      <c r="Q5615">
        <v>0</v>
      </c>
      <c r="R5615">
        <v>1</v>
      </c>
      <c r="S5615">
        <v>0</v>
      </c>
      <c r="T5615">
        <v>16</v>
      </c>
      <c r="U5615">
        <v>0</v>
      </c>
      <c r="V5615">
        <v>0</v>
      </c>
      <c r="W5615">
        <v>0</v>
      </c>
      <c r="X5615">
        <v>182.85916306146279</v>
      </c>
      <c r="Y5615">
        <v>0</v>
      </c>
      <c r="Z5615">
        <v>0.15806270872360548</v>
      </c>
      <c r="AA5615">
        <v>0</v>
      </c>
      <c r="AB5615">
        <v>37.3479133472255</v>
      </c>
      <c r="AC5615">
        <v>0</v>
      </c>
      <c r="AD5615">
        <v>0</v>
      </c>
      <c r="AE5615">
        <v>220.3651391174119</v>
      </c>
    </row>
    <row r="5616" spans="1:31" x14ac:dyDescent="0.3">
      <c r="A5616">
        <v>2445392</v>
      </c>
      <c r="B5616">
        <v>1</v>
      </c>
      <c r="C5616" t="s">
        <v>80</v>
      </c>
      <c r="D5616" t="s">
        <v>104</v>
      </c>
      <c r="E5616" t="s">
        <v>141</v>
      </c>
      <c r="F5616" t="s">
        <v>16252</v>
      </c>
      <c r="G5616" t="s">
        <v>156</v>
      </c>
      <c r="H5616" t="s">
        <v>144</v>
      </c>
      <c r="I5616" t="s">
        <v>136</v>
      </c>
      <c r="J5616" t="s">
        <v>137</v>
      </c>
      <c r="K5616" t="s">
        <v>138</v>
      </c>
      <c r="L5616" t="s">
        <v>16253</v>
      </c>
      <c r="M5616" t="s">
        <v>16254</v>
      </c>
      <c r="N5616">
        <v>2.6605555550000002</v>
      </c>
      <c r="O5616">
        <v>0</v>
      </c>
      <c r="P5616">
        <v>230</v>
      </c>
      <c r="Q5616">
        <v>0</v>
      </c>
      <c r="R5616">
        <v>4</v>
      </c>
      <c r="S5616">
        <v>0</v>
      </c>
      <c r="T5616">
        <v>11</v>
      </c>
      <c r="U5616">
        <v>0</v>
      </c>
      <c r="V5616">
        <v>0</v>
      </c>
      <c r="W5616">
        <v>0</v>
      </c>
      <c r="X5616">
        <v>131.46813333441162</v>
      </c>
      <c r="Y5616">
        <v>0</v>
      </c>
      <c r="Z5616">
        <v>3.8545630056928406</v>
      </c>
      <c r="AA5616">
        <v>0</v>
      </c>
      <c r="AB5616">
        <v>7.9925433714800702</v>
      </c>
      <c r="AC5616">
        <v>0</v>
      </c>
      <c r="AD5616">
        <v>0</v>
      </c>
      <c r="AE5616">
        <v>143.31523971158455</v>
      </c>
    </row>
    <row r="5617" spans="1:31" x14ac:dyDescent="0.3">
      <c r="A5617">
        <v>2445395</v>
      </c>
      <c r="B5617">
        <v>1</v>
      </c>
      <c r="C5617" t="s">
        <v>80</v>
      </c>
      <c r="D5617" t="s">
        <v>106</v>
      </c>
      <c r="E5617" t="s">
        <v>147</v>
      </c>
      <c r="F5617" t="s">
        <v>16255</v>
      </c>
      <c r="G5617" t="s">
        <v>134</v>
      </c>
      <c r="H5617" t="s">
        <v>135</v>
      </c>
      <c r="I5617" t="s">
        <v>136</v>
      </c>
      <c r="J5617" t="s">
        <v>137</v>
      </c>
      <c r="K5617" t="s">
        <v>138</v>
      </c>
      <c r="L5617" t="s">
        <v>16256</v>
      </c>
      <c r="M5617" t="s">
        <v>16257</v>
      </c>
      <c r="N5617">
        <v>2.2580555549999999</v>
      </c>
      <c r="O5617">
        <v>0</v>
      </c>
      <c r="P5617">
        <v>4</v>
      </c>
      <c r="Q5617">
        <v>0</v>
      </c>
      <c r="R5617">
        <v>12</v>
      </c>
      <c r="S5617">
        <v>0</v>
      </c>
      <c r="T5617">
        <v>7</v>
      </c>
      <c r="U5617">
        <v>0</v>
      </c>
      <c r="V5617">
        <v>0</v>
      </c>
      <c r="W5617">
        <v>0</v>
      </c>
      <c r="X5617">
        <v>1.1019742408399904</v>
      </c>
      <c r="Y5617">
        <v>0</v>
      </c>
      <c r="Z5617">
        <v>15.916983671418002</v>
      </c>
      <c r="AA5617">
        <v>0</v>
      </c>
      <c r="AB5617">
        <v>5.3645562897763961</v>
      </c>
      <c r="AC5617">
        <v>0</v>
      </c>
      <c r="AD5617">
        <v>0</v>
      </c>
      <c r="AE5617">
        <v>22.383514202034387</v>
      </c>
    </row>
    <row r="5618" spans="1:31" x14ac:dyDescent="0.3">
      <c r="A5618">
        <v>2445396</v>
      </c>
      <c r="B5618">
        <v>1</v>
      </c>
      <c r="C5618" t="s">
        <v>80</v>
      </c>
      <c r="D5618" t="s">
        <v>94</v>
      </c>
      <c r="E5618" t="s">
        <v>159</v>
      </c>
      <c r="F5618" t="s">
        <v>647</v>
      </c>
      <c r="G5618" t="s">
        <v>143</v>
      </c>
      <c r="H5618" t="s">
        <v>144</v>
      </c>
      <c r="I5618" t="s">
        <v>136</v>
      </c>
      <c r="J5618" t="s">
        <v>137</v>
      </c>
      <c r="K5618" t="s">
        <v>138</v>
      </c>
      <c r="L5618" t="s">
        <v>16258</v>
      </c>
      <c r="M5618" t="s">
        <v>16259</v>
      </c>
      <c r="N5618">
        <v>0.752222222</v>
      </c>
      <c r="O5618">
        <v>0</v>
      </c>
      <c r="P5618">
        <v>713</v>
      </c>
      <c r="Q5618">
        <v>0</v>
      </c>
      <c r="R5618">
        <v>0</v>
      </c>
      <c r="S5618">
        <v>0</v>
      </c>
      <c r="T5618">
        <v>52</v>
      </c>
      <c r="U5618">
        <v>0</v>
      </c>
      <c r="V5618">
        <v>0</v>
      </c>
      <c r="W5618">
        <v>0</v>
      </c>
      <c r="X5618">
        <v>159.61151074594824</v>
      </c>
      <c r="Y5618">
        <v>0</v>
      </c>
      <c r="Z5618">
        <v>0</v>
      </c>
      <c r="AA5618">
        <v>0</v>
      </c>
      <c r="AB5618">
        <v>24.268604017475354</v>
      </c>
      <c r="AC5618">
        <v>0</v>
      </c>
      <c r="AD5618">
        <v>0</v>
      </c>
      <c r="AE5618">
        <v>183.88011476342359</v>
      </c>
    </row>
    <row r="5619" spans="1:31" x14ac:dyDescent="0.3">
      <c r="A5619">
        <v>2445400</v>
      </c>
      <c r="B5619">
        <v>1</v>
      </c>
      <c r="C5619" t="s">
        <v>80</v>
      </c>
      <c r="D5619" t="s">
        <v>99</v>
      </c>
      <c r="E5619" t="s">
        <v>141</v>
      </c>
      <c r="F5619" t="s">
        <v>11126</v>
      </c>
      <c r="G5619" t="s">
        <v>156</v>
      </c>
      <c r="H5619" t="s">
        <v>144</v>
      </c>
      <c r="I5619" t="s">
        <v>136</v>
      </c>
      <c r="J5619" t="s">
        <v>137</v>
      </c>
      <c r="K5619" t="s">
        <v>138</v>
      </c>
      <c r="L5619" t="s">
        <v>16260</v>
      </c>
      <c r="M5619" t="s">
        <v>16261</v>
      </c>
      <c r="N5619">
        <v>1.8258333330000001</v>
      </c>
      <c r="O5619">
        <v>0</v>
      </c>
      <c r="P5619">
        <v>8</v>
      </c>
      <c r="Q5619">
        <v>0</v>
      </c>
      <c r="R5619">
        <v>0</v>
      </c>
      <c r="S5619">
        <v>0</v>
      </c>
      <c r="T5619">
        <v>1</v>
      </c>
      <c r="U5619">
        <v>0</v>
      </c>
      <c r="V5619">
        <v>0</v>
      </c>
      <c r="W5619">
        <v>0</v>
      </c>
      <c r="X5619">
        <v>3.3760438614056256</v>
      </c>
      <c r="Y5619">
        <v>0</v>
      </c>
      <c r="Z5619">
        <v>0</v>
      </c>
      <c r="AA5619">
        <v>0</v>
      </c>
      <c r="AB5619">
        <v>2.6457612356221447E-2</v>
      </c>
      <c r="AC5619">
        <v>0</v>
      </c>
      <c r="AD5619">
        <v>0</v>
      </c>
      <c r="AE5619">
        <v>3.4025014737618471</v>
      </c>
    </row>
    <row r="5620" spans="1:31" x14ac:dyDescent="0.3">
      <c r="A5620">
        <v>2445403</v>
      </c>
      <c r="B5620">
        <v>1</v>
      </c>
      <c r="C5620" t="s">
        <v>80</v>
      </c>
      <c r="D5620" t="s">
        <v>82</v>
      </c>
      <c r="E5620" t="s">
        <v>141</v>
      </c>
      <c r="F5620" t="s">
        <v>16262</v>
      </c>
      <c r="G5620" t="s">
        <v>156</v>
      </c>
      <c r="H5620" t="s">
        <v>144</v>
      </c>
      <c r="I5620" t="s">
        <v>136</v>
      </c>
      <c r="J5620" t="s">
        <v>137</v>
      </c>
      <c r="K5620" t="s">
        <v>138</v>
      </c>
      <c r="L5620" t="s">
        <v>16263</v>
      </c>
      <c r="M5620" t="s">
        <v>16264</v>
      </c>
      <c r="N5620">
        <v>1.8252777769999999</v>
      </c>
      <c r="O5620">
        <v>0</v>
      </c>
      <c r="P5620">
        <v>150</v>
      </c>
      <c r="Q5620">
        <v>0</v>
      </c>
      <c r="R5620">
        <v>0</v>
      </c>
      <c r="S5620">
        <v>0</v>
      </c>
      <c r="T5620">
        <v>47</v>
      </c>
      <c r="U5620">
        <v>0</v>
      </c>
      <c r="V5620">
        <v>0</v>
      </c>
      <c r="W5620">
        <v>0</v>
      </c>
      <c r="X5620">
        <v>98.014454438232448</v>
      </c>
      <c r="Y5620">
        <v>0</v>
      </c>
      <c r="Z5620">
        <v>0</v>
      </c>
      <c r="AA5620">
        <v>0</v>
      </c>
      <c r="AB5620">
        <v>38.893461594016664</v>
      </c>
      <c r="AC5620">
        <v>0</v>
      </c>
      <c r="AD5620">
        <v>0</v>
      </c>
      <c r="AE5620">
        <v>136.90791603224912</v>
      </c>
    </row>
    <row r="5621" spans="1:31" x14ac:dyDescent="0.3">
      <c r="A5621">
        <v>2445404</v>
      </c>
      <c r="B5621">
        <v>1</v>
      </c>
      <c r="C5621" t="s">
        <v>80</v>
      </c>
      <c r="D5621" t="s">
        <v>82</v>
      </c>
      <c r="E5621" t="s">
        <v>159</v>
      </c>
      <c r="F5621" t="s">
        <v>11173</v>
      </c>
      <c r="G5621" t="s">
        <v>143</v>
      </c>
      <c r="H5621" t="s">
        <v>144</v>
      </c>
      <c r="I5621" t="s">
        <v>136</v>
      </c>
      <c r="J5621" t="s">
        <v>137</v>
      </c>
      <c r="K5621" t="s">
        <v>138</v>
      </c>
      <c r="L5621" t="s">
        <v>16265</v>
      </c>
      <c r="M5621" t="s">
        <v>16266</v>
      </c>
      <c r="N5621">
        <v>0.61861111099999999</v>
      </c>
      <c r="O5621">
        <v>0</v>
      </c>
      <c r="P5621">
        <v>269</v>
      </c>
      <c r="Q5621">
        <v>0</v>
      </c>
      <c r="R5621">
        <v>0</v>
      </c>
      <c r="S5621">
        <v>0</v>
      </c>
      <c r="T5621">
        <v>6</v>
      </c>
      <c r="U5621">
        <v>0</v>
      </c>
      <c r="V5621">
        <v>0</v>
      </c>
      <c r="W5621">
        <v>0</v>
      </c>
      <c r="X5621">
        <v>64.663948167421097</v>
      </c>
      <c r="Y5621">
        <v>0</v>
      </c>
      <c r="Z5621">
        <v>0</v>
      </c>
      <c r="AA5621">
        <v>0</v>
      </c>
      <c r="AB5621">
        <v>2.295761992827547</v>
      </c>
      <c r="AC5621">
        <v>0</v>
      </c>
      <c r="AD5621">
        <v>0</v>
      </c>
      <c r="AE5621">
        <v>66.959710160248648</v>
      </c>
    </row>
    <row r="5622" spans="1:31" x14ac:dyDescent="0.3">
      <c r="A5622">
        <v>2445406</v>
      </c>
      <c r="B5622">
        <v>1</v>
      </c>
      <c r="C5622" t="s">
        <v>81</v>
      </c>
      <c r="D5622" t="s">
        <v>120</v>
      </c>
      <c r="E5622" t="s">
        <v>147</v>
      </c>
      <c r="F5622" t="s">
        <v>16267</v>
      </c>
      <c r="G5622" t="s">
        <v>353</v>
      </c>
      <c r="H5622" t="s">
        <v>135</v>
      </c>
      <c r="I5622" t="s">
        <v>136</v>
      </c>
      <c r="J5622" t="s">
        <v>137</v>
      </c>
      <c r="K5622" t="s">
        <v>138</v>
      </c>
      <c r="L5622" t="s">
        <v>16268</v>
      </c>
      <c r="M5622" t="s">
        <v>16269</v>
      </c>
      <c r="N5622">
        <v>3.622777777</v>
      </c>
      <c r="O5622">
        <v>0</v>
      </c>
      <c r="P5622">
        <v>1</v>
      </c>
      <c r="Q5622">
        <v>0</v>
      </c>
      <c r="R5622">
        <v>12</v>
      </c>
      <c r="S5622">
        <v>0</v>
      </c>
      <c r="T5622">
        <v>2</v>
      </c>
      <c r="U5622">
        <v>0</v>
      </c>
      <c r="V5622">
        <v>0</v>
      </c>
      <c r="W5622">
        <v>0</v>
      </c>
      <c r="X5622">
        <v>0.54093203292594927</v>
      </c>
      <c r="Y5622">
        <v>0</v>
      </c>
      <c r="Z5622">
        <v>44.406425179563414</v>
      </c>
      <c r="AA5622">
        <v>0</v>
      </c>
      <c r="AB5622">
        <v>6.4270763391504726</v>
      </c>
      <c r="AC5622">
        <v>0</v>
      </c>
      <c r="AD5622">
        <v>0</v>
      </c>
      <c r="AE5622">
        <v>51.374433551639839</v>
      </c>
    </row>
    <row r="5623" spans="1:31" x14ac:dyDescent="0.3">
      <c r="A5623">
        <v>2445412</v>
      </c>
      <c r="B5623">
        <v>1</v>
      </c>
      <c r="C5623" t="s">
        <v>80</v>
      </c>
      <c r="D5623" t="s">
        <v>105</v>
      </c>
      <c r="E5623" t="s">
        <v>173</v>
      </c>
      <c r="F5623" t="s">
        <v>16270</v>
      </c>
      <c r="G5623" t="s">
        <v>461</v>
      </c>
      <c r="H5623" t="s">
        <v>144</v>
      </c>
      <c r="I5623" t="s">
        <v>136</v>
      </c>
      <c r="J5623" t="s">
        <v>137</v>
      </c>
      <c r="K5623" t="s">
        <v>138</v>
      </c>
      <c r="L5623" t="s">
        <v>16271</v>
      </c>
      <c r="M5623" t="s">
        <v>16272</v>
      </c>
      <c r="N5623">
        <v>1.189444444</v>
      </c>
      <c r="O5623">
        <v>0</v>
      </c>
      <c r="P5623">
        <v>1</v>
      </c>
      <c r="Q5623">
        <v>0</v>
      </c>
      <c r="R5623">
        <v>0</v>
      </c>
      <c r="S5623">
        <v>0</v>
      </c>
      <c r="T5623">
        <v>0</v>
      </c>
      <c r="U5623">
        <v>0</v>
      </c>
      <c r="V5623">
        <v>0</v>
      </c>
      <c r="W5623">
        <v>0</v>
      </c>
      <c r="X5623">
        <v>0.53292920641607788</v>
      </c>
      <c r="Y5623">
        <v>0</v>
      </c>
      <c r="Z5623">
        <v>0</v>
      </c>
      <c r="AA5623">
        <v>0</v>
      </c>
      <c r="AB5623">
        <v>0</v>
      </c>
      <c r="AC5623">
        <v>0</v>
      </c>
      <c r="AD5623">
        <v>0</v>
      </c>
      <c r="AE5623">
        <v>0.53292920641607788</v>
      </c>
    </row>
    <row r="5624" spans="1:31" x14ac:dyDescent="0.3">
      <c r="A5624">
        <v>2445416</v>
      </c>
      <c r="B5624">
        <v>1</v>
      </c>
      <c r="C5624" t="s">
        <v>81</v>
      </c>
      <c r="D5624" t="s">
        <v>123</v>
      </c>
      <c r="E5624" t="s">
        <v>173</v>
      </c>
      <c r="F5624" t="s">
        <v>16273</v>
      </c>
      <c r="G5624" t="s">
        <v>175</v>
      </c>
      <c r="H5624" t="s">
        <v>144</v>
      </c>
      <c r="I5624" t="s">
        <v>136</v>
      </c>
      <c r="J5624" t="s">
        <v>137</v>
      </c>
      <c r="K5624" t="s">
        <v>138</v>
      </c>
      <c r="L5624" t="s">
        <v>16274</v>
      </c>
      <c r="M5624" t="s">
        <v>16275</v>
      </c>
      <c r="N5624">
        <v>0.56222222200000005</v>
      </c>
      <c r="O5624">
        <v>0</v>
      </c>
      <c r="P5624">
        <v>1</v>
      </c>
      <c r="Q5624">
        <v>0</v>
      </c>
      <c r="R5624">
        <v>0</v>
      </c>
      <c r="S5624">
        <v>0</v>
      </c>
      <c r="T5624">
        <v>0</v>
      </c>
      <c r="U5624">
        <v>0</v>
      </c>
      <c r="V5624">
        <v>0</v>
      </c>
      <c r="W5624">
        <v>0</v>
      </c>
      <c r="X5624">
        <v>0.25722637325121833</v>
      </c>
      <c r="Y5624">
        <v>0</v>
      </c>
      <c r="Z5624">
        <v>0</v>
      </c>
      <c r="AA5624">
        <v>0</v>
      </c>
      <c r="AB5624">
        <v>0</v>
      </c>
      <c r="AC5624">
        <v>0</v>
      </c>
      <c r="AD5624">
        <v>0</v>
      </c>
      <c r="AE5624">
        <v>0.25722637325121833</v>
      </c>
    </row>
    <row r="5625" spans="1:31" x14ac:dyDescent="0.3">
      <c r="A5625">
        <v>2445420</v>
      </c>
      <c r="B5625">
        <v>1</v>
      </c>
      <c r="C5625" t="s">
        <v>81</v>
      </c>
      <c r="D5625" t="s">
        <v>120</v>
      </c>
      <c r="E5625" t="s">
        <v>159</v>
      </c>
      <c r="F5625" t="s">
        <v>1932</v>
      </c>
      <c r="G5625" t="s">
        <v>725</v>
      </c>
      <c r="H5625" t="s">
        <v>144</v>
      </c>
      <c r="I5625" t="s">
        <v>136</v>
      </c>
      <c r="J5625" t="s">
        <v>137</v>
      </c>
      <c r="K5625" t="s">
        <v>138</v>
      </c>
      <c r="L5625" t="s">
        <v>16276</v>
      </c>
      <c r="M5625" t="s">
        <v>16277</v>
      </c>
      <c r="N5625">
        <v>1.1369444440000001</v>
      </c>
      <c r="O5625">
        <v>0</v>
      </c>
      <c r="P5625">
        <v>258</v>
      </c>
      <c r="Q5625">
        <v>0</v>
      </c>
      <c r="R5625">
        <v>1</v>
      </c>
      <c r="S5625">
        <v>0</v>
      </c>
      <c r="T5625">
        <v>16</v>
      </c>
      <c r="U5625">
        <v>0</v>
      </c>
      <c r="V5625">
        <v>0</v>
      </c>
      <c r="W5625">
        <v>0</v>
      </c>
      <c r="X5625">
        <v>99.013228167825702</v>
      </c>
      <c r="Y5625">
        <v>0</v>
      </c>
      <c r="Z5625">
        <v>8.2444950594717764E-2</v>
      </c>
      <c r="AA5625">
        <v>0</v>
      </c>
      <c r="AB5625">
        <v>17.895578508863863</v>
      </c>
      <c r="AC5625">
        <v>0</v>
      </c>
      <c r="AD5625">
        <v>0</v>
      </c>
      <c r="AE5625">
        <v>116.99125162728429</v>
      </c>
    </row>
    <row r="5626" spans="1:31" x14ac:dyDescent="0.3">
      <c r="A5626">
        <v>2445424</v>
      </c>
      <c r="B5626">
        <v>1</v>
      </c>
      <c r="C5626" t="s">
        <v>80</v>
      </c>
      <c r="D5626" t="s">
        <v>85</v>
      </c>
      <c r="E5626" t="s">
        <v>173</v>
      </c>
      <c r="F5626" t="s">
        <v>16278</v>
      </c>
      <c r="G5626" t="s">
        <v>179</v>
      </c>
      <c r="H5626" t="s">
        <v>144</v>
      </c>
      <c r="I5626" t="s">
        <v>136</v>
      </c>
      <c r="J5626" t="s">
        <v>137</v>
      </c>
      <c r="K5626" t="s">
        <v>138</v>
      </c>
      <c r="L5626" t="s">
        <v>16279</v>
      </c>
      <c r="M5626" t="s">
        <v>16280</v>
      </c>
      <c r="N5626">
        <v>0.69888888800000004</v>
      </c>
      <c r="O5626">
        <v>0</v>
      </c>
      <c r="P5626">
        <v>0</v>
      </c>
      <c r="Q5626">
        <v>0</v>
      </c>
      <c r="R5626">
        <v>0</v>
      </c>
      <c r="S5626">
        <v>0</v>
      </c>
      <c r="T5626">
        <v>1</v>
      </c>
      <c r="U5626">
        <v>0</v>
      </c>
      <c r="V5626">
        <v>0</v>
      </c>
      <c r="W5626">
        <v>0</v>
      </c>
      <c r="X5626">
        <v>0</v>
      </c>
      <c r="Y5626">
        <v>0</v>
      </c>
      <c r="Z5626">
        <v>0</v>
      </c>
      <c r="AA5626">
        <v>0</v>
      </c>
      <c r="AB5626">
        <v>7.2716729431632716</v>
      </c>
      <c r="AC5626">
        <v>0</v>
      </c>
      <c r="AD5626">
        <v>0</v>
      </c>
      <c r="AE5626">
        <v>7.2716729431632716</v>
      </c>
    </row>
    <row r="5627" spans="1:31" x14ac:dyDescent="0.3">
      <c r="A5627">
        <v>2445430</v>
      </c>
      <c r="B5627">
        <v>1</v>
      </c>
      <c r="C5627" t="s">
        <v>81</v>
      </c>
      <c r="D5627" t="s">
        <v>128</v>
      </c>
      <c r="E5627" t="s">
        <v>132</v>
      </c>
      <c r="F5627" t="s">
        <v>16281</v>
      </c>
      <c r="G5627" t="s">
        <v>149</v>
      </c>
      <c r="H5627" t="s">
        <v>135</v>
      </c>
      <c r="I5627" t="s">
        <v>136</v>
      </c>
      <c r="J5627" t="s">
        <v>137</v>
      </c>
      <c r="K5627" t="s">
        <v>138</v>
      </c>
      <c r="L5627" t="s">
        <v>16282</v>
      </c>
      <c r="M5627" t="s">
        <v>16283</v>
      </c>
      <c r="N5627">
        <v>1.078888888</v>
      </c>
      <c r="O5627">
        <v>0</v>
      </c>
      <c r="P5627">
        <v>0</v>
      </c>
      <c r="Q5627">
        <v>0</v>
      </c>
      <c r="R5627">
        <v>0</v>
      </c>
      <c r="S5627">
        <v>0</v>
      </c>
      <c r="T5627">
        <v>0</v>
      </c>
      <c r="U5627">
        <v>1</v>
      </c>
      <c r="V5627">
        <v>0</v>
      </c>
      <c r="W5627">
        <v>0</v>
      </c>
      <c r="X5627">
        <v>0</v>
      </c>
      <c r="Y5627">
        <v>0</v>
      </c>
      <c r="Z5627">
        <v>0</v>
      </c>
      <c r="AA5627">
        <v>0</v>
      </c>
      <c r="AB5627">
        <v>0</v>
      </c>
      <c r="AC5627">
        <v>111.35731787281097</v>
      </c>
      <c r="AD5627">
        <v>0</v>
      </c>
      <c r="AE5627">
        <v>111.35731787281097</v>
      </c>
    </row>
    <row r="5628" spans="1:31" x14ac:dyDescent="0.3">
      <c r="A5628">
        <v>2445432</v>
      </c>
      <c r="B5628">
        <v>1</v>
      </c>
      <c r="C5628" t="s">
        <v>81</v>
      </c>
      <c r="D5628" t="s">
        <v>128</v>
      </c>
      <c r="E5628" t="s">
        <v>141</v>
      </c>
      <c r="F5628" t="s">
        <v>6958</v>
      </c>
      <c r="G5628" t="s">
        <v>156</v>
      </c>
      <c r="H5628" t="s">
        <v>144</v>
      </c>
      <c r="I5628" t="s">
        <v>136</v>
      </c>
      <c r="J5628" t="s">
        <v>137</v>
      </c>
      <c r="K5628" t="s">
        <v>138</v>
      </c>
      <c r="L5628" t="s">
        <v>16284</v>
      </c>
      <c r="M5628" t="s">
        <v>16285</v>
      </c>
      <c r="N5628">
        <v>0.765833333</v>
      </c>
      <c r="O5628">
        <v>0</v>
      </c>
      <c r="P5628">
        <v>117</v>
      </c>
      <c r="Q5628">
        <v>0</v>
      </c>
      <c r="R5628">
        <v>1</v>
      </c>
      <c r="S5628">
        <v>0</v>
      </c>
      <c r="T5628">
        <v>1</v>
      </c>
      <c r="U5628">
        <v>0</v>
      </c>
      <c r="V5628">
        <v>0</v>
      </c>
      <c r="W5628">
        <v>0</v>
      </c>
      <c r="X5628">
        <v>21.611690005199318</v>
      </c>
      <c r="Y5628">
        <v>0</v>
      </c>
      <c r="Z5628">
        <v>0.43727381940308008</v>
      </c>
      <c r="AA5628">
        <v>0</v>
      </c>
      <c r="AB5628">
        <v>0.2053533898167188</v>
      </c>
      <c r="AC5628">
        <v>0</v>
      </c>
      <c r="AD5628">
        <v>0</v>
      </c>
      <c r="AE5628">
        <v>22.254317214419117</v>
      </c>
    </row>
    <row r="5629" spans="1:31" x14ac:dyDescent="0.3">
      <c r="A5629">
        <v>2445445</v>
      </c>
      <c r="B5629">
        <v>1</v>
      </c>
      <c r="C5629" t="s">
        <v>80</v>
      </c>
      <c r="D5629" t="s">
        <v>100</v>
      </c>
      <c r="E5629" t="s">
        <v>169</v>
      </c>
      <c r="F5629" t="s">
        <v>10750</v>
      </c>
      <c r="G5629" t="s">
        <v>149</v>
      </c>
      <c r="H5629" t="s">
        <v>135</v>
      </c>
      <c r="I5629" t="s">
        <v>136</v>
      </c>
      <c r="J5629" t="s">
        <v>137</v>
      </c>
      <c r="K5629" t="s">
        <v>138</v>
      </c>
      <c r="L5629" t="s">
        <v>16286</v>
      </c>
      <c r="M5629" t="s">
        <v>16287</v>
      </c>
      <c r="N5629">
        <v>1.1975</v>
      </c>
      <c r="O5629">
        <v>4</v>
      </c>
      <c r="P5629">
        <v>1651</v>
      </c>
      <c r="Q5629">
        <v>4</v>
      </c>
      <c r="R5629">
        <v>91</v>
      </c>
      <c r="S5629">
        <v>9</v>
      </c>
      <c r="T5629">
        <v>73</v>
      </c>
      <c r="U5629">
        <v>0</v>
      </c>
      <c r="V5629">
        <v>0</v>
      </c>
      <c r="W5629">
        <v>54.936719102858149</v>
      </c>
      <c r="X5629">
        <v>288.17336404696943</v>
      </c>
      <c r="Y5629">
        <v>5.0815772014492193</v>
      </c>
      <c r="Z5629">
        <v>22.110110464069294</v>
      </c>
      <c r="AA5629">
        <v>123.77932846063146</v>
      </c>
      <c r="AB5629">
        <v>30.701053046854671</v>
      </c>
      <c r="AC5629">
        <v>0</v>
      </c>
      <c r="AD5629">
        <v>0</v>
      </c>
      <c r="AE5629">
        <v>524.78215232283219</v>
      </c>
    </row>
    <row r="5630" spans="1:31" x14ac:dyDescent="0.3">
      <c r="A5630">
        <v>2445469</v>
      </c>
      <c r="B5630">
        <v>1</v>
      </c>
      <c r="C5630" t="s">
        <v>80</v>
      </c>
      <c r="D5630" t="s">
        <v>82</v>
      </c>
      <c r="E5630" t="s">
        <v>159</v>
      </c>
      <c r="F5630" t="s">
        <v>16288</v>
      </c>
      <c r="G5630" t="s">
        <v>143</v>
      </c>
      <c r="H5630" t="s">
        <v>144</v>
      </c>
      <c r="I5630" t="s">
        <v>136</v>
      </c>
      <c r="J5630" t="s">
        <v>137</v>
      </c>
      <c r="K5630" t="s">
        <v>138</v>
      </c>
      <c r="L5630" t="s">
        <v>16289</v>
      </c>
      <c r="M5630" t="s">
        <v>16290</v>
      </c>
      <c r="N5630">
        <v>0.74805555499999998</v>
      </c>
      <c r="O5630">
        <v>0</v>
      </c>
      <c r="P5630">
        <v>167</v>
      </c>
      <c r="Q5630">
        <v>0</v>
      </c>
      <c r="R5630">
        <v>0</v>
      </c>
      <c r="S5630">
        <v>0</v>
      </c>
      <c r="T5630">
        <v>16</v>
      </c>
      <c r="U5630">
        <v>0</v>
      </c>
      <c r="V5630">
        <v>0</v>
      </c>
      <c r="W5630">
        <v>0</v>
      </c>
      <c r="X5630">
        <v>34.320508189195216</v>
      </c>
      <c r="Y5630">
        <v>0</v>
      </c>
      <c r="Z5630">
        <v>0</v>
      </c>
      <c r="AA5630">
        <v>0</v>
      </c>
      <c r="AB5630">
        <v>3.9626378033804235</v>
      </c>
      <c r="AC5630">
        <v>0</v>
      </c>
      <c r="AD5630">
        <v>0</v>
      </c>
      <c r="AE5630">
        <v>38.283145992575641</v>
      </c>
    </row>
    <row r="5631" spans="1:31" x14ac:dyDescent="0.3">
      <c r="A5631">
        <v>2445470</v>
      </c>
      <c r="B5631">
        <v>1</v>
      </c>
      <c r="C5631" t="s">
        <v>80</v>
      </c>
      <c r="D5631" t="s">
        <v>83</v>
      </c>
      <c r="E5631" t="s">
        <v>141</v>
      </c>
      <c r="F5631" t="s">
        <v>16291</v>
      </c>
      <c r="G5631" t="s">
        <v>263</v>
      </c>
      <c r="H5631" t="s">
        <v>144</v>
      </c>
      <c r="I5631" t="s">
        <v>136</v>
      </c>
      <c r="J5631" t="s">
        <v>3</v>
      </c>
      <c r="K5631" t="s">
        <v>138</v>
      </c>
      <c r="L5631" t="s">
        <v>16292</v>
      </c>
      <c r="M5631" t="s">
        <v>16293</v>
      </c>
      <c r="N5631">
        <v>4.5622222219999999</v>
      </c>
      <c r="O5631">
        <v>0</v>
      </c>
      <c r="P5631">
        <v>15</v>
      </c>
      <c r="Q5631">
        <v>0</v>
      </c>
      <c r="R5631">
        <v>0</v>
      </c>
      <c r="S5631">
        <v>0</v>
      </c>
      <c r="T5631">
        <v>0</v>
      </c>
      <c r="U5631">
        <v>0</v>
      </c>
      <c r="V5631">
        <v>0</v>
      </c>
      <c r="W5631">
        <v>0</v>
      </c>
      <c r="X5631">
        <v>21.13123678321103</v>
      </c>
      <c r="Y5631">
        <v>0</v>
      </c>
      <c r="Z5631">
        <v>0</v>
      </c>
      <c r="AA5631">
        <v>0</v>
      </c>
      <c r="AB5631">
        <v>0</v>
      </c>
      <c r="AC5631">
        <v>0</v>
      </c>
      <c r="AD5631">
        <v>0</v>
      </c>
      <c r="AE5631">
        <v>21.13123678321103</v>
      </c>
    </row>
    <row r="5632" spans="1:31" x14ac:dyDescent="0.3">
      <c r="A5632">
        <v>2445474</v>
      </c>
      <c r="B5632">
        <v>1</v>
      </c>
      <c r="C5632" t="s">
        <v>81</v>
      </c>
      <c r="D5632" t="s">
        <v>123</v>
      </c>
      <c r="E5632" t="s">
        <v>141</v>
      </c>
      <c r="F5632" t="s">
        <v>16294</v>
      </c>
      <c r="G5632" t="s">
        <v>200</v>
      </c>
      <c r="H5632" t="s">
        <v>144</v>
      </c>
      <c r="I5632" t="s">
        <v>136</v>
      </c>
      <c r="J5632" t="s">
        <v>137</v>
      </c>
      <c r="K5632" t="s">
        <v>138</v>
      </c>
      <c r="L5632" t="s">
        <v>16295</v>
      </c>
      <c r="M5632" t="s">
        <v>16296</v>
      </c>
      <c r="N5632">
        <v>1.7102777769999999</v>
      </c>
      <c r="O5632">
        <v>0</v>
      </c>
      <c r="P5632">
        <v>26</v>
      </c>
      <c r="Q5632">
        <v>0</v>
      </c>
      <c r="R5632">
        <v>1</v>
      </c>
      <c r="S5632">
        <v>0</v>
      </c>
      <c r="T5632">
        <v>2</v>
      </c>
      <c r="U5632">
        <v>0</v>
      </c>
      <c r="V5632">
        <v>0</v>
      </c>
      <c r="W5632">
        <v>0</v>
      </c>
      <c r="X5632">
        <v>8.8643031763525997</v>
      </c>
      <c r="Y5632">
        <v>0</v>
      </c>
      <c r="Z5632">
        <v>1.3860977898231975E-3</v>
      </c>
      <c r="AA5632">
        <v>0</v>
      </c>
      <c r="AB5632">
        <v>1.4622229960445128</v>
      </c>
      <c r="AC5632">
        <v>0</v>
      </c>
      <c r="AD5632">
        <v>0</v>
      </c>
      <c r="AE5632">
        <v>10.327912270186935</v>
      </c>
    </row>
    <row r="5633" spans="1:31" x14ac:dyDescent="0.3">
      <c r="A5633">
        <v>2445485</v>
      </c>
      <c r="B5633">
        <v>1</v>
      </c>
      <c r="C5633" t="s">
        <v>80</v>
      </c>
      <c r="D5633" t="s">
        <v>90</v>
      </c>
      <c r="E5633" t="s">
        <v>141</v>
      </c>
      <c r="F5633" t="s">
        <v>16297</v>
      </c>
      <c r="G5633" t="s">
        <v>219</v>
      </c>
      <c r="H5633" t="s">
        <v>144</v>
      </c>
      <c r="I5633" t="s">
        <v>136</v>
      </c>
      <c r="J5633" t="s">
        <v>137</v>
      </c>
      <c r="K5633" t="s">
        <v>138</v>
      </c>
      <c r="L5633" t="s">
        <v>16298</v>
      </c>
      <c r="M5633" t="s">
        <v>16299</v>
      </c>
      <c r="N5633">
        <v>7.6783333330000003</v>
      </c>
      <c r="O5633">
        <v>0</v>
      </c>
      <c r="P5633">
        <v>123</v>
      </c>
      <c r="Q5633">
        <v>0</v>
      </c>
      <c r="R5633">
        <v>0</v>
      </c>
      <c r="S5633">
        <v>0</v>
      </c>
      <c r="T5633">
        <v>41</v>
      </c>
      <c r="U5633">
        <v>0</v>
      </c>
      <c r="V5633">
        <v>0</v>
      </c>
      <c r="W5633">
        <v>0</v>
      </c>
      <c r="X5633">
        <v>490.84484877383647</v>
      </c>
      <c r="Y5633">
        <v>0</v>
      </c>
      <c r="Z5633">
        <v>0</v>
      </c>
      <c r="AA5633">
        <v>0</v>
      </c>
      <c r="AB5633">
        <v>422.24510055549911</v>
      </c>
      <c r="AC5633">
        <v>0</v>
      </c>
      <c r="AD5633">
        <v>0</v>
      </c>
      <c r="AE5633">
        <v>913.08994932933558</v>
      </c>
    </row>
    <row r="5634" spans="1:31" x14ac:dyDescent="0.3">
      <c r="A5634">
        <v>2445486</v>
      </c>
      <c r="B5634">
        <v>1</v>
      </c>
      <c r="C5634" t="s">
        <v>80</v>
      </c>
      <c r="D5634" t="s">
        <v>83</v>
      </c>
      <c r="E5634" t="s">
        <v>141</v>
      </c>
      <c r="F5634" t="s">
        <v>16300</v>
      </c>
      <c r="G5634" t="s">
        <v>263</v>
      </c>
      <c r="H5634" t="s">
        <v>144</v>
      </c>
      <c r="I5634" t="s">
        <v>136</v>
      </c>
      <c r="J5634" t="s">
        <v>3</v>
      </c>
      <c r="K5634" t="s">
        <v>138</v>
      </c>
      <c r="L5634" t="s">
        <v>16301</v>
      </c>
      <c r="M5634" t="s">
        <v>16302</v>
      </c>
      <c r="N5634">
        <v>1.7497222219999999</v>
      </c>
      <c r="O5634">
        <v>0</v>
      </c>
      <c r="P5634">
        <v>229</v>
      </c>
      <c r="Q5634">
        <v>0</v>
      </c>
      <c r="R5634">
        <v>0</v>
      </c>
      <c r="S5634">
        <v>0</v>
      </c>
      <c r="T5634">
        <v>14</v>
      </c>
      <c r="U5634">
        <v>0</v>
      </c>
      <c r="V5634">
        <v>0</v>
      </c>
      <c r="W5634">
        <v>0</v>
      </c>
      <c r="X5634">
        <v>114.73213419124967</v>
      </c>
      <c r="Y5634">
        <v>0</v>
      </c>
      <c r="Z5634">
        <v>0</v>
      </c>
      <c r="AA5634">
        <v>0</v>
      </c>
      <c r="AB5634">
        <v>1.8854843785520561</v>
      </c>
      <c r="AC5634">
        <v>0</v>
      </c>
      <c r="AD5634">
        <v>0</v>
      </c>
      <c r="AE5634">
        <v>116.61761856980172</v>
      </c>
    </row>
    <row r="5635" spans="1:31" x14ac:dyDescent="0.3">
      <c r="A5635">
        <v>2445492</v>
      </c>
      <c r="B5635">
        <v>1</v>
      </c>
      <c r="C5635" t="s">
        <v>80</v>
      </c>
      <c r="D5635" t="s">
        <v>103</v>
      </c>
      <c r="E5635" t="s">
        <v>182</v>
      </c>
      <c r="F5635" t="s">
        <v>16303</v>
      </c>
      <c r="G5635" t="s">
        <v>219</v>
      </c>
      <c r="H5635" t="s">
        <v>144</v>
      </c>
      <c r="I5635" t="s">
        <v>136</v>
      </c>
      <c r="J5635" t="s">
        <v>3</v>
      </c>
      <c r="K5635" t="s">
        <v>138</v>
      </c>
      <c r="L5635" t="s">
        <v>16304</v>
      </c>
      <c r="M5635" t="s">
        <v>16305</v>
      </c>
      <c r="N5635">
        <v>7.6830555550000001</v>
      </c>
      <c r="O5635">
        <v>0</v>
      </c>
      <c r="P5635">
        <v>74</v>
      </c>
      <c r="Q5635">
        <v>0</v>
      </c>
      <c r="R5635">
        <v>0</v>
      </c>
      <c r="S5635">
        <v>0</v>
      </c>
      <c r="T5635">
        <v>6</v>
      </c>
      <c r="U5635">
        <v>0</v>
      </c>
      <c r="V5635">
        <v>0</v>
      </c>
      <c r="W5635">
        <v>0</v>
      </c>
      <c r="X5635">
        <v>136.95168897223473</v>
      </c>
      <c r="Y5635">
        <v>0</v>
      </c>
      <c r="Z5635">
        <v>0</v>
      </c>
      <c r="AA5635">
        <v>0</v>
      </c>
      <c r="AB5635">
        <v>77.216178087622495</v>
      </c>
      <c r="AC5635">
        <v>0</v>
      </c>
      <c r="AD5635">
        <v>0</v>
      </c>
      <c r="AE5635">
        <v>214.16786705985723</v>
      </c>
    </row>
    <row r="5636" spans="1:31" x14ac:dyDescent="0.3">
      <c r="A5636">
        <v>2445496</v>
      </c>
      <c r="B5636">
        <v>1</v>
      </c>
      <c r="C5636" t="s">
        <v>80</v>
      </c>
      <c r="D5636" t="s">
        <v>93</v>
      </c>
      <c r="E5636" t="s">
        <v>284</v>
      </c>
      <c r="F5636" t="s">
        <v>4256</v>
      </c>
      <c r="G5636" t="s">
        <v>149</v>
      </c>
      <c r="H5636" t="s">
        <v>135</v>
      </c>
      <c r="I5636" t="s">
        <v>136</v>
      </c>
      <c r="J5636" t="s">
        <v>137</v>
      </c>
      <c r="K5636" t="s">
        <v>138</v>
      </c>
      <c r="L5636" t="s">
        <v>16306</v>
      </c>
      <c r="M5636" t="s">
        <v>16307</v>
      </c>
      <c r="N5636">
        <v>1.3305555549999999</v>
      </c>
      <c r="O5636">
        <v>0</v>
      </c>
      <c r="P5636">
        <v>0</v>
      </c>
      <c r="Q5636">
        <v>0</v>
      </c>
      <c r="R5636">
        <v>0</v>
      </c>
      <c r="S5636">
        <v>0</v>
      </c>
      <c r="T5636">
        <v>0</v>
      </c>
      <c r="U5636">
        <v>1</v>
      </c>
      <c r="V5636">
        <v>0</v>
      </c>
      <c r="W5636">
        <v>0</v>
      </c>
      <c r="X5636">
        <v>0</v>
      </c>
      <c r="Y5636">
        <v>0</v>
      </c>
      <c r="Z5636">
        <v>0</v>
      </c>
      <c r="AA5636">
        <v>0</v>
      </c>
      <c r="AB5636">
        <v>0</v>
      </c>
      <c r="AC5636">
        <v>1169.6222150442918</v>
      </c>
      <c r="AD5636">
        <v>0</v>
      </c>
      <c r="AE5636">
        <v>1169.6222150442918</v>
      </c>
    </row>
    <row r="5637" spans="1:31" x14ac:dyDescent="0.3">
      <c r="A5637">
        <v>2445499</v>
      </c>
      <c r="B5637">
        <v>1</v>
      </c>
      <c r="C5637" t="s">
        <v>80</v>
      </c>
      <c r="D5637" t="s">
        <v>83</v>
      </c>
      <c r="E5637" t="s">
        <v>182</v>
      </c>
      <c r="F5637" t="s">
        <v>12129</v>
      </c>
      <c r="G5637" t="s">
        <v>156</v>
      </c>
      <c r="H5637" t="s">
        <v>144</v>
      </c>
      <c r="I5637" t="s">
        <v>136</v>
      </c>
      <c r="J5637" t="s">
        <v>137</v>
      </c>
      <c r="K5637" t="s">
        <v>138</v>
      </c>
      <c r="L5637" t="s">
        <v>16308</v>
      </c>
      <c r="M5637" t="s">
        <v>16309</v>
      </c>
      <c r="N5637">
        <v>1.278333333</v>
      </c>
      <c r="O5637">
        <v>0</v>
      </c>
      <c r="P5637">
        <v>13</v>
      </c>
      <c r="Q5637">
        <v>0</v>
      </c>
      <c r="R5637">
        <v>0</v>
      </c>
      <c r="S5637">
        <v>0</v>
      </c>
      <c r="T5637">
        <v>19</v>
      </c>
      <c r="U5637">
        <v>0</v>
      </c>
      <c r="V5637">
        <v>0</v>
      </c>
      <c r="W5637">
        <v>0</v>
      </c>
      <c r="X5637">
        <v>4.194678554606579</v>
      </c>
      <c r="Y5637">
        <v>0</v>
      </c>
      <c r="Z5637">
        <v>0</v>
      </c>
      <c r="AA5637">
        <v>0</v>
      </c>
      <c r="AB5637">
        <v>89.659021100151847</v>
      </c>
      <c r="AC5637">
        <v>0</v>
      </c>
      <c r="AD5637">
        <v>0</v>
      </c>
      <c r="AE5637">
        <v>93.853699654758429</v>
      </c>
    </row>
    <row r="5638" spans="1:31" x14ac:dyDescent="0.3">
      <c r="A5638">
        <v>2445502</v>
      </c>
      <c r="B5638">
        <v>1</v>
      </c>
      <c r="C5638" t="s">
        <v>80</v>
      </c>
      <c r="D5638" t="s">
        <v>84</v>
      </c>
      <c r="E5638" t="s">
        <v>173</v>
      </c>
      <c r="F5638" t="s">
        <v>16310</v>
      </c>
      <c r="G5638" t="s">
        <v>461</v>
      </c>
      <c r="H5638" t="s">
        <v>144</v>
      </c>
      <c r="I5638" t="s">
        <v>136</v>
      </c>
      <c r="J5638" t="s">
        <v>137</v>
      </c>
      <c r="K5638" t="s">
        <v>138</v>
      </c>
      <c r="L5638" t="s">
        <v>16311</v>
      </c>
      <c r="M5638" t="s">
        <v>16312</v>
      </c>
      <c r="N5638">
        <v>6.971944444</v>
      </c>
      <c r="O5638">
        <v>0</v>
      </c>
      <c r="P5638">
        <v>5</v>
      </c>
      <c r="Q5638">
        <v>0</v>
      </c>
      <c r="R5638">
        <v>0</v>
      </c>
      <c r="S5638">
        <v>0</v>
      </c>
      <c r="T5638">
        <v>0</v>
      </c>
      <c r="U5638">
        <v>0</v>
      </c>
      <c r="V5638">
        <v>0</v>
      </c>
      <c r="W5638">
        <v>0</v>
      </c>
      <c r="X5638">
        <v>5.4077445424171238</v>
      </c>
      <c r="Y5638">
        <v>0</v>
      </c>
      <c r="Z5638">
        <v>0</v>
      </c>
      <c r="AA5638">
        <v>0</v>
      </c>
      <c r="AB5638">
        <v>0</v>
      </c>
      <c r="AC5638">
        <v>0</v>
      </c>
      <c r="AD5638">
        <v>0</v>
      </c>
      <c r="AE5638">
        <v>5.4077445424171238</v>
      </c>
    </row>
    <row r="5639" spans="1:31" x14ac:dyDescent="0.3">
      <c r="A5639">
        <v>2445503</v>
      </c>
      <c r="B5639">
        <v>1</v>
      </c>
      <c r="C5639" t="s">
        <v>80</v>
      </c>
      <c r="D5639" t="s">
        <v>101</v>
      </c>
      <c r="E5639" t="s">
        <v>173</v>
      </c>
      <c r="F5639" t="s">
        <v>16313</v>
      </c>
      <c r="G5639" t="s">
        <v>175</v>
      </c>
      <c r="H5639" t="s">
        <v>144</v>
      </c>
      <c r="I5639" t="s">
        <v>136</v>
      </c>
      <c r="J5639" t="s">
        <v>137</v>
      </c>
      <c r="K5639" t="s">
        <v>138</v>
      </c>
      <c r="L5639" t="s">
        <v>16314</v>
      </c>
      <c r="M5639" t="s">
        <v>16315</v>
      </c>
      <c r="N5639">
        <v>2.9502777770000002</v>
      </c>
      <c r="O5639">
        <v>0</v>
      </c>
      <c r="P5639">
        <v>1</v>
      </c>
      <c r="Q5639">
        <v>0</v>
      </c>
      <c r="R5639">
        <v>0</v>
      </c>
      <c r="S5639">
        <v>0</v>
      </c>
      <c r="T5639">
        <v>0</v>
      </c>
      <c r="U5639">
        <v>0</v>
      </c>
      <c r="V5639">
        <v>0</v>
      </c>
      <c r="W5639">
        <v>0</v>
      </c>
      <c r="X5639">
        <v>0.1940537000812752</v>
      </c>
      <c r="Y5639">
        <v>0</v>
      </c>
      <c r="Z5639">
        <v>0</v>
      </c>
      <c r="AA5639">
        <v>0</v>
      </c>
      <c r="AB5639">
        <v>0</v>
      </c>
      <c r="AC5639">
        <v>0</v>
      </c>
      <c r="AD5639">
        <v>0</v>
      </c>
      <c r="AE5639">
        <v>0.1940537000812752</v>
      </c>
    </row>
    <row r="5640" spans="1:31" x14ac:dyDescent="0.3">
      <c r="A5640">
        <v>2445505</v>
      </c>
      <c r="B5640">
        <v>1</v>
      </c>
      <c r="C5640" t="s">
        <v>80</v>
      </c>
      <c r="D5640" t="s">
        <v>82</v>
      </c>
      <c r="E5640" t="s">
        <v>159</v>
      </c>
      <c r="F5640" t="s">
        <v>6127</v>
      </c>
      <c r="G5640" t="s">
        <v>263</v>
      </c>
      <c r="H5640" t="s">
        <v>144</v>
      </c>
      <c r="I5640" t="s">
        <v>136</v>
      </c>
      <c r="J5640" t="s">
        <v>3</v>
      </c>
      <c r="K5640" t="s">
        <v>138</v>
      </c>
      <c r="L5640" t="s">
        <v>16316</v>
      </c>
      <c r="M5640" t="s">
        <v>16317</v>
      </c>
      <c r="N5640">
        <v>1.9588888879999999</v>
      </c>
      <c r="O5640">
        <v>0</v>
      </c>
      <c r="P5640">
        <v>5</v>
      </c>
      <c r="Q5640">
        <v>0</v>
      </c>
      <c r="R5640">
        <v>0</v>
      </c>
      <c r="S5640">
        <v>0</v>
      </c>
      <c r="T5640">
        <v>229</v>
      </c>
      <c r="U5640">
        <v>0</v>
      </c>
      <c r="V5640">
        <v>0</v>
      </c>
      <c r="W5640">
        <v>0</v>
      </c>
      <c r="X5640">
        <v>4.3759414647121435</v>
      </c>
      <c r="Y5640">
        <v>0</v>
      </c>
      <c r="Z5640">
        <v>0</v>
      </c>
      <c r="AA5640">
        <v>0</v>
      </c>
      <c r="AB5640">
        <v>565.81932945178232</v>
      </c>
      <c r="AC5640">
        <v>0</v>
      </c>
      <c r="AD5640">
        <v>0</v>
      </c>
      <c r="AE5640">
        <v>570.19527091649445</v>
      </c>
    </row>
    <row r="5641" spans="1:31" x14ac:dyDescent="0.3">
      <c r="A5641">
        <v>2445506</v>
      </c>
      <c r="B5641">
        <v>1</v>
      </c>
      <c r="C5641" t="s">
        <v>80</v>
      </c>
      <c r="D5641" t="s">
        <v>87</v>
      </c>
      <c r="E5641" t="s">
        <v>173</v>
      </c>
      <c r="F5641" t="s">
        <v>16318</v>
      </c>
      <c r="G5641" t="s">
        <v>461</v>
      </c>
      <c r="H5641" t="s">
        <v>144</v>
      </c>
      <c r="I5641" t="s">
        <v>136</v>
      </c>
      <c r="J5641" t="s">
        <v>137</v>
      </c>
      <c r="K5641" t="s">
        <v>138</v>
      </c>
      <c r="L5641" t="s">
        <v>16319</v>
      </c>
      <c r="M5641" t="s">
        <v>16320</v>
      </c>
      <c r="N5641">
        <v>5.1747222219999998</v>
      </c>
      <c r="O5641">
        <v>0</v>
      </c>
      <c r="P5641">
        <v>2</v>
      </c>
      <c r="Q5641">
        <v>0</v>
      </c>
      <c r="R5641">
        <v>0</v>
      </c>
      <c r="S5641">
        <v>0</v>
      </c>
      <c r="T5641">
        <v>0</v>
      </c>
      <c r="U5641">
        <v>0</v>
      </c>
      <c r="V5641">
        <v>0</v>
      </c>
      <c r="W5641">
        <v>0</v>
      </c>
      <c r="X5641">
        <v>6.4976904549659711</v>
      </c>
      <c r="Y5641">
        <v>0</v>
      </c>
      <c r="Z5641">
        <v>0</v>
      </c>
      <c r="AA5641">
        <v>0</v>
      </c>
      <c r="AB5641">
        <v>0</v>
      </c>
      <c r="AC5641">
        <v>0</v>
      </c>
      <c r="AD5641">
        <v>0</v>
      </c>
      <c r="AE5641">
        <v>6.4976904549659711</v>
      </c>
    </row>
    <row r="5642" spans="1:31" x14ac:dyDescent="0.3">
      <c r="A5642">
        <v>2445507</v>
      </c>
      <c r="B5642">
        <v>1</v>
      </c>
      <c r="C5642" t="s">
        <v>81</v>
      </c>
      <c r="D5642" t="s">
        <v>118</v>
      </c>
      <c r="E5642" t="s">
        <v>147</v>
      </c>
      <c r="F5642" t="s">
        <v>16321</v>
      </c>
      <c r="G5642" t="s">
        <v>149</v>
      </c>
      <c r="H5642" t="s">
        <v>135</v>
      </c>
      <c r="I5642" t="s">
        <v>136</v>
      </c>
      <c r="J5642" t="s">
        <v>137</v>
      </c>
      <c r="K5642" t="s">
        <v>138</v>
      </c>
      <c r="L5642" t="s">
        <v>16322</v>
      </c>
      <c r="M5642" t="s">
        <v>16323</v>
      </c>
      <c r="N5642">
        <v>0.962777777</v>
      </c>
      <c r="O5642">
        <v>0</v>
      </c>
      <c r="P5642">
        <v>753</v>
      </c>
      <c r="Q5642">
        <v>0</v>
      </c>
      <c r="R5642">
        <v>36</v>
      </c>
      <c r="S5642">
        <v>0</v>
      </c>
      <c r="T5642">
        <v>115</v>
      </c>
      <c r="U5642">
        <v>0</v>
      </c>
      <c r="V5642">
        <v>1</v>
      </c>
      <c r="W5642">
        <v>0</v>
      </c>
      <c r="X5642">
        <v>171.95031471609838</v>
      </c>
      <c r="Y5642">
        <v>0</v>
      </c>
      <c r="Z5642">
        <v>5.5759900773193714</v>
      </c>
      <c r="AA5642">
        <v>0</v>
      </c>
      <c r="AB5642">
        <v>86.145145575481266</v>
      </c>
      <c r="AC5642">
        <v>0</v>
      </c>
      <c r="AD5642">
        <v>40.684509451883414</v>
      </c>
      <c r="AE5642">
        <v>304.3559598207824</v>
      </c>
    </row>
    <row r="5643" spans="1:31" x14ac:dyDescent="0.3">
      <c r="A5643">
        <v>2445512</v>
      </c>
      <c r="B5643">
        <v>1</v>
      </c>
      <c r="C5643" t="s">
        <v>80</v>
      </c>
      <c r="D5643" t="s">
        <v>106</v>
      </c>
      <c r="E5643" t="s">
        <v>132</v>
      </c>
      <c r="F5643" t="s">
        <v>16324</v>
      </c>
      <c r="G5643" t="s">
        <v>149</v>
      </c>
      <c r="H5643" t="s">
        <v>135</v>
      </c>
      <c r="I5643" t="s">
        <v>136</v>
      </c>
      <c r="J5643" t="s">
        <v>137</v>
      </c>
      <c r="K5643" t="s">
        <v>138</v>
      </c>
      <c r="L5643" t="s">
        <v>16325</v>
      </c>
      <c r="M5643" t="s">
        <v>16326</v>
      </c>
      <c r="N5643">
        <v>0.72472222200000003</v>
      </c>
      <c r="O5643">
        <v>2</v>
      </c>
      <c r="P5643">
        <v>127</v>
      </c>
      <c r="Q5643">
        <v>44</v>
      </c>
      <c r="R5643">
        <v>48</v>
      </c>
      <c r="S5643">
        <v>4</v>
      </c>
      <c r="T5643">
        <v>21</v>
      </c>
      <c r="U5643">
        <v>0</v>
      </c>
      <c r="V5643">
        <v>0</v>
      </c>
      <c r="W5643">
        <v>0.5734259465858581</v>
      </c>
      <c r="X5643">
        <v>30.282752785562241</v>
      </c>
      <c r="Y5643">
        <v>26.424881443142823</v>
      </c>
      <c r="Z5643">
        <v>51.836939976931149</v>
      </c>
      <c r="AA5643">
        <v>14.998052760220133</v>
      </c>
      <c r="AB5643">
        <v>17.589029889989014</v>
      </c>
      <c r="AC5643">
        <v>0</v>
      </c>
      <c r="AD5643">
        <v>0</v>
      </c>
      <c r="AE5643">
        <v>141.70508280243121</v>
      </c>
    </row>
    <row r="5644" spans="1:31" x14ac:dyDescent="0.3">
      <c r="A5644">
        <v>2445514</v>
      </c>
      <c r="B5644">
        <v>1</v>
      </c>
      <c r="C5644" t="s">
        <v>80</v>
      </c>
      <c r="D5644" t="s">
        <v>93</v>
      </c>
      <c r="E5644" t="s">
        <v>147</v>
      </c>
      <c r="F5644" t="s">
        <v>16327</v>
      </c>
      <c r="G5644" t="s">
        <v>149</v>
      </c>
      <c r="H5644" t="s">
        <v>135</v>
      </c>
      <c r="I5644" t="s">
        <v>136</v>
      </c>
      <c r="J5644" t="s">
        <v>137</v>
      </c>
      <c r="K5644" t="s">
        <v>138</v>
      </c>
      <c r="L5644" t="s">
        <v>16328</v>
      </c>
      <c r="M5644" t="s">
        <v>16329</v>
      </c>
      <c r="N5644">
        <v>1.733333333</v>
      </c>
      <c r="O5644">
        <v>0</v>
      </c>
      <c r="P5644">
        <v>0</v>
      </c>
      <c r="Q5644">
        <v>0</v>
      </c>
      <c r="R5644">
        <v>0</v>
      </c>
      <c r="S5644">
        <v>3</v>
      </c>
      <c r="T5644">
        <v>3</v>
      </c>
      <c r="U5644">
        <v>4</v>
      </c>
      <c r="V5644">
        <v>0</v>
      </c>
      <c r="W5644">
        <v>0</v>
      </c>
      <c r="X5644">
        <v>0</v>
      </c>
      <c r="Y5644">
        <v>0</v>
      </c>
      <c r="Z5644">
        <v>0</v>
      </c>
      <c r="AA5644">
        <v>276.8935692882996</v>
      </c>
      <c r="AB5644">
        <v>17.684814206905763</v>
      </c>
      <c r="AC5644">
        <v>98.898768351109254</v>
      </c>
      <c r="AD5644">
        <v>0</v>
      </c>
      <c r="AE5644">
        <v>393.4771518463146</v>
      </c>
    </row>
    <row r="5645" spans="1:31" x14ac:dyDescent="0.3">
      <c r="A5645">
        <v>2445516</v>
      </c>
      <c r="B5645">
        <v>1</v>
      </c>
      <c r="C5645" t="s">
        <v>80</v>
      </c>
      <c r="D5645" t="s">
        <v>83</v>
      </c>
      <c r="E5645" t="s">
        <v>159</v>
      </c>
      <c r="F5645" t="s">
        <v>13655</v>
      </c>
      <c r="G5645" t="s">
        <v>143</v>
      </c>
      <c r="H5645" t="s">
        <v>144</v>
      </c>
      <c r="I5645" t="s">
        <v>136</v>
      </c>
      <c r="J5645" t="s">
        <v>137</v>
      </c>
      <c r="K5645" t="s">
        <v>138</v>
      </c>
      <c r="L5645" t="s">
        <v>16330</v>
      </c>
      <c r="M5645" t="s">
        <v>16331</v>
      </c>
      <c r="N5645">
        <v>0.34638888800000001</v>
      </c>
      <c r="O5645">
        <v>0</v>
      </c>
      <c r="P5645">
        <v>232</v>
      </c>
      <c r="Q5645">
        <v>0</v>
      </c>
      <c r="R5645">
        <v>0</v>
      </c>
      <c r="S5645">
        <v>0</v>
      </c>
      <c r="T5645">
        <v>69</v>
      </c>
      <c r="U5645">
        <v>0</v>
      </c>
      <c r="V5645">
        <v>0</v>
      </c>
      <c r="W5645">
        <v>0</v>
      </c>
      <c r="X5645">
        <v>27.00235302544402</v>
      </c>
      <c r="Y5645">
        <v>0</v>
      </c>
      <c r="Z5645">
        <v>0</v>
      </c>
      <c r="AA5645">
        <v>0</v>
      </c>
      <c r="AB5645">
        <v>60.557711361474141</v>
      </c>
      <c r="AC5645">
        <v>0</v>
      </c>
      <c r="AD5645">
        <v>0</v>
      </c>
      <c r="AE5645">
        <v>87.560064386918157</v>
      </c>
    </row>
    <row r="5646" spans="1:31" x14ac:dyDescent="0.3">
      <c r="A5646">
        <v>2445517</v>
      </c>
      <c r="B5646">
        <v>1</v>
      </c>
      <c r="C5646" t="s">
        <v>80</v>
      </c>
      <c r="D5646" t="s">
        <v>83</v>
      </c>
      <c r="E5646" t="s">
        <v>173</v>
      </c>
      <c r="F5646" t="s">
        <v>16332</v>
      </c>
      <c r="G5646" t="s">
        <v>179</v>
      </c>
      <c r="H5646" t="s">
        <v>144</v>
      </c>
      <c r="I5646" t="s">
        <v>136</v>
      </c>
      <c r="J5646" t="s">
        <v>137</v>
      </c>
      <c r="K5646" t="s">
        <v>138</v>
      </c>
      <c r="L5646" t="s">
        <v>16333</v>
      </c>
      <c r="M5646" t="s">
        <v>16334</v>
      </c>
      <c r="N5646">
        <v>1.0113888879999999</v>
      </c>
      <c r="O5646">
        <v>0</v>
      </c>
      <c r="P5646">
        <v>0</v>
      </c>
      <c r="Q5646">
        <v>0</v>
      </c>
      <c r="R5646">
        <v>0</v>
      </c>
      <c r="S5646">
        <v>0</v>
      </c>
      <c r="T5646">
        <v>8</v>
      </c>
      <c r="U5646">
        <v>0</v>
      </c>
      <c r="V5646">
        <v>0</v>
      </c>
      <c r="W5646">
        <v>0</v>
      </c>
      <c r="X5646">
        <v>0</v>
      </c>
      <c r="Y5646">
        <v>0</v>
      </c>
      <c r="Z5646">
        <v>0</v>
      </c>
      <c r="AA5646">
        <v>0</v>
      </c>
      <c r="AB5646">
        <v>17.970259339468438</v>
      </c>
      <c r="AC5646">
        <v>0</v>
      </c>
      <c r="AD5646">
        <v>0</v>
      </c>
      <c r="AE5646">
        <v>17.970259339468438</v>
      </c>
    </row>
    <row r="5647" spans="1:31" x14ac:dyDescent="0.3">
      <c r="A5647">
        <v>2445518</v>
      </c>
      <c r="B5647">
        <v>1</v>
      </c>
      <c r="C5647" t="s">
        <v>80</v>
      </c>
      <c r="D5647" t="s">
        <v>85</v>
      </c>
      <c r="E5647" t="s">
        <v>173</v>
      </c>
      <c r="F5647" t="s">
        <v>16335</v>
      </c>
      <c r="G5647" t="s">
        <v>179</v>
      </c>
      <c r="H5647" t="s">
        <v>144</v>
      </c>
      <c r="I5647" t="s">
        <v>136</v>
      </c>
      <c r="J5647" t="s">
        <v>137</v>
      </c>
      <c r="K5647" t="s">
        <v>138</v>
      </c>
      <c r="L5647" t="s">
        <v>16336</v>
      </c>
      <c r="M5647" t="s">
        <v>16337</v>
      </c>
      <c r="N5647">
        <v>0.95472222200000001</v>
      </c>
      <c r="O5647">
        <v>0</v>
      </c>
      <c r="P5647">
        <v>13</v>
      </c>
      <c r="Q5647">
        <v>0</v>
      </c>
      <c r="R5647">
        <v>0</v>
      </c>
      <c r="S5647">
        <v>0</v>
      </c>
      <c r="T5647">
        <v>1</v>
      </c>
      <c r="U5647">
        <v>0</v>
      </c>
      <c r="V5647">
        <v>0</v>
      </c>
      <c r="W5647">
        <v>0</v>
      </c>
      <c r="X5647">
        <v>3.8431151900354337</v>
      </c>
      <c r="Y5647">
        <v>0</v>
      </c>
      <c r="Z5647">
        <v>0</v>
      </c>
      <c r="AA5647">
        <v>0</v>
      </c>
      <c r="AB5647">
        <v>5.6040441799422733E-2</v>
      </c>
      <c r="AC5647">
        <v>0</v>
      </c>
      <c r="AD5647">
        <v>0</v>
      </c>
      <c r="AE5647">
        <v>3.8991556318348564</v>
      </c>
    </row>
    <row r="5648" spans="1:31" x14ac:dyDescent="0.3">
      <c r="A5648">
        <v>2445519</v>
      </c>
      <c r="B5648">
        <v>1</v>
      </c>
      <c r="C5648" t="s">
        <v>80</v>
      </c>
      <c r="D5648" t="s">
        <v>99</v>
      </c>
      <c r="E5648" t="s">
        <v>173</v>
      </c>
      <c r="F5648" t="s">
        <v>16338</v>
      </c>
      <c r="G5648" t="s">
        <v>175</v>
      </c>
      <c r="H5648" t="s">
        <v>144</v>
      </c>
      <c r="I5648" t="s">
        <v>136</v>
      </c>
      <c r="J5648" t="s">
        <v>137</v>
      </c>
      <c r="K5648" t="s">
        <v>138</v>
      </c>
      <c r="L5648" t="s">
        <v>16339</v>
      </c>
      <c r="M5648" t="s">
        <v>16340</v>
      </c>
      <c r="N5648">
        <v>0.89944444400000001</v>
      </c>
      <c r="O5648">
        <v>0</v>
      </c>
      <c r="P5648">
        <v>1</v>
      </c>
      <c r="Q5648">
        <v>0</v>
      </c>
      <c r="R5648">
        <v>0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1.4391261375603097E-4</v>
      </c>
      <c r="Y5648">
        <v>0</v>
      </c>
      <c r="Z5648">
        <v>0</v>
      </c>
      <c r="AA5648">
        <v>0</v>
      </c>
      <c r="AB5648">
        <v>0</v>
      </c>
      <c r="AC5648">
        <v>0</v>
      </c>
      <c r="AD5648">
        <v>0</v>
      </c>
      <c r="AE5648">
        <v>1.4391261375603097E-4</v>
      </c>
    </row>
    <row r="5649" spans="1:31" x14ac:dyDescent="0.3">
      <c r="A5649">
        <v>2445520</v>
      </c>
      <c r="B5649">
        <v>1</v>
      </c>
      <c r="C5649" t="s">
        <v>81</v>
      </c>
      <c r="D5649" t="s">
        <v>128</v>
      </c>
      <c r="E5649" t="s">
        <v>132</v>
      </c>
      <c r="F5649" t="s">
        <v>16341</v>
      </c>
      <c r="G5649" t="s">
        <v>149</v>
      </c>
      <c r="H5649" t="s">
        <v>135</v>
      </c>
      <c r="I5649" t="s">
        <v>136</v>
      </c>
      <c r="J5649" t="s">
        <v>137</v>
      </c>
      <c r="K5649" t="s">
        <v>138</v>
      </c>
      <c r="L5649" t="s">
        <v>16342</v>
      </c>
      <c r="M5649" t="s">
        <v>16343</v>
      </c>
      <c r="N5649">
        <v>0.35749999999999998</v>
      </c>
      <c r="O5649">
        <v>16</v>
      </c>
      <c r="P5649">
        <v>1381</v>
      </c>
      <c r="Q5649">
        <v>27</v>
      </c>
      <c r="R5649">
        <v>20</v>
      </c>
      <c r="S5649">
        <v>13</v>
      </c>
      <c r="T5649">
        <v>110</v>
      </c>
      <c r="U5649">
        <v>1</v>
      </c>
      <c r="V5649">
        <v>0</v>
      </c>
      <c r="W5649">
        <v>1.5065431867398944</v>
      </c>
      <c r="X5649">
        <v>67.450167027235167</v>
      </c>
      <c r="Y5649">
        <v>57.038538845135264</v>
      </c>
      <c r="Z5649">
        <v>1.6896211254564895</v>
      </c>
      <c r="AA5649">
        <v>41.491273229127891</v>
      </c>
      <c r="AB5649">
        <v>22.860228014765788</v>
      </c>
      <c r="AC5649">
        <v>74.315079315451527</v>
      </c>
      <c r="AD5649">
        <v>0</v>
      </c>
      <c r="AE5649">
        <v>266.35145074391198</v>
      </c>
    </row>
    <row r="5650" spans="1:31" x14ac:dyDescent="0.3">
      <c r="A5650">
        <v>2445523</v>
      </c>
      <c r="B5650">
        <v>1</v>
      </c>
      <c r="C5650" t="s">
        <v>80</v>
      </c>
      <c r="D5650" t="s">
        <v>97</v>
      </c>
      <c r="E5650" t="s">
        <v>182</v>
      </c>
      <c r="F5650" t="s">
        <v>16344</v>
      </c>
      <c r="G5650" t="s">
        <v>161</v>
      </c>
      <c r="H5650" t="s">
        <v>144</v>
      </c>
      <c r="I5650" t="s">
        <v>136</v>
      </c>
      <c r="J5650" t="s">
        <v>137</v>
      </c>
      <c r="K5650" t="s">
        <v>162</v>
      </c>
      <c r="L5650" t="s">
        <v>16345</v>
      </c>
      <c r="M5650" t="s">
        <v>16346</v>
      </c>
      <c r="N5650">
        <v>7.1011111109999998</v>
      </c>
      <c r="O5650">
        <v>0</v>
      </c>
      <c r="P5650">
        <v>51</v>
      </c>
      <c r="Q5650">
        <v>0</v>
      </c>
      <c r="R5650">
        <v>0</v>
      </c>
      <c r="S5650">
        <v>0</v>
      </c>
      <c r="T5650">
        <v>3</v>
      </c>
      <c r="U5650">
        <v>0</v>
      </c>
      <c r="V5650">
        <v>0</v>
      </c>
      <c r="W5650">
        <v>0</v>
      </c>
      <c r="X5650">
        <v>262.017268876164</v>
      </c>
      <c r="Y5650">
        <v>0</v>
      </c>
      <c r="Z5650">
        <v>0</v>
      </c>
      <c r="AA5650">
        <v>0</v>
      </c>
      <c r="AB5650">
        <v>30.258154752014253</v>
      </c>
      <c r="AC5650">
        <v>0</v>
      </c>
      <c r="AD5650">
        <v>0</v>
      </c>
      <c r="AE5650">
        <v>292.27542362817826</v>
      </c>
    </row>
    <row r="5651" spans="1:31" x14ac:dyDescent="0.3">
      <c r="A5651">
        <v>2445525</v>
      </c>
      <c r="B5651">
        <v>1</v>
      </c>
      <c r="C5651" t="s">
        <v>80</v>
      </c>
      <c r="D5651" t="s">
        <v>99</v>
      </c>
      <c r="E5651" t="s">
        <v>141</v>
      </c>
      <c r="F5651" t="s">
        <v>16347</v>
      </c>
      <c r="G5651" t="s">
        <v>156</v>
      </c>
      <c r="H5651" t="s">
        <v>144</v>
      </c>
      <c r="I5651" t="s">
        <v>136</v>
      </c>
      <c r="J5651" t="s">
        <v>137</v>
      </c>
      <c r="K5651" t="s">
        <v>138</v>
      </c>
      <c r="L5651" t="s">
        <v>16348</v>
      </c>
      <c r="M5651" t="s">
        <v>16349</v>
      </c>
      <c r="N5651">
        <v>1.750555555</v>
      </c>
      <c r="O5651">
        <v>0</v>
      </c>
      <c r="P5651">
        <v>81</v>
      </c>
      <c r="Q5651">
        <v>0</v>
      </c>
      <c r="R5651">
        <v>0</v>
      </c>
      <c r="S5651">
        <v>0</v>
      </c>
      <c r="T5651">
        <v>1</v>
      </c>
      <c r="U5651">
        <v>0</v>
      </c>
      <c r="V5651">
        <v>0</v>
      </c>
      <c r="W5651">
        <v>0</v>
      </c>
      <c r="X5651">
        <v>86.295453529850619</v>
      </c>
      <c r="Y5651">
        <v>0</v>
      </c>
      <c r="Z5651">
        <v>0</v>
      </c>
      <c r="AA5651">
        <v>0</v>
      </c>
      <c r="AB5651">
        <v>1.2556169181307981</v>
      </c>
      <c r="AC5651">
        <v>0</v>
      </c>
      <c r="AD5651">
        <v>0</v>
      </c>
      <c r="AE5651">
        <v>87.551070447981417</v>
      </c>
    </row>
    <row r="5652" spans="1:31" x14ac:dyDescent="0.3">
      <c r="A5652">
        <v>2445527</v>
      </c>
      <c r="B5652">
        <v>1</v>
      </c>
      <c r="C5652" t="s">
        <v>81</v>
      </c>
      <c r="D5652" t="s">
        <v>112</v>
      </c>
      <c r="E5652" t="s">
        <v>141</v>
      </c>
      <c r="F5652" t="s">
        <v>16350</v>
      </c>
      <c r="G5652" t="s">
        <v>226</v>
      </c>
      <c r="H5652" t="s">
        <v>144</v>
      </c>
      <c r="I5652" t="s">
        <v>136</v>
      </c>
      <c r="J5652" t="s">
        <v>137</v>
      </c>
      <c r="K5652" t="s">
        <v>162</v>
      </c>
      <c r="L5652" t="s">
        <v>16351</v>
      </c>
      <c r="M5652" t="s">
        <v>16352</v>
      </c>
      <c r="N5652">
        <v>6.6983333329999999</v>
      </c>
      <c r="O5652">
        <v>0</v>
      </c>
      <c r="P5652">
        <v>12</v>
      </c>
      <c r="Q5652">
        <v>0</v>
      </c>
      <c r="R5652">
        <v>14</v>
      </c>
      <c r="S5652">
        <v>0</v>
      </c>
      <c r="T5652">
        <v>4</v>
      </c>
      <c r="U5652">
        <v>0</v>
      </c>
      <c r="V5652">
        <v>0</v>
      </c>
      <c r="W5652">
        <v>0</v>
      </c>
      <c r="X5652">
        <v>11.817709351542097</v>
      </c>
      <c r="Y5652">
        <v>0</v>
      </c>
      <c r="Z5652">
        <v>8.7802866548727998</v>
      </c>
      <c r="AA5652">
        <v>0</v>
      </c>
      <c r="AB5652">
        <v>1.9182968988342257</v>
      </c>
      <c r="AC5652">
        <v>0</v>
      </c>
      <c r="AD5652">
        <v>0</v>
      </c>
      <c r="AE5652">
        <v>22.51629290524912</v>
      </c>
    </row>
    <row r="5653" spans="1:31" x14ac:dyDescent="0.3">
      <c r="A5653">
        <v>2445529</v>
      </c>
      <c r="B5653">
        <v>1</v>
      </c>
      <c r="C5653" t="s">
        <v>80</v>
      </c>
      <c r="D5653" t="s">
        <v>101</v>
      </c>
      <c r="E5653" t="s">
        <v>141</v>
      </c>
      <c r="F5653" t="s">
        <v>16353</v>
      </c>
      <c r="G5653" t="s">
        <v>226</v>
      </c>
      <c r="H5653" t="s">
        <v>144</v>
      </c>
      <c r="I5653" t="s">
        <v>136</v>
      </c>
      <c r="J5653" t="s">
        <v>137</v>
      </c>
      <c r="K5653" t="s">
        <v>162</v>
      </c>
      <c r="L5653" t="s">
        <v>16354</v>
      </c>
      <c r="M5653" t="s">
        <v>16355</v>
      </c>
      <c r="N5653">
        <v>7.9708333329999999</v>
      </c>
      <c r="O5653">
        <v>0</v>
      </c>
      <c r="P5653">
        <v>103</v>
      </c>
      <c r="Q5653">
        <v>0</v>
      </c>
      <c r="R5653">
        <v>0</v>
      </c>
      <c r="S5653">
        <v>0</v>
      </c>
      <c r="T5653">
        <v>9</v>
      </c>
      <c r="U5653">
        <v>0</v>
      </c>
      <c r="V5653">
        <v>0</v>
      </c>
      <c r="W5653">
        <v>0</v>
      </c>
      <c r="X5653">
        <v>223.72771069378172</v>
      </c>
      <c r="Y5653">
        <v>0</v>
      </c>
      <c r="Z5653">
        <v>0</v>
      </c>
      <c r="AA5653">
        <v>0</v>
      </c>
      <c r="AB5653">
        <v>89.90319781922129</v>
      </c>
      <c r="AC5653">
        <v>0</v>
      </c>
      <c r="AD5653">
        <v>0</v>
      </c>
      <c r="AE5653">
        <v>313.63090851300302</v>
      </c>
    </row>
    <row r="5654" spans="1:31" x14ac:dyDescent="0.3">
      <c r="A5654">
        <v>2445531</v>
      </c>
      <c r="B5654">
        <v>1</v>
      </c>
      <c r="C5654" t="s">
        <v>80</v>
      </c>
      <c r="D5654" t="s">
        <v>108</v>
      </c>
      <c r="E5654" t="s">
        <v>132</v>
      </c>
      <c r="F5654" t="s">
        <v>16356</v>
      </c>
      <c r="G5654" t="s">
        <v>149</v>
      </c>
      <c r="H5654" t="s">
        <v>135</v>
      </c>
      <c r="I5654" t="s">
        <v>136</v>
      </c>
      <c r="J5654" t="s">
        <v>137</v>
      </c>
      <c r="K5654" t="s">
        <v>138</v>
      </c>
      <c r="L5654" t="s">
        <v>16357</v>
      </c>
      <c r="M5654" t="s">
        <v>16358</v>
      </c>
      <c r="N5654">
        <v>0.43305555499999998</v>
      </c>
      <c r="O5654">
        <v>0</v>
      </c>
      <c r="P5654">
        <v>341</v>
      </c>
      <c r="Q5654">
        <v>0</v>
      </c>
      <c r="R5654">
        <v>61</v>
      </c>
      <c r="S5654">
        <v>1</v>
      </c>
      <c r="T5654">
        <v>57</v>
      </c>
      <c r="U5654">
        <v>0</v>
      </c>
      <c r="V5654">
        <v>0</v>
      </c>
      <c r="W5654">
        <v>0</v>
      </c>
      <c r="X5654">
        <v>26.47491034132246</v>
      </c>
      <c r="Y5654">
        <v>0</v>
      </c>
      <c r="Z5654">
        <v>6.3225542635379401</v>
      </c>
      <c r="AA5654">
        <v>7.1678943434663029</v>
      </c>
      <c r="AB5654">
        <v>21.564099964015277</v>
      </c>
      <c r="AC5654">
        <v>0</v>
      </c>
      <c r="AD5654">
        <v>0</v>
      </c>
      <c r="AE5654">
        <v>61.52945891234198</v>
      </c>
    </row>
    <row r="5655" spans="1:31" x14ac:dyDescent="0.3">
      <c r="A5655">
        <v>2445533</v>
      </c>
      <c r="B5655">
        <v>1</v>
      </c>
      <c r="C5655" t="s">
        <v>80</v>
      </c>
      <c r="D5655" t="s">
        <v>105</v>
      </c>
      <c r="E5655" t="s">
        <v>159</v>
      </c>
      <c r="F5655" t="s">
        <v>3264</v>
      </c>
      <c r="G5655" t="s">
        <v>161</v>
      </c>
      <c r="H5655" t="s">
        <v>144</v>
      </c>
      <c r="I5655" t="s">
        <v>136</v>
      </c>
      <c r="J5655" t="s">
        <v>137</v>
      </c>
      <c r="K5655" t="s">
        <v>162</v>
      </c>
      <c r="L5655" t="s">
        <v>16359</v>
      </c>
      <c r="M5655" t="s">
        <v>16360</v>
      </c>
      <c r="N5655">
        <v>6.846944444</v>
      </c>
      <c r="O5655">
        <v>0</v>
      </c>
      <c r="P5655">
        <v>653</v>
      </c>
      <c r="Q5655">
        <v>0</v>
      </c>
      <c r="R5655">
        <v>0</v>
      </c>
      <c r="S5655">
        <v>0</v>
      </c>
      <c r="T5655">
        <v>43</v>
      </c>
      <c r="U5655">
        <v>0</v>
      </c>
      <c r="V5655">
        <v>0</v>
      </c>
      <c r="W5655">
        <v>0</v>
      </c>
      <c r="X5655">
        <v>1414.8468047211991</v>
      </c>
      <c r="Y5655">
        <v>0</v>
      </c>
      <c r="Z5655">
        <v>0</v>
      </c>
      <c r="AA5655">
        <v>0</v>
      </c>
      <c r="AB5655">
        <v>693.41197487974352</v>
      </c>
      <c r="AC5655">
        <v>0</v>
      </c>
      <c r="AD5655">
        <v>0</v>
      </c>
      <c r="AE5655">
        <v>2108.2587796009425</v>
      </c>
    </row>
    <row r="5656" spans="1:31" x14ac:dyDescent="0.3">
      <c r="A5656">
        <v>2445534</v>
      </c>
      <c r="B5656">
        <v>1</v>
      </c>
      <c r="C5656" t="s">
        <v>80</v>
      </c>
      <c r="D5656" t="s">
        <v>100</v>
      </c>
      <c r="E5656" t="s">
        <v>141</v>
      </c>
      <c r="F5656" t="s">
        <v>16361</v>
      </c>
      <c r="G5656" t="s">
        <v>161</v>
      </c>
      <c r="H5656" t="s">
        <v>144</v>
      </c>
      <c r="I5656" t="s">
        <v>136</v>
      </c>
      <c r="J5656" t="s">
        <v>137</v>
      </c>
      <c r="K5656" t="s">
        <v>162</v>
      </c>
      <c r="L5656" t="s">
        <v>16362</v>
      </c>
      <c r="M5656" t="s">
        <v>16363</v>
      </c>
      <c r="N5656">
        <v>8.7769444439999997</v>
      </c>
      <c r="O5656">
        <v>0</v>
      </c>
      <c r="P5656">
        <v>13</v>
      </c>
      <c r="Q5656">
        <v>0</v>
      </c>
      <c r="R5656">
        <v>14</v>
      </c>
      <c r="S5656">
        <v>0</v>
      </c>
      <c r="T5656">
        <v>4</v>
      </c>
      <c r="U5656">
        <v>0</v>
      </c>
      <c r="V5656">
        <v>0</v>
      </c>
      <c r="W5656">
        <v>0</v>
      </c>
      <c r="X5656">
        <v>74.212693356913448</v>
      </c>
      <c r="Y5656">
        <v>0</v>
      </c>
      <c r="Z5656">
        <v>68.330231021415045</v>
      </c>
      <c r="AA5656">
        <v>0</v>
      </c>
      <c r="AB5656">
        <v>41.143733133111922</v>
      </c>
      <c r="AC5656">
        <v>0</v>
      </c>
      <c r="AD5656">
        <v>0</v>
      </c>
      <c r="AE5656">
        <v>183.68665751144044</v>
      </c>
    </row>
    <row r="5657" spans="1:31" x14ac:dyDescent="0.3">
      <c r="A5657">
        <v>2445535</v>
      </c>
      <c r="B5657">
        <v>1</v>
      </c>
      <c r="C5657" t="s">
        <v>81</v>
      </c>
      <c r="D5657" t="s">
        <v>122</v>
      </c>
      <c r="E5657" t="s">
        <v>169</v>
      </c>
      <c r="F5657" t="s">
        <v>16364</v>
      </c>
      <c r="G5657" t="s">
        <v>226</v>
      </c>
      <c r="H5657" t="s">
        <v>135</v>
      </c>
      <c r="I5657" t="s">
        <v>136</v>
      </c>
      <c r="J5657" t="s">
        <v>137</v>
      </c>
      <c r="K5657" t="s">
        <v>162</v>
      </c>
      <c r="L5657" t="s">
        <v>16365</v>
      </c>
      <c r="M5657" t="s">
        <v>16366</v>
      </c>
      <c r="N5657">
        <v>2.2258333330000002</v>
      </c>
      <c r="O5657">
        <v>3</v>
      </c>
      <c r="P5657">
        <v>113</v>
      </c>
      <c r="Q5657">
        <v>13</v>
      </c>
      <c r="R5657">
        <v>0</v>
      </c>
      <c r="S5657">
        <v>8</v>
      </c>
      <c r="T5657">
        <v>4</v>
      </c>
      <c r="U5657">
        <v>2</v>
      </c>
      <c r="V5657">
        <v>0</v>
      </c>
      <c r="W5657">
        <v>0.94594390112924298</v>
      </c>
      <c r="X5657">
        <v>29.393840636658727</v>
      </c>
      <c r="Y5657">
        <v>38.389980837307434</v>
      </c>
      <c r="Z5657">
        <v>0</v>
      </c>
      <c r="AA5657">
        <v>69.479058028989243</v>
      </c>
      <c r="AB5657">
        <v>5.1390243495377677</v>
      </c>
      <c r="AC5657">
        <v>426.70020838663334</v>
      </c>
      <c r="AD5657">
        <v>0</v>
      </c>
      <c r="AE5657">
        <v>570.04805614025577</v>
      </c>
    </row>
    <row r="5658" spans="1:31" x14ac:dyDescent="0.3">
      <c r="A5658">
        <v>2445536</v>
      </c>
      <c r="B5658">
        <v>1</v>
      </c>
      <c r="C5658" t="s">
        <v>80</v>
      </c>
      <c r="D5658" t="s">
        <v>84</v>
      </c>
      <c r="E5658" t="s">
        <v>159</v>
      </c>
      <c r="F5658" t="s">
        <v>16367</v>
      </c>
      <c r="G5658" t="s">
        <v>161</v>
      </c>
      <c r="H5658" t="s">
        <v>144</v>
      </c>
      <c r="I5658" t="s">
        <v>136</v>
      </c>
      <c r="J5658" t="s">
        <v>137</v>
      </c>
      <c r="K5658" t="s">
        <v>162</v>
      </c>
      <c r="L5658" t="s">
        <v>16368</v>
      </c>
      <c r="M5658" t="s">
        <v>16369</v>
      </c>
      <c r="N5658">
        <v>1.6883333330000001</v>
      </c>
      <c r="O5658">
        <v>0</v>
      </c>
      <c r="P5658">
        <v>141</v>
      </c>
      <c r="Q5658">
        <v>0</v>
      </c>
      <c r="R5658">
        <v>0</v>
      </c>
      <c r="S5658">
        <v>0</v>
      </c>
      <c r="T5658">
        <v>13</v>
      </c>
      <c r="U5658">
        <v>0</v>
      </c>
      <c r="V5658">
        <v>0</v>
      </c>
      <c r="W5658">
        <v>0</v>
      </c>
      <c r="X5658">
        <v>79.604848810956881</v>
      </c>
      <c r="Y5658">
        <v>0</v>
      </c>
      <c r="Z5658">
        <v>0</v>
      </c>
      <c r="AA5658">
        <v>0</v>
      </c>
      <c r="AB5658">
        <v>26.900503869855534</v>
      </c>
      <c r="AC5658">
        <v>0</v>
      </c>
      <c r="AD5658">
        <v>0</v>
      </c>
      <c r="AE5658">
        <v>106.50535268081242</v>
      </c>
    </row>
    <row r="5659" spans="1:31" x14ac:dyDescent="0.3">
      <c r="A5659">
        <v>2445537</v>
      </c>
      <c r="B5659">
        <v>1</v>
      </c>
      <c r="C5659" t="s">
        <v>81</v>
      </c>
      <c r="D5659" t="s">
        <v>122</v>
      </c>
      <c r="E5659" t="s">
        <v>169</v>
      </c>
      <c r="F5659" t="s">
        <v>16370</v>
      </c>
      <c r="G5659" t="s">
        <v>226</v>
      </c>
      <c r="H5659" t="s">
        <v>135</v>
      </c>
      <c r="I5659" t="s">
        <v>136</v>
      </c>
      <c r="J5659" t="s">
        <v>137</v>
      </c>
      <c r="K5659" t="s">
        <v>162</v>
      </c>
      <c r="L5659" t="s">
        <v>16371</v>
      </c>
      <c r="M5659" t="s">
        <v>16372</v>
      </c>
      <c r="N5659">
        <v>2.1258333330000001</v>
      </c>
      <c r="O5659">
        <v>0</v>
      </c>
      <c r="P5659">
        <v>0</v>
      </c>
      <c r="Q5659">
        <v>1</v>
      </c>
      <c r="R5659">
        <v>0</v>
      </c>
      <c r="S5659">
        <v>0</v>
      </c>
      <c r="T5659">
        <v>0</v>
      </c>
      <c r="U5659">
        <v>0</v>
      </c>
      <c r="V5659">
        <v>0</v>
      </c>
      <c r="W5659">
        <v>0</v>
      </c>
      <c r="X5659">
        <v>0</v>
      </c>
      <c r="Y5659">
        <v>5.8839157100412347</v>
      </c>
      <c r="Z5659">
        <v>0</v>
      </c>
      <c r="AA5659">
        <v>0</v>
      </c>
      <c r="AB5659">
        <v>0</v>
      </c>
      <c r="AC5659">
        <v>0</v>
      </c>
      <c r="AD5659">
        <v>0</v>
      </c>
      <c r="AE5659">
        <v>5.8839157100412347</v>
      </c>
    </row>
    <row r="5660" spans="1:31" x14ac:dyDescent="0.3">
      <c r="A5660">
        <v>2445541</v>
      </c>
      <c r="B5660">
        <v>1</v>
      </c>
      <c r="C5660" t="s">
        <v>80</v>
      </c>
      <c r="D5660" t="s">
        <v>97</v>
      </c>
      <c r="E5660" t="s">
        <v>147</v>
      </c>
      <c r="F5660" t="s">
        <v>16373</v>
      </c>
      <c r="G5660" t="s">
        <v>161</v>
      </c>
      <c r="H5660" t="s">
        <v>135</v>
      </c>
      <c r="I5660" t="s">
        <v>136</v>
      </c>
      <c r="J5660" t="s">
        <v>137</v>
      </c>
      <c r="K5660" t="s">
        <v>162</v>
      </c>
      <c r="L5660" t="s">
        <v>16374</v>
      </c>
      <c r="M5660" t="s">
        <v>16375</v>
      </c>
      <c r="N5660">
        <v>8.3911111110000007</v>
      </c>
      <c r="O5660">
        <v>0</v>
      </c>
      <c r="P5660">
        <v>196</v>
      </c>
      <c r="Q5660">
        <v>0</v>
      </c>
      <c r="R5660">
        <v>0</v>
      </c>
      <c r="S5660">
        <v>0</v>
      </c>
      <c r="T5660">
        <v>50</v>
      </c>
      <c r="U5660">
        <v>0</v>
      </c>
      <c r="V5660">
        <v>0</v>
      </c>
      <c r="W5660">
        <v>0</v>
      </c>
      <c r="X5660">
        <v>786.7380697291934</v>
      </c>
      <c r="Y5660">
        <v>0</v>
      </c>
      <c r="Z5660">
        <v>0</v>
      </c>
      <c r="AA5660">
        <v>0</v>
      </c>
      <c r="AB5660">
        <v>717.55785162106952</v>
      </c>
      <c r="AC5660">
        <v>0</v>
      </c>
      <c r="AD5660">
        <v>0</v>
      </c>
      <c r="AE5660">
        <v>1504.2959213502629</v>
      </c>
    </row>
    <row r="5661" spans="1:31" x14ac:dyDescent="0.3">
      <c r="A5661">
        <v>2445542</v>
      </c>
      <c r="B5661">
        <v>1</v>
      </c>
      <c r="C5661" t="s">
        <v>80</v>
      </c>
      <c r="D5661" t="s">
        <v>90</v>
      </c>
      <c r="E5661" t="s">
        <v>159</v>
      </c>
      <c r="F5661" t="s">
        <v>16376</v>
      </c>
      <c r="G5661" t="s">
        <v>226</v>
      </c>
      <c r="H5661" t="s">
        <v>144</v>
      </c>
      <c r="I5661" t="s">
        <v>136</v>
      </c>
      <c r="J5661" t="s">
        <v>137</v>
      </c>
      <c r="K5661" t="s">
        <v>162</v>
      </c>
      <c r="L5661" t="s">
        <v>16377</v>
      </c>
      <c r="M5661" t="s">
        <v>16378</v>
      </c>
      <c r="N5661">
        <v>3.639444444</v>
      </c>
      <c r="O5661">
        <v>0</v>
      </c>
      <c r="P5661">
        <v>529</v>
      </c>
      <c r="Q5661">
        <v>0</v>
      </c>
      <c r="R5661">
        <v>0</v>
      </c>
      <c r="S5661">
        <v>0</v>
      </c>
      <c r="T5661">
        <v>45</v>
      </c>
      <c r="U5661">
        <v>0</v>
      </c>
      <c r="V5661">
        <v>0</v>
      </c>
      <c r="W5661">
        <v>0</v>
      </c>
      <c r="X5661">
        <v>491.82941291535064</v>
      </c>
      <c r="Y5661">
        <v>0</v>
      </c>
      <c r="Z5661">
        <v>0</v>
      </c>
      <c r="AA5661">
        <v>0</v>
      </c>
      <c r="AB5661">
        <v>183.85487372109205</v>
      </c>
      <c r="AC5661">
        <v>0</v>
      </c>
      <c r="AD5661">
        <v>0</v>
      </c>
      <c r="AE5661">
        <v>675.68428663644272</v>
      </c>
    </row>
    <row r="5662" spans="1:31" x14ac:dyDescent="0.3">
      <c r="A5662">
        <v>2445545</v>
      </c>
      <c r="B5662">
        <v>1</v>
      </c>
      <c r="C5662" t="s">
        <v>80</v>
      </c>
      <c r="D5662" t="s">
        <v>104</v>
      </c>
      <c r="E5662" t="s">
        <v>141</v>
      </c>
      <c r="F5662" t="s">
        <v>16379</v>
      </c>
      <c r="G5662" t="s">
        <v>1536</v>
      </c>
      <c r="H5662" t="s">
        <v>144</v>
      </c>
      <c r="I5662" t="s">
        <v>136</v>
      </c>
      <c r="J5662" t="s">
        <v>137</v>
      </c>
      <c r="K5662" t="s">
        <v>138</v>
      </c>
      <c r="L5662" t="s">
        <v>16380</v>
      </c>
      <c r="M5662" t="s">
        <v>16381</v>
      </c>
      <c r="N5662">
        <v>1.2497222219999999</v>
      </c>
      <c r="O5662">
        <v>0</v>
      </c>
      <c r="P5662">
        <v>17</v>
      </c>
      <c r="Q5662">
        <v>0</v>
      </c>
      <c r="R5662">
        <v>0</v>
      </c>
      <c r="S5662">
        <v>0</v>
      </c>
      <c r="T5662">
        <v>1</v>
      </c>
      <c r="U5662">
        <v>0</v>
      </c>
      <c r="V5662">
        <v>0</v>
      </c>
      <c r="W5662">
        <v>0</v>
      </c>
      <c r="X5662">
        <v>3.1653713661752523</v>
      </c>
      <c r="Y5662">
        <v>0</v>
      </c>
      <c r="Z5662">
        <v>0</v>
      </c>
      <c r="AA5662">
        <v>0</v>
      </c>
      <c r="AB5662">
        <v>0.39178082679130199</v>
      </c>
      <c r="AC5662">
        <v>0</v>
      </c>
      <c r="AD5662">
        <v>0</v>
      </c>
      <c r="AE5662">
        <v>3.5571521929665542</v>
      </c>
    </row>
    <row r="5663" spans="1:31" x14ac:dyDescent="0.3">
      <c r="A5663">
        <v>2445546</v>
      </c>
      <c r="B5663">
        <v>1</v>
      </c>
      <c r="C5663" t="s">
        <v>81</v>
      </c>
      <c r="D5663" t="s">
        <v>127</v>
      </c>
      <c r="E5663" t="s">
        <v>173</v>
      </c>
      <c r="F5663" t="s">
        <v>16382</v>
      </c>
      <c r="G5663" t="s">
        <v>175</v>
      </c>
      <c r="H5663" t="s">
        <v>144</v>
      </c>
      <c r="I5663" t="s">
        <v>136</v>
      </c>
      <c r="J5663" t="s">
        <v>137</v>
      </c>
      <c r="K5663" t="s">
        <v>138</v>
      </c>
      <c r="L5663" t="s">
        <v>16383</v>
      </c>
      <c r="M5663" t="s">
        <v>16384</v>
      </c>
      <c r="N5663">
        <v>1.233333333</v>
      </c>
      <c r="O5663">
        <v>0</v>
      </c>
      <c r="P5663">
        <v>1</v>
      </c>
      <c r="Q5663">
        <v>0</v>
      </c>
      <c r="R5663">
        <v>0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0.37448342969905496</v>
      </c>
      <c r="Y5663">
        <v>0</v>
      </c>
      <c r="Z5663">
        <v>0</v>
      </c>
      <c r="AA5663">
        <v>0</v>
      </c>
      <c r="AB5663">
        <v>0</v>
      </c>
      <c r="AC5663">
        <v>0</v>
      </c>
      <c r="AD5663">
        <v>0</v>
      </c>
      <c r="AE5663">
        <v>0.37448342969905496</v>
      </c>
    </row>
    <row r="5664" spans="1:31" x14ac:dyDescent="0.3">
      <c r="A5664">
        <v>2445549</v>
      </c>
      <c r="B5664">
        <v>1</v>
      </c>
      <c r="C5664" t="s">
        <v>81</v>
      </c>
      <c r="D5664" t="s">
        <v>120</v>
      </c>
      <c r="E5664" t="s">
        <v>132</v>
      </c>
      <c r="F5664" t="s">
        <v>16385</v>
      </c>
      <c r="G5664" t="s">
        <v>149</v>
      </c>
      <c r="H5664" t="s">
        <v>135</v>
      </c>
      <c r="I5664" t="s">
        <v>136</v>
      </c>
      <c r="J5664" t="s">
        <v>137</v>
      </c>
      <c r="K5664" t="s">
        <v>138</v>
      </c>
      <c r="L5664" t="s">
        <v>16386</v>
      </c>
      <c r="M5664" t="s">
        <v>16387</v>
      </c>
      <c r="N5664">
        <v>0.30388888800000002</v>
      </c>
      <c r="O5664">
        <v>1</v>
      </c>
      <c r="P5664">
        <v>133</v>
      </c>
      <c r="Q5664">
        <v>36</v>
      </c>
      <c r="R5664">
        <v>11</v>
      </c>
      <c r="S5664">
        <v>1</v>
      </c>
      <c r="T5664">
        <v>19</v>
      </c>
      <c r="U5664">
        <v>0</v>
      </c>
      <c r="V5664">
        <v>0</v>
      </c>
      <c r="W5664">
        <v>0</v>
      </c>
      <c r="X5664">
        <v>8.4951293561009837</v>
      </c>
      <c r="Y5664">
        <v>2.1271287145139488</v>
      </c>
      <c r="Z5664">
        <v>1.5584626115047784</v>
      </c>
      <c r="AA5664">
        <v>5.0703907989439169E-2</v>
      </c>
      <c r="AB5664">
        <v>1.0001040920817346</v>
      </c>
      <c r="AC5664">
        <v>0</v>
      </c>
      <c r="AD5664">
        <v>0</v>
      </c>
      <c r="AE5664">
        <v>13.231528682190884</v>
      </c>
    </row>
    <row r="5665" spans="1:31" x14ac:dyDescent="0.3">
      <c r="A5665">
        <v>2445554</v>
      </c>
      <c r="B5665">
        <v>1</v>
      </c>
      <c r="C5665" t="s">
        <v>80</v>
      </c>
      <c r="D5665" t="s">
        <v>99</v>
      </c>
      <c r="E5665" t="s">
        <v>173</v>
      </c>
      <c r="F5665" t="s">
        <v>16388</v>
      </c>
      <c r="G5665" t="s">
        <v>175</v>
      </c>
      <c r="H5665" t="s">
        <v>144</v>
      </c>
      <c r="I5665" t="s">
        <v>136</v>
      </c>
      <c r="J5665" t="s">
        <v>137</v>
      </c>
      <c r="K5665" t="s">
        <v>138</v>
      </c>
      <c r="L5665" t="s">
        <v>16389</v>
      </c>
      <c r="M5665" t="s">
        <v>16390</v>
      </c>
      <c r="N5665">
        <v>1.768611111</v>
      </c>
      <c r="O5665">
        <v>0</v>
      </c>
      <c r="P5665">
        <v>1</v>
      </c>
      <c r="Q5665">
        <v>0</v>
      </c>
      <c r="R5665">
        <v>0</v>
      </c>
      <c r="S5665">
        <v>0</v>
      </c>
      <c r="T5665">
        <v>0</v>
      </c>
      <c r="U5665">
        <v>0</v>
      </c>
      <c r="V5665">
        <v>0</v>
      </c>
      <c r="W5665">
        <v>0</v>
      </c>
      <c r="X5665">
        <v>4.1660373569782068E-4</v>
      </c>
      <c r="Y5665">
        <v>0</v>
      </c>
      <c r="Z5665">
        <v>0</v>
      </c>
      <c r="AA5665">
        <v>0</v>
      </c>
      <c r="AB5665">
        <v>0</v>
      </c>
      <c r="AC5665">
        <v>0</v>
      </c>
      <c r="AD5665">
        <v>0</v>
      </c>
      <c r="AE5665">
        <v>4.1660373569782068E-4</v>
      </c>
    </row>
    <row r="5666" spans="1:31" x14ac:dyDescent="0.3">
      <c r="A5666">
        <v>2445565</v>
      </c>
      <c r="B5666">
        <v>1</v>
      </c>
      <c r="C5666" t="s">
        <v>80</v>
      </c>
      <c r="D5666" t="s">
        <v>93</v>
      </c>
      <c r="E5666" t="s">
        <v>132</v>
      </c>
      <c r="F5666" t="s">
        <v>15291</v>
      </c>
      <c r="G5666" t="s">
        <v>226</v>
      </c>
      <c r="H5666" t="s">
        <v>135</v>
      </c>
      <c r="I5666" t="s">
        <v>136</v>
      </c>
      <c r="J5666" t="s">
        <v>137</v>
      </c>
      <c r="K5666" t="s">
        <v>162</v>
      </c>
      <c r="L5666" t="s">
        <v>16391</v>
      </c>
      <c r="M5666" t="s">
        <v>16392</v>
      </c>
      <c r="N5666">
        <v>8.3513888880000007</v>
      </c>
      <c r="O5666">
        <v>1</v>
      </c>
      <c r="P5666">
        <v>285</v>
      </c>
      <c r="Q5666">
        <v>20</v>
      </c>
      <c r="R5666">
        <v>128</v>
      </c>
      <c r="S5666">
        <v>4</v>
      </c>
      <c r="T5666">
        <v>73</v>
      </c>
      <c r="U5666">
        <v>0</v>
      </c>
      <c r="V5666">
        <v>0</v>
      </c>
      <c r="W5666">
        <v>8.8407985454902747</v>
      </c>
      <c r="X5666">
        <v>581.42364812256017</v>
      </c>
      <c r="Y5666">
        <v>659.45091178944733</v>
      </c>
      <c r="Z5666">
        <v>672.10571637423095</v>
      </c>
      <c r="AA5666">
        <v>341.83965219857049</v>
      </c>
      <c r="AB5666">
        <v>582.08609565741028</v>
      </c>
      <c r="AC5666">
        <v>0</v>
      </c>
      <c r="AD5666">
        <v>0</v>
      </c>
      <c r="AE5666">
        <v>2845.7468226877095</v>
      </c>
    </row>
    <row r="5667" spans="1:31" x14ac:dyDescent="0.3">
      <c r="A5667">
        <v>2445566</v>
      </c>
      <c r="B5667">
        <v>1</v>
      </c>
      <c r="C5667" t="s">
        <v>80</v>
      </c>
      <c r="D5667" t="s">
        <v>97</v>
      </c>
      <c r="E5667" t="s">
        <v>173</v>
      </c>
      <c r="F5667" t="s">
        <v>16393</v>
      </c>
      <c r="G5667" t="s">
        <v>461</v>
      </c>
      <c r="H5667" t="s">
        <v>144</v>
      </c>
      <c r="I5667" t="s">
        <v>136</v>
      </c>
      <c r="J5667" t="s">
        <v>137</v>
      </c>
      <c r="K5667" t="s">
        <v>138</v>
      </c>
      <c r="L5667" t="s">
        <v>16394</v>
      </c>
      <c r="M5667" t="s">
        <v>16395</v>
      </c>
      <c r="N5667">
        <v>3.3433333329999999</v>
      </c>
      <c r="O5667">
        <v>0</v>
      </c>
      <c r="P5667">
        <v>0</v>
      </c>
      <c r="Q5667">
        <v>0</v>
      </c>
      <c r="R5667">
        <v>0</v>
      </c>
      <c r="S5667">
        <v>0</v>
      </c>
      <c r="T5667">
        <v>1</v>
      </c>
      <c r="U5667">
        <v>0</v>
      </c>
      <c r="V5667">
        <v>0</v>
      </c>
      <c r="W5667">
        <v>0</v>
      </c>
      <c r="X5667">
        <v>0</v>
      </c>
      <c r="Y5667">
        <v>0</v>
      </c>
      <c r="Z5667">
        <v>0</v>
      </c>
      <c r="AA5667">
        <v>0</v>
      </c>
      <c r="AB5667">
        <v>2.7887141824512452E-2</v>
      </c>
      <c r="AC5667">
        <v>0</v>
      </c>
      <c r="AD5667">
        <v>0</v>
      </c>
      <c r="AE5667">
        <v>2.7887141824512452E-2</v>
      </c>
    </row>
    <row r="5668" spans="1:31" x14ac:dyDescent="0.3">
      <c r="A5668">
        <v>2445567</v>
      </c>
      <c r="B5668">
        <v>1</v>
      </c>
      <c r="C5668" t="s">
        <v>80</v>
      </c>
      <c r="D5668" t="s">
        <v>110</v>
      </c>
      <c r="E5668" t="s">
        <v>141</v>
      </c>
      <c r="F5668" t="s">
        <v>16396</v>
      </c>
      <c r="G5668" t="s">
        <v>156</v>
      </c>
      <c r="H5668" t="s">
        <v>144</v>
      </c>
      <c r="I5668" t="s">
        <v>136</v>
      </c>
      <c r="J5668" t="s">
        <v>137</v>
      </c>
      <c r="K5668" t="s">
        <v>138</v>
      </c>
      <c r="L5668" t="s">
        <v>16397</v>
      </c>
      <c r="M5668" t="s">
        <v>16398</v>
      </c>
      <c r="N5668">
        <v>1.7222222220000001</v>
      </c>
      <c r="O5668">
        <v>0</v>
      </c>
      <c r="P5668">
        <v>116</v>
      </c>
      <c r="Q5668">
        <v>0</v>
      </c>
      <c r="R5668">
        <v>0</v>
      </c>
      <c r="S5668">
        <v>0</v>
      </c>
      <c r="T5668">
        <v>6</v>
      </c>
      <c r="U5668">
        <v>0</v>
      </c>
      <c r="V5668">
        <v>0</v>
      </c>
      <c r="W5668">
        <v>0</v>
      </c>
      <c r="X5668">
        <v>92.146250317916994</v>
      </c>
      <c r="Y5668">
        <v>0</v>
      </c>
      <c r="Z5668">
        <v>0</v>
      </c>
      <c r="AA5668">
        <v>0</v>
      </c>
      <c r="AB5668">
        <v>12.396674401307902</v>
      </c>
      <c r="AC5668">
        <v>0</v>
      </c>
      <c r="AD5668">
        <v>0</v>
      </c>
      <c r="AE5668">
        <v>104.5429247192249</v>
      </c>
    </row>
    <row r="5669" spans="1:31" x14ac:dyDescent="0.3">
      <c r="A5669">
        <v>2445568</v>
      </c>
      <c r="B5669">
        <v>1</v>
      </c>
      <c r="C5669" t="s">
        <v>80</v>
      </c>
      <c r="D5669" t="s">
        <v>103</v>
      </c>
      <c r="E5669" t="s">
        <v>141</v>
      </c>
      <c r="F5669" t="s">
        <v>16399</v>
      </c>
      <c r="G5669" t="s">
        <v>156</v>
      </c>
      <c r="H5669" t="s">
        <v>144</v>
      </c>
      <c r="I5669" t="s">
        <v>136</v>
      </c>
      <c r="J5669" t="s">
        <v>137</v>
      </c>
      <c r="K5669" t="s">
        <v>138</v>
      </c>
      <c r="L5669" t="s">
        <v>16400</v>
      </c>
      <c r="M5669" t="s">
        <v>16401</v>
      </c>
      <c r="N5669">
        <v>1.183333333</v>
      </c>
      <c r="O5669">
        <v>0</v>
      </c>
      <c r="P5669">
        <v>0</v>
      </c>
      <c r="Q5669">
        <v>0</v>
      </c>
      <c r="R5669">
        <v>0</v>
      </c>
      <c r="S5669">
        <v>0</v>
      </c>
      <c r="T5669">
        <v>16</v>
      </c>
      <c r="U5669">
        <v>0</v>
      </c>
      <c r="V5669">
        <v>1</v>
      </c>
      <c r="W5669">
        <v>0</v>
      </c>
      <c r="X5669">
        <v>0</v>
      </c>
      <c r="Y5669">
        <v>0</v>
      </c>
      <c r="Z5669">
        <v>0</v>
      </c>
      <c r="AA5669">
        <v>0</v>
      </c>
      <c r="AB5669">
        <v>25.832777759762617</v>
      </c>
      <c r="AC5669">
        <v>0</v>
      </c>
      <c r="AD5669">
        <v>16.060159161719213</v>
      </c>
      <c r="AE5669">
        <v>41.892936921481834</v>
      </c>
    </row>
    <row r="5670" spans="1:31" x14ac:dyDescent="0.3">
      <c r="A5670">
        <v>2445569</v>
      </c>
      <c r="B5670">
        <v>1</v>
      </c>
      <c r="C5670" t="s">
        <v>81</v>
      </c>
      <c r="D5670" t="s">
        <v>128</v>
      </c>
      <c r="E5670" t="s">
        <v>169</v>
      </c>
      <c r="F5670" t="s">
        <v>16402</v>
      </c>
      <c r="G5670" t="s">
        <v>161</v>
      </c>
      <c r="H5670" t="s">
        <v>135</v>
      </c>
      <c r="I5670" t="s">
        <v>136</v>
      </c>
      <c r="J5670" t="s">
        <v>137</v>
      </c>
      <c r="K5670" t="s">
        <v>162</v>
      </c>
      <c r="L5670" t="s">
        <v>16403</v>
      </c>
      <c r="M5670" t="s">
        <v>16404</v>
      </c>
      <c r="N5670">
        <v>9.2605555549999998</v>
      </c>
      <c r="O5670">
        <v>0</v>
      </c>
      <c r="P5670">
        <v>2261</v>
      </c>
      <c r="Q5670">
        <v>0</v>
      </c>
      <c r="R5670">
        <v>0</v>
      </c>
      <c r="S5670">
        <v>0</v>
      </c>
      <c r="T5670">
        <v>46</v>
      </c>
      <c r="U5670">
        <v>0</v>
      </c>
      <c r="V5670">
        <v>0</v>
      </c>
      <c r="W5670">
        <v>0</v>
      </c>
      <c r="X5670">
        <v>6861.0690124509747</v>
      </c>
      <c r="Y5670">
        <v>0</v>
      </c>
      <c r="Z5670">
        <v>0</v>
      </c>
      <c r="AA5670">
        <v>0</v>
      </c>
      <c r="AB5670">
        <v>889.73284384596502</v>
      </c>
      <c r="AC5670">
        <v>0</v>
      </c>
      <c r="AD5670">
        <v>0</v>
      </c>
      <c r="AE5670">
        <v>7750.8018562969401</v>
      </c>
    </row>
    <row r="5671" spans="1:31" x14ac:dyDescent="0.3">
      <c r="A5671">
        <v>2445571</v>
      </c>
      <c r="B5671">
        <v>1</v>
      </c>
      <c r="C5671" t="s">
        <v>81</v>
      </c>
      <c r="D5671" t="s">
        <v>128</v>
      </c>
      <c r="E5671" t="s">
        <v>173</v>
      </c>
      <c r="F5671" t="s">
        <v>16405</v>
      </c>
      <c r="G5671" t="s">
        <v>179</v>
      </c>
      <c r="H5671" t="s">
        <v>144</v>
      </c>
      <c r="I5671" t="s">
        <v>136</v>
      </c>
      <c r="J5671" t="s">
        <v>137</v>
      </c>
      <c r="K5671" t="s">
        <v>138</v>
      </c>
      <c r="L5671" t="s">
        <v>16406</v>
      </c>
      <c r="M5671" t="s">
        <v>16407</v>
      </c>
      <c r="N5671">
        <v>0.96305555499999995</v>
      </c>
      <c r="O5671">
        <v>0</v>
      </c>
      <c r="P5671">
        <v>0</v>
      </c>
      <c r="Q5671">
        <v>0</v>
      </c>
      <c r="R5671">
        <v>0</v>
      </c>
      <c r="S5671">
        <v>0</v>
      </c>
      <c r="T5671">
        <v>3</v>
      </c>
      <c r="U5671">
        <v>0</v>
      </c>
      <c r="V5671">
        <v>0</v>
      </c>
      <c r="W5671">
        <v>0</v>
      </c>
      <c r="X5671">
        <v>0</v>
      </c>
      <c r="Y5671">
        <v>0</v>
      </c>
      <c r="Z5671">
        <v>0</v>
      </c>
      <c r="AA5671">
        <v>0</v>
      </c>
      <c r="AB5671">
        <v>4.4291636607924811</v>
      </c>
      <c r="AC5671">
        <v>0</v>
      </c>
      <c r="AD5671">
        <v>0</v>
      </c>
      <c r="AE5671">
        <v>4.4291636607924811</v>
      </c>
    </row>
    <row r="5672" spans="1:31" x14ac:dyDescent="0.3">
      <c r="A5672">
        <v>2445576</v>
      </c>
      <c r="B5672">
        <v>1</v>
      </c>
      <c r="C5672" t="s">
        <v>80</v>
      </c>
      <c r="D5672" t="s">
        <v>101</v>
      </c>
      <c r="E5672" t="s">
        <v>141</v>
      </c>
      <c r="F5672" t="s">
        <v>16408</v>
      </c>
      <c r="G5672" t="s">
        <v>143</v>
      </c>
      <c r="H5672" t="s">
        <v>144</v>
      </c>
      <c r="I5672" t="s">
        <v>136</v>
      </c>
      <c r="J5672" t="s">
        <v>137</v>
      </c>
      <c r="K5672" t="s">
        <v>138</v>
      </c>
      <c r="L5672" t="s">
        <v>16409</v>
      </c>
      <c r="M5672" t="s">
        <v>16410</v>
      </c>
      <c r="N5672">
        <v>1.1172222220000001</v>
      </c>
      <c r="O5672">
        <v>0</v>
      </c>
      <c r="P5672">
        <v>105</v>
      </c>
      <c r="Q5672">
        <v>0</v>
      </c>
      <c r="R5672">
        <v>0</v>
      </c>
      <c r="S5672">
        <v>0</v>
      </c>
      <c r="T5672">
        <v>2</v>
      </c>
      <c r="U5672">
        <v>0</v>
      </c>
      <c r="V5672">
        <v>0</v>
      </c>
      <c r="W5672">
        <v>0</v>
      </c>
      <c r="X5672">
        <v>47.078982705704362</v>
      </c>
      <c r="Y5672">
        <v>0</v>
      </c>
      <c r="Z5672">
        <v>0</v>
      </c>
      <c r="AA5672">
        <v>0</v>
      </c>
      <c r="AB5672">
        <v>1.8795930657389204</v>
      </c>
      <c r="AC5672">
        <v>0</v>
      </c>
      <c r="AD5672">
        <v>0</v>
      </c>
      <c r="AE5672">
        <v>48.958575771443286</v>
      </c>
    </row>
    <row r="5673" spans="1:31" x14ac:dyDescent="0.3">
      <c r="A5673">
        <v>2445579</v>
      </c>
      <c r="B5673">
        <v>1</v>
      </c>
      <c r="C5673" t="s">
        <v>80</v>
      </c>
      <c r="D5673" t="s">
        <v>88</v>
      </c>
      <c r="E5673" t="s">
        <v>173</v>
      </c>
      <c r="F5673" t="s">
        <v>16411</v>
      </c>
      <c r="G5673" t="s">
        <v>461</v>
      </c>
      <c r="H5673" t="s">
        <v>144</v>
      </c>
      <c r="I5673" t="s">
        <v>136</v>
      </c>
      <c r="J5673" t="s">
        <v>137</v>
      </c>
      <c r="K5673" t="s">
        <v>138</v>
      </c>
      <c r="L5673" t="s">
        <v>16412</v>
      </c>
      <c r="M5673" t="s">
        <v>16413</v>
      </c>
      <c r="N5673">
        <v>1.3194444439999999</v>
      </c>
      <c r="O5673">
        <v>0</v>
      </c>
      <c r="P5673">
        <v>0</v>
      </c>
      <c r="Q5673">
        <v>0</v>
      </c>
      <c r="R5673">
        <v>0</v>
      </c>
      <c r="S5673">
        <v>0</v>
      </c>
      <c r="T5673">
        <v>1</v>
      </c>
      <c r="U5673">
        <v>0</v>
      </c>
      <c r="V5673">
        <v>0</v>
      </c>
      <c r="W5673">
        <v>0</v>
      </c>
      <c r="X5673">
        <v>0</v>
      </c>
      <c r="Y5673">
        <v>0</v>
      </c>
      <c r="Z5673">
        <v>0</v>
      </c>
      <c r="AA5673">
        <v>0</v>
      </c>
      <c r="AB5673">
        <v>0.21475749998234692</v>
      </c>
      <c r="AC5673">
        <v>0</v>
      </c>
      <c r="AD5673">
        <v>0</v>
      </c>
      <c r="AE5673">
        <v>0.21475749998234692</v>
      </c>
    </row>
    <row r="5674" spans="1:31" x14ac:dyDescent="0.3">
      <c r="A5674">
        <v>2445580</v>
      </c>
      <c r="B5674">
        <v>1</v>
      </c>
      <c r="C5674" t="s">
        <v>80</v>
      </c>
      <c r="D5674" t="s">
        <v>95</v>
      </c>
      <c r="E5674" t="s">
        <v>141</v>
      </c>
      <c r="F5674" t="s">
        <v>12572</v>
      </c>
      <c r="G5674" t="s">
        <v>143</v>
      </c>
      <c r="H5674" t="s">
        <v>144</v>
      </c>
      <c r="I5674" t="s">
        <v>136</v>
      </c>
      <c r="J5674" t="s">
        <v>137</v>
      </c>
      <c r="K5674" t="s">
        <v>138</v>
      </c>
      <c r="L5674" t="s">
        <v>16414</v>
      </c>
      <c r="M5674" t="s">
        <v>16415</v>
      </c>
      <c r="N5674">
        <v>1.4155555550000001</v>
      </c>
      <c r="O5674">
        <v>0</v>
      </c>
      <c r="P5674">
        <v>10</v>
      </c>
      <c r="Q5674">
        <v>0</v>
      </c>
      <c r="R5674">
        <v>0</v>
      </c>
      <c r="S5674">
        <v>0</v>
      </c>
      <c r="T5674">
        <v>0</v>
      </c>
      <c r="U5674">
        <v>0</v>
      </c>
      <c r="V5674">
        <v>0</v>
      </c>
      <c r="W5674">
        <v>0</v>
      </c>
      <c r="X5674">
        <v>6.9924756534439796</v>
      </c>
      <c r="Y5674">
        <v>0</v>
      </c>
      <c r="Z5674">
        <v>0</v>
      </c>
      <c r="AA5674">
        <v>0</v>
      </c>
      <c r="AB5674">
        <v>0</v>
      </c>
      <c r="AC5674">
        <v>0</v>
      </c>
      <c r="AD5674">
        <v>0</v>
      </c>
      <c r="AE5674">
        <v>6.9924756534439796</v>
      </c>
    </row>
    <row r="5675" spans="1:31" x14ac:dyDescent="0.3">
      <c r="A5675">
        <v>2445583</v>
      </c>
      <c r="B5675">
        <v>1</v>
      </c>
      <c r="C5675" t="s">
        <v>80</v>
      </c>
      <c r="D5675" t="s">
        <v>106</v>
      </c>
      <c r="E5675" t="s">
        <v>132</v>
      </c>
      <c r="F5675" t="s">
        <v>16416</v>
      </c>
      <c r="G5675" t="s">
        <v>149</v>
      </c>
      <c r="H5675" t="s">
        <v>135</v>
      </c>
      <c r="I5675" t="s">
        <v>136</v>
      </c>
      <c r="J5675" t="s">
        <v>137</v>
      </c>
      <c r="K5675" t="s">
        <v>138</v>
      </c>
      <c r="L5675" t="s">
        <v>16417</v>
      </c>
      <c r="M5675" t="s">
        <v>16418</v>
      </c>
      <c r="N5675">
        <v>2.051388888</v>
      </c>
      <c r="O5675">
        <v>2</v>
      </c>
      <c r="P5675">
        <v>742</v>
      </c>
      <c r="Q5675">
        <v>87</v>
      </c>
      <c r="R5675">
        <v>129</v>
      </c>
      <c r="S5675">
        <v>10</v>
      </c>
      <c r="T5675">
        <v>99</v>
      </c>
      <c r="U5675">
        <v>1</v>
      </c>
      <c r="V5675">
        <v>0</v>
      </c>
      <c r="W5675">
        <v>0.81291545993013803</v>
      </c>
      <c r="X5675">
        <v>347.04834889004309</v>
      </c>
      <c r="Y5675">
        <v>165.61582841494129</v>
      </c>
      <c r="Z5675">
        <v>148.8705892879718</v>
      </c>
      <c r="AA5675">
        <v>82.323424747642221</v>
      </c>
      <c r="AB5675">
        <v>175.52229968416401</v>
      </c>
      <c r="AC5675">
        <v>24.416487134039759</v>
      </c>
      <c r="AD5675">
        <v>0</v>
      </c>
      <c r="AE5675">
        <v>944.60989361873237</v>
      </c>
    </row>
    <row r="5676" spans="1:31" x14ac:dyDescent="0.3">
      <c r="A5676">
        <v>2445586</v>
      </c>
      <c r="B5676">
        <v>1</v>
      </c>
      <c r="C5676" t="s">
        <v>81</v>
      </c>
      <c r="D5676" t="s">
        <v>113</v>
      </c>
      <c r="E5676" t="s">
        <v>169</v>
      </c>
      <c r="F5676" t="s">
        <v>13420</v>
      </c>
      <c r="G5676" t="s">
        <v>149</v>
      </c>
      <c r="H5676" t="s">
        <v>135</v>
      </c>
      <c r="I5676" t="s">
        <v>136</v>
      </c>
      <c r="J5676" t="s">
        <v>137</v>
      </c>
      <c r="K5676" t="s">
        <v>138</v>
      </c>
      <c r="L5676" t="s">
        <v>16419</v>
      </c>
      <c r="M5676" t="s">
        <v>16420</v>
      </c>
      <c r="N5676">
        <v>0.14833333300000001</v>
      </c>
      <c r="O5676">
        <v>2</v>
      </c>
      <c r="P5676">
        <v>118</v>
      </c>
      <c r="Q5676">
        <v>7</v>
      </c>
      <c r="R5676">
        <v>22</v>
      </c>
      <c r="S5676">
        <v>7</v>
      </c>
      <c r="T5676">
        <v>22</v>
      </c>
      <c r="U5676">
        <v>5</v>
      </c>
      <c r="V5676">
        <v>1</v>
      </c>
      <c r="W5676">
        <v>2.8030135593717073E-2</v>
      </c>
      <c r="X5676">
        <v>4.2345446273958265</v>
      </c>
      <c r="Y5676">
        <v>0.46648612151215663</v>
      </c>
      <c r="Z5676">
        <v>0.32827165718638879</v>
      </c>
      <c r="AA5676">
        <v>68.970435015328661</v>
      </c>
      <c r="AB5676">
        <v>8.9688621891343629</v>
      </c>
      <c r="AC5676">
        <v>210.65062292866997</v>
      </c>
      <c r="AD5676">
        <v>0</v>
      </c>
      <c r="AE5676">
        <v>293.64725267482106</v>
      </c>
    </row>
    <row r="5677" spans="1:31" x14ac:dyDescent="0.3">
      <c r="A5677">
        <v>2445588</v>
      </c>
      <c r="B5677">
        <v>1</v>
      </c>
      <c r="C5677" t="s">
        <v>81</v>
      </c>
      <c r="D5677" t="s">
        <v>113</v>
      </c>
      <c r="E5677" t="s">
        <v>159</v>
      </c>
      <c r="F5677" t="s">
        <v>16421</v>
      </c>
      <c r="G5677" t="s">
        <v>226</v>
      </c>
      <c r="H5677" t="s">
        <v>144</v>
      </c>
      <c r="I5677" t="s">
        <v>136</v>
      </c>
      <c r="J5677" t="s">
        <v>137</v>
      </c>
      <c r="K5677" t="s">
        <v>162</v>
      </c>
      <c r="L5677" t="s">
        <v>16422</v>
      </c>
      <c r="M5677" t="s">
        <v>16423</v>
      </c>
      <c r="N5677">
        <v>6.5958333329999999</v>
      </c>
      <c r="O5677">
        <v>0</v>
      </c>
      <c r="P5677">
        <v>124</v>
      </c>
      <c r="Q5677">
        <v>0</v>
      </c>
      <c r="R5677">
        <v>30</v>
      </c>
      <c r="S5677">
        <v>0</v>
      </c>
      <c r="T5677">
        <v>8</v>
      </c>
      <c r="U5677">
        <v>0</v>
      </c>
      <c r="V5677">
        <v>0</v>
      </c>
      <c r="W5677">
        <v>0</v>
      </c>
      <c r="X5677">
        <v>124.95783086791843</v>
      </c>
      <c r="Y5677">
        <v>0</v>
      </c>
      <c r="Z5677">
        <v>29.748683278634267</v>
      </c>
      <c r="AA5677">
        <v>0</v>
      </c>
      <c r="AB5677">
        <v>62.706840633393917</v>
      </c>
      <c r="AC5677">
        <v>0</v>
      </c>
      <c r="AD5677">
        <v>0</v>
      </c>
      <c r="AE5677">
        <v>217.41335477994662</v>
      </c>
    </row>
    <row r="5678" spans="1:31" x14ac:dyDescent="0.3">
      <c r="A5678">
        <v>2445589</v>
      </c>
      <c r="B5678">
        <v>1</v>
      </c>
      <c r="C5678" t="s">
        <v>80</v>
      </c>
      <c r="D5678" t="s">
        <v>110</v>
      </c>
      <c r="E5678" t="s">
        <v>147</v>
      </c>
      <c r="F5678" t="s">
        <v>16424</v>
      </c>
      <c r="G5678" t="s">
        <v>226</v>
      </c>
      <c r="H5678" t="s">
        <v>135</v>
      </c>
      <c r="I5678" t="s">
        <v>136</v>
      </c>
      <c r="J5678" t="s">
        <v>137</v>
      </c>
      <c r="K5678" t="s">
        <v>162</v>
      </c>
      <c r="L5678" t="s">
        <v>16425</v>
      </c>
      <c r="M5678" t="s">
        <v>16426</v>
      </c>
      <c r="N5678">
        <v>2.8088888879999998</v>
      </c>
      <c r="O5678">
        <v>0</v>
      </c>
      <c r="P5678">
        <v>3287</v>
      </c>
      <c r="Q5678">
        <v>0</v>
      </c>
      <c r="R5678">
        <v>0</v>
      </c>
      <c r="S5678">
        <v>1</v>
      </c>
      <c r="T5678">
        <v>156</v>
      </c>
      <c r="U5678">
        <v>0</v>
      </c>
      <c r="V5678">
        <v>1</v>
      </c>
      <c r="W5678">
        <v>0</v>
      </c>
      <c r="X5678">
        <v>4128.537460265803</v>
      </c>
      <c r="Y5678">
        <v>0</v>
      </c>
      <c r="Z5678">
        <v>0</v>
      </c>
      <c r="AA5678">
        <v>129.88388392214688</v>
      </c>
      <c r="AB5678">
        <v>594.01933747923169</v>
      </c>
      <c r="AC5678">
        <v>0</v>
      </c>
      <c r="AD5678">
        <v>61.239303486839873</v>
      </c>
      <c r="AE5678">
        <v>4913.6799851540218</v>
      </c>
    </row>
    <row r="5679" spans="1:31" x14ac:dyDescent="0.3">
      <c r="A5679">
        <v>2445591</v>
      </c>
      <c r="B5679">
        <v>1</v>
      </c>
      <c r="C5679" t="s">
        <v>80</v>
      </c>
      <c r="D5679" t="s">
        <v>104</v>
      </c>
      <c r="E5679" t="s">
        <v>132</v>
      </c>
      <c r="F5679" t="s">
        <v>16427</v>
      </c>
      <c r="G5679" t="s">
        <v>134</v>
      </c>
      <c r="H5679" t="s">
        <v>135</v>
      </c>
      <c r="I5679" t="s">
        <v>136</v>
      </c>
      <c r="J5679" t="s">
        <v>137</v>
      </c>
      <c r="K5679" t="s">
        <v>138</v>
      </c>
      <c r="L5679" t="s">
        <v>16428</v>
      </c>
      <c r="M5679" t="s">
        <v>16429</v>
      </c>
      <c r="N5679">
        <v>2.3066666659999999</v>
      </c>
      <c r="O5679">
        <v>0</v>
      </c>
      <c r="P5679">
        <v>2</v>
      </c>
      <c r="Q5679">
        <v>0</v>
      </c>
      <c r="R5679">
        <v>4</v>
      </c>
      <c r="S5679">
        <v>6</v>
      </c>
      <c r="T5679">
        <v>9</v>
      </c>
      <c r="U5679">
        <v>9</v>
      </c>
      <c r="V5679">
        <v>1</v>
      </c>
      <c r="W5679">
        <v>0</v>
      </c>
      <c r="X5679">
        <v>3.9581424183912013</v>
      </c>
      <c r="Y5679">
        <v>0</v>
      </c>
      <c r="Z5679">
        <v>2.8841498114571698</v>
      </c>
      <c r="AA5679">
        <v>60.687073680385502</v>
      </c>
      <c r="AB5679">
        <v>6.3814726690963886</v>
      </c>
      <c r="AC5679">
        <v>3815.9630877900263</v>
      </c>
      <c r="AD5679">
        <v>5.2887864164232354</v>
      </c>
      <c r="AE5679">
        <v>3895.1627127857796</v>
      </c>
    </row>
    <row r="5680" spans="1:31" x14ac:dyDescent="0.3">
      <c r="A5680">
        <v>2445593</v>
      </c>
      <c r="B5680">
        <v>1</v>
      </c>
      <c r="C5680" t="s">
        <v>80</v>
      </c>
      <c r="D5680" t="s">
        <v>108</v>
      </c>
      <c r="E5680" t="s">
        <v>141</v>
      </c>
      <c r="F5680" t="s">
        <v>16430</v>
      </c>
      <c r="G5680" t="s">
        <v>156</v>
      </c>
      <c r="H5680" t="s">
        <v>144</v>
      </c>
      <c r="I5680" t="s">
        <v>136</v>
      </c>
      <c r="J5680" t="s">
        <v>137</v>
      </c>
      <c r="K5680" t="s">
        <v>138</v>
      </c>
      <c r="L5680" t="s">
        <v>16431</v>
      </c>
      <c r="M5680" t="s">
        <v>16432</v>
      </c>
      <c r="N5680">
        <v>2.821388888</v>
      </c>
      <c r="O5680">
        <v>0</v>
      </c>
      <c r="P5680">
        <v>5</v>
      </c>
      <c r="Q5680">
        <v>0</v>
      </c>
      <c r="R5680">
        <v>1</v>
      </c>
      <c r="S5680">
        <v>0</v>
      </c>
      <c r="T5680">
        <v>1</v>
      </c>
      <c r="U5680">
        <v>0</v>
      </c>
      <c r="V5680">
        <v>0</v>
      </c>
      <c r="W5680">
        <v>0</v>
      </c>
      <c r="X5680">
        <v>1.8510834577834621</v>
      </c>
      <c r="Y5680">
        <v>0</v>
      </c>
      <c r="Z5680">
        <v>0.3604825973521697</v>
      </c>
      <c r="AA5680">
        <v>0</v>
      </c>
      <c r="AB5680">
        <v>0.14536705842515774</v>
      </c>
      <c r="AC5680">
        <v>0</v>
      </c>
      <c r="AD5680">
        <v>0</v>
      </c>
      <c r="AE5680">
        <v>2.3569331135607894</v>
      </c>
    </row>
    <row r="5681" spans="1:31" x14ac:dyDescent="0.3">
      <c r="A5681">
        <v>2445599</v>
      </c>
      <c r="B5681">
        <v>1</v>
      </c>
      <c r="C5681" t="s">
        <v>80</v>
      </c>
      <c r="D5681" t="s">
        <v>98</v>
      </c>
      <c r="E5681" t="s">
        <v>169</v>
      </c>
      <c r="F5681" t="s">
        <v>10127</v>
      </c>
      <c r="G5681" t="s">
        <v>149</v>
      </c>
      <c r="H5681" t="s">
        <v>135</v>
      </c>
      <c r="I5681" t="s">
        <v>136</v>
      </c>
      <c r="J5681" t="s">
        <v>137</v>
      </c>
      <c r="K5681" t="s">
        <v>138</v>
      </c>
      <c r="L5681" t="s">
        <v>16433</v>
      </c>
      <c r="M5681" t="s">
        <v>16434</v>
      </c>
      <c r="N5681">
        <v>0.226944444</v>
      </c>
      <c r="O5681">
        <v>0</v>
      </c>
      <c r="P5681">
        <v>2314</v>
      </c>
      <c r="Q5681">
        <v>26</v>
      </c>
      <c r="R5681">
        <v>683</v>
      </c>
      <c r="S5681">
        <v>40</v>
      </c>
      <c r="T5681">
        <v>674</v>
      </c>
      <c r="U5681">
        <v>3</v>
      </c>
      <c r="V5681">
        <v>0</v>
      </c>
      <c r="W5681">
        <v>0</v>
      </c>
      <c r="X5681">
        <v>150.30862177617078</v>
      </c>
      <c r="Y5681">
        <v>8.7104757438428511</v>
      </c>
      <c r="Z5681">
        <v>65.392315449584501</v>
      </c>
      <c r="AA5681">
        <v>40.957797399531103</v>
      </c>
      <c r="AB5681">
        <v>138.85724294863977</v>
      </c>
      <c r="AC5681">
        <v>163.10112029997623</v>
      </c>
      <c r="AD5681">
        <v>0</v>
      </c>
      <c r="AE5681">
        <v>567.3275736177452</v>
      </c>
    </row>
    <row r="5682" spans="1:31" x14ac:dyDescent="0.3">
      <c r="A5682">
        <v>2445602</v>
      </c>
      <c r="B5682">
        <v>1</v>
      </c>
      <c r="C5682" t="s">
        <v>80</v>
      </c>
      <c r="D5682" t="s">
        <v>87</v>
      </c>
      <c r="E5682" t="s">
        <v>173</v>
      </c>
      <c r="F5682" t="s">
        <v>16435</v>
      </c>
      <c r="G5682" t="s">
        <v>179</v>
      </c>
      <c r="H5682" t="s">
        <v>144</v>
      </c>
      <c r="I5682" t="s">
        <v>136</v>
      </c>
      <c r="J5682" t="s">
        <v>137</v>
      </c>
      <c r="K5682" t="s">
        <v>138</v>
      </c>
      <c r="L5682" t="s">
        <v>16436</v>
      </c>
      <c r="M5682" t="s">
        <v>16437</v>
      </c>
      <c r="N5682">
        <v>4.4144444439999999</v>
      </c>
      <c r="O5682">
        <v>0</v>
      </c>
      <c r="P5682">
        <v>1</v>
      </c>
      <c r="Q5682">
        <v>0</v>
      </c>
      <c r="R5682">
        <v>0</v>
      </c>
      <c r="S5682">
        <v>0</v>
      </c>
      <c r="T5682">
        <v>21</v>
      </c>
      <c r="U5682">
        <v>0</v>
      </c>
      <c r="V5682">
        <v>0</v>
      </c>
      <c r="W5682">
        <v>0</v>
      </c>
      <c r="X5682">
        <v>1.3050237129825604</v>
      </c>
      <c r="Y5682">
        <v>0</v>
      </c>
      <c r="Z5682">
        <v>0</v>
      </c>
      <c r="AA5682">
        <v>0</v>
      </c>
      <c r="AB5682">
        <v>34.106028908312361</v>
      </c>
      <c r="AC5682">
        <v>0</v>
      </c>
      <c r="AD5682">
        <v>0</v>
      </c>
      <c r="AE5682">
        <v>35.411052621294921</v>
      </c>
    </row>
    <row r="5683" spans="1:31" x14ac:dyDescent="0.3">
      <c r="A5683">
        <v>2445606</v>
      </c>
      <c r="B5683">
        <v>1</v>
      </c>
      <c r="C5683" t="s">
        <v>81</v>
      </c>
      <c r="D5683" t="s">
        <v>118</v>
      </c>
      <c r="E5683" t="s">
        <v>284</v>
      </c>
      <c r="F5683" t="s">
        <v>938</v>
      </c>
      <c r="G5683" t="s">
        <v>149</v>
      </c>
      <c r="H5683" t="s">
        <v>135</v>
      </c>
      <c r="I5683" t="s">
        <v>136</v>
      </c>
      <c r="J5683" t="s">
        <v>137</v>
      </c>
      <c r="K5683" t="s">
        <v>138</v>
      </c>
      <c r="L5683" t="s">
        <v>16438</v>
      </c>
      <c r="M5683" t="s">
        <v>16439</v>
      </c>
      <c r="N5683">
        <v>0.28305555500000001</v>
      </c>
      <c r="O5683">
        <v>17</v>
      </c>
      <c r="P5683">
        <v>1128</v>
      </c>
      <c r="Q5683">
        <v>195</v>
      </c>
      <c r="R5683">
        <v>83</v>
      </c>
      <c r="S5683">
        <v>32</v>
      </c>
      <c r="T5683">
        <v>97</v>
      </c>
      <c r="U5683">
        <v>0</v>
      </c>
      <c r="V5683">
        <v>0</v>
      </c>
      <c r="W5683">
        <v>1.3680530687717973</v>
      </c>
      <c r="X5683">
        <v>58.700345983852188</v>
      </c>
      <c r="Y5683">
        <v>80.822090444140926</v>
      </c>
      <c r="Z5683">
        <v>7.3605150269946416</v>
      </c>
      <c r="AA5683">
        <v>40.542366386084915</v>
      </c>
      <c r="AB5683">
        <v>21.652272255050914</v>
      </c>
      <c r="AC5683">
        <v>0</v>
      </c>
      <c r="AD5683">
        <v>0</v>
      </c>
      <c r="AE5683">
        <v>210.44564316489542</v>
      </c>
    </row>
    <row r="5684" spans="1:31" x14ac:dyDescent="0.3">
      <c r="A5684">
        <v>2445610</v>
      </c>
      <c r="B5684">
        <v>1</v>
      </c>
      <c r="C5684" t="s">
        <v>81</v>
      </c>
      <c r="D5684" t="s">
        <v>113</v>
      </c>
      <c r="E5684" t="s">
        <v>132</v>
      </c>
      <c r="F5684" t="s">
        <v>16440</v>
      </c>
      <c r="G5684" t="s">
        <v>149</v>
      </c>
      <c r="H5684" t="s">
        <v>135</v>
      </c>
      <c r="I5684" t="s">
        <v>136</v>
      </c>
      <c r="J5684" t="s">
        <v>137</v>
      </c>
      <c r="K5684" t="s">
        <v>138</v>
      </c>
      <c r="L5684" t="s">
        <v>16441</v>
      </c>
      <c r="M5684" t="s">
        <v>16442</v>
      </c>
      <c r="N5684">
        <v>0.31333333299999999</v>
      </c>
      <c r="O5684">
        <v>2</v>
      </c>
      <c r="P5684">
        <v>94</v>
      </c>
      <c r="Q5684">
        <v>7</v>
      </c>
      <c r="R5684">
        <v>3</v>
      </c>
      <c r="S5684">
        <v>5</v>
      </c>
      <c r="T5684">
        <v>12</v>
      </c>
      <c r="U5684">
        <v>3</v>
      </c>
      <c r="V5684">
        <v>0</v>
      </c>
      <c r="W5684">
        <v>5.9209724624930446E-2</v>
      </c>
      <c r="X5684">
        <v>8.1792066481102719</v>
      </c>
      <c r="Y5684">
        <v>0.98538641398073534</v>
      </c>
      <c r="Z5684">
        <v>0.39279048504591763</v>
      </c>
      <c r="AA5684">
        <v>127.4704190227434</v>
      </c>
      <c r="AB5684">
        <v>7.8743758942012061</v>
      </c>
      <c r="AC5684">
        <v>94.389243081772577</v>
      </c>
      <c r="AD5684">
        <v>0</v>
      </c>
      <c r="AE5684">
        <v>239.35063127047903</v>
      </c>
    </row>
    <row r="5685" spans="1:31" x14ac:dyDescent="0.3">
      <c r="A5685">
        <v>2445616</v>
      </c>
      <c r="B5685">
        <v>1</v>
      </c>
      <c r="C5685" t="s">
        <v>80</v>
      </c>
      <c r="D5685" t="s">
        <v>96</v>
      </c>
      <c r="E5685" t="s">
        <v>173</v>
      </c>
      <c r="F5685" t="s">
        <v>16443</v>
      </c>
      <c r="G5685" t="s">
        <v>175</v>
      </c>
      <c r="H5685" t="s">
        <v>144</v>
      </c>
      <c r="I5685" t="s">
        <v>136</v>
      </c>
      <c r="J5685" t="s">
        <v>137</v>
      </c>
      <c r="K5685" t="s">
        <v>138</v>
      </c>
      <c r="L5685" t="s">
        <v>16444</v>
      </c>
      <c r="M5685" t="s">
        <v>16445</v>
      </c>
      <c r="N5685">
        <v>0.94944444400000005</v>
      </c>
      <c r="O5685">
        <v>0</v>
      </c>
      <c r="P5685">
        <v>0</v>
      </c>
      <c r="Q5685">
        <v>0</v>
      </c>
      <c r="R5685">
        <v>1</v>
      </c>
      <c r="S5685">
        <v>0</v>
      </c>
      <c r="T5685">
        <v>0</v>
      </c>
      <c r="U5685">
        <v>0</v>
      </c>
      <c r="V5685">
        <v>0</v>
      </c>
      <c r="W5685">
        <v>0</v>
      </c>
      <c r="X5685">
        <v>0</v>
      </c>
      <c r="Y5685">
        <v>0</v>
      </c>
      <c r="Z5685">
        <v>1.0970165519218233</v>
      </c>
      <c r="AA5685">
        <v>0</v>
      </c>
      <c r="AB5685">
        <v>0</v>
      </c>
      <c r="AC5685">
        <v>0</v>
      </c>
      <c r="AD5685">
        <v>0</v>
      </c>
      <c r="AE5685">
        <v>1.0970165519218233</v>
      </c>
    </row>
    <row r="5686" spans="1:31" x14ac:dyDescent="0.3">
      <c r="A5686">
        <v>2445617</v>
      </c>
      <c r="B5686">
        <v>1</v>
      </c>
      <c r="C5686" t="s">
        <v>81</v>
      </c>
      <c r="D5686" t="s">
        <v>117</v>
      </c>
      <c r="E5686" t="s">
        <v>159</v>
      </c>
      <c r="F5686" t="s">
        <v>16446</v>
      </c>
      <c r="G5686" t="s">
        <v>725</v>
      </c>
      <c r="H5686" t="s">
        <v>144</v>
      </c>
      <c r="I5686" t="s">
        <v>136</v>
      </c>
      <c r="J5686" t="s">
        <v>137</v>
      </c>
      <c r="K5686" t="s">
        <v>138</v>
      </c>
      <c r="L5686" t="s">
        <v>16447</v>
      </c>
      <c r="M5686" t="s">
        <v>16448</v>
      </c>
      <c r="N5686">
        <v>0.66638888799999996</v>
      </c>
      <c r="O5686">
        <v>0</v>
      </c>
      <c r="P5686">
        <v>1</v>
      </c>
      <c r="Q5686">
        <v>0</v>
      </c>
      <c r="R5686">
        <v>0</v>
      </c>
      <c r="S5686">
        <v>0</v>
      </c>
      <c r="T5686">
        <v>15</v>
      </c>
      <c r="U5686">
        <v>0</v>
      </c>
      <c r="V5686">
        <v>0</v>
      </c>
      <c r="W5686">
        <v>0</v>
      </c>
      <c r="X5686">
        <v>0.83732325515798334</v>
      </c>
      <c r="Y5686">
        <v>0</v>
      </c>
      <c r="Z5686">
        <v>0</v>
      </c>
      <c r="AA5686">
        <v>0</v>
      </c>
      <c r="AB5686">
        <v>16.560301457967398</v>
      </c>
      <c r="AC5686">
        <v>0</v>
      </c>
      <c r="AD5686">
        <v>0</v>
      </c>
      <c r="AE5686">
        <v>17.397624713125381</v>
      </c>
    </row>
    <row r="5687" spans="1:31" x14ac:dyDescent="0.3">
      <c r="A5687">
        <v>2445618</v>
      </c>
      <c r="B5687">
        <v>1</v>
      </c>
      <c r="C5687" t="s">
        <v>80</v>
      </c>
      <c r="D5687" t="s">
        <v>96</v>
      </c>
      <c r="E5687" t="s">
        <v>173</v>
      </c>
      <c r="F5687" t="s">
        <v>16449</v>
      </c>
      <c r="G5687" t="s">
        <v>175</v>
      </c>
      <c r="H5687" t="s">
        <v>144</v>
      </c>
      <c r="I5687" t="s">
        <v>136</v>
      </c>
      <c r="J5687" t="s">
        <v>137</v>
      </c>
      <c r="K5687" t="s">
        <v>138</v>
      </c>
      <c r="L5687" t="s">
        <v>16450</v>
      </c>
      <c r="M5687" t="s">
        <v>16451</v>
      </c>
      <c r="N5687">
        <v>2.611111111</v>
      </c>
      <c r="O5687">
        <v>0</v>
      </c>
      <c r="P5687">
        <v>1</v>
      </c>
      <c r="Q5687">
        <v>0</v>
      </c>
      <c r="R5687">
        <v>0</v>
      </c>
      <c r="S5687">
        <v>0</v>
      </c>
      <c r="T5687">
        <v>0</v>
      </c>
      <c r="U5687">
        <v>0</v>
      </c>
      <c r="V5687">
        <v>0</v>
      </c>
      <c r="W5687">
        <v>0</v>
      </c>
      <c r="X5687">
        <v>0.77165465001350009</v>
      </c>
      <c r="Y5687">
        <v>0</v>
      </c>
      <c r="Z5687">
        <v>0</v>
      </c>
      <c r="AA5687">
        <v>0</v>
      </c>
      <c r="AB5687">
        <v>0</v>
      </c>
      <c r="AC5687">
        <v>0</v>
      </c>
      <c r="AD5687">
        <v>0</v>
      </c>
      <c r="AE5687">
        <v>0.77165465001350009</v>
      </c>
    </row>
    <row r="5688" spans="1:31" x14ac:dyDescent="0.3">
      <c r="A5688">
        <v>2445620</v>
      </c>
      <c r="B5688">
        <v>1</v>
      </c>
      <c r="C5688" t="s">
        <v>80</v>
      </c>
      <c r="D5688" t="s">
        <v>84</v>
      </c>
      <c r="E5688" t="s">
        <v>284</v>
      </c>
      <c r="F5688" t="s">
        <v>16452</v>
      </c>
      <c r="G5688" t="s">
        <v>219</v>
      </c>
      <c r="H5688" t="s">
        <v>135</v>
      </c>
      <c r="I5688" t="s">
        <v>136</v>
      </c>
      <c r="J5688" t="s">
        <v>3</v>
      </c>
      <c r="K5688" t="s">
        <v>138</v>
      </c>
      <c r="L5688" t="s">
        <v>16453</v>
      </c>
      <c r="M5688" t="s">
        <v>16454</v>
      </c>
      <c r="N5688">
        <v>0.85861111099999998</v>
      </c>
      <c r="O5688">
        <v>0</v>
      </c>
      <c r="P5688">
        <v>5102</v>
      </c>
      <c r="Q5688">
        <v>0</v>
      </c>
      <c r="R5688">
        <v>0</v>
      </c>
      <c r="S5688">
        <v>0</v>
      </c>
      <c r="T5688">
        <v>303</v>
      </c>
      <c r="U5688">
        <v>0</v>
      </c>
      <c r="V5688">
        <v>0</v>
      </c>
      <c r="W5688">
        <v>0</v>
      </c>
      <c r="X5688">
        <v>1210.3594404615112</v>
      </c>
      <c r="Y5688">
        <v>0</v>
      </c>
      <c r="Z5688">
        <v>0</v>
      </c>
      <c r="AA5688">
        <v>0</v>
      </c>
      <c r="AB5688">
        <v>386.7842100842866</v>
      </c>
      <c r="AC5688">
        <v>0</v>
      </c>
      <c r="AD5688">
        <v>0</v>
      </c>
      <c r="AE5688">
        <v>1597.1436505457978</v>
      </c>
    </row>
    <row r="5689" spans="1:31" x14ac:dyDescent="0.3">
      <c r="A5689">
        <v>2445621</v>
      </c>
      <c r="B5689">
        <v>1</v>
      </c>
      <c r="C5689" t="s">
        <v>80</v>
      </c>
      <c r="D5689" t="s">
        <v>92</v>
      </c>
      <c r="E5689" t="s">
        <v>173</v>
      </c>
      <c r="F5689" t="s">
        <v>16455</v>
      </c>
      <c r="G5689" t="s">
        <v>175</v>
      </c>
      <c r="H5689" t="s">
        <v>144</v>
      </c>
      <c r="I5689" t="s">
        <v>136</v>
      </c>
      <c r="J5689" t="s">
        <v>137</v>
      </c>
      <c r="K5689" t="s">
        <v>138</v>
      </c>
      <c r="L5689" t="s">
        <v>16456</v>
      </c>
      <c r="M5689" t="s">
        <v>16457</v>
      </c>
      <c r="N5689">
        <v>2.718611111</v>
      </c>
      <c r="O5689">
        <v>0</v>
      </c>
      <c r="P5689">
        <v>5</v>
      </c>
      <c r="Q5689">
        <v>0</v>
      </c>
      <c r="R5689">
        <v>0</v>
      </c>
      <c r="S5689">
        <v>0</v>
      </c>
      <c r="T5689">
        <v>0</v>
      </c>
      <c r="U5689">
        <v>0</v>
      </c>
      <c r="V5689">
        <v>0</v>
      </c>
      <c r="W5689">
        <v>0</v>
      </c>
      <c r="X5689">
        <v>5.3659966199542888</v>
      </c>
      <c r="Y5689">
        <v>0</v>
      </c>
      <c r="Z5689">
        <v>0</v>
      </c>
      <c r="AA5689">
        <v>0</v>
      </c>
      <c r="AB5689">
        <v>0</v>
      </c>
      <c r="AC5689">
        <v>0</v>
      </c>
      <c r="AD5689">
        <v>0</v>
      </c>
      <c r="AE5689">
        <v>5.3659966199542888</v>
      </c>
    </row>
    <row r="5690" spans="1:31" x14ac:dyDescent="0.3">
      <c r="A5690">
        <v>2445622</v>
      </c>
      <c r="B5690">
        <v>1</v>
      </c>
      <c r="C5690" t="s">
        <v>81</v>
      </c>
      <c r="D5690" t="s">
        <v>122</v>
      </c>
      <c r="E5690" t="s">
        <v>169</v>
      </c>
      <c r="F5690" t="s">
        <v>16458</v>
      </c>
      <c r="G5690" t="s">
        <v>149</v>
      </c>
      <c r="H5690" t="s">
        <v>135</v>
      </c>
      <c r="I5690" t="s">
        <v>136</v>
      </c>
      <c r="J5690" t="s">
        <v>137</v>
      </c>
      <c r="K5690" t="s">
        <v>138</v>
      </c>
      <c r="L5690" t="s">
        <v>16459</v>
      </c>
      <c r="M5690" t="s">
        <v>16460</v>
      </c>
      <c r="N5690">
        <v>0.273888888</v>
      </c>
      <c r="O5690">
        <v>0</v>
      </c>
      <c r="P5690">
        <v>0</v>
      </c>
      <c r="Q5690">
        <v>11</v>
      </c>
      <c r="R5690">
        <v>0</v>
      </c>
      <c r="S5690">
        <v>4</v>
      </c>
      <c r="T5690">
        <v>0</v>
      </c>
      <c r="U5690">
        <v>1</v>
      </c>
      <c r="V5690">
        <v>0</v>
      </c>
      <c r="W5690">
        <v>0</v>
      </c>
      <c r="X5690">
        <v>0</v>
      </c>
      <c r="Y5690">
        <v>0.55092755250910619</v>
      </c>
      <c r="Z5690">
        <v>0</v>
      </c>
      <c r="AA5690">
        <v>23.713951890972915</v>
      </c>
      <c r="AB5690">
        <v>0</v>
      </c>
      <c r="AC5690">
        <v>4.6928648089667009</v>
      </c>
      <c r="AD5690">
        <v>0</v>
      </c>
      <c r="AE5690">
        <v>28.95774425244872</v>
      </c>
    </row>
    <row r="5691" spans="1:31" x14ac:dyDescent="0.3">
      <c r="A5691">
        <v>2445625</v>
      </c>
      <c r="B5691">
        <v>1</v>
      </c>
      <c r="C5691" t="s">
        <v>80</v>
      </c>
      <c r="D5691" t="s">
        <v>104</v>
      </c>
      <c r="E5691" t="s">
        <v>159</v>
      </c>
      <c r="F5691" t="s">
        <v>16461</v>
      </c>
      <c r="G5691" t="s">
        <v>143</v>
      </c>
      <c r="H5691" t="s">
        <v>144</v>
      </c>
      <c r="I5691" t="s">
        <v>136</v>
      </c>
      <c r="J5691" t="s">
        <v>137</v>
      </c>
      <c r="K5691" t="s">
        <v>138</v>
      </c>
      <c r="L5691" t="s">
        <v>16462</v>
      </c>
      <c r="M5691" t="s">
        <v>16463</v>
      </c>
      <c r="N5691">
        <v>2.1425000000000001</v>
      </c>
      <c r="O5691">
        <v>0</v>
      </c>
      <c r="P5691">
        <v>277</v>
      </c>
      <c r="Q5691">
        <v>0</v>
      </c>
      <c r="R5691">
        <v>0</v>
      </c>
      <c r="S5691">
        <v>0</v>
      </c>
      <c r="T5691">
        <v>65</v>
      </c>
      <c r="U5691">
        <v>0</v>
      </c>
      <c r="V5691">
        <v>1</v>
      </c>
      <c r="W5691">
        <v>0</v>
      </c>
      <c r="X5691">
        <v>153.27822394201715</v>
      </c>
      <c r="Y5691">
        <v>0</v>
      </c>
      <c r="Z5691">
        <v>0</v>
      </c>
      <c r="AA5691">
        <v>0</v>
      </c>
      <c r="AB5691">
        <v>97.227442374113224</v>
      </c>
      <c r="AC5691">
        <v>0</v>
      </c>
      <c r="AD5691">
        <v>6.4583503012332173</v>
      </c>
      <c r="AE5691">
        <v>256.9640166173636</v>
      </c>
    </row>
    <row r="5692" spans="1:31" x14ac:dyDescent="0.3">
      <c r="A5692">
        <v>2445628</v>
      </c>
      <c r="B5692">
        <v>1</v>
      </c>
      <c r="C5692" t="s">
        <v>80</v>
      </c>
      <c r="D5692" t="s">
        <v>89</v>
      </c>
      <c r="E5692" t="s">
        <v>159</v>
      </c>
      <c r="F5692" t="s">
        <v>16464</v>
      </c>
      <c r="G5692" t="s">
        <v>161</v>
      </c>
      <c r="H5692" t="s">
        <v>144</v>
      </c>
      <c r="I5692" t="s">
        <v>136</v>
      </c>
      <c r="J5692" t="s">
        <v>137</v>
      </c>
      <c r="K5692" t="s">
        <v>162</v>
      </c>
      <c r="L5692" t="s">
        <v>16465</v>
      </c>
      <c r="M5692" t="s">
        <v>16466</v>
      </c>
      <c r="N5692">
        <v>7.8858333329999999</v>
      </c>
      <c r="O5692">
        <v>0</v>
      </c>
      <c r="P5692">
        <v>381</v>
      </c>
      <c r="Q5692">
        <v>0</v>
      </c>
      <c r="R5692">
        <v>0</v>
      </c>
      <c r="S5692">
        <v>0</v>
      </c>
      <c r="T5692">
        <v>8</v>
      </c>
      <c r="U5692">
        <v>0</v>
      </c>
      <c r="V5692">
        <v>0</v>
      </c>
      <c r="W5692">
        <v>0</v>
      </c>
      <c r="X5692">
        <v>982.69997349406481</v>
      </c>
      <c r="Y5692">
        <v>0</v>
      </c>
      <c r="Z5692">
        <v>0</v>
      </c>
      <c r="AA5692">
        <v>0</v>
      </c>
      <c r="AB5692">
        <v>152.67654065798149</v>
      </c>
      <c r="AC5692">
        <v>0</v>
      </c>
      <c r="AD5692">
        <v>0</v>
      </c>
      <c r="AE5692">
        <v>1135.3765141520462</v>
      </c>
    </row>
    <row r="5693" spans="1:31" x14ac:dyDescent="0.3">
      <c r="A5693">
        <v>2445629</v>
      </c>
      <c r="B5693">
        <v>1</v>
      </c>
      <c r="C5693" t="s">
        <v>80</v>
      </c>
      <c r="D5693" t="s">
        <v>98</v>
      </c>
      <c r="E5693" t="s">
        <v>147</v>
      </c>
      <c r="F5693" t="s">
        <v>16467</v>
      </c>
      <c r="G5693" t="s">
        <v>149</v>
      </c>
      <c r="H5693" t="s">
        <v>135</v>
      </c>
      <c r="I5693" t="s">
        <v>136</v>
      </c>
      <c r="J5693" t="s">
        <v>137</v>
      </c>
      <c r="K5693" t="s">
        <v>138</v>
      </c>
      <c r="L5693" t="s">
        <v>16468</v>
      </c>
      <c r="M5693" t="s">
        <v>16469</v>
      </c>
      <c r="N5693">
        <v>0.48333333299999998</v>
      </c>
      <c r="O5693">
        <v>0</v>
      </c>
      <c r="P5693">
        <v>0</v>
      </c>
      <c r="Q5693">
        <v>0</v>
      </c>
      <c r="R5693">
        <v>0</v>
      </c>
      <c r="S5693">
        <v>2</v>
      </c>
      <c r="T5693">
        <v>0</v>
      </c>
      <c r="U5693">
        <v>0</v>
      </c>
      <c r="V5693">
        <v>0</v>
      </c>
      <c r="W5693">
        <v>0</v>
      </c>
      <c r="X5693">
        <v>0</v>
      </c>
      <c r="Y5693">
        <v>0</v>
      </c>
      <c r="Z5693">
        <v>0</v>
      </c>
      <c r="AA5693">
        <v>8.5344685752400853</v>
      </c>
      <c r="AB5693">
        <v>0</v>
      </c>
      <c r="AC5693">
        <v>0</v>
      </c>
      <c r="AD5693">
        <v>0</v>
      </c>
      <c r="AE5693">
        <v>8.5344685752400853</v>
      </c>
    </row>
    <row r="5694" spans="1:31" x14ac:dyDescent="0.3">
      <c r="A5694">
        <v>2445635</v>
      </c>
      <c r="B5694">
        <v>1</v>
      </c>
      <c r="C5694" t="s">
        <v>81</v>
      </c>
      <c r="D5694" t="s">
        <v>112</v>
      </c>
      <c r="E5694" t="s">
        <v>147</v>
      </c>
      <c r="F5694" t="s">
        <v>16267</v>
      </c>
      <c r="G5694" t="s">
        <v>134</v>
      </c>
      <c r="H5694" t="s">
        <v>135</v>
      </c>
      <c r="I5694" t="s">
        <v>136</v>
      </c>
      <c r="J5694" t="s">
        <v>137</v>
      </c>
      <c r="K5694" t="s">
        <v>138</v>
      </c>
      <c r="L5694" t="s">
        <v>16470</v>
      </c>
      <c r="M5694" t="s">
        <v>16471</v>
      </c>
      <c r="N5694">
        <v>0.69638888799999998</v>
      </c>
      <c r="O5694">
        <v>0</v>
      </c>
      <c r="P5694">
        <v>1</v>
      </c>
      <c r="Q5694">
        <v>0</v>
      </c>
      <c r="R5694">
        <v>12</v>
      </c>
      <c r="S5694">
        <v>0</v>
      </c>
      <c r="T5694">
        <v>2</v>
      </c>
      <c r="U5694">
        <v>0</v>
      </c>
      <c r="V5694">
        <v>0</v>
      </c>
      <c r="W5694">
        <v>0</v>
      </c>
      <c r="X5694">
        <v>0.12279203186650509</v>
      </c>
      <c r="Y5694">
        <v>0</v>
      </c>
      <c r="Z5694">
        <v>9.9063123882843538</v>
      </c>
      <c r="AA5694">
        <v>0</v>
      </c>
      <c r="AB5694">
        <v>2.8470061311287358</v>
      </c>
      <c r="AC5694">
        <v>0</v>
      </c>
      <c r="AD5694">
        <v>0</v>
      </c>
      <c r="AE5694">
        <v>12.876110551279595</v>
      </c>
    </row>
    <row r="5695" spans="1:31" x14ac:dyDescent="0.3">
      <c r="A5695">
        <v>2445640</v>
      </c>
      <c r="B5695">
        <v>1</v>
      </c>
      <c r="C5695" t="s">
        <v>80</v>
      </c>
      <c r="D5695" t="s">
        <v>87</v>
      </c>
      <c r="E5695" t="s">
        <v>173</v>
      </c>
      <c r="F5695" t="s">
        <v>16472</v>
      </c>
      <c r="G5695" t="s">
        <v>461</v>
      </c>
      <c r="H5695" t="s">
        <v>144</v>
      </c>
      <c r="I5695" t="s">
        <v>136</v>
      </c>
      <c r="J5695" t="s">
        <v>137</v>
      </c>
      <c r="K5695" t="s">
        <v>138</v>
      </c>
      <c r="L5695" t="s">
        <v>16473</v>
      </c>
      <c r="M5695" t="s">
        <v>16474</v>
      </c>
      <c r="N5695">
        <v>2.5377777770000001</v>
      </c>
      <c r="O5695">
        <v>0</v>
      </c>
      <c r="P5695">
        <v>27</v>
      </c>
      <c r="Q5695">
        <v>0</v>
      </c>
      <c r="R5695">
        <v>0</v>
      </c>
      <c r="S5695">
        <v>0</v>
      </c>
      <c r="T5695">
        <v>2</v>
      </c>
      <c r="U5695">
        <v>0</v>
      </c>
      <c r="V5695">
        <v>0</v>
      </c>
      <c r="W5695">
        <v>0</v>
      </c>
      <c r="X5695">
        <v>17.138515623289983</v>
      </c>
      <c r="Y5695">
        <v>0</v>
      </c>
      <c r="Z5695">
        <v>0</v>
      </c>
      <c r="AA5695">
        <v>0</v>
      </c>
      <c r="AB5695">
        <v>0.13784647957580559</v>
      </c>
      <c r="AC5695">
        <v>0</v>
      </c>
      <c r="AD5695">
        <v>0</v>
      </c>
      <c r="AE5695">
        <v>17.276362102865789</v>
      </c>
    </row>
    <row r="5696" spans="1:31" x14ac:dyDescent="0.3">
      <c r="A5696">
        <v>2445645</v>
      </c>
      <c r="B5696">
        <v>1</v>
      </c>
      <c r="C5696" t="s">
        <v>80</v>
      </c>
      <c r="D5696" t="s">
        <v>96</v>
      </c>
      <c r="E5696" t="s">
        <v>173</v>
      </c>
      <c r="F5696" t="s">
        <v>16475</v>
      </c>
      <c r="G5696" t="s">
        <v>461</v>
      </c>
      <c r="H5696" t="s">
        <v>144</v>
      </c>
      <c r="I5696" t="s">
        <v>136</v>
      </c>
      <c r="J5696" t="s">
        <v>137</v>
      </c>
      <c r="K5696" t="s">
        <v>138</v>
      </c>
      <c r="L5696" t="s">
        <v>16476</v>
      </c>
      <c r="M5696" t="s">
        <v>16477</v>
      </c>
      <c r="N5696">
        <v>0.74194444400000004</v>
      </c>
      <c r="O5696">
        <v>0</v>
      </c>
      <c r="P5696">
        <v>4</v>
      </c>
      <c r="Q5696">
        <v>0</v>
      </c>
      <c r="R5696">
        <v>0</v>
      </c>
      <c r="S5696">
        <v>0</v>
      </c>
      <c r="T5696">
        <v>0</v>
      </c>
      <c r="U5696">
        <v>0</v>
      </c>
      <c r="V5696">
        <v>0</v>
      </c>
      <c r="W5696">
        <v>0</v>
      </c>
      <c r="X5696">
        <v>0.13435357360035541</v>
      </c>
      <c r="Y5696">
        <v>0</v>
      </c>
      <c r="Z5696">
        <v>0</v>
      </c>
      <c r="AA5696">
        <v>0</v>
      </c>
      <c r="AB5696">
        <v>0</v>
      </c>
      <c r="AC5696">
        <v>0</v>
      </c>
      <c r="AD5696">
        <v>0</v>
      </c>
      <c r="AE5696">
        <v>0.13435357360035541</v>
      </c>
    </row>
    <row r="5697" spans="1:31" x14ac:dyDescent="0.3">
      <c r="A5697">
        <v>2445647</v>
      </c>
      <c r="B5697">
        <v>1</v>
      </c>
      <c r="C5697" t="s">
        <v>80</v>
      </c>
      <c r="D5697" t="s">
        <v>83</v>
      </c>
      <c r="E5697" t="s">
        <v>173</v>
      </c>
      <c r="F5697" t="s">
        <v>16478</v>
      </c>
      <c r="G5697" t="s">
        <v>219</v>
      </c>
      <c r="H5697" t="s">
        <v>144</v>
      </c>
      <c r="I5697" t="s">
        <v>136</v>
      </c>
      <c r="J5697" t="s">
        <v>137</v>
      </c>
      <c r="K5697" t="s">
        <v>138</v>
      </c>
      <c r="L5697" t="s">
        <v>16479</v>
      </c>
      <c r="M5697" t="s">
        <v>16480</v>
      </c>
      <c r="N5697">
        <v>2.778333333</v>
      </c>
      <c r="O5697">
        <v>0</v>
      </c>
      <c r="P5697">
        <v>3</v>
      </c>
      <c r="Q5697">
        <v>0</v>
      </c>
      <c r="R5697">
        <v>0</v>
      </c>
      <c r="S5697">
        <v>0</v>
      </c>
      <c r="T5697">
        <v>1</v>
      </c>
      <c r="U5697">
        <v>0</v>
      </c>
      <c r="V5697">
        <v>0</v>
      </c>
      <c r="W5697">
        <v>0</v>
      </c>
      <c r="X5697">
        <v>1.6477516849427831</v>
      </c>
      <c r="Y5697">
        <v>0</v>
      </c>
      <c r="Z5697">
        <v>0</v>
      </c>
      <c r="AA5697">
        <v>0</v>
      </c>
      <c r="AB5697">
        <v>0.14170925589011807</v>
      </c>
      <c r="AC5697">
        <v>0</v>
      </c>
      <c r="AD5697">
        <v>0</v>
      </c>
      <c r="AE5697">
        <v>1.7894609408329012</v>
      </c>
    </row>
    <row r="5698" spans="1:31" x14ac:dyDescent="0.3">
      <c r="A5698">
        <v>2445648</v>
      </c>
      <c r="B5698">
        <v>1</v>
      </c>
      <c r="C5698" t="s">
        <v>80</v>
      </c>
      <c r="D5698" t="s">
        <v>95</v>
      </c>
      <c r="E5698" t="s">
        <v>169</v>
      </c>
      <c r="F5698" t="s">
        <v>16481</v>
      </c>
      <c r="G5698" t="s">
        <v>149</v>
      </c>
      <c r="H5698" t="s">
        <v>135</v>
      </c>
      <c r="I5698" t="s">
        <v>136</v>
      </c>
      <c r="J5698" t="s">
        <v>137</v>
      </c>
      <c r="K5698" t="s">
        <v>138</v>
      </c>
      <c r="L5698" t="s">
        <v>16482</v>
      </c>
      <c r="M5698" t="s">
        <v>16483</v>
      </c>
      <c r="N5698">
        <v>1.2866666659999999</v>
      </c>
      <c r="O5698">
        <v>0</v>
      </c>
      <c r="P5698">
        <v>0</v>
      </c>
      <c r="Q5698">
        <v>0</v>
      </c>
      <c r="R5698">
        <v>0</v>
      </c>
      <c r="S5698">
        <v>2</v>
      </c>
      <c r="T5698">
        <v>0</v>
      </c>
      <c r="U5698">
        <v>3</v>
      </c>
      <c r="V5698">
        <v>0</v>
      </c>
      <c r="W5698">
        <v>0</v>
      </c>
      <c r="X5698">
        <v>0</v>
      </c>
      <c r="Y5698">
        <v>0</v>
      </c>
      <c r="Z5698">
        <v>0</v>
      </c>
      <c r="AA5698">
        <v>91.125489792617216</v>
      </c>
      <c r="AB5698">
        <v>0</v>
      </c>
      <c r="AC5698">
        <v>273.52147944641132</v>
      </c>
      <c r="AD5698">
        <v>0</v>
      </c>
      <c r="AE5698">
        <v>364.64696923902852</v>
      </c>
    </row>
    <row r="5699" spans="1:31" x14ac:dyDescent="0.3">
      <c r="A5699">
        <v>2445649</v>
      </c>
      <c r="B5699">
        <v>1</v>
      </c>
      <c r="C5699" t="s">
        <v>80</v>
      </c>
      <c r="D5699" t="s">
        <v>82</v>
      </c>
      <c r="E5699" t="s">
        <v>141</v>
      </c>
      <c r="F5699" t="s">
        <v>16484</v>
      </c>
      <c r="G5699" t="s">
        <v>956</v>
      </c>
      <c r="H5699" t="s">
        <v>144</v>
      </c>
      <c r="I5699" t="s">
        <v>136</v>
      </c>
      <c r="J5699" t="s">
        <v>137</v>
      </c>
      <c r="K5699" t="s">
        <v>138</v>
      </c>
      <c r="L5699" t="s">
        <v>16485</v>
      </c>
      <c r="M5699" t="s">
        <v>16486</v>
      </c>
      <c r="N5699">
        <v>3.3933333330000002</v>
      </c>
      <c r="O5699">
        <v>0</v>
      </c>
      <c r="P5699">
        <v>90</v>
      </c>
      <c r="Q5699">
        <v>0</v>
      </c>
      <c r="R5699">
        <v>0</v>
      </c>
      <c r="S5699">
        <v>0</v>
      </c>
      <c r="T5699">
        <v>2</v>
      </c>
      <c r="U5699">
        <v>0</v>
      </c>
      <c r="V5699">
        <v>0</v>
      </c>
      <c r="W5699">
        <v>0</v>
      </c>
      <c r="X5699">
        <v>122.71551471480399</v>
      </c>
      <c r="Y5699">
        <v>0</v>
      </c>
      <c r="Z5699">
        <v>0</v>
      </c>
      <c r="AA5699">
        <v>0</v>
      </c>
      <c r="AB5699">
        <v>2.3574326087896589</v>
      </c>
      <c r="AC5699">
        <v>0</v>
      </c>
      <c r="AD5699">
        <v>0</v>
      </c>
      <c r="AE5699">
        <v>125.07294732359365</v>
      </c>
    </row>
    <row r="5700" spans="1:31" x14ac:dyDescent="0.3">
      <c r="A5700">
        <v>2445650</v>
      </c>
      <c r="B5700">
        <v>1</v>
      </c>
      <c r="C5700" t="s">
        <v>80</v>
      </c>
      <c r="D5700" t="s">
        <v>84</v>
      </c>
      <c r="E5700" t="s">
        <v>147</v>
      </c>
      <c r="F5700" t="s">
        <v>16487</v>
      </c>
      <c r="G5700" t="s">
        <v>219</v>
      </c>
      <c r="H5700" t="s">
        <v>135</v>
      </c>
      <c r="I5700" t="s">
        <v>136</v>
      </c>
      <c r="J5700" t="s">
        <v>3</v>
      </c>
      <c r="K5700" t="s">
        <v>138</v>
      </c>
      <c r="L5700" t="s">
        <v>16488</v>
      </c>
      <c r="M5700" t="s">
        <v>16489</v>
      </c>
      <c r="N5700">
        <v>0.646666666</v>
      </c>
      <c r="O5700">
        <v>0</v>
      </c>
      <c r="P5700">
        <v>1574</v>
      </c>
      <c r="Q5700">
        <v>0</v>
      </c>
      <c r="R5700">
        <v>0</v>
      </c>
      <c r="S5700">
        <v>0</v>
      </c>
      <c r="T5700">
        <v>112</v>
      </c>
      <c r="U5700">
        <v>0</v>
      </c>
      <c r="V5700">
        <v>0</v>
      </c>
      <c r="W5700">
        <v>0</v>
      </c>
      <c r="X5700">
        <v>265.62037106629566</v>
      </c>
      <c r="Y5700">
        <v>0</v>
      </c>
      <c r="Z5700">
        <v>0</v>
      </c>
      <c r="AA5700">
        <v>0</v>
      </c>
      <c r="AB5700">
        <v>53.930838978229275</v>
      </c>
      <c r="AC5700">
        <v>0</v>
      </c>
      <c r="AD5700">
        <v>0</v>
      </c>
      <c r="AE5700">
        <v>319.55121004452496</v>
      </c>
    </row>
    <row r="5701" spans="1:31" x14ac:dyDescent="0.3">
      <c r="A5701">
        <v>2445652</v>
      </c>
      <c r="B5701">
        <v>1</v>
      </c>
      <c r="C5701" t="s">
        <v>80</v>
      </c>
      <c r="D5701" t="s">
        <v>84</v>
      </c>
      <c r="E5701" t="s">
        <v>141</v>
      </c>
      <c r="F5701" t="s">
        <v>16490</v>
      </c>
      <c r="G5701" t="s">
        <v>226</v>
      </c>
      <c r="H5701" t="s">
        <v>144</v>
      </c>
      <c r="I5701" t="s">
        <v>136</v>
      </c>
      <c r="J5701" t="s">
        <v>137</v>
      </c>
      <c r="K5701" t="s">
        <v>162</v>
      </c>
      <c r="L5701" t="s">
        <v>16491</v>
      </c>
      <c r="M5701" t="s">
        <v>16492</v>
      </c>
      <c r="N5701">
        <v>2.3975</v>
      </c>
      <c r="O5701">
        <v>0</v>
      </c>
      <c r="P5701">
        <v>195</v>
      </c>
      <c r="Q5701">
        <v>0</v>
      </c>
      <c r="R5701">
        <v>0</v>
      </c>
      <c r="S5701">
        <v>0</v>
      </c>
      <c r="T5701">
        <v>10</v>
      </c>
      <c r="U5701">
        <v>0</v>
      </c>
      <c r="V5701">
        <v>0</v>
      </c>
      <c r="W5701">
        <v>0</v>
      </c>
      <c r="X5701">
        <v>123.28007859820032</v>
      </c>
      <c r="Y5701">
        <v>0</v>
      </c>
      <c r="Z5701">
        <v>0</v>
      </c>
      <c r="AA5701">
        <v>0</v>
      </c>
      <c r="AB5701">
        <v>47.798089032057725</v>
      </c>
      <c r="AC5701">
        <v>0</v>
      </c>
      <c r="AD5701">
        <v>0</v>
      </c>
      <c r="AE5701">
        <v>171.07816763025804</v>
      </c>
    </row>
    <row r="5702" spans="1:31" x14ac:dyDescent="0.3">
      <c r="A5702">
        <v>2445653</v>
      </c>
      <c r="B5702">
        <v>1</v>
      </c>
      <c r="C5702" t="s">
        <v>80</v>
      </c>
      <c r="D5702" t="s">
        <v>95</v>
      </c>
      <c r="E5702" t="s">
        <v>284</v>
      </c>
      <c r="F5702" t="s">
        <v>1797</v>
      </c>
      <c r="G5702" t="s">
        <v>149</v>
      </c>
      <c r="H5702" t="s">
        <v>135</v>
      </c>
      <c r="I5702" t="s">
        <v>136</v>
      </c>
      <c r="J5702" t="s">
        <v>137</v>
      </c>
      <c r="K5702" t="s">
        <v>138</v>
      </c>
      <c r="L5702" t="s">
        <v>16493</v>
      </c>
      <c r="M5702" t="s">
        <v>16494</v>
      </c>
      <c r="N5702">
        <v>0.170583333</v>
      </c>
      <c r="O5702">
        <v>5</v>
      </c>
      <c r="P5702">
        <v>2555</v>
      </c>
      <c r="Q5702">
        <v>8</v>
      </c>
      <c r="R5702">
        <v>39</v>
      </c>
      <c r="S5702">
        <v>59</v>
      </c>
      <c r="T5702">
        <v>220</v>
      </c>
      <c r="U5702">
        <v>10</v>
      </c>
      <c r="V5702">
        <v>2</v>
      </c>
      <c r="W5702">
        <v>0.23343430811763971</v>
      </c>
      <c r="X5702">
        <v>149.24950366132376</v>
      </c>
      <c r="Y5702">
        <v>17.764314546476427</v>
      </c>
      <c r="Z5702">
        <v>0.80287628693576807</v>
      </c>
      <c r="AA5702">
        <v>164.14947271714075</v>
      </c>
      <c r="AB5702">
        <v>61.531305824732563</v>
      </c>
      <c r="AC5702">
        <v>133.98909960137709</v>
      </c>
      <c r="AD5702">
        <v>1.6719841406975275</v>
      </c>
      <c r="AE5702">
        <v>529.39199108680145</v>
      </c>
    </row>
    <row r="5703" spans="1:31" x14ac:dyDescent="0.3">
      <c r="A5703">
        <v>2445656</v>
      </c>
      <c r="B5703">
        <v>1</v>
      </c>
      <c r="C5703" t="s">
        <v>80</v>
      </c>
      <c r="D5703" t="s">
        <v>104</v>
      </c>
      <c r="E5703" t="s">
        <v>141</v>
      </c>
      <c r="F5703" t="s">
        <v>16495</v>
      </c>
      <c r="G5703" t="s">
        <v>366</v>
      </c>
      <c r="H5703" t="s">
        <v>144</v>
      </c>
      <c r="I5703" t="s">
        <v>136</v>
      </c>
      <c r="J5703" t="s">
        <v>137</v>
      </c>
      <c r="K5703" t="s">
        <v>138</v>
      </c>
      <c r="L5703" t="s">
        <v>16496</v>
      </c>
      <c r="M5703" t="s">
        <v>16497</v>
      </c>
      <c r="N5703">
        <v>2.4069444440000001</v>
      </c>
      <c r="O5703">
        <v>0</v>
      </c>
      <c r="P5703">
        <v>221</v>
      </c>
      <c r="Q5703">
        <v>0</v>
      </c>
      <c r="R5703">
        <v>0</v>
      </c>
      <c r="S5703">
        <v>0</v>
      </c>
      <c r="T5703">
        <v>9</v>
      </c>
      <c r="U5703">
        <v>0</v>
      </c>
      <c r="V5703">
        <v>0</v>
      </c>
      <c r="W5703">
        <v>0</v>
      </c>
      <c r="X5703">
        <v>110.05223919791702</v>
      </c>
      <c r="Y5703">
        <v>0</v>
      </c>
      <c r="Z5703">
        <v>0</v>
      </c>
      <c r="AA5703">
        <v>0</v>
      </c>
      <c r="AB5703">
        <v>9.06741817559654</v>
      </c>
      <c r="AC5703">
        <v>0</v>
      </c>
      <c r="AD5703">
        <v>0</v>
      </c>
      <c r="AE5703">
        <v>119.11965737351356</v>
      </c>
    </row>
    <row r="5704" spans="1:31" x14ac:dyDescent="0.3">
      <c r="A5704">
        <v>2445657</v>
      </c>
      <c r="B5704">
        <v>1</v>
      </c>
      <c r="C5704" t="s">
        <v>80</v>
      </c>
      <c r="D5704" t="s">
        <v>85</v>
      </c>
      <c r="E5704" t="s">
        <v>141</v>
      </c>
      <c r="F5704" t="s">
        <v>16498</v>
      </c>
      <c r="G5704" t="s">
        <v>219</v>
      </c>
      <c r="H5704" t="s">
        <v>144</v>
      </c>
      <c r="I5704" t="s">
        <v>136</v>
      </c>
      <c r="J5704" t="s">
        <v>3</v>
      </c>
      <c r="K5704" t="s">
        <v>138</v>
      </c>
      <c r="L5704" t="s">
        <v>16499</v>
      </c>
      <c r="M5704" t="s">
        <v>16500</v>
      </c>
      <c r="N5704">
        <v>1.241944444</v>
      </c>
      <c r="O5704">
        <v>0</v>
      </c>
      <c r="P5704">
        <v>1</v>
      </c>
      <c r="Q5704">
        <v>0</v>
      </c>
      <c r="R5704">
        <v>0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0</v>
      </c>
      <c r="Y5704">
        <v>0</v>
      </c>
      <c r="Z5704">
        <v>0</v>
      </c>
      <c r="AA5704">
        <v>0</v>
      </c>
      <c r="AB5704">
        <v>0</v>
      </c>
      <c r="AC5704">
        <v>0</v>
      </c>
      <c r="AD5704">
        <v>0</v>
      </c>
      <c r="AE5704">
        <v>0</v>
      </c>
    </row>
    <row r="5705" spans="1:31" x14ac:dyDescent="0.3">
      <c r="A5705">
        <v>2445658</v>
      </c>
      <c r="B5705">
        <v>1</v>
      </c>
      <c r="C5705" t="s">
        <v>81</v>
      </c>
      <c r="D5705" t="s">
        <v>118</v>
      </c>
      <c r="E5705" t="s">
        <v>173</v>
      </c>
      <c r="F5705" t="s">
        <v>16501</v>
      </c>
      <c r="G5705" t="s">
        <v>175</v>
      </c>
      <c r="H5705" t="s">
        <v>144</v>
      </c>
      <c r="I5705" t="s">
        <v>136</v>
      </c>
      <c r="J5705" t="s">
        <v>137</v>
      </c>
      <c r="K5705" t="s">
        <v>138</v>
      </c>
      <c r="L5705" t="s">
        <v>16502</v>
      </c>
      <c r="M5705" t="s">
        <v>16503</v>
      </c>
      <c r="N5705">
        <v>1.7044444439999999</v>
      </c>
      <c r="O5705">
        <v>0</v>
      </c>
      <c r="P5705">
        <v>2</v>
      </c>
      <c r="Q5705">
        <v>0</v>
      </c>
      <c r="R5705">
        <v>0</v>
      </c>
      <c r="S5705">
        <v>0</v>
      </c>
      <c r="T5705">
        <v>0</v>
      </c>
      <c r="U5705">
        <v>0</v>
      </c>
      <c r="V5705">
        <v>0</v>
      </c>
      <c r="W5705">
        <v>0</v>
      </c>
      <c r="X5705">
        <v>0.22342829561657507</v>
      </c>
      <c r="Y5705">
        <v>0</v>
      </c>
      <c r="Z5705">
        <v>0</v>
      </c>
      <c r="AA5705">
        <v>0</v>
      </c>
      <c r="AB5705">
        <v>0</v>
      </c>
      <c r="AC5705">
        <v>0</v>
      </c>
      <c r="AD5705">
        <v>0</v>
      </c>
      <c r="AE5705">
        <v>0.22342829561657507</v>
      </c>
    </row>
    <row r="5706" spans="1:31" x14ac:dyDescent="0.3">
      <c r="A5706">
        <v>2445663</v>
      </c>
      <c r="B5706">
        <v>1</v>
      </c>
      <c r="C5706" t="s">
        <v>80</v>
      </c>
      <c r="D5706" t="s">
        <v>103</v>
      </c>
      <c r="E5706" t="s">
        <v>169</v>
      </c>
      <c r="F5706" t="s">
        <v>16504</v>
      </c>
      <c r="G5706" t="s">
        <v>149</v>
      </c>
      <c r="H5706" t="s">
        <v>135</v>
      </c>
      <c r="I5706" t="s">
        <v>136</v>
      </c>
      <c r="J5706" t="s">
        <v>137</v>
      </c>
      <c r="K5706" t="s">
        <v>138</v>
      </c>
      <c r="L5706" t="s">
        <v>16505</v>
      </c>
      <c r="M5706" t="s">
        <v>16506</v>
      </c>
      <c r="N5706">
        <v>0.58611111100000002</v>
      </c>
      <c r="O5706">
        <v>0</v>
      </c>
      <c r="P5706">
        <v>0</v>
      </c>
      <c r="Q5706">
        <v>0</v>
      </c>
      <c r="R5706">
        <v>0</v>
      </c>
      <c r="S5706">
        <v>3</v>
      </c>
      <c r="T5706">
        <v>0</v>
      </c>
      <c r="U5706">
        <v>0</v>
      </c>
      <c r="V5706">
        <v>1</v>
      </c>
      <c r="W5706">
        <v>0</v>
      </c>
      <c r="X5706">
        <v>0</v>
      </c>
      <c r="Y5706">
        <v>0</v>
      </c>
      <c r="Z5706">
        <v>0</v>
      </c>
      <c r="AA5706">
        <v>3.4359865289778506</v>
      </c>
      <c r="AB5706">
        <v>0</v>
      </c>
      <c r="AC5706">
        <v>0</v>
      </c>
      <c r="AD5706">
        <v>5.9286516044751663</v>
      </c>
      <c r="AE5706">
        <v>9.3646381334530169</v>
      </c>
    </row>
    <row r="5707" spans="1:31" x14ac:dyDescent="0.3">
      <c r="A5707">
        <v>2445667</v>
      </c>
      <c r="B5707">
        <v>1</v>
      </c>
      <c r="C5707" t="s">
        <v>80</v>
      </c>
      <c r="D5707" t="s">
        <v>85</v>
      </c>
      <c r="E5707" t="s">
        <v>182</v>
      </c>
      <c r="F5707" t="s">
        <v>2056</v>
      </c>
      <c r="G5707" t="s">
        <v>410</v>
      </c>
      <c r="H5707" t="s">
        <v>144</v>
      </c>
      <c r="I5707" t="s">
        <v>136</v>
      </c>
      <c r="J5707" t="s">
        <v>137</v>
      </c>
      <c r="K5707" t="s">
        <v>138</v>
      </c>
      <c r="L5707" t="s">
        <v>16507</v>
      </c>
      <c r="M5707" t="s">
        <v>16508</v>
      </c>
      <c r="N5707">
        <v>9.3191666659999992</v>
      </c>
      <c r="O5707">
        <v>0</v>
      </c>
      <c r="P5707">
        <v>28</v>
      </c>
      <c r="Q5707">
        <v>0</v>
      </c>
      <c r="R5707">
        <v>0</v>
      </c>
      <c r="S5707">
        <v>0</v>
      </c>
      <c r="T5707">
        <v>3</v>
      </c>
      <c r="U5707">
        <v>0</v>
      </c>
      <c r="V5707">
        <v>0</v>
      </c>
      <c r="W5707">
        <v>0</v>
      </c>
      <c r="X5707">
        <v>81.926517738232633</v>
      </c>
      <c r="Y5707">
        <v>0</v>
      </c>
      <c r="Z5707">
        <v>0</v>
      </c>
      <c r="AA5707">
        <v>0</v>
      </c>
      <c r="AB5707">
        <v>17.132564104853756</v>
      </c>
      <c r="AC5707">
        <v>0</v>
      </c>
      <c r="AD5707">
        <v>0</v>
      </c>
      <c r="AE5707">
        <v>99.059081843086389</v>
      </c>
    </row>
    <row r="5708" spans="1:31" x14ac:dyDescent="0.3">
      <c r="A5708">
        <v>2445668</v>
      </c>
      <c r="B5708">
        <v>1</v>
      </c>
      <c r="C5708" t="s">
        <v>81</v>
      </c>
      <c r="D5708" t="s">
        <v>127</v>
      </c>
      <c r="E5708" t="s">
        <v>141</v>
      </c>
      <c r="F5708" t="s">
        <v>16509</v>
      </c>
      <c r="G5708" t="s">
        <v>156</v>
      </c>
      <c r="H5708" t="s">
        <v>144</v>
      </c>
      <c r="I5708" t="s">
        <v>136</v>
      </c>
      <c r="J5708" t="s">
        <v>137</v>
      </c>
      <c r="K5708" t="s">
        <v>138</v>
      </c>
      <c r="L5708" t="s">
        <v>16510</v>
      </c>
      <c r="M5708" t="s">
        <v>16511</v>
      </c>
      <c r="N5708">
        <v>1.0097222219999999</v>
      </c>
      <c r="O5708">
        <v>0</v>
      </c>
      <c r="P5708">
        <v>80</v>
      </c>
      <c r="Q5708">
        <v>0</v>
      </c>
      <c r="R5708">
        <v>0</v>
      </c>
      <c r="S5708">
        <v>0</v>
      </c>
      <c r="T5708">
        <v>17</v>
      </c>
      <c r="U5708">
        <v>0</v>
      </c>
      <c r="V5708">
        <v>0</v>
      </c>
      <c r="W5708">
        <v>0</v>
      </c>
      <c r="X5708">
        <v>19.58658053176228</v>
      </c>
      <c r="Y5708">
        <v>0</v>
      </c>
      <c r="Z5708">
        <v>0</v>
      </c>
      <c r="AA5708">
        <v>0</v>
      </c>
      <c r="AB5708">
        <v>15.240805147295726</v>
      </c>
      <c r="AC5708">
        <v>0</v>
      </c>
      <c r="AD5708">
        <v>0</v>
      </c>
      <c r="AE5708">
        <v>34.827385679058004</v>
      </c>
    </row>
    <row r="5709" spans="1:31" x14ac:dyDescent="0.3">
      <c r="A5709">
        <v>2445670</v>
      </c>
      <c r="B5709">
        <v>1</v>
      </c>
      <c r="C5709" t="s">
        <v>80</v>
      </c>
      <c r="D5709" t="s">
        <v>97</v>
      </c>
      <c r="E5709" t="s">
        <v>173</v>
      </c>
      <c r="F5709" t="s">
        <v>16512</v>
      </c>
      <c r="G5709" t="s">
        <v>175</v>
      </c>
      <c r="H5709" t="s">
        <v>144</v>
      </c>
      <c r="I5709" t="s">
        <v>136</v>
      </c>
      <c r="J5709" t="s">
        <v>137</v>
      </c>
      <c r="K5709" t="s">
        <v>138</v>
      </c>
      <c r="L5709" t="s">
        <v>16513</v>
      </c>
      <c r="M5709" t="s">
        <v>16514</v>
      </c>
      <c r="N5709">
        <v>4.2755555550000004</v>
      </c>
      <c r="O5709">
        <v>0</v>
      </c>
      <c r="P5709">
        <v>1</v>
      </c>
      <c r="Q5709">
        <v>0</v>
      </c>
      <c r="R5709">
        <v>0</v>
      </c>
      <c r="S5709">
        <v>0</v>
      </c>
      <c r="T5709">
        <v>0</v>
      </c>
      <c r="U5709">
        <v>0</v>
      </c>
      <c r="V5709">
        <v>0</v>
      </c>
      <c r="W5709">
        <v>0</v>
      </c>
      <c r="X5709">
        <v>0.37837785906848465</v>
      </c>
      <c r="Y5709">
        <v>0</v>
      </c>
      <c r="Z5709">
        <v>0</v>
      </c>
      <c r="AA5709">
        <v>0</v>
      </c>
      <c r="AB5709">
        <v>0</v>
      </c>
      <c r="AC5709">
        <v>0</v>
      </c>
      <c r="AD5709">
        <v>0</v>
      </c>
      <c r="AE5709">
        <v>0.37837785906848465</v>
      </c>
    </row>
    <row r="5710" spans="1:31" x14ac:dyDescent="0.3">
      <c r="A5710">
        <v>2445676</v>
      </c>
      <c r="B5710">
        <v>1</v>
      </c>
      <c r="C5710" t="s">
        <v>80</v>
      </c>
      <c r="D5710" t="s">
        <v>103</v>
      </c>
      <c r="E5710" t="s">
        <v>284</v>
      </c>
      <c r="F5710" t="s">
        <v>16515</v>
      </c>
      <c r="G5710" t="s">
        <v>149</v>
      </c>
      <c r="H5710" t="s">
        <v>135</v>
      </c>
      <c r="I5710" t="s">
        <v>136</v>
      </c>
      <c r="J5710" t="s">
        <v>137</v>
      </c>
      <c r="K5710" t="s">
        <v>138</v>
      </c>
      <c r="L5710" t="s">
        <v>16516</v>
      </c>
      <c r="M5710" t="s">
        <v>16517</v>
      </c>
      <c r="N5710">
        <v>6.5613887999999995E-2</v>
      </c>
      <c r="O5710">
        <v>2</v>
      </c>
      <c r="P5710">
        <v>470</v>
      </c>
      <c r="Q5710">
        <v>136</v>
      </c>
      <c r="R5710">
        <v>20</v>
      </c>
      <c r="S5710">
        <v>41</v>
      </c>
      <c r="T5710">
        <v>36</v>
      </c>
      <c r="U5710">
        <v>1</v>
      </c>
      <c r="V5710">
        <v>0</v>
      </c>
      <c r="W5710">
        <v>8.8469923741897077E-2</v>
      </c>
      <c r="X5710">
        <v>7.3963686261385</v>
      </c>
      <c r="Y5710">
        <v>17.957729911397884</v>
      </c>
      <c r="Z5710">
        <v>0.9753404784928108</v>
      </c>
      <c r="AA5710">
        <v>9.937176204069992</v>
      </c>
      <c r="AB5710">
        <v>1.9752445755401877</v>
      </c>
      <c r="AC5710">
        <v>0.52711349528508056</v>
      </c>
      <c r="AD5710">
        <v>0</v>
      </c>
      <c r="AE5710">
        <v>38.857443214666347</v>
      </c>
    </row>
    <row r="5711" spans="1:31" x14ac:dyDescent="0.3">
      <c r="A5711">
        <v>2445681</v>
      </c>
      <c r="B5711">
        <v>1</v>
      </c>
      <c r="C5711" t="s">
        <v>80</v>
      </c>
      <c r="D5711" t="s">
        <v>105</v>
      </c>
      <c r="E5711" t="s">
        <v>173</v>
      </c>
      <c r="F5711" t="s">
        <v>1950</v>
      </c>
      <c r="G5711" t="s">
        <v>179</v>
      </c>
      <c r="H5711" t="s">
        <v>144</v>
      </c>
      <c r="I5711" t="s">
        <v>136</v>
      </c>
      <c r="J5711" t="s">
        <v>137</v>
      </c>
      <c r="K5711" t="s">
        <v>138</v>
      </c>
      <c r="L5711" t="s">
        <v>16518</v>
      </c>
      <c r="M5711" t="s">
        <v>16519</v>
      </c>
      <c r="N5711">
        <v>2.7675000000000001</v>
      </c>
      <c r="O5711">
        <v>0</v>
      </c>
      <c r="P5711">
        <v>0</v>
      </c>
      <c r="Q5711">
        <v>0</v>
      </c>
      <c r="R5711">
        <v>0</v>
      </c>
      <c r="S5711">
        <v>0</v>
      </c>
      <c r="T5711">
        <v>1</v>
      </c>
      <c r="U5711">
        <v>0</v>
      </c>
      <c r="V5711">
        <v>0</v>
      </c>
      <c r="W5711">
        <v>0</v>
      </c>
      <c r="X5711">
        <v>0</v>
      </c>
      <c r="Y5711">
        <v>0</v>
      </c>
      <c r="Z5711">
        <v>0</v>
      </c>
      <c r="AA5711">
        <v>0</v>
      </c>
      <c r="AB5711">
        <v>13.189825407148657</v>
      </c>
      <c r="AC5711">
        <v>0</v>
      </c>
      <c r="AD5711">
        <v>0</v>
      </c>
      <c r="AE5711">
        <v>13.189825407148657</v>
      </c>
    </row>
    <row r="5712" spans="1:31" x14ac:dyDescent="0.3">
      <c r="A5712">
        <v>2445683</v>
      </c>
      <c r="B5712">
        <v>1</v>
      </c>
      <c r="C5712" t="s">
        <v>81</v>
      </c>
      <c r="D5712" t="s">
        <v>123</v>
      </c>
      <c r="E5712" t="s">
        <v>159</v>
      </c>
      <c r="F5712" t="s">
        <v>16520</v>
      </c>
      <c r="G5712" t="s">
        <v>143</v>
      </c>
      <c r="H5712" t="s">
        <v>144</v>
      </c>
      <c r="I5712" t="s">
        <v>136</v>
      </c>
      <c r="J5712" t="s">
        <v>137</v>
      </c>
      <c r="K5712" t="s">
        <v>138</v>
      </c>
      <c r="L5712" t="s">
        <v>16521</v>
      </c>
      <c r="M5712" t="s">
        <v>16522</v>
      </c>
      <c r="N5712">
        <v>1.8305555549999999</v>
      </c>
      <c r="O5712">
        <v>0</v>
      </c>
      <c r="P5712">
        <v>16</v>
      </c>
      <c r="Q5712">
        <v>0</v>
      </c>
      <c r="R5712">
        <v>27</v>
      </c>
      <c r="S5712">
        <v>0</v>
      </c>
      <c r="T5712">
        <v>5</v>
      </c>
      <c r="U5712">
        <v>0</v>
      </c>
      <c r="V5712">
        <v>0</v>
      </c>
      <c r="W5712">
        <v>0</v>
      </c>
      <c r="X5712">
        <v>3.2736279429372552</v>
      </c>
      <c r="Y5712">
        <v>0</v>
      </c>
      <c r="Z5712">
        <v>15.119827321694268</v>
      </c>
      <c r="AA5712">
        <v>0</v>
      </c>
      <c r="AB5712">
        <v>12.393838990921417</v>
      </c>
      <c r="AC5712">
        <v>0</v>
      </c>
      <c r="AD5712">
        <v>0</v>
      </c>
      <c r="AE5712">
        <v>30.78729425555294</v>
      </c>
    </row>
    <row r="5713" spans="1:31" x14ac:dyDescent="0.3">
      <c r="A5713">
        <v>2445687</v>
      </c>
      <c r="B5713">
        <v>1</v>
      </c>
      <c r="C5713" t="s">
        <v>80</v>
      </c>
      <c r="D5713" t="s">
        <v>105</v>
      </c>
      <c r="E5713" t="s">
        <v>141</v>
      </c>
      <c r="F5713" t="s">
        <v>2074</v>
      </c>
      <c r="G5713" t="s">
        <v>366</v>
      </c>
      <c r="H5713" t="s">
        <v>144</v>
      </c>
      <c r="I5713" t="s">
        <v>136</v>
      </c>
      <c r="J5713" t="s">
        <v>137</v>
      </c>
      <c r="K5713" t="s">
        <v>138</v>
      </c>
      <c r="L5713" t="s">
        <v>16523</v>
      </c>
      <c r="M5713" t="s">
        <v>16524</v>
      </c>
      <c r="N5713">
        <v>2.159166666</v>
      </c>
      <c r="O5713">
        <v>0</v>
      </c>
      <c r="P5713">
        <v>270</v>
      </c>
      <c r="Q5713">
        <v>0</v>
      </c>
      <c r="R5713">
        <v>0</v>
      </c>
      <c r="S5713">
        <v>0</v>
      </c>
      <c r="T5713">
        <v>58</v>
      </c>
      <c r="U5713">
        <v>0</v>
      </c>
      <c r="V5713">
        <v>0</v>
      </c>
      <c r="W5713">
        <v>0</v>
      </c>
      <c r="X5713">
        <v>148.30402329433016</v>
      </c>
      <c r="Y5713">
        <v>0</v>
      </c>
      <c r="Z5713">
        <v>0</v>
      </c>
      <c r="AA5713">
        <v>0</v>
      </c>
      <c r="AB5713">
        <v>180.09200391126214</v>
      </c>
      <c r="AC5713">
        <v>0</v>
      </c>
      <c r="AD5713">
        <v>0</v>
      </c>
      <c r="AE5713">
        <v>328.3960272055923</v>
      </c>
    </row>
    <row r="5714" spans="1:31" x14ac:dyDescent="0.3">
      <c r="A5714">
        <v>2445688</v>
      </c>
      <c r="B5714">
        <v>1</v>
      </c>
      <c r="C5714" t="s">
        <v>80</v>
      </c>
      <c r="D5714" t="s">
        <v>99</v>
      </c>
      <c r="E5714" t="s">
        <v>182</v>
      </c>
      <c r="F5714" t="s">
        <v>16525</v>
      </c>
      <c r="G5714" t="s">
        <v>259</v>
      </c>
      <c r="H5714" t="s">
        <v>144</v>
      </c>
      <c r="I5714" t="s">
        <v>136</v>
      </c>
      <c r="J5714" t="s">
        <v>137</v>
      </c>
      <c r="K5714" t="s">
        <v>138</v>
      </c>
      <c r="L5714" t="s">
        <v>16526</v>
      </c>
      <c r="M5714" t="s">
        <v>16527</v>
      </c>
      <c r="N5714">
        <v>0.78</v>
      </c>
      <c r="O5714">
        <v>0</v>
      </c>
      <c r="P5714">
        <v>38</v>
      </c>
      <c r="Q5714">
        <v>0</v>
      </c>
      <c r="R5714">
        <v>0</v>
      </c>
      <c r="S5714">
        <v>0</v>
      </c>
      <c r="T5714">
        <v>1</v>
      </c>
      <c r="U5714">
        <v>0</v>
      </c>
      <c r="V5714">
        <v>0</v>
      </c>
      <c r="W5714">
        <v>0</v>
      </c>
      <c r="X5714">
        <v>7.9959379101137573</v>
      </c>
      <c r="Y5714">
        <v>0</v>
      </c>
      <c r="Z5714">
        <v>0</v>
      </c>
      <c r="AA5714">
        <v>0</v>
      </c>
      <c r="AB5714">
        <v>1.6519998119695201</v>
      </c>
      <c r="AC5714">
        <v>0</v>
      </c>
      <c r="AD5714">
        <v>0</v>
      </c>
      <c r="AE5714">
        <v>9.6479377220832774</v>
      </c>
    </row>
    <row r="5715" spans="1:31" x14ac:dyDescent="0.3">
      <c r="A5715">
        <v>2445693</v>
      </c>
      <c r="B5715">
        <v>1</v>
      </c>
      <c r="C5715" t="s">
        <v>80</v>
      </c>
      <c r="D5715" t="s">
        <v>83</v>
      </c>
      <c r="E5715" t="s">
        <v>159</v>
      </c>
      <c r="F5715" t="s">
        <v>16528</v>
      </c>
      <c r="G5715" t="s">
        <v>143</v>
      </c>
      <c r="H5715" t="s">
        <v>144</v>
      </c>
      <c r="I5715" t="s">
        <v>136</v>
      </c>
      <c r="J5715" t="s">
        <v>137</v>
      </c>
      <c r="K5715" t="s">
        <v>138</v>
      </c>
      <c r="L5715" t="s">
        <v>16529</v>
      </c>
      <c r="M5715" t="s">
        <v>16530</v>
      </c>
      <c r="N5715">
        <v>2.758611111</v>
      </c>
      <c r="O5715">
        <v>0</v>
      </c>
      <c r="P5715">
        <v>0</v>
      </c>
      <c r="Q5715">
        <v>0</v>
      </c>
      <c r="R5715">
        <v>0</v>
      </c>
      <c r="S5715">
        <v>0</v>
      </c>
      <c r="T5715">
        <v>103</v>
      </c>
      <c r="U5715">
        <v>0</v>
      </c>
      <c r="V5715">
        <v>4</v>
      </c>
      <c r="W5715">
        <v>0</v>
      </c>
      <c r="X5715">
        <v>0</v>
      </c>
      <c r="Y5715">
        <v>0</v>
      </c>
      <c r="Z5715">
        <v>0</v>
      </c>
      <c r="AA5715">
        <v>0</v>
      </c>
      <c r="AB5715">
        <v>281.01568098320666</v>
      </c>
      <c r="AC5715">
        <v>0</v>
      </c>
      <c r="AD5715">
        <v>160.24336908689708</v>
      </c>
      <c r="AE5715">
        <v>441.25905007010374</v>
      </c>
    </row>
    <row r="5716" spans="1:31" x14ac:dyDescent="0.3">
      <c r="A5716">
        <v>2445695</v>
      </c>
      <c r="B5716">
        <v>1</v>
      </c>
      <c r="C5716" t="s">
        <v>80</v>
      </c>
      <c r="D5716" t="s">
        <v>90</v>
      </c>
      <c r="E5716" t="s">
        <v>173</v>
      </c>
      <c r="F5716" t="s">
        <v>16531</v>
      </c>
      <c r="G5716" t="s">
        <v>175</v>
      </c>
      <c r="H5716" t="s">
        <v>144</v>
      </c>
      <c r="I5716" t="s">
        <v>136</v>
      </c>
      <c r="J5716" t="s">
        <v>137</v>
      </c>
      <c r="K5716" t="s">
        <v>138</v>
      </c>
      <c r="L5716" t="s">
        <v>16532</v>
      </c>
      <c r="M5716" t="s">
        <v>16533</v>
      </c>
      <c r="N5716">
        <v>1.2980555549999999</v>
      </c>
      <c r="O5716">
        <v>0</v>
      </c>
      <c r="P5716">
        <v>5</v>
      </c>
      <c r="Q5716">
        <v>0</v>
      </c>
      <c r="R5716">
        <v>0</v>
      </c>
      <c r="S5716">
        <v>0</v>
      </c>
      <c r="T5716">
        <v>0</v>
      </c>
      <c r="U5716">
        <v>0</v>
      </c>
      <c r="V5716">
        <v>0</v>
      </c>
      <c r="W5716">
        <v>0</v>
      </c>
      <c r="X5716">
        <v>2.5126965155517995</v>
      </c>
      <c r="Y5716">
        <v>0</v>
      </c>
      <c r="Z5716">
        <v>0</v>
      </c>
      <c r="AA5716">
        <v>0</v>
      </c>
      <c r="AB5716">
        <v>0</v>
      </c>
      <c r="AC5716">
        <v>0</v>
      </c>
      <c r="AD5716">
        <v>0</v>
      </c>
      <c r="AE5716">
        <v>2.5126965155517995</v>
      </c>
    </row>
    <row r="5717" spans="1:31" x14ac:dyDescent="0.3">
      <c r="A5717">
        <v>2445698</v>
      </c>
      <c r="B5717">
        <v>1</v>
      </c>
      <c r="C5717" t="s">
        <v>80</v>
      </c>
      <c r="D5717" t="s">
        <v>103</v>
      </c>
      <c r="E5717" t="s">
        <v>169</v>
      </c>
      <c r="F5717" t="s">
        <v>16534</v>
      </c>
      <c r="G5717" t="s">
        <v>149</v>
      </c>
      <c r="H5717" t="s">
        <v>135</v>
      </c>
      <c r="I5717" t="s">
        <v>136</v>
      </c>
      <c r="J5717" t="s">
        <v>137</v>
      </c>
      <c r="K5717" t="s">
        <v>138</v>
      </c>
      <c r="L5717" t="s">
        <v>16535</v>
      </c>
      <c r="M5717" t="s">
        <v>16536</v>
      </c>
      <c r="N5717">
        <v>0.164444444</v>
      </c>
      <c r="O5717">
        <v>2</v>
      </c>
      <c r="P5717">
        <v>1893</v>
      </c>
      <c r="Q5717">
        <v>51</v>
      </c>
      <c r="R5717">
        <v>167</v>
      </c>
      <c r="S5717">
        <v>26</v>
      </c>
      <c r="T5717">
        <v>247</v>
      </c>
      <c r="U5717">
        <v>9</v>
      </c>
      <c r="V5717">
        <v>0</v>
      </c>
      <c r="W5717">
        <v>0.54357057437282763</v>
      </c>
      <c r="X5717">
        <v>109.83211747267262</v>
      </c>
      <c r="Y5717">
        <v>33.043910597419057</v>
      </c>
      <c r="Z5717">
        <v>18.452367778917978</v>
      </c>
      <c r="AA5717">
        <v>34.898004125089813</v>
      </c>
      <c r="AB5717">
        <v>48.647483261258621</v>
      </c>
      <c r="AC5717">
        <v>235.69571104832428</v>
      </c>
      <c r="AD5717">
        <v>0</v>
      </c>
      <c r="AE5717">
        <v>481.1131648580552</v>
      </c>
    </row>
    <row r="5718" spans="1:31" x14ac:dyDescent="0.3">
      <c r="A5718">
        <v>2445700</v>
      </c>
      <c r="B5718">
        <v>1</v>
      </c>
      <c r="C5718" t="s">
        <v>81</v>
      </c>
      <c r="D5718" t="s">
        <v>127</v>
      </c>
      <c r="E5718" t="s">
        <v>147</v>
      </c>
      <c r="F5718" t="s">
        <v>16537</v>
      </c>
      <c r="G5718" t="s">
        <v>381</v>
      </c>
      <c r="H5718" t="s">
        <v>135</v>
      </c>
      <c r="I5718" t="s">
        <v>136</v>
      </c>
      <c r="J5718" t="s">
        <v>137</v>
      </c>
      <c r="K5718" t="s">
        <v>162</v>
      </c>
      <c r="L5718" t="s">
        <v>16538</v>
      </c>
      <c r="M5718" t="s">
        <v>16539</v>
      </c>
      <c r="N5718">
        <v>0.20583333300000001</v>
      </c>
      <c r="O5718">
        <v>0</v>
      </c>
      <c r="P5718">
        <v>40</v>
      </c>
      <c r="Q5718">
        <v>0</v>
      </c>
      <c r="R5718">
        <v>6</v>
      </c>
      <c r="S5718">
        <v>0</v>
      </c>
      <c r="T5718">
        <v>7</v>
      </c>
      <c r="U5718">
        <v>0</v>
      </c>
      <c r="V5718">
        <v>0</v>
      </c>
      <c r="W5718">
        <v>0</v>
      </c>
      <c r="X5718">
        <v>1.2916185491444365</v>
      </c>
      <c r="Y5718">
        <v>0</v>
      </c>
      <c r="Z5718">
        <v>0.13751899625505884</v>
      </c>
      <c r="AA5718">
        <v>0</v>
      </c>
      <c r="AB5718">
        <v>0.5020347422118514</v>
      </c>
      <c r="AC5718">
        <v>0</v>
      </c>
      <c r="AD5718">
        <v>0</v>
      </c>
      <c r="AE5718">
        <v>1.9311722876113468</v>
      </c>
    </row>
    <row r="5719" spans="1:31" x14ac:dyDescent="0.3">
      <c r="A5719">
        <v>2445702</v>
      </c>
      <c r="B5719">
        <v>1</v>
      </c>
      <c r="C5719" t="s">
        <v>80</v>
      </c>
      <c r="D5719" t="s">
        <v>82</v>
      </c>
      <c r="E5719" t="s">
        <v>173</v>
      </c>
      <c r="F5719" t="s">
        <v>16540</v>
      </c>
      <c r="G5719" t="s">
        <v>179</v>
      </c>
      <c r="H5719" t="s">
        <v>144</v>
      </c>
      <c r="I5719" t="s">
        <v>136</v>
      </c>
      <c r="J5719" t="s">
        <v>137</v>
      </c>
      <c r="K5719" t="s">
        <v>138</v>
      </c>
      <c r="L5719" t="s">
        <v>16541</v>
      </c>
      <c r="M5719" t="s">
        <v>16542</v>
      </c>
      <c r="N5719">
        <v>1.021666666</v>
      </c>
      <c r="O5719">
        <v>0</v>
      </c>
      <c r="P5719">
        <v>17</v>
      </c>
      <c r="Q5719">
        <v>0</v>
      </c>
      <c r="R5719">
        <v>0</v>
      </c>
      <c r="S5719">
        <v>0</v>
      </c>
      <c r="T5719">
        <v>1</v>
      </c>
      <c r="U5719">
        <v>0</v>
      </c>
      <c r="V5719">
        <v>0</v>
      </c>
      <c r="W5719">
        <v>0</v>
      </c>
      <c r="X5719">
        <v>6.7279975626775288</v>
      </c>
      <c r="Y5719">
        <v>0</v>
      </c>
      <c r="Z5719">
        <v>0</v>
      </c>
      <c r="AA5719">
        <v>0</v>
      </c>
      <c r="AB5719">
        <v>2.1457559162069666</v>
      </c>
      <c r="AC5719">
        <v>0</v>
      </c>
      <c r="AD5719">
        <v>0</v>
      </c>
      <c r="AE5719">
        <v>8.8737534788844954</v>
      </c>
    </row>
    <row r="5720" spans="1:31" x14ac:dyDescent="0.3">
      <c r="A5720">
        <v>2445709</v>
      </c>
      <c r="B5720">
        <v>1</v>
      </c>
      <c r="C5720" t="s">
        <v>81</v>
      </c>
      <c r="D5720" t="s">
        <v>128</v>
      </c>
      <c r="E5720" t="s">
        <v>173</v>
      </c>
      <c r="F5720" t="s">
        <v>16543</v>
      </c>
      <c r="G5720" t="s">
        <v>461</v>
      </c>
      <c r="H5720" t="s">
        <v>144</v>
      </c>
      <c r="I5720" t="s">
        <v>136</v>
      </c>
      <c r="J5720" t="s">
        <v>137</v>
      </c>
      <c r="K5720" t="s">
        <v>138</v>
      </c>
      <c r="L5720" t="s">
        <v>16544</v>
      </c>
      <c r="M5720" t="s">
        <v>16545</v>
      </c>
      <c r="N5720">
        <v>0.97777777700000001</v>
      </c>
      <c r="O5720">
        <v>0</v>
      </c>
      <c r="P5720">
        <v>2</v>
      </c>
      <c r="Q5720">
        <v>0</v>
      </c>
      <c r="R5720">
        <v>0</v>
      </c>
      <c r="S5720">
        <v>0</v>
      </c>
      <c r="T5720">
        <v>0</v>
      </c>
      <c r="U5720">
        <v>0</v>
      </c>
      <c r="V5720">
        <v>0</v>
      </c>
      <c r="W5720">
        <v>0</v>
      </c>
      <c r="X5720">
        <v>1.6080254543601478</v>
      </c>
      <c r="Y5720">
        <v>0</v>
      </c>
      <c r="Z5720">
        <v>0</v>
      </c>
      <c r="AA5720">
        <v>0</v>
      </c>
      <c r="AB5720">
        <v>0</v>
      </c>
      <c r="AC5720">
        <v>0</v>
      </c>
      <c r="AD5720">
        <v>0</v>
      </c>
      <c r="AE5720">
        <v>1.6080254543601478</v>
      </c>
    </row>
    <row r="5721" spans="1:31" x14ac:dyDescent="0.3">
      <c r="A5721">
        <v>2445711</v>
      </c>
      <c r="B5721">
        <v>1</v>
      </c>
      <c r="C5721" t="s">
        <v>80</v>
      </c>
      <c r="D5721" t="s">
        <v>104</v>
      </c>
      <c r="E5721" t="s">
        <v>169</v>
      </c>
      <c r="F5721" t="s">
        <v>4190</v>
      </c>
      <c r="G5721" t="s">
        <v>161</v>
      </c>
      <c r="H5721" t="s">
        <v>135</v>
      </c>
      <c r="I5721" t="s">
        <v>136</v>
      </c>
      <c r="J5721" t="s">
        <v>137</v>
      </c>
      <c r="K5721" t="s">
        <v>162</v>
      </c>
      <c r="L5721" t="s">
        <v>16546</v>
      </c>
      <c r="M5721" t="s">
        <v>16547</v>
      </c>
      <c r="N5721">
        <v>1.8602777770000001</v>
      </c>
      <c r="O5721">
        <v>9</v>
      </c>
      <c r="P5721">
        <v>473</v>
      </c>
      <c r="Q5721">
        <v>6</v>
      </c>
      <c r="R5721">
        <v>18</v>
      </c>
      <c r="S5721">
        <v>11</v>
      </c>
      <c r="T5721">
        <v>37</v>
      </c>
      <c r="U5721">
        <v>0</v>
      </c>
      <c r="V5721">
        <v>0</v>
      </c>
      <c r="W5721">
        <v>138.01289924015956</v>
      </c>
      <c r="X5721">
        <v>590.39070007300302</v>
      </c>
      <c r="Y5721">
        <v>9.1942088529951302</v>
      </c>
      <c r="Z5721">
        <v>18.16498163295978</v>
      </c>
      <c r="AA5721">
        <v>212.61035997760686</v>
      </c>
      <c r="AB5721">
        <v>173.1189697647558</v>
      </c>
      <c r="AC5721">
        <v>0</v>
      </c>
      <c r="AD5721">
        <v>0</v>
      </c>
      <c r="AE5721">
        <v>1141.4921195414802</v>
      </c>
    </row>
    <row r="5722" spans="1:31" x14ac:dyDescent="0.3">
      <c r="A5722">
        <v>2445713</v>
      </c>
      <c r="B5722">
        <v>1</v>
      </c>
      <c r="C5722" t="s">
        <v>80</v>
      </c>
      <c r="D5722" t="s">
        <v>82</v>
      </c>
      <c r="E5722" t="s">
        <v>159</v>
      </c>
      <c r="F5722" t="s">
        <v>16548</v>
      </c>
      <c r="G5722" t="s">
        <v>226</v>
      </c>
      <c r="H5722" t="s">
        <v>144</v>
      </c>
      <c r="I5722" t="s">
        <v>136</v>
      </c>
      <c r="J5722" t="s">
        <v>137</v>
      </c>
      <c r="K5722" t="s">
        <v>162</v>
      </c>
      <c r="L5722" t="s">
        <v>16549</v>
      </c>
      <c r="M5722" t="s">
        <v>16550</v>
      </c>
      <c r="N5722">
        <v>4.3536111110000002</v>
      </c>
      <c r="O5722">
        <v>0</v>
      </c>
      <c r="P5722">
        <v>1047</v>
      </c>
      <c r="Q5722">
        <v>0</v>
      </c>
      <c r="R5722">
        <v>0</v>
      </c>
      <c r="S5722">
        <v>0</v>
      </c>
      <c r="T5722">
        <v>36</v>
      </c>
      <c r="U5722">
        <v>0</v>
      </c>
      <c r="V5722">
        <v>0</v>
      </c>
      <c r="W5722">
        <v>0</v>
      </c>
      <c r="X5722">
        <v>1311.0355178041843</v>
      </c>
      <c r="Y5722">
        <v>0</v>
      </c>
      <c r="Z5722">
        <v>0</v>
      </c>
      <c r="AA5722">
        <v>0</v>
      </c>
      <c r="AB5722">
        <v>75.686561860184668</v>
      </c>
      <c r="AC5722">
        <v>0</v>
      </c>
      <c r="AD5722">
        <v>0</v>
      </c>
      <c r="AE5722">
        <v>1386.7220796643689</v>
      </c>
    </row>
    <row r="5723" spans="1:31" x14ac:dyDescent="0.3">
      <c r="A5723">
        <v>2445714</v>
      </c>
      <c r="B5723">
        <v>1</v>
      </c>
      <c r="C5723" t="s">
        <v>81</v>
      </c>
      <c r="D5723" t="s">
        <v>112</v>
      </c>
      <c r="E5723" t="s">
        <v>141</v>
      </c>
      <c r="F5723" t="s">
        <v>16551</v>
      </c>
      <c r="G5723" t="s">
        <v>246</v>
      </c>
      <c r="H5723" t="s">
        <v>144</v>
      </c>
      <c r="I5723" t="s">
        <v>136</v>
      </c>
      <c r="J5723" t="s">
        <v>137</v>
      </c>
      <c r="K5723" t="s">
        <v>138</v>
      </c>
      <c r="L5723" t="s">
        <v>16552</v>
      </c>
      <c r="M5723" t="s">
        <v>16553</v>
      </c>
      <c r="N5723">
        <v>2.5425</v>
      </c>
      <c r="O5723">
        <v>0</v>
      </c>
      <c r="P5723">
        <v>174</v>
      </c>
      <c r="Q5723">
        <v>0</v>
      </c>
      <c r="R5723">
        <v>9</v>
      </c>
      <c r="S5723">
        <v>0</v>
      </c>
      <c r="T5723">
        <v>14</v>
      </c>
      <c r="U5723">
        <v>0</v>
      </c>
      <c r="V5723">
        <v>0</v>
      </c>
      <c r="W5723">
        <v>0</v>
      </c>
      <c r="X5723">
        <v>101.27340619333863</v>
      </c>
      <c r="Y5723">
        <v>0</v>
      </c>
      <c r="Z5723">
        <v>0.19651820348349963</v>
      </c>
      <c r="AA5723">
        <v>0</v>
      </c>
      <c r="AB5723">
        <v>29.366020087919249</v>
      </c>
      <c r="AC5723">
        <v>0</v>
      </c>
      <c r="AD5723">
        <v>0</v>
      </c>
      <c r="AE5723">
        <v>130.83594448474139</v>
      </c>
    </row>
    <row r="5724" spans="1:31" x14ac:dyDescent="0.3">
      <c r="A5724">
        <v>2445716</v>
      </c>
      <c r="B5724">
        <v>1</v>
      </c>
      <c r="C5724" t="s">
        <v>80</v>
      </c>
      <c r="D5724" t="s">
        <v>82</v>
      </c>
      <c r="E5724" t="s">
        <v>173</v>
      </c>
      <c r="F5724" t="s">
        <v>16554</v>
      </c>
      <c r="G5724" t="s">
        <v>179</v>
      </c>
      <c r="H5724" t="s">
        <v>144</v>
      </c>
      <c r="I5724" t="s">
        <v>136</v>
      </c>
      <c r="J5724" t="s">
        <v>137</v>
      </c>
      <c r="K5724" t="s">
        <v>138</v>
      </c>
      <c r="L5724" t="s">
        <v>16555</v>
      </c>
      <c r="M5724" t="s">
        <v>16556</v>
      </c>
      <c r="N5724">
        <v>2.738611111</v>
      </c>
      <c r="O5724">
        <v>0</v>
      </c>
      <c r="P5724">
        <v>8</v>
      </c>
      <c r="Q5724">
        <v>0</v>
      </c>
      <c r="R5724">
        <v>0</v>
      </c>
      <c r="S5724">
        <v>0</v>
      </c>
      <c r="T5724">
        <v>3</v>
      </c>
      <c r="U5724">
        <v>0</v>
      </c>
      <c r="V5724">
        <v>0</v>
      </c>
      <c r="W5724">
        <v>0</v>
      </c>
      <c r="X5724">
        <v>9.2218366502278801</v>
      </c>
      <c r="Y5724">
        <v>0</v>
      </c>
      <c r="Z5724">
        <v>0</v>
      </c>
      <c r="AA5724">
        <v>0</v>
      </c>
      <c r="AB5724">
        <v>4.0816256958080812</v>
      </c>
      <c r="AC5724">
        <v>0</v>
      </c>
      <c r="AD5724">
        <v>0</v>
      </c>
      <c r="AE5724">
        <v>13.30346234603596</v>
      </c>
    </row>
    <row r="5725" spans="1:31" x14ac:dyDescent="0.3">
      <c r="A5725">
        <v>2445717</v>
      </c>
      <c r="B5725">
        <v>1</v>
      </c>
      <c r="C5725" t="s">
        <v>80</v>
      </c>
      <c r="D5725" t="s">
        <v>96</v>
      </c>
      <c r="E5725" t="s">
        <v>173</v>
      </c>
      <c r="F5725" t="s">
        <v>16557</v>
      </c>
      <c r="G5725" t="s">
        <v>175</v>
      </c>
      <c r="H5725" t="s">
        <v>144</v>
      </c>
      <c r="I5725" t="s">
        <v>136</v>
      </c>
      <c r="J5725" t="s">
        <v>137</v>
      </c>
      <c r="K5725" t="s">
        <v>138</v>
      </c>
      <c r="L5725" t="s">
        <v>16558</v>
      </c>
      <c r="M5725" t="s">
        <v>16559</v>
      </c>
      <c r="N5725">
        <v>1.471666666</v>
      </c>
      <c r="O5725">
        <v>0</v>
      </c>
      <c r="P5725">
        <v>6</v>
      </c>
      <c r="Q5725">
        <v>0</v>
      </c>
      <c r="R5725">
        <v>0</v>
      </c>
      <c r="S5725">
        <v>0</v>
      </c>
      <c r="T5725">
        <v>1</v>
      </c>
      <c r="U5725">
        <v>0</v>
      </c>
      <c r="V5725">
        <v>0</v>
      </c>
      <c r="W5725">
        <v>0</v>
      </c>
      <c r="X5725">
        <v>0.74909412756843041</v>
      </c>
      <c r="Y5725">
        <v>0</v>
      </c>
      <c r="Z5725">
        <v>0</v>
      </c>
      <c r="AA5725">
        <v>0</v>
      </c>
      <c r="AB5725">
        <v>7.1037678064814369E-2</v>
      </c>
      <c r="AC5725">
        <v>0</v>
      </c>
      <c r="AD5725">
        <v>0</v>
      </c>
      <c r="AE5725">
        <v>0.82013180563324473</v>
      </c>
    </row>
    <row r="5726" spans="1:31" x14ac:dyDescent="0.3">
      <c r="A5726">
        <v>2445719</v>
      </c>
      <c r="B5726">
        <v>1</v>
      </c>
      <c r="C5726" t="s">
        <v>80</v>
      </c>
      <c r="D5726" t="s">
        <v>103</v>
      </c>
      <c r="E5726" t="s">
        <v>284</v>
      </c>
      <c r="F5726" t="s">
        <v>16560</v>
      </c>
      <c r="G5726" t="s">
        <v>134</v>
      </c>
      <c r="H5726" t="s">
        <v>135</v>
      </c>
      <c r="I5726" t="s">
        <v>136</v>
      </c>
      <c r="J5726" t="s">
        <v>137</v>
      </c>
      <c r="K5726" t="s">
        <v>138</v>
      </c>
      <c r="L5726" t="s">
        <v>16561</v>
      </c>
      <c r="M5726" t="s">
        <v>16562</v>
      </c>
      <c r="N5726">
        <v>1.7252777770000001</v>
      </c>
      <c r="O5726">
        <v>2</v>
      </c>
      <c r="P5726">
        <v>0</v>
      </c>
      <c r="Q5726">
        <v>21</v>
      </c>
      <c r="R5726">
        <v>0</v>
      </c>
      <c r="S5726">
        <v>8</v>
      </c>
      <c r="T5726">
        <v>0</v>
      </c>
      <c r="U5726">
        <v>0</v>
      </c>
      <c r="V5726">
        <v>0</v>
      </c>
      <c r="W5726">
        <v>10.163135853888615</v>
      </c>
      <c r="X5726">
        <v>0</v>
      </c>
      <c r="Y5726">
        <v>70.203953482313068</v>
      </c>
      <c r="Z5726">
        <v>0</v>
      </c>
      <c r="AA5726">
        <v>11.29653908163054</v>
      </c>
      <c r="AB5726">
        <v>0</v>
      </c>
      <c r="AC5726">
        <v>0</v>
      </c>
      <c r="AD5726">
        <v>0</v>
      </c>
      <c r="AE5726">
        <v>91.663628417832228</v>
      </c>
    </row>
    <row r="5727" spans="1:31" x14ac:dyDescent="0.3">
      <c r="A5727">
        <v>2445725</v>
      </c>
      <c r="B5727">
        <v>1</v>
      </c>
      <c r="C5727" t="s">
        <v>80</v>
      </c>
      <c r="D5727" t="s">
        <v>85</v>
      </c>
      <c r="E5727" t="s">
        <v>173</v>
      </c>
      <c r="F5727" t="s">
        <v>16563</v>
      </c>
      <c r="G5727" t="s">
        <v>219</v>
      </c>
      <c r="H5727" t="s">
        <v>144</v>
      </c>
      <c r="I5727" t="s">
        <v>136</v>
      </c>
      <c r="J5727" t="s">
        <v>3</v>
      </c>
      <c r="K5727" t="s">
        <v>138</v>
      </c>
      <c r="L5727" t="s">
        <v>16564</v>
      </c>
      <c r="M5727" t="s">
        <v>16565</v>
      </c>
      <c r="N5727">
        <v>3.7725</v>
      </c>
      <c r="O5727">
        <v>0</v>
      </c>
      <c r="P5727">
        <v>16</v>
      </c>
      <c r="Q5727">
        <v>0</v>
      </c>
      <c r="R5727">
        <v>0</v>
      </c>
      <c r="S5727">
        <v>0</v>
      </c>
      <c r="T5727">
        <v>2</v>
      </c>
      <c r="U5727">
        <v>0</v>
      </c>
      <c r="V5727">
        <v>0</v>
      </c>
      <c r="W5727">
        <v>0</v>
      </c>
      <c r="X5727">
        <v>14.493160000057884</v>
      </c>
      <c r="Y5727">
        <v>0</v>
      </c>
      <c r="Z5727">
        <v>0</v>
      </c>
      <c r="AA5727">
        <v>0</v>
      </c>
      <c r="AB5727">
        <v>2.17239243285049</v>
      </c>
      <c r="AC5727">
        <v>0</v>
      </c>
      <c r="AD5727">
        <v>0</v>
      </c>
      <c r="AE5727">
        <v>16.665552432908374</v>
      </c>
    </row>
    <row r="5728" spans="1:31" x14ac:dyDescent="0.3">
      <c r="A5728">
        <v>2445726</v>
      </c>
      <c r="B5728">
        <v>1</v>
      </c>
      <c r="C5728" t="s">
        <v>80</v>
      </c>
      <c r="D5728" t="s">
        <v>93</v>
      </c>
      <c r="E5728" t="s">
        <v>141</v>
      </c>
      <c r="F5728" t="s">
        <v>16566</v>
      </c>
      <c r="G5728" t="s">
        <v>143</v>
      </c>
      <c r="H5728" t="s">
        <v>144</v>
      </c>
      <c r="I5728" t="s">
        <v>136</v>
      </c>
      <c r="J5728" t="s">
        <v>137</v>
      </c>
      <c r="K5728" t="s">
        <v>138</v>
      </c>
      <c r="L5728" t="s">
        <v>16567</v>
      </c>
      <c r="M5728" t="s">
        <v>16568</v>
      </c>
      <c r="N5728">
        <v>0.86388888799999997</v>
      </c>
      <c r="O5728">
        <v>0</v>
      </c>
      <c r="P5728">
        <v>20</v>
      </c>
      <c r="Q5728">
        <v>0</v>
      </c>
      <c r="R5728">
        <v>0</v>
      </c>
      <c r="S5728">
        <v>0</v>
      </c>
      <c r="T5728">
        <v>2</v>
      </c>
      <c r="U5728">
        <v>0</v>
      </c>
      <c r="V5728">
        <v>0</v>
      </c>
      <c r="W5728">
        <v>0</v>
      </c>
      <c r="X5728">
        <v>2.6158433821015654</v>
      </c>
      <c r="Y5728">
        <v>0</v>
      </c>
      <c r="Z5728">
        <v>0</v>
      </c>
      <c r="AA5728">
        <v>0</v>
      </c>
      <c r="AB5728">
        <v>3.583294139218407</v>
      </c>
      <c r="AC5728">
        <v>0</v>
      </c>
      <c r="AD5728">
        <v>0</v>
      </c>
      <c r="AE5728">
        <v>6.1991375213199724</v>
      </c>
    </row>
    <row r="5729" spans="1:31" x14ac:dyDescent="0.3">
      <c r="A5729">
        <v>2445727</v>
      </c>
      <c r="B5729">
        <v>1</v>
      </c>
      <c r="C5729" t="s">
        <v>80</v>
      </c>
      <c r="D5729" t="s">
        <v>103</v>
      </c>
      <c r="E5729" t="s">
        <v>169</v>
      </c>
      <c r="F5729" t="s">
        <v>7520</v>
      </c>
      <c r="G5729" t="s">
        <v>149</v>
      </c>
      <c r="H5729" t="s">
        <v>135</v>
      </c>
      <c r="I5729" t="s">
        <v>136</v>
      </c>
      <c r="J5729" t="s">
        <v>137</v>
      </c>
      <c r="K5729" t="s">
        <v>138</v>
      </c>
      <c r="L5729" t="s">
        <v>16569</v>
      </c>
      <c r="M5729" t="s">
        <v>16570</v>
      </c>
      <c r="N5729">
        <v>0.36583333299999998</v>
      </c>
      <c r="O5729">
        <v>0</v>
      </c>
      <c r="P5729">
        <v>27</v>
      </c>
      <c r="Q5729">
        <v>0</v>
      </c>
      <c r="R5729">
        <v>3</v>
      </c>
      <c r="S5729">
        <v>23</v>
      </c>
      <c r="T5729">
        <v>36</v>
      </c>
      <c r="U5729">
        <v>28</v>
      </c>
      <c r="V5729">
        <v>7</v>
      </c>
      <c r="W5729">
        <v>0</v>
      </c>
      <c r="X5729">
        <v>9.1674800746474965</v>
      </c>
      <c r="Y5729">
        <v>0</v>
      </c>
      <c r="Z5729">
        <v>0.19314709824781612</v>
      </c>
      <c r="AA5729">
        <v>114.71168687953018</v>
      </c>
      <c r="AB5729">
        <v>41.186820894610875</v>
      </c>
      <c r="AC5729">
        <v>980.80805133958631</v>
      </c>
      <c r="AD5729">
        <v>182.4293360078928</v>
      </c>
      <c r="AE5729">
        <v>1328.4965222945154</v>
      </c>
    </row>
    <row r="5730" spans="1:31" x14ac:dyDescent="0.3">
      <c r="A5730">
        <v>2445730</v>
      </c>
      <c r="B5730">
        <v>1</v>
      </c>
      <c r="C5730" t="s">
        <v>80</v>
      </c>
      <c r="D5730" t="s">
        <v>103</v>
      </c>
      <c r="E5730" t="s">
        <v>169</v>
      </c>
      <c r="F5730" t="s">
        <v>1728</v>
      </c>
      <c r="G5730" t="s">
        <v>149</v>
      </c>
      <c r="H5730" t="s">
        <v>135</v>
      </c>
      <c r="I5730" t="s">
        <v>136</v>
      </c>
      <c r="J5730" t="s">
        <v>137</v>
      </c>
      <c r="K5730" t="s">
        <v>138</v>
      </c>
      <c r="L5730" t="s">
        <v>16571</v>
      </c>
      <c r="M5730" t="s">
        <v>16572</v>
      </c>
      <c r="N5730">
        <v>0.60555555500000002</v>
      </c>
      <c r="O5730">
        <v>0</v>
      </c>
      <c r="P5730">
        <v>0</v>
      </c>
      <c r="Q5730">
        <v>6</v>
      </c>
      <c r="R5730">
        <v>6</v>
      </c>
      <c r="S5730">
        <v>2</v>
      </c>
      <c r="T5730">
        <v>6</v>
      </c>
      <c r="U5730">
        <v>2</v>
      </c>
      <c r="V5730">
        <v>0</v>
      </c>
      <c r="W5730">
        <v>0</v>
      </c>
      <c r="X5730">
        <v>0</v>
      </c>
      <c r="Y5730">
        <v>17.125257351165921</v>
      </c>
      <c r="Z5730">
        <v>5.1608458001576931</v>
      </c>
      <c r="AA5730">
        <v>3.5745095177290342</v>
      </c>
      <c r="AB5730">
        <v>14.468628663298993</v>
      </c>
      <c r="AC5730">
        <v>177.1295551547351</v>
      </c>
      <c r="AD5730">
        <v>0</v>
      </c>
      <c r="AE5730">
        <v>217.45879648708674</v>
      </c>
    </row>
    <row r="5731" spans="1:31" x14ac:dyDescent="0.3">
      <c r="A5731">
        <v>2445734</v>
      </c>
      <c r="B5731">
        <v>1</v>
      </c>
      <c r="C5731" t="s">
        <v>80</v>
      </c>
      <c r="D5731" t="s">
        <v>108</v>
      </c>
      <c r="E5731" t="s">
        <v>173</v>
      </c>
      <c r="F5731" t="s">
        <v>16573</v>
      </c>
      <c r="G5731" t="s">
        <v>175</v>
      </c>
      <c r="H5731" t="s">
        <v>144</v>
      </c>
      <c r="I5731" t="s">
        <v>136</v>
      </c>
      <c r="J5731" t="s">
        <v>137</v>
      </c>
      <c r="K5731" t="s">
        <v>138</v>
      </c>
      <c r="L5731" t="s">
        <v>16574</v>
      </c>
      <c r="M5731" t="s">
        <v>16575</v>
      </c>
      <c r="N5731">
        <v>1.2236111110000001</v>
      </c>
      <c r="O5731">
        <v>0</v>
      </c>
      <c r="P5731">
        <v>1</v>
      </c>
      <c r="Q5731">
        <v>0</v>
      </c>
      <c r="R5731">
        <v>0</v>
      </c>
      <c r="S5731">
        <v>0</v>
      </c>
      <c r="T5731">
        <v>0</v>
      </c>
      <c r="U5731">
        <v>0</v>
      </c>
      <c r="V5731">
        <v>0</v>
      </c>
      <c r="W5731">
        <v>0</v>
      </c>
      <c r="X5731">
        <v>0.28198227026324485</v>
      </c>
      <c r="Y5731">
        <v>0</v>
      </c>
      <c r="Z5731">
        <v>0</v>
      </c>
      <c r="AA5731">
        <v>0</v>
      </c>
      <c r="AB5731">
        <v>0</v>
      </c>
      <c r="AC5731">
        <v>0</v>
      </c>
      <c r="AD5731">
        <v>0</v>
      </c>
      <c r="AE5731">
        <v>0.28198227026324485</v>
      </c>
    </row>
    <row r="5732" spans="1:31" x14ac:dyDescent="0.3">
      <c r="A5732">
        <v>2445740</v>
      </c>
      <c r="B5732">
        <v>1</v>
      </c>
      <c r="C5732" t="s">
        <v>80</v>
      </c>
      <c r="D5732" t="s">
        <v>83</v>
      </c>
      <c r="E5732" t="s">
        <v>169</v>
      </c>
      <c r="F5732" t="s">
        <v>16576</v>
      </c>
      <c r="G5732" t="s">
        <v>226</v>
      </c>
      <c r="H5732" t="s">
        <v>135</v>
      </c>
      <c r="I5732" t="s">
        <v>136</v>
      </c>
      <c r="J5732" t="s">
        <v>137</v>
      </c>
      <c r="K5732" t="s">
        <v>162</v>
      </c>
      <c r="L5732" t="s">
        <v>16577</v>
      </c>
      <c r="M5732" t="s">
        <v>16578</v>
      </c>
      <c r="N5732">
        <v>0.86138888800000002</v>
      </c>
      <c r="O5732">
        <v>4</v>
      </c>
      <c r="P5732">
        <v>281</v>
      </c>
      <c r="Q5732">
        <v>8</v>
      </c>
      <c r="R5732">
        <v>30</v>
      </c>
      <c r="S5732">
        <v>8</v>
      </c>
      <c r="T5732">
        <v>25</v>
      </c>
      <c r="U5732">
        <v>0</v>
      </c>
      <c r="V5732">
        <v>0</v>
      </c>
      <c r="W5732">
        <v>2.5102098041455427</v>
      </c>
      <c r="X5732">
        <v>61.816471253774999</v>
      </c>
      <c r="Y5732">
        <v>12.094255172643837</v>
      </c>
      <c r="Z5732">
        <v>9.3059050594371975</v>
      </c>
      <c r="AA5732">
        <v>35.046690258595618</v>
      </c>
      <c r="AB5732">
        <v>35.300335017872193</v>
      </c>
      <c r="AC5732">
        <v>0</v>
      </c>
      <c r="AD5732">
        <v>0</v>
      </c>
      <c r="AE5732">
        <v>156.07386656646938</v>
      </c>
    </row>
    <row r="5733" spans="1:31" x14ac:dyDescent="0.3">
      <c r="A5733">
        <v>2445753</v>
      </c>
      <c r="B5733">
        <v>1</v>
      </c>
      <c r="C5733" t="s">
        <v>80</v>
      </c>
      <c r="D5733" t="s">
        <v>90</v>
      </c>
      <c r="E5733" t="s">
        <v>141</v>
      </c>
      <c r="F5733" t="s">
        <v>16579</v>
      </c>
      <c r="G5733" t="s">
        <v>143</v>
      </c>
      <c r="H5733" t="s">
        <v>144</v>
      </c>
      <c r="I5733" t="s">
        <v>136</v>
      </c>
      <c r="J5733" t="s">
        <v>137</v>
      </c>
      <c r="K5733" t="s">
        <v>138</v>
      </c>
      <c r="L5733" t="s">
        <v>16580</v>
      </c>
      <c r="M5733" t="s">
        <v>16581</v>
      </c>
      <c r="N5733">
        <v>0.68555555499999998</v>
      </c>
      <c r="O5733">
        <v>0</v>
      </c>
      <c r="P5733">
        <v>200</v>
      </c>
      <c r="Q5733">
        <v>0</v>
      </c>
      <c r="R5733">
        <v>0</v>
      </c>
      <c r="S5733">
        <v>0</v>
      </c>
      <c r="T5733">
        <v>13</v>
      </c>
      <c r="U5733">
        <v>0</v>
      </c>
      <c r="V5733">
        <v>0</v>
      </c>
      <c r="W5733">
        <v>0</v>
      </c>
      <c r="X5733">
        <v>67.681210781751915</v>
      </c>
      <c r="Y5733">
        <v>0</v>
      </c>
      <c r="Z5733">
        <v>0</v>
      </c>
      <c r="AA5733">
        <v>0</v>
      </c>
      <c r="AB5733">
        <v>11.314829243478652</v>
      </c>
      <c r="AC5733">
        <v>0</v>
      </c>
      <c r="AD5733">
        <v>0</v>
      </c>
      <c r="AE5733">
        <v>78.99604002523057</v>
      </c>
    </row>
    <row r="5734" spans="1:31" x14ac:dyDescent="0.3">
      <c r="A5734">
        <v>2445756</v>
      </c>
      <c r="B5734">
        <v>1</v>
      </c>
      <c r="C5734" t="s">
        <v>80</v>
      </c>
      <c r="D5734" t="s">
        <v>108</v>
      </c>
      <c r="E5734" t="s">
        <v>159</v>
      </c>
      <c r="F5734" t="s">
        <v>16582</v>
      </c>
      <c r="G5734" t="s">
        <v>200</v>
      </c>
      <c r="H5734" t="s">
        <v>144</v>
      </c>
      <c r="I5734" t="s">
        <v>136</v>
      </c>
      <c r="J5734" t="s">
        <v>137</v>
      </c>
      <c r="K5734" t="s">
        <v>138</v>
      </c>
      <c r="L5734" t="s">
        <v>16583</v>
      </c>
      <c r="M5734" t="s">
        <v>16584</v>
      </c>
      <c r="N5734">
        <v>3.7377777769999998</v>
      </c>
      <c r="O5734">
        <v>0</v>
      </c>
      <c r="P5734">
        <v>71</v>
      </c>
      <c r="Q5734">
        <v>0</v>
      </c>
      <c r="R5734">
        <v>23</v>
      </c>
      <c r="S5734">
        <v>0</v>
      </c>
      <c r="T5734">
        <v>4</v>
      </c>
      <c r="U5734">
        <v>0</v>
      </c>
      <c r="V5734">
        <v>0</v>
      </c>
      <c r="W5734">
        <v>0</v>
      </c>
      <c r="X5734">
        <v>37.061729573798416</v>
      </c>
      <c r="Y5734">
        <v>0</v>
      </c>
      <c r="Z5734">
        <v>4.7225808917463912</v>
      </c>
      <c r="AA5734">
        <v>0</v>
      </c>
      <c r="AB5734">
        <v>6.3394694696041975</v>
      </c>
      <c r="AC5734">
        <v>0</v>
      </c>
      <c r="AD5734">
        <v>0</v>
      </c>
      <c r="AE5734">
        <v>48.123779935149003</v>
      </c>
    </row>
    <row r="5735" spans="1:31" x14ac:dyDescent="0.3">
      <c r="A5735">
        <v>2445758</v>
      </c>
      <c r="B5735">
        <v>1</v>
      </c>
      <c r="C5735" t="s">
        <v>80</v>
      </c>
      <c r="D5735" t="s">
        <v>98</v>
      </c>
      <c r="E5735" t="s">
        <v>132</v>
      </c>
      <c r="F5735" t="s">
        <v>16585</v>
      </c>
      <c r="G5735" t="s">
        <v>149</v>
      </c>
      <c r="H5735" t="s">
        <v>135</v>
      </c>
      <c r="I5735" t="s">
        <v>136</v>
      </c>
      <c r="J5735" t="s">
        <v>137</v>
      </c>
      <c r="K5735" t="s">
        <v>138</v>
      </c>
      <c r="L5735" t="s">
        <v>16586</v>
      </c>
      <c r="M5735" t="s">
        <v>16587</v>
      </c>
      <c r="N5735">
        <v>0.27805555500000001</v>
      </c>
      <c r="O5735">
        <v>0</v>
      </c>
      <c r="P5735">
        <v>21</v>
      </c>
      <c r="Q5735">
        <v>12</v>
      </c>
      <c r="R5735">
        <v>125</v>
      </c>
      <c r="S5735">
        <v>4</v>
      </c>
      <c r="T5735">
        <v>34</v>
      </c>
      <c r="U5735">
        <v>2</v>
      </c>
      <c r="V5735">
        <v>0</v>
      </c>
      <c r="W5735">
        <v>0</v>
      </c>
      <c r="X5735">
        <v>3.1832327881188824</v>
      </c>
      <c r="Y5735">
        <v>4.0230843171072976</v>
      </c>
      <c r="Z5735">
        <v>19.036123419299368</v>
      </c>
      <c r="AA5735">
        <v>28.264479812909926</v>
      </c>
      <c r="AB5735">
        <v>23.419718627386764</v>
      </c>
      <c r="AC5735">
        <v>15.448980010856705</v>
      </c>
      <c r="AD5735">
        <v>0</v>
      </c>
      <c r="AE5735">
        <v>93.375618975678947</v>
      </c>
    </row>
    <row r="5736" spans="1:31" x14ac:dyDescent="0.3">
      <c r="A5736">
        <v>2445763</v>
      </c>
      <c r="B5736">
        <v>1</v>
      </c>
      <c r="C5736" t="s">
        <v>80</v>
      </c>
      <c r="D5736" t="s">
        <v>105</v>
      </c>
      <c r="E5736" t="s">
        <v>173</v>
      </c>
      <c r="F5736" t="s">
        <v>16588</v>
      </c>
      <c r="G5736" t="s">
        <v>219</v>
      </c>
      <c r="H5736" t="s">
        <v>144</v>
      </c>
      <c r="I5736" t="s">
        <v>136</v>
      </c>
      <c r="J5736" t="s">
        <v>137</v>
      </c>
      <c r="K5736" t="s">
        <v>138</v>
      </c>
      <c r="L5736" t="s">
        <v>16589</v>
      </c>
      <c r="M5736" t="s">
        <v>16590</v>
      </c>
      <c r="N5736">
        <v>1.4183333330000001</v>
      </c>
      <c r="O5736">
        <v>0</v>
      </c>
      <c r="P5736">
        <v>1</v>
      </c>
      <c r="Q5736">
        <v>0</v>
      </c>
      <c r="R5736">
        <v>0</v>
      </c>
      <c r="S5736">
        <v>0</v>
      </c>
      <c r="T5736">
        <v>0</v>
      </c>
      <c r="U5736">
        <v>0</v>
      </c>
      <c r="V5736">
        <v>0</v>
      </c>
      <c r="W5736">
        <v>0</v>
      </c>
      <c r="X5736">
        <v>1.3783554510408584</v>
      </c>
      <c r="Y5736">
        <v>0</v>
      </c>
      <c r="Z5736">
        <v>0</v>
      </c>
      <c r="AA5736">
        <v>0</v>
      </c>
      <c r="AB5736">
        <v>0</v>
      </c>
      <c r="AC5736">
        <v>0</v>
      </c>
      <c r="AD5736">
        <v>0</v>
      </c>
      <c r="AE5736">
        <v>1.3783554510408584</v>
      </c>
    </row>
    <row r="5737" spans="1:31" x14ac:dyDescent="0.3">
      <c r="A5737">
        <v>2445764</v>
      </c>
      <c r="B5737">
        <v>1</v>
      </c>
      <c r="C5737" t="s">
        <v>80</v>
      </c>
      <c r="D5737" t="s">
        <v>96</v>
      </c>
      <c r="E5737" t="s">
        <v>182</v>
      </c>
      <c r="F5737" t="s">
        <v>16591</v>
      </c>
      <c r="G5737" t="s">
        <v>156</v>
      </c>
      <c r="H5737" t="s">
        <v>144</v>
      </c>
      <c r="I5737" t="s">
        <v>136</v>
      </c>
      <c r="J5737" t="s">
        <v>137</v>
      </c>
      <c r="K5737" t="s">
        <v>138</v>
      </c>
      <c r="L5737" t="s">
        <v>16592</v>
      </c>
      <c r="M5737" t="s">
        <v>16593</v>
      </c>
      <c r="N5737">
        <v>3.5961111109999999</v>
      </c>
      <c r="O5737">
        <v>0</v>
      </c>
      <c r="P5737">
        <v>30</v>
      </c>
      <c r="Q5737">
        <v>0</v>
      </c>
      <c r="R5737">
        <v>0</v>
      </c>
      <c r="S5737">
        <v>0</v>
      </c>
      <c r="T5737">
        <v>9</v>
      </c>
      <c r="U5737">
        <v>0</v>
      </c>
      <c r="V5737">
        <v>0</v>
      </c>
      <c r="W5737">
        <v>0</v>
      </c>
      <c r="X5737">
        <v>44.481541889616615</v>
      </c>
      <c r="Y5737">
        <v>0</v>
      </c>
      <c r="Z5737">
        <v>0</v>
      </c>
      <c r="AA5737">
        <v>0</v>
      </c>
      <c r="AB5737">
        <v>41.59493375039709</v>
      </c>
      <c r="AC5737">
        <v>0</v>
      </c>
      <c r="AD5737">
        <v>0</v>
      </c>
      <c r="AE5737">
        <v>86.076475640013712</v>
      </c>
    </row>
    <row r="5738" spans="1:31" x14ac:dyDescent="0.3">
      <c r="A5738">
        <v>2445765</v>
      </c>
      <c r="B5738">
        <v>1</v>
      </c>
      <c r="C5738" t="s">
        <v>80</v>
      </c>
      <c r="D5738" t="s">
        <v>85</v>
      </c>
      <c r="E5738" t="s">
        <v>141</v>
      </c>
      <c r="F5738" t="s">
        <v>16594</v>
      </c>
      <c r="G5738" t="s">
        <v>143</v>
      </c>
      <c r="H5738" t="s">
        <v>144</v>
      </c>
      <c r="I5738" t="s">
        <v>136</v>
      </c>
      <c r="J5738" t="s">
        <v>137</v>
      </c>
      <c r="K5738" t="s">
        <v>138</v>
      </c>
      <c r="L5738" t="s">
        <v>16595</v>
      </c>
      <c r="M5738" t="s">
        <v>16596</v>
      </c>
      <c r="N5738">
        <v>3.5791666659999999</v>
      </c>
      <c r="O5738">
        <v>0</v>
      </c>
      <c r="P5738">
        <v>151</v>
      </c>
      <c r="Q5738">
        <v>0</v>
      </c>
      <c r="R5738">
        <v>0</v>
      </c>
      <c r="S5738">
        <v>0</v>
      </c>
      <c r="T5738">
        <v>2</v>
      </c>
      <c r="U5738">
        <v>0</v>
      </c>
      <c r="V5738">
        <v>0</v>
      </c>
      <c r="W5738">
        <v>0</v>
      </c>
      <c r="X5738">
        <v>133.61685221672855</v>
      </c>
      <c r="Y5738">
        <v>0</v>
      </c>
      <c r="Z5738">
        <v>0</v>
      </c>
      <c r="AA5738">
        <v>0</v>
      </c>
      <c r="AB5738">
        <v>32.864600414570489</v>
      </c>
      <c r="AC5738">
        <v>0</v>
      </c>
      <c r="AD5738">
        <v>0</v>
      </c>
      <c r="AE5738">
        <v>166.48145263129902</v>
      </c>
    </row>
    <row r="5739" spans="1:31" x14ac:dyDescent="0.3">
      <c r="A5739">
        <v>2445767</v>
      </c>
      <c r="B5739">
        <v>1</v>
      </c>
      <c r="C5739" t="s">
        <v>81</v>
      </c>
      <c r="D5739" t="s">
        <v>128</v>
      </c>
      <c r="E5739" t="s">
        <v>173</v>
      </c>
      <c r="F5739" t="s">
        <v>16597</v>
      </c>
      <c r="G5739" t="s">
        <v>179</v>
      </c>
      <c r="H5739" t="s">
        <v>144</v>
      </c>
      <c r="I5739" t="s">
        <v>136</v>
      </c>
      <c r="J5739" t="s">
        <v>137</v>
      </c>
      <c r="K5739" t="s">
        <v>138</v>
      </c>
      <c r="L5739" t="s">
        <v>16598</v>
      </c>
      <c r="M5739" t="s">
        <v>16599</v>
      </c>
      <c r="N5739">
        <v>2.4013888880000001</v>
      </c>
      <c r="O5739">
        <v>0</v>
      </c>
      <c r="P5739">
        <v>0</v>
      </c>
      <c r="Q5739">
        <v>0</v>
      </c>
      <c r="R5739">
        <v>0</v>
      </c>
      <c r="S5739">
        <v>0</v>
      </c>
      <c r="T5739">
        <v>1</v>
      </c>
      <c r="U5739">
        <v>0</v>
      </c>
      <c r="V5739">
        <v>0</v>
      </c>
      <c r="W5739">
        <v>0</v>
      </c>
      <c r="X5739">
        <v>0</v>
      </c>
      <c r="Y5739">
        <v>0</v>
      </c>
      <c r="Z5739">
        <v>0</v>
      </c>
      <c r="AA5739">
        <v>0</v>
      </c>
      <c r="AB5739">
        <v>11.313679214112518</v>
      </c>
      <c r="AC5739">
        <v>0</v>
      </c>
      <c r="AD5739">
        <v>0</v>
      </c>
      <c r="AE5739">
        <v>11.313679214112518</v>
      </c>
    </row>
    <row r="5740" spans="1:31" x14ac:dyDescent="0.3">
      <c r="A5740">
        <v>2445769</v>
      </c>
      <c r="B5740">
        <v>1</v>
      </c>
      <c r="C5740" t="s">
        <v>80</v>
      </c>
      <c r="D5740" t="s">
        <v>83</v>
      </c>
      <c r="E5740" t="s">
        <v>173</v>
      </c>
      <c r="F5740" t="s">
        <v>16600</v>
      </c>
      <c r="G5740" t="s">
        <v>179</v>
      </c>
      <c r="H5740" t="s">
        <v>144</v>
      </c>
      <c r="I5740" t="s">
        <v>136</v>
      </c>
      <c r="J5740" t="s">
        <v>137</v>
      </c>
      <c r="K5740" t="s">
        <v>138</v>
      </c>
      <c r="L5740" t="s">
        <v>16601</v>
      </c>
      <c r="M5740" t="s">
        <v>16602</v>
      </c>
      <c r="N5740">
        <v>1.118055555</v>
      </c>
      <c r="O5740">
        <v>0</v>
      </c>
      <c r="P5740">
        <v>16</v>
      </c>
      <c r="Q5740">
        <v>0</v>
      </c>
      <c r="R5740">
        <v>0</v>
      </c>
      <c r="S5740">
        <v>0</v>
      </c>
      <c r="T5740">
        <v>1</v>
      </c>
      <c r="U5740">
        <v>0</v>
      </c>
      <c r="V5740">
        <v>0</v>
      </c>
      <c r="W5740">
        <v>0</v>
      </c>
      <c r="X5740">
        <v>3.8979702026068046</v>
      </c>
      <c r="Y5740">
        <v>0</v>
      </c>
      <c r="Z5740">
        <v>0</v>
      </c>
      <c r="AA5740">
        <v>0</v>
      </c>
      <c r="AB5740">
        <v>5.8415165267540452</v>
      </c>
      <c r="AC5740">
        <v>0</v>
      </c>
      <c r="AD5740">
        <v>0</v>
      </c>
      <c r="AE5740">
        <v>9.7394867293608502</v>
      </c>
    </row>
    <row r="5741" spans="1:31" x14ac:dyDescent="0.3">
      <c r="A5741">
        <v>2445770</v>
      </c>
      <c r="B5741">
        <v>1</v>
      </c>
      <c r="C5741" t="s">
        <v>80</v>
      </c>
      <c r="D5741" t="s">
        <v>87</v>
      </c>
      <c r="E5741" t="s">
        <v>173</v>
      </c>
      <c r="F5741" t="s">
        <v>16603</v>
      </c>
      <c r="G5741" t="s">
        <v>461</v>
      </c>
      <c r="H5741" t="s">
        <v>144</v>
      </c>
      <c r="I5741" t="s">
        <v>136</v>
      </c>
      <c r="J5741" t="s">
        <v>137</v>
      </c>
      <c r="K5741" t="s">
        <v>138</v>
      </c>
      <c r="L5741" t="s">
        <v>16604</v>
      </c>
      <c r="M5741" t="s">
        <v>16605</v>
      </c>
      <c r="N5741">
        <v>3.8958333330000001</v>
      </c>
      <c r="O5741">
        <v>0</v>
      </c>
      <c r="P5741">
        <v>2</v>
      </c>
      <c r="Q5741">
        <v>0</v>
      </c>
      <c r="R5741">
        <v>0</v>
      </c>
      <c r="S5741">
        <v>0</v>
      </c>
      <c r="T5741">
        <v>0</v>
      </c>
      <c r="U5741">
        <v>0</v>
      </c>
      <c r="V5741">
        <v>0</v>
      </c>
      <c r="W5741">
        <v>0</v>
      </c>
      <c r="X5741">
        <v>3.1458706878797589</v>
      </c>
      <c r="Y5741">
        <v>0</v>
      </c>
      <c r="Z5741">
        <v>0</v>
      </c>
      <c r="AA5741">
        <v>0</v>
      </c>
      <c r="AB5741">
        <v>0</v>
      </c>
      <c r="AC5741">
        <v>0</v>
      </c>
      <c r="AD5741">
        <v>0</v>
      </c>
      <c r="AE5741">
        <v>3.1458706878797589</v>
      </c>
    </row>
    <row r="5742" spans="1:31" x14ac:dyDescent="0.3">
      <c r="A5742">
        <v>2445777</v>
      </c>
      <c r="B5742">
        <v>1</v>
      </c>
      <c r="C5742" t="s">
        <v>80</v>
      </c>
      <c r="D5742" t="s">
        <v>97</v>
      </c>
      <c r="E5742" t="s">
        <v>173</v>
      </c>
      <c r="F5742" t="s">
        <v>16606</v>
      </c>
      <c r="G5742" t="s">
        <v>175</v>
      </c>
      <c r="H5742" t="s">
        <v>144</v>
      </c>
      <c r="I5742" t="s">
        <v>136</v>
      </c>
      <c r="J5742" t="s">
        <v>137</v>
      </c>
      <c r="K5742" t="s">
        <v>138</v>
      </c>
      <c r="L5742" t="s">
        <v>16607</v>
      </c>
      <c r="M5742" t="s">
        <v>16608</v>
      </c>
      <c r="N5742">
        <v>3.144722222</v>
      </c>
      <c r="O5742">
        <v>0</v>
      </c>
      <c r="P5742">
        <v>0</v>
      </c>
      <c r="Q5742">
        <v>0</v>
      </c>
      <c r="R5742">
        <v>0</v>
      </c>
      <c r="S5742">
        <v>0</v>
      </c>
      <c r="T5742">
        <v>1</v>
      </c>
      <c r="U5742">
        <v>0</v>
      </c>
      <c r="V5742">
        <v>0</v>
      </c>
      <c r="W5742">
        <v>0</v>
      </c>
      <c r="X5742">
        <v>0</v>
      </c>
      <c r="Y5742">
        <v>0</v>
      </c>
      <c r="Z5742">
        <v>0</v>
      </c>
      <c r="AA5742">
        <v>0</v>
      </c>
      <c r="AB5742">
        <v>2.4638364911957087</v>
      </c>
      <c r="AC5742">
        <v>0</v>
      </c>
      <c r="AD5742">
        <v>0</v>
      </c>
      <c r="AE5742">
        <v>2.4638364911957087</v>
      </c>
    </row>
    <row r="5743" spans="1:31" x14ac:dyDescent="0.3">
      <c r="A5743">
        <v>2445780</v>
      </c>
      <c r="B5743">
        <v>1</v>
      </c>
      <c r="C5743" t="s">
        <v>80</v>
      </c>
      <c r="D5743" t="s">
        <v>93</v>
      </c>
      <c r="E5743" t="s">
        <v>141</v>
      </c>
      <c r="F5743" t="s">
        <v>16609</v>
      </c>
      <c r="G5743" t="s">
        <v>156</v>
      </c>
      <c r="H5743" t="s">
        <v>144</v>
      </c>
      <c r="I5743" t="s">
        <v>136</v>
      </c>
      <c r="J5743" t="s">
        <v>137</v>
      </c>
      <c r="K5743" t="s">
        <v>138</v>
      </c>
      <c r="L5743" t="s">
        <v>16610</v>
      </c>
      <c r="M5743" t="s">
        <v>16611</v>
      </c>
      <c r="N5743">
        <v>3.5719444440000001</v>
      </c>
      <c r="O5743">
        <v>0</v>
      </c>
      <c r="P5743">
        <v>2</v>
      </c>
      <c r="Q5743">
        <v>0</v>
      </c>
      <c r="R5743">
        <v>1</v>
      </c>
      <c r="S5743">
        <v>0</v>
      </c>
      <c r="T5743">
        <v>3</v>
      </c>
      <c r="U5743">
        <v>0</v>
      </c>
      <c r="V5743">
        <v>0</v>
      </c>
      <c r="W5743">
        <v>0</v>
      </c>
      <c r="X5743">
        <v>3.1679786729904151</v>
      </c>
      <c r="Y5743">
        <v>0</v>
      </c>
      <c r="Z5743">
        <v>1.7855551163333065</v>
      </c>
      <c r="AA5743">
        <v>0</v>
      </c>
      <c r="AB5743">
        <v>7.4566082816838497</v>
      </c>
      <c r="AC5743">
        <v>0</v>
      </c>
      <c r="AD5743">
        <v>0</v>
      </c>
      <c r="AE5743">
        <v>12.41014207100757</v>
      </c>
    </row>
    <row r="5744" spans="1:31" x14ac:dyDescent="0.3">
      <c r="A5744">
        <v>2445781</v>
      </c>
      <c r="B5744">
        <v>1</v>
      </c>
      <c r="C5744" t="s">
        <v>80</v>
      </c>
      <c r="D5744" t="s">
        <v>98</v>
      </c>
      <c r="E5744" t="s">
        <v>173</v>
      </c>
      <c r="F5744" t="s">
        <v>16612</v>
      </c>
      <c r="G5744" t="s">
        <v>175</v>
      </c>
      <c r="H5744" t="s">
        <v>144</v>
      </c>
      <c r="I5744" t="s">
        <v>136</v>
      </c>
      <c r="J5744" t="s">
        <v>137</v>
      </c>
      <c r="K5744" t="s">
        <v>138</v>
      </c>
      <c r="L5744" t="s">
        <v>16613</v>
      </c>
      <c r="M5744" t="s">
        <v>16614</v>
      </c>
      <c r="N5744">
        <v>3.8391666660000001</v>
      </c>
      <c r="O5744">
        <v>0</v>
      </c>
      <c r="P5744">
        <v>2</v>
      </c>
      <c r="Q5744">
        <v>0</v>
      </c>
      <c r="R5744">
        <v>0</v>
      </c>
      <c r="S5744">
        <v>0</v>
      </c>
      <c r="T5744">
        <v>2</v>
      </c>
      <c r="U5744">
        <v>0</v>
      </c>
      <c r="V5744">
        <v>0</v>
      </c>
      <c r="W5744">
        <v>0</v>
      </c>
      <c r="X5744">
        <v>3.2277502944916181</v>
      </c>
      <c r="Y5744">
        <v>0</v>
      </c>
      <c r="Z5744">
        <v>0</v>
      </c>
      <c r="AA5744">
        <v>0</v>
      </c>
      <c r="AB5744">
        <v>6.75424469834691</v>
      </c>
      <c r="AC5744">
        <v>0</v>
      </c>
      <c r="AD5744">
        <v>0</v>
      </c>
      <c r="AE5744">
        <v>9.9819949928385281</v>
      </c>
    </row>
    <row r="5745" spans="1:31" x14ac:dyDescent="0.3">
      <c r="A5745">
        <v>2445783</v>
      </c>
      <c r="B5745">
        <v>1</v>
      </c>
      <c r="C5745" t="s">
        <v>80</v>
      </c>
      <c r="D5745" t="s">
        <v>103</v>
      </c>
      <c r="E5745" t="s">
        <v>173</v>
      </c>
      <c r="F5745" t="s">
        <v>16615</v>
      </c>
      <c r="G5745" t="s">
        <v>175</v>
      </c>
      <c r="H5745" t="s">
        <v>144</v>
      </c>
      <c r="I5745" t="s">
        <v>136</v>
      </c>
      <c r="J5745" t="s">
        <v>137</v>
      </c>
      <c r="K5745" t="s">
        <v>138</v>
      </c>
      <c r="L5745" t="s">
        <v>16616</v>
      </c>
      <c r="M5745" t="s">
        <v>16617</v>
      </c>
      <c r="N5745">
        <v>1.1455555550000001</v>
      </c>
      <c r="O5745">
        <v>0</v>
      </c>
      <c r="P5745">
        <v>3</v>
      </c>
      <c r="Q5745">
        <v>0</v>
      </c>
      <c r="R5745">
        <v>0</v>
      </c>
      <c r="S5745">
        <v>0</v>
      </c>
      <c r="T5745">
        <v>0</v>
      </c>
      <c r="U5745">
        <v>0</v>
      </c>
      <c r="V5745">
        <v>0</v>
      </c>
      <c r="W5745">
        <v>0</v>
      </c>
      <c r="X5745">
        <v>0.23728942745935838</v>
      </c>
      <c r="Y5745">
        <v>0</v>
      </c>
      <c r="Z5745">
        <v>0</v>
      </c>
      <c r="AA5745">
        <v>0</v>
      </c>
      <c r="AB5745">
        <v>0</v>
      </c>
      <c r="AC5745">
        <v>0</v>
      </c>
      <c r="AD5745">
        <v>0</v>
      </c>
      <c r="AE5745">
        <v>0.23728942745935838</v>
      </c>
    </row>
    <row r="5746" spans="1:31" x14ac:dyDescent="0.3">
      <c r="A5746">
        <v>2445784</v>
      </c>
      <c r="B5746">
        <v>1</v>
      </c>
      <c r="C5746" t="s">
        <v>80</v>
      </c>
      <c r="D5746" t="s">
        <v>96</v>
      </c>
      <c r="E5746" t="s">
        <v>173</v>
      </c>
      <c r="F5746" t="s">
        <v>16618</v>
      </c>
      <c r="G5746" t="s">
        <v>175</v>
      </c>
      <c r="H5746" t="s">
        <v>144</v>
      </c>
      <c r="I5746" t="s">
        <v>136</v>
      </c>
      <c r="J5746" t="s">
        <v>137</v>
      </c>
      <c r="K5746" t="s">
        <v>138</v>
      </c>
      <c r="L5746" t="s">
        <v>16619</v>
      </c>
      <c r="M5746" t="s">
        <v>16620</v>
      </c>
      <c r="N5746">
        <v>5.767222222</v>
      </c>
      <c r="O5746">
        <v>0</v>
      </c>
      <c r="P5746">
        <v>2</v>
      </c>
      <c r="Q5746">
        <v>0</v>
      </c>
      <c r="R5746">
        <v>0</v>
      </c>
      <c r="S5746">
        <v>0</v>
      </c>
      <c r="T5746">
        <v>0</v>
      </c>
      <c r="U5746">
        <v>0</v>
      </c>
      <c r="V5746">
        <v>0</v>
      </c>
      <c r="W5746">
        <v>0</v>
      </c>
      <c r="X5746">
        <v>0.53103998760131899</v>
      </c>
      <c r="Y5746">
        <v>0</v>
      </c>
      <c r="Z5746">
        <v>0</v>
      </c>
      <c r="AA5746">
        <v>0</v>
      </c>
      <c r="AB5746">
        <v>0</v>
      </c>
      <c r="AC5746">
        <v>0</v>
      </c>
      <c r="AD5746">
        <v>0</v>
      </c>
      <c r="AE5746">
        <v>0.53103998760131899</v>
      </c>
    </row>
    <row r="5747" spans="1:31" x14ac:dyDescent="0.3">
      <c r="A5747">
        <v>2445786</v>
      </c>
      <c r="B5747">
        <v>1</v>
      </c>
      <c r="C5747" t="s">
        <v>81</v>
      </c>
      <c r="D5747" t="s">
        <v>127</v>
      </c>
      <c r="E5747" t="s">
        <v>182</v>
      </c>
      <c r="F5747" t="s">
        <v>15123</v>
      </c>
      <c r="G5747" t="s">
        <v>259</v>
      </c>
      <c r="H5747" t="s">
        <v>144</v>
      </c>
      <c r="I5747" t="s">
        <v>136</v>
      </c>
      <c r="J5747" t="s">
        <v>137</v>
      </c>
      <c r="K5747" t="s">
        <v>138</v>
      </c>
      <c r="L5747" t="s">
        <v>16621</v>
      </c>
      <c r="M5747" t="s">
        <v>16622</v>
      </c>
      <c r="N5747">
        <v>0.65611111099999997</v>
      </c>
      <c r="O5747">
        <v>0</v>
      </c>
      <c r="P5747">
        <v>113</v>
      </c>
      <c r="Q5747">
        <v>0</v>
      </c>
      <c r="R5747">
        <v>0</v>
      </c>
      <c r="S5747">
        <v>0</v>
      </c>
      <c r="T5747">
        <v>15</v>
      </c>
      <c r="U5747">
        <v>0</v>
      </c>
      <c r="V5747">
        <v>0</v>
      </c>
      <c r="W5747">
        <v>0</v>
      </c>
      <c r="X5747">
        <v>14.839403959277147</v>
      </c>
      <c r="Y5747">
        <v>0</v>
      </c>
      <c r="Z5747">
        <v>0</v>
      </c>
      <c r="AA5747">
        <v>0</v>
      </c>
      <c r="AB5747">
        <v>6.0806986691036027</v>
      </c>
      <c r="AC5747">
        <v>0</v>
      </c>
      <c r="AD5747">
        <v>0</v>
      </c>
      <c r="AE5747">
        <v>20.92010262838075</v>
      </c>
    </row>
    <row r="5748" spans="1:31" x14ac:dyDescent="0.3">
      <c r="A5748">
        <v>2445787</v>
      </c>
      <c r="B5748">
        <v>1</v>
      </c>
      <c r="C5748" t="s">
        <v>81</v>
      </c>
      <c r="D5748" t="s">
        <v>117</v>
      </c>
      <c r="E5748" t="s">
        <v>173</v>
      </c>
      <c r="F5748" t="s">
        <v>16623</v>
      </c>
      <c r="G5748" t="s">
        <v>175</v>
      </c>
      <c r="H5748" t="s">
        <v>144</v>
      </c>
      <c r="I5748" t="s">
        <v>136</v>
      </c>
      <c r="J5748" t="s">
        <v>137</v>
      </c>
      <c r="K5748" t="s">
        <v>138</v>
      </c>
      <c r="L5748" t="s">
        <v>16624</v>
      </c>
      <c r="M5748" t="s">
        <v>16625</v>
      </c>
      <c r="N5748">
        <v>2.4105555550000002</v>
      </c>
      <c r="O5748">
        <v>0</v>
      </c>
      <c r="P5748">
        <v>1</v>
      </c>
      <c r="Q5748">
        <v>0</v>
      </c>
      <c r="R5748">
        <v>0</v>
      </c>
      <c r="S5748">
        <v>0</v>
      </c>
      <c r="T5748">
        <v>0</v>
      </c>
      <c r="U5748">
        <v>0</v>
      </c>
      <c r="V5748">
        <v>0</v>
      </c>
      <c r="W5748">
        <v>0</v>
      </c>
      <c r="X5748">
        <v>0</v>
      </c>
      <c r="Y5748">
        <v>0</v>
      </c>
      <c r="Z5748">
        <v>0</v>
      </c>
      <c r="AA5748">
        <v>0</v>
      </c>
      <c r="AB5748">
        <v>0</v>
      </c>
      <c r="AC5748">
        <v>0</v>
      </c>
      <c r="AD5748">
        <v>0</v>
      </c>
      <c r="AE5748">
        <v>0</v>
      </c>
    </row>
    <row r="5749" spans="1:31" x14ac:dyDescent="0.3">
      <c r="A5749">
        <v>2445788</v>
      </c>
      <c r="B5749">
        <v>1</v>
      </c>
      <c r="C5749" t="s">
        <v>80</v>
      </c>
      <c r="D5749" t="s">
        <v>82</v>
      </c>
      <c r="E5749" t="s">
        <v>173</v>
      </c>
      <c r="F5749" t="s">
        <v>16626</v>
      </c>
      <c r="G5749" t="s">
        <v>175</v>
      </c>
      <c r="H5749" t="s">
        <v>144</v>
      </c>
      <c r="I5749" t="s">
        <v>136</v>
      </c>
      <c r="J5749" t="s">
        <v>137</v>
      </c>
      <c r="K5749" t="s">
        <v>138</v>
      </c>
      <c r="L5749" t="s">
        <v>16627</v>
      </c>
      <c r="M5749" t="s">
        <v>16628</v>
      </c>
      <c r="N5749">
        <v>1.676388888</v>
      </c>
      <c r="O5749">
        <v>0</v>
      </c>
      <c r="P5749">
        <v>2</v>
      </c>
      <c r="Q5749">
        <v>0</v>
      </c>
      <c r="R5749">
        <v>0</v>
      </c>
      <c r="S5749">
        <v>0</v>
      </c>
      <c r="T5749">
        <v>0</v>
      </c>
      <c r="U5749">
        <v>0</v>
      </c>
      <c r="V5749">
        <v>0</v>
      </c>
      <c r="W5749">
        <v>0</v>
      </c>
      <c r="X5749">
        <v>2.2985578346452487</v>
      </c>
      <c r="Y5749">
        <v>0</v>
      </c>
      <c r="Z5749">
        <v>0</v>
      </c>
      <c r="AA5749">
        <v>0</v>
      </c>
      <c r="AB5749">
        <v>0</v>
      </c>
      <c r="AC5749">
        <v>0</v>
      </c>
      <c r="AD5749">
        <v>0</v>
      </c>
      <c r="AE5749">
        <v>2.2985578346452487</v>
      </c>
    </row>
    <row r="5750" spans="1:31" x14ac:dyDescent="0.3">
      <c r="A5750">
        <v>2445789</v>
      </c>
      <c r="B5750">
        <v>1</v>
      </c>
      <c r="C5750" t="s">
        <v>80</v>
      </c>
      <c r="D5750" t="s">
        <v>106</v>
      </c>
      <c r="E5750" t="s">
        <v>132</v>
      </c>
      <c r="F5750" t="s">
        <v>1630</v>
      </c>
      <c r="G5750" t="s">
        <v>149</v>
      </c>
      <c r="H5750" t="s">
        <v>135</v>
      </c>
      <c r="I5750" t="s">
        <v>136</v>
      </c>
      <c r="J5750" t="s">
        <v>137</v>
      </c>
      <c r="K5750" t="s">
        <v>138</v>
      </c>
      <c r="L5750" t="s">
        <v>16629</v>
      </c>
      <c r="M5750" t="s">
        <v>16630</v>
      </c>
      <c r="N5750">
        <v>2.5594444439999999</v>
      </c>
      <c r="O5750">
        <v>0</v>
      </c>
      <c r="P5750">
        <v>231</v>
      </c>
      <c r="Q5750">
        <v>0</v>
      </c>
      <c r="R5750">
        <v>15</v>
      </c>
      <c r="S5750">
        <v>0</v>
      </c>
      <c r="T5750">
        <v>28</v>
      </c>
      <c r="U5750">
        <v>0</v>
      </c>
      <c r="V5750">
        <v>0</v>
      </c>
      <c r="W5750">
        <v>0</v>
      </c>
      <c r="X5750">
        <v>156.09287096108255</v>
      </c>
      <c r="Y5750">
        <v>0</v>
      </c>
      <c r="Z5750">
        <v>7.0515975463773559</v>
      </c>
      <c r="AA5750">
        <v>0</v>
      </c>
      <c r="AB5750">
        <v>39.878550509819576</v>
      </c>
      <c r="AC5750">
        <v>0</v>
      </c>
      <c r="AD5750">
        <v>0</v>
      </c>
      <c r="AE5750">
        <v>203.02301901727949</v>
      </c>
    </row>
    <row r="5751" spans="1:31" x14ac:dyDescent="0.3">
      <c r="A5751">
        <v>2445790</v>
      </c>
      <c r="B5751">
        <v>1</v>
      </c>
      <c r="C5751" t="s">
        <v>80</v>
      </c>
      <c r="D5751" t="s">
        <v>82</v>
      </c>
      <c r="E5751" t="s">
        <v>173</v>
      </c>
      <c r="F5751" t="s">
        <v>16631</v>
      </c>
      <c r="G5751" t="s">
        <v>175</v>
      </c>
      <c r="H5751" t="s">
        <v>144</v>
      </c>
      <c r="I5751" t="s">
        <v>136</v>
      </c>
      <c r="J5751" t="s">
        <v>137</v>
      </c>
      <c r="K5751" t="s">
        <v>138</v>
      </c>
      <c r="L5751" t="s">
        <v>16632</v>
      </c>
      <c r="M5751" t="s">
        <v>16633</v>
      </c>
      <c r="N5751">
        <v>2.6211111109999998</v>
      </c>
      <c r="O5751">
        <v>0</v>
      </c>
      <c r="P5751">
        <v>3</v>
      </c>
      <c r="Q5751">
        <v>0</v>
      </c>
      <c r="R5751">
        <v>0</v>
      </c>
      <c r="S5751">
        <v>0</v>
      </c>
      <c r="T5751">
        <v>1</v>
      </c>
      <c r="U5751">
        <v>0</v>
      </c>
      <c r="V5751">
        <v>0</v>
      </c>
      <c r="W5751">
        <v>0</v>
      </c>
      <c r="X5751">
        <v>2.8053667476862616</v>
      </c>
      <c r="Y5751">
        <v>0</v>
      </c>
      <c r="Z5751">
        <v>0</v>
      </c>
      <c r="AA5751">
        <v>0</v>
      </c>
      <c r="AB5751">
        <v>1.0146405893319852</v>
      </c>
      <c r="AC5751">
        <v>0</v>
      </c>
      <c r="AD5751">
        <v>0</v>
      </c>
      <c r="AE5751">
        <v>3.8200073370182466</v>
      </c>
    </row>
    <row r="5752" spans="1:31" x14ac:dyDescent="0.3">
      <c r="A5752">
        <v>2445791</v>
      </c>
      <c r="B5752">
        <v>1</v>
      </c>
      <c r="C5752" t="s">
        <v>81</v>
      </c>
      <c r="D5752" t="s">
        <v>118</v>
      </c>
      <c r="E5752" t="s">
        <v>147</v>
      </c>
      <c r="F5752" t="s">
        <v>16634</v>
      </c>
      <c r="G5752" t="s">
        <v>134</v>
      </c>
      <c r="H5752" t="s">
        <v>135</v>
      </c>
      <c r="I5752" t="s">
        <v>136</v>
      </c>
      <c r="J5752" t="s">
        <v>137</v>
      </c>
      <c r="K5752" t="s">
        <v>138</v>
      </c>
      <c r="L5752" t="s">
        <v>16635</v>
      </c>
      <c r="M5752" t="s">
        <v>16636</v>
      </c>
      <c r="N5752">
        <v>2.0419444439999999</v>
      </c>
      <c r="O5752">
        <v>0</v>
      </c>
      <c r="P5752">
        <v>9</v>
      </c>
      <c r="Q5752">
        <v>5</v>
      </c>
      <c r="R5752">
        <v>0</v>
      </c>
      <c r="S5752">
        <v>1</v>
      </c>
      <c r="T5752">
        <v>0</v>
      </c>
      <c r="U5752">
        <v>0</v>
      </c>
      <c r="V5752">
        <v>0</v>
      </c>
      <c r="W5752">
        <v>0</v>
      </c>
      <c r="X5752">
        <v>4.2619201227049928</v>
      </c>
      <c r="Y5752">
        <v>4.937803006630225</v>
      </c>
      <c r="Z5752">
        <v>0</v>
      </c>
      <c r="AA5752">
        <v>0.14155608900378339</v>
      </c>
      <c r="AB5752">
        <v>0</v>
      </c>
      <c r="AC5752">
        <v>0</v>
      </c>
      <c r="AD5752">
        <v>0</v>
      </c>
      <c r="AE5752">
        <v>9.3412792183390021</v>
      </c>
    </row>
    <row r="5753" spans="1:31" x14ac:dyDescent="0.3">
      <c r="A5753">
        <v>2445794</v>
      </c>
      <c r="B5753">
        <v>1</v>
      </c>
      <c r="C5753" t="s">
        <v>80</v>
      </c>
      <c r="D5753" t="s">
        <v>105</v>
      </c>
      <c r="E5753" t="s">
        <v>141</v>
      </c>
      <c r="F5753" t="s">
        <v>16637</v>
      </c>
      <c r="G5753" t="s">
        <v>143</v>
      </c>
      <c r="H5753" t="s">
        <v>144</v>
      </c>
      <c r="I5753" t="s">
        <v>136</v>
      </c>
      <c r="J5753" t="s">
        <v>137</v>
      </c>
      <c r="K5753" t="s">
        <v>138</v>
      </c>
      <c r="L5753" t="s">
        <v>16638</v>
      </c>
      <c r="M5753" t="s">
        <v>16639</v>
      </c>
      <c r="N5753">
        <v>0.60416666600000002</v>
      </c>
      <c r="O5753">
        <v>0</v>
      </c>
      <c r="P5753">
        <v>12</v>
      </c>
      <c r="Q5753">
        <v>0</v>
      </c>
      <c r="R5753">
        <v>0</v>
      </c>
      <c r="S5753">
        <v>0</v>
      </c>
      <c r="T5753">
        <v>2</v>
      </c>
      <c r="U5753">
        <v>0</v>
      </c>
      <c r="V5753">
        <v>0</v>
      </c>
      <c r="W5753">
        <v>0</v>
      </c>
      <c r="X5753">
        <v>2.2395039062528381</v>
      </c>
      <c r="Y5753">
        <v>0</v>
      </c>
      <c r="Z5753">
        <v>0</v>
      </c>
      <c r="AA5753">
        <v>0</v>
      </c>
      <c r="AB5753">
        <v>7.9764529472236418</v>
      </c>
      <c r="AC5753">
        <v>0</v>
      </c>
      <c r="AD5753">
        <v>0</v>
      </c>
      <c r="AE5753">
        <v>10.215956853476481</v>
      </c>
    </row>
    <row r="5754" spans="1:31" x14ac:dyDescent="0.3">
      <c r="A5754">
        <v>2445797</v>
      </c>
      <c r="B5754">
        <v>1</v>
      </c>
      <c r="C5754" t="s">
        <v>80</v>
      </c>
      <c r="D5754" t="s">
        <v>100</v>
      </c>
      <c r="E5754" t="s">
        <v>173</v>
      </c>
      <c r="F5754" t="s">
        <v>16640</v>
      </c>
      <c r="G5754" t="s">
        <v>175</v>
      </c>
      <c r="H5754" t="s">
        <v>144</v>
      </c>
      <c r="I5754" t="s">
        <v>136</v>
      </c>
      <c r="J5754" t="s">
        <v>137</v>
      </c>
      <c r="K5754" t="s">
        <v>138</v>
      </c>
      <c r="L5754" t="s">
        <v>16641</v>
      </c>
      <c r="M5754" t="s">
        <v>16642</v>
      </c>
      <c r="N5754">
        <v>1.4083333330000001</v>
      </c>
      <c r="O5754">
        <v>0</v>
      </c>
      <c r="P5754">
        <v>1</v>
      </c>
      <c r="Q5754">
        <v>0</v>
      </c>
      <c r="R5754">
        <v>0</v>
      </c>
      <c r="S5754">
        <v>0</v>
      </c>
      <c r="T5754">
        <v>0</v>
      </c>
      <c r="U5754">
        <v>0</v>
      </c>
      <c r="V5754">
        <v>0</v>
      </c>
      <c r="W5754">
        <v>0</v>
      </c>
      <c r="X5754">
        <v>0.40539916664193754</v>
      </c>
      <c r="Y5754">
        <v>0</v>
      </c>
      <c r="Z5754">
        <v>0</v>
      </c>
      <c r="AA5754">
        <v>0</v>
      </c>
      <c r="AB5754">
        <v>0</v>
      </c>
      <c r="AC5754">
        <v>0</v>
      </c>
      <c r="AD5754">
        <v>0</v>
      </c>
      <c r="AE5754">
        <v>0.40539916664193754</v>
      </c>
    </row>
    <row r="5755" spans="1:31" x14ac:dyDescent="0.3">
      <c r="A5755">
        <v>2445798</v>
      </c>
      <c r="B5755">
        <v>1</v>
      </c>
      <c r="C5755" t="s">
        <v>80</v>
      </c>
      <c r="D5755" t="s">
        <v>87</v>
      </c>
      <c r="E5755" t="s">
        <v>173</v>
      </c>
      <c r="F5755" t="s">
        <v>16643</v>
      </c>
      <c r="G5755" t="s">
        <v>175</v>
      </c>
      <c r="H5755" t="s">
        <v>144</v>
      </c>
      <c r="I5755" t="s">
        <v>136</v>
      </c>
      <c r="J5755" t="s">
        <v>137</v>
      </c>
      <c r="K5755" t="s">
        <v>138</v>
      </c>
      <c r="L5755" t="s">
        <v>16644</v>
      </c>
      <c r="M5755" t="s">
        <v>16645</v>
      </c>
      <c r="N5755">
        <v>2.968611111</v>
      </c>
      <c r="O5755">
        <v>0</v>
      </c>
      <c r="P5755">
        <v>1</v>
      </c>
      <c r="Q5755">
        <v>0</v>
      </c>
      <c r="R5755">
        <v>0</v>
      </c>
      <c r="S5755">
        <v>0</v>
      </c>
      <c r="T5755">
        <v>0</v>
      </c>
      <c r="U5755">
        <v>0</v>
      </c>
      <c r="V5755">
        <v>0</v>
      </c>
      <c r="W5755">
        <v>0</v>
      </c>
      <c r="X5755">
        <v>0</v>
      </c>
      <c r="Y5755">
        <v>0</v>
      </c>
      <c r="Z5755">
        <v>0</v>
      </c>
      <c r="AA5755">
        <v>0</v>
      </c>
      <c r="AB5755">
        <v>0</v>
      </c>
      <c r="AC5755">
        <v>0</v>
      </c>
      <c r="AD5755">
        <v>0</v>
      </c>
      <c r="AE5755">
        <v>0</v>
      </c>
    </row>
    <row r="5756" spans="1:31" x14ac:dyDescent="0.3">
      <c r="A5756">
        <v>2445800</v>
      </c>
      <c r="B5756">
        <v>1</v>
      </c>
      <c r="C5756" t="s">
        <v>80</v>
      </c>
      <c r="D5756" t="s">
        <v>85</v>
      </c>
      <c r="E5756" t="s">
        <v>173</v>
      </c>
      <c r="F5756" t="s">
        <v>16646</v>
      </c>
      <c r="G5756" t="s">
        <v>175</v>
      </c>
      <c r="H5756" t="s">
        <v>144</v>
      </c>
      <c r="I5756" t="s">
        <v>136</v>
      </c>
      <c r="J5756" t="s">
        <v>137</v>
      </c>
      <c r="K5756" t="s">
        <v>138</v>
      </c>
      <c r="L5756" t="s">
        <v>16647</v>
      </c>
      <c r="M5756" t="s">
        <v>16648</v>
      </c>
      <c r="N5756">
        <v>5.2669444439999999</v>
      </c>
      <c r="O5756">
        <v>0</v>
      </c>
      <c r="P5756">
        <v>2</v>
      </c>
      <c r="Q5756">
        <v>0</v>
      </c>
      <c r="R5756">
        <v>0</v>
      </c>
      <c r="S5756">
        <v>0</v>
      </c>
      <c r="T5756">
        <v>0</v>
      </c>
      <c r="U5756">
        <v>0</v>
      </c>
      <c r="V5756">
        <v>0</v>
      </c>
      <c r="W5756">
        <v>0</v>
      </c>
      <c r="X5756">
        <v>3.2283693705523704</v>
      </c>
      <c r="Y5756">
        <v>0</v>
      </c>
      <c r="Z5756">
        <v>0</v>
      </c>
      <c r="AA5756">
        <v>0</v>
      </c>
      <c r="AB5756">
        <v>0</v>
      </c>
      <c r="AC5756">
        <v>0</v>
      </c>
      <c r="AD5756">
        <v>0</v>
      </c>
      <c r="AE5756">
        <v>3.2283693705523704</v>
      </c>
    </row>
    <row r="5757" spans="1:31" x14ac:dyDescent="0.3">
      <c r="A5757">
        <v>2445801</v>
      </c>
      <c r="B5757">
        <v>1</v>
      </c>
      <c r="C5757" t="s">
        <v>80</v>
      </c>
      <c r="D5757" t="s">
        <v>87</v>
      </c>
      <c r="E5757" t="s">
        <v>159</v>
      </c>
      <c r="F5757" t="s">
        <v>16649</v>
      </c>
      <c r="G5757" t="s">
        <v>143</v>
      </c>
      <c r="H5757" t="s">
        <v>144</v>
      </c>
      <c r="I5757" t="s">
        <v>136</v>
      </c>
      <c r="J5757" t="s">
        <v>137</v>
      </c>
      <c r="K5757" t="s">
        <v>138</v>
      </c>
      <c r="L5757" t="s">
        <v>16650</v>
      </c>
      <c r="M5757" t="s">
        <v>16651</v>
      </c>
      <c r="N5757">
        <v>0.378611111</v>
      </c>
      <c r="O5757">
        <v>0</v>
      </c>
      <c r="P5757">
        <v>239</v>
      </c>
      <c r="Q5757">
        <v>0</v>
      </c>
      <c r="R5757">
        <v>0</v>
      </c>
      <c r="S5757">
        <v>0</v>
      </c>
      <c r="T5757">
        <v>16</v>
      </c>
      <c r="U5757">
        <v>0</v>
      </c>
      <c r="V5757">
        <v>0</v>
      </c>
      <c r="W5757">
        <v>0</v>
      </c>
      <c r="X5757">
        <v>36.596606705204216</v>
      </c>
      <c r="Y5757">
        <v>0</v>
      </c>
      <c r="Z5757">
        <v>0</v>
      </c>
      <c r="AA5757">
        <v>0</v>
      </c>
      <c r="AB5757">
        <v>7.8507659132080807</v>
      </c>
      <c r="AC5757">
        <v>0</v>
      </c>
      <c r="AD5757">
        <v>0</v>
      </c>
      <c r="AE5757">
        <v>44.447372618412295</v>
      </c>
    </row>
    <row r="5758" spans="1:31" x14ac:dyDescent="0.3">
      <c r="A5758">
        <v>2445816</v>
      </c>
      <c r="B5758">
        <v>1</v>
      </c>
      <c r="C5758" t="s">
        <v>80</v>
      </c>
      <c r="D5758" t="s">
        <v>99</v>
      </c>
      <c r="E5758" t="s">
        <v>141</v>
      </c>
      <c r="F5758" t="s">
        <v>16652</v>
      </c>
      <c r="G5758" t="s">
        <v>143</v>
      </c>
      <c r="H5758" t="s">
        <v>144</v>
      </c>
      <c r="I5758" t="s">
        <v>136</v>
      </c>
      <c r="J5758" t="s">
        <v>137</v>
      </c>
      <c r="K5758" t="s">
        <v>138</v>
      </c>
      <c r="L5758" t="s">
        <v>16653</v>
      </c>
      <c r="M5758" t="s">
        <v>16654</v>
      </c>
      <c r="N5758">
        <v>1.769722222</v>
      </c>
      <c r="O5758">
        <v>0</v>
      </c>
      <c r="P5758">
        <v>12</v>
      </c>
      <c r="Q5758">
        <v>0</v>
      </c>
      <c r="R5758">
        <v>0</v>
      </c>
      <c r="S5758">
        <v>0</v>
      </c>
      <c r="T5758">
        <v>0</v>
      </c>
      <c r="U5758">
        <v>0</v>
      </c>
      <c r="V5758">
        <v>0</v>
      </c>
      <c r="W5758">
        <v>0</v>
      </c>
      <c r="X5758">
        <v>6.0165428122987707</v>
      </c>
      <c r="Y5758">
        <v>0</v>
      </c>
      <c r="Z5758">
        <v>0</v>
      </c>
      <c r="AA5758">
        <v>0</v>
      </c>
      <c r="AB5758">
        <v>0</v>
      </c>
      <c r="AC5758">
        <v>0</v>
      </c>
      <c r="AD5758">
        <v>0</v>
      </c>
      <c r="AE5758">
        <v>6.0165428122987707</v>
      </c>
    </row>
    <row r="5759" spans="1:31" x14ac:dyDescent="0.3">
      <c r="A5759">
        <v>2445820</v>
      </c>
      <c r="B5759">
        <v>1</v>
      </c>
      <c r="C5759" t="s">
        <v>81</v>
      </c>
      <c r="D5759" t="s">
        <v>116</v>
      </c>
      <c r="E5759" t="s">
        <v>169</v>
      </c>
      <c r="F5759" t="s">
        <v>16655</v>
      </c>
      <c r="G5759" t="s">
        <v>149</v>
      </c>
      <c r="H5759" t="s">
        <v>135</v>
      </c>
      <c r="I5759" t="s">
        <v>136</v>
      </c>
      <c r="J5759" t="s">
        <v>137</v>
      </c>
      <c r="K5759" t="s">
        <v>138</v>
      </c>
      <c r="L5759" t="s">
        <v>16656</v>
      </c>
      <c r="M5759" t="s">
        <v>16657</v>
      </c>
      <c r="N5759">
        <v>0.218888888</v>
      </c>
      <c r="O5759">
        <v>3</v>
      </c>
      <c r="P5759">
        <v>433</v>
      </c>
      <c r="Q5759">
        <v>19</v>
      </c>
      <c r="R5759">
        <v>23</v>
      </c>
      <c r="S5759">
        <v>16</v>
      </c>
      <c r="T5759">
        <v>27</v>
      </c>
      <c r="U5759">
        <v>1</v>
      </c>
      <c r="V5759">
        <v>0</v>
      </c>
      <c r="W5759">
        <v>0.13045369345367128</v>
      </c>
      <c r="X5759">
        <v>15.137292038868981</v>
      </c>
      <c r="Y5759">
        <v>1.4743087739259804</v>
      </c>
      <c r="Z5759">
        <v>0.26058194048759892</v>
      </c>
      <c r="AA5759">
        <v>37.576829807287524</v>
      </c>
      <c r="AB5759">
        <v>1.5102997733196186</v>
      </c>
      <c r="AC5759">
        <v>0.45963151423697612</v>
      </c>
      <c r="AD5759">
        <v>0</v>
      </c>
      <c r="AE5759">
        <v>56.549397541580348</v>
      </c>
    </row>
    <row r="5760" spans="1:31" x14ac:dyDescent="0.3">
      <c r="A5760">
        <v>2445821</v>
      </c>
      <c r="B5760">
        <v>1</v>
      </c>
      <c r="C5760" t="s">
        <v>80</v>
      </c>
      <c r="D5760" t="s">
        <v>105</v>
      </c>
      <c r="E5760" t="s">
        <v>141</v>
      </c>
      <c r="F5760" t="s">
        <v>16658</v>
      </c>
      <c r="G5760" t="s">
        <v>143</v>
      </c>
      <c r="H5760" t="s">
        <v>144</v>
      </c>
      <c r="I5760" t="s">
        <v>136</v>
      </c>
      <c r="J5760" t="s">
        <v>137</v>
      </c>
      <c r="K5760" t="s">
        <v>138</v>
      </c>
      <c r="L5760" t="s">
        <v>16659</v>
      </c>
      <c r="M5760" t="s">
        <v>16660</v>
      </c>
      <c r="N5760">
        <v>2.3811111110000001</v>
      </c>
      <c r="O5760">
        <v>0</v>
      </c>
      <c r="P5760">
        <v>47</v>
      </c>
      <c r="Q5760">
        <v>0</v>
      </c>
      <c r="R5760">
        <v>0</v>
      </c>
      <c r="S5760">
        <v>0</v>
      </c>
      <c r="T5760">
        <v>1</v>
      </c>
      <c r="U5760">
        <v>0</v>
      </c>
      <c r="V5760">
        <v>0</v>
      </c>
      <c r="W5760">
        <v>0</v>
      </c>
      <c r="X5760">
        <v>33.348686955365395</v>
      </c>
      <c r="Y5760">
        <v>0</v>
      </c>
      <c r="Z5760">
        <v>0</v>
      </c>
      <c r="AA5760">
        <v>0</v>
      </c>
      <c r="AB5760">
        <v>14.655970073799434</v>
      </c>
      <c r="AC5760">
        <v>0</v>
      </c>
      <c r="AD5760">
        <v>0</v>
      </c>
      <c r="AE5760">
        <v>48.004657029164832</v>
      </c>
    </row>
    <row r="5761" spans="1:31" x14ac:dyDescent="0.3">
      <c r="A5761">
        <v>2445823</v>
      </c>
      <c r="B5761">
        <v>1</v>
      </c>
      <c r="C5761" t="s">
        <v>80</v>
      </c>
      <c r="D5761" t="s">
        <v>94</v>
      </c>
      <c r="E5761" t="s">
        <v>173</v>
      </c>
      <c r="F5761" t="s">
        <v>16661</v>
      </c>
      <c r="G5761" t="s">
        <v>179</v>
      </c>
      <c r="H5761" t="s">
        <v>144</v>
      </c>
      <c r="I5761" t="s">
        <v>136</v>
      </c>
      <c r="J5761" t="s">
        <v>137</v>
      </c>
      <c r="K5761" t="s">
        <v>138</v>
      </c>
      <c r="L5761" t="s">
        <v>16662</v>
      </c>
      <c r="M5761" t="s">
        <v>16663</v>
      </c>
      <c r="N5761">
        <v>1.9175</v>
      </c>
      <c r="O5761">
        <v>0</v>
      </c>
      <c r="P5761">
        <v>20</v>
      </c>
      <c r="Q5761">
        <v>0</v>
      </c>
      <c r="R5761">
        <v>0</v>
      </c>
      <c r="S5761">
        <v>0</v>
      </c>
      <c r="T5761">
        <v>1</v>
      </c>
      <c r="U5761">
        <v>0</v>
      </c>
      <c r="V5761">
        <v>0</v>
      </c>
      <c r="W5761">
        <v>0</v>
      </c>
      <c r="X5761">
        <v>11.282205874781711</v>
      </c>
      <c r="Y5761">
        <v>0</v>
      </c>
      <c r="Z5761">
        <v>0</v>
      </c>
      <c r="AA5761">
        <v>0</v>
      </c>
      <c r="AB5761">
        <v>3.4445536097532949</v>
      </c>
      <c r="AC5761">
        <v>0</v>
      </c>
      <c r="AD5761">
        <v>0</v>
      </c>
      <c r="AE5761">
        <v>14.726759484535005</v>
      </c>
    </row>
    <row r="5762" spans="1:31" x14ac:dyDescent="0.3">
      <c r="A5762">
        <v>2445827</v>
      </c>
      <c r="B5762">
        <v>1</v>
      </c>
      <c r="C5762" t="s">
        <v>80</v>
      </c>
      <c r="D5762" t="s">
        <v>106</v>
      </c>
      <c r="E5762" t="s">
        <v>132</v>
      </c>
      <c r="F5762" t="s">
        <v>4369</v>
      </c>
      <c r="G5762" t="s">
        <v>149</v>
      </c>
      <c r="H5762" t="s">
        <v>135</v>
      </c>
      <c r="I5762" t="s">
        <v>136</v>
      </c>
      <c r="J5762" t="s">
        <v>137</v>
      </c>
      <c r="K5762" t="s">
        <v>138</v>
      </c>
      <c r="L5762" t="s">
        <v>16664</v>
      </c>
      <c r="M5762" t="s">
        <v>16665</v>
      </c>
      <c r="N5762">
        <v>3.0761111109999999</v>
      </c>
      <c r="O5762">
        <v>0</v>
      </c>
      <c r="P5762">
        <v>194</v>
      </c>
      <c r="Q5762">
        <v>1</v>
      </c>
      <c r="R5762">
        <v>18</v>
      </c>
      <c r="S5762">
        <v>0</v>
      </c>
      <c r="T5762">
        <v>26</v>
      </c>
      <c r="U5762">
        <v>1</v>
      </c>
      <c r="V5762">
        <v>0</v>
      </c>
      <c r="W5762">
        <v>0</v>
      </c>
      <c r="X5762">
        <v>212.84435008776182</v>
      </c>
      <c r="Y5762">
        <v>1.5495151314828155</v>
      </c>
      <c r="Z5762">
        <v>101.10370783465142</v>
      </c>
      <c r="AA5762">
        <v>0</v>
      </c>
      <c r="AB5762">
        <v>73.929082598241195</v>
      </c>
      <c r="AC5762">
        <v>14.374120136417108</v>
      </c>
      <c r="AD5762">
        <v>0</v>
      </c>
      <c r="AE5762">
        <v>403.80077578855435</v>
      </c>
    </row>
    <row r="5763" spans="1:31" x14ac:dyDescent="0.3">
      <c r="A5763">
        <v>2445828</v>
      </c>
      <c r="B5763">
        <v>1</v>
      </c>
      <c r="C5763" t="s">
        <v>80</v>
      </c>
      <c r="D5763" t="s">
        <v>83</v>
      </c>
      <c r="E5763" t="s">
        <v>173</v>
      </c>
      <c r="F5763" t="s">
        <v>16666</v>
      </c>
      <c r="G5763" t="s">
        <v>219</v>
      </c>
      <c r="H5763" t="s">
        <v>144</v>
      </c>
      <c r="I5763" t="s">
        <v>136</v>
      </c>
      <c r="J5763" t="s">
        <v>3</v>
      </c>
      <c r="K5763" t="s">
        <v>138</v>
      </c>
      <c r="L5763" t="s">
        <v>16667</v>
      </c>
      <c r="M5763" t="s">
        <v>16668</v>
      </c>
      <c r="N5763">
        <v>1.9741666659999999</v>
      </c>
      <c r="O5763">
        <v>0</v>
      </c>
      <c r="P5763">
        <v>0</v>
      </c>
      <c r="Q5763">
        <v>0</v>
      </c>
      <c r="R5763">
        <v>0</v>
      </c>
      <c r="S5763">
        <v>0</v>
      </c>
      <c r="T5763">
        <v>0</v>
      </c>
      <c r="U5763">
        <v>0</v>
      </c>
      <c r="V5763">
        <v>1</v>
      </c>
      <c r="W5763">
        <v>0</v>
      </c>
      <c r="X5763">
        <v>0</v>
      </c>
      <c r="Y5763">
        <v>0</v>
      </c>
      <c r="Z5763">
        <v>0</v>
      </c>
      <c r="AA5763">
        <v>0</v>
      </c>
      <c r="AB5763">
        <v>0</v>
      </c>
      <c r="AC5763">
        <v>0</v>
      </c>
      <c r="AD5763">
        <v>17.558895744867055</v>
      </c>
      <c r="AE5763">
        <v>17.558895744867055</v>
      </c>
    </row>
    <row r="5764" spans="1:31" x14ac:dyDescent="0.3">
      <c r="A5764">
        <v>2445829</v>
      </c>
      <c r="B5764">
        <v>1</v>
      </c>
      <c r="C5764" t="s">
        <v>80</v>
      </c>
      <c r="D5764" t="s">
        <v>97</v>
      </c>
      <c r="E5764" t="s">
        <v>173</v>
      </c>
      <c r="F5764" t="s">
        <v>16669</v>
      </c>
      <c r="G5764" t="s">
        <v>461</v>
      </c>
      <c r="H5764" t="s">
        <v>144</v>
      </c>
      <c r="I5764" t="s">
        <v>136</v>
      </c>
      <c r="J5764" t="s">
        <v>137</v>
      </c>
      <c r="K5764" t="s">
        <v>138</v>
      </c>
      <c r="L5764" t="s">
        <v>16670</v>
      </c>
      <c r="M5764" t="s">
        <v>16671</v>
      </c>
      <c r="N5764">
        <v>3.556944444</v>
      </c>
      <c r="O5764">
        <v>0</v>
      </c>
      <c r="P5764">
        <v>1</v>
      </c>
      <c r="Q5764">
        <v>0</v>
      </c>
      <c r="R5764">
        <v>0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0.47897547206909352</v>
      </c>
      <c r="Y5764">
        <v>0</v>
      </c>
      <c r="Z5764">
        <v>0</v>
      </c>
      <c r="AA5764">
        <v>0</v>
      </c>
      <c r="AB5764">
        <v>0</v>
      </c>
      <c r="AC5764">
        <v>0</v>
      </c>
      <c r="AD5764">
        <v>0</v>
      </c>
      <c r="AE5764">
        <v>0.47897547206909352</v>
      </c>
    </row>
    <row r="5765" spans="1:31" x14ac:dyDescent="0.3">
      <c r="A5765">
        <v>2445830</v>
      </c>
      <c r="B5765">
        <v>1</v>
      </c>
      <c r="C5765" t="s">
        <v>80</v>
      </c>
      <c r="D5765" t="s">
        <v>93</v>
      </c>
      <c r="E5765" t="s">
        <v>147</v>
      </c>
      <c r="F5765" t="s">
        <v>16672</v>
      </c>
      <c r="G5765" t="s">
        <v>134</v>
      </c>
      <c r="H5765" t="s">
        <v>135</v>
      </c>
      <c r="I5765" t="s">
        <v>136</v>
      </c>
      <c r="J5765" t="s">
        <v>137</v>
      </c>
      <c r="K5765" t="s">
        <v>138</v>
      </c>
      <c r="L5765" t="s">
        <v>16673</v>
      </c>
      <c r="M5765" t="s">
        <v>16674</v>
      </c>
      <c r="N5765">
        <v>1.844166666</v>
      </c>
      <c r="O5765">
        <v>0</v>
      </c>
      <c r="P5765">
        <v>144</v>
      </c>
      <c r="Q5765">
        <v>0</v>
      </c>
      <c r="R5765">
        <v>9</v>
      </c>
      <c r="S5765">
        <v>0</v>
      </c>
      <c r="T5765">
        <v>19</v>
      </c>
      <c r="U5765">
        <v>0</v>
      </c>
      <c r="V5765">
        <v>0</v>
      </c>
      <c r="W5765">
        <v>0</v>
      </c>
      <c r="X5765">
        <v>45.748917883892524</v>
      </c>
      <c r="Y5765">
        <v>0</v>
      </c>
      <c r="Z5765">
        <v>10.461894625454073</v>
      </c>
      <c r="AA5765">
        <v>0</v>
      </c>
      <c r="AB5765">
        <v>12.346091990899204</v>
      </c>
      <c r="AC5765">
        <v>0</v>
      </c>
      <c r="AD5765">
        <v>0</v>
      </c>
      <c r="AE5765">
        <v>68.556904500245793</v>
      </c>
    </row>
    <row r="5766" spans="1:31" x14ac:dyDescent="0.3">
      <c r="A5766">
        <v>2445831</v>
      </c>
      <c r="B5766">
        <v>1</v>
      </c>
      <c r="C5766" t="s">
        <v>81</v>
      </c>
      <c r="D5766" t="s">
        <v>127</v>
      </c>
      <c r="E5766" t="s">
        <v>147</v>
      </c>
      <c r="F5766" t="s">
        <v>16675</v>
      </c>
      <c r="G5766" t="s">
        <v>134</v>
      </c>
      <c r="H5766" t="s">
        <v>135</v>
      </c>
      <c r="I5766" t="s">
        <v>136</v>
      </c>
      <c r="J5766" t="s">
        <v>137</v>
      </c>
      <c r="K5766" t="s">
        <v>138</v>
      </c>
      <c r="L5766" t="s">
        <v>16676</v>
      </c>
      <c r="M5766" t="s">
        <v>16677</v>
      </c>
      <c r="N5766">
        <v>4.545555555</v>
      </c>
      <c r="O5766">
        <v>0</v>
      </c>
      <c r="P5766">
        <v>1</v>
      </c>
      <c r="Q5766">
        <v>11</v>
      </c>
      <c r="R5766">
        <v>17</v>
      </c>
      <c r="S5766">
        <v>0</v>
      </c>
      <c r="T5766">
        <v>1</v>
      </c>
      <c r="U5766">
        <v>0</v>
      </c>
      <c r="V5766">
        <v>0</v>
      </c>
      <c r="W5766">
        <v>0</v>
      </c>
      <c r="X5766">
        <v>1.2457374322037351E-3</v>
      </c>
      <c r="Y5766">
        <v>19.33840973732347</v>
      </c>
      <c r="Z5766">
        <v>32.368665139158885</v>
      </c>
      <c r="AA5766">
        <v>0</v>
      </c>
      <c r="AB5766">
        <v>5.783168539299643</v>
      </c>
      <c r="AC5766">
        <v>0</v>
      </c>
      <c r="AD5766">
        <v>0</v>
      </c>
      <c r="AE5766">
        <v>57.491489153214204</v>
      </c>
    </row>
    <row r="5767" spans="1:31" x14ac:dyDescent="0.3">
      <c r="A5767">
        <v>2445832</v>
      </c>
      <c r="B5767">
        <v>1</v>
      </c>
      <c r="C5767" t="s">
        <v>81</v>
      </c>
      <c r="D5767" t="s">
        <v>116</v>
      </c>
      <c r="E5767" t="s">
        <v>147</v>
      </c>
      <c r="F5767" t="s">
        <v>16678</v>
      </c>
      <c r="G5767" t="s">
        <v>134</v>
      </c>
      <c r="H5767" t="s">
        <v>135</v>
      </c>
      <c r="I5767" t="s">
        <v>136</v>
      </c>
      <c r="J5767" t="s">
        <v>137</v>
      </c>
      <c r="K5767" t="s">
        <v>138</v>
      </c>
      <c r="L5767" t="s">
        <v>16679</v>
      </c>
      <c r="M5767" t="s">
        <v>16680</v>
      </c>
      <c r="N5767">
        <v>1.154722222</v>
      </c>
      <c r="O5767">
        <v>0</v>
      </c>
      <c r="P5767">
        <v>244</v>
      </c>
      <c r="Q5767">
        <v>0</v>
      </c>
      <c r="R5767">
        <v>8</v>
      </c>
      <c r="S5767">
        <v>1</v>
      </c>
      <c r="T5767">
        <v>14</v>
      </c>
      <c r="U5767">
        <v>0</v>
      </c>
      <c r="V5767">
        <v>0</v>
      </c>
      <c r="W5767">
        <v>0</v>
      </c>
      <c r="X5767">
        <v>41.103942926093815</v>
      </c>
      <c r="Y5767">
        <v>0</v>
      </c>
      <c r="Z5767">
        <v>5.1572126150765049E-2</v>
      </c>
      <c r="AA5767">
        <v>3.1158666356516895</v>
      </c>
      <c r="AB5767">
        <v>4.3597695325435408</v>
      </c>
      <c r="AC5767">
        <v>0</v>
      </c>
      <c r="AD5767">
        <v>0</v>
      </c>
      <c r="AE5767">
        <v>48.631151220439811</v>
      </c>
    </row>
    <row r="5768" spans="1:31" x14ac:dyDescent="0.3">
      <c r="A5768">
        <v>2445833</v>
      </c>
      <c r="B5768">
        <v>1</v>
      </c>
      <c r="C5768" t="s">
        <v>81</v>
      </c>
      <c r="D5768" t="s">
        <v>120</v>
      </c>
      <c r="E5768" t="s">
        <v>132</v>
      </c>
      <c r="F5768" t="s">
        <v>16681</v>
      </c>
      <c r="G5768" t="s">
        <v>149</v>
      </c>
      <c r="H5768" t="s">
        <v>135</v>
      </c>
      <c r="I5768" t="s">
        <v>136</v>
      </c>
      <c r="J5768" t="s">
        <v>137</v>
      </c>
      <c r="K5768" t="s">
        <v>138</v>
      </c>
      <c r="L5768" t="s">
        <v>16682</v>
      </c>
      <c r="M5768" t="s">
        <v>16683</v>
      </c>
      <c r="N5768">
        <v>0.78972222199999997</v>
      </c>
      <c r="O5768">
        <v>0</v>
      </c>
      <c r="P5768">
        <v>307</v>
      </c>
      <c r="Q5768">
        <v>4</v>
      </c>
      <c r="R5768">
        <v>26</v>
      </c>
      <c r="S5768">
        <v>0</v>
      </c>
      <c r="T5768">
        <v>30</v>
      </c>
      <c r="U5768">
        <v>0</v>
      </c>
      <c r="V5768">
        <v>0</v>
      </c>
      <c r="W5768">
        <v>0</v>
      </c>
      <c r="X5768">
        <v>50.347192348853859</v>
      </c>
      <c r="Y5768">
        <v>1.7693740194136554</v>
      </c>
      <c r="Z5768">
        <v>7.0102652144254938</v>
      </c>
      <c r="AA5768">
        <v>0</v>
      </c>
      <c r="AB5768">
        <v>11.495108803008717</v>
      </c>
      <c r="AC5768">
        <v>0</v>
      </c>
      <c r="AD5768">
        <v>0</v>
      </c>
      <c r="AE5768">
        <v>70.62194038570172</v>
      </c>
    </row>
    <row r="5769" spans="1:31" x14ac:dyDescent="0.3">
      <c r="A5769">
        <v>2445839</v>
      </c>
      <c r="B5769">
        <v>1</v>
      </c>
      <c r="C5769" t="s">
        <v>80</v>
      </c>
      <c r="D5769" t="s">
        <v>95</v>
      </c>
      <c r="E5769" t="s">
        <v>141</v>
      </c>
      <c r="F5769" t="s">
        <v>7947</v>
      </c>
      <c r="G5769" t="s">
        <v>156</v>
      </c>
      <c r="H5769" t="s">
        <v>144</v>
      </c>
      <c r="I5769" t="s">
        <v>136</v>
      </c>
      <c r="J5769" t="s">
        <v>137</v>
      </c>
      <c r="K5769" t="s">
        <v>138</v>
      </c>
      <c r="L5769" t="s">
        <v>16684</v>
      </c>
      <c r="M5769" t="s">
        <v>16685</v>
      </c>
      <c r="N5769">
        <v>1.1016666660000001</v>
      </c>
      <c r="O5769">
        <v>0</v>
      </c>
      <c r="P5769">
        <v>36</v>
      </c>
      <c r="Q5769">
        <v>0</v>
      </c>
      <c r="R5769">
        <v>0</v>
      </c>
      <c r="S5769">
        <v>0</v>
      </c>
      <c r="T5769">
        <v>1</v>
      </c>
      <c r="U5769">
        <v>0</v>
      </c>
      <c r="V5769">
        <v>0</v>
      </c>
      <c r="W5769">
        <v>0</v>
      </c>
      <c r="X5769">
        <v>8.33614100287555</v>
      </c>
      <c r="Y5769">
        <v>0</v>
      </c>
      <c r="Z5769">
        <v>0</v>
      </c>
      <c r="AA5769">
        <v>0</v>
      </c>
      <c r="AB5769">
        <v>3.3079043551759502E-5</v>
      </c>
      <c r="AC5769">
        <v>0</v>
      </c>
      <c r="AD5769">
        <v>0</v>
      </c>
      <c r="AE5769">
        <v>8.3361740819191024</v>
      </c>
    </row>
    <row r="5770" spans="1:31" x14ac:dyDescent="0.3">
      <c r="A5770">
        <v>2445840</v>
      </c>
      <c r="B5770">
        <v>1</v>
      </c>
      <c r="C5770" t="s">
        <v>81</v>
      </c>
      <c r="D5770" t="s">
        <v>125</v>
      </c>
      <c r="E5770" t="s">
        <v>173</v>
      </c>
      <c r="F5770" t="s">
        <v>16686</v>
      </c>
      <c r="G5770" t="s">
        <v>175</v>
      </c>
      <c r="H5770" t="s">
        <v>144</v>
      </c>
      <c r="I5770" t="s">
        <v>136</v>
      </c>
      <c r="J5770" t="s">
        <v>137</v>
      </c>
      <c r="K5770" t="s">
        <v>138</v>
      </c>
      <c r="L5770" t="s">
        <v>16687</v>
      </c>
      <c r="M5770" t="s">
        <v>16688</v>
      </c>
      <c r="N5770">
        <v>1.8830555550000001</v>
      </c>
      <c r="O5770">
        <v>0</v>
      </c>
      <c r="P5770">
        <v>15</v>
      </c>
      <c r="Q5770">
        <v>0</v>
      </c>
      <c r="R5770">
        <v>0</v>
      </c>
      <c r="S5770">
        <v>0</v>
      </c>
      <c r="T5770">
        <v>1</v>
      </c>
      <c r="U5770">
        <v>0</v>
      </c>
      <c r="V5770">
        <v>0</v>
      </c>
      <c r="W5770">
        <v>0</v>
      </c>
      <c r="X5770">
        <v>6.2202250358635975</v>
      </c>
      <c r="Y5770">
        <v>0</v>
      </c>
      <c r="Z5770">
        <v>0</v>
      </c>
      <c r="AA5770">
        <v>0</v>
      </c>
      <c r="AB5770">
        <v>3.1504955498303651</v>
      </c>
      <c r="AC5770">
        <v>0</v>
      </c>
      <c r="AD5770">
        <v>0</v>
      </c>
      <c r="AE5770">
        <v>9.370720585693963</v>
      </c>
    </row>
    <row r="5771" spans="1:31" x14ac:dyDescent="0.3">
      <c r="A5771">
        <v>2445841</v>
      </c>
      <c r="B5771">
        <v>1</v>
      </c>
      <c r="C5771" t="s">
        <v>80</v>
      </c>
      <c r="D5771" t="s">
        <v>100</v>
      </c>
      <c r="E5771" t="s">
        <v>141</v>
      </c>
      <c r="F5771" t="s">
        <v>16689</v>
      </c>
      <c r="G5771" t="s">
        <v>143</v>
      </c>
      <c r="H5771" t="s">
        <v>144</v>
      </c>
      <c r="I5771" t="s">
        <v>136</v>
      </c>
      <c r="J5771" t="s">
        <v>137</v>
      </c>
      <c r="K5771" t="s">
        <v>138</v>
      </c>
      <c r="L5771" t="s">
        <v>16690</v>
      </c>
      <c r="M5771" t="s">
        <v>16691</v>
      </c>
      <c r="N5771">
        <v>0.44777777699999999</v>
      </c>
      <c r="O5771">
        <v>0</v>
      </c>
      <c r="P5771">
        <v>10</v>
      </c>
      <c r="Q5771">
        <v>0</v>
      </c>
      <c r="R5771">
        <v>2</v>
      </c>
      <c r="S5771">
        <v>0</v>
      </c>
      <c r="T5771">
        <v>0</v>
      </c>
      <c r="U5771">
        <v>0</v>
      </c>
      <c r="V5771">
        <v>0</v>
      </c>
      <c r="W5771">
        <v>0</v>
      </c>
      <c r="X5771">
        <v>1.2351707472824482</v>
      </c>
      <c r="Y5771">
        <v>0</v>
      </c>
      <c r="Z5771">
        <v>0.10527606960725945</v>
      </c>
      <c r="AA5771">
        <v>0</v>
      </c>
      <c r="AB5771">
        <v>0</v>
      </c>
      <c r="AC5771">
        <v>0</v>
      </c>
      <c r="AD5771">
        <v>0</v>
      </c>
      <c r="AE5771">
        <v>1.3404468168897077</v>
      </c>
    </row>
    <row r="5772" spans="1:31" x14ac:dyDescent="0.3">
      <c r="A5772">
        <v>2445843</v>
      </c>
      <c r="B5772">
        <v>1</v>
      </c>
      <c r="C5772" t="s">
        <v>80</v>
      </c>
      <c r="D5772" t="s">
        <v>96</v>
      </c>
      <c r="E5772" t="s">
        <v>173</v>
      </c>
      <c r="F5772" t="s">
        <v>16692</v>
      </c>
      <c r="G5772" t="s">
        <v>461</v>
      </c>
      <c r="H5772" t="s">
        <v>144</v>
      </c>
      <c r="I5772" t="s">
        <v>136</v>
      </c>
      <c r="J5772" t="s">
        <v>137</v>
      </c>
      <c r="K5772" t="s">
        <v>138</v>
      </c>
      <c r="L5772" t="s">
        <v>16693</v>
      </c>
      <c r="M5772" t="s">
        <v>16694</v>
      </c>
      <c r="N5772">
        <v>2.1025</v>
      </c>
      <c r="O5772">
        <v>0</v>
      </c>
      <c r="P5772">
        <v>5</v>
      </c>
      <c r="Q5772">
        <v>0</v>
      </c>
      <c r="R5772">
        <v>0</v>
      </c>
      <c r="S5772">
        <v>0</v>
      </c>
      <c r="T5772">
        <v>0</v>
      </c>
      <c r="U5772">
        <v>0</v>
      </c>
      <c r="V5772">
        <v>0</v>
      </c>
      <c r="W5772">
        <v>0</v>
      </c>
      <c r="X5772">
        <v>0.93599905456741217</v>
      </c>
      <c r="Y5772">
        <v>0</v>
      </c>
      <c r="Z5772">
        <v>0</v>
      </c>
      <c r="AA5772">
        <v>0</v>
      </c>
      <c r="AB5772">
        <v>0</v>
      </c>
      <c r="AC5772">
        <v>0</v>
      </c>
      <c r="AD5772">
        <v>0</v>
      </c>
      <c r="AE5772">
        <v>0.93599905456741217</v>
      </c>
    </row>
    <row r="5773" spans="1:31" x14ac:dyDescent="0.3">
      <c r="A5773">
        <v>2445844</v>
      </c>
      <c r="B5773">
        <v>1</v>
      </c>
      <c r="C5773" t="s">
        <v>81</v>
      </c>
      <c r="D5773" t="s">
        <v>121</v>
      </c>
      <c r="E5773" t="s">
        <v>141</v>
      </c>
      <c r="F5773" t="s">
        <v>16695</v>
      </c>
      <c r="G5773" t="s">
        <v>156</v>
      </c>
      <c r="H5773" t="s">
        <v>144</v>
      </c>
      <c r="I5773" t="s">
        <v>136</v>
      </c>
      <c r="J5773" t="s">
        <v>137</v>
      </c>
      <c r="K5773" t="s">
        <v>138</v>
      </c>
      <c r="L5773" t="s">
        <v>16696</v>
      </c>
      <c r="M5773" t="s">
        <v>16697</v>
      </c>
      <c r="N5773">
        <v>1.1902777769999999</v>
      </c>
      <c r="O5773">
        <v>0</v>
      </c>
      <c r="P5773">
        <v>9</v>
      </c>
      <c r="Q5773">
        <v>0</v>
      </c>
      <c r="R5773">
        <v>0</v>
      </c>
      <c r="S5773">
        <v>0</v>
      </c>
      <c r="T5773">
        <v>2</v>
      </c>
      <c r="U5773">
        <v>0</v>
      </c>
      <c r="V5773">
        <v>0</v>
      </c>
      <c r="W5773">
        <v>0</v>
      </c>
      <c r="X5773">
        <v>2.2961970560376477</v>
      </c>
      <c r="Y5773">
        <v>0</v>
      </c>
      <c r="Z5773">
        <v>0</v>
      </c>
      <c r="AA5773">
        <v>0</v>
      </c>
      <c r="AB5773">
        <v>0</v>
      </c>
      <c r="AC5773">
        <v>0</v>
      </c>
      <c r="AD5773">
        <v>0</v>
      </c>
      <c r="AE5773">
        <v>2.2961970560376477</v>
      </c>
    </row>
    <row r="5774" spans="1:31" x14ac:dyDescent="0.3">
      <c r="A5774">
        <v>2445845</v>
      </c>
      <c r="B5774">
        <v>1</v>
      </c>
      <c r="C5774" t="s">
        <v>80</v>
      </c>
      <c r="D5774" t="s">
        <v>100</v>
      </c>
      <c r="E5774" t="s">
        <v>169</v>
      </c>
      <c r="F5774" t="s">
        <v>1203</v>
      </c>
      <c r="G5774" t="s">
        <v>149</v>
      </c>
      <c r="H5774" t="s">
        <v>135</v>
      </c>
      <c r="I5774" t="s">
        <v>136</v>
      </c>
      <c r="J5774" t="s">
        <v>137</v>
      </c>
      <c r="K5774" t="s">
        <v>138</v>
      </c>
      <c r="L5774" t="s">
        <v>16698</v>
      </c>
      <c r="M5774" t="s">
        <v>16593</v>
      </c>
      <c r="N5774">
        <v>0.97638888800000001</v>
      </c>
      <c r="O5774">
        <v>10</v>
      </c>
      <c r="P5774">
        <v>31</v>
      </c>
      <c r="Q5774">
        <v>58</v>
      </c>
      <c r="R5774">
        <v>84</v>
      </c>
      <c r="S5774">
        <v>14</v>
      </c>
      <c r="T5774">
        <v>37</v>
      </c>
      <c r="U5774">
        <v>0</v>
      </c>
      <c r="V5774">
        <v>0</v>
      </c>
      <c r="W5774">
        <v>3.0057350750138276</v>
      </c>
      <c r="X5774">
        <v>10.758599638859604</v>
      </c>
      <c r="Y5774">
        <v>12.274044704117674</v>
      </c>
      <c r="Z5774">
        <v>25.986323849004012</v>
      </c>
      <c r="AA5774">
        <v>64.157927408459585</v>
      </c>
      <c r="AB5774">
        <v>27.840694546941371</v>
      </c>
      <c r="AC5774">
        <v>0</v>
      </c>
      <c r="AD5774">
        <v>0</v>
      </c>
      <c r="AE5774">
        <v>144.02332522239607</v>
      </c>
    </row>
    <row r="5775" spans="1:31" x14ac:dyDescent="0.3">
      <c r="A5775">
        <v>2445846</v>
      </c>
      <c r="B5775">
        <v>1</v>
      </c>
      <c r="C5775" t="s">
        <v>81</v>
      </c>
      <c r="D5775" t="s">
        <v>122</v>
      </c>
      <c r="E5775" t="s">
        <v>141</v>
      </c>
      <c r="F5775" t="s">
        <v>16699</v>
      </c>
      <c r="G5775" t="s">
        <v>143</v>
      </c>
      <c r="H5775" t="s">
        <v>144</v>
      </c>
      <c r="I5775" t="s">
        <v>136</v>
      </c>
      <c r="J5775" t="s">
        <v>137</v>
      </c>
      <c r="K5775" t="s">
        <v>138</v>
      </c>
      <c r="L5775" t="s">
        <v>16700</v>
      </c>
      <c r="M5775" t="s">
        <v>16701</v>
      </c>
      <c r="N5775">
        <v>0.91194444399999997</v>
      </c>
      <c r="O5775">
        <v>0</v>
      </c>
      <c r="P5775">
        <v>155</v>
      </c>
      <c r="Q5775">
        <v>0</v>
      </c>
      <c r="R5775">
        <v>0</v>
      </c>
      <c r="S5775">
        <v>0</v>
      </c>
      <c r="T5775">
        <v>6</v>
      </c>
      <c r="U5775">
        <v>0</v>
      </c>
      <c r="V5775">
        <v>0</v>
      </c>
      <c r="W5775">
        <v>0</v>
      </c>
      <c r="X5775">
        <v>36.052554454455652</v>
      </c>
      <c r="Y5775">
        <v>0</v>
      </c>
      <c r="Z5775">
        <v>0</v>
      </c>
      <c r="AA5775">
        <v>0</v>
      </c>
      <c r="AB5775">
        <v>8.1031599631211293</v>
      </c>
      <c r="AC5775">
        <v>0</v>
      </c>
      <c r="AD5775">
        <v>0</v>
      </c>
      <c r="AE5775">
        <v>44.155714417576782</v>
      </c>
    </row>
    <row r="5776" spans="1:31" x14ac:dyDescent="0.3">
      <c r="A5776">
        <v>2445848</v>
      </c>
      <c r="B5776">
        <v>1</v>
      </c>
      <c r="C5776" t="s">
        <v>81</v>
      </c>
      <c r="D5776" t="s">
        <v>112</v>
      </c>
      <c r="E5776" t="s">
        <v>169</v>
      </c>
      <c r="F5776" t="s">
        <v>16702</v>
      </c>
      <c r="G5776" t="s">
        <v>149</v>
      </c>
      <c r="H5776" t="s">
        <v>135</v>
      </c>
      <c r="I5776" t="s">
        <v>136</v>
      </c>
      <c r="J5776" t="s">
        <v>137</v>
      </c>
      <c r="K5776" t="s">
        <v>138</v>
      </c>
      <c r="L5776" t="s">
        <v>16703</v>
      </c>
      <c r="M5776" t="s">
        <v>16704</v>
      </c>
      <c r="N5776">
        <v>0.48277777700000002</v>
      </c>
      <c r="O5776">
        <v>3</v>
      </c>
      <c r="P5776">
        <v>360</v>
      </c>
      <c r="Q5776">
        <v>173</v>
      </c>
      <c r="R5776">
        <v>79</v>
      </c>
      <c r="S5776">
        <v>18</v>
      </c>
      <c r="T5776">
        <v>54</v>
      </c>
      <c r="U5776">
        <v>4</v>
      </c>
      <c r="V5776">
        <v>0</v>
      </c>
      <c r="W5776">
        <v>9.3635816865899066</v>
      </c>
      <c r="X5776">
        <v>40.907530505599333</v>
      </c>
      <c r="Y5776">
        <v>552.64979048926841</v>
      </c>
      <c r="Z5776">
        <v>19.575217693636045</v>
      </c>
      <c r="AA5776">
        <v>90.020266897548254</v>
      </c>
      <c r="AB5776">
        <v>7.9572345924086729</v>
      </c>
      <c r="AC5776">
        <v>202.91410307179325</v>
      </c>
      <c r="AD5776">
        <v>0</v>
      </c>
      <c r="AE5776">
        <v>923.38772493684382</v>
      </c>
    </row>
    <row r="5777" spans="1:31" x14ac:dyDescent="0.3">
      <c r="A5777">
        <v>2445849</v>
      </c>
      <c r="B5777">
        <v>1</v>
      </c>
      <c r="C5777" t="s">
        <v>80</v>
      </c>
      <c r="D5777" t="s">
        <v>89</v>
      </c>
      <c r="E5777" t="s">
        <v>182</v>
      </c>
      <c r="F5777" t="s">
        <v>16705</v>
      </c>
      <c r="G5777" t="s">
        <v>219</v>
      </c>
      <c r="H5777" t="s">
        <v>144</v>
      </c>
      <c r="I5777" t="s">
        <v>136</v>
      </c>
      <c r="J5777" t="s">
        <v>3</v>
      </c>
      <c r="K5777" t="s">
        <v>138</v>
      </c>
      <c r="L5777" t="s">
        <v>16706</v>
      </c>
      <c r="M5777" t="s">
        <v>16707</v>
      </c>
      <c r="N5777">
        <v>3.9469444440000001</v>
      </c>
      <c r="O5777">
        <v>0</v>
      </c>
      <c r="P5777">
        <v>16</v>
      </c>
      <c r="Q5777">
        <v>0</v>
      </c>
      <c r="R5777">
        <v>0</v>
      </c>
      <c r="S5777">
        <v>0</v>
      </c>
      <c r="T5777">
        <v>1</v>
      </c>
      <c r="U5777">
        <v>0</v>
      </c>
      <c r="V5777">
        <v>0</v>
      </c>
      <c r="W5777">
        <v>0</v>
      </c>
      <c r="X5777">
        <v>22.298107377924048</v>
      </c>
      <c r="Y5777">
        <v>0</v>
      </c>
      <c r="Z5777">
        <v>0</v>
      </c>
      <c r="AA5777">
        <v>0</v>
      </c>
      <c r="AB5777">
        <v>1.4374153170585995</v>
      </c>
      <c r="AC5777">
        <v>0</v>
      </c>
      <c r="AD5777">
        <v>0</v>
      </c>
      <c r="AE5777">
        <v>23.735522694982649</v>
      </c>
    </row>
    <row r="5778" spans="1:31" x14ac:dyDescent="0.3">
      <c r="A5778">
        <v>2445850</v>
      </c>
      <c r="B5778">
        <v>1</v>
      </c>
      <c r="C5778" t="s">
        <v>80</v>
      </c>
      <c r="D5778" t="s">
        <v>99</v>
      </c>
      <c r="E5778" t="s">
        <v>141</v>
      </c>
      <c r="F5778" t="s">
        <v>16708</v>
      </c>
      <c r="G5778" t="s">
        <v>143</v>
      </c>
      <c r="H5778" t="s">
        <v>144</v>
      </c>
      <c r="I5778" t="s">
        <v>136</v>
      </c>
      <c r="J5778" t="s">
        <v>137</v>
      </c>
      <c r="K5778" t="s">
        <v>138</v>
      </c>
      <c r="L5778" t="s">
        <v>16709</v>
      </c>
      <c r="M5778" t="s">
        <v>16710</v>
      </c>
      <c r="N5778">
        <v>2.971944444</v>
      </c>
      <c r="O5778">
        <v>0</v>
      </c>
      <c r="P5778">
        <v>29</v>
      </c>
      <c r="Q5778">
        <v>0</v>
      </c>
      <c r="R5778">
        <v>0</v>
      </c>
      <c r="S5778">
        <v>0</v>
      </c>
      <c r="T5778">
        <v>4</v>
      </c>
      <c r="U5778">
        <v>0</v>
      </c>
      <c r="V5778">
        <v>0</v>
      </c>
      <c r="W5778">
        <v>0</v>
      </c>
      <c r="X5778">
        <v>15.28741239576896</v>
      </c>
      <c r="Y5778">
        <v>0</v>
      </c>
      <c r="Z5778">
        <v>0</v>
      </c>
      <c r="AA5778">
        <v>0</v>
      </c>
      <c r="AB5778">
        <v>4.9647002383107708</v>
      </c>
      <c r="AC5778">
        <v>0</v>
      </c>
      <c r="AD5778">
        <v>0</v>
      </c>
      <c r="AE5778">
        <v>20.25211263407973</v>
      </c>
    </row>
    <row r="5779" spans="1:31" x14ac:dyDescent="0.3">
      <c r="A5779">
        <v>2445853</v>
      </c>
      <c r="B5779">
        <v>1</v>
      </c>
      <c r="C5779" t="s">
        <v>81</v>
      </c>
      <c r="D5779" t="s">
        <v>120</v>
      </c>
      <c r="E5779" t="s">
        <v>159</v>
      </c>
      <c r="F5779" t="s">
        <v>1932</v>
      </c>
      <c r="G5779" t="s">
        <v>143</v>
      </c>
      <c r="H5779" t="s">
        <v>144</v>
      </c>
      <c r="I5779" t="s">
        <v>136</v>
      </c>
      <c r="J5779" t="s">
        <v>137</v>
      </c>
      <c r="K5779" t="s">
        <v>138</v>
      </c>
      <c r="L5779" t="s">
        <v>16711</v>
      </c>
      <c r="M5779" t="s">
        <v>16712</v>
      </c>
      <c r="N5779">
        <v>1.278611111</v>
      </c>
      <c r="O5779">
        <v>0</v>
      </c>
      <c r="P5779">
        <v>423</v>
      </c>
      <c r="Q5779">
        <v>0</v>
      </c>
      <c r="R5779">
        <v>1</v>
      </c>
      <c r="S5779">
        <v>0</v>
      </c>
      <c r="T5779">
        <v>24</v>
      </c>
      <c r="U5779">
        <v>0</v>
      </c>
      <c r="V5779">
        <v>0</v>
      </c>
      <c r="W5779">
        <v>0</v>
      </c>
      <c r="X5779">
        <v>224.54561595406716</v>
      </c>
      <c r="Y5779">
        <v>0</v>
      </c>
      <c r="Z5779">
        <v>0.1165615400219122</v>
      </c>
      <c r="AA5779">
        <v>0</v>
      </c>
      <c r="AB5779">
        <v>43.517303784924245</v>
      </c>
      <c r="AC5779">
        <v>0</v>
      </c>
      <c r="AD5779">
        <v>0</v>
      </c>
      <c r="AE5779">
        <v>268.17948127901332</v>
      </c>
    </row>
    <row r="5780" spans="1:31" x14ac:dyDescent="0.3">
      <c r="A5780">
        <v>2445854</v>
      </c>
      <c r="B5780">
        <v>1</v>
      </c>
      <c r="C5780" t="s">
        <v>80</v>
      </c>
      <c r="D5780" t="s">
        <v>93</v>
      </c>
      <c r="E5780" t="s">
        <v>169</v>
      </c>
      <c r="F5780" t="s">
        <v>16713</v>
      </c>
      <c r="G5780" t="s">
        <v>143</v>
      </c>
      <c r="H5780" t="s">
        <v>135</v>
      </c>
      <c r="I5780" t="s">
        <v>136</v>
      </c>
      <c r="J5780" t="s">
        <v>137</v>
      </c>
      <c r="K5780" t="s">
        <v>138</v>
      </c>
      <c r="L5780" t="s">
        <v>16714</v>
      </c>
      <c r="M5780" t="s">
        <v>16715</v>
      </c>
      <c r="N5780">
        <v>0.705555555</v>
      </c>
      <c r="O5780">
        <v>0</v>
      </c>
      <c r="P5780">
        <v>190</v>
      </c>
      <c r="Q5780">
        <v>1</v>
      </c>
      <c r="R5780">
        <v>34</v>
      </c>
      <c r="S5780">
        <v>2</v>
      </c>
      <c r="T5780">
        <v>35</v>
      </c>
      <c r="U5780">
        <v>0</v>
      </c>
      <c r="V5780">
        <v>0</v>
      </c>
      <c r="W5780">
        <v>0</v>
      </c>
      <c r="X5780">
        <v>22.42966220269119</v>
      </c>
      <c r="Y5780">
        <v>0.35939196167166221</v>
      </c>
      <c r="Z5780">
        <v>16.006314881590704</v>
      </c>
      <c r="AA5780">
        <v>2.465143852494319</v>
      </c>
      <c r="AB5780">
        <v>20.620493218008686</v>
      </c>
      <c r="AC5780">
        <v>0</v>
      </c>
      <c r="AD5780">
        <v>0</v>
      </c>
      <c r="AE5780">
        <v>61.881006116456561</v>
      </c>
    </row>
    <row r="5781" spans="1:31" x14ac:dyDescent="0.3">
      <c r="A5781">
        <v>2445855</v>
      </c>
      <c r="B5781">
        <v>1</v>
      </c>
      <c r="C5781" t="s">
        <v>80</v>
      </c>
      <c r="D5781" t="s">
        <v>82</v>
      </c>
      <c r="E5781" t="s">
        <v>141</v>
      </c>
      <c r="F5781" t="s">
        <v>16716</v>
      </c>
      <c r="G5781" t="s">
        <v>156</v>
      </c>
      <c r="H5781" t="s">
        <v>144</v>
      </c>
      <c r="I5781" t="s">
        <v>136</v>
      </c>
      <c r="J5781" t="s">
        <v>137</v>
      </c>
      <c r="K5781" t="s">
        <v>138</v>
      </c>
      <c r="L5781" t="s">
        <v>16717</v>
      </c>
      <c r="M5781" t="s">
        <v>16718</v>
      </c>
      <c r="N5781">
        <v>2.1461111110000002</v>
      </c>
      <c r="O5781">
        <v>0</v>
      </c>
      <c r="P5781">
        <v>39</v>
      </c>
      <c r="Q5781">
        <v>0</v>
      </c>
      <c r="R5781">
        <v>0</v>
      </c>
      <c r="S5781">
        <v>0</v>
      </c>
      <c r="T5781">
        <v>8</v>
      </c>
      <c r="U5781">
        <v>0</v>
      </c>
      <c r="V5781">
        <v>0</v>
      </c>
      <c r="W5781">
        <v>0</v>
      </c>
      <c r="X5781">
        <v>30.980796651143663</v>
      </c>
      <c r="Y5781">
        <v>0</v>
      </c>
      <c r="Z5781">
        <v>0</v>
      </c>
      <c r="AA5781">
        <v>0</v>
      </c>
      <c r="AB5781">
        <v>16.362987232953188</v>
      </c>
      <c r="AC5781">
        <v>0</v>
      </c>
      <c r="AD5781">
        <v>0</v>
      </c>
      <c r="AE5781">
        <v>47.343783884096851</v>
      </c>
    </row>
    <row r="5782" spans="1:31" x14ac:dyDescent="0.3">
      <c r="A5782">
        <v>2445859</v>
      </c>
      <c r="B5782">
        <v>1</v>
      </c>
      <c r="C5782" t="s">
        <v>80</v>
      </c>
      <c r="D5782" t="s">
        <v>95</v>
      </c>
      <c r="E5782" t="s">
        <v>141</v>
      </c>
      <c r="F5782" t="s">
        <v>16719</v>
      </c>
      <c r="G5782" t="s">
        <v>1552</v>
      </c>
      <c r="H5782" t="s">
        <v>144</v>
      </c>
      <c r="I5782" t="s">
        <v>136</v>
      </c>
      <c r="J5782" t="s">
        <v>137</v>
      </c>
      <c r="K5782" t="s">
        <v>138</v>
      </c>
      <c r="L5782" t="s">
        <v>16720</v>
      </c>
      <c r="M5782" t="s">
        <v>16721</v>
      </c>
      <c r="N5782">
        <v>3.0786111109999998</v>
      </c>
      <c r="O5782">
        <v>0</v>
      </c>
      <c r="P5782">
        <v>121</v>
      </c>
      <c r="Q5782">
        <v>0</v>
      </c>
      <c r="R5782">
        <v>2</v>
      </c>
      <c r="S5782">
        <v>0</v>
      </c>
      <c r="T5782">
        <v>3</v>
      </c>
      <c r="U5782">
        <v>0</v>
      </c>
      <c r="V5782">
        <v>0</v>
      </c>
      <c r="W5782">
        <v>0</v>
      </c>
      <c r="X5782">
        <v>86.104280575470952</v>
      </c>
      <c r="Y5782">
        <v>0</v>
      </c>
      <c r="Z5782">
        <v>4.6450765817342532</v>
      </c>
      <c r="AA5782">
        <v>0</v>
      </c>
      <c r="AB5782">
        <v>10.24894268960108</v>
      </c>
      <c r="AC5782">
        <v>0</v>
      </c>
      <c r="AD5782">
        <v>0</v>
      </c>
      <c r="AE5782">
        <v>100.99829984680629</v>
      </c>
    </row>
    <row r="5783" spans="1:31" x14ac:dyDescent="0.3">
      <c r="A5783">
        <v>2445860</v>
      </c>
      <c r="B5783">
        <v>1</v>
      </c>
      <c r="C5783" t="s">
        <v>80</v>
      </c>
      <c r="D5783" t="s">
        <v>101</v>
      </c>
      <c r="E5783" t="s">
        <v>141</v>
      </c>
      <c r="F5783" t="s">
        <v>16722</v>
      </c>
      <c r="G5783" t="s">
        <v>143</v>
      </c>
      <c r="H5783" t="s">
        <v>144</v>
      </c>
      <c r="I5783" t="s">
        <v>136</v>
      </c>
      <c r="J5783" t="s">
        <v>137</v>
      </c>
      <c r="K5783" t="s">
        <v>138</v>
      </c>
      <c r="L5783" t="s">
        <v>16723</v>
      </c>
      <c r="M5783" t="s">
        <v>16724</v>
      </c>
      <c r="N5783">
        <v>0.56388888800000003</v>
      </c>
      <c r="O5783">
        <v>0</v>
      </c>
      <c r="P5783">
        <v>22</v>
      </c>
      <c r="Q5783">
        <v>0</v>
      </c>
      <c r="R5783">
        <v>0</v>
      </c>
      <c r="S5783">
        <v>0</v>
      </c>
      <c r="T5783">
        <v>28</v>
      </c>
      <c r="U5783">
        <v>0</v>
      </c>
      <c r="V5783">
        <v>0</v>
      </c>
      <c r="W5783">
        <v>0</v>
      </c>
      <c r="X5783">
        <v>4.6013390006423736</v>
      </c>
      <c r="Y5783">
        <v>0</v>
      </c>
      <c r="Z5783">
        <v>0</v>
      </c>
      <c r="AA5783">
        <v>0</v>
      </c>
      <c r="AB5783">
        <v>29.55921561253945</v>
      </c>
      <c r="AC5783">
        <v>0</v>
      </c>
      <c r="AD5783">
        <v>0</v>
      </c>
      <c r="AE5783">
        <v>34.160554613181823</v>
      </c>
    </row>
    <row r="5784" spans="1:31" x14ac:dyDescent="0.3">
      <c r="A5784">
        <v>2445861</v>
      </c>
      <c r="B5784">
        <v>1</v>
      </c>
      <c r="C5784" t="s">
        <v>80</v>
      </c>
      <c r="D5784" t="s">
        <v>105</v>
      </c>
      <c r="E5784" t="s">
        <v>141</v>
      </c>
      <c r="F5784" t="s">
        <v>751</v>
      </c>
      <c r="G5784" t="s">
        <v>143</v>
      </c>
      <c r="H5784" t="s">
        <v>144</v>
      </c>
      <c r="I5784" t="s">
        <v>136</v>
      </c>
      <c r="J5784" t="s">
        <v>137</v>
      </c>
      <c r="K5784" t="s">
        <v>138</v>
      </c>
      <c r="L5784" t="s">
        <v>16725</v>
      </c>
      <c r="M5784" t="s">
        <v>16726</v>
      </c>
      <c r="N5784">
        <v>2.4627777769999999</v>
      </c>
      <c r="O5784">
        <v>0</v>
      </c>
      <c r="P5784">
        <v>41</v>
      </c>
      <c r="Q5784">
        <v>0</v>
      </c>
      <c r="R5784">
        <v>0</v>
      </c>
      <c r="S5784">
        <v>0</v>
      </c>
      <c r="T5784">
        <v>1</v>
      </c>
      <c r="U5784">
        <v>0</v>
      </c>
      <c r="V5784">
        <v>0</v>
      </c>
      <c r="W5784">
        <v>0</v>
      </c>
      <c r="X5784">
        <v>36.013154266226735</v>
      </c>
      <c r="Y5784">
        <v>0</v>
      </c>
      <c r="Z5784">
        <v>0</v>
      </c>
      <c r="AA5784">
        <v>0</v>
      </c>
      <c r="AB5784">
        <v>0</v>
      </c>
      <c r="AC5784">
        <v>0</v>
      </c>
      <c r="AD5784">
        <v>0</v>
      </c>
      <c r="AE5784">
        <v>36.013154266226735</v>
      </c>
    </row>
    <row r="5785" spans="1:31" x14ac:dyDescent="0.3">
      <c r="A5785">
        <v>2445862</v>
      </c>
      <c r="B5785">
        <v>1</v>
      </c>
      <c r="C5785" t="s">
        <v>80</v>
      </c>
      <c r="D5785" t="s">
        <v>100</v>
      </c>
      <c r="E5785" t="s">
        <v>141</v>
      </c>
      <c r="F5785" t="s">
        <v>16727</v>
      </c>
      <c r="G5785" t="s">
        <v>143</v>
      </c>
      <c r="H5785" t="s">
        <v>144</v>
      </c>
      <c r="I5785" t="s">
        <v>136</v>
      </c>
      <c r="J5785" t="s">
        <v>137</v>
      </c>
      <c r="K5785" t="s">
        <v>138</v>
      </c>
      <c r="L5785" t="s">
        <v>16728</v>
      </c>
      <c r="M5785" t="s">
        <v>16729</v>
      </c>
      <c r="N5785">
        <v>0.25416666599999999</v>
      </c>
      <c r="O5785">
        <v>0</v>
      </c>
      <c r="P5785">
        <v>16</v>
      </c>
      <c r="Q5785">
        <v>0</v>
      </c>
      <c r="R5785">
        <v>1</v>
      </c>
      <c r="S5785">
        <v>0</v>
      </c>
      <c r="T5785">
        <v>2</v>
      </c>
      <c r="U5785">
        <v>0</v>
      </c>
      <c r="V5785">
        <v>0</v>
      </c>
      <c r="W5785">
        <v>0</v>
      </c>
      <c r="X5785">
        <v>1.513532725949928</v>
      </c>
      <c r="Y5785">
        <v>0</v>
      </c>
      <c r="Z5785">
        <v>4.0951076240280396E-2</v>
      </c>
      <c r="AA5785">
        <v>0</v>
      </c>
      <c r="AB5785">
        <v>0.66211364601645883</v>
      </c>
      <c r="AC5785">
        <v>0</v>
      </c>
      <c r="AD5785">
        <v>0</v>
      </c>
      <c r="AE5785">
        <v>2.2165974482066675</v>
      </c>
    </row>
    <row r="5786" spans="1:31" x14ac:dyDescent="0.3">
      <c r="A5786">
        <v>2445863</v>
      </c>
      <c r="B5786">
        <v>1</v>
      </c>
      <c r="C5786" t="s">
        <v>80</v>
      </c>
      <c r="D5786" t="s">
        <v>83</v>
      </c>
      <c r="E5786" t="s">
        <v>173</v>
      </c>
      <c r="F5786" t="s">
        <v>16730</v>
      </c>
      <c r="G5786" t="s">
        <v>175</v>
      </c>
      <c r="H5786" t="s">
        <v>144</v>
      </c>
      <c r="I5786" t="s">
        <v>136</v>
      </c>
      <c r="J5786" t="s">
        <v>137</v>
      </c>
      <c r="K5786" t="s">
        <v>138</v>
      </c>
      <c r="L5786" t="s">
        <v>16731</v>
      </c>
      <c r="M5786" t="s">
        <v>16732</v>
      </c>
      <c r="N5786">
        <v>1.2450000000000001</v>
      </c>
      <c r="O5786">
        <v>0</v>
      </c>
      <c r="P5786">
        <v>2</v>
      </c>
      <c r="Q5786">
        <v>0</v>
      </c>
      <c r="R5786">
        <v>0</v>
      </c>
      <c r="S5786">
        <v>0</v>
      </c>
      <c r="T5786">
        <v>0</v>
      </c>
      <c r="U5786">
        <v>0</v>
      </c>
      <c r="V5786">
        <v>0</v>
      </c>
      <c r="W5786">
        <v>0</v>
      </c>
      <c r="X5786">
        <v>0.63660261392970563</v>
      </c>
      <c r="Y5786">
        <v>0</v>
      </c>
      <c r="Z5786">
        <v>0</v>
      </c>
      <c r="AA5786">
        <v>0</v>
      </c>
      <c r="AB5786">
        <v>0</v>
      </c>
      <c r="AC5786">
        <v>0</v>
      </c>
      <c r="AD5786">
        <v>0</v>
      </c>
      <c r="AE5786">
        <v>0.63660261392970563</v>
      </c>
    </row>
    <row r="5787" spans="1:31" x14ac:dyDescent="0.3">
      <c r="A5787">
        <v>2445869</v>
      </c>
      <c r="B5787">
        <v>1</v>
      </c>
      <c r="C5787" t="s">
        <v>80</v>
      </c>
      <c r="D5787" t="s">
        <v>95</v>
      </c>
      <c r="E5787" t="s">
        <v>147</v>
      </c>
      <c r="F5787" t="s">
        <v>16733</v>
      </c>
      <c r="G5787" t="s">
        <v>134</v>
      </c>
      <c r="H5787" t="s">
        <v>135</v>
      </c>
      <c r="I5787" t="s">
        <v>136</v>
      </c>
      <c r="J5787" t="s">
        <v>137</v>
      </c>
      <c r="K5787" t="s">
        <v>138</v>
      </c>
      <c r="L5787" t="s">
        <v>16734</v>
      </c>
      <c r="M5787" t="s">
        <v>16735</v>
      </c>
      <c r="N5787">
        <v>4.5475000000000003</v>
      </c>
      <c r="O5787">
        <v>0</v>
      </c>
      <c r="P5787">
        <v>82</v>
      </c>
      <c r="Q5787">
        <v>0</v>
      </c>
      <c r="R5787">
        <v>0</v>
      </c>
      <c r="S5787">
        <v>0</v>
      </c>
      <c r="T5787">
        <v>7</v>
      </c>
      <c r="U5787">
        <v>0</v>
      </c>
      <c r="V5787">
        <v>0</v>
      </c>
      <c r="W5787">
        <v>0</v>
      </c>
      <c r="X5787">
        <v>40.551265884716528</v>
      </c>
      <c r="Y5787">
        <v>0</v>
      </c>
      <c r="Z5787">
        <v>0</v>
      </c>
      <c r="AA5787">
        <v>0</v>
      </c>
      <c r="AB5787">
        <v>9.4757479868030696</v>
      </c>
      <c r="AC5787">
        <v>0</v>
      </c>
      <c r="AD5787">
        <v>0</v>
      </c>
      <c r="AE5787">
        <v>50.0270138715196</v>
      </c>
    </row>
    <row r="5788" spans="1:31" x14ac:dyDescent="0.3">
      <c r="A5788">
        <v>2445870</v>
      </c>
      <c r="B5788">
        <v>1</v>
      </c>
      <c r="C5788" t="s">
        <v>80</v>
      </c>
      <c r="D5788" t="s">
        <v>82</v>
      </c>
      <c r="E5788" t="s">
        <v>173</v>
      </c>
      <c r="F5788" t="s">
        <v>16736</v>
      </c>
      <c r="G5788" t="s">
        <v>175</v>
      </c>
      <c r="H5788" t="s">
        <v>144</v>
      </c>
      <c r="I5788" t="s">
        <v>136</v>
      </c>
      <c r="J5788" t="s">
        <v>137</v>
      </c>
      <c r="K5788" t="s">
        <v>138</v>
      </c>
      <c r="L5788" t="s">
        <v>16737</v>
      </c>
      <c r="M5788" t="s">
        <v>16738</v>
      </c>
      <c r="N5788">
        <v>2.2524999999999999</v>
      </c>
      <c r="O5788">
        <v>0</v>
      </c>
      <c r="P5788">
        <v>2</v>
      </c>
      <c r="Q5788">
        <v>0</v>
      </c>
      <c r="R5788">
        <v>0</v>
      </c>
      <c r="S5788">
        <v>0</v>
      </c>
      <c r="T5788">
        <v>0</v>
      </c>
      <c r="U5788">
        <v>0</v>
      </c>
      <c r="V5788">
        <v>0</v>
      </c>
      <c r="W5788">
        <v>0</v>
      </c>
      <c r="X5788">
        <v>2.0696850058961189</v>
      </c>
      <c r="Y5788">
        <v>0</v>
      </c>
      <c r="Z5788">
        <v>0</v>
      </c>
      <c r="AA5788">
        <v>0</v>
      </c>
      <c r="AB5788">
        <v>0</v>
      </c>
      <c r="AC5788">
        <v>0</v>
      </c>
      <c r="AD5788">
        <v>0</v>
      </c>
      <c r="AE5788">
        <v>2.0696850058961189</v>
      </c>
    </row>
    <row r="5789" spans="1:31" x14ac:dyDescent="0.3">
      <c r="A5789">
        <v>2445872</v>
      </c>
      <c r="B5789">
        <v>1</v>
      </c>
      <c r="C5789" t="s">
        <v>81</v>
      </c>
      <c r="D5789" t="s">
        <v>112</v>
      </c>
      <c r="E5789" t="s">
        <v>169</v>
      </c>
      <c r="F5789" t="s">
        <v>16702</v>
      </c>
      <c r="G5789" t="s">
        <v>149</v>
      </c>
      <c r="H5789" t="s">
        <v>135</v>
      </c>
      <c r="I5789" t="s">
        <v>136</v>
      </c>
      <c r="J5789" t="s">
        <v>137</v>
      </c>
      <c r="K5789" t="s">
        <v>138</v>
      </c>
      <c r="L5789" t="s">
        <v>16739</v>
      </c>
      <c r="M5789" t="s">
        <v>16740</v>
      </c>
      <c r="N5789">
        <v>1.757777777</v>
      </c>
      <c r="O5789">
        <v>3</v>
      </c>
      <c r="P5789">
        <v>360</v>
      </c>
      <c r="Q5789">
        <v>173</v>
      </c>
      <c r="R5789">
        <v>79</v>
      </c>
      <c r="S5789">
        <v>21</v>
      </c>
      <c r="T5789">
        <v>54</v>
      </c>
      <c r="U5789">
        <v>3</v>
      </c>
      <c r="V5789">
        <v>0</v>
      </c>
      <c r="W5789">
        <v>37.996516337765513</v>
      </c>
      <c r="X5789">
        <v>154.41450965462059</v>
      </c>
      <c r="Y5789">
        <v>2001.3552923996876</v>
      </c>
      <c r="Z5789">
        <v>70.153620473076501</v>
      </c>
      <c r="AA5789">
        <v>321.57721407357661</v>
      </c>
      <c r="AB5789">
        <v>26.273096399432763</v>
      </c>
      <c r="AC5789">
        <v>463.52742186211265</v>
      </c>
      <c r="AD5789">
        <v>0</v>
      </c>
      <c r="AE5789">
        <v>3075.2976712002719</v>
      </c>
    </row>
    <row r="5790" spans="1:31" x14ac:dyDescent="0.3">
      <c r="A5790">
        <v>2445873</v>
      </c>
      <c r="B5790">
        <v>1</v>
      </c>
      <c r="C5790" t="s">
        <v>80</v>
      </c>
      <c r="D5790" t="s">
        <v>96</v>
      </c>
      <c r="E5790" t="s">
        <v>141</v>
      </c>
      <c r="F5790" t="s">
        <v>15219</v>
      </c>
      <c r="G5790" t="s">
        <v>1552</v>
      </c>
      <c r="H5790" t="s">
        <v>144</v>
      </c>
      <c r="I5790" t="s">
        <v>136</v>
      </c>
      <c r="J5790" t="s">
        <v>137</v>
      </c>
      <c r="K5790" t="s">
        <v>138</v>
      </c>
      <c r="L5790" t="s">
        <v>16741</v>
      </c>
      <c r="M5790" t="s">
        <v>16742</v>
      </c>
      <c r="N5790">
        <v>4.5016666660000002</v>
      </c>
      <c r="O5790">
        <v>0</v>
      </c>
      <c r="P5790">
        <v>14</v>
      </c>
      <c r="Q5790">
        <v>0</v>
      </c>
      <c r="R5790">
        <v>0</v>
      </c>
      <c r="S5790">
        <v>0</v>
      </c>
      <c r="T5790">
        <v>1</v>
      </c>
      <c r="U5790">
        <v>0</v>
      </c>
      <c r="V5790">
        <v>0</v>
      </c>
      <c r="W5790">
        <v>0</v>
      </c>
      <c r="X5790">
        <v>70.441354701422995</v>
      </c>
      <c r="Y5790">
        <v>0</v>
      </c>
      <c r="Z5790">
        <v>0</v>
      </c>
      <c r="AA5790">
        <v>0</v>
      </c>
      <c r="AB5790">
        <v>14.621168261918191</v>
      </c>
      <c r="AC5790">
        <v>0</v>
      </c>
      <c r="AD5790">
        <v>0</v>
      </c>
      <c r="AE5790">
        <v>85.062522963341181</v>
      </c>
    </row>
    <row r="5791" spans="1:31" x14ac:dyDescent="0.3">
      <c r="A5791">
        <v>2445876</v>
      </c>
      <c r="B5791">
        <v>1</v>
      </c>
      <c r="C5791" t="s">
        <v>80</v>
      </c>
      <c r="D5791" t="s">
        <v>103</v>
      </c>
      <c r="E5791" t="s">
        <v>173</v>
      </c>
      <c r="F5791" t="s">
        <v>16743</v>
      </c>
      <c r="G5791" t="s">
        <v>179</v>
      </c>
      <c r="H5791" t="s">
        <v>144</v>
      </c>
      <c r="I5791" t="s">
        <v>136</v>
      </c>
      <c r="J5791" t="s">
        <v>137</v>
      </c>
      <c r="K5791" t="s">
        <v>138</v>
      </c>
      <c r="L5791" t="s">
        <v>16744</v>
      </c>
      <c r="M5791" t="s">
        <v>16745</v>
      </c>
      <c r="N5791">
        <v>1.422222222</v>
      </c>
      <c r="O5791">
        <v>0</v>
      </c>
      <c r="P5791">
        <v>9</v>
      </c>
      <c r="Q5791">
        <v>0</v>
      </c>
      <c r="R5791">
        <v>0</v>
      </c>
      <c r="S5791">
        <v>0</v>
      </c>
      <c r="T5791">
        <v>1</v>
      </c>
      <c r="U5791">
        <v>0</v>
      </c>
      <c r="V5791">
        <v>0</v>
      </c>
      <c r="W5791">
        <v>0</v>
      </c>
      <c r="X5791">
        <v>3.8318553563285813</v>
      </c>
      <c r="Y5791">
        <v>0</v>
      </c>
      <c r="Z5791">
        <v>0</v>
      </c>
      <c r="AA5791">
        <v>0</v>
      </c>
      <c r="AB5791">
        <v>2.1662371019862796</v>
      </c>
      <c r="AC5791">
        <v>0</v>
      </c>
      <c r="AD5791">
        <v>0</v>
      </c>
      <c r="AE5791">
        <v>5.9980924583148614</v>
      </c>
    </row>
    <row r="5792" spans="1:31" x14ac:dyDescent="0.3">
      <c r="A5792">
        <v>2445880</v>
      </c>
      <c r="B5792">
        <v>1</v>
      </c>
      <c r="C5792" t="s">
        <v>80</v>
      </c>
      <c r="D5792" t="s">
        <v>99</v>
      </c>
      <c r="E5792" t="s">
        <v>173</v>
      </c>
      <c r="F5792" t="s">
        <v>16746</v>
      </c>
      <c r="G5792" t="s">
        <v>175</v>
      </c>
      <c r="H5792" t="s">
        <v>144</v>
      </c>
      <c r="I5792" t="s">
        <v>136</v>
      </c>
      <c r="J5792" t="s">
        <v>137</v>
      </c>
      <c r="K5792" t="s">
        <v>138</v>
      </c>
      <c r="L5792" t="s">
        <v>16747</v>
      </c>
      <c r="M5792" t="s">
        <v>16748</v>
      </c>
      <c r="N5792">
        <v>3.3761111110000002</v>
      </c>
      <c r="O5792">
        <v>0</v>
      </c>
      <c r="P5792">
        <v>1</v>
      </c>
      <c r="Q5792">
        <v>0</v>
      </c>
      <c r="R5792">
        <v>0</v>
      </c>
      <c r="S5792">
        <v>0</v>
      </c>
      <c r="T5792">
        <v>0</v>
      </c>
      <c r="U5792">
        <v>0</v>
      </c>
      <c r="V5792">
        <v>0</v>
      </c>
      <c r="W5792">
        <v>0</v>
      </c>
      <c r="X5792">
        <v>4.4417085368521603</v>
      </c>
      <c r="Y5792">
        <v>0</v>
      </c>
      <c r="Z5792">
        <v>0</v>
      </c>
      <c r="AA5792">
        <v>0</v>
      </c>
      <c r="AB5792">
        <v>0</v>
      </c>
      <c r="AC5792">
        <v>0</v>
      </c>
      <c r="AD5792">
        <v>0</v>
      </c>
      <c r="AE5792">
        <v>4.4417085368521603</v>
      </c>
    </row>
    <row r="5793" spans="1:31" x14ac:dyDescent="0.3">
      <c r="A5793">
        <v>2445884</v>
      </c>
      <c r="B5793">
        <v>1</v>
      </c>
      <c r="C5793" t="s">
        <v>80</v>
      </c>
      <c r="D5793" t="s">
        <v>90</v>
      </c>
      <c r="E5793" t="s">
        <v>173</v>
      </c>
      <c r="F5793" t="s">
        <v>16749</v>
      </c>
      <c r="G5793" t="s">
        <v>175</v>
      </c>
      <c r="H5793" t="s">
        <v>144</v>
      </c>
      <c r="I5793" t="s">
        <v>136</v>
      </c>
      <c r="J5793" t="s">
        <v>137</v>
      </c>
      <c r="K5793" t="s">
        <v>138</v>
      </c>
      <c r="L5793" t="s">
        <v>16750</v>
      </c>
      <c r="M5793" t="s">
        <v>16751</v>
      </c>
      <c r="N5793">
        <v>1.1302777770000001</v>
      </c>
      <c r="O5793">
        <v>0</v>
      </c>
      <c r="P5793">
        <v>2</v>
      </c>
      <c r="Q5793">
        <v>0</v>
      </c>
      <c r="R5793">
        <v>0</v>
      </c>
      <c r="S5793">
        <v>0</v>
      </c>
      <c r="T5793">
        <v>1</v>
      </c>
      <c r="U5793">
        <v>0</v>
      </c>
      <c r="V5793">
        <v>0</v>
      </c>
      <c r="W5793">
        <v>0</v>
      </c>
      <c r="X5793">
        <v>1.5092618220001728</v>
      </c>
      <c r="Y5793">
        <v>0</v>
      </c>
      <c r="Z5793">
        <v>0</v>
      </c>
      <c r="AA5793">
        <v>0</v>
      </c>
      <c r="AB5793">
        <v>5.1916071435420834</v>
      </c>
      <c r="AC5793">
        <v>0</v>
      </c>
      <c r="AD5793">
        <v>0</v>
      </c>
      <c r="AE5793">
        <v>6.7008689655422558</v>
      </c>
    </row>
    <row r="5794" spans="1:31" x14ac:dyDescent="0.3">
      <c r="A5794">
        <v>2445885</v>
      </c>
      <c r="B5794">
        <v>1</v>
      </c>
      <c r="C5794" t="s">
        <v>80</v>
      </c>
      <c r="D5794" t="s">
        <v>96</v>
      </c>
      <c r="E5794" t="s">
        <v>141</v>
      </c>
      <c r="F5794" t="s">
        <v>16752</v>
      </c>
      <c r="G5794" t="s">
        <v>143</v>
      </c>
      <c r="H5794" t="s">
        <v>144</v>
      </c>
      <c r="I5794" t="s">
        <v>136</v>
      </c>
      <c r="J5794" t="s">
        <v>137</v>
      </c>
      <c r="K5794" t="s">
        <v>138</v>
      </c>
      <c r="L5794" t="s">
        <v>16753</v>
      </c>
      <c r="M5794" t="s">
        <v>16754</v>
      </c>
      <c r="N5794">
        <v>0.35138888800000001</v>
      </c>
      <c r="O5794">
        <v>0</v>
      </c>
      <c r="P5794">
        <v>47</v>
      </c>
      <c r="Q5794">
        <v>0</v>
      </c>
      <c r="R5794">
        <v>0</v>
      </c>
      <c r="S5794">
        <v>0</v>
      </c>
      <c r="T5794">
        <v>1</v>
      </c>
      <c r="U5794">
        <v>0</v>
      </c>
      <c r="V5794">
        <v>0</v>
      </c>
      <c r="W5794">
        <v>0</v>
      </c>
      <c r="X5794">
        <v>7.6293624186599276</v>
      </c>
      <c r="Y5794">
        <v>0</v>
      </c>
      <c r="Z5794">
        <v>0</v>
      </c>
      <c r="AA5794">
        <v>0</v>
      </c>
      <c r="AB5794">
        <v>1.3503342095494972</v>
      </c>
      <c r="AC5794">
        <v>0</v>
      </c>
      <c r="AD5794">
        <v>0</v>
      </c>
      <c r="AE5794">
        <v>8.9796966282094246</v>
      </c>
    </row>
    <row r="5795" spans="1:31" x14ac:dyDescent="0.3">
      <c r="A5795">
        <v>2445886</v>
      </c>
      <c r="B5795">
        <v>1</v>
      </c>
      <c r="C5795" t="s">
        <v>80</v>
      </c>
      <c r="D5795" t="s">
        <v>108</v>
      </c>
      <c r="E5795" t="s">
        <v>141</v>
      </c>
      <c r="F5795" t="s">
        <v>16755</v>
      </c>
      <c r="G5795" t="s">
        <v>1536</v>
      </c>
      <c r="H5795" t="s">
        <v>144</v>
      </c>
      <c r="I5795" t="s">
        <v>136</v>
      </c>
      <c r="J5795" t="s">
        <v>137</v>
      </c>
      <c r="K5795" t="s">
        <v>138</v>
      </c>
      <c r="L5795" t="s">
        <v>16756</v>
      </c>
      <c r="M5795" t="s">
        <v>16757</v>
      </c>
      <c r="N5795">
        <v>4.664722222</v>
      </c>
      <c r="O5795">
        <v>0</v>
      </c>
      <c r="P5795">
        <v>36</v>
      </c>
      <c r="Q5795">
        <v>0</v>
      </c>
      <c r="R5795">
        <v>7</v>
      </c>
      <c r="S5795">
        <v>0</v>
      </c>
      <c r="T5795">
        <v>3</v>
      </c>
      <c r="U5795">
        <v>0</v>
      </c>
      <c r="V5795">
        <v>0</v>
      </c>
      <c r="W5795">
        <v>0</v>
      </c>
      <c r="X5795">
        <v>25.008183599608039</v>
      </c>
      <c r="Y5795">
        <v>0</v>
      </c>
      <c r="Z5795">
        <v>0.94970998268195128</v>
      </c>
      <c r="AA5795">
        <v>0</v>
      </c>
      <c r="AB5795">
        <v>1.0434633149984947</v>
      </c>
      <c r="AC5795">
        <v>0</v>
      </c>
      <c r="AD5795">
        <v>0</v>
      </c>
      <c r="AE5795">
        <v>27.001356897288485</v>
      </c>
    </row>
    <row r="5796" spans="1:31" x14ac:dyDescent="0.3">
      <c r="A5796">
        <v>2445889</v>
      </c>
      <c r="B5796">
        <v>1</v>
      </c>
      <c r="C5796" t="s">
        <v>81</v>
      </c>
      <c r="D5796" t="s">
        <v>128</v>
      </c>
      <c r="E5796" t="s">
        <v>141</v>
      </c>
      <c r="F5796" t="s">
        <v>16758</v>
      </c>
      <c r="G5796" t="s">
        <v>156</v>
      </c>
      <c r="H5796" t="s">
        <v>144</v>
      </c>
      <c r="I5796" t="s">
        <v>136</v>
      </c>
      <c r="J5796" t="s">
        <v>137</v>
      </c>
      <c r="K5796" t="s">
        <v>138</v>
      </c>
      <c r="L5796" t="s">
        <v>16759</v>
      </c>
      <c r="M5796" t="s">
        <v>16760</v>
      </c>
      <c r="N5796">
        <v>4.0427777770000004</v>
      </c>
      <c r="O5796">
        <v>0</v>
      </c>
      <c r="P5796">
        <v>17</v>
      </c>
      <c r="Q5796">
        <v>0</v>
      </c>
      <c r="R5796">
        <v>0</v>
      </c>
      <c r="S5796">
        <v>0</v>
      </c>
      <c r="T5796">
        <v>1</v>
      </c>
      <c r="U5796">
        <v>0</v>
      </c>
      <c r="V5796">
        <v>0</v>
      </c>
      <c r="W5796">
        <v>0</v>
      </c>
      <c r="X5796">
        <v>7.1507570895457881</v>
      </c>
      <c r="Y5796">
        <v>0</v>
      </c>
      <c r="Z5796">
        <v>0</v>
      </c>
      <c r="AA5796">
        <v>0</v>
      </c>
      <c r="AB5796">
        <v>0.95133420626960441</v>
      </c>
      <c r="AC5796">
        <v>0</v>
      </c>
      <c r="AD5796">
        <v>0</v>
      </c>
      <c r="AE5796">
        <v>8.1020912958153932</v>
      </c>
    </row>
    <row r="5797" spans="1:31" x14ac:dyDescent="0.3">
      <c r="A5797">
        <v>2445893</v>
      </c>
      <c r="B5797">
        <v>1</v>
      </c>
      <c r="C5797" t="s">
        <v>81</v>
      </c>
      <c r="D5797" t="s">
        <v>127</v>
      </c>
      <c r="E5797" t="s">
        <v>147</v>
      </c>
      <c r="F5797" t="s">
        <v>16761</v>
      </c>
      <c r="G5797" t="s">
        <v>3644</v>
      </c>
      <c r="H5797" t="s">
        <v>135</v>
      </c>
      <c r="I5797" t="s">
        <v>136</v>
      </c>
      <c r="J5797" t="s">
        <v>137</v>
      </c>
      <c r="K5797" t="s">
        <v>138</v>
      </c>
      <c r="L5797" t="s">
        <v>16762</v>
      </c>
      <c r="M5797" t="s">
        <v>16763</v>
      </c>
      <c r="N5797">
        <v>3.0558333329999998</v>
      </c>
      <c r="O5797">
        <v>0</v>
      </c>
      <c r="P5797">
        <v>1</v>
      </c>
      <c r="Q5797">
        <v>0</v>
      </c>
      <c r="R5797">
        <v>2</v>
      </c>
      <c r="S5797">
        <v>0</v>
      </c>
      <c r="T5797">
        <v>0</v>
      </c>
      <c r="U5797">
        <v>0</v>
      </c>
      <c r="V5797">
        <v>0</v>
      </c>
      <c r="W5797">
        <v>0</v>
      </c>
      <c r="X5797">
        <v>10.254720556280576</v>
      </c>
      <c r="Y5797">
        <v>0</v>
      </c>
      <c r="Z5797">
        <v>22.288205240684217</v>
      </c>
      <c r="AA5797">
        <v>0</v>
      </c>
      <c r="AB5797">
        <v>0</v>
      </c>
      <c r="AC5797">
        <v>0</v>
      </c>
      <c r="AD5797">
        <v>0</v>
      </c>
      <c r="AE5797">
        <v>32.542925796964795</v>
      </c>
    </row>
    <row r="5798" spans="1:31" x14ac:dyDescent="0.3">
      <c r="A5798">
        <v>2445894</v>
      </c>
      <c r="B5798">
        <v>1</v>
      </c>
      <c r="C5798" t="s">
        <v>80</v>
      </c>
      <c r="D5798" t="s">
        <v>83</v>
      </c>
      <c r="E5798" t="s">
        <v>141</v>
      </c>
      <c r="F5798" t="s">
        <v>16764</v>
      </c>
      <c r="G5798" t="s">
        <v>956</v>
      </c>
      <c r="H5798" t="s">
        <v>144</v>
      </c>
      <c r="I5798" t="s">
        <v>136</v>
      </c>
      <c r="J5798" t="s">
        <v>137</v>
      </c>
      <c r="K5798" t="s">
        <v>138</v>
      </c>
      <c r="L5798" t="s">
        <v>16765</v>
      </c>
      <c r="M5798" t="s">
        <v>16766</v>
      </c>
      <c r="N5798">
        <v>2.554444444</v>
      </c>
      <c r="O5798">
        <v>0</v>
      </c>
      <c r="P5798">
        <v>331</v>
      </c>
      <c r="Q5798">
        <v>0</v>
      </c>
      <c r="R5798">
        <v>0</v>
      </c>
      <c r="S5798">
        <v>0</v>
      </c>
      <c r="T5798">
        <v>19</v>
      </c>
      <c r="U5798">
        <v>0</v>
      </c>
      <c r="V5798">
        <v>0</v>
      </c>
      <c r="W5798">
        <v>0</v>
      </c>
      <c r="X5798">
        <v>290.72993387652474</v>
      </c>
      <c r="Y5798">
        <v>0</v>
      </c>
      <c r="Z5798">
        <v>0</v>
      </c>
      <c r="AA5798">
        <v>0</v>
      </c>
      <c r="AB5798">
        <v>17.848734395489288</v>
      </c>
      <c r="AC5798">
        <v>0</v>
      </c>
      <c r="AD5798">
        <v>0</v>
      </c>
      <c r="AE5798">
        <v>308.57866827201406</v>
      </c>
    </row>
    <row r="5799" spans="1:31" x14ac:dyDescent="0.3">
      <c r="A5799">
        <v>2445896</v>
      </c>
      <c r="B5799">
        <v>1</v>
      </c>
      <c r="C5799" t="s">
        <v>80</v>
      </c>
      <c r="D5799" t="s">
        <v>105</v>
      </c>
      <c r="E5799" t="s">
        <v>141</v>
      </c>
      <c r="F5799" t="s">
        <v>16767</v>
      </c>
      <c r="G5799" t="s">
        <v>956</v>
      </c>
      <c r="H5799" t="s">
        <v>144</v>
      </c>
      <c r="I5799" t="s">
        <v>136</v>
      </c>
      <c r="J5799" t="s">
        <v>137</v>
      </c>
      <c r="K5799" t="s">
        <v>138</v>
      </c>
      <c r="L5799" t="s">
        <v>16768</v>
      </c>
      <c r="M5799" t="s">
        <v>16769</v>
      </c>
      <c r="N5799">
        <v>0.82</v>
      </c>
      <c r="O5799">
        <v>0</v>
      </c>
      <c r="P5799">
        <v>69</v>
      </c>
      <c r="Q5799">
        <v>0</v>
      </c>
      <c r="R5799">
        <v>0</v>
      </c>
      <c r="S5799">
        <v>0</v>
      </c>
      <c r="T5799">
        <v>7</v>
      </c>
      <c r="U5799">
        <v>0</v>
      </c>
      <c r="V5799">
        <v>0</v>
      </c>
      <c r="W5799">
        <v>0</v>
      </c>
      <c r="X5799">
        <v>18.958081723210388</v>
      </c>
      <c r="Y5799">
        <v>0</v>
      </c>
      <c r="Z5799">
        <v>0</v>
      </c>
      <c r="AA5799">
        <v>0</v>
      </c>
      <c r="AB5799">
        <v>2.9392901428243947</v>
      </c>
      <c r="AC5799">
        <v>0</v>
      </c>
      <c r="AD5799">
        <v>0</v>
      </c>
      <c r="AE5799">
        <v>21.897371866034781</v>
      </c>
    </row>
    <row r="5800" spans="1:31" x14ac:dyDescent="0.3">
      <c r="A5800">
        <v>2445897</v>
      </c>
      <c r="B5800">
        <v>1</v>
      </c>
      <c r="C5800" t="s">
        <v>81</v>
      </c>
      <c r="D5800" t="s">
        <v>114</v>
      </c>
      <c r="E5800" t="s">
        <v>141</v>
      </c>
      <c r="F5800" t="s">
        <v>16770</v>
      </c>
      <c r="G5800" t="s">
        <v>156</v>
      </c>
      <c r="H5800" t="s">
        <v>144</v>
      </c>
      <c r="I5800" t="s">
        <v>136</v>
      </c>
      <c r="J5800" t="s">
        <v>137</v>
      </c>
      <c r="K5800" t="s">
        <v>138</v>
      </c>
      <c r="L5800" t="s">
        <v>16771</v>
      </c>
      <c r="M5800" t="s">
        <v>16772</v>
      </c>
      <c r="N5800">
        <v>0.99388888799999997</v>
      </c>
      <c r="O5800">
        <v>0</v>
      </c>
      <c r="P5800">
        <v>9</v>
      </c>
      <c r="Q5800">
        <v>0</v>
      </c>
      <c r="R5800">
        <v>0</v>
      </c>
      <c r="S5800">
        <v>0</v>
      </c>
      <c r="T5800">
        <v>0</v>
      </c>
      <c r="U5800">
        <v>0</v>
      </c>
      <c r="V5800">
        <v>0</v>
      </c>
      <c r="W5800">
        <v>0</v>
      </c>
      <c r="X5800">
        <v>1.1360267611555266</v>
      </c>
      <c r="Y5800">
        <v>0</v>
      </c>
      <c r="Z5800">
        <v>0</v>
      </c>
      <c r="AA5800">
        <v>0</v>
      </c>
      <c r="AB5800">
        <v>0</v>
      </c>
      <c r="AC5800">
        <v>0</v>
      </c>
      <c r="AD5800">
        <v>0</v>
      </c>
      <c r="AE5800">
        <v>1.1360267611555266</v>
      </c>
    </row>
    <row r="5801" spans="1:31" x14ac:dyDescent="0.3">
      <c r="A5801">
        <v>2445899</v>
      </c>
      <c r="B5801">
        <v>1</v>
      </c>
      <c r="C5801" t="s">
        <v>81</v>
      </c>
      <c r="D5801" t="s">
        <v>128</v>
      </c>
      <c r="E5801" t="s">
        <v>173</v>
      </c>
      <c r="F5801" t="s">
        <v>16773</v>
      </c>
      <c r="G5801" t="s">
        <v>461</v>
      </c>
      <c r="H5801" t="s">
        <v>144</v>
      </c>
      <c r="I5801" t="s">
        <v>136</v>
      </c>
      <c r="J5801" t="s">
        <v>137</v>
      </c>
      <c r="K5801" t="s">
        <v>138</v>
      </c>
      <c r="L5801" t="s">
        <v>16774</v>
      </c>
      <c r="M5801" t="s">
        <v>16775</v>
      </c>
      <c r="N5801">
        <v>0.70666666600000005</v>
      </c>
      <c r="O5801">
        <v>0</v>
      </c>
      <c r="P5801">
        <v>29</v>
      </c>
      <c r="Q5801">
        <v>0</v>
      </c>
      <c r="R5801">
        <v>0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8.7058411860865519</v>
      </c>
      <c r="Y5801">
        <v>0</v>
      </c>
      <c r="Z5801">
        <v>0</v>
      </c>
      <c r="AA5801">
        <v>0</v>
      </c>
      <c r="AB5801">
        <v>0</v>
      </c>
      <c r="AC5801">
        <v>0</v>
      </c>
      <c r="AD5801">
        <v>0</v>
      </c>
      <c r="AE5801">
        <v>8.7058411860865519</v>
      </c>
    </row>
    <row r="5802" spans="1:31" x14ac:dyDescent="0.3">
      <c r="A5802">
        <v>2445900</v>
      </c>
      <c r="B5802">
        <v>1</v>
      </c>
      <c r="C5802" t="s">
        <v>80</v>
      </c>
      <c r="D5802" t="s">
        <v>98</v>
      </c>
      <c r="E5802" t="s">
        <v>147</v>
      </c>
      <c r="F5802" t="s">
        <v>16776</v>
      </c>
      <c r="G5802" t="s">
        <v>134</v>
      </c>
      <c r="H5802" t="s">
        <v>135</v>
      </c>
      <c r="I5802" t="s">
        <v>136</v>
      </c>
      <c r="J5802" t="s">
        <v>137</v>
      </c>
      <c r="K5802" t="s">
        <v>138</v>
      </c>
      <c r="L5802" t="s">
        <v>16777</v>
      </c>
      <c r="M5802" t="s">
        <v>16778</v>
      </c>
      <c r="N5802">
        <v>1.6402777770000001</v>
      </c>
      <c r="O5802">
        <v>0</v>
      </c>
      <c r="P5802">
        <v>6</v>
      </c>
      <c r="Q5802">
        <v>0</v>
      </c>
      <c r="R5802">
        <v>29</v>
      </c>
      <c r="S5802">
        <v>0</v>
      </c>
      <c r="T5802">
        <v>27</v>
      </c>
      <c r="U5802">
        <v>0</v>
      </c>
      <c r="V5802">
        <v>0</v>
      </c>
      <c r="W5802">
        <v>0</v>
      </c>
      <c r="X5802">
        <v>2.2848288204476823</v>
      </c>
      <c r="Y5802">
        <v>0</v>
      </c>
      <c r="Z5802">
        <v>13.433053150525204</v>
      </c>
      <c r="AA5802">
        <v>0</v>
      </c>
      <c r="AB5802">
        <v>18.004561632379733</v>
      </c>
      <c r="AC5802">
        <v>0</v>
      </c>
      <c r="AD5802">
        <v>0</v>
      </c>
      <c r="AE5802">
        <v>33.722443603352616</v>
      </c>
    </row>
    <row r="5803" spans="1:31" x14ac:dyDescent="0.3">
      <c r="A5803">
        <v>2445903</v>
      </c>
      <c r="B5803">
        <v>1</v>
      </c>
      <c r="C5803" t="s">
        <v>80</v>
      </c>
      <c r="D5803" t="s">
        <v>97</v>
      </c>
      <c r="E5803" t="s">
        <v>141</v>
      </c>
      <c r="F5803" t="s">
        <v>6859</v>
      </c>
      <c r="G5803" t="s">
        <v>200</v>
      </c>
      <c r="H5803" t="s">
        <v>144</v>
      </c>
      <c r="I5803" t="s">
        <v>136</v>
      </c>
      <c r="J5803" t="s">
        <v>137</v>
      </c>
      <c r="K5803" t="s">
        <v>138</v>
      </c>
      <c r="L5803" t="s">
        <v>16779</v>
      </c>
      <c r="M5803" t="s">
        <v>16780</v>
      </c>
      <c r="N5803">
        <v>2.9647222219999998</v>
      </c>
      <c r="O5803">
        <v>0</v>
      </c>
      <c r="P5803">
        <v>2</v>
      </c>
      <c r="Q5803">
        <v>0</v>
      </c>
      <c r="R5803">
        <v>3</v>
      </c>
      <c r="S5803">
        <v>0</v>
      </c>
      <c r="T5803">
        <v>1</v>
      </c>
      <c r="U5803">
        <v>0</v>
      </c>
      <c r="V5803">
        <v>0</v>
      </c>
      <c r="W5803">
        <v>0</v>
      </c>
      <c r="X5803">
        <v>0</v>
      </c>
      <c r="Y5803">
        <v>0</v>
      </c>
      <c r="Z5803">
        <v>0.55239868597500841</v>
      </c>
      <c r="AA5803">
        <v>0</v>
      </c>
      <c r="AB5803">
        <v>46.501447952978211</v>
      </c>
      <c r="AC5803">
        <v>0</v>
      </c>
      <c r="AD5803">
        <v>0</v>
      </c>
      <c r="AE5803">
        <v>47.053846638953218</v>
      </c>
    </row>
    <row r="5804" spans="1:31" x14ac:dyDescent="0.3">
      <c r="A5804">
        <v>2445906</v>
      </c>
      <c r="B5804">
        <v>1</v>
      </c>
      <c r="C5804" t="s">
        <v>80</v>
      </c>
      <c r="D5804" t="s">
        <v>101</v>
      </c>
      <c r="E5804" t="s">
        <v>141</v>
      </c>
      <c r="F5804" t="s">
        <v>16781</v>
      </c>
      <c r="G5804" t="s">
        <v>143</v>
      </c>
      <c r="H5804" t="s">
        <v>144</v>
      </c>
      <c r="I5804" t="s">
        <v>136</v>
      </c>
      <c r="J5804" t="s">
        <v>137</v>
      </c>
      <c r="K5804" t="s">
        <v>138</v>
      </c>
      <c r="L5804" t="s">
        <v>16782</v>
      </c>
      <c r="M5804" t="s">
        <v>16783</v>
      </c>
      <c r="N5804">
        <v>1.2375</v>
      </c>
      <c r="O5804">
        <v>0</v>
      </c>
      <c r="P5804">
        <v>31</v>
      </c>
      <c r="Q5804">
        <v>0</v>
      </c>
      <c r="R5804">
        <v>1</v>
      </c>
      <c r="S5804">
        <v>0</v>
      </c>
      <c r="T5804">
        <v>24</v>
      </c>
      <c r="U5804">
        <v>0</v>
      </c>
      <c r="V5804">
        <v>0</v>
      </c>
      <c r="W5804">
        <v>0</v>
      </c>
      <c r="X5804">
        <v>13.755954723586571</v>
      </c>
      <c r="Y5804">
        <v>0</v>
      </c>
      <c r="Z5804">
        <v>0.623054905879175</v>
      </c>
      <c r="AA5804">
        <v>0</v>
      </c>
      <c r="AB5804">
        <v>14.96356743574856</v>
      </c>
      <c r="AC5804">
        <v>0</v>
      </c>
      <c r="AD5804">
        <v>0</v>
      </c>
      <c r="AE5804">
        <v>29.342577065214307</v>
      </c>
    </row>
    <row r="5805" spans="1:31" x14ac:dyDescent="0.3">
      <c r="A5805">
        <v>2445909</v>
      </c>
      <c r="B5805">
        <v>1</v>
      </c>
      <c r="C5805" t="s">
        <v>80</v>
      </c>
      <c r="D5805" t="s">
        <v>105</v>
      </c>
      <c r="E5805" t="s">
        <v>141</v>
      </c>
      <c r="F5805" t="s">
        <v>16784</v>
      </c>
      <c r="G5805" t="s">
        <v>246</v>
      </c>
      <c r="H5805" t="s">
        <v>144</v>
      </c>
      <c r="I5805" t="s">
        <v>136</v>
      </c>
      <c r="J5805" t="s">
        <v>137</v>
      </c>
      <c r="K5805" t="s">
        <v>138</v>
      </c>
      <c r="L5805" t="s">
        <v>16785</v>
      </c>
      <c r="M5805" t="s">
        <v>16786</v>
      </c>
      <c r="N5805">
        <v>2.0777777770000001</v>
      </c>
      <c r="O5805">
        <v>0</v>
      </c>
      <c r="P5805">
        <v>2</v>
      </c>
      <c r="Q5805">
        <v>0</v>
      </c>
      <c r="R5805">
        <v>0</v>
      </c>
      <c r="S5805">
        <v>0</v>
      </c>
      <c r="T5805">
        <v>0</v>
      </c>
      <c r="U5805">
        <v>0</v>
      </c>
      <c r="V5805">
        <v>0</v>
      </c>
      <c r="W5805">
        <v>0</v>
      </c>
      <c r="X5805">
        <v>2.9500466844303048</v>
      </c>
      <c r="Y5805">
        <v>0</v>
      </c>
      <c r="Z5805">
        <v>0</v>
      </c>
      <c r="AA5805">
        <v>0</v>
      </c>
      <c r="AB5805">
        <v>0</v>
      </c>
      <c r="AC5805">
        <v>0</v>
      </c>
      <c r="AD5805">
        <v>0</v>
      </c>
      <c r="AE5805">
        <v>2.9500466844303048</v>
      </c>
    </row>
    <row r="5806" spans="1:31" x14ac:dyDescent="0.3">
      <c r="A5806">
        <v>2445912</v>
      </c>
      <c r="B5806">
        <v>1</v>
      </c>
      <c r="C5806" t="s">
        <v>80</v>
      </c>
      <c r="D5806" t="s">
        <v>82</v>
      </c>
      <c r="E5806" t="s">
        <v>141</v>
      </c>
      <c r="F5806" t="s">
        <v>2415</v>
      </c>
      <c r="G5806" t="s">
        <v>156</v>
      </c>
      <c r="H5806" t="s">
        <v>144</v>
      </c>
      <c r="I5806" t="s">
        <v>136</v>
      </c>
      <c r="J5806" t="s">
        <v>137</v>
      </c>
      <c r="K5806" t="s">
        <v>138</v>
      </c>
      <c r="L5806" t="s">
        <v>16787</v>
      </c>
      <c r="M5806" t="s">
        <v>16788</v>
      </c>
      <c r="N5806">
        <v>2.8624999999999998</v>
      </c>
      <c r="O5806">
        <v>0</v>
      </c>
      <c r="P5806">
        <v>46</v>
      </c>
      <c r="Q5806">
        <v>0</v>
      </c>
      <c r="R5806">
        <v>0</v>
      </c>
      <c r="S5806">
        <v>0</v>
      </c>
      <c r="T5806">
        <v>9</v>
      </c>
      <c r="U5806">
        <v>0</v>
      </c>
      <c r="V5806">
        <v>0</v>
      </c>
      <c r="W5806">
        <v>0</v>
      </c>
      <c r="X5806">
        <v>21.537915450801261</v>
      </c>
      <c r="Y5806">
        <v>0</v>
      </c>
      <c r="Z5806">
        <v>0</v>
      </c>
      <c r="AA5806">
        <v>0</v>
      </c>
      <c r="AB5806">
        <v>5.6471792178274409</v>
      </c>
      <c r="AC5806">
        <v>0</v>
      </c>
      <c r="AD5806">
        <v>0</v>
      </c>
      <c r="AE5806">
        <v>27.1850946686287</v>
      </c>
    </row>
    <row r="5807" spans="1:31" x14ac:dyDescent="0.3">
      <c r="A5807">
        <v>2445913</v>
      </c>
      <c r="B5807">
        <v>1</v>
      </c>
      <c r="C5807" t="s">
        <v>81</v>
      </c>
      <c r="D5807" t="s">
        <v>127</v>
      </c>
      <c r="E5807" t="s">
        <v>132</v>
      </c>
      <c r="F5807" t="s">
        <v>7752</v>
      </c>
      <c r="G5807" t="s">
        <v>149</v>
      </c>
      <c r="H5807" t="s">
        <v>135</v>
      </c>
      <c r="I5807" t="s">
        <v>136</v>
      </c>
      <c r="J5807" t="s">
        <v>137</v>
      </c>
      <c r="K5807" t="s">
        <v>138</v>
      </c>
      <c r="L5807" t="s">
        <v>16789</v>
      </c>
      <c r="M5807" t="s">
        <v>16790</v>
      </c>
      <c r="N5807">
        <v>0.83388888800000005</v>
      </c>
      <c r="O5807">
        <v>6</v>
      </c>
      <c r="P5807">
        <v>499</v>
      </c>
      <c r="Q5807">
        <v>83</v>
      </c>
      <c r="R5807">
        <v>77</v>
      </c>
      <c r="S5807">
        <v>19</v>
      </c>
      <c r="T5807">
        <v>41</v>
      </c>
      <c r="U5807">
        <v>4</v>
      </c>
      <c r="V5807">
        <v>0</v>
      </c>
      <c r="W5807">
        <v>1.3271072354019859</v>
      </c>
      <c r="X5807">
        <v>84.114854307014369</v>
      </c>
      <c r="Y5807">
        <v>36.704234208162219</v>
      </c>
      <c r="Z5807">
        <v>18.339540093837059</v>
      </c>
      <c r="AA5807">
        <v>445.42317724234272</v>
      </c>
      <c r="AB5807">
        <v>15.15105347501871</v>
      </c>
      <c r="AC5807">
        <v>182.86281375854969</v>
      </c>
      <c r="AD5807">
        <v>0</v>
      </c>
      <c r="AE5807">
        <v>783.92278032032664</v>
      </c>
    </row>
    <row r="5808" spans="1:31" x14ac:dyDescent="0.3">
      <c r="A5808">
        <v>2445914</v>
      </c>
      <c r="B5808">
        <v>1</v>
      </c>
      <c r="C5808" t="s">
        <v>80</v>
      </c>
      <c r="D5808" t="s">
        <v>108</v>
      </c>
      <c r="E5808" t="s">
        <v>141</v>
      </c>
      <c r="F5808" t="s">
        <v>16791</v>
      </c>
      <c r="G5808" t="s">
        <v>143</v>
      </c>
      <c r="H5808" t="s">
        <v>144</v>
      </c>
      <c r="I5808" t="s">
        <v>136</v>
      </c>
      <c r="J5808" t="s">
        <v>137</v>
      </c>
      <c r="K5808" t="s">
        <v>138</v>
      </c>
      <c r="L5808" t="s">
        <v>16792</v>
      </c>
      <c r="M5808" t="s">
        <v>16793</v>
      </c>
      <c r="N5808">
        <v>0.58083333299999995</v>
      </c>
      <c r="O5808">
        <v>0</v>
      </c>
      <c r="P5808">
        <v>43</v>
      </c>
      <c r="Q5808">
        <v>0</v>
      </c>
      <c r="R5808">
        <v>3</v>
      </c>
      <c r="S5808">
        <v>0</v>
      </c>
      <c r="T5808">
        <v>3</v>
      </c>
      <c r="U5808">
        <v>0</v>
      </c>
      <c r="V5808">
        <v>0</v>
      </c>
      <c r="W5808">
        <v>0</v>
      </c>
      <c r="X5808">
        <v>5.9947694712462942</v>
      </c>
      <c r="Y5808">
        <v>0</v>
      </c>
      <c r="Z5808">
        <v>0.71134543664213168</v>
      </c>
      <c r="AA5808">
        <v>0</v>
      </c>
      <c r="AB5808">
        <v>0.32709294521573395</v>
      </c>
      <c r="AC5808">
        <v>0</v>
      </c>
      <c r="AD5808">
        <v>0</v>
      </c>
      <c r="AE5808">
        <v>7.0332078531041597</v>
      </c>
    </row>
    <row r="5809" spans="1:31" x14ac:dyDescent="0.3">
      <c r="A5809">
        <v>2445916</v>
      </c>
      <c r="B5809">
        <v>1</v>
      </c>
      <c r="C5809" t="s">
        <v>81</v>
      </c>
      <c r="D5809" t="s">
        <v>120</v>
      </c>
      <c r="E5809" t="s">
        <v>159</v>
      </c>
      <c r="F5809" t="s">
        <v>2367</v>
      </c>
      <c r="G5809" t="s">
        <v>143</v>
      </c>
      <c r="H5809" t="s">
        <v>144</v>
      </c>
      <c r="I5809" t="s">
        <v>136</v>
      </c>
      <c r="J5809" t="s">
        <v>137</v>
      </c>
      <c r="K5809" t="s">
        <v>138</v>
      </c>
      <c r="L5809" t="s">
        <v>16794</v>
      </c>
      <c r="M5809" t="s">
        <v>16795</v>
      </c>
      <c r="N5809">
        <v>0.745</v>
      </c>
      <c r="O5809">
        <v>0</v>
      </c>
      <c r="P5809">
        <v>246</v>
      </c>
      <c r="Q5809">
        <v>0</v>
      </c>
      <c r="R5809">
        <v>1</v>
      </c>
      <c r="S5809">
        <v>0</v>
      </c>
      <c r="T5809">
        <v>35</v>
      </c>
      <c r="U5809">
        <v>0</v>
      </c>
      <c r="V5809">
        <v>0</v>
      </c>
      <c r="W5809">
        <v>0</v>
      </c>
      <c r="X5809">
        <v>69.071218947253314</v>
      </c>
      <c r="Y5809">
        <v>0</v>
      </c>
      <c r="Z5809">
        <v>0</v>
      </c>
      <c r="AA5809">
        <v>0</v>
      </c>
      <c r="AB5809">
        <v>16.027680464106801</v>
      </c>
      <c r="AC5809">
        <v>0</v>
      </c>
      <c r="AD5809">
        <v>0</v>
      </c>
      <c r="AE5809">
        <v>85.098899411360122</v>
      </c>
    </row>
    <row r="5810" spans="1:31" x14ac:dyDescent="0.3">
      <c r="A5810">
        <v>2445917</v>
      </c>
      <c r="B5810">
        <v>1</v>
      </c>
      <c r="C5810" t="s">
        <v>80</v>
      </c>
      <c r="D5810" t="s">
        <v>110</v>
      </c>
      <c r="E5810" t="s">
        <v>173</v>
      </c>
      <c r="F5810" t="s">
        <v>16796</v>
      </c>
      <c r="G5810" t="s">
        <v>175</v>
      </c>
      <c r="H5810" t="s">
        <v>144</v>
      </c>
      <c r="I5810" t="s">
        <v>136</v>
      </c>
      <c r="J5810" t="s">
        <v>137</v>
      </c>
      <c r="K5810" t="s">
        <v>138</v>
      </c>
      <c r="L5810" t="s">
        <v>16797</v>
      </c>
      <c r="M5810" t="s">
        <v>16798</v>
      </c>
      <c r="N5810">
        <v>1.0691666660000001</v>
      </c>
      <c r="O5810">
        <v>0</v>
      </c>
      <c r="P5810">
        <v>12</v>
      </c>
      <c r="Q5810">
        <v>0</v>
      </c>
      <c r="R5810">
        <v>0</v>
      </c>
      <c r="S5810">
        <v>0</v>
      </c>
      <c r="T5810">
        <v>2</v>
      </c>
      <c r="U5810">
        <v>0</v>
      </c>
      <c r="V5810">
        <v>0</v>
      </c>
      <c r="W5810">
        <v>0</v>
      </c>
      <c r="X5810">
        <v>6.8206631026649669</v>
      </c>
      <c r="Y5810">
        <v>0</v>
      </c>
      <c r="Z5810">
        <v>0</v>
      </c>
      <c r="AA5810">
        <v>0</v>
      </c>
      <c r="AB5810">
        <v>0.30079842589569916</v>
      </c>
      <c r="AC5810">
        <v>0</v>
      </c>
      <c r="AD5810">
        <v>0</v>
      </c>
      <c r="AE5810">
        <v>7.1214615285606664</v>
      </c>
    </row>
    <row r="5811" spans="1:31" x14ac:dyDescent="0.3">
      <c r="A5811">
        <v>2445919</v>
      </c>
      <c r="B5811">
        <v>1</v>
      </c>
      <c r="C5811" t="s">
        <v>80</v>
      </c>
      <c r="D5811" t="s">
        <v>98</v>
      </c>
      <c r="E5811" t="s">
        <v>147</v>
      </c>
      <c r="F5811" t="s">
        <v>16799</v>
      </c>
      <c r="G5811" t="s">
        <v>381</v>
      </c>
      <c r="H5811" t="s">
        <v>135</v>
      </c>
      <c r="I5811" t="s">
        <v>136</v>
      </c>
      <c r="J5811" t="s">
        <v>137</v>
      </c>
      <c r="K5811" t="s">
        <v>138</v>
      </c>
      <c r="L5811" t="s">
        <v>16800</v>
      </c>
      <c r="M5811" t="s">
        <v>16801</v>
      </c>
      <c r="N5811">
        <v>0.448333333</v>
      </c>
      <c r="O5811">
        <v>0</v>
      </c>
      <c r="P5811">
        <v>67</v>
      </c>
      <c r="Q5811">
        <v>0</v>
      </c>
      <c r="R5811">
        <v>186</v>
      </c>
      <c r="S5811">
        <v>4</v>
      </c>
      <c r="T5811">
        <v>106</v>
      </c>
      <c r="U5811">
        <v>0</v>
      </c>
      <c r="V5811">
        <v>0</v>
      </c>
      <c r="W5811">
        <v>0</v>
      </c>
      <c r="X5811">
        <v>7.6841440972421262</v>
      </c>
      <c r="Y5811">
        <v>0</v>
      </c>
      <c r="Z5811">
        <v>27.141797105960496</v>
      </c>
      <c r="AA5811">
        <v>49.367372341545099</v>
      </c>
      <c r="AB5811">
        <v>23.258805355100698</v>
      </c>
      <c r="AC5811">
        <v>0</v>
      </c>
      <c r="AD5811">
        <v>0</v>
      </c>
      <c r="AE5811">
        <v>107.45211889984841</v>
      </c>
    </row>
    <row r="5812" spans="1:31" x14ac:dyDescent="0.3">
      <c r="A5812">
        <v>2445920</v>
      </c>
      <c r="B5812">
        <v>1</v>
      </c>
      <c r="C5812" t="s">
        <v>80</v>
      </c>
      <c r="D5812" t="s">
        <v>87</v>
      </c>
      <c r="E5812" t="s">
        <v>173</v>
      </c>
      <c r="F5812" t="s">
        <v>16802</v>
      </c>
      <c r="G5812" t="s">
        <v>179</v>
      </c>
      <c r="H5812" t="s">
        <v>144</v>
      </c>
      <c r="I5812" t="s">
        <v>136</v>
      </c>
      <c r="J5812" t="s">
        <v>137</v>
      </c>
      <c r="K5812" t="s">
        <v>138</v>
      </c>
      <c r="L5812" t="s">
        <v>16803</v>
      </c>
      <c r="M5812" t="s">
        <v>16804</v>
      </c>
      <c r="N5812">
        <v>0.98027777699999996</v>
      </c>
      <c r="O5812">
        <v>0</v>
      </c>
      <c r="P5812">
        <v>3</v>
      </c>
      <c r="Q5812">
        <v>0</v>
      </c>
      <c r="R5812">
        <v>0</v>
      </c>
      <c r="S5812">
        <v>0</v>
      </c>
      <c r="T5812">
        <v>0</v>
      </c>
      <c r="U5812">
        <v>0</v>
      </c>
      <c r="V5812">
        <v>0</v>
      </c>
      <c r="W5812">
        <v>0</v>
      </c>
      <c r="X5812">
        <v>0.82323962760312497</v>
      </c>
      <c r="Y5812">
        <v>0</v>
      </c>
      <c r="Z5812">
        <v>0</v>
      </c>
      <c r="AA5812">
        <v>0</v>
      </c>
      <c r="AB5812">
        <v>0</v>
      </c>
      <c r="AC5812">
        <v>0</v>
      </c>
      <c r="AD5812">
        <v>0</v>
      </c>
      <c r="AE5812">
        <v>0.82323962760312497</v>
      </c>
    </row>
    <row r="5813" spans="1:31" x14ac:dyDescent="0.3">
      <c r="A5813">
        <v>2445922</v>
      </c>
      <c r="B5813">
        <v>1</v>
      </c>
      <c r="C5813" t="s">
        <v>80</v>
      </c>
      <c r="D5813" t="s">
        <v>105</v>
      </c>
      <c r="E5813" t="s">
        <v>173</v>
      </c>
      <c r="F5813" t="s">
        <v>16270</v>
      </c>
      <c r="G5813" t="s">
        <v>461</v>
      </c>
      <c r="H5813" t="s">
        <v>144</v>
      </c>
      <c r="I5813" t="s">
        <v>136</v>
      </c>
      <c r="J5813" t="s">
        <v>137</v>
      </c>
      <c r="K5813" t="s">
        <v>138</v>
      </c>
      <c r="L5813" t="s">
        <v>16805</v>
      </c>
      <c r="M5813" t="s">
        <v>16806</v>
      </c>
      <c r="N5813">
        <v>1.371388888</v>
      </c>
      <c r="O5813">
        <v>0</v>
      </c>
      <c r="P5813">
        <v>1</v>
      </c>
      <c r="Q5813">
        <v>0</v>
      </c>
      <c r="R5813">
        <v>0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0.7115208661120811</v>
      </c>
      <c r="Y5813">
        <v>0</v>
      </c>
      <c r="Z5813">
        <v>0</v>
      </c>
      <c r="AA5813">
        <v>0</v>
      </c>
      <c r="AB5813">
        <v>0</v>
      </c>
      <c r="AC5813">
        <v>0</v>
      </c>
      <c r="AD5813">
        <v>0</v>
      </c>
      <c r="AE5813">
        <v>0.7115208661120811</v>
      </c>
    </row>
    <row r="5814" spans="1:31" x14ac:dyDescent="0.3">
      <c r="A5814">
        <v>2445923</v>
      </c>
      <c r="B5814">
        <v>1</v>
      </c>
      <c r="C5814" t="s">
        <v>81</v>
      </c>
      <c r="D5814" t="s">
        <v>128</v>
      </c>
      <c r="E5814" t="s">
        <v>141</v>
      </c>
      <c r="F5814" t="s">
        <v>16807</v>
      </c>
      <c r="G5814" t="s">
        <v>1536</v>
      </c>
      <c r="H5814" t="s">
        <v>144</v>
      </c>
      <c r="I5814" t="s">
        <v>136</v>
      </c>
      <c r="J5814" t="s">
        <v>137</v>
      </c>
      <c r="K5814" t="s">
        <v>138</v>
      </c>
      <c r="L5814" t="s">
        <v>16808</v>
      </c>
      <c r="M5814" t="s">
        <v>16809</v>
      </c>
      <c r="N5814">
        <v>3.6625000000000001</v>
      </c>
      <c r="O5814">
        <v>0</v>
      </c>
      <c r="P5814">
        <v>624</v>
      </c>
      <c r="Q5814">
        <v>0</v>
      </c>
      <c r="R5814">
        <v>2</v>
      </c>
      <c r="S5814">
        <v>0</v>
      </c>
      <c r="T5814">
        <v>19</v>
      </c>
      <c r="U5814">
        <v>0</v>
      </c>
      <c r="V5814">
        <v>0</v>
      </c>
      <c r="W5814">
        <v>0</v>
      </c>
      <c r="X5814">
        <v>501.39270978431398</v>
      </c>
      <c r="Y5814">
        <v>0</v>
      </c>
      <c r="Z5814">
        <v>0</v>
      </c>
      <c r="AA5814">
        <v>0</v>
      </c>
      <c r="AB5814">
        <v>30.594266568878002</v>
      </c>
      <c r="AC5814">
        <v>0</v>
      </c>
      <c r="AD5814">
        <v>0</v>
      </c>
      <c r="AE5814">
        <v>531.98697635319195</v>
      </c>
    </row>
    <row r="5815" spans="1:31" x14ac:dyDescent="0.3">
      <c r="A5815">
        <v>2445925</v>
      </c>
      <c r="B5815">
        <v>1</v>
      </c>
      <c r="C5815" t="s">
        <v>81</v>
      </c>
      <c r="D5815" t="s">
        <v>114</v>
      </c>
      <c r="E5815" t="s">
        <v>147</v>
      </c>
      <c r="F5815" t="s">
        <v>16810</v>
      </c>
      <c r="G5815" t="s">
        <v>149</v>
      </c>
      <c r="H5815" t="s">
        <v>135</v>
      </c>
      <c r="I5815" t="s">
        <v>136</v>
      </c>
      <c r="J5815" t="s">
        <v>137</v>
      </c>
      <c r="K5815" t="s">
        <v>138</v>
      </c>
      <c r="L5815" t="s">
        <v>16811</v>
      </c>
      <c r="M5815" t="s">
        <v>16812</v>
      </c>
      <c r="N5815">
        <v>1.1616666659999999</v>
      </c>
      <c r="O5815">
        <v>2</v>
      </c>
      <c r="P5815">
        <v>254</v>
      </c>
      <c r="Q5815">
        <v>0</v>
      </c>
      <c r="R5815">
        <v>2</v>
      </c>
      <c r="S5815">
        <v>0</v>
      </c>
      <c r="T5815">
        <v>64</v>
      </c>
      <c r="U5815">
        <v>0</v>
      </c>
      <c r="V5815">
        <v>0</v>
      </c>
      <c r="W5815">
        <v>0.74430183873655498</v>
      </c>
      <c r="X5815">
        <v>42.733954213438864</v>
      </c>
      <c r="Y5815">
        <v>0</v>
      </c>
      <c r="Z5815">
        <v>0.66837223747457675</v>
      </c>
      <c r="AA5815">
        <v>0</v>
      </c>
      <c r="AB5815">
        <v>18.00522446493758</v>
      </c>
      <c r="AC5815">
        <v>0</v>
      </c>
      <c r="AD5815">
        <v>0</v>
      </c>
      <c r="AE5815">
        <v>62.15185275458758</v>
      </c>
    </row>
    <row r="5816" spans="1:31" x14ac:dyDescent="0.3">
      <c r="A5816">
        <v>2445926</v>
      </c>
      <c r="B5816">
        <v>1</v>
      </c>
      <c r="C5816" t="s">
        <v>80</v>
      </c>
      <c r="D5816" t="s">
        <v>87</v>
      </c>
      <c r="E5816" t="s">
        <v>141</v>
      </c>
      <c r="F5816" t="s">
        <v>2453</v>
      </c>
      <c r="G5816" t="s">
        <v>410</v>
      </c>
      <c r="H5816" t="s">
        <v>144</v>
      </c>
      <c r="I5816" t="s">
        <v>136</v>
      </c>
      <c r="J5816" t="s">
        <v>137</v>
      </c>
      <c r="K5816" t="s">
        <v>138</v>
      </c>
      <c r="L5816" t="s">
        <v>16813</v>
      </c>
      <c r="M5816" t="s">
        <v>16814</v>
      </c>
      <c r="N5816">
        <v>4.6105555550000004</v>
      </c>
      <c r="O5816">
        <v>0</v>
      </c>
      <c r="P5816">
        <v>207</v>
      </c>
      <c r="Q5816">
        <v>0</v>
      </c>
      <c r="R5816">
        <v>0</v>
      </c>
      <c r="S5816">
        <v>0</v>
      </c>
      <c r="T5816">
        <v>18</v>
      </c>
      <c r="U5816">
        <v>0</v>
      </c>
      <c r="V5816">
        <v>0</v>
      </c>
      <c r="W5816">
        <v>0</v>
      </c>
      <c r="X5816">
        <v>346.41669596994723</v>
      </c>
      <c r="Y5816">
        <v>0</v>
      </c>
      <c r="Z5816">
        <v>0</v>
      </c>
      <c r="AA5816">
        <v>0</v>
      </c>
      <c r="AB5816">
        <v>52.646339343577395</v>
      </c>
      <c r="AC5816">
        <v>0</v>
      </c>
      <c r="AD5816">
        <v>0</v>
      </c>
      <c r="AE5816">
        <v>399.06303531352461</v>
      </c>
    </row>
    <row r="5817" spans="1:31" x14ac:dyDescent="0.3">
      <c r="A5817">
        <v>2445930</v>
      </c>
      <c r="B5817">
        <v>1</v>
      </c>
      <c r="C5817" t="s">
        <v>81</v>
      </c>
      <c r="D5817" t="s">
        <v>120</v>
      </c>
      <c r="E5817" t="s">
        <v>141</v>
      </c>
      <c r="F5817" t="s">
        <v>16815</v>
      </c>
      <c r="G5817" t="s">
        <v>200</v>
      </c>
      <c r="H5817" t="s">
        <v>144</v>
      </c>
      <c r="I5817" t="s">
        <v>136</v>
      </c>
      <c r="J5817" t="s">
        <v>137</v>
      </c>
      <c r="K5817" t="s">
        <v>138</v>
      </c>
      <c r="L5817" t="s">
        <v>16816</v>
      </c>
      <c r="M5817" t="s">
        <v>16817</v>
      </c>
      <c r="N5817">
        <v>1.2480555550000001</v>
      </c>
      <c r="O5817">
        <v>0</v>
      </c>
      <c r="P5817">
        <v>22</v>
      </c>
      <c r="Q5817">
        <v>0</v>
      </c>
      <c r="R5817">
        <v>0</v>
      </c>
      <c r="S5817">
        <v>0</v>
      </c>
      <c r="T5817">
        <v>0</v>
      </c>
      <c r="U5817">
        <v>0</v>
      </c>
      <c r="V5817">
        <v>0</v>
      </c>
      <c r="W5817">
        <v>0</v>
      </c>
      <c r="X5817">
        <v>3.8613482109772028</v>
      </c>
      <c r="Y5817">
        <v>0</v>
      </c>
      <c r="Z5817">
        <v>0</v>
      </c>
      <c r="AA5817">
        <v>0</v>
      </c>
      <c r="AB5817">
        <v>0</v>
      </c>
      <c r="AC5817">
        <v>0</v>
      </c>
      <c r="AD5817">
        <v>0</v>
      </c>
      <c r="AE5817">
        <v>3.8613482109772028</v>
      </c>
    </row>
    <row r="5818" spans="1:31" x14ac:dyDescent="0.3">
      <c r="A5818">
        <v>2445931</v>
      </c>
      <c r="B5818">
        <v>1</v>
      </c>
      <c r="C5818" t="s">
        <v>81</v>
      </c>
      <c r="D5818" t="s">
        <v>122</v>
      </c>
      <c r="E5818" t="s">
        <v>159</v>
      </c>
      <c r="F5818" t="s">
        <v>16818</v>
      </c>
      <c r="G5818" t="s">
        <v>725</v>
      </c>
      <c r="H5818" t="s">
        <v>144</v>
      </c>
      <c r="I5818" t="s">
        <v>136</v>
      </c>
      <c r="J5818" t="s">
        <v>137</v>
      </c>
      <c r="K5818" t="s">
        <v>138</v>
      </c>
      <c r="L5818" t="s">
        <v>16819</v>
      </c>
      <c r="M5818" t="s">
        <v>16820</v>
      </c>
      <c r="N5818">
        <v>1.750555555</v>
      </c>
      <c r="O5818">
        <v>0</v>
      </c>
      <c r="P5818">
        <v>74</v>
      </c>
      <c r="Q5818">
        <v>0</v>
      </c>
      <c r="R5818">
        <v>0</v>
      </c>
      <c r="S5818">
        <v>0</v>
      </c>
      <c r="T5818">
        <v>7</v>
      </c>
      <c r="U5818">
        <v>0</v>
      </c>
      <c r="V5818">
        <v>0</v>
      </c>
      <c r="W5818">
        <v>0</v>
      </c>
      <c r="X5818">
        <v>4.7130019895451456</v>
      </c>
      <c r="Y5818">
        <v>0</v>
      </c>
      <c r="Z5818">
        <v>0</v>
      </c>
      <c r="AA5818">
        <v>0</v>
      </c>
      <c r="AB5818">
        <v>3.9523620863455027</v>
      </c>
      <c r="AC5818">
        <v>0</v>
      </c>
      <c r="AD5818">
        <v>0</v>
      </c>
      <c r="AE5818">
        <v>8.6653640758906487</v>
      </c>
    </row>
    <row r="5819" spans="1:31" x14ac:dyDescent="0.3">
      <c r="A5819">
        <v>2445933</v>
      </c>
      <c r="B5819">
        <v>1</v>
      </c>
      <c r="C5819" t="s">
        <v>81</v>
      </c>
      <c r="D5819" t="s">
        <v>122</v>
      </c>
      <c r="E5819" t="s">
        <v>141</v>
      </c>
      <c r="F5819" t="s">
        <v>16821</v>
      </c>
      <c r="G5819" t="s">
        <v>143</v>
      </c>
      <c r="H5819" t="s">
        <v>144</v>
      </c>
      <c r="I5819" t="s">
        <v>136</v>
      </c>
      <c r="J5819" t="s">
        <v>137</v>
      </c>
      <c r="K5819" t="s">
        <v>138</v>
      </c>
      <c r="L5819" t="s">
        <v>16822</v>
      </c>
      <c r="M5819" t="s">
        <v>16823</v>
      </c>
      <c r="N5819">
        <v>0.448333333</v>
      </c>
      <c r="O5819">
        <v>0</v>
      </c>
      <c r="P5819">
        <v>178</v>
      </c>
      <c r="Q5819">
        <v>0</v>
      </c>
      <c r="R5819">
        <v>0</v>
      </c>
      <c r="S5819">
        <v>0</v>
      </c>
      <c r="T5819">
        <v>1</v>
      </c>
      <c r="U5819">
        <v>0</v>
      </c>
      <c r="V5819">
        <v>0</v>
      </c>
      <c r="W5819">
        <v>0</v>
      </c>
      <c r="X5819">
        <v>22.576582271625316</v>
      </c>
      <c r="Y5819">
        <v>0</v>
      </c>
      <c r="Z5819">
        <v>0</v>
      </c>
      <c r="AA5819">
        <v>0</v>
      </c>
      <c r="AB5819">
        <v>0.49776147964174</v>
      </c>
      <c r="AC5819">
        <v>0</v>
      </c>
      <c r="AD5819">
        <v>0</v>
      </c>
      <c r="AE5819">
        <v>23.074343751267055</v>
      </c>
    </row>
    <row r="5820" spans="1:31" x14ac:dyDescent="0.3">
      <c r="A5820">
        <v>2445937</v>
      </c>
      <c r="B5820">
        <v>1</v>
      </c>
      <c r="C5820" t="s">
        <v>80</v>
      </c>
      <c r="D5820" t="s">
        <v>97</v>
      </c>
      <c r="E5820" t="s">
        <v>173</v>
      </c>
      <c r="F5820" t="s">
        <v>16824</v>
      </c>
      <c r="G5820" t="s">
        <v>175</v>
      </c>
      <c r="H5820" t="s">
        <v>144</v>
      </c>
      <c r="I5820" t="s">
        <v>136</v>
      </c>
      <c r="J5820" t="s">
        <v>137</v>
      </c>
      <c r="K5820" t="s">
        <v>138</v>
      </c>
      <c r="L5820" t="s">
        <v>16825</v>
      </c>
      <c r="M5820" t="s">
        <v>16826</v>
      </c>
      <c r="N5820">
        <v>1.5055555549999999</v>
      </c>
      <c r="O5820">
        <v>0</v>
      </c>
      <c r="P5820">
        <v>1</v>
      </c>
      <c r="Q5820">
        <v>0</v>
      </c>
      <c r="R5820">
        <v>0</v>
      </c>
      <c r="S5820">
        <v>0</v>
      </c>
      <c r="T5820">
        <v>0</v>
      </c>
      <c r="U5820">
        <v>0</v>
      </c>
      <c r="V5820">
        <v>0</v>
      </c>
      <c r="W5820">
        <v>0</v>
      </c>
      <c r="X5820">
        <v>1.5122669283784187</v>
      </c>
      <c r="Y5820">
        <v>0</v>
      </c>
      <c r="Z5820">
        <v>0</v>
      </c>
      <c r="AA5820">
        <v>0</v>
      </c>
      <c r="AB5820">
        <v>0</v>
      </c>
      <c r="AC5820">
        <v>0</v>
      </c>
      <c r="AD5820">
        <v>0</v>
      </c>
      <c r="AE5820">
        <v>1.5122669283784187</v>
      </c>
    </row>
    <row r="5821" spans="1:31" x14ac:dyDescent="0.3">
      <c r="A5821">
        <v>2445939</v>
      </c>
      <c r="B5821">
        <v>1</v>
      </c>
      <c r="C5821" t="s">
        <v>80</v>
      </c>
      <c r="D5821" t="s">
        <v>110</v>
      </c>
      <c r="E5821" t="s">
        <v>141</v>
      </c>
      <c r="F5821" t="s">
        <v>16827</v>
      </c>
      <c r="G5821" t="s">
        <v>156</v>
      </c>
      <c r="H5821" t="s">
        <v>144</v>
      </c>
      <c r="I5821" t="s">
        <v>136</v>
      </c>
      <c r="J5821" t="s">
        <v>137</v>
      </c>
      <c r="K5821" t="s">
        <v>138</v>
      </c>
      <c r="L5821" t="s">
        <v>16828</v>
      </c>
      <c r="M5821" t="s">
        <v>16829</v>
      </c>
      <c r="N5821">
        <v>1.4608333330000001</v>
      </c>
      <c r="O5821">
        <v>0</v>
      </c>
      <c r="P5821">
        <v>103</v>
      </c>
      <c r="Q5821">
        <v>0</v>
      </c>
      <c r="R5821">
        <v>0</v>
      </c>
      <c r="S5821">
        <v>0</v>
      </c>
      <c r="T5821">
        <v>2</v>
      </c>
      <c r="U5821">
        <v>0</v>
      </c>
      <c r="V5821">
        <v>0</v>
      </c>
      <c r="W5821">
        <v>0</v>
      </c>
      <c r="X5821">
        <v>69.922747984467492</v>
      </c>
      <c r="Y5821">
        <v>0</v>
      </c>
      <c r="Z5821">
        <v>0</v>
      </c>
      <c r="AA5821">
        <v>0</v>
      </c>
      <c r="AB5821">
        <v>0.13196398578663279</v>
      </c>
      <c r="AC5821">
        <v>0</v>
      </c>
      <c r="AD5821">
        <v>0</v>
      </c>
      <c r="AE5821">
        <v>70.054711970254118</v>
      </c>
    </row>
    <row r="5822" spans="1:31" x14ac:dyDescent="0.3">
      <c r="A5822">
        <v>2445944</v>
      </c>
      <c r="B5822">
        <v>1</v>
      </c>
      <c r="C5822" t="s">
        <v>81</v>
      </c>
      <c r="D5822" t="s">
        <v>120</v>
      </c>
      <c r="E5822" t="s">
        <v>169</v>
      </c>
      <c r="F5822" t="s">
        <v>16830</v>
      </c>
      <c r="G5822" t="s">
        <v>149</v>
      </c>
      <c r="H5822" t="s">
        <v>135</v>
      </c>
      <c r="I5822" t="s">
        <v>136</v>
      </c>
      <c r="J5822" t="s">
        <v>137</v>
      </c>
      <c r="K5822" t="s">
        <v>138</v>
      </c>
      <c r="L5822" t="s">
        <v>16831</v>
      </c>
      <c r="M5822" t="s">
        <v>16832</v>
      </c>
      <c r="N5822">
        <v>0.48138888800000001</v>
      </c>
      <c r="O5822">
        <v>1</v>
      </c>
      <c r="P5822">
        <v>1647</v>
      </c>
      <c r="Q5822">
        <v>0</v>
      </c>
      <c r="R5822">
        <v>11</v>
      </c>
      <c r="S5822">
        <v>0</v>
      </c>
      <c r="T5822">
        <v>89</v>
      </c>
      <c r="U5822">
        <v>0</v>
      </c>
      <c r="V5822">
        <v>0</v>
      </c>
      <c r="W5822">
        <v>0.14553100490863249</v>
      </c>
      <c r="X5822">
        <v>277.50069618511549</v>
      </c>
      <c r="Y5822">
        <v>0</v>
      </c>
      <c r="Z5822">
        <v>1.4122418441207023</v>
      </c>
      <c r="AA5822">
        <v>0</v>
      </c>
      <c r="AB5822">
        <v>23.08119895750751</v>
      </c>
      <c r="AC5822">
        <v>0</v>
      </c>
      <c r="AD5822">
        <v>0</v>
      </c>
      <c r="AE5822">
        <v>302.13966799165235</v>
      </c>
    </row>
    <row r="5823" spans="1:31" x14ac:dyDescent="0.3">
      <c r="A5823">
        <v>2445945</v>
      </c>
      <c r="B5823">
        <v>1</v>
      </c>
      <c r="C5823" t="s">
        <v>80</v>
      </c>
      <c r="D5823" t="s">
        <v>93</v>
      </c>
      <c r="E5823" t="s">
        <v>159</v>
      </c>
      <c r="F5823" t="s">
        <v>16833</v>
      </c>
      <c r="G5823" t="s">
        <v>725</v>
      </c>
      <c r="H5823" t="s">
        <v>144</v>
      </c>
      <c r="I5823" t="s">
        <v>136</v>
      </c>
      <c r="J5823" t="s">
        <v>137</v>
      </c>
      <c r="K5823" t="s">
        <v>138</v>
      </c>
      <c r="L5823" t="s">
        <v>16834</v>
      </c>
      <c r="M5823" t="s">
        <v>16835</v>
      </c>
      <c r="N5823">
        <v>1.7833333330000001</v>
      </c>
      <c r="O5823">
        <v>0</v>
      </c>
      <c r="P5823">
        <v>125</v>
      </c>
      <c r="Q5823">
        <v>0</v>
      </c>
      <c r="R5823">
        <v>1</v>
      </c>
      <c r="S5823">
        <v>0</v>
      </c>
      <c r="T5823">
        <v>31</v>
      </c>
      <c r="U5823">
        <v>0</v>
      </c>
      <c r="V5823">
        <v>0</v>
      </c>
      <c r="W5823">
        <v>0</v>
      </c>
      <c r="X5823">
        <v>37.353154497389717</v>
      </c>
      <c r="Y5823">
        <v>0</v>
      </c>
      <c r="Z5823">
        <v>3.790429817212277E-2</v>
      </c>
      <c r="AA5823">
        <v>0</v>
      </c>
      <c r="AB5823">
        <v>13.700273861073301</v>
      </c>
      <c r="AC5823">
        <v>0</v>
      </c>
      <c r="AD5823">
        <v>0</v>
      </c>
      <c r="AE5823">
        <v>51.091332656635139</v>
      </c>
    </row>
    <row r="5824" spans="1:31" x14ac:dyDescent="0.3">
      <c r="A5824">
        <v>2445948</v>
      </c>
      <c r="B5824">
        <v>1</v>
      </c>
      <c r="C5824" t="s">
        <v>80</v>
      </c>
      <c r="D5824" t="s">
        <v>84</v>
      </c>
      <c r="E5824" t="s">
        <v>159</v>
      </c>
      <c r="F5824" t="s">
        <v>16836</v>
      </c>
      <c r="G5824" t="s">
        <v>725</v>
      </c>
      <c r="H5824" t="s">
        <v>144</v>
      </c>
      <c r="I5824" t="s">
        <v>136</v>
      </c>
      <c r="J5824" t="s">
        <v>137</v>
      </c>
      <c r="K5824" t="s">
        <v>138</v>
      </c>
      <c r="L5824" t="s">
        <v>16837</v>
      </c>
      <c r="M5824" t="s">
        <v>16838</v>
      </c>
      <c r="N5824">
        <v>0.57166666600000005</v>
      </c>
      <c r="O5824">
        <v>0</v>
      </c>
      <c r="P5824">
        <v>1145</v>
      </c>
      <c r="Q5824">
        <v>0</v>
      </c>
      <c r="R5824">
        <v>0</v>
      </c>
      <c r="S5824">
        <v>0</v>
      </c>
      <c r="T5824">
        <v>107</v>
      </c>
      <c r="U5824">
        <v>0</v>
      </c>
      <c r="V5824">
        <v>0</v>
      </c>
      <c r="W5824">
        <v>0</v>
      </c>
      <c r="X5824">
        <v>181.62180756071223</v>
      </c>
      <c r="Y5824">
        <v>0</v>
      </c>
      <c r="Z5824">
        <v>0</v>
      </c>
      <c r="AA5824">
        <v>0</v>
      </c>
      <c r="AB5824">
        <v>25.969528008032039</v>
      </c>
      <c r="AC5824">
        <v>0</v>
      </c>
      <c r="AD5824">
        <v>0</v>
      </c>
      <c r="AE5824">
        <v>207.59133556874426</v>
      </c>
    </row>
    <row r="5825" spans="1:31" x14ac:dyDescent="0.3">
      <c r="A5825">
        <v>2445949</v>
      </c>
      <c r="B5825">
        <v>1</v>
      </c>
      <c r="C5825" t="s">
        <v>80</v>
      </c>
      <c r="D5825" t="s">
        <v>87</v>
      </c>
      <c r="E5825" t="s">
        <v>159</v>
      </c>
      <c r="F5825" t="s">
        <v>857</v>
      </c>
      <c r="G5825" t="s">
        <v>143</v>
      </c>
      <c r="H5825" t="s">
        <v>144</v>
      </c>
      <c r="I5825" t="s">
        <v>136</v>
      </c>
      <c r="J5825" t="s">
        <v>137</v>
      </c>
      <c r="K5825" t="s">
        <v>138</v>
      </c>
      <c r="L5825" t="s">
        <v>16839</v>
      </c>
      <c r="M5825" t="s">
        <v>16840</v>
      </c>
      <c r="N5825">
        <v>0.40194444400000001</v>
      </c>
      <c r="O5825">
        <v>0</v>
      </c>
      <c r="P5825">
        <v>296</v>
      </c>
      <c r="Q5825">
        <v>0</v>
      </c>
      <c r="R5825">
        <v>0</v>
      </c>
      <c r="S5825">
        <v>0</v>
      </c>
      <c r="T5825">
        <v>44</v>
      </c>
      <c r="U5825">
        <v>0</v>
      </c>
      <c r="V5825">
        <v>0</v>
      </c>
      <c r="W5825">
        <v>0</v>
      </c>
      <c r="X5825">
        <v>44.156452028976112</v>
      </c>
      <c r="Y5825">
        <v>0</v>
      </c>
      <c r="Z5825">
        <v>0</v>
      </c>
      <c r="AA5825">
        <v>0</v>
      </c>
      <c r="AB5825">
        <v>6.2271580657288528</v>
      </c>
      <c r="AC5825">
        <v>0</v>
      </c>
      <c r="AD5825">
        <v>0</v>
      </c>
      <c r="AE5825">
        <v>50.383610094704963</v>
      </c>
    </row>
    <row r="5826" spans="1:31" x14ac:dyDescent="0.3">
      <c r="A5826">
        <v>2445951</v>
      </c>
      <c r="B5826">
        <v>1</v>
      </c>
      <c r="C5826" t="s">
        <v>80</v>
      </c>
      <c r="D5826" t="s">
        <v>96</v>
      </c>
      <c r="E5826" t="s">
        <v>141</v>
      </c>
      <c r="F5826" t="s">
        <v>16841</v>
      </c>
      <c r="G5826" t="s">
        <v>259</v>
      </c>
      <c r="H5826" t="s">
        <v>144</v>
      </c>
      <c r="I5826" t="s">
        <v>136</v>
      </c>
      <c r="J5826" t="s">
        <v>137</v>
      </c>
      <c r="K5826" t="s">
        <v>138</v>
      </c>
      <c r="L5826" t="s">
        <v>16842</v>
      </c>
      <c r="M5826" t="s">
        <v>16843</v>
      </c>
      <c r="N5826">
        <v>7.6188888879999999</v>
      </c>
      <c r="O5826">
        <v>0</v>
      </c>
      <c r="P5826">
        <v>38</v>
      </c>
      <c r="Q5826">
        <v>0</v>
      </c>
      <c r="R5826">
        <v>0</v>
      </c>
      <c r="S5826">
        <v>0</v>
      </c>
      <c r="T5826">
        <v>7</v>
      </c>
      <c r="U5826">
        <v>0</v>
      </c>
      <c r="V5826">
        <v>0</v>
      </c>
      <c r="W5826">
        <v>0</v>
      </c>
      <c r="X5826">
        <v>159.13449041262285</v>
      </c>
      <c r="Y5826">
        <v>0</v>
      </c>
      <c r="Z5826">
        <v>0</v>
      </c>
      <c r="AA5826">
        <v>0</v>
      </c>
      <c r="AB5826">
        <v>124.1409936972893</v>
      </c>
      <c r="AC5826">
        <v>0</v>
      </c>
      <c r="AD5826">
        <v>0</v>
      </c>
      <c r="AE5826">
        <v>283.27548410991216</v>
      </c>
    </row>
    <row r="5827" spans="1:31" x14ac:dyDescent="0.3">
      <c r="A5827">
        <v>2445953</v>
      </c>
      <c r="B5827">
        <v>1</v>
      </c>
      <c r="C5827" t="s">
        <v>80</v>
      </c>
      <c r="D5827" t="s">
        <v>83</v>
      </c>
      <c r="E5827" t="s">
        <v>182</v>
      </c>
      <c r="F5827" t="s">
        <v>16844</v>
      </c>
      <c r="G5827" t="s">
        <v>259</v>
      </c>
      <c r="H5827" t="s">
        <v>144</v>
      </c>
      <c r="I5827" t="s">
        <v>136</v>
      </c>
      <c r="J5827" t="s">
        <v>137</v>
      </c>
      <c r="K5827" t="s">
        <v>138</v>
      </c>
      <c r="L5827" t="s">
        <v>16845</v>
      </c>
      <c r="M5827" t="s">
        <v>16846</v>
      </c>
      <c r="N5827">
        <v>0.54388888800000001</v>
      </c>
      <c r="O5827">
        <v>0</v>
      </c>
      <c r="P5827">
        <v>75</v>
      </c>
      <c r="Q5827">
        <v>0</v>
      </c>
      <c r="R5827">
        <v>0</v>
      </c>
      <c r="S5827">
        <v>0</v>
      </c>
      <c r="T5827">
        <v>5</v>
      </c>
      <c r="U5827">
        <v>0</v>
      </c>
      <c r="V5827">
        <v>0</v>
      </c>
      <c r="W5827">
        <v>0</v>
      </c>
      <c r="X5827">
        <v>11.052637082633783</v>
      </c>
      <c r="Y5827">
        <v>0</v>
      </c>
      <c r="Z5827">
        <v>0</v>
      </c>
      <c r="AA5827">
        <v>0</v>
      </c>
      <c r="AB5827">
        <v>1.1564243898365181</v>
      </c>
      <c r="AC5827">
        <v>0</v>
      </c>
      <c r="AD5827">
        <v>0</v>
      </c>
      <c r="AE5827">
        <v>12.209061472470301</v>
      </c>
    </row>
    <row r="5828" spans="1:31" x14ac:dyDescent="0.3">
      <c r="A5828">
        <v>2445955</v>
      </c>
      <c r="B5828">
        <v>1</v>
      </c>
      <c r="C5828" t="s">
        <v>81</v>
      </c>
      <c r="D5828" t="s">
        <v>120</v>
      </c>
      <c r="E5828" t="s">
        <v>159</v>
      </c>
      <c r="F5828" t="s">
        <v>1932</v>
      </c>
      <c r="G5828" t="s">
        <v>1954</v>
      </c>
      <c r="H5828" t="s">
        <v>144</v>
      </c>
      <c r="I5828" t="s">
        <v>136</v>
      </c>
      <c r="J5828" t="s">
        <v>137</v>
      </c>
      <c r="K5828" t="s">
        <v>138</v>
      </c>
      <c r="L5828" t="s">
        <v>16832</v>
      </c>
      <c r="M5828" t="s">
        <v>16847</v>
      </c>
      <c r="N5828">
        <v>4.8105555549999997</v>
      </c>
      <c r="O5828">
        <v>0</v>
      </c>
      <c r="P5828">
        <v>422</v>
      </c>
      <c r="Q5828">
        <v>0</v>
      </c>
      <c r="R5828">
        <v>1</v>
      </c>
      <c r="S5828">
        <v>0</v>
      </c>
      <c r="T5828">
        <v>24</v>
      </c>
      <c r="U5828">
        <v>0</v>
      </c>
      <c r="V5828">
        <v>0</v>
      </c>
      <c r="W5828">
        <v>0</v>
      </c>
      <c r="X5828">
        <v>684.85014400045884</v>
      </c>
      <c r="Y5828">
        <v>0</v>
      </c>
      <c r="Z5828">
        <v>0.31128110576419338</v>
      </c>
      <c r="AA5828">
        <v>0</v>
      </c>
      <c r="AB5828">
        <v>92.782327098401822</v>
      </c>
      <c r="AC5828">
        <v>0</v>
      </c>
      <c r="AD5828">
        <v>0</v>
      </c>
      <c r="AE5828">
        <v>777.94375220462484</v>
      </c>
    </row>
    <row r="5829" spans="1:31" x14ac:dyDescent="0.3">
      <c r="A5829">
        <v>2445961</v>
      </c>
      <c r="B5829">
        <v>1</v>
      </c>
      <c r="C5829" t="s">
        <v>80</v>
      </c>
      <c r="D5829" t="s">
        <v>87</v>
      </c>
      <c r="E5829" t="s">
        <v>159</v>
      </c>
      <c r="F5829" t="s">
        <v>16848</v>
      </c>
      <c r="G5829" t="s">
        <v>143</v>
      </c>
      <c r="H5829" t="s">
        <v>144</v>
      </c>
      <c r="I5829" t="s">
        <v>136</v>
      </c>
      <c r="J5829" t="s">
        <v>137</v>
      </c>
      <c r="K5829" t="s">
        <v>138</v>
      </c>
      <c r="L5829" t="s">
        <v>16849</v>
      </c>
      <c r="M5829" t="s">
        <v>16850</v>
      </c>
      <c r="N5829">
        <v>1.497777777</v>
      </c>
      <c r="O5829">
        <v>0</v>
      </c>
      <c r="P5829">
        <v>662</v>
      </c>
      <c r="Q5829">
        <v>0</v>
      </c>
      <c r="R5829">
        <v>0</v>
      </c>
      <c r="S5829">
        <v>0</v>
      </c>
      <c r="T5829">
        <v>23</v>
      </c>
      <c r="U5829">
        <v>0</v>
      </c>
      <c r="V5829">
        <v>0</v>
      </c>
      <c r="W5829">
        <v>0</v>
      </c>
      <c r="X5829">
        <v>331.5449483852384</v>
      </c>
      <c r="Y5829">
        <v>0</v>
      </c>
      <c r="Z5829">
        <v>0</v>
      </c>
      <c r="AA5829">
        <v>0</v>
      </c>
      <c r="AB5829">
        <v>12.574534001637033</v>
      </c>
      <c r="AC5829">
        <v>0</v>
      </c>
      <c r="AD5829">
        <v>0</v>
      </c>
      <c r="AE5829">
        <v>344.11948238687546</v>
      </c>
    </row>
    <row r="5830" spans="1:31" x14ac:dyDescent="0.3">
      <c r="A5830">
        <v>2446143</v>
      </c>
      <c r="B5830">
        <v>1</v>
      </c>
      <c r="C5830" t="s">
        <v>80</v>
      </c>
      <c r="D5830" t="s">
        <v>93</v>
      </c>
      <c r="E5830" t="s">
        <v>147</v>
      </c>
      <c r="F5830" t="s">
        <v>16851</v>
      </c>
      <c r="G5830" t="s">
        <v>134</v>
      </c>
      <c r="H5830" t="s">
        <v>135</v>
      </c>
      <c r="I5830" t="s">
        <v>136</v>
      </c>
      <c r="J5830" t="s">
        <v>137</v>
      </c>
      <c r="K5830" t="s">
        <v>138</v>
      </c>
      <c r="L5830" t="s">
        <v>16852</v>
      </c>
      <c r="M5830" t="s">
        <v>16853</v>
      </c>
      <c r="N5830">
        <v>4.1794444439999996</v>
      </c>
      <c r="O5830">
        <v>0</v>
      </c>
      <c r="P5830">
        <v>4</v>
      </c>
      <c r="Q5830">
        <v>0</v>
      </c>
      <c r="R5830">
        <v>6</v>
      </c>
      <c r="S5830">
        <v>0</v>
      </c>
      <c r="T5830">
        <v>3</v>
      </c>
      <c r="U5830">
        <v>0</v>
      </c>
      <c r="V5830">
        <v>0</v>
      </c>
      <c r="W5830">
        <v>0</v>
      </c>
      <c r="X5830">
        <v>18.049158529139707</v>
      </c>
      <c r="Y5830">
        <v>0</v>
      </c>
      <c r="Z5830">
        <v>7.1670364291487516</v>
      </c>
      <c r="AA5830">
        <v>0</v>
      </c>
      <c r="AB5830">
        <v>18.278841461542026</v>
      </c>
      <c r="AC5830">
        <v>0</v>
      </c>
      <c r="AD5830">
        <v>0</v>
      </c>
      <c r="AE5830">
        <v>43.495036419830484</v>
      </c>
    </row>
    <row r="5831" spans="1:31" x14ac:dyDescent="0.3">
      <c r="A5831">
        <v>2446335</v>
      </c>
      <c r="B5831">
        <v>1</v>
      </c>
      <c r="C5831" t="s">
        <v>81</v>
      </c>
      <c r="D5831" t="s">
        <v>127</v>
      </c>
      <c r="E5831" t="s">
        <v>173</v>
      </c>
      <c r="F5831" t="s">
        <v>16854</v>
      </c>
      <c r="G5831" t="s">
        <v>175</v>
      </c>
      <c r="H5831" t="s">
        <v>144</v>
      </c>
      <c r="I5831" t="s">
        <v>136</v>
      </c>
      <c r="J5831" t="s">
        <v>137</v>
      </c>
      <c r="K5831" t="s">
        <v>138</v>
      </c>
      <c r="L5831" t="s">
        <v>16855</v>
      </c>
      <c r="M5831" t="s">
        <v>16856</v>
      </c>
      <c r="N5831">
        <v>2.860833333</v>
      </c>
      <c r="O5831">
        <v>0</v>
      </c>
      <c r="P5831">
        <v>1</v>
      </c>
      <c r="Q5831">
        <v>0</v>
      </c>
      <c r="R5831">
        <v>0</v>
      </c>
      <c r="S5831">
        <v>0</v>
      </c>
      <c r="T5831">
        <v>0</v>
      </c>
      <c r="U5831">
        <v>0</v>
      </c>
      <c r="V5831">
        <v>0</v>
      </c>
      <c r="W5831">
        <v>0</v>
      </c>
      <c r="X5831">
        <v>2.5518416990820989</v>
      </c>
      <c r="Y5831">
        <v>0</v>
      </c>
      <c r="Z5831">
        <v>0</v>
      </c>
      <c r="AA5831">
        <v>0</v>
      </c>
      <c r="AB5831">
        <v>0</v>
      </c>
      <c r="AC5831">
        <v>0</v>
      </c>
      <c r="AD5831">
        <v>0</v>
      </c>
      <c r="AE5831">
        <v>2.5518416990820989</v>
      </c>
    </row>
    <row r="5832" spans="1:31" x14ac:dyDescent="0.3">
      <c r="A5832">
        <v>2446066</v>
      </c>
      <c r="B5832">
        <v>1</v>
      </c>
      <c r="C5832" t="s">
        <v>80</v>
      </c>
      <c r="D5832" t="s">
        <v>99</v>
      </c>
      <c r="E5832" t="s">
        <v>173</v>
      </c>
      <c r="F5832" t="s">
        <v>16857</v>
      </c>
      <c r="G5832" t="s">
        <v>461</v>
      </c>
      <c r="H5832" t="s">
        <v>144</v>
      </c>
      <c r="I5832" t="s">
        <v>136</v>
      </c>
      <c r="J5832" t="s">
        <v>137</v>
      </c>
      <c r="K5832" t="s">
        <v>138</v>
      </c>
      <c r="L5832" t="s">
        <v>16858</v>
      </c>
      <c r="M5832" t="s">
        <v>16859</v>
      </c>
      <c r="N5832">
        <v>2.446111111</v>
      </c>
      <c r="O5832">
        <v>0</v>
      </c>
      <c r="P5832">
        <v>1</v>
      </c>
      <c r="Q5832">
        <v>0</v>
      </c>
      <c r="R5832">
        <v>0</v>
      </c>
      <c r="S5832">
        <v>0</v>
      </c>
      <c r="T5832">
        <v>0</v>
      </c>
      <c r="U5832">
        <v>0</v>
      </c>
      <c r="V5832">
        <v>0</v>
      </c>
      <c r="W5832">
        <v>0</v>
      </c>
      <c r="X5832">
        <v>1.7995127148450196</v>
      </c>
      <c r="Y5832">
        <v>0</v>
      </c>
      <c r="Z5832">
        <v>0</v>
      </c>
      <c r="AA5832">
        <v>0</v>
      </c>
      <c r="AB5832">
        <v>0</v>
      </c>
      <c r="AC5832">
        <v>0</v>
      </c>
      <c r="AD5832">
        <v>0</v>
      </c>
      <c r="AE5832">
        <v>1.7995127148450196</v>
      </c>
    </row>
    <row r="5833" spans="1:31" x14ac:dyDescent="0.3">
      <c r="A5833">
        <v>2446080</v>
      </c>
      <c r="B5833">
        <v>1</v>
      </c>
      <c r="C5833" t="s">
        <v>80</v>
      </c>
      <c r="D5833" t="s">
        <v>100</v>
      </c>
      <c r="E5833" t="s">
        <v>173</v>
      </c>
      <c r="F5833" t="s">
        <v>16860</v>
      </c>
      <c r="G5833" t="s">
        <v>175</v>
      </c>
      <c r="H5833" t="s">
        <v>144</v>
      </c>
      <c r="I5833" t="s">
        <v>136</v>
      </c>
      <c r="J5833" t="s">
        <v>137</v>
      </c>
      <c r="K5833" t="s">
        <v>138</v>
      </c>
      <c r="L5833" t="s">
        <v>16861</v>
      </c>
      <c r="M5833" t="s">
        <v>16862</v>
      </c>
      <c r="N5833">
        <v>1.782777777</v>
      </c>
      <c r="O5833">
        <v>0</v>
      </c>
      <c r="P5833">
        <v>1</v>
      </c>
      <c r="Q5833">
        <v>0</v>
      </c>
      <c r="R5833">
        <v>0</v>
      </c>
      <c r="S5833">
        <v>0</v>
      </c>
      <c r="T5833">
        <v>0</v>
      </c>
      <c r="U5833">
        <v>0</v>
      </c>
      <c r="V5833">
        <v>0</v>
      </c>
      <c r="W5833">
        <v>0</v>
      </c>
      <c r="X5833">
        <v>0.35394866111864709</v>
      </c>
      <c r="Y5833">
        <v>0</v>
      </c>
      <c r="Z5833">
        <v>0</v>
      </c>
      <c r="AA5833">
        <v>0</v>
      </c>
      <c r="AB5833">
        <v>0</v>
      </c>
      <c r="AC5833">
        <v>0</v>
      </c>
      <c r="AD5833">
        <v>0</v>
      </c>
      <c r="AE5833">
        <v>0.35394866111864709</v>
      </c>
    </row>
    <row r="5834" spans="1:31" x14ac:dyDescent="0.3">
      <c r="A5834">
        <v>2446060</v>
      </c>
      <c r="B5834">
        <v>1</v>
      </c>
      <c r="C5834" t="s">
        <v>80</v>
      </c>
      <c r="D5834" t="s">
        <v>85</v>
      </c>
      <c r="E5834" t="s">
        <v>141</v>
      </c>
      <c r="F5834" t="s">
        <v>16863</v>
      </c>
      <c r="G5834" t="s">
        <v>226</v>
      </c>
      <c r="H5834" t="s">
        <v>144</v>
      </c>
      <c r="I5834" t="s">
        <v>136</v>
      </c>
      <c r="J5834" t="s">
        <v>137</v>
      </c>
      <c r="K5834" t="s">
        <v>162</v>
      </c>
      <c r="L5834" t="s">
        <v>16864</v>
      </c>
      <c r="M5834" t="s">
        <v>16865</v>
      </c>
      <c r="N5834">
        <v>0.895277777</v>
      </c>
      <c r="O5834">
        <v>0</v>
      </c>
      <c r="P5834">
        <v>155</v>
      </c>
      <c r="Q5834">
        <v>0</v>
      </c>
      <c r="R5834">
        <v>0</v>
      </c>
      <c r="S5834">
        <v>0</v>
      </c>
      <c r="T5834">
        <v>4</v>
      </c>
      <c r="U5834">
        <v>0</v>
      </c>
      <c r="V5834">
        <v>0</v>
      </c>
      <c r="W5834">
        <v>0</v>
      </c>
      <c r="X5834">
        <v>39.083671003064552</v>
      </c>
      <c r="Y5834">
        <v>0</v>
      </c>
      <c r="Z5834">
        <v>0</v>
      </c>
      <c r="AA5834">
        <v>0</v>
      </c>
      <c r="AB5834">
        <v>6.295385486064653</v>
      </c>
      <c r="AC5834">
        <v>0</v>
      </c>
      <c r="AD5834">
        <v>0</v>
      </c>
      <c r="AE5834">
        <v>45.379056489129205</v>
      </c>
    </row>
    <row r="5835" spans="1:31" x14ac:dyDescent="0.3">
      <c r="A5835">
        <v>2446458</v>
      </c>
      <c r="B5835">
        <v>1</v>
      </c>
      <c r="C5835" t="s">
        <v>80</v>
      </c>
      <c r="D5835" t="s">
        <v>90</v>
      </c>
      <c r="E5835" t="s">
        <v>173</v>
      </c>
      <c r="F5835" t="s">
        <v>16866</v>
      </c>
      <c r="G5835" t="s">
        <v>175</v>
      </c>
      <c r="H5835" t="s">
        <v>144</v>
      </c>
      <c r="I5835" t="s">
        <v>136</v>
      </c>
      <c r="J5835" t="s">
        <v>137</v>
      </c>
      <c r="K5835" t="s">
        <v>138</v>
      </c>
      <c r="L5835" t="s">
        <v>16867</v>
      </c>
      <c r="M5835" t="s">
        <v>16868</v>
      </c>
      <c r="N5835">
        <v>1.1772222219999999</v>
      </c>
      <c r="O5835">
        <v>0</v>
      </c>
      <c r="P5835">
        <v>4</v>
      </c>
      <c r="Q5835">
        <v>0</v>
      </c>
      <c r="R5835">
        <v>0</v>
      </c>
      <c r="S5835">
        <v>0</v>
      </c>
      <c r="T5835">
        <v>0</v>
      </c>
      <c r="U5835">
        <v>0</v>
      </c>
      <c r="V5835">
        <v>0</v>
      </c>
      <c r="W5835">
        <v>0</v>
      </c>
      <c r="X5835">
        <v>0.5592292332235681</v>
      </c>
      <c r="Y5835">
        <v>0</v>
      </c>
      <c r="Z5835">
        <v>0</v>
      </c>
      <c r="AA5835">
        <v>0</v>
      </c>
      <c r="AB5835">
        <v>0</v>
      </c>
      <c r="AC5835">
        <v>0</v>
      </c>
      <c r="AD5835">
        <v>0</v>
      </c>
      <c r="AE5835">
        <v>0.5592292332235681</v>
      </c>
    </row>
    <row r="5836" spans="1:31" x14ac:dyDescent="0.3">
      <c r="A5836">
        <v>2446252</v>
      </c>
      <c r="B5836">
        <v>1</v>
      </c>
      <c r="C5836" t="s">
        <v>80</v>
      </c>
      <c r="D5836" t="s">
        <v>85</v>
      </c>
      <c r="E5836" t="s">
        <v>141</v>
      </c>
      <c r="F5836" t="s">
        <v>16869</v>
      </c>
      <c r="G5836" t="s">
        <v>226</v>
      </c>
      <c r="H5836" t="s">
        <v>144</v>
      </c>
      <c r="I5836" t="s">
        <v>136</v>
      </c>
      <c r="J5836" t="s">
        <v>137</v>
      </c>
      <c r="K5836" t="s">
        <v>162</v>
      </c>
      <c r="L5836" t="s">
        <v>16870</v>
      </c>
      <c r="M5836" t="s">
        <v>16871</v>
      </c>
      <c r="N5836">
        <v>0.44305555499999999</v>
      </c>
      <c r="O5836">
        <v>0</v>
      </c>
      <c r="P5836">
        <v>21</v>
      </c>
      <c r="Q5836">
        <v>0</v>
      </c>
      <c r="R5836">
        <v>0</v>
      </c>
      <c r="S5836">
        <v>0</v>
      </c>
      <c r="T5836">
        <v>4</v>
      </c>
      <c r="U5836">
        <v>0</v>
      </c>
      <c r="V5836">
        <v>0</v>
      </c>
      <c r="W5836">
        <v>0</v>
      </c>
      <c r="X5836">
        <v>2.2709552704902016</v>
      </c>
      <c r="Y5836">
        <v>0</v>
      </c>
      <c r="Z5836">
        <v>0</v>
      </c>
      <c r="AA5836">
        <v>0</v>
      </c>
      <c r="AB5836">
        <v>0.99984703213783654</v>
      </c>
      <c r="AC5836">
        <v>0</v>
      </c>
      <c r="AD5836">
        <v>0</v>
      </c>
      <c r="AE5836">
        <v>3.2708023026280379</v>
      </c>
    </row>
    <row r="5837" spans="1:31" x14ac:dyDescent="0.3">
      <c r="A5837">
        <v>2446169</v>
      </c>
      <c r="B5837">
        <v>1</v>
      </c>
      <c r="C5837" t="s">
        <v>80</v>
      </c>
      <c r="D5837" t="s">
        <v>101</v>
      </c>
      <c r="E5837" t="s">
        <v>147</v>
      </c>
      <c r="F5837" t="s">
        <v>1935</v>
      </c>
      <c r="G5837" t="s">
        <v>149</v>
      </c>
      <c r="H5837" t="s">
        <v>135</v>
      </c>
      <c r="I5837" t="s">
        <v>136</v>
      </c>
      <c r="J5837" t="s">
        <v>137</v>
      </c>
      <c r="K5837" t="s">
        <v>138</v>
      </c>
      <c r="L5837" t="s">
        <v>16872</v>
      </c>
      <c r="M5837" t="s">
        <v>16873</v>
      </c>
      <c r="N5837">
        <v>1.0275000000000001</v>
      </c>
      <c r="O5837">
        <v>0</v>
      </c>
      <c r="P5837">
        <v>298</v>
      </c>
      <c r="Q5837">
        <v>2</v>
      </c>
      <c r="R5837">
        <v>12</v>
      </c>
      <c r="S5837">
        <v>3</v>
      </c>
      <c r="T5837">
        <v>59</v>
      </c>
      <c r="U5837">
        <v>2</v>
      </c>
      <c r="V5837">
        <v>0</v>
      </c>
      <c r="W5837">
        <v>0</v>
      </c>
      <c r="X5837">
        <v>142.97017929327268</v>
      </c>
      <c r="Y5837">
        <v>1.2580553136394703</v>
      </c>
      <c r="Z5837">
        <v>4.5144053785603857</v>
      </c>
      <c r="AA5837">
        <v>46.881153612808447</v>
      </c>
      <c r="AB5837">
        <v>78.79379493723863</v>
      </c>
      <c r="AC5837">
        <v>30.075154717398021</v>
      </c>
      <c r="AD5837">
        <v>0</v>
      </c>
      <c r="AE5837">
        <v>304.49274325291765</v>
      </c>
    </row>
    <row r="5838" spans="1:31" x14ac:dyDescent="0.3">
      <c r="A5838">
        <v>2446372</v>
      </c>
      <c r="B5838">
        <v>1</v>
      </c>
      <c r="C5838" t="s">
        <v>80</v>
      </c>
      <c r="D5838" t="s">
        <v>96</v>
      </c>
      <c r="E5838" t="s">
        <v>173</v>
      </c>
      <c r="F5838" t="s">
        <v>16874</v>
      </c>
      <c r="G5838" t="s">
        <v>175</v>
      </c>
      <c r="H5838" t="s">
        <v>144</v>
      </c>
      <c r="I5838" t="s">
        <v>136</v>
      </c>
      <c r="J5838" t="s">
        <v>137</v>
      </c>
      <c r="K5838" t="s">
        <v>138</v>
      </c>
      <c r="L5838" t="s">
        <v>16875</v>
      </c>
      <c r="M5838" t="s">
        <v>16876</v>
      </c>
      <c r="N5838">
        <v>1.5141666659999999</v>
      </c>
      <c r="O5838">
        <v>0</v>
      </c>
      <c r="P5838">
        <v>1</v>
      </c>
      <c r="Q5838">
        <v>0</v>
      </c>
      <c r="R5838">
        <v>0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0.58915018779844897</v>
      </c>
      <c r="Y5838">
        <v>0</v>
      </c>
      <c r="Z5838">
        <v>0</v>
      </c>
      <c r="AA5838">
        <v>0</v>
      </c>
      <c r="AB5838">
        <v>0</v>
      </c>
      <c r="AC5838">
        <v>0</v>
      </c>
      <c r="AD5838">
        <v>0</v>
      </c>
      <c r="AE5838">
        <v>0.58915018779844897</v>
      </c>
    </row>
    <row r="5839" spans="1:31" x14ac:dyDescent="0.3">
      <c r="A5839">
        <v>2446392</v>
      </c>
      <c r="B5839">
        <v>1</v>
      </c>
      <c r="C5839" t="s">
        <v>80</v>
      </c>
      <c r="D5839" t="s">
        <v>94</v>
      </c>
      <c r="E5839" t="s">
        <v>169</v>
      </c>
      <c r="F5839" t="s">
        <v>16877</v>
      </c>
      <c r="G5839" t="s">
        <v>149</v>
      </c>
      <c r="H5839" t="s">
        <v>135</v>
      </c>
      <c r="I5839" t="s">
        <v>136</v>
      </c>
      <c r="J5839" t="s">
        <v>137</v>
      </c>
      <c r="K5839" t="s">
        <v>138</v>
      </c>
      <c r="L5839" t="s">
        <v>16878</v>
      </c>
      <c r="M5839" t="s">
        <v>16879</v>
      </c>
      <c r="N5839">
        <v>0.48305555500000003</v>
      </c>
      <c r="O5839">
        <v>0</v>
      </c>
      <c r="P5839">
        <v>15690</v>
      </c>
      <c r="Q5839">
        <v>0</v>
      </c>
      <c r="R5839">
        <v>184</v>
      </c>
      <c r="S5839">
        <v>2</v>
      </c>
      <c r="T5839">
        <v>1953</v>
      </c>
      <c r="U5839">
        <v>0</v>
      </c>
      <c r="V5839">
        <v>0</v>
      </c>
      <c r="W5839">
        <v>0</v>
      </c>
      <c r="X5839">
        <v>2394.7348584896768</v>
      </c>
      <c r="Y5839">
        <v>0</v>
      </c>
      <c r="Z5839">
        <v>21.694166570276224</v>
      </c>
      <c r="AA5839">
        <v>113.0910918234175</v>
      </c>
      <c r="AB5839">
        <v>810.97667654566635</v>
      </c>
      <c r="AC5839">
        <v>0</v>
      </c>
      <c r="AD5839">
        <v>0</v>
      </c>
      <c r="AE5839">
        <v>3340.4967934290371</v>
      </c>
    </row>
    <row r="5840" spans="1:31" x14ac:dyDescent="0.3">
      <c r="A5840">
        <v>2446435</v>
      </c>
      <c r="B5840">
        <v>1</v>
      </c>
      <c r="C5840" t="s">
        <v>81</v>
      </c>
      <c r="D5840" t="s">
        <v>120</v>
      </c>
      <c r="E5840" t="s">
        <v>159</v>
      </c>
      <c r="F5840" t="s">
        <v>2367</v>
      </c>
      <c r="G5840" t="s">
        <v>725</v>
      </c>
      <c r="H5840" t="s">
        <v>144</v>
      </c>
      <c r="I5840" t="s">
        <v>136</v>
      </c>
      <c r="J5840" t="s">
        <v>137</v>
      </c>
      <c r="K5840" t="s">
        <v>138</v>
      </c>
      <c r="L5840" t="s">
        <v>16880</v>
      </c>
      <c r="M5840" t="s">
        <v>16881</v>
      </c>
      <c r="N5840">
        <v>1.8844444440000001</v>
      </c>
      <c r="O5840">
        <v>0</v>
      </c>
      <c r="P5840">
        <v>247</v>
      </c>
      <c r="Q5840">
        <v>0</v>
      </c>
      <c r="R5840">
        <v>1</v>
      </c>
      <c r="S5840">
        <v>0</v>
      </c>
      <c r="T5840">
        <v>35</v>
      </c>
      <c r="U5840">
        <v>0</v>
      </c>
      <c r="V5840">
        <v>0</v>
      </c>
      <c r="W5840">
        <v>0</v>
      </c>
      <c r="X5840">
        <v>160.50571288619994</v>
      </c>
      <c r="Y5840">
        <v>0</v>
      </c>
      <c r="Z5840">
        <v>0</v>
      </c>
      <c r="AA5840">
        <v>0</v>
      </c>
      <c r="AB5840">
        <v>33.421364673752585</v>
      </c>
      <c r="AC5840">
        <v>0</v>
      </c>
      <c r="AD5840">
        <v>0</v>
      </c>
      <c r="AE5840">
        <v>193.92707755995252</v>
      </c>
    </row>
    <row r="5841" spans="1:31" x14ac:dyDescent="0.3">
      <c r="A5841">
        <v>2446063</v>
      </c>
      <c r="B5841">
        <v>1</v>
      </c>
      <c r="C5841" t="s">
        <v>80</v>
      </c>
      <c r="D5841" t="s">
        <v>83</v>
      </c>
      <c r="E5841" t="s">
        <v>141</v>
      </c>
      <c r="F5841" t="s">
        <v>16882</v>
      </c>
      <c r="G5841" t="s">
        <v>956</v>
      </c>
      <c r="H5841" t="s">
        <v>144</v>
      </c>
      <c r="I5841" t="s">
        <v>136</v>
      </c>
      <c r="J5841" t="s">
        <v>137</v>
      </c>
      <c r="K5841" t="s">
        <v>138</v>
      </c>
      <c r="L5841" t="s">
        <v>16883</v>
      </c>
      <c r="M5841" t="s">
        <v>16884</v>
      </c>
      <c r="N5841">
        <v>3.9849999999999999</v>
      </c>
      <c r="O5841">
        <v>0</v>
      </c>
      <c r="P5841">
        <v>13</v>
      </c>
      <c r="Q5841">
        <v>0</v>
      </c>
      <c r="R5841">
        <v>1</v>
      </c>
      <c r="S5841">
        <v>0</v>
      </c>
      <c r="T5841">
        <v>10</v>
      </c>
      <c r="U5841">
        <v>0</v>
      </c>
      <c r="V5841">
        <v>0</v>
      </c>
      <c r="W5841">
        <v>0</v>
      </c>
      <c r="X5841">
        <v>11.360903333810402</v>
      </c>
      <c r="Y5841">
        <v>0</v>
      </c>
      <c r="Z5841">
        <v>13.24362209757243</v>
      </c>
      <c r="AA5841">
        <v>0</v>
      </c>
      <c r="AB5841">
        <v>80.325905911196827</v>
      </c>
      <c r="AC5841">
        <v>0</v>
      </c>
      <c r="AD5841">
        <v>0</v>
      </c>
      <c r="AE5841">
        <v>104.93043134257965</v>
      </c>
    </row>
    <row r="5842" spans="1:31" x14ac:dyDescent="0.3">
      <c r="A5842">
        <v>2446398</v>
      </c>
      <c r="B5842">
        <v>1</v>
      </c>
      <c r="C5842" t="s">
        <v>80</v>
      </c>
      <c r="D5842" t="s">
        <v>84</v>
      </c>
      <c r="E5842" t="s">
        <v>173</v>
      </c>
      <c r="F5842" t="s">
        <v>16885</v>
      </c>
      <c r="G5842" t="s">
        <v>179</v>
      </c>
      <c r="H5842" t="s">
        <v>144</v>
      </c>
      <c r="I5842" t="s">
        <v>136</v>
      </c>
      <c r="J5842" t="s">
        <v>137</v>
      </c>
      <c r="K5842" t="s">
        <v>138</v>
      </c>
      <c r="L5842" t="s">
        <v>16886</v>
      </c>
      <c r="M5842" t="s">
        <v>16887</v>
      </c>
      <c r="N5842">
        <v>0.75611111099999995</v>
      </c>
      <c r="O5842">
        <v>0</v>
      </c>
      <c r="P5842">
        <v>11</v>
      </c>
      <c r="Q5842">
        <v>0</v>
      </c>
      <c r="R5842">
        <v>0</v>
      </c>
      <c r="S5842">
        <v>0</v>
      </c>
      <c r="T5842">
        <v>0</v>
      </c>
      <c r="U5842">
        <v>0</v>
      </c>
      <c r="V5842">
        <v>0</v>
      </c>
      <c r="W5842">
        <v>0</v>
      </c>
      <c r="X5842">
        <v>2.3661138388988165</v>
      </c>
      <c r="Y5842">
        <v>0</v>
      </c>
      <c r="Z5842">
        <v>0</v>
      </c>
      <c r="AA5842">
        <v>0</v>
      </c>
      <c r="AB5842">
        <v>0</v>
      </c>
      <c r="AC5842">
        <v>0</v>
      </c>
      <c r="AD5842">
        <v>0</v>
      </c>
      <c r="AE5842">
        <v>2.3661138388988165</v>
      </c>
    </row>
    <row r="5843" spans="1:31" x14ac:dyDescent="0.3">
      <c r="A5843">
        <v>2446043</v>
      </c>
      <c r="B5843">
        <v>1</v>
      </c>
      <c r="C5843" t="s">
        <v>80</v>
      </c>
      <c r="D5843" t="s">
        <v>97</v>
      </c>
      <c r="E5843" t="s">
        <v>141</v>
      </c>
      <c r="F5843" t="s">
        <v>16888</v>
      </c>
      <c r="G5843" t="s">
        <v>143</v>
      </c>
      <c r="H5843" t="s">
        <v>144</v>
      </c>
      <c r="I5843" t="s">
        <v>136</v>
      </c>
      <c r="J5843" t="s">
        <v>137</v>
      </c>
      <c r="K5843" t="s">
        <v>138</v>
      </c>
      <c r="L5843" t="s">
        <v>16889</v>
      </c>
      <c r="M5843" t="s">
        <v>16890</v>
      </c>
      <c r="N5843">
        <v>0.73694444400000003</v>
      </c>
      <c r="O5843">
        <v>0</v>
      </c>
      <c r="P5843">
        <v>47</v>
      </c>
      <c r="Q5843">
        <v>0</v>
      </c>
      <c r="R5843">
        <v>3</v>
      </c>
      <c r="S5843">
        <v>0</v>
      </c>
      <c r="T5843">
        <v>3</v>
      </c>
      <c r="U5843">
        <v>0</v>
      </c>
      <c r="V5843">
        <v>0</v>
      </c>
      <c r="W5843">
        <v>0</v>
      </c>
      <c r="X5843">
        <v>17.180434204308582</v>
      </c>
      <c r="Y5843">
        <v>0</v>
      </c>
      <c r="Z5843">
        <v>0.13578095063095233</v>
      </c>
      <c r="AA5843">
        <v>0</v>
      </c>
      <c r="AB5843">
        <v>3.5510164904091401</v>
      </c>
      <c r="AC5843">
        <v>0</v>
      </c>
      <c r="AD5843">
        <v>0</v>
      </c>
      <c r="AE5843">
        <v>20.867231645348674</v>
      </c>
    </row>
    <row r="5844" spans="1:31" x14ac:dyDescent="0.3">
      <c r="A5844">
        <v>2446072</v>
      </c>
      <c r="B5844">
        <v>1</v>
      </c>
      <c r="C5844" t="s">
        <v>80</v>
      </c>
      <c r="D5844" t="s">
        <v>105</v>
      </c>
      <c r="E5844" t="s">
        <v>182</v>
      </c>
      <c r="F5844" t="s">
        <v>16891</v>
      </c>
      <c r="G5844" t="s">
        <v>143</v>
      </c>
      <c r="H5844" t="s">
        <v>144</v>
      </c>
      <c r="I5844" t="s">
        <v>136</v>
      </c>
      <c r="J5844" t="s">
        <v>137</v>
      </c>
      <c r="K5844" t="s">
        <v>138</v>
      </c>
      <c r="L5844" t="s">
        <v>16892</v>
      </c>
      <c r="M5844" t="s">
        <v>16893</v>
      </c>
      <c r="N5844">
        <v>2.6130555549999999</v>
      </c>
      <c r="O5844">
        <v>0</v>
      </c>
      <c r="P5844">
        <v>198</v>
      </c>
      <c r="Q5844">
        <v>0</v>
      </c>
      <c r="R5844">
        <v>0</v>
      </c>
      <c r="S5844">
        <v>0</v>
      </c>
      <c r="T5844">
        <v>29</v>
      </c>
      <c r="U5844">
        <v>0</v>
      </c>
      <c r="V5844">
        <v>0</v>
      </c>
      <c r="W5844">
        <v>0</v>
      </c>
      <c r="X5844">
        <v>146.41523294775251</v>
      </c>
      <c r="Y5844">
        <v>0</v>
      </c>
      <c r="Z5844">
        <v>0</v>
      </c>
      <c r="AA5844">
        <v>0</v>
      </c>
      <c r="AB5844">
        <v>180.06373761215332</v>
      </c>
      <c r="AC5844">
        <v>0</v>
      </c>
      <c r="AD5844">
        <v>0</v>
      </c>
      <c r="AE5844">
        <v>326.47897055990586</v>
      </c>
    </row>
    <row r="5845" spans="1:31" x14ac:dyDescent="0.3">
      <c r="A5845">
        <v>2446404</v>
      </c>
      <c r="B5845">
        <v>1</v>
      </c>
      <c r="C5845" t="s">
        <v>80</v>
      </c>
      <c r="D5845" t="s">
        <v>97</v>
      </c>
      <c r="E5845" t="s">
        <v>141</v>
      </c>
      <c r="F5845" t="s">
        <v>9406</v>
      </c>
      <c r="G5845" t="s">
        <v>156</v>
      </c>
      <c r="H5845" t="s">
        <v>144</v>
      </c>
      <c r="I5845" t="s">
        <v>136</v>
      </c>
      <c r="J5845" t="s">
        <v>137</v>
      </c>
      <c r="K5845" t="s">
        <v>138</v>
      </c>
      <c r="L5845" t="s">
        <v>16894</v>
      </c>
      <c r="M5845" t="s">
        <v>16895</v>
      </c>
      <c r="N5845">
        <v>0.95750000000000002</v>
      </c>
      <c r="O5845">
        <v>0</v>
      </c>
      <c r="P5845">
        <v>176</v>
      </c>
      <c r="Q5845">
        <v>0</v>
      </c>
      <c r="R5845">
        <v>0</v>
      </c>
      <c r="S5845">
        <v>0</v>
      </c>
      <c r="T5845">
        <v>7</v>
      </c>
      <c r="U5845">
        <v>0</v>
      </c>
      <c r="V5845">
        <v>0</v>
      </c>
      <c r="W5845">
        <v>0</v>
      </c>
      <c r="X5845">
        <v>105.64567149058054</v>
      </c>
      <c r="Y5845">
        <v>0</v>
      </c>
      <c r="Z5845">
        <v>0</v>
      </c>
      <c r="AA5845">
        <v>0</v>
      </c>
      <c r="AB5845">
        <v>3.2443458089938586</v>
      </c>
      <c r="AC5845">
        <v>0</v>
      </c>
      <c r="AD5845">
        <v>0</v>
      </c>
      <c r="AE5845">
        <v>108.8900172995744</v>
      </c>
    </row>
    <row r="5846" spans="1:31" x14ac:dyDescent="0.3">
      <c r="A5846">
        <v>2446281</v>
      </c>
      <c r="B5846">
        <v>1</v>
      </c>
      <c r="C5846" t="s">
        <v>81</v>
      </c>
      <c r="D5846" t="s">
        <v>118</v>
      </c>
      <c r="E5846" t="s">
        <v>173</v>
      </c>
      <c r="F5846" t="s">
        <v>16896</v>
      </c>
      <c r="G5846" t="s">
        <v>219</v>
      </c>
      <c r="H5846" t="s">
        <v>144</v>
      </c>
      <c r="I5846" t="s">
        <v>136</v>
      </c>
      <c r="J5846" t="s">
        <v>3</v>
      </c>
      <c r="K5846" t="s">
        <v>138</v>
      </c>
      <c r="L5846" t="s">
        <v>16897</v>
      </c>
      <c r="M5846" t="s">
        <v>16898</v>
      </c>
      <c r="N5846">
        <v>0.91361111100000003</v>
      </c>
      <c r="O5846">
        <v>0</v>
      </c>
      <c r="P5846">
        <v>12</v>
      </c>
      <c r="Q5846">
        <v>0</v>
      </c>
      <c r="R5846">
        <v>0</v>
      </c>
      <c r="S5846">
        <v>0</v>
      </c>
      <c r="T5846">
        <v>1</v>
      </c>
      <c r="U5846">
        <v>0</v>
      </c>
      <c r="V5846">
        <v>0</v>
      </c>
      <c r="W5846">
        <v>0</v>
      </c>
      <c r="X5846">
        <v>2.7210792765790726</v>
      </c>
      <c r="Y5846">
        <v>0</v>
      </c>
      <c r="Z5846">
        <v>0</v>
      </c>
      <c r="AA5846">
        <v>0</v>
      </c>
      <c r="AB5846">
        <v>1.8194334166971851</v>
      </c>
      <c r="AC5846">
        <v>0</v>
      </c>
      <c r="AD5846">
        <v>0</v>
      </c>
      <c r="AE5846">
        <v>4.5405126932762574</v>
      </c>
    </row>
    <row r="5847" spans="1:31" x14ac:dyDescent="0.3">
      <c r="A5847">
        <v>2446381</v>
      </c>
      <c r="B5847">
        <v>1</v>
      </c>
      <c r="C5847" t="s">
        <v>80</v>
      </c>
      <c r="D5847" t="s">
        <v>105</v>
      </c>
      <c r="E5847" t="s">
        <v>141</v>
      </c>
      <c r="F5847" t="s">
        <v>16899</v>
      </c>
      <c r="G5847" t="s">
        <v>156</v>
      </c>
      <c r="H5847" t="s">
        <v>144</v>
      </c>
      <c r="I5847" t="s">
        <v>136</v>
      </c>
      <c r="J5847" t="s">
        <v>137</v>
      </c>
      <c r="K5847" t="s">
        <v>138</v>
      </c>
      <c r="L5847" t="s">
        <v>16900</v>
      </c>
      <c r="M5847" t="s">
        <v>16901</v>
      </c>
      <c r="N5847">
        <v>5.670555555</v>
      </c>
      <c r="O5847">
        <v>0</v>
      </c>
      <c r="P5847">
        <v>96</v>
      </c>
      <c r="Q5847">
        <v>0</v>
      </c>
      <c r="R5847">
        <v>0</v>
      </c>
      <c r="S5847">
        <v>0</v>
      </c>
      <c r="T5847">
        <v>0</v>
      </c>
      <c r="U5847">
        <v>0</v>
      </c>
      <c r="V5847">
        <v>0</v>
      </c>
      <c r="W5847">
        <v>0</v>
      </c>
      <c r="X5847">
        <v>175.14084138622974</v>
      </c>
      <c r="Y5847">
        <v>0</v>
      </c>
      <c r="Z5847">
        <v>0</v>
      </c>
      <c r="AA5847">
        <v>0</v>
      </c>
      <c r="AB5847">
        <v>0</v>
      </c>
      <c r="AC5847">
        <v>0</v>
      </c>
      <c r="AD5847">
        <v>0</v>
      </c>
      <c r="AE5847">
        <v>175.14084138622974</v>
      </c>
    </row>
    <row r="5848" spans="1:31" x14ac:dyDescent="0.3">
      <c r="A5848">
        <v>2446358</v>
      </c>
      <c r="B5848">
        <v>1</v>
      </c>
      <c r="C5848" t="s">
        <v>80</v>
      </c>
      <c r="D5848" t="s">
        <v>84</v>
      </c>
      <c r="E5848" t="s">
        <v>141</v>
      </c>
      <c r="F5848" t="s">
        <v>16902</v>
      </c>
      <c r="G5848" t="s">
        <v>143</v>
      </c>
      <c r="H5848" t="s">
        <v>144</v>
      </c>
      <c r="I5848" t="s">
        <v>136</v>
      </c>
      <c r="J5848" t="s">
        <v>137</v>
      </c>
      <c r="K5848" t="s">
        <v>138</v>
      </c>
      <c r="L5848" t="s">
        <v>16903</v>
      </c>
      <c r="M5848" t="s">
        <v>16904</v>
      </c>
      <c r="N5848">
        <v>0.55944444400000004</v>
      </c>
      <c r="O5848">
        <v>0</v>
      </c>
      <c r="P5848">
        <v>305</v>
      </c>
      <c r="Q5848">
        <v>0</v>
      </c>
      <c r="R5848">
        <v>0</v>
      </c>
      <c r="S5848">
        <v>0</v>
      </c>
      <c r="T5848">
        <v>49</v>
      </c>
      <c r="U5848">
        <v>0</v>
      </c>
      <c r="V5848">
        <v>0</v>
      </c>
      <c r="W5848">
        <v>0</v>
      </c>
      <c r="X5848">
        <v>50.929878902961768</v>
      </c>
      <c r="Y5848">
        <v>0</v>
      </c>
      <c r="Z5848">
        <v>0</v>
      </c>
      <c r="AA5848">
        <v>0</v>
      </c>
      <c r="AB5848">
        <v>23.808100616714466</v>
      </c>
      <c r="AC5848">
        <v>0</v>
      </c>
      <c r="AD5848">
        <v>0</v>
      </c>
      <c r="AE5848">
        <v>74.73797951967623</v>
      </c>
    </row>
    <row r="5849" spans="1:31" x14ac:dyDescent="0.3">
      <c r="A5849">
        <v>2446421</v>
      </c>
      <c r="B5849">
        <v>1</v>
      </c>
      <c r="C5849" t="s">
        <v>81</v>
      </c>
      <c r="D5849" t="s">
        <v>120</v>
      </c>
      <c r="E5849" t="s">
        <v>159</v>
      </c>
      <c r="F5849" t="s">
        <v>1932</v>
      </c>
      <c r="G5849" t="s">
        <v>725</v>
      </c>
      <c r="H5849" t="s">
        <v>144</v>
      </c>
      <c r="I5849" t="s">
        <v>136</v>
      </c>
      <c r="J5849" t="s">
        <v>137</v>
      </c>
      <c r="K5849" t="s">
        <v>138</v>
      </c>
      <c r="L5849" t="s">
        <v>16905</v>
      </c>
      <c r="M5849" t="s">
        <v>16906</v>
      </c>
      <c r="N5849">
        <v>4.7419444439999996</v>
      </c>
      <c r="O5849">
        <v>0</v>
      </c>
      <c r="P5849">
        <v>422</v>
      </c>
      <c r="Q5849">
        <v>0</v>
      </c>
      <c r="R5849">
        <v>1</v>
      </c>
      <c r="S5849">
        <v>0</v>
      </c>
      <c r="T5849">
        <v>24</v>
      </c>
      <c r="U5849">
        <v>0</v>
      </c>
      <c r="V5849">
        <v>0</v>
      </c>
      <c r="W5849">
        <v>0</v>
      </c>
      <c r="X5849">
        <v>732.51100405524619</v>
      </c>
      <c r="Y5849">
        <v>0</v>
      </c>
      <c r="Z5849">
        <v>0.32305290598944475</v>
      </c>
      <c r="AA5849">
        <v>0</v>
      </c>
      <c r="AB5849">
        <v>103.3222050245837</v>
      </c>
      <c r="AC5849">
        <v>0</v>
      </c>
      <c r="AD5849">
        <v>0</v>
      </c>
      <c r="AE5849">
        <v>836.15626198581936</v>
      </c>
    </row>
    <row r="5850" spans="1:31" x14ac:dyDescent="0.3">
      <c r="A5850">
        <v>2446218</v>
      </c>
      <c r="B5850">
        <v>1</v>
      </c>
      <c r="C5850" t="s">
        <v>80</v>
      </c>
      <c r="D5850" t="s">
        <v>92</v>
      </c>
      <c r="E5850" t="s">
        <v>141</v>
      </c>
      <c r="F5850" t="s">
        <v>16907</v>
      </c>
      <c r="G5850" t="s">
        <v>366</v>
      </c>
      <c r="H5850" t="s">
        <v>144</v>
      </c>
      <c r="I5850" t="s">
        <v>136</v>
      </c>
      <c r="J5850" t="s">
        <v>137</v>
      </c>
      <c r="K5850" t="s">
        <v>138</v>
      </c>
      <c r="L5850" t="s">
        <v>16908</v>
      </c>
      <c r="M5850" t="s">
        <v>16909</v>
      </c>
      <c r="N5850">
        <v>2.2925</v>
      </c>
      <c r="O5850">
        <v>0</v>
      </c>
      <c r="P5850">
        <v>14</v>
      </c>
      <c r="Q5850">
        <v>0</v>
      </c>
      <c r="R5850">
        <v>0</v>
      </c>
      <c r="S5850">
        <v>0</v>
      </c>
      <c r="T5850">
        <v>1</v>
      </c>
      <c r="U5850">
        <v>0</v>
      </c>
      <c r="V5850">
        <v>0</v>
      </c>
      <c r="W5850">
        <v>0</v>
      </c>
      <c r="X5850">
        <v>2.7718170656710988</v>
      </c>
      <c r="Y5850">
        <v>0</v>
      </c>
      <c r="Z5850">
        <v>0</v>
      </c>
      <c r="AA5850">
        <v>0</v>
      </c>
      <c r="AB5850">
        <v>1.1475393496753779</v>
      </c>
      <c r="AC5850">
        <v>0</v>
      </c>
      <c r="AD5850">
        <v>0</v>
      </c>
      <c r="AE5850">
        <v>3.9193564153464768</v>
      </c>
    </row>
    <row r="5851" spans="1:31" x14ac:dyDescent="0.3">
      <c r="A5851">
        <v>2446026</v>
      </c>
      <c r="B5851">
        <v>1</v>
      </c>
      <c r="C5851" t="s">
        <v>80</v>
      </c>
      <c r="D5851" t="s">
        <v>95</v>
      </c>
      <c r="E5851" t="s">
        <v>141</v>
      </c>
      <c r="F5851" t="s">
        <v>12572</v>
      </c>
      <c r="G5851" t="s">
        <v>143</v>
      </c>
      <c r="H5851" t="s">
        <v>144</v>
      </c>
      <c r="I5851" t="s">
        <v>136</v>
      </c>
      <c r="J5851" t="s">
        <v>137</v>
      </c>
      <c r="K5851" t="s">
        <v>138</v>
      </c>
      <c r="L5851" t="s">
        <v>16910</v>
      </c>
      <c r="M5851" t="s">
        <v>16911</v>
      </c>
      <c r="N5851">
        <v>1.422222222</v>
      </c>
      <c r="O5851">
        <v>0</v>
      </c>
      <c r="P5851">
        <v>10</v>
      </c>
      <c r="Q5851">
        <v>0</v>
      </c>
      <c r="R5851">
        <v>0</v>
      </c>
      <c r="S5851">
        <v>0</v>
      </c>
      <c r="T5851">
        <v>0</v>
      </c>
      <c r="U5851">
        <v>0</v>
      </c>
      <c r="V5851">
        <v>0</v>
      </c>
      <c r="W5851">
        <v>0</v>
      </c>
      <c r="X5851">
        <v>7.062015002987664</v>
      </c>
      <c r="Y5851">
        <v>0</v>
      </c>
      <c r="Z5851">
        <v>0</v>
      </c>
      <c r="AA5851">
        <v>0</v>
      </c>
      <c r="AB5851">
        <v>0</v>
      </c>
      <c r="AC5851">
        <v>0</v>
      </c>
      <c r="AD5851">
        <v>0</v>
      </c>
      <c r="AE5851">
        <v>7.062015002987664</v>
      </c>
    </row>
    <row r="5852" spans="1:31" x14ac:dyDescent="0.3">
      <c r="A5852">
        <v>2446321</v>
      </c>
      <c r="B5852">
        <v>1</v>
      </c>
      <c r="C5852" t="s">
        <v>81</v>
      </c>
      <c r="D5852" t="s">
        <v>128</v>
      </c>
      <c r="E5852" t="s">
        <v>132</v>
      </c>
      <c r="F5852" t="s">
        <v>16912</v>
      </c>
      <c r="G5852" t="s">
        <v>149</v>
      </c>
      <c r="H5852" t="s">
        <v>135</v>
      </c>
      <c r="I5852" t="s">
        <v>136</v>
      </c>
      <c r="J5852" t="s">
        <v>137</v>
      </c>
      <c r="K5852" t="s">
        <v>138</v>
      </c>
      <c r="L5852" t="s">
        <v>16913</v>
      </c>
      <c r="M5852" t="s">
        <v>16914</v>
      </c>
      <c r="N5852">
        <v>1.619444444</v>
      </c>
      <c r="O5852">
        <v>0</v>
      </c>
      <c r="P5852">
        <v>0</v>
      </c>
      <c r="Q5852">
        <v>0</v>
      </c>
      <c r="R5852">
        <v>0</v>
      </c>
      <c r="S5852">
        <v>6</v>
      </c>
      <c r="T5852">
        <v>0</v>
      </c>
      <c r="U5852">
        <v>6</v>
      </c>
      <c r="V5852">
        <v>0</v>
      </c>
      <c r="W5852">
        <v>0</v>
      </c>
      <c r="X5852">
        <v>0</v>
      </c>
      <c r="Y5852">
        <v>0</v>
      </c>
      <c r="Z5852">
        <v>0</v>
      </c>
      <c r="AA5852">
        <v>67.857051812830505</v>
      </c>
      <c r="AB5852">
        <v>0</v>
      </c>
      <c r="AC5852">
        <v>1783.4570133410341</v>
      </c>
      <c r="AD5852">
        <v>0</v>
      </c>
      <c r="AE5852">
        <v>1851.3140651538647</v>
      </c>
    </row>
    <row r="5853" spans="1:31" x14ac:dyDescent="0.3">
      <c r="A5853">
        <v>2446132</v>
      </c>
      <c r="B5853">
        <v>1</v>
      </c>
      <c r="C5853" t="s">
        <v>80</v>
      </c>
      <c r="D5853" t="s">
        <v>97</v>
      </c>
      <c r="E5853" t="s">
        <v>173</v>
      </c>
      <c r="F5853" t="s">
        <v>16915</v>
      </c>
      <c r="G5853" t="s">
        <v>219</v>
      </c>
      <c r="H5853" t="s">
        <v>144</v>
      </c>
      <c r="I5853" t="s">
        <v>136</v>
      </c>
      <c r="J5853" t="s">
        <v>137</v>
      </c>
      <c r="K5853" t="s">
        <v>138</v>
      </c>
      <c r="L5853" t="s">
        <v>16916</v>
      </c>
      <c r="M5853" t="s">
        <v>16917</v>
      </c>
      <c r="N5853">
        <v>2.6433333330000002</v>
      </c>
      <c r="O5853">
        <v>0</v>
      </c>
      <c r="P5853">
        <v>2</v>
      </c>
      <c r="Q5853">
        <v>0</v>
      </c>
      <c r="R5853">
        <v>0</v>
      </c>
      <c r="S5853">
        <v>0</v>
      </c>
      <c r="T5853">
        <v>0</v>
      </c>
      <c r="U5853">
        <v>0</v>
      </c>
      <c r="V5853">
        <v>0</v>
      </c>
      <c r="W5853">
        <v>0</v>
      </c>
      <c r="X5853">
        <v>10.935990662102352</v>
      </c>
      <c r="Y5853">
        <v>0</v>
      </c>
      <c r="Z5853">
        <v>0</v>
      </c>
      <c r="AA5853">
        <v>0</v>
      </c>
      <c r="AB5853">
        <v>0</v>
      </c>
      <c r="AC5853">
        <v>0</v>
      </c>
      <c r="AD5853">
        <v>0</v>
      </c>
      <c r="AE5853">
        <v>10.935990662102352</v>
      </c>
    </row>
    <row r="5854" spans="1:31" x14ac:dyDescent="0.3">
      <c r="A5854">
        <v>2446444</v>
      </c>
      <c r="B5854">
        <v>1</v>
      </c>
      <c r="C5854" t="s">
        <v>80</v>
      </c>
      <c r="D5854" t="s">
        <v>97</v>
      </c>
      <c r="E5854" t="s">
        <v>173</v>
      </c>
      <c r="F5854" t="s">
        <v>16918</v>
      </c>
      <c r="G5854" t="s">
        <v>175</v>
      </c>
      <c r="H5854" t="s">
        <v>144</v>
      </c>
      <c r="I5854" t="s">
        <v>136</v>
      </c>
      <c r="J5854" t="s">
        <v>137</v>
      </c>
      <c r="K5854" t="s">
        <v>138</v>
      </c>
      <c r="L5854" t="s">
        <v>16919</v>
      </c>
      <c r="M5854" t="s">
        <v>16920</v>
      </c>
      <c r="N5854">
        <v>0.50388888799999998</v>
      </c>
      <c r="O5854">
        <v>0</v>
      </c>
      <c r="P5854">
        <v>1</v>
      </c>
      <c r="Q5854">
        <v>0</v>
      </c>
      <c r="R5854">
        <v>0</v>
      </c>
      <c r="S5854">
        <v>0</v>
      </c>
      <c r="T5854">
        <v>0</v>
      </c>
      <c r="U5854">
        <v>0</v>
      </c>
      <c r="V5854">
        <v>0</v>
      </c>
      <c r="W5854">
        <v>0</v>
      </c>
      <c r="X5854">
        <v>1.073587271111669</v>
      </c>
      <c r="Y5854">
        <v>0</v>
      </c>
      <c r="Z5854">
        <v>0</v>
      </c>
      <c r="AA5854">
        <v>0</v>
      </c>
      <c r="AB5854">
        <v>0</v>
      </c>
      <c r="AC5854">
        <v>0</v>
      </c>
      <c r="AD5854">
        <v>0</v>
      </c>
      <c r="AE5854">
        <v>1.073587271111669</v>
      </c>
    </row>
    <row r="5855" spans="1:31" x14ac:dyDescent="0.3">
      <c r="A5855">
        <v>2446046</v>
      </c>
      <c r="B5855">
        <v>1</v>
      </c>
      <c r="C5855" t="s">
        <v>81</v>
      </c>
      <c r="D5855" t="s">
        <v>126</v>
      </c>
      <c r="E5855" t="s">
        <v>132</v>
      </c>
      <c r="F5855" t="s">
        <v>16921</v>
      </c>
      <c r="G5855" t="s">
        <v>161</v>
      </c>
      <c r="H5855" t="s">
        <v>135</v>
      </c>
      <c r="I5855" t="s">
        <v>136</v>
      </c>
      <c r="J5855" t="s">
        <v>137</v>
      </c>
      <c r="K5855" t="s">
        <v>162</v>
      </c>
      <c r="L5855" t="s">
        <v>16922</v>
      </c>
      <c r="M5855" t="s">
        <v>16923</v>
      </c>
      <c r="N5855">
        <v>9.6644444440000008</v>
      </c>
      <c r="O5855">
        <v>0</v>
      </c>
      <c r="P5855">
        <v>902</v>
      </c>
      <c r="Q5855">
        <v>2</v>
      </c>
      <c r="R5855">
        <v>126</v>
      </c>
      <c r="S5855">
        <v>0</v>
      </c>
      <c r="T5855">
        <v>67</v>
      </c>
      <c r="U5855">
        <v>0</v>
      </c>
      <c r="V5855">
        <v>0</v>
      </c>
      <c r="W5855">
        <v>0</v>
      </c>
      <c r="X5855">
        <v>692.62269855578779</v>
      </c>
      <c r="Y5855">
        <v>12.656196138614105</v>
      </c>
      <c r="Z5855">
        <v>191.6859946606566</v>
      </c>
      <c r="AA5855">
        <v>0</v>
      </c>
      <c r="AB5855">
        <v>418.63016970853073</v>
      </c>
      <c r="AC5855">
        <v>0</v>
      </c>
      <c r="AD5855">
        <v>0</v>
      </c>
      <c r="AE5855">
        <v>1315.5950590635891</v>
      </c>
    </row>
    <row r="5856" spans="1:31" x14ac:dyDescent="0.3">
      <c r="A5856">
        <v>2446192</v>
      </c>
      <c r="B5856">
        <v>1</v>
      </c>
      <c r="C5856" t="s">
        <v>80</v>
      </c>
      <c r="D5856" t="s">
        <v>85</v>
      </c>
      <c r="E5856" t="s">
        <v>284</v>
      </c>
      <c r="F5856" t="s">
        <v>866</v>
      </c>
      <c r="G5856" t="s">
        <v>149</v>
      </c>
      <c r="H5856" t="s">
        <v>135</v>
      </c>
      <c r="I5856" t="s">
        <v>136</v>
      </c>
      <c r="J5856" t="s">
        <v>137</v>
      </c>
      <c r="K5856" t="s">
        <v>138</v>
      </c>
      <c r="L5856" t="s">
        <v>16924</v>
      </c>
      <c r="M5856" t="s">
        <v>16925</v>
      </c>
      <c r="N5856">
        <v>1.8033333330000001</v>
      </c>
      <c r="O5856">
        <v>0</v>
      </c>
      <c r="P5856">
        <v>1804</v>
      </c>
      <c r="Q5856">
        <v>0</v>
      </c>
      <c r="R5856">
        <v>0</v>
      </c>
      <c r="S5856">
        <v>0</v>
      </c>
      <c r="T5856">
        <v>196</v>
      </c>
      <c r="U5856">
        <v>0</v>
      </c>
      <c r="V5856">
        <v>0</v>
      </c>
      <c r="W5856">
        <v>0</v>
      </c>
      <c r="X5856">
        <v>957.17149108408694</v>
      </c>
      <c r="Y5856">
        <v>0</v>
      </c>
      <c r="Z5856">
        <v>0</v>
      </c>
      <c r="AA5856">
        <v>0</v>
      </c>
      <c r="AB5856">
        <v>628.17638983677512</v>
      </c>
      <c r="AC5856">
        <v>0</v>
      </c>
      <c r="AD5856">
        <v>0</v>
      </c>
      <c r="AE5856">
        <v>1585.3478809208621</v>
      </c>
    </row>
    <row r="5857" spans="1:31" x14ac:dyDescent="0.3">
      <c r="A5857">
        <v>2446029</v>
      </c>
      <c r="B5857">
        <v>1</v>
      </c>
      <c r="C5857" t="s">
        <v>81</v>
      </c>
      <c r="D5857" t="s">
        <v>112</v>
      </c>
      <c r="E5857" t="s">
        <v>147</v>
      </c>
      <c r="F5857" t="s">
        <v>16926</v>
      </c>
      <c r="G5857" t="s">
        <v>149</v>
      </c>
      <c r="H5857" t="s">
        <v>135</v>
      </c>
      <c r="I5857" t="s">
        <v>136</v>
      </c>
      <c r="J5857" t="s">
        <v>137</v>
      </c>
      <c r="K5857" t="s">
        <v>138</v>
      </c>
      <c r="L5857" t="s">
        <v>16927</v>
      </c>
      <c r="M5857" t="s">
        <v>16928</v>
      </c>
      <c r="N5857">
        <v>0.31694444399999999</v>
      </c>
      <c r="O5857">
        <v>0</v>
      </c>
      <c r="P5857">
        <v>0</v>
      </c>
      <c r="Q5857">
        <v>0</v>
      </c>
      <c r="R5857">
        <v>2</v>
      </c>
      <c r="S5857">
        <v>52</v>
      </c>
      <c r="T5857">
        <v>87</v>
      </c>
      <c r="U5857">
        <v>1</v>
      </c>
      <c r="V5857">
        <v>5</v>
      </c>
      <c r="W5857">
        <v>0</v>
      </c>
      <c r="X5857">
        <v>0</v>
      </c>
      <c r="Y5857">
        <v>0</v>
      </c>
      <c r="Z5857">
        <v>1.719277955717478</v>
      </c>
      <c r="AA5857">
        <v>34.979687247531452</v>
      </c>
      <c r="AB5857">
        <v>27.133870801900922</v>
      </c>
      <c r="AC5857">
        <v>0</v>
      </c>
      <c r="AD5857">
        <v>17.671166296128135</v>
      </c>
      <c r="AE5857">
        <v>81.504002301277993</v>
      </c>
    </row>
    <row r="5858" spans="1:31" x14ac:dyDescent="0.3">
      <c r="A5858">
        <v>2446129</v>
      </c>
      <c r="B5858">
        <v>1</v>
      </c>
      <c r="C5858" t="s">
        <v>80</v>
      </c>
      <c r="D5858" t="s">
        <v>111</v>
      </c>
      <c r="E5858" t="s">
        <v>147</v>
      </c>
      <c r="F5858" t="s">
        <v>16929</v>
      </c>
      <c r="G5858" t="s">
        <v>263</v>
      </c>
      <c r="H5858" t="s">
        <v>135</v>
      </c>
      <c r="I5858" t="s">
        <v>136</v>
      </c>
      <c r="J5858" t="s">
        <v>137</v>
      </c>
      <c r="K5858" t="s">
        <v>138</v>
      </c>
      <c r="L5858" t="s">
        <v>16930</v>
      </c>
      <c r="M5858" t="s">
        <v>1892</v>
      </c>
      <c r="N5858">
        <v>1.312777777</v>
      </c>
      <c r="O5858">
        <v>0</v>
      </c>
      <c r="P5858">
        <v>0</v>
      </c>
      <c r="Q5858">
        <v>0</v>
      </c>
      <c r="R5858">
        <v>0</v>
      </c>
      <c r="S5858">
        <v>1</v>
      </c>
      <c r="T5858">
        <v>0</v>
      </c>
      <c r="U5858">
        <v>0</v>
      </c>
      <c r="V5858">
        <v>0</v>
      </c>
      <c r="W5858">
        <v>0</v>
      </c>
      <c r="X5858">
        <v>0</v>
      </c>
      <c r="Y5858">
        <v>0</v>
      </c>
      <c r="Z5858">
        <v>0</v>
      </c>
      <c r="AA5858">
        <v>1565.0257677563143</v>
      </c>
      <c r="AB5858">
        <v>0</v>
      </c>
      <c r="AC5858">
        <v>0</v>
      </c>
      <c r="AD5858">
        <v>0</v>
      </c>
      <c r="AE5858">
        <v>1565.0257677563143</v>
      </c>
    </row>
    <row r="5859" spans="1:31" x14ac:dyDescent="0.3">
      <c r="A5859">
        <v>2446155</v>
      </c>
      <c r="B5859">
        <v>1</v>
      </c>
      <c r="C5859" t="s">
        <v>80</v>
      </c>
      <c r="D5859" t="s">
        <v>96</v>
      </c>
      <c r="E5859" t="s">
        <v>141</v>
      </c>
      <c r="F5859" t="s">
        <v>16931</v>
      </c>
      <c r="G5859" t="s">
        <v>143</v>
      </c>
      <c r="H5859" t="s">
        <v>144</v>
      </c>
      <c r="I5859" t="s">
        <v>136</v>
      </c>
      <c r="J5859" t="s">
        <v>137</v>
      </c>
      <c r="K5859" t="s">
        <v>138</v>
      </c>
      <c r="L5859" t="s">
        <v>16932</v>
      </c>
      <c r="M5859" t="s">
        <v>16933</v>
      </c>
      <c r="N5859">
        <v>0.53361111100000003</v>
      </c>
      <c r="O5859">
        <v>0</v>
      </c>
      <c r="P5859">
        <v>28</v>
      </c>
      <c r="Q5859">
        <v>0</v>
      </c>
      <c r="R5859">
        <v>1</v>
      </c>
      <c r="S5859">
        <v>0</v>
      </c>
      <c r="T5859">
        <v>5</v>
      </c>
      <c r="U5859">
        <v>0</v>
      </c>
      <c r="V5859">
        <v>0</v>
      </c>
      <c r="W5859">
        <v>0</v>
      </c>
      <c r="X5859">
        <v>6.9132434968727958</v>
      </c>
      <c r="Y5859">
        <v>0</v>
      </c>
      <c r="Z5859">
        <v>3.9205510333669868E-2</v>
      </c>
      <c r="AA5859">
        <v>0</v>
      </c>
      <c r="AB5859">
        <v>10.859747945517068</v>
      </c>
      <c r="AC5859">
        <v>0</v>
      </c>
      <c r="AD5859">
        <v>0</v>
      </c>
      <c r="AE5859">
        <v>17.812196952723532</v>
      </c>
    </row>
    <row r="5860" spans="1:31" x14ac:dyDescent="0.3">
      <c r="A5860">
        <v>2445986</v>
      </c>
      <c r="B5860">
        <v>1</v>
      </c>
      <c r="C5860" t="s">
        <v>80</v>
      </c>
      <c r="D5860" t="s">
        <v>90</v>
      </c>
      <c r="E5860" t="s">
        <v>284</v>
      </c>
      <c r="F5860" t="s">
        <v>16934</v>
      </c>
      <c r="G5860" t="s">
        <v>381</v>
      </c>
      <c r="H5860" t="s">
        <v>331</v>
      </c>
      <c r="I5860" t="s">
        <v>136</v>
      </c>
      <c r="J5860" t="s">
        <v>137</v>
      </c>
      <c r="K5860" t="s">
        <v>162</v>
      </c>
      <c r="L5860" t="s">
        <v>16935</v>
      </c>
      <c r="M5860" t="s">
        <v>16936</v>
      </c>
      <c r="N5860">
        <v>0.266944444</v>
      </c>
      <c r="O5860">
        <v>0</v>
      </c>
      <c r="P5860">
        <v>13267</v>
      </c>
      <c r="Q5860">
        <v>0</v>
      </c>
      <c r="R5860">
        <v>0</v>
      </c>
      <c r="S5860">
        <v>2</v>
      </c>
      <c r="T5860">
        <v>639</v>
      </c>
      <c r="U5860">
        <v>2</v>
      </c>
      <c r="V5860">
        <v>1</v>
      </c>
      <c r="W5860">
        <v>0</v>
      </c>
      <c r="X5860">
        <v>857.92168064723046</v>
      </c>
      <c r="Y5860">
        <v>0</v>
      </c>
      <c r="Z5860">
        <v>0</v>
      </c>
      <c r="AA5860">
        <v>3.0656619367356996</v>
      </c>
      <c r="AB5860">
        <v>74.826742050547651</v>
      </c>
      <c r="AC5860">
        <v>54.063207101705864</v>
      </c>
      <c r="AD5860">
        <v>0.50725494991349496</v>
      </c>
      <c r="AE5860">
        <v>990.38454668613326</v>
      </c>
    </row>
    <row r="5861" spans="1:31" x14ac:dyDescent="0.3">
      <c r="A5861">
        <v>2446135</v>
      </c>
      <c r="B5861">
        <v>1</v>
      </c>
      <c r="C5861" t="s">
        <v>80</v>
      </c>
      <c r="D5861" t="s">
        <v>94</v>
      </c>
      <c r="E5861" t="s">
        <v>173</v>
      </c>
      <c r="F5861" t="s">
        <v>16661</v>
      </c>
      <c r="G5861" t="s">
        <v>179</v>
      </c>
      <c r="H5861" t="s">
        <v>144</v>
      </c>
      <c r="I5861" t="s">
        <v>136</v>
      </c>
      <c r="J5861" t="s">
        <v>137</v>
      </c>
      <c r="K5861" t="s">
        <v>138</v>
      </c>
      <c r="L5861" t="s">
        <v>16937</v>
      </c>
      <c r="M5861" t="s">
        <v>16938</v>
      </c>
      <c r="N5861">
        <v>3.3122222219999999</v>
      </c>
      <c r="O5861">
        <v>0</v>
      </c>
      <c r="P5861">
        <v>20</v>
      </c>
      <c r="Q5861">
        <v>0</v>
      </c>
      <c r="R5861">
        <v>0</v>
      </c>
      <c r="S5861">
        <v>0</v>
      </c>
      <c r="T5861">
        <v>1</v>
      </c>
      <c r="U5861">
        <v>0</v>
      </c>
      <c r="V5861">
        <v>0</v>
      </c>
      <c r="W5861">
        <v>0</v>
      </c>
      <c r="X5861">
        <v>19.291042913547599</v>
      </c>
      <c r="Y5861">
        <v>0</v>
      </c>
      <c r="Z5861">
        <v>0</v>
      </c>
      <c r="AA5861">
        <v>0</v>
      </c>
      <c r="AB5861">
        <v>7.0146813986049832</v>
      </c>
      <c r="AC5861">
        <v>0</v>
      </c>
      <c r="AD5861">
        <v>0</v>
      </c>
      <c r="AE5861">
        <v>26.305724312152584</v>
      </c>
    </row>
    <row r="5862" spans="1:31" x14ac:dyDescent="0.3">
      <c r="A5862">
        <v>2446341</v>
      </c>
      <c r="B5862">
        <v>1</v>
      </c>
      <c r="C5862" t="s">
        <v>80</v>
      </c>
      <c r="D5862" t="s">
        <v>92</v>
      </c>
      <c r="E5862" t="s">
        <v>173</v>
      </c>
      <c r="F5862" t="s">
        <v>16939</v>
      </c>
      <c r="G5862" t="s">
        <v>175</v>
      </c>
      <c r="H5862" t="s">
        <v>144</v>
      </c>
      <c r="I5862" t="s">
        <v>136</v>
      </c>
      <c r="J5862" t="s">
        <v>137</v>
      </c>
      <c r="K5862" t="s">
        <v>138</v>
      </c>
      <c r="L5862" t="s">
        <v>16940</v>
      </c>
      <c r="M5862" t="s">
        <v>16941</v>
      </c>
      <c r="N5862">
        <v>2.5327777770000002</v>
      </c>
      <c r="O5862">
        <v>0</v>
      </c>
      <c r="P5862">
        <v>1</v>
      </c>
      <c r="Q5862">
        <v>0</v>
      </c>
      <c r="R5862">
        <v>0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0.95681362821404381</v>
      </c>
      <c r="Y5862">
        <v>0</v>
      </c>
      <c r="Z5862">
        <v>0</v>
      </c>
      <c r="AA5862">
        <v>0</v>
      </c>
      <c r="AB5862">
        <v>0</v>
      </c>
      <c r="AC5862">
        <v>0</v>
      </c>
      <c r="AD5862">
        <v>0</v>
      </c>
      <c r="AE5862">
        <v>0.95681362821404381</v>
      </c>
    </row>
    <row r="5863" spans="1:31" x14ac:dyDescent="0.3">
      <c r="A5863">
        <v>2446441</v>
      </c>
      <c r="B5863">
        <v>1</v>
      </c>
      <c r="C5863" t="s">
        <v>80</v>
      </c>
      <c r="D5863" t="s">
        <v>110</v>
      </c>
      <c r="E5863" t="s">
        <v>173</v>
      </c>
      <c r="F5863" t="s">
        <v>16942</v>
      </c>
      <c r="G5863" t="s">
        <v>179</v>
      </c>
      <c r="H5863" t="s">
        <v>144</v>
      </c>
      <c r="I5863" t="s">
        <v>136</v>
      </c>
      <c r="J5863" t="s">
        <v>137</v>
      </c>
      <c r="K5863" t="s">
        <v>138</v>
      </c>
      <c r="L5863" t="s">
        <v>16943</v>
      </c>
      <c r="M5863" t="s">
        <v>16944</v>
      </c>
      <c r="N5863">
        <v>1.1499999999999999</v>
      </c>
      <c r="O5863">
        <v>0</v>
      </c>
      <c r="P5863">
        <v>35</v>
      </c>
      <c r="Q5863">
        <v>0</v>
      </c>
      <c r="R5863">
        <v>0</v>
      </c>
      <c r="S5863">
        <v>0</v>
      </c>
      <c r="T5863">
        <v>0</v>
      </c>
      <c r="U5863">
        <v>0</v>
      </c>
      <c r="V5863">
        <v>0</v>
      </c>
      <c r="W5863">
        <v>0</v>
      </c>
      <c r="X5863">
        <v>11.517968681369162</v>
      </c>
      <c r="Y5863">
        <v>0</v>
      </c>
      <c r="Z5863">
        <v>0</v>
      </c>
      <c r="AA5863">
        <v>0</v>
      </c>
      <c r="AB5863">
        <v>0</v>
      </c>
      <c r="AC5863">
        <v>0</v>
      </c>
      <c r="AD5863">
        <v>0</v>
      </c>
      <c r="AE5863">
        <v>11.517968681369162</v>
      </c>
    </row>
    <row r="5864" spans="1:31" x14ac:dyDescent="0.3">
      <c r="A5864">
        <v>2446298</v>
      </c>
      <c r="B5864">
        <v>1</v>
      </c>
      <c r="C5864" t="s">
        <v>80</v>
      </c>
      <c r="D5864" t="s">
        <v>84</v>
      </c>
      <c r="E5864" t="s">
        <v>173</v>
      </c>
      <c r="F5864" t="s">
        <v>16945</v>
      </c>
      <c r="G5864" t="s">
        <v>219</v>
      </c>
      <c r="H5864" t="s">
        <v>144</v>
      </c>
      <c r="I5864" t="s">
        <v>136</v>
      </c>
      <c r="J5864" t="s">
        <v>3</v>
      </c>
      <c r="K5864" t="s">
        <v>138</v>
      </c>
      <c r="L5864" t="s">
        <v>16946</v>
      </c>
      <c r="M5864" t="s">
        <v>16947</v>
      </c>
      <c r="N5864">
        <v>2.4677777769999998</v>
      </c>
      <c r="O5864">
        <v>0</v>
      </c>
      <c r="P5864">
        <v>17</v>
      </c>
      <c r="Q5864">
        <v>0</v>
      </c>
      <c r="R5864">
        <v>0</v>
      </c>
      <c r="S5864">
        <v>0</v>
      </c>
      <c r="T5864">
        <v>5</v>
      </c>
      <c r="U5864">
        <v>0</v>
      </c>
      <c r="V5864">
        <v>0</v>
      </c>
      <c r="W5864">
        <v>0</v>
      </c>
      <c r="X5864">
        <v>15.28920633054021</v>
      </c>
      <c r="Y5864">
        <v>0</v>
      </c>
      <c r="Z5864">
        <v>0</v>
      </c>
      <c r="AA5864">
        <v>0</v>
      </c>
      <c r="AB5864">
        <v>7.5817400336914389</v>
      </c>
      <c r="AC5864">
        <v>0</v>
      </c>
      <c r="AD5864">
        <v>0</v>
      </c>
      <c r="AE5864">
        <v>22.870946364231649</v>
      </c>
    </row>
    <row r="5865" spans="1:31" x14ac:dyDescent="0.3">
      <c r="A5865">
        <v>2446049</v>
      </c>
      <c r="B5865">
        <v>1</v>
      </c>
      <c r="C5865" t="s">
        <v>80</v>
      </c>
      <c r="D5865" t="s">
        <v>105</v>
      </c>
      <c r="E5865" t="s">
        <v>141</v>
      </c>
      <c r="F5865" t="s">
        <v>16948</v>
      </c>
      <c r="G5865" t="s">
        <v>143</v>
      </c>
      <c r="H5865" t="s">
        <v>144</v>
      </c>
      <c r="I5865" t="s">
        <v>136</v>
      </c>
      <c r="J5865" t="s">
        <v>137</v>
      </c>
      <c r="K5865" t="s">
        <v>138</v>
      </c>
      <c r="L5865" t="s">
        <v>16949</v>
      </c>
      <c r="M5865" t="s">
        <v>16950</v>
      </c>
      <c r="N5865">
        <v>0.68694444399999999</v>
      </c>
      <c r="O5865">
        <v>0</v>
      </c>
      <c r="P5865">
        <v>122</v>
      </c>
      <c r="Q5865">
        <v>0</v>
      </c>
      <c r="R5865">
        <v>0</v>
      </c>
      <c r="S5865">
        <v>0</v>
      </c>
      <c r="T5865">
        <v>12</v>
      </c>
      <c r="U5865">
        <v>0</v>
      </c>
      <c r="V5865">
        <v>0</v>
      </c>
      <c r="W5865">
        <v>0</v>
      </c>
      <c r="X5865">
        <v>26.001795394284379</v>
      </c>
      <c r="Y5865">
        <v>0</v>
      </c>
      <c r="Z5865">
        <v>0</v>
      </c>
      <c r="AA5865">
        <v>0</v>
      </c>
      <c r="AB5865">
        <v>18.545673578056846</v>
      </c>
      <c r="AC5865">
        <v>0</v>
      </c>
      <c r="AD5865">
        <v>0</v>
      </c>
      <c r="AE5865">
        <v>44.547468972341221</v>
      </c>
    </row>
    <row r="5866" spans="1:31" x14ac:dyDescent="0.3">
      <c r="A5866">
        <v>2446198</v>
      </c>
      <c r="B5866">
        <v>1</v>
      </c>
      <c r="C5866" t="s">
        <v>80</v>
      </c>
      <c r="D5866" t="s">
        <v>94</v>
      </c>
      <c r="E5866" t="s">
        <v>169</v>
      </c>
      <c r="F5866" t="s">
        <v>16951</v>
      </c>
      <c r="G5866" t="s">
        <v>149</v>
      </c>
      <c r="H5866" t="s">
        <v>135</v>
      </c>
      <c r="I5866" t="s">
        <v>136</v>
      </c>
      <c r="J5866" t="s">
        <v>137</v>
      </c>
      <c r="K5866" t="s">
        <v>138</v>
      </c>
      <c r="L5866" t="s">
        <v>16952</v>
      </c>
      <c r="M5866" t="s">
        <v>16953</v>
      </c>
      <c r="N5866">
        <v>0.42249999999999999</v>
      </c>
      <c r="O5866">
        <v>0</v>
      </c>
      <c r="P5866">
        <v>8008</v>
      </c>
      <c r="Q5866">
        <v>0</v>
      </c>
      <c r="R5866">
        <v>0</v>
      </c>
      <c r="S5866">
        <v>0</v>
      </c>
      <c r="T5866">
        <v>648</v>
      </c>
      <c r="U5866">
        <v>0</v>
      </c>
      <c r="V5866">
        <v>0</v>
      </c>
      <c r="W5866">
        <v>0</v>
      </c>
      <c r="X5866">
        <v>943.58915967094401</v>
      </c>
      <c r="Y5866">
        <v>0</v>
      </c>
      <c r="Z5866">
        <v>0</v>
      </c>
      <c r="AA5866">
        <v>0</v>
      </c>
      <c r="AB5866">
        <v>460.4842158055161</v>
      </c>
      <c r="AC5866">
        <v>0</v>
      </c>
      <c r="AD5866">
        <v>0</v>
      </c>
      <c r="AE5866">
        <v>1404.0733754764601</v>
      </c>
    </row>
    <row r="5867" spans="1:31" x14ac:dyDescent="0.3">
      <c r="A5867">
        <v>2446095</v>
      </c>
      <c r="B5867">
        <v>1</v>
      </c>
      <c r="C5867" t="s">
        <v>80</v>
      </c>
      <c r="D5867" t="s">
        <v>109</v>
      </c>
      <c r="E5867" t="s">
        <v>173</v>
      </c>
      <c r="F5867" t="s">
        <v>16954</v>
      </c>
      <c r="G5867" t="s">
        <v>175</v>
      </c>
      <c r="H5867" t="s">
        <v>144</v>
      </c>
      <c r="I5867" t="s">
        <v>136</v>
      </c>
      <c r="J5867" t="s">
        <v>137</v>
      </c>
      <c r="K5867" t="s">
        <v>138</v>
      </c>
      <c r="L5867" t="s">
        <v>16955</v>
      </c>
      <c r="M5867" t="s">
        <v>16956</v>
      </c>
      <c r="N5867">
        <v>4.1977777769999998</v>
      </c>
      <c r="O5867">
        <v>0</v>
      </c>
      <c r="P5867">
        <v>4</v>
      </c>
      <c r="Q5867">
        <v>0</v>
      </c>
      <c r="R5867">
        <v>0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1.6202611900585719</v>
      </c>
      <c r="Y5867">
        <v>0</v>
      </c>
      <c r="Z5867">
        <v>0</v>
      </c>
      <c r="AA5867">
        <v>0</v>
      </c>
      <c r="AB5867">
        <v>0</v>
      </c>
      <c r="AC5867">
        <v>0</v>
      </c>
      <c r="AD5867">
        <v>0</v>
      </c>
      <c r="AE5867">
        <v>1.6202611900585719</v>
      </c>
    </row>
    <row r="5868" spans="1:31" x14ac:dyDescent="0.3">
      <c r="A5868">
        <v>2446141</v>
      </c>
      <c r="B5868">
        <v>1</v>
      </c>
      <c r="C5868" t="s">
        <v>80</v>
      </c>
      <c r="D5868" t="s">
        <v>103</v>
      </c>
      <c r="E5868" t="s">
        <v>141</v>
      </c>
      <c r="F5868" t="s">
        <v>16957</v>
      </c>
      <c r="G5868" t="s">
        <v>156</v>
      </c>
      <c r="H5868" t="s">
        <v>144</v>
      </c>
      <c r="I5868" t="s">
        <v>136</v>
      </c>
      <c r="J5868" t="s">
        <v>137</v>
      </c>
      <c r="K5868" t="s">
        <v>138</v>
      </c>
      <c r="L5868" t="s">
        <v>16958</v>
      </c>
      <c r="M5868" t="s">
        <v>16959</v>
      </c>
      <c r="N5868">
        <v>1.923888888</v>
      </c>
      <c r="O5868">
        <v>0</v>
      </c>
      <c r="P5868">
        <v>118</v>
      </c>
      <c r="Q5868">
        <v>0</v>
      </c>
      <c r="R5868">
        <v>0</v>
      </c>
      <c r="S5868">
        <v>0</v>
      </c>
      <c r="T5868">
        <v>1</v>
      </c>
      <c r="U5868">
        <v>0</v>
      </c>
      <c r="V5868">
        <v>0</v>
      </c>
      <c r="W5868">
        <v>0</v>
      </c>
      <c r="X5868">
        <v>57.643430538123617</v>
      </c>
      <c r="Y5868">
        <v>0</v>
      </c>
      <c r="Z5868">
        <v>0</v>
      </c>
      <c r="AA5868">
        <v>0</v>
      </c>
      <c r="AB5868">
        <v>4.1170247866458185</v>
      </c>
      <c r="AC5868">
        <v>0</v>
      </c>
      <c r="AD5868">
        <v>0</v>
      </c>
      <c r="AE5868">
        <v>61.760455324769438</v>
      </c>
    </row>
    <row r="5869" spans="1:31" x14ac:dyDescent="0.3">
      <c r="A5869">
        <v>2446450</v>
      </c>
      <c r="B5869">
        <v>1</v>
      </c>
      <c r="C5869" t="s">
        <v>81</v>
      </c>
      <c r="D5869" t="s">
        <v>115</v>
      </c>
      <c r="E5869" t="s">
        <v>173</v>
      </c>
      <c r="F5869" t="s">
        <v>16960</v>
      </c>
      <c r="G5869" t="s">
        <v>2257</v>
      </c>
      <c r="H5869" t="s">
        <v>144</v>
      </c>
      <c r="I5869" t="s">
        <v>136</v>
      </c>
      <c r="J5869" t="s">
        <v>5</v>
      </c>
      <c r="K5869" t="s">
        <v>138</v>
      </c>
      <c r="L5869" t="s">
        <v>16961</v>
      </c>
      <c r="M5869" t="s">
        <v>16962</v>
      </c>
      <c r="N5869">
        <v>3.1019444439999999</v>
      </c>
      <c r="O5869">
        <v>0</v>
      </c>
      <c r="P5869">
        <v>1</v>
      </c>
      <c r="Q5869">
        <v>0</v>
      </c>
      <c r="R5869">
        <v>0</v>
      </c>
      <c r="S5869">
        <v>0</v>
      </c>
      <c r="T5869">
        <v>0</v>
      </c>
      <c r="U5869">
        <v>0</v>
      </c>
      <c r="V5869">
        <v>0</v>
      </c>
      <c r="W5869">
        <v>0</v>
      </c>
      <c r="X5869">
        <v>0.64637326694920061</v>
      </c>
      <c r="Y5869">
        <v>0</v>
      </c>
      <c r="Z5869">
        <v>0</v>
      </c>
      <c r="AA5869">
        <v>0</v>
      </c>
      <c r="AB5869">
        <v>0</v>
      </c>
      <c r="AC5869">
        <v>0</v>
      </c>
      <c r="AD5869">
        <v>0</v>
      </c>
      <c r="AE5869">
        <v>0.64637326694920061</v>
      </c>
    </row>
    <row r="5870" spans="1:31" x14ac:dyDescent="0.3">
      <c r="A5870">
        <v>2446264</v>
      </c>
      <c r="B5870">
        <v>1</v>
      </c>
      <c r="C5870" t="s">
        <v>80</v>
      </c>
      <c r="D5870" t="s">
        <v>100</v>
      </c>
      <c r="E5870" t="s">
        <v>141</v>
      </c>
      <c r="F5870" t="s">
        <v>16963</v>
      </c>
      <c r="G5870" t="s">
        <v>143</v>
      </c>
      <c r="H5870" t="s">
        <v>144</v>
      </c>
      <c r="I5870" t="s">
        <v>136</v>
      </c>
      <c r="J5870" t="s">
        <v>137</v>
      </c>
      <c r="K5870" t="s">
        <v>138</v>
      </c>
      <c r="L5870" t="s">
        <v>16964</v>
      </c>
      <c r="M5870" t="s">
        <v>16965</v>
      </c>
      <c r="N5870">
        <v>0.26027777699999999</v>
      </c>
      <c r="O5870">
        <v>0</v>
      </c>
      <c r="P5870">
        <v>7</v>
      </c>
      <c r="Q5870">
        <v>0</v>
      </c>
      <c r="R5870">
        <v>10</v>
      </c>
      <c r="S5870">
        <v>0</v>
      </c>
      <c r="T5870">
        <v>1</v>
      </c>
      <c r="U5870">
        <v>0</v>
      </c>
      <c r="V5870">
        <v>0</v>
      </c>
      <c r="W5870">
        <v>0</v>
      </c>
      <c r="X5870">
        <v>0.66045801695901418</v>
      </c>
      <c r="Y5870">
        <v>0</v>
      </c>
      <c r="Z5870">
        <v>0.47086229245284278</v>
      </c>
      <c r="AA5870">
        <v>0</v>
      </c>
      <c r="AB5870">
        <v>0.23033441895271983</v>
      </c>
      <c r="AC5870">
        <v>0</v>
      </c>
      <c r="AD5870">
        <v>0</v>
      </c>
      <c r="AE5870">
        <v>1.3616547283645768</v>
      </c>
    </row>
    <row r="5871" spans="1:31" x14ac:dyDescent="0.3">
      <c r="A5871">
        <v>2446287</v>
      </c>
      <c r="B5871">
        <v>1</v>
      </c>
      <c r="C5871" t="s">
        <v>81</v>
      </c>
      <c r="D5871" t="s">
        <v>120</v>
      </c>
      <c r="E5871" t="s">
        <v>132</v>
      </c>
      <c r="F5871" t="s">
        <v>16966</v>
      </c>
      <c r="G5871" t="s">
        <v>149</v>
      </c>
      <c r="H5871" t="s">
        <v>135</v>
      </c>
      <c r="I5871" t="s">
        <v>136</v>
      </c>
      <c r="J5871" t="s">
        <v>137</v>
      </c>
      <c r="K5871" t="s">
        <v>138</v>
      </c>
      <c r="L5871" t="s">
        <v>16967</v>
      </c>
      <c r="M5871" t="s">
        <v>16968</v>
      </c>
      <c r="N5871">
        <v>2.2149999999999999</v>
      </c>
      <c r="O5871">
        <v>0</v>
      </c>
      <c r="P5871">
        <v>0</v>
      </c>
      <c r="Q5871">
        <v>38</v>
      </c>
      <c r="R5871">
        <v>42</v>
      </c>
      <c r="S5871">
        <v>5</v>
      </c>
      <c r="T5871">
        <v>1</v>
      </c>
      <c r="U5871">
        <v>0</v>
      </c>
      <c r="V5871">
        <v>0</v>
      </c>
      <c r="W5871">
        <v>0</v>
      </c>
      <c r="X5871">
        <v>0</v>
      </c>
      <c r="Y5871">
        <v>71.251343518261109</v>
      </c>
      <c r="Z5871">
        <v>63.077227020342491</v>
      </c>
      <c r="AA5871">
        <v>8.8252306195961072</v>
      </c>
      <c r="AB5871">
        <v>4.1958660957502119</v>
      </c>
      <c r="AC5871">
        <v>0</v>
      </c>
      <c r="AD5871">
        <v>0</v>
      </c>
      <c r="AE5871">
        <v>147.34966725394992</v>
      </c>
    </row>
    <row r="5872" spans="1:31" x14ac:dyDescent="0.3">
      <c r="A5872">
        <v>2446018</v>
      </c>
      <c r="B5872">
        <v>1</v>
      </c>
      <c r="C5872" t="s">
        <v>80</v>
      </c>
      <c r="D5872" t="s">
        <v>104</v>
      </c>
      <c r="E5872" t="s">
        <v>141</v>
      </c>
      <c r="F5872" t="s">
        <v>16969</v>
      </c>
      <c r="G5872" t="s">
        <v>156</v>
      </c>
      <c r="H5872" t="s">
        <v>144</v>
      </c>
      <c r="I5872" t="s">
        <v>136</v>
      </c>
      <c r="J5872" t="s">
        <v>137</v>
      </c>
      <c r="K5872" t="s">
        <v>138</v>
      </c>
      <c r="L5872" t="s">
        <v>16970</v>
      </c>
      <c r="M5872" t="s">
        <v>16971</v>
      </c>
      <c r="N5872">
        <v>1.710555555</v>
      </c>
      <c r="O5872">
        <v>0</v>
      </c>
      <c r="P5872">
        <v>4</v>
      </c>
      <c r="Q5872">
        <v>0</v>
      </c>
      <c r="R5872">
        <v>7</v>
      </c>
      <c r="S5872">
        <v>0</v>
      </c>
      <c r="T5872">
        <v>1</v>
      </c>
      <c r="U5872">
        <v>0</v>
      </c>
      <c r="V5872">
        <v>0</v>
      </c>
      <c r="W5872">
        <v>0</v>
      </c>
      <c r="X5872">
        <v>8.3933876077941409</v>
      </c>
      <c r="Y5872">
        <v>0</v>
      </c>
      <c r="Z5872">
        <v>5.1754680529445869</v>
      </c>
      <c r="AA5872">
        <v>0</v>
      </c>
      <c r="AB5872">
        <v>17.60288234332717</v>
      </c>
      <c r="AC5872">
        <v>0</v>
      </c>
      <c r="AD5872">
        <v>0</v>
      </c>
      <c r="AE5872">
        <v>31.171738004065897</v>
      </c>
    </row>
    <row r="5873" spans="1:31" x14ac:dyDescent="0.3">
      <c r="A5873">
        <v>2446078</v>
      </c>
      <c r="B5873">
        <v>1</v>
      </c>
      <c r="C5873" t="s">
        <v>81</v>
      </c>
      <c r="D5873" t="s">
        <v>119</v>
      </c>
      <c r="E5873" t="s">
        <v>173</v>
      </c>
      <c r="F5873" t="s">
        <v>16972</v>
      </c>
      <c r="G5873" t="s">
        <v>175</v>
      </c>
      <c r="H5873" t="s">
        <v>144</v>
      </c>
      <c r="I5873" t="s">
        <v>136</v>
      </c>
      <c r="J5873" t="s">
        <v>137</v>
      </c>
      <c r="K5873" t="s">
        <v>138</v>
      </c>
      <c r="L5873" t="s">
        <v>16973</v>
      </c>
      <c r="M5873" t="s">
        <v>16974</v>
      </c>
      <c r="N5873">
        <v>2.503055555</v>
      </c>
      <c r="O5873">
        <v>0</v>
      </c>
      <c r="P5873">
        <v>1</v>
      </c>
      <c r="Q5873">
        <v>0</v>
      </c>
      <c r="R5873">
        <v>0</v>
      </c>
      <c r="S5873">
        <v>0</v>
      </c>
      <c r="T5873">
        <v>0</v>
      </c>
      <c r="U5873">
        <v>0</v>
      </c>
      <c r="V5873">
        <v>0</v>
      </c>
      <c r="W5873">
        <v>0</v>
      </c>
      <c r="X5873">
        <v>9.2775231219683338E-4</v>
      </c>
      <c r="Y5873">
        <v>0</v>
      </c>
      <c r="Z5873">
        <v>0</v>
      </c>
      <c r="AA5873">
        <v>0</v>
      </c>
      <c r="AB5873">
        <v>0</v>
      </c>
      <c r="AC5873">
        <v>0</v>
      </c>
      <c r="AD5873">
        <v>0</v>
      </c>
      <c r="AE5873">
        <v>9.2775231219683338E-4</v>
      </c>
    </row>
    <row r="5874" spans="1:31" x14ac:dyDescent="0.3">
      <c r="A5874">
        <v>2445972</v>
      </c>
      <c r="B5874">
        <v>1</v>
      </c>
      <c r="C5874" t="s">
        <v>81</v>
      </c>
      <c r="D5874" t="s">
        <v>120</v>
      </c>
      <c r="E5874" t="s">
        <v>169</v>
      </c>
      <c r="F5874" t="s">
        <v>3305</v>
      </c>
      <c r="G5874" t="s">
        <v>149</v>
      </c>
      <c r="H5874" t="s">
        <v>135</v>
      </c>
      <c r="I5874" t="s">
        <v>136</v>
      </c>
      <c r="J5874" t="s">
        <v>137</v>
      </c>
      <c r="K5874" t="s">
        <v>138</v>
      </c>
      <c r="L5874" t="s">
        <v>16975</v>
      </c>
      <c r="M5874" t="s">
        <v>16976</v>
      </c>
      <c r="N5874">
        <v>1.6333333329999999</v>
      </c>
      <c r="O5874">
        <v>1</v>
      </c>
      <c r="P5874">
        <v>1225</v>
      </c>
      <c r="Q5874">
        <v>0</v>
      </c>
      <c r="R5874">
        <v>10</v>
      </c>
      <c r="S5874">
        <v>0</v>
      </c>
      <c r="T5874">
        <v>65</v>
      </c>
      <c r="U5874">
        <v>0</v>
      </c>
      <c r="V5874">
        <v>0</v>
      </c>
      <c r="W5874">
        <v>0.35602143901380001</v>
      </c>
      <c r="X5874">
        <v>576.27488738295961</v>
      </c>
      <c r="Y5874">
        <v>0</v>
      </c>
      <c r="Z5874">
        <v>4.1233026082535149</v>
      </c>
      <c r="AA5874">
        <v>0</v>
      </c>
      <c r="AB5874">
        <v>35.581903541173141</v>
      </c>
      <c r="AC5874">
        <v>0</v>
      </c>
      <c r="AD5874">
        <v>0</v>
      </c>
      <c r="AE5874">
        <v>616.33611497140009</v>
      </c>
    </row>
    <row r="5875" spans="1:31" x14ac:dyDescent="0.3">
      <c r="A5875">
        <v>2446327</v>
      </c>
      <c r="B5875">
        <v>1</v>
      </c>
      <c r="C5875" t="s">
        <v>80</v>
      </c>
      <c r="D5875" t="s">
        <v>90</v>
      </c>
      <c r="E5875" t="s">
        <v>173</v>
      </c>
      <c r="F5875" t="s">
        <v>16977</v>
      </c>
      <c r="G5875" t="s">
        <v>461</v>
      </c>
      <c r="H5875" t="s">
        <v>144</v>
      </c>
      <c r="I5875" t="s">
        <v>136</v>
      </c>
      <c r="J5875" t="s">
        <v>137</v>
      </c>
      <c r="K5875" t="s">
        <v>138</v>
      </c>
      <c r="L5875" t="s">
        <v>16978</v>
      </c>
      <c r="M5875" t="s">
        <v>16979</v>
      </c>
      <c r="N5875">
        <v>5.0897222219999998</v>
      </c>
      <c r="O5875">
        <v>0</v>
      </c>
      <c r="P5875">
        <v>4</v>
      </c>
      <c r="Q5875">
        <v>0</v>
      </c>
      <c r="R5875">
        <v>0</v>
      </c>
      <c r="S5875">
        <v>0</v>
      </c>
      <c r="T5875">
        <v>0</v>
      </c>
      <c r="U5875">
        <v>0</v>
      </c>
      <c r="V5875">
        <v>0</v>
      </c>
      <c r="W5875">
        <v>0</v>
      </c>
      <c r="X5875">
        <v>7.8527780309770163</v>
      </c>
      <c r="Y5875">
        <v>0</v>
      </c>
      <c r="Z5875">
        <v>0</v>
      </c>
      <c r="AA5875">
        <v>0</v>
      </c>
      <c r="AB5875">
        <v>0</v>
      </c>
      <c r="AC5875">
        <v>0</v>
      </c>
      <c r="AD5875">
        <v>0</v>
      </c>
      <c r="AE5875">
        <v>7.8527780309770163</v>
      </c>
    </row>
    <row r="5876" spans="1:31" x14ac:dyDescent="0.3">
      <c r="A5876">
        <v>2446058</v>
      </c>
      <c r="B5876">
        <v>1</v>
      </c>
      <c r="C5876" t="s">
        <v>80</v>
      </c>
      <c r="D5876" t="s">
        <v>101</v>
      </c>
      <c r="E5876" t="s">
        <v>169</v>
      </c>
      <c r="F5876" t="s">
        <v>8886</v>
      </c>
      <c r="G5876" t="s">
        <v>226</v>
      </c>
      <c r="H5876" t="s">
        <v>135</v>
      </c>
      <c r="I5876" t="s">
        <v>136</v>
      </c>
      <c r="J5876" t="s">
        <v>137</v>
      </c>
      <c r="K5876" t="s">
        <v>162</v>
      </c>
      <c r="L5876" t="s">
        <v>16980</v>
      </c>
      <c r="M5876" t="s">
        <v>16981</v>
      </c>
      <c r="N5876">
        <v>2.8849999999999998</v>
      </c>
      <c r="O5876">
        <v>0</v>
      </c>
      <c r="P5876">
        <v>3454</v>
      </c>
      <c r="Q5876">
        <v>0</v>
      </c>
      <c r="R5876">
        <v>44</v>
      </c>
      <c r="S5876">
        <v>2</v>
      </c>
      <c r="T5876">
        <v>194</v>
      </c>
      <c r="U5876">
        <v>1</v>
      </c>
      <c r="V5876">
        <v>0</v>
      </c>
      <c r="W5876">
        <v>0</v>
      </c>
      <c r="X5876">
        <v>1999.3938358904529</v>
      </c>
      <c r="Y5876">
        <v>0</v>
      </c>
      <c r="Z5876">
        <v>19.139831816512689</v>
      </c>
      <c r="AA5876">
        <v>45.854463921060812</v>
      </c>
      <c r="AB5876">
        <v>1091.5082177732031</v>
      </c>
      <c r="AC5876">
        <v>344.69898800515296</v>
      </c>
      <c r="AD5876">
        <v>0</v>
      </c>
      <c r="AE5876">
        <v>3500.5953374063824</v>
      </c>
    </row>
    <row r="5877" spans="1:31" x14ac:dyDescent="0.3">
      <c r="A5877">
        <v>2446158</v>
      </c>
      <c r="B5877">
        <v>1</v>
      </c>
      <c r="C5877" t="s">
        <v>80</v>
      </c>
      <c r="D5877" t="s">
        <v>87</v>
      </c>
      <c r="E5877" t="s">
        <v>182</v>
      </c>
      <c r="F5877" t="s">
        <v>16982</v>
      </c>
      <c r="G5877" t="s">
        <v>410</v>
      </c>
      <c r="H5877" t="s">
        <v>144</v>
      </c>
      <c r="I5877" t="s">
        <v>136</v>
      </c>
      <c r="J5877" t="s">
        <v>137</v>
      </c>
      <c r="K5877" t="s">
        <v>138</v>
      </c>
      <c r="L5877" t="s">
        <v>16983</v>
      </c>
      <c r="M5877" t="s">
        <v>16984</v>
      </c>
      <c r="N5877">
        <v>4.1272222220000003</v>
      </c>
      <c r="O5877">
        <v>0</v>
      </c>
      <c r="P5877">
        <v>1</v>
      </c>
      <c r="Q5877">
        <v>0</v>
      </c>
      <c r="R5877">
        <v>0</v>
      </c>
      <c r="S5877">
        <v>0</v>
      </c>
      <c r="T5877">
        <v>3</v>
      </c>
      <c r="U5877">
        <v>0</v>
      </c>
      <c r="V5877">
        <v>0</v>
      </c>
      <c r="W5877">
        <v>0</v>
      </c>
      <c r="X5877">
        <v>6.8008699111096055E-2</v>
      </c>
      <c r="Y5877">
        <v>0</v>
      </c>
      <c r="Z5877">
        <v>0</v>
      </c>
      <c r="AA5877">
        <v>0</v>
      </c>
      <c r="AB5877">
        <v>79.964271502354521</v>
      </c>
      <c r="AC5877">
        <v>0</v>
      </c>
      <c r="AD5877">
        <v>0</v>
      </c>
      <c r="AE5877">
        <v>80.032280201465611</v>
      </c>
    </row>
    <row r="5878" spans="1:31" x14ac:dyDescent="0.3">
      <c r="A5878">
        <v>2446244</v>
      </c>
      <c r="B5878">
        <v>1</v>
      </c>
      <c r="C5878" t="s">
        <v>80</v>
      </c>
      <c r="D5878" t="s">
        <v>97</v>
      </c>
      <c r="E5878" t="s">
        <v>132</v>
      </c>
      <c r="F5878" t="s">
        <v>16985</v>
      </c>
      <c r="G5878" t="s">
        <v>149</v>
      </c>
      <c r="H5878" t="s">
        <v>135</v>
      </c>
      <c r="I5878" t="s">
        <v>136</v>
      </c>
      <c r="J5878" t="s">
        <v>137</v>
      </c>
      <c r="K5878" t="s">
        <v>138</v>
      </c>
      <c r="L5878" t="s">
        <v>16986</v>
      </c>
      <c r="M5878" t="s">
        <v>16987</v>
      </c>
      <c r="N5878">
        <v>0.691111111</v>
      </c>
      <c r="O5878">
        <v>0</v>
      </c>
      <c r="P5878">
        <v>3525</v>
      </c>
      <c r="Q5878">
        <v>0</v>
      </c>
      <c r="R5878">
        <v>85</v>
      </c>
      <c r="S5878">
        <v>6</v>
      </c>
      <c r="T5878">
        <v>436</v>
      </c>
      <c r="U5878">
        <v>0</v>
      </c>
      <c r="V5878">
        <v>1</v>
      </c>
      <c r="W5878">
        <v>0</v>
      </c>
      <c r="X5878">
        <v>1016.4293388295017</v>
      </c>
      <c r="Y5878">
        <v>0</v>
      </c>
      <c r="Z5878">
        <v>21.856771789378747</v>
      </c>
      <c r="AA5878">
        <v>118.85703080109006</v>
      </c>
      <c r="AB5878">
        <v>612.00484182672449</v>
      </c>
      <c r="AC5878">
        <v>0</v>
      </c>
      <c r="AD5878">
        <v>2.7329790337980979</v>
      </c>
      <c r="AE5878">
        <v>1771.8809622804931</v>
      </c>
    </row>
    <row r="5879" spans="1:31" x14ac:dyDescent="0.3">
      <c r="A5879">
        <v>2445995</v>
      </c>
      <c r="B5879">
        <v>1</v>
      </c>
      <c r="C5879" t="s">
        <v>80</v>
      </c>
      <c r="D5879" t="s">
        <v>111</v>
      </c>
      <c r="E5879" t="s">
        <v>147</v>
      </c>
      <c r="F5879" t="s">
        <v>16988</v>
      </c>
      <c r="G5879" t="s">
        <v>161</v>
      </c>
      <c r="H5879" t="s">
        <v>135</v>
      </c>
      <c r="I5879" t="s">
        <v>136</v>
      </c>
      <c r="J5879" t="s">
        <v>137</v>
      </c>
      <c r="K5879" t="s">
        <v>162</v>
      </c>
      <c r="L5879" t="s">
        <v>16989</v>
      </c>
      <c r="M5879" t="s">
        <v>16990</v>
      </c>
      <c r="N5879">
        <v>3.903333333</v>
      </c>
      <c r="O5879">
        <v>0</v>
      </c>
      <c r="P5879">
        <v>0</v>
      </c>
      <c r="Q5879">
        <v>0</v>
      </c>
      <c r="R5879">
        <v>0</v>
      </c>
      <c r="S5879">
        <v>1</v>
      </c>
      <c r="T5879">
        <v>0</v>
      </c>
      <c r="U5879">
        <v>0</v>
      </c>
      <c r="V5879">
        <v>0</v>
      </c>
      <c r="W5879">
        <v>0</v>
      </c>
      <c r="X5879">
        <v>0</v>
      </c>
      <c r="Y5879">
        <v>0</v>
      </c>
      <c r="Z5879">
        <v>0</v>
      </c>
      <c r="AA5879">
        <v>4321.0611686861903</v>
      </c>
      <c r="AB5879">
        <v>0</v>
      </c>
      <c r="AC5879">
        <v>0</v>
      </c>
      <c r="AD5879">
        <v>0</v>
      </c>
      <c r="AE5879">
        <v>4321.0611686861903</v>
      </c>
    </row>
    <row r="5880" spans="1:31" x14ac:dyDescent="0.3">
      <c r="A5880">
        <v>2446393</v>
      </c>
      <c r="B5880">
        <v>1</v>
      </c>
      <c r="C5880" t="s">
        <v>80</v>
      </c>
      <c r="D5880" t="s">
        <v>97</v>
      </c>
      <c r="E5880" t="s">
        <v>182</v>
      </c>
      <c r="F5880" t="s">
        <v>16991</v>
      </c>
      <c r="G5880" t="s">
        <v>6429</v>
      </c>
      <c r="H5880" t="s">
        <v>144</v>
      </c>
      <c r="I5880" t="s">
        <v>136</v>
      </c>
      <c r="J5880" t="s">
        <v>137</v>
      </c>
      <c r="K5880" t="s">
        <v>138</v>
      </c>
      <c r="L5880" t="s">
        <v>16992</v>
      </c>
      <c r="M5880" t="s">
        <v>16993</v>
      </c>
      <c r="N5880">
        <v>0.48527777700000002</v>
      </c>
      <c r="O5880">
        <v>0</v>
      </c>
      <c r="P5880">
        <v>6</v>
      </c>
      <c r="Q5880">
        <v>0</v>
      </c>
      <c r="R5880">
        <v>0</v>
      </c>
      <c r="S5880">
        <v>0</v>
      </c>
      <c r="T5880">
        <v>3</v>
      </c>
      <c r="U5880">
        <v>0</v>
      </c>
      <c r="V5880">
        <v>0</v>
      </c>
      <c r="W5880">
        <v>0</v>
      </c>
      <c r="X5880">
        <v>0.81459713433940595</v>
      </c>
      <c r="Y5880">
        <v>0</v>
      </c>
      <c r="Z5880">
        <v>0</v>
      </c>
      <c r="AA5880">
        <v>0</v>
      </c>
      <c r="AB5880">
        <v>4.7322711470307208</v>
      </c>
      <c r="AC5880">
        <v>0</v>
      </c>
      <c r="AD5880">
        <v>0</v>
      </c>
      <c r="AE5880">
        <v>5.5468682813701271</v>
      </c>
    </row>
    <row r="5881" spans="1:31" x14ac:dyDescent="0.3">
      <c r="A5881">
        <v>2446144</v>
      </c>
      <c r="B5881">
        <v>1</v>
      </c>
      <c r="C5881" t="s">
        <v>80</v>
      </c>
      <c r="D5881" t="s">
        <v>100</v>
      </c>
      <c r="E5881" t="s">
        <v>169</v>
      </c>
      <c r="F5881" t="s">
        <v>4583</v>
      </c>
      <c r="G5881" t="s">
        <v>149</v>
      </c>
      <c r="H5881" t="s">
        <v>135</v>
      </c>
      <c r="I5881" t="s">
        <v>136</v>
      </c>
      <c r="J5881" t="s">
        <v>137</v>
      </c>
      <c r="K5881" t="s">
        <v>138</v>
      </c>
      <c r="L5881" t="s">
        <v>16994</v>
      </c>
      <c r="M5881" t="s">
        <v>16995</v>
      </c>
      <c r="N5881">
        <v>0.236666666</v>
      </c>
      <c r="O5881">
        <v>6</v>
      </c>
      <c r="P5881">
        <v>1017</v>
      </c>
      <c r="Q5881">
        <v>25</v>
      </c>
      <c r="R5881">
        <v>382</v>
      </c>
      <c r="S5881">
        <v>13</v>
      </c>
      <c r="T5881">
        <v>206</v>
      </c>
      <c r="U5881">
        <v>3</v>
      </c>
      <c r="V5881">
        <v>0</v>
      </c>
      <c r="W5881">
        <v>0.62611411114680093</v>
      </c>
      <c r="X5881">
        <v>62.46652120898613</v>
      </c>
      <c r="Y5881">
        <v>1.9833839557075039</v>
      </c>
      <c r="Z5881">
        <v>24.232242763766944</v>
      </c>
      <c r="AA5881">
        <v>21.698596213636851</v>
      </c>
      <c r="AB5881">
        <v>46.694820067264573</v>
      </c>
      <c r="AC5881">
        <v>81.44171150727702</v>
      </c>
      <c r="AD5881">
        <v>0</v>
      </c>
      <c r="AE5881">
        <v>239.14338982778582</v>
      </c>
    </row>
    <row r="5882" spans="1:31" x14ac:dyDescent="0.3">
      <c r="A5882">
        <v>2446430</v>
      </c>
      <c r="B5882">
        <v>1</v>
      </c>
      <c r="C5882" t="s">
        <v>80</v>
      </c>
      <c r="D5882" t="s">
        <v>104</v>
      </c>
      <c r="E5882" t="s">
        <v>141</v>
      </c>
      <c r="F5882" t="s">
        <v>16996</v>
      </c>
      <c r="G5882" t="s">
        <v>143</v>
      </c>
      <c r="H5882" t="s">
        <v>144</v>
      </c>
      <c r="I5882" t="s">
        <v>136</v>
      </c>
      <c r="J5882" t="s">
        <v>137</v>
      </c>
      <c r="K5882" t="s">
        <v>138</v>
      </c>
      <c r="L5882" t="s">
        <v>16997</v>
      </c>
      <c r="M5882" t="s">
        <v>16998</v>
      </c>
      <c r="N5882">
        <v>1.084166666</v>
      </c>
      <c r="O5882">
        <v>0</v>
      </c>
      <c r="P5882">
        <v>53</v>
      </c>
      <c r="Q5882">
        <v>0</v>
      </c>
      <c r="R5882">
        <v>0</v>
      </c>
      <c r="S5882">
        <v>0</v>
      </c>
      <c r="T5882">
        <v>3</v>
      </c>
      <c r="U5882">
        <v>0</v>
      </c>
      <c r="V5882">
        <v>0</v>
      </c>
      <c r="W5882">
        <v>0</v>
      </c>
      <c r="X5882">
        <v>16.836953894027175</v>
      </c>
      <c r="Y5882">
        <v>0</v>
      </c>
      <c r="Z5882">
        <v>0</v>
      </c>
      <c r="AA5882">
        <v>0</v>
      </c>
      <c r="AB5882">
        <v>0.40112111225710356</v>
      </c>
      <c r="AC5882">
        <v>0</v>
      </c>
      <c r="AD5882">
        <v>0</v>
      </c>
      <c r="AE5882">
        <v>17.23807500628428</v>
      </c>
    </row>
    <row r="5883" spans="1:31" x14ac:dyDescent="0.3">
      <c r="A5883">
        <v>2446307</v>
      </c>
      <c r="B5883">
        <v>1</v>
      </c>
      <c r="C5883" t="s">
        <v>80</v>
      </c>
      <c r="D5883" t="s">
        <v>97</v>
      </c>
      <c r="E5883" t="s">
        <v>173</v>
      </c>
      <c r="F5883" t="s">
        <v>2640</v>
      </c>
      <c r="G5883" t="s">
        <v>219</v>
      </c>
      <c r="H5883" t="s">
        <v>144</v>
      </c>
      <c r="I5883" t="s">
        <v>136</v>
      </c>
      <c r="J5883" t="s">
        <v>137</v>
      </c>
      <c r="K5883" t="s">
        <v>138</v>
      </c>
      <c r="L5883" t="s">
        <v>16999</v>
      </c>
      <c r="M5883" t="s">
        <v>17000</v>
      </c>
      <c r="N5883">
        <v>2.0952777770000002</v>
      </c>
      <c r="O5883">
        <v>0</v>
      </c>
      <c r="P5883">
        <v>3</v>
      </c>
      <c r="Q5883">
        <v>0</v>
      </c>
      <c r="R5883">
        <v>0</v>
      </c>
      <c r="S5883">
        <v>0</v>
      </c>
      <c r="T5883">
        <v>0</v>
      </c>
      <c r="U5883">
        <v>0</v>
      </c>
      <c r="V5883">
        <v>0</v>
      </c>
      <c r="W5883">
        <v>0</v>
      </c>
      <c r="X5883">
        <v>2.5184136842430882</v>
      </c>
      <c r="Y5883">
        <v>0</v>
      </c>
      <c r="Z5883">
        <v>0</v>
      </c>
      <c r="AA5883">
        <v>0</v>
      </c>
      <c r="AB5883">
        <v>0</v>
      </c>
      <c r="AC5883">
        <v>0</v>
      </c>
      <c r="AD5883">
        <v>0</v>
      </c>
      <c r="AE5883">
        <v>2.5184136842430882</v>
      </c>
    </row>
    <row r="5884" spans="1:31" x14ac:dyDescent="0.3">
      <c r="A5884">
        <v>2446284</v>
      </c>
      <c r="B5884">
        <v>1</v>
      </c>
      <c r="C5884" t="s">
        <v>80</v>
      </c>
      <c r="D5884" t="s">
        <v>105</v>
      </c>
      <c r="E5884" t="s">
        <v>182</v>
      </c>
      <c r="F5884" t="s">
        <v>17001</v>
      </c>
      <c r="G5884" t="s">
        <v>219</v>
      </c>
      <c r="H5884" t="s">
        <v>144</v>
      </c>
      <c r="I5884" t="s">
        <v>136</v>
      </c>
      <c r="J5884" t="s">
        <v>3</v>
      </c>
      <c r="K5884" t="s">
        <v>138</v>
      </c>
      <c r="L5884" t="s">
        <v>17002</v>
      </c>
      <c r="M5884" t="s">
        <v>17003</v>
      </c>
      <c r="N5884">
        <v>6.8513888879999998</v>
      </c>
      <c r="O5884">
        <v>0</v>
      </c>
      <c r="P5884">
        <v>68</v>
      </c>
      <c r="Q5884">
        <v>0</v>
      </c>
      <c r="R5884">
        <v>0</v>
      </c>
      <c r="S5884">
        <v>0</v>
      </c>
      <c r="T5884">
        <v>10</v>
      </c>
      <c r="U5884">
        <v>0</v>
      </c>
      <c r="V5884">
        <v>0</v>
      </c>
      <c r="W5884">
        <v>0</v>
      </c>
      <c r="X5884">
        <v>128.66324557197012</v>
      </c>
      <c r="Y5884">
        <v>0</v>
      </c>
      <c r="Z5884">
        <v>0</v>
      </c>
      <c r="AA5884">
        <v>0</v>
      </c>
      <c r="AB5884">
        <v>47.3173720755426</v>
      </c>
      <c r="AC5884">
        <v>0</v>
      </c>
      <c r="AD5884">
        <v>0</v>
      </c>
      <c r="AE5884">
        <v>175.98061764751273</v>
      </c>
    </row>
    <row r="5885" spans="1:31" x14ac:dyDescent="0.3">
      <c r="A5885">
        <v>2446121</v>
      </c>
      <c r="B5885">
        <v>1</v>
      </c>
      <c r="C5885" t="s">
        <v>80</v>
      </c>
      <c r="D5885" t="s">
        <v>93</v>
      </c>
      <c r="E5885" t="s">
        <v>132</v>
      </c>
      <c r="F5885" t="s">
        <v>17004</v>
      </c>
      <c r="G5885" t="s">
        <v>149</v>
      </c>
      <c r="H5885" t="s">
        <v>135</v>
      </c>
      <c r="I5885" t="s">
        <v>660</v>
      </c>
      <c r="J5885" t="s">
        <v>137</v>
      </c>
      <c r="K5885" t="s">
        <v>138</v>
      </c>
      <c r="L5885" t="s">
        <v>17005</v>
      </c>
      <c r="M5885" t="s">
        <v>17006</v>
      </c>
      <c r="N5885">
        <v>3.2777777000000001E-2</v>
      </c>
      <c r="O5885">
        <v>2</v>
      </c>
      <c r="P5885">
        <v>339</v>
      </c>
      <c r="Q5885">
        <v>23</v>
      </c>
      <c r="R5885">
        <v>81</v>
      </c>
      <c r="S5885">
        <v>5</v>
      </c>
      <c r="T5885">
        <v>67</v>
      </c>
      <c r="U5885">
        <v>0</v>
      </c>
      <c r="V5885">
        <v>0</v>
      </c>
      <c r="W5885">
        <v>1.8730123130545236E-2</v>
      </c>
      <c r="X5885">
        <v>3.1010286193617818</v>
      </c>
      <c r="Y5885">
        <v>0.56158666450594141</v>
      </c>
      <c r="Z5885">
        <v>1.5382712911529268</v>
      </c>
      <c r="AA5885">
        <v>0.2945013705507602</v>
      </c>
      <c r="AB5885">
        <v>1.5616388383679372</v>
      </c>
      <c r="AC5885">
        <v>0</v>
      </c>
      <c r="AD5885">
        <v>0</v>
      </c>
      <c r="AE5885">
        <v>7.0757569070698931</v>
      </c>
    </row>
    <row r="5886" spans="1:31" x14ac:dyDescent="0.3">
      <c r="A5886">
        <v>2446370</v>
      </c>
      <c r="B5886">
        <v>1</v>
      </c>
      <c r="C5886" t="s">
        <v>80</v>
      </c>
      <c r="D5886" t="s">
        <v>93</v>
      </c>
      <c r="E5886" t="s">
        <v>159</v>
      </c>
      <c r="F5886" t="s">
        <v>17007</v>
      </c>
      <c r="G5886" t="s">
        <v>143</v>
      </c>
      <c r="H5886" t="s">
        <v>144</v>
      </c>
      <c r="I5886" t="s">
        <v>136</v>
      </c>
      <c r="J5886" t="s">
        <v>137</v>
      </c>
      <c r="K5886" t="s">
        <v>138</v>
      </c>
      <c r="L5886" t="s">
        <v>17008</v>
      </c>
      <c r="M5886" t="s">
        <v>17009</v>
      </c>
      <c r="N5886">
        <v>0.38305555499999999</v>
      </c>
      <c r="O5886">
        <v>0</v>
      </c>
      <c r="P5886">
        <v>228</v>
      </c>
      <c r="Q5886">
        <v>0</v>
      </c>
      <c r="R5886">
        <v>2</v>
      </c>
      <c r="S5886">
        <v>0</v>
      </c>
      <c r="T5886">
        <v>44</v>
      </c>
      <c r="U5886">
        <v>0</v>
      </c>
      <c r="V5886">
        <v>0</v>
      </c>
      <c r="W5886">
        <v>0</v>
      </c>
      <c r="X5886">
        <v>22.413623250802612</v>
      </c>
      <c r="Y5886">
        <v>0</v>
      </c>
      <c r="Z5886">
        <v>0.42496701151618593</v>
      </c>
      <c r="AA5886">
        <v>0</v>
      </c>
      <c r="AB5886">
        <v>24.575143316686798</v>
      </c>
      <c r="AC5886">
        <v>0</v>
      </c>
      <c r="AD5886">
        <v>0</v>
      </c>
      <c r="AE5886">
        <v>47.413733579005594</v>
      </c>
    </row>
    <row r="5887" spans="1:31" x14ac:dyDescent="0.3">
      <c r="A5887">
        <v>2446075</v>
      </c>
      <c r="B5887">
        <v>1</v>
      </c>
      <c r="C5887" t="s">
        <v>80</v>
      </c>
      <c r="D5887" t="s">
        <v>94</v>
      </c>
      <c r="E5887" t="s">
        <v>169</v>
      </c>
      <c r="F5887" t="s">
        <v>17010</v>
      </c>
      <c r="G5887" t="s">
        <v>149</v>
      </c>
      <c r="H5887" t="s">
        <v>135</v>
      </c>
      <c r="I5887" t="s">
        <v>136</v>
      </c>
      <c r="J5887" t="s">
        <v>137</v>
      </c>
      <c r="K5887" t="s">
        <v>138</v>
      </c>
      <c r="L5887" t="s">
        <v>17011</v>
      </c>
      <c r="M5887" t="s">
        <v>17012</v>
      </c>
      <c r="N5887">
        <v>9.1944444E-2</v>
      </c>
      <c r="O5887">
        <v>1</v>
      </c>
      <c r="P5887">
        <v>247</v>
      </c>
      <c r="Q5887">
        <v>14</v>
      </c>
      <c r="R5887">
        <v>42</v>
      </c>
      <c r="S5887">
        <v>15</v>
      </c>
      <c r="T5887">
        <v>85</v>
      </c>
      <c r="U5887">
        <v>7</v>
      </c>
      <c r="V5887">
        <v>0</v>
      </c>
      <c r="W5887">
        <v>0.11029797886393937</v>
      </c>
      <c r="X5887">
        <v>5.3427624008066292</v>
      </c>
      <c r="Y5887">
        <v>0.1413192816187025</v>
      </c>
      <c r="Z5887">
        <v>0.66473847955858056</v>
      </c>
      <c r="AA5887">
        <v>12.727695974377886</v>
      </c>
      <c r="AB5887">
        <v>3.2316161136292636</v>
      </c>
      <c r="AC5887">
        <v>72.601678387588223</v>
      </c>
      <c r="AD5887">
        <v>0</v>
      </c>
      <c r="AE5887">
        <v>94.820108616443221</v>
      </c>
    </row>
    <row r="5888" spans="1:31" x14ac:dyDescent="0.3">
      <c r="A5888">
        <v>2446035</v>
      </c>
      <c r="B5888">
        <v>1</v>
      </c>
      <c r="C5888" t="s">
        <v>80</v>
      </c>
      <c r="D5888" t="s">
        <v>94</v>
      </c>
      <c r="E5888" t="s">
        <v>141</v>
      </c>
      <c r="F5888" t="s">
        <v>17013</v>
      </c>
      <c r="G5888" t="s">
        <v>1552</v>
      </c>
      <c r="H5888" t="s">
        <v>144</v>
      </c>
      <c r="I5888" t="s">
        <v>136</v>
      </c>
      <c r="J5888" t="s">
        <v>137</v>
      </c>
      <c r="K5888" t="s">
        <v>138</v>
      </c>
      <c r="L5888" t="s">
        <v>17014</v>
      </c>
      <c r="M5888" t="s">
        <v>17015</v>
      </c>
      <c r="N5888">
        <v>5.5541666660000004</v>
      </c>
      <c r="O5888">
        <v>0</v>
      </c>
      <c r="P5888">
        <v>26</v>
      </c>
      <c r="Q5888">
        <v>0</v>
      </c>
      <c r="R5888">
        <v>0</v>
      </c>
      <c r="S5888">
        <v>0</v>
      </c>
      <c r="T5888">
        <v>1</v>
      </c>
      <c r="U5888">
        <v>0</v>
      </c>
      <c r="V5888">
        <v>0</v>
      </c>
      <c r="W5888">
        <v>0</v>
      </c>
      <c r="X5888">
        <v>25.924517841039705</v>
      </c>
      <c r="Y5888">
        <v>0</v>
      </c>
      <c r="Z5888">
        <v>0</v>
      </c>
      <c r="AA5888">
        <v>0</v>
      </c>
      <c r="AB5888">
        <v>0.19150334460035773</v>
      </c>
      <c r="AC5888">
        <v>0</v>
      </c>
      <c r="AD5888">
        <v>0</v>
      </c>
      <c r="AE5888">
        <v>26.116021185640061</v>
      </c>
    </row>
    <row r="5889" spans="1:31" x14ac:dyDescent="0.3">
      <c r="A5889">
        <v>2446367</v>
      </c>
      <c r="B5889">
        <v>1</v>
      </c>
      <c r="C5889" t="s">
        <v>80</v>
      </c>
      <c r="D5889" t="s">
        <v>95</v>
      </c>
      <c r="E5889" t="s">
        <v>284</v>
      </c>
      <c r="F5889" t="s">
        <v>17016</v>
      </c>
      <c r="G5889" t="s">
        <v>149</v>
      </c>
      <c r="H5889" t="s">
        <v>135</v>
      </c>
      <c r="I5889" t="s">
        <v>136</v>
      </c>
      <c r="J5889" t="s">
        <v>137</v>
      </c>
      <c r="K5889" t="s">
        <v>138</v>
      </c>
      <c r="L5889" t="s">
        <v>17017</v>
      </c>
      <c r="M5889" t="s">
        <v>17018</v>
      </c>
      <c r="N5889">
        <v>0.634444444</v>
      </c>
      <c r="O5889">
        <v>0</v>
      </c>
      <c r="P5889">
        <v>5379</v>
      </c>
      <c r="Q5889">
        <v>0</v>
      </c>
      <c r="R5889">
        <v>0</v>
      </c>
      <c r="S5889">
        <v>7</v>
      </c>
      <c r="T5889">
        <v>308</v>
      </c>
      <c r="U5889">
        <v>0</v>
      </c>
      <c r="V5889">
        <v>0</v>
      </c>
      <c r="W5889">
        <v>0</v>
      </c>
      <c r="X5889">
        <v>1016.9815938574225</v>
      </c>
      <c r="Y5889">
        <v>0</v>
      </c>
      <c r="Z5889">
        <v>0</v>
      </c>
      <c r="AA5889">
        <v>436.81322093113357</v>
      </c>
      <c r="AB5889">
        <v>451.17896459975969</v>
      </c>
      <c r="AC5889">
        <v>0</v>
      </c>
      <c r="AD5889">
        <v>0</v>
      </c>
      <c r="AE5889">
        <v>1904.9737793883157</v>
      </c>
    </row>
    <row r="5890" spans="1:31" x14ac:dyDescent="0.3">
      <c r="A5890">
        <v>2446390</v>
      </c>
      <c r="B5890">
        <v>1</v>
      </c>
      <c r="C5890" t="s">
        <v>81</v>
      </c>
      <c r="D5890" t="s">
        <v>128</v>
      </c>
      <c r="E5890" t="s">
        <v>173</v>
      </c>
      <c r="F5890" t="s">
        <v>17019</v>
      </c>
      <c r="G5890" t="s">
        <v>5543</v>
      </c>
      <c r="H5890" t="s">
        <v>144</v>
      </c>
      <c r="I5890" t="s">
        <v>136</v>
      </c>
      <c r="J5890" t="s">
        <v>137</v>
      </c>
      <c r="K5890" t="s">
        <v>138</v>
      </c>
      <c r="L5890" t="s">
        <v>17020</v>
      </c>
      <c r="M5890" t="s">
        <v>17021</v>
      </c>
      <c r="N5890">
        <v>0.97388888799999995</v>
      </c>
      <c r="O5890">
        <v>0</v>
      </c>
      <c r="P5890">
        <v>12</v>
      </c>
      <c r="Q5890">
        <v>0</v>
      </c>
      <c r="R5890">
        <v>0</v>
      </c>
      <c r="S5890">
        <v>0</v>
      </c>
      <c r="T5890">
        <v>0</v>
      </c>
      <c r="U5890">
        <v>0</v>
      </c>
      <c r="V5890">
        <v>0</v>
      </c>
      <c r="W5890">
        <v>0</v>
      </c>
      <c r="X5890">
        <v>3.8355703278231483</v>
      </c>
      <c r="Y5890">
        <v>0</v>
      </c>
      <c r="Z5890">
        <v>0</v>
      </c>
      <c r="AA5890">
        <v>0</v>
      </c>
      <c r="AB5890">
        <v>0</v>
      </c>
      <c r="AC5890">
        <v>0</v>
      </c>
      <c r="AD5890">
        <v>0</v>
      </c>
      <c r="AE5890">
        <v>3.8355703278231483</v>
      </c>
    </row>
    <row r="5891" spans="1:31" x14ac:dyDescent="0.3">
      <c r="A5891">
        <v>2446204</v>
      </c>
      <c r="B5891">
        <v>1</v>
      </c>
      <c r="C5891" t="s">
        <v>80</v>
      </c>
      <c r="D5891" t="s">
        <v>93</v>
      </c>
      <c r="E5891" t="s">
        <v>141</v>
      </c>
      <c r="F5891" t="s">
        <v>17022</v>
      </c>
      <c r="G5891" t="s">
        <v>156</v>
      </c>
      <c r="H5891" t="s">
        <v>144</v>
      </c>
      <c r="I5891" t="s">
        <v>136</v>
      </c>
      <c r="J5891" t="s">
        <v>137</v>
      </c>
      <c r="K5891" t="s">
        <v>138</v>
      </c>
      <c r="L5891" t="s">
        <v>17023</v>
      </c>
      <c r="M5891" t="s">
        <v>17024</v>
      </c>
      <c r="N5891">
        <v>4.7636111110000003</v>
      </c>
      <c r="O5891">
        <v>0</v>
      </c>
      <c r="P5891">
        <v>0</v>
      </c>
      <c r="Q5891">
        <v>0</v>
      </c>
      <c r="R5891">
        <v>3</v>
      </c>
      <c r="S5891">
        <v>0</v>
      </c>
      <c r="T5891">
        <v>2</v>
      </c>
      <c r="U5891">
        <v>0</v>
      </c>
      <c r="V5891">
        <v>0</v>
      </c>
      <c r="W5891">
        <v>0</v>
      </c>
      <c r="X5891">
        <v>0</v>
      </c>
      <c r="Y5891">
        <v>0</v>
      </c>
      <c r="Z5891">
        <v>4.421501343131446</v>
      </c>
      <c r="AA5891">
        <v>0</v>
      </c>
      <c r="AB5891">
        <v>1.2848353963946491E-3</v>
      </c>
      <c r="AC5891">
        <v>0</v>
      </c>
      <c r="AD5891">
        <v>0</v>
      </c>
      <c r="AE5891">
        <v>4.4227861785278408</v>
      </c>
    </row>
    <row r="5892" spans="1:31" x14ac:dyDescent="0.3">
      <c r="A5892">
        <v>2446061</v>
      </c>
      <c r="B5892">
        <v>1</v>
      </c>
      <c r="C5892" t="s">
        <v>80</v>
      </c>
      <c r="D5892" t="s">
        <v>103</v>
      </c>
      <c r="E5892" t="s">
        <v>173</v>
      </c>
      <c r="F5892" t="s">
        <v>17025</v>
      </c>
      <c r="G5892" t="s">
        <v>179</v>
      </c>
      <c r="H5892" t="s">
        <v>144</v>
      </c>
      <c r="I5892" t="s">
        <v>136</v>
      </c>
      <c r="J5892" t="s">
        <v>137</v>
      </c>
      <c r="K5892" t="s">
        <v>138</v>
      </c>
      <c r="L5892" t="s">
        <v>17026</v>
      </c>
      <c r="M5892" t="s">
        <v>17027</v>
      </c>
      <c r="N5892">
        <v>1.362777777</v>
      </c>
      <c r="O5892">
        <v>0</v>
      </c>
      <c r="P5892">
        <v>4</v>
      </c>
      <c r="Q5892">
        <v>0</v>
      </c>
      <c r="R5892">
        <v>0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2.4612549831288364</v>
      </c>
      <c r="Y5892">
        <v>0</v>
      </c>
      <c r="Z5892">
        <v>0</v>
      </c>
      <c r="AA5892">
        <v>0</v>
      </c>
      <c r="AB5892">
        <v>0</v>
      </c>
      <c r="AC5892">
        <v>0</v>
      </c>
      <c r="AD5892">
        <v>0</v>
      </c>
      <c r="AE5892">
        <v>2.4612549831288364</v>
      </c>
    </row>
    <row r="5893" spans="1:31" x14ac:dyDescent="0.3">
      <c r="A5893">
        <v>2446433</v>
      </c>
      <c r="B5893">
        <v>1</v>
      </c>
      <c r="C5893" t="s">
        <v>80</v>
      </c>
      <c r="D5893" t="s">
        <v>82</v>
      </c>
      <c r="E5893" t="s">
        <v>173</v>
      </c>
      <c r="F5893" t="s">
        <v>17028</v>
      </c>
      <c r="G5893" t="s">
        <v>175</v>
      </c>
      <c r="H5893" t="s">
        <v>144</v>
      </c>
      <c r="I5893" t="s">
        <v>136</v>
      </c>
      <c r="J5893" t="s">
        <v>137</v>
      </c>
      <c r="K5893" t="s">
        <v>138</v>
      </c>
      <c r="L5893" t="s">
        <v>17029</v>
      </c>
      <c r="M5893" t="s">
        <v>17030</v>
      </c>
      <c r="N5893">
        <v>3.235833333</v>
      </c>
      <c r="O5893">
        <v>0</v>
      </c>
      <c r="P5893">
        <v>3</v>
      </c>
      <c r="Q5893">
        <v>0</v>
      </c>
      <c r="R5893">
        <v>0</v>
      </c>
      <c r="S5893">
        <v>0</v>
      </c>
      <c r="T5893">
        <v>0</v>
      </c>
      <c r="U5893">
        <v>0</v>
      </c>
      <c r="V5893">
        <v>0</v>
      </c>
      <c r="W5893">
        <v>0</v>
      </c>
      <c r="X5893">
        <v>3.2785767902361966</v>
      </c>
      <c r="Y5893">
        <v>0</v>
      </c>
      <c r="Z5893">
        <v>0</v>
      </c>
      <c r="AA5893">
        <v>0</v>
      </c>
      <c r="AB5893">
        <v>0</v>
      </c>
      <c r="AC5893">
        <v>0</v>
      </c>
      <c r="AD5893">
        <v>0</v>
      </c>
      <c r="AE5893">
        <v>3.2785767902361966</v>
      </c>
    </row>
    <row r="5894" spans="1:31" x14ac:dyDescent="0.3">
      <c r="A5894">
        <v>2446055</v>
      </c>
      <c r="B5894">
        <v>1</v>
      </c>
      <c r="C5894" t="s">
        <v>80</v>
      </c>
      <c r="D5894" t="s">
        <v>82</v>
      </c>
      <c r="E5894" t="s">
        <v>159</v>
      </c>
      <c r="F5894" t="s">
        <v>17031</v>
      </c>
      <c r="G5894" t="s">
        <v>7891</v>
      </c>
      <c r="H5894" t="s">
        <v>144</v>
      </c>
      <c r="I5894" t="s">
        <v>136</v>
      </c>
      <c r="J5894" t="s">
        <v>137</v>
      </c>
      <c r="K5894" t="s">
        <v>162</v>
      </c>
      <c r="L5894" t="s">
        <v>17032</v>
      </c>
      <c r="M5894" t="s">
        <v>17033</v>
      </c>
      <c r="N5894">
        <v>4.9755555549999997</v>
      </c>
      <c r="O5894">
        <v>0</v>
      </c>
      <c r="P5894">
        <v>2</v>
      </c>
      <c r="Q5894">
        <v>0</v>
      </c>
      <c r="R5894">
        <v>0</v>
      </c>
      <c r="S5894">
        <v>0</v>
      </c>
      <c r="T5894">
        <v>498</v>
      </c>
      <c r="U5894">
        <v>0</v>
      </c>
      <c r="V5894">
        <v>0</v>
      </c>
      <c r="W5894">
        <v>0</v>
      </c>
      <c r="X5894">
        <v>2.6854016190192591</v>
      </c>
      <c r="Y5894">
        <v>0</v>
      </c>
      <c r="Z5894">
        <v>0</v>
      </c>
      <c r="AA5894">
        <v>0</v>
      </c>
      <c r="AB5894">
        <v>1591.7741827621046</v>
      </c>
      <c r="AC5894">
        <v>0</v>
      </c>
      <c r="AD5894">
        <v>0</v>
      </c>
      <c r="AE5894">
        <v>1594.4595843811239</v>
      </c>
    </row>
    <row r="5895" spans="1:31" x14ac:dyDescent="0.3">
      <c r="A5895">
        <v>2446098</v>
      </c>
      <c r="B5895">
        <v>1</v>
      </c>
      <c r="C5895" t="s">
        <v>80</v>
      </c>
      <c r="D5895" t="s">
        <v>105</v>
      </c>
      <c r="E5895" t="s">
        <v>132</v>
      </c>
      <c r="F5895" t="s">
        <v>17034</v>
      </c>
      <c r="G5895" t="s">
        <v>226</v>
      </c>
      <c r="H5895" t="s">
        <v>135</v>
      </c>
      <c r="I5895" t="s">
        <v>136</v>
      </c>
      <c r="J5895" t="s">
        <v>137</v>
      </c>
      <c r="K5895" t="s">
        <v>162</v>
      </c>
      <c r="L5895" t="s">
        <v>17035</v>
      </c>
      <c r="M5895" t="s">
        <v>17036</v>
      </c>
      <c r="N5895">
        <v>8.5705555550000003</v>
      </c>
      <c r="O5895">
        <v>2</v>
      </c>
      <c r="P5895">
        <v>133</v>
      </c>
      <c r="Q5895">
        <v>5</v>
      </c>
      <c r="R5895">
        <v>3</v>
      </c>
      <c r="S5895">
        <v>7</v>
      </c>
      <c r="T5895">
        <v>41</v>
      </c>
      <c r="U5895">
        <v>0</v>
      </c>
      <c r="V5895">
        <v>0</v>
      </c>
      <c r="W5895">
        <v>7.3605165876035805</v>
      </c>
      <c r="X5895">
        <v>409.41889818612066</v>
      </c>
      <c r="Y5895">
        <v>418.033913210202</v>
      </c>
      <c r="Z5895">
        <v>4.5864876635104777</v>
      </c>
      <c r="AA5895">
        <v>613.05482109625223</v>
      </c>
      <c r="AB5895">
        <v>343.95776403837942</v>
      </c>
      <c r="AC5895">
        <v>0</v>
      </c>
      <c r="AD5895">
        <v>0</v>
      </c>
      <c r="AE5895">
        <v>1796.4124007820683</v>
      </c>
    </row>
    <row r="5896" spans="1:31" x14ac:dyDescent="0.3">
      <c r="A5896">
        <v>2446356</v>
      </c>
      <c r="B5896">
        <v>1</v>
      </c>
      <c r="C5896" t="s">
        <v>80</v>
      </c>
      <c r="D5896" t="s">
        <v>95</v>
      </c>
      <c r="E5896" t="s">
        <v>169</v>
      </c>
      <c r="F5896" t="s">
        <v>17037</v>
      </c>
      <c r="G5896" t="s">
        <v>381</v>
      </c>
      <c r="H5896" t="s">
        <v>135</v>
      </c>
      <c r="I5896" t="s">
        <v>136</v>
      </c>
      <c r="J5896" t="s">
        <v>137</v>
      </c>
      <c r="K5896" t="s">
        <v>138</v>
      </c>
      <c r="L5896" t="s">
        <v>17038</v>
      </c>
      <c r="M5896" t="s">
        <v>17039</v>
      </c>
      <c r="N5896">
        <v>0.63416666600000005</v>
      </c>
      <c r="O5896">
        <v>0</v>
      </c>
      <c r="P5896">
        <v>995</v>
      </c>
      <c r="Q5896">
        <v>0</v>
      </c>
      <c r="R5896">
        <v>0</v>
      </c>
      <c r="S5896">
        <v>2</v>
      </c>
      <c r="T5896">
        <v>26</v>
      </c>
      <c r="U5896">
        <v>0</v>
      </c>
      <c r="V5896">
        <v>0</v>
      </c>
      <c r="W5896">
        <v>0</v>
      </c>
      <c r="X5896">
        <v>169.91090131732918</v>
      </c>
      <c r="Y5896">
        <v>0</v>
      </c>
      <c r="Z5896">
        <v>0</v>
      </c>
      <c r="AA5896">
        <v>105.854575142808</v>
      </c>
      <c r="AB5896">
        <v>56.481861517611925</v>
      </c>
      <c r="AC5896">
        <v>0</v>
      </c>
      <c r="AD5896">
        <v>0</v>
      </c>
      <c r="AE5896">
        <v>332.24733797774911</v>
      </c>
    </row>
    <row r="5897" spans="1:31" x14ac:dyDescent="0.3">
      <c r="A5897">
        <v>2446024</v>
      </c>
      <c r="B5897">
        <v>1</v>
      </c>
      <c r="C5897" t="s">
        <v>80</v>
      </c>
      <c r="D5897" t="s">
        <v>95</v>
      </c>
      <c r="E5897" t="s">
        <v>132</v>
      </c>
      <c r="F5897" t="s">
        <v>14463</v>
      </c>
      <c r="G5897" t="s">
        <v>226</v>
      </c>
      <c r="H5897" t="s">
        <v>135</v>
      </c>
      <c r="I5897" t="s">
        <v>136</v>
      </c>
      <c r="J5897" t="s">
        <v>137</v>
      </c>
      <c r="K5897" t="s">
        <v>162</v>
      </c>
      <c r="L5897" t="s">
        <v>17040</v>
      </c>
      <c r="M5897" t="s">
        <v>17041</v>
      </c>
      <c r="N5897">
        <v>1.124166666</v>
      </c>
      <c r="O5897">
        <v>0</v>
      </c>
      <c r="P5897">
        <v>0</v>
      </c>
      <c r="Q5897">
        <v>0</v>
      </c>
      <c r="R5897">
        <v>0</v>
      </c>
      <c r="S5897">
        <v>8</v>
      </c>
      <c r="T5897">
        <v>1</v>
      </c>
      <c r="U5897">
        <v>0</v>
      </c>
      <c r="V5897">
        <v>0</v>
      </c>
      <c r="W5897">
        <v>0</v>
      </c>
      <c r="X5897">
        <v>0</v>
      </c>
      <c r="Y5897">
        <v>0</v>
      </c>
      <c r="Z5897">
        <v>0</v>
      </c>
      <c r="AA5897">
        <v>108.85374456216398</v>
      </c>
      <c r="AB5897">
        <v>21.946912493043143</v>
      </c>
      <c r="AC5897">
        <v>0</v>
      </c>
      <c r="AD5897">
        <v>0</v>
      </c>
      <c r="AE5897">
        <v>130.80065705520713</v>
      </c>
    </row>
    <row r="5898" spans="1:31" x14ac:dyDescent="0.3">
      <c r="A5898">
        <v>2446233</v>
      </c>
      <c r="B5898">
        <v>1</v>
      </c>
      <c r="C5898" t="s">
        <v>80</v>
      </c>
      <c r="D5898" t="s">
        <v>110</v>
      </c>
      <c r="E5898" t="s">
        <v>147</v>
      </c>
      <c r="F5898" t="s">
        <v>17042</v>
      </c>
      <c r="G5898" t="s">
        <v>226</v>
      </c>
      <c r="H5898" t="s">
        <v>135</v>
      </c>
      <c r="I5898" t="s">
        <v>136</v>
      </c>
      <c r="J5898" t="s">
        <v>137</v>
      </c>
      <c r="K5898" t="s">
        <v>162</v>
      </c>
      <c r="L5898" t="s">
        <v>17043</v>
      </c>
      <c r="M5898" t="s">
        <v>17044</v>
      </c>
      <c r="N5898">
        <v>2.8177777769999999</v>
      </c>
      <c r="O5898">
        <v>0</v>
      </c>
      <c r="P5898">
        <v>2739</v>
      </c>
      <c r="Q5898">
        <v>0</v>
      </c>
      <c r="R5898">
        <v>0</v>
      </c>
      <c r="S5898">
        <v>0</v>
      </c>
      <c r="T5898">
        <v>185</v>
      </c>
      <c r="U5898">
        <v>0</v>
      </c>
      <c r="V5898">
        <v>1</v>
      </c>
      <c r="W5898">
        <v>0</v>
      </c>
      <c r="X5898">
        <v>2664.9814587334581</v>
      </c>
      <c r="Y5898">
        <v>0</v>
      </c>
      <c r="Z5898">
        <v>0</v>
      </c>
      <c r="AA5898">
        <v>0</v>
      </c>
      <c r="AB5898">
        <v>578.67677810294595</v>
      </c>
      <c r="AC5898">
        <v>0</v>
      </c>
      <c r="AD5898">
        <v>0</v>
      </c>
      <c r="AE5898">
        <v>3243.6582368364043</v>
      </c>
    </row>
    <row r="5899" spans="1:31" x14ac:dyDescent="0.3">
      <c r="A5899">
        <v>2446170</v>
      </c>
      <c r="B5899">
        <v>1</v>
      </c>
      <c r="C5899" t="s">
        <v>80</v>
      </c>
      <c r="D5899" t="s">
        <v>104</v>
      </c>
      <c r="E5899" t="s">
        <v>132</v>
      </c>
      <c r="F5899" t="s">
        <v>17045</v>
      </c>
      <c r="G5899" t="s">
        <v>149</v>
      </c>
      <c r="H5899" t="s">
        <v>135</v>
      </c>
      <c r="I5899" t="s">
        <v>136</v>
      </c>
      <c r="J5899" t="s">
        <v>137</v>
      </c>
      <c r="K5899" t="s">
        <v>138</v>
      </c>
      <c r="L5899" t="s">
        <v>17046</v>
      </c>
      <c r="M5899" t="s">
        <v>17047</v>
      </c>
      <c r="N5899">
        <v>2.7144444440000002</v>
      </c>
      <c r="O5899">
        <v>0</v>
      </c>
      <c r="P5899">
        <v>32</v>
      </c>
      <c r="Q5899">
        <v>0</v>
      </c>
      <c r="R5899">
        <v>59</v>
      </c>
      <c r="S5899">
        <v>2</v>
      </c>
      <c r="T5899">
        <v>14</v>
      </c>
      <c r="U5899">
        <v>4</v>
      </c>
      <c r="V5899">
        <v>0</v>
      </c>
      <c r="W5899">
        <v>0</v>
      </c>
      <c r="X5899">
        <v>24.395560051373078</v>
      </c>
      <c r="Y5899">
        <v>0</v>
      </c>
      <c r="Z5899">
        <v>48.396734088176345</v>
      </c>
      <c r="AA5899">
        <v>80.249322289675121</v>
      </c>
      <c r="AB5899">
        <v>27.241256269348828</v>
      </c>
      <c r="AC5899">
        <v>2989.8908980335173</v>
      </c>
      <c r="AD5899">
        <v>0</v>
      </c>
      <c r="AE5899">
        <v>3170.1737707320908</v>
      </c>
    </row>
    <row r="5900" spans="1:31" x14ac:dyDescent="0.3">
      <c r="A5900">
        <v>2445978</v>
      </c>
      <c r="B5900">
        <v>1</v>
      </c>
      <c r="C5900" t="s">
        <v>81</v>
      </c>
      <c r="D5900" t="s">
        <v>120</v>
      </c>
      <c r="E5900" t="s">
        <v>159</v>
      </c>
      <c r="F5900" t="s">
        <v>17048</v>
      </c>
      <c r="G5900" t="s">
        <v>725</v>
      </c>
      <c r="H5900" t="s">
        <v>144</v>
      </c>
      <c r="I5900" t="s">
        <v>136</v>
      </c>
      <c r="J5900" t="s">
        <v>137</v>
      </c>
      <c r="K5900" t="s">
        <v>138</v>
      </c>
      <c r="L5900" t="s">
        <v>17049</v>
      </c>
      <c r="M5900" t="s">
        <v>17050</v>
      </c>
      <c r="N5900">
        <v>0.62333333300000004</v>
      </c>
      <c r="O5900">
        <v>0</v>
      </c>
      <c r="P5900">
        <v>304</v>
      </c>
      <c r="Q5900">
        <v>0</v>
      </c>
      <c r="R5900">
        <v>0</v>
      </c>
      <c r="S5900">
        <v>0</v>
      </c>
      <c r="T5900">
        <v>6</v>
      </c>
      <c r="U5900">
        <v>0</v>
      </c>
      <c r="V5900">
        <v>0</v>
      </c>
      <c r="W5900">
        <v>0</v>
      </c>
      <c r="X5900">
        <v>48.97343290112331</v>
      </c>
      <c r="Y5900">
        <v>0</v>
      </c>
      <c r="Z5900">
        <v>0</v>
      </c>
      <c r="AA5900">
        <v>0</v>
      </c>
      <c r="AB5900">
        <v>1.9155392305321624</v>
      </c>
      <c r="AC5900">
        <v>0</v>
      </c>
      <c r="AD5900">
        <v>0</v>
      </c>
      <c r="AE5900">
        <v>50.888972131655471</v>
      </c>
    </row>
    <row r="5901" spans="1:31" x14ac:dyDescent="0.3">
      <c r="A5901">
        <v>2446419</v>
      </c>
      <c r="B5901">
        <v>1</v>
      </c>
      <c r="C5901" t="s">
        <v>81</v>
      </c>
      <c r="D5901" t="s">
        <v>128</v>
      </c>
      <c r="E5901" t="s">
        <v>173</v>
      </c>
      <c r="F5901" t="s">
        <v>17051</v>
      </c>
      <c r="G5901" t="s">
        <v>175</v>
      </c>
      <c r="H5901" t="s">
        <v>144</v>
      </c>
      <c r="I5901" t="s">
        <v>136</v>
      </c>
      <c r="J5901" t="s">
        <v>137</v>
      </c>
      <c r="K5901" t="s">
        <v>138</v>
      </c>
      <c r="L5901" t="s">
        <v>17052</v>
      </c>
      <c r="M5901" t="s">
        <v>17053</v>
      </c>
      <c r="N5901">
        <v>0.97722222199999997</v>
      </c>
      <c r="O5901">
        <v>0</v>
      </c>
      <c r="P5901">
        <v>3</v>
      </c>
      <c r="Q5901">
        <v>0</v>
      </c>
      <c r="R5901">
        <v>0</v>
      </c>
      <c r="S5901">
        <v>0</v>
      </c>
      <c r="T5901">
        <v>0</v>
      </c>
      <c r="U5901">
        <v>0</v>
      </c>
      <c r="V5901">
        <v>0</v>
      </c>
      <c r="W5901">
        <v>0</v>
      </c>
      <c r="X5901">
        <v>1.7982321045381036</v>
      </c>
      <c r="Y5901">
        <v>0</v>
      </c>
      <c r="Z5901">
        <v>0</v>
      </c>
      <c r="AA5901">
        <v>0</v>
      </c>
      <c r="AB5901">
        <v>0</v>
      </c>
      <c r="AC5901">
        <v>0</v>
      </c>
      <c r="AD5901">
        <v>0</v>
      </c>
      <c r="AE5901">
        <v>1.7982321045381036</v>
      </c>
    </row>
    <row r="5902" spans="1:31" x14ac:dyDescent="0.3">
      <c r="A5902">
        <v>2446107</v>
      </c>
      <c r="B5902">
        <v>1</v>
      </c>
      <c r="C5902" t="s">
        <v>80</v>
      </c>
      <c r="D5902" t="s">
        <v>93</v>
      </c>
      <c r="E5902" t="s">
        <v>159</v>
      </c>
      <c r="F5902" t="s">
        <v>17054</v>
      </c>
      <c r="G5902" t="s">
        <v>143</v>
      </c>
      <c r="H5902" t="s">
        <v>144</v>
      </c>
      <c r="I5902" t="s">
        <v>136</v>
      </c>
      <c r="J5902" t="s">
        <v>137</v>
      </c>
      <c r="K5902" t="s">
        <v>138</v>
      </c>
      <c r="L5902" t="s">
        <v>17055</v>
      </c>
      <c r="M5902" t="s">
        <v>17056</v>
      </c>
      <c r="N5902">
        <v>0.65194444399999996</v>
      </c>
      <c r="O5902">
        <v>0</v>
      </c>
      <c r="P5902">
        <v>72</v>
      </c>
      <c r="Q5902">
        <v>0</v>
      </c>
      <c r="R5902">
        <v>0</v>
      </c>
      <c r="S5902">
        <v>0</v>
      </c>
      <c r="T5902">
        <v>4</v>
      </c>
      <c r="U5902">
        <v>0</v>
      </c>
      <c r="V5902">
        <v>0</v>
      </c>
      <c r="W5902">
        <v>0</v>
      </c>
      <c r="X5902">
        <v>3.2064268242264795</v>
      </c>
      <c r="Y5902">
        <v>0</v>
      </c>
      <c r="Z5902">
        <v>0</v>
      </c>
      <c r="AA5902">
        <v>0</v>
      </c>
      <c r="AB5902">
        <v>0.24216157771192109</v>
      </c>
      <c r="AC5902">
        <v>0</v>
      </c>
      <c r="AD5902">
        <v>0</v>
      </c>
      <c r="AE5902">
        <v>3.4485884019384008</v>
      </c>
    </row>
    <row r="5903" spans="1:31" x14ac:dyDescent="0.3">
      <c r="A5903">
        <v>2446130</v>
      </c>
      <c r="B5903">
        <v>1</v>
      </c>
      <c r="C5903" t="s">
        <v>80</v>
      </c>
      <c r="D5903" t="s">
        <v>87</v>
      </c>
      <c r="E5903" t="s">
        <v>141</v>
      </c>
      <c r="F5903" t="s">
        <v>17057</v>
      </c>
      <c r="G5903" t="s">
        <v>410</v>
      </c>
      <c r="H5903" t="s">
        <v>144</v>
      </c>
      <c r="I5903" t="s">
        <v>136</v>
      </c>
      <c r="J5903" t="s">
        <v>137</v>
      </c>
      <c r="K5903" t="s">
        <v>138</v>
      </c>
      <c r="L5903" t="s">
        <v>17058</v>
      </c>
      <c r="M5903" t="s">
        <v>17059</v>
      </c>
      <c r="N5903">
        <v>1.822777777</v>
      </c>
      <c r="O5903">
        <v>0</v>
      </c>
      <c r="P5903">
        <v>66</v>
      </c>
      <c r="Q5903">
        <v>0</v>
      </c>
      <c r="R5903">
        <v>0</v>
      </c>
      <c r="S5903">
        <v>0</v>
      </c>
      <c r="T5903">
        <v>18</v>
      </c>
      <c r="U5903">
        <v>0</v>
      </c>
      <c r="V5903">
        <v>0</v>
      </c>
      <c r="W5903">
        <v>0</v>
      </c>
      <c r="X5903">
        <v>56.935282760655042</v>
      </c>
      <c r="Y5903">
        <v>0</v>
      </c>
      <c r="Z5903">
        <v>0</v>
      </c>
      <c r="AA5903">
        <v>0</v>
      </c>
      <c r="AB5903">
        <v>13.247681502261136</v>
      </c>
      <c r="AC5903">
        <v>0</v>
      </c>
      <c r="AD5903">
        <v>0</v>
      </c>
      <c r="AE5903">
        <v>70.182964262916173</v>
      </c>
    </row>
    <row r="5904" spans="1:31" x14ac:dyDescent="0.3">
      <c r="A5904">
        <v>2446436</v>
      </c>
      <c r="B5904">
        <v>1</v>
      </c>
      <c r="C5904" t="s">
        <v>80</v>
      </c>
      <c r="D5904" t="s">
        <v>90</v>
      </c>
      <c r="E5904" t="s">
        <v>159</v>
      </c>
      <c r="F5904" t="s">
        <v>17060</v>
      </c>
      <c r="G5904" t="s">
        <v>366</v>
      </c>
      <c r="H5904" t="s">
        <v>144</v>
      </c>
      <c r="I5904" t="s">
        <v>136</v>
      </c>
      <c r="J5904" t="s">
        <v>137</v>
      </c>
      <c r="K5904" t="s">
        <v>138</v>
      </c>
      <c r="L5904" t="s">
        <v>17061</v>
      </c>
      <c r="M5904" t="s">
        <v>17062</v>
      </c>
      <c r="N5904">
        <v>0.51361111100000001</v>
      </c>
      <c r="O5904">
        <v>0</v>
      </c>
      <c r="P5904">
        <v>593</v>
      </c>
      <c r="Q5904">
        <v>0</v>
      </c>
      <c r="R5904">
        <v>0</v>
      </c>
      <c r="S5904">
        <v>0</v>
      </c>
      <c r="T5904">
        <v>20</v>
      </c>
      <c r="U5904">
        <v>0</v>
      </c>
      <c r="V5904">
        <v>0</v>
      </c>
      <c r="W5904">
        <v>0</v>
      </c>
      <c r="X5904">
        <v>114.6859946310383</v>
      </c>
      <c r="Y5904">
        <v>0</v>
      </c>
      <c r="Z5904">
        <v>0</v>
      </c>
      <c r="AA5904">
        <v>0</v>
      </c>
      <c r="AB5904">
        <v>4.7464735582272803</v>
      </c>
      <c r="AC5904">
        <v>0</v>
      </c>
      <c r="AD5904">
        <v>0</v>
      </c>
      <c r="AE5904">
        <v>119.43246818926558</v>
      </c>
    </row>
    <row r="5905" spans="1:31" x14ac:dyDescent="0.3">
      <c r="A5905">
        <v>2446064</v>
      </c>
      <c r="B5905">
        <v>1</v>
      </c>
      <c r="C5905" t="s">
        <v>80</v>
      </c>
      <c r="D5905" t="s">
        <v>111</v>
      </c>
      <c r="E5905" t="s">
        <v>132</v>
      </c>
      <c r="F5905" t="s">
        <v>17063</v>
      </c>
      <c r="G5905" t="s">
        <v>381</v>
      </c>
      <c r="H5905" t="s">
        <v>135</v>
      </c>
      <c r="I5905" t="s">
        <v>660</v>
      </c>
      <c r="J5905" t="s">
        <v>137</v>
      </c>
      <c r="K5905" t="s">
        <v>138</v>
      </c>
      <c r="L5905" t="s">
        <v>17064</v>
      </c>
      <c r="M5905" t="s">
        <v>17065</v>
      </c>
      <c r="N5905">
        <v>1.5277776999999999E-2</v>
      </c>
      <c r="O5905">
        <v>0</v>
      </c>
      <c r="P5905">
        <v>7293</v>
      </c>
      <c r="Q5905">
        <v>0</v>
      </c>
      <c r="R5905">
        <v>1</v>
      </c>
      <c r="S5905">
        <v>15</v>
      </c>
      <c r="T5905">
        <v>634</v>
      </c>
      <c r="U5905">
        <v>0</v>
      </c>
      <c r="V5905">
        <v>2</v>
      </c>
      <c r="W5905">
        <v>0</v>
      </c>
      <c r="X5905">
        <v>34.928270701209243</v>
      </c>
      <c r="Y5905">
        <v>0</v>
      </c>
      <c r="Z5905">
        <v>1.5918971707847937E-2</v>
      </c>
      <c r="AA5905">
        <v>89.21568104405533</v>
      </c>
      <c r="AB5905">
        <v>19.937480435678282</v>
      </c>
      <c r="AC5905">
        <v>0</v>
      </c>
      <c r="AD5905">
        <v>2.8232691242055332</v>
      </c>
      <c r="AE5905">
        <v>146.92062027685623</v>
      </c>
    </row>
    <row r="5906" spans="1:31" x14ac:dyDescent="0.3">
      <c r="A5906">
        <v>2446207</v>
      </c>
      <c r="B5906">
        <v>1</v>
      </c>
      <c r="C5906" t="s">
        <v>80</v>
      </c>
      <c r="D5906" t="s">
        <v>105</v>
      </c>
      <c r="E5906" t="s">
        <v>173</v>
      </c>
      <c r="F5906" t="s">
        <v>17066</v>
      </c>
      <c r="G5906" t="s">
        <v>461</v>
      </c>
      <c r="H5906" t="s">
        <v>144</v>
      </c>
      <c r="I5906" t="s">
        <v>136</v>
      </c>
      <c r="J5906" t="s">
        <v>137</v>
      </c>
      <c r="K5906" t="s">
        <v>138</v>
      </c>
      <c r="L5906" t="s">
        <v>17067</v>
      </c>
      <c r="M5906" t="s">
        <v>17068</v>
      </c>
      <c r="N5906">
        <v>1.1655555550000001</v>
      </c>
      <c r="O5906">
        <v>0</v>
      </c>
      <c r="P5906">
        <v>0</v>
      </c>
      <c r="Q5906">
        <v>0</v>
      </c>
      <c r="R5906">
        <v>2</v>
      </c>
      <c r="S5906">
        <v>0</v>
      </c>
      <c r="T5906">
        <v>0</v>
      </c>
      <c r="U5906">
        <v>0</v>
      </c>
      <c r="V5906">
        <v>0</v>
      </c>
      <c r="W5906">
        <v>0</v>
      </c>
      <c r="X5906">
        <v>0</v>
      </c>
      <c r="Y5906">
        <v>0</v>
      </c>
      <c r="Z5906">
        <v>3.1011136069419347E-2</v>
      </c>
      <c r="AA5906">
        <v>0</v>
      </c>
      <c r="AB5906">
        <v>0</v>
      </c>
      <c r="AC5906">
        <v>0</v>
      </c>
      <c r="AD5906">
        <v>0</v>
      </c>
      <c r="AE5906">
        <v>3.1011136069419347E-2</v>
      </c>
    </row>
    <row r="5907" spans="1:31" x14ac:dyDescent="0.3">
      <c r="A5907">
        <v>2446399</v>
      </c>
      <c r="B5907">
        <v>1</v>
      </c>
      <c r="C5907" t="s">
        <v>80</v>
      </c>
      <c r="D5907" t="s">
        <v>96</v>
      </c>
      <c r="E5907" t="s">
        <v>141</v>
      </c>
      <c r="F5907" t="s">
        <v>2887</v>
      </c>
      <c r="G5907" t="s">
        <v>156</v>
      </c>
      <c r="H5907" t="s">
        <v>144</v>
      </c>
      <c r="I5907" t="s">
        <v>136</v>
      </c>
      <c r="J5907" t="s">
        <v>137</v>
      </c>
      <c r="K5907" t="s">
        <v>138</v>
      </c>
      <c r="L5907" t="s">
        <v>17069</v>
      </c>
      <c r="M5907" t="s">
        <v>17070</v>
      </c>
      <c r="N5907">
        <v>2.1063888880000001</v>
      </c>
      <c r="O5907">
        <v>0</v>
      </c>
      <c r="P5907">
        <v>52</v>
      </c>
      <c r="Q5907">
        <v>0</v>
      </c>
      <c r="R5907">
        <v>0</v>
      </c>
      <c r="S5907">
        <v>0</v>
      </c>
      <c r="T5907">
        <v>2</v>
      </c>
      <c r="U5907">
        <v>0</v>
      </c>
      <c r="V5907">
        <v>0</v>
      </c>
      <c r="W5907">
        <v>0</v>
      </c>
      <c r="X5907">
        <v>89.323101026246803</v>
      </c>
      <c r="Y5907">
        <v>0</v>
      </c>
      <c r="Z5907">
        <v>0</v>
      </c>
      <c r="AA5907">
        <v>0</v>
      </c>
      <c r="AB5907">
        <v>1.9564705962346991</v>
      </c>
      <c r="AC5907">
        <v>0</v>
      </c>
      <c r="AD5907">
        <v>0</v>
      </c>
      <c r="AE5907">
        <v>91.279571622481498</v>
      </c>
    </row>
    <row r="5908" spans="1:31" x14ac:dyDescent="0.3">
      <c r="A5908">
        <v>2446044</v>
      </c>
      <c r="B5908">
        <v>1</v>
      </c>
      <c r="C5908" t="s">
        <v>80</v>
      </c>
      <c r="D5908" t="s">
        <v>100</v>
      </c>
      <c r="E5908" t="s">
        <v>173</v>
      </c>
      <c r="F5908" t="s">
        <v>17071</v>
      </c>
      <c r="G5908" t="s">
        <v>461</v>
      </c>
      <c r="H5908" t="s">
        <v>144</v>
      </c>
      <c r="I5908" t="s">
        <v>136</v>
      </c>
      <c r="J5908" t="s">
        <v>137</v>
      </c>
      <c r="K5908" t="s">
        <v>138</v>
      </c>
      <c r="L5908" t="s">
        <v>17072</v>
      </c>
      <c r="M5908" t="s">
        <v>17073</v>
      </c>
      <c r="N5908">
        <v>0.74944444399999999</v>
      </c>
      <c r="O5908">
        <v>0</v>
      </c>
      <c r="P5908">
        <v>4</v>
      </c>
      <c r="Q5908">
        <v>0</v>
      </c>
      <c r="R5908">
        <v>0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1.0956949366330806</v>
      </c>
      <c r="Y5908">
        <v>0</v>
      </c>
      <c r="Z5908">
        <v>0</v>
      </c>
      <c r="AA5908">
        <v>0</v>
      </c>
      <c r="AB5908">
        <v>0</v>
      </c>
      <c r="AC5908">
        <v>0</v>
      </c>
      <c r="AD5908">
        <v>0</v>
      </c>
      <c r="AE5908">
        <v>1.0956949366330806</v>
      </c>
    </row>
    <row r="5909" spans="1:31" x14ac:dyDescent="0.3">
      <c r="A5909">
        <v>2446213</v>
      </c>
      <c r="B5909">
        <v>1</v>
      </c>
      <c r="C5909" t="s">
        <v>81</v>
      </c>
      <c r="D5909" t="s">
        <v>116</v>
      </c>
      <c r="E5909" t="s">
        <v>169</v>
      </c>
      <c r="F5909" t="s">
        <v>16129</v>
      </c>
      <c r="G5909" t="s">
        <v>149</v>
      </c>
      <c r="H5909" t="s">
        <v>135</v>
      </c>
      <c r="I5909" t="s">
        <v>136</v>
      </c>
      <c r="J5909" t="s">
        <v>137</v>
      </c>
      <c r="K5909" t="s">
        <v>138</v>
      </c>
      <c r="L5909" t="s">
        <v>17074</v>
      </c>
      <c r="M5909" t="s">
        <v>17075</v>
      </c>
      <c r="N5909">
        <v>0.174166666</v>
      </c>
      <c r="O5909">
        <v>3</v>
      </c>
      <c r="P5909">
        <v>433</v>
      </c>
      <c r="Q5909">
        <v>19</v>
      </c>
      <c r="R5909">
        <v>23</v>
      </c>
      <c r="S5909">
        <v>16</v>
      </c>
      <c r="T5909">
        <v>27</v>
      </c>
      <c r="U5909">
        <v>1</v>
      </c>
      <c r="V5909">
        <v>0</v>
      </c>
      <c r="W5909">
        <v>0.10711991369400961</v>
      </c>
      <c r="X5909">
        <v>12.178442899575428</v>
      </c>
      <c r="Y5909">
        <v>1.2534670763118703</v>
      </c>
      <c r="Z5909">
        <v>0.22585924731091583</v>
      </c>
      <c r="AA5909">
        <v>32.906468670243832</v>
      </c>
      <c r="AB5909">
        <v>1.2993597248286939</v>
      </c>
      <c r="AC5909">
        <v>0.39642163583953755</v>
      </c>
      <c r="AD5909">
        <v>0</v>
      </c>
      <c r="AE5909">
        <v>48.367139167804289</v>
      </c>
    </row>
    <row r="5910" spans="1:31" x14ac:dyDescent="0.3">
      <c r="A5910">
        <v>2446167</v>
      </c>
      <c r="B5910">
        <v>1</v>
      </c>
      <c r="C5910" t="s">
        <v>80</v>
      </c>
      <c r="D5910" t="s">
        <v>106</v>
      </c>
      <c r="E5910" t="s">
        <v>159</v>
      </c>
      <c r="F5910" t="s">
        <v>17076</v>
      </c>
      <c r="G5910" t="s">
        <v>725</v>
      </c>
      <c r="H5910" t="s">
        <v>144</v>
      </c>
      <c r="I5910" t="s">
        <v>136</v>
      </c>
      <c r="J5910" t="s">
        <v>137</v>
      </c>
      <c r="K5910" t="s">
        <v>138</v>
      </c>
      <c r="L5910" t="s">
        <v>17077</v>
      </c>
      <c r="M5910" t="s">
        <v>17078</v>
      </c>
      <c r="N5910">
        <v>2.755833333</v>
      </c>
      <c r="O5910">
        <v>0</v>
      </c>
      <c r="P5910">
        <v>0</v>
      </c>
      <c r="Q5910">
        <v>0</v>
      </c>
      <c r="R5910">
        <v>14</v>
      </c>
      <c r="S5910">
        <v>0</v>
      </c>
      <c r="T5910">
        <v>1</v>
      </c>
      <c r="U5910">
        <v>0</v>
      </c>
      <c r="V5910">
        <v>0</v>
      </c>
      <c r="W5910">
        <v>0</v>
      </c>
      <c r="X5910">
        <v>0</v>
      </c>
      <c r="Y5910">
        <v>0</v>
      </c>
      <c r="Z5910">
        <v>6.5235754489788542</v>
      </c>
      <c r="AA5910">
        <v>0</v>
      </c>
      <c r="AB5910">
        <v>8.5808463997239119</v>
      </c>
      <c r="AC5910">
        <v>0</v>
      </c>
      <c r="AD5910">
        <v>0</v>
      </c>
      <c r="AE5910">
        <v>15.104421848702767</v>
      </c>
    </row>
    <row r="5911" spans="1:31" x14ac:dyDescent="0.3">
      <c r="A5911">
        <v>2446353</v>
      </c>
      <c r="B5911">
        <v>1</v>
      </c>
      <c r="C5911" t="s">
        <v>81</v>
      </c>
      <c r="D5911" t="s">
        <v>127</v>
      </c>
      <c r="E5911" t="s">
        <v>182</v>
      </c>
      <c r="F5911" t="s">
        <v>17079</v>
      </c>
      <c r="G5911" t="s">
        <v>219</v>
      </c>
      <c r="H5911" t="s">
        <v>144</v>
      </c>
      <c r="I5911" t="s">
        <v>136</v>
      </c>
      <c r="J5911" t="s">
        <v>137</v>
      </c>
      <c r="K5911" t="s">
        <v>138</v>
      </c>
      <c r="L5911" t="s">
        <v>17080</v>
      </c>
      <c r="M5911" t="s">
        <v>17081</v>
      </c>
      <c r="N5911">
        <v>1.0561111110000001</v>
      </c>
      <c r="O5911">
        <v>0</v>
      </c>
      <c r="P5911">
        <v>39</v>
      </c>
      <c r="Q5911">
        <v>0</v>
      </c>
      <c r="R5911">
        <v>0</v>
      </c>
      <c r="S5911">
        <v>0</v>
      </c>
      <c r="T5911">
        <v>1</v>
      </c>
      <c r="U5911">
        <v>0</v>
      </c>
      <c r="V5911">
        <v>0</v>
      </c>
      <c r="W5911">
        <v>0</v>
      </c>
      <c r="X5911">
        <v>11.3071048050793</v>
      </c>
      <c r="Y5911">
        <v>0</v>
      </c>
      <c r="Z5911">
        <v>0</v>
      </c>
      <c r="AA5911">
        <v>0</v>
      </c>
      <c r="AB5911">
        <v>1.1248434450834495</v>
      </c>
      <c r="AC5911">
        <v>0</v>
      </c>
      <c r="AD5911">
        <v>0</v>
      </c>
      <c r="AE5911">
        <v>12.431948250162749</v>
      </c>
    </row>
    <row r="5912" spans="1:31" x14ac:dyDescent="0.3">
      <c r="A5912">
        <v>2446422</v>
      </c>
      <c r="B5912">
        <v>1</v>
      </c>
      <c r="C5912" t="s">
        <v>81</v>
      </c>
      <c r="D5912" t="s">
        <v>115</v>
      </c>
      <c r="E5912" t="s">
        <v>141</v>
      </c>
      <c r="F5912" t="s">
        <v>17082</v>
      </c>
      <c r="G5912" t="s">
        <v>2257</v>
      </c>
      <c r="H5912" t="s">
        <v>144</v>
      </c>
      <c r="I5912" t="s">
        <v>136</v>
      </c>
      <c r="J5912" t="s">
        <v>5</v>
      </c>
      <c r="K5912" t="s">
        <v>138</v>
      </c>
      <c r="L5912" t="s">
        <v>17083</v>
      </c>
      <c r="M5912" t="s">
        <v>17084</v>
      </c>
      <c r="N5912">
        <v>3.4969444439999999</v>
      </c>
      <c r="O5912">
        <v>0</v>
      </c>
      <c r="P5912">
        <v>131</v>
      </c>
      <c r="Q5912">
        <v>0</v>
      </c>
      <c r="R5912">
        <v>0</v>
      </c>
      <c r="S5912">
        <v>0</v>
      </c>
      <c r="T5912">
        <v>10</v>
      </c>
      <c r="U5912">
        <v>0</v>
      </c>
      <c r="V5912">
        <v>0</v>
      </c>
      <c r="W5912">
        <v>0</v>
      </c>
      <c r="X5912">
        <v>32.782429433193755</v>
      </c>
      <c r="Y5912">
        <v>0</v>
      </c>
      <c r="Z5912">
        <v>0</v>
      </c>
      <c r="AA5912">
        <v>0</v>
      </c>
      <c r="AB5912">
        <v>1.9831606799410144</v>
      </c>
      <c r="AC5912">
        <v>0</v>
      </c>
      <c r="AD5912">
        <v>0</v>
      </c>
      <c r="AE5912">
        <v>34.76559011313477</v>
      </c>
    </row>
    <row r="5913" spans="1:31" x14ac:dyDescent="0.3">
      <c r="A5913">
        <v>2446067</v>
      </c>
      <c r="B5913">
        <v>1</v>
      </c>
      <c r="C5913" t="s">
        <v>80</v>
      </c>
      <c r="D5913" t="s">
        <v>106</v>
      </c>
      <c r="E5913" t="s">
        <v>147</v>
      </c>
      <c r="F5913" t="s">
        <v>17085</v>
      </c>
      <c r="G5913" t="s">
        <v>134</v>
      </c>
      <c r="H5913" t="s">
        <v>135</v>
      </c>
      <c r="I5913" t="s">
        <v>136</v>
      </c>
      <c r="J5913" t="s">
        <v>137</v>
      </c>
      <c r="K5913" t="s">
        <v>138</v>
      </c>
      <c r="L5913" t="s">
        <v>17086</v>
      </c>
      <c r="M5913" t="s">
        <v>17087</v>
      </c>
      <c r="N5913">
        <v>1.045833333</v>
      </c>
      <c r="O5913">
        <v>0</v>
      </c>
      <c r="P5913">
        <v>0</v>
      </c>
      <c r="Q5913">
        <v>14</v>
      </c>
      <c r="R5913">
        <v>42</v>
      </c>
      <c r="S5913">
        <v>5</v>
      </c>
      <c r="T5913">
        <v>12</v>
      </c>
      <c r="U5913">
        <v>0</v>
      </c>
      <c r="V5913">
        <v>0</v>
      </c>
      <c r="W5913">
        <v>0</v>
      </c>
      <c r="X5913">
        <v>0</v>
      </c>
      <c r="Y5913">
        <v>1.3379110654171489</v>
      </c>
      <c r="Z5913">
        <v>34.757216316570606</v>
      </c>
      <c r="AA5913">
        <v>10.80778162661254</v>
      </c>
      <c r="AB5913">
        <v>6.4705998355076773</v>
      </c>
      <c r="AC5913">
        <v>0</v>
      </c>
      <c r="AD5913">
        <v>0</v>
      </c>
      <c r="AE5913">
        <v>53.373508844107967</v>
      </c>
    </row>
    <row r="5914" spans="1:31" x14ac:dyDescent="0.3">
      <c r="A5914">
        <v>2446230</v>
      </c>
      <c r="B5914">
        <v>1</v>
      </c>
      <c r="C5914" t="s">
        <v>80</v>
      </c>
      <c r="D5914" t="s">
        <v>100</v>
      </c>
      <c r="E5914" t="s">
        <v>173</v>
      </c>
      <c r="F5914" t="s">
        <v>17088</v>
      </c>
      <c r="G5914" t="s">
        <v>175</v>
      </c>
      <c r="H5914" t="s">
        <v>144</v>
      </c>
      <c r="I5914" t="s">
        <v>136</v>
      </c>
      <c r="J5914" t="s">
        <v>137</v>
      </c>
      <c r="K5914" t="s">
        <v>138</v>
      </c>
      <c r="L5914" t="s">
        <v>17089</v>
      </c>
      <c r="M5914" t="s">
        <v>17090</v>
      </c>
      <c r="N5914">
        <v>4.5269444439999997</v>
      </c>
      <c r="O5914">
        <v>0</v>
      </c>
      <c r="P5914">
        <v>1</v>
      </c>
      <c r="Q5914">
        <v>0</v>
      </c>
      <c r="R5914">
        <v>0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0.71946148578019475</v>
      </c>
      <c r="Y5914">
        <v>0</v>
      </c>
      <c r="Z5914">
        <v>0</v>
      </c>
      <c r="AA5914">
        <v>0</v>
      </c>
      <c r="AB5914">
        <v>0</v>
      </c>
      <c r="AC5914">
        <v>0</v>
      </c>
      <c r="AD5914">
        <v>0</v>
      </c>
      <c r="AE5914">
        <v>0.71946148578019475</v>
      </c>
    </row>
    <row r="5915" spans="1:31" x14ac:dyDescent="0.3">
      <c r="A5915">
        <v>2446376</v>
      </c>
      <c r="B5915">
        <v>1</v>
      </c>
      <c r="C5915" t="s">
        <v>80</v>
      </c>
      <c r="D5915" t="s">
        <v>95</v>
      </c>
      <c r="E5915" t="s">
        <v>141</v>
      </c>
      <c r="F5915" t="s">
        <v>17091</v>
      </c>
      <c r="G5915" t="s">
        <v>156</v>
      </c>
      <c r="H5915" t="s">
        <v>144</v>
      </c>
      <c r="I5915" t="s">
        <v>136</v>
      </c>
      <c r="J5915" t="s">
        <v>137</v>
      </c>
      <c r="K5915" t="s">
        <v>138</v>
      </c>
      <c r="L5915" t="s">
        <v>17092</v>
      </c>
      <c r="M5915" t="s">
        <v>17093</v>
      </c>
      <c r="N5915">
        <v>1.4130555549999999</v>
      </c>
      <c r="O5915">
        <v>0</v>
      </c>
      <c r="P5915">
        <v>36</v>
      </c>
      <c r="Q5915">
        <v>0</v>
      </c>
      <c r="R5915">
        <v>1</v>
      </c>
      <c r="S5915">
        <v>0</v>
      </c>
      <c r="T5915">
        <v>2</v>
      </c>
      <c r="U5915">
        <v>0</v>
      </c>
      <c r="V5915">
        <v>0</v>
      </c>
      <c r="W5915">
        <v>0</v>
      </c>
      <c r="X5915">
        <v>12.187622382182363</v>
      </c>
      <c r="Y5915">
        <v>0</v>
      </c>
      <c r="Z5915">
        <v>0.78130152228467442</v>
      </c>
      <c r="AA5915">
        <v>0</v>
      </c>
      <c r="AB5915">
        <v>8.7190807251205431</v>
      </c>
      <c r="AC5915">
        <v>0</v>
      </c>
      <c r="AD5915">
        <v>0</v>
      </c>
      <c r="AE5915">
        <v>21.688004629587581</v>
      </c>
    </row>
    <row r="5916" spans="1:31" x14ac:dyDescent="0.3">
      <c r="A5916">
        <v>2446021</v>
      </c>
      <c r="B5916">
        <v>1</v>
      </c>
      <c r="C5916" t="s">
        <v>80</v>
      </c>
      <c r="D5916" t="s">
        <v>100</v>
      </c>
      <c r="E5916" t="s">
        <v>159</v>
      </c>
      <c r="F5916" t="s">
        <v>2030</v>
      </c>
      <c r="G5916" t="s">
        <v>161</v>
      </c>
      <c r="H5916" t="s">
        <v>144</v>
      </c>
      <c r="I5916" t="s">
        <v>136</v>
      </c>
      <c r="J5916" t="s">
        <v>137</v>
      </c>
      <c r="K5916" t="s">
        <v>162</v>
      </c>
      <c r="L5916" t="s">
        <v>17094</v>
      </c>
      <c r="M5916" t="s">
        <v>17095</v>
      </c>
      <c r="N5916">
        <v>8.7947222220000008</v>
      </c>
      <c r="O5916">
        <v>0</v>
      </c>
      <c r="P5916">
        <v>56</v>
      </c>
      <c r="Q5916">
        <v>0</v>
      </c>
      <c r="R5916">
        <v>22</v>
      </c>
      <c r="S5916">
        <v>0</v>
      </c>
      <c r="T5916">
        <v>21</v>
      </c>
      <c r="U5916">
        <v>0</v>
      </c>
      <c r="V5916">
        <v>0</v>
      </c>
      <c r="W5916">
        <v>0</v>
      </c>
      <c r="X5916">
        <v>156.21064817322372</v>
      </c>
      <c r="Y5916">
        <v>0</v>
      </c>
      <c r="Z5916">
        <v>86.274767367682372</v>
      </c>
      <c r="AA5916">
        <v>0</v>
      </c>
      <c r="AB5916">
        <v>98.127939010171659</v>
      </c>
      <c r="AC5916">
        <v>0</v>
      </c>
      <c r="AD5916">
        <v>0</v>
      </c>
      <c r="AE5916">
        <v>340.61335455107775</v>
      </c>
    </row>
    <row r="5917" spans="1:31" x14ac:dyDescent="0.3">
      <c r="A5917">
        <v>2446439</v>
      </c>
      <c r="B5917">
        <v>1</v>
      </c>
      <c r="C5917" t="s">
        <v>81</v>
      </c>
      <c r="D5917" t="s">
        <v>112</v>
      </c>
      <c r="E5917" t="s">
        <v>159</v>
      </c>
      <c r="F5917" t="s">
        <v>17096</v>
      </c>
      <c r="G5917" t="s">
        <v>725</v>
      </c>
      <c r="H5917" t="s">
        <v>144</v>
      </c>
      <c r="I5917" t="s">
        <v>136</v>
      </c>
      <c r="J5917" t="s">
        <v>137</v>
      </c>
      <c r="K5917" t="s">
        <v>138</v>
      </c>
      <c r="L5917" t="s">
        <v>17097</v>
      </c>
      <c r="M5917" t="s">
        <v>17098</v>
      </c>
      <c r="N5917">
        <v>4.2575000000000003</v>
      </c>
      <c r="O5917">
        <v>0</v>
      </c>
      <c r="P5917">
        <v>0</v>
      </c>
      <c r="Q5917">
        <v>0</v>
      </c>
      <c r="R5917">
        <v>16</v>
      </c>
      <c r="S5917">
        <v>0</v>
      </c>
      <c r="T5917">
        <v>1</v>
      </c>
      <c r="U5917">
        <v>0</v>
      </c>
      <c r="V5917">
        <v>0</v>
      </c>
      <c r="W5917">
        <v>0</v>
      </c>
      <c r="X5917">
        <v>0</v>
      </c>
      <c r="Y5917">
        <v>0</v>
      </c>
      <c r="Z5917">
        <v>43.88154543397804</v>
      </c>
      <c r="AA5917">
        <v>0</v>
      </c>
      <c r="AB5917">
        <v>13.927340544955015</v>
      </c>
      <c r="AC5917">
        <v>0</v>
      </c>
      <c r="AD5917">
        <v>0</v>
      </c>
      <c r="AE5917">
        <v>57.808885978933056</v>
      </c>
    </row>
    <row r="5918" spans="1:31" x14ac:dyDescent="0.3">
      <c r="A5918">
        <v>2446416</v>
      </c>
      <c r="B5918">
        <v>1</v>
      </c>
      <c r="C5918" t="s">
        <v>80</v>
      </c>
      <c r="D5918" t="s">
        <v>88</v>
      </c>
      <c r="E5918" t="s">
        <v>182</v>
      </c>
      <c r="F5918" t="s">
        <v>17099</v>
      </c>
      <c r="G5918" t="s">
        <v>410</v>
      </c>
      <c r="H5918" t="s">
        <v>144</v>
      </c>
      <c r="I5918" t="s">
        <v>136</v>
      </c>
      <c r="J5918" t="s">
        <v>137</v>
      </c>
      <c r="K5918" t="s">
        <v>138</v>
      </c>
      <c r="L5918" t="s">
        <v>17100</v>
      </c>
      <c r="M5918" t="s">
        <v>17101</v>
      </c>
      <c r="N5918">
        <v>7.9536111109999998</v>
      </c>
      <c r="O5918">
        <v>0</v>
      </c>
      <c r="P5918">
        <v>283</v>
      </c>
      <c r="Q5918">
        <v>0</v>
      </c>
      <c r="R5918">
        <v>0</v>
      </c>
      <c r="S5918">
        <v>0</v>
      </c>
      <c r="T5918">
        <v>7</v>
      </c>
      <c r="U5918">
        <v>0</v>
      </c>
      <c r="V5918">
        <v>0</v>
      </c>
      <c r="W5918">
        <v>0</v>
      </c>
      <c r="X5918">
        <v>616.4957714147738</v>
      </c>
      <c r="Y5918">
        <v>0</v>
      </c>
      <c r="Z5918">
        <v>0</v>
      </c>
      <c r="AA5918">
        <v>0</v>
      </c>
      <c r="AB5918">
        <v>81.206919775524469</v>
      </c>
      <c r="AC5918">
        <v>0</v>
      </c>
      <c r="AD5918">
        <v>0</v>
      </c>
      <c r="AE5918">
        <v>697.70269119029831</v>
      </c>
    </row>
    <row r="5919" spans="1:31" x14ac:dyDescent="0.3">
      <c r="A5919">
        <v>2446253</v>
      </c>
      <c r="B5919">
        <v>1</v>
      </c>
      <c r="C5919" t="s">
        <v>80</v>
      </c>
      <c r="D5919" t="s">
        <v>105</v>
      </c>
      <c r="E5919" t="s">
        <v>182</v>
      </c>
      <c r="F5919" t="s">
        <v>17102</v>
      </c>
      <c r="G5919" t="s">
        <v>2554</v>
      </c>
      <c r="H5919" t="s">
        <v>144</v>
      </c>
      <c r="I5919" t="s">
        <v>136</v>
      </c>
      <c r="J5919" t="s">
        <v>137</v>
      </c>
      <c r="K5919" t="s">
        <v>138</v>
      </c>
      <c r="L5919" t="s">
        <v>17103</v>
      </c>
      <c r="M5919" t="s">
        <v>17104</v>
      </c>
      <c r="N5919">
        <v>1.111388888</v>
      </c>
      <c r="O5919">
        <v>0</v>
      </c>
      <c r="P5919">
        <v>5</v>
      </c>
      <c r="Q5919">
        <v>0</v>
      </c>
      <c r="R5919">
        <v>0</v>
      </c>
      <c r="S5919">
        <v>0</v>
      </c>
      <c r="T5919">
        <v>13</v>
      </c>
      <c r="U5919">
        <v>0</v>
      </c>
      <c r="V5919">
        <v>0</v>
      </c>
      <c r="W5919">
        <v>0</v>
      </c>
      <c r="X5919">
        <v>0.1891802964925634</v>
      </c>
      <c r="Y5919">
        <v>0</v>
      </c>
      <c r="Z5919">
        <v>0</v>
      </c>
      <c r="AA5919">
        <v>0</v>
      </c>
      <c r="AB5919">
        <v>2.5239128239933271</v>
      </c>
      <c r="AC5919">
        <v>0</v>
      </c>
      <c r="AD5919">
        <v>0</v>
      </c>
      <c r="AE5919">
        <v>2.7130931204858904</v>
      </c>
    </row>
    <row r="5920" spans="1:31" x14ac:dyDescent="0.3">
      <c r="A5920">
        <v>2446147</v>
      </c>
      <c r="B5920">
        <v>1</v>
      </c>
      <c r="C5920" t="s">
        <v>81</v>
      </c>
      <c r="D5920" t="s">
        <v>118</v>
      </c>
      <c r="E5920" t="s">
        <v>147</v>
      </c>
      <c r="F5920" t="s">
        <v>17105</v>
      </c>
      <c r="G5920" t="s">
        <v>226</v>
      </c>
      <c r="H5920" t="s">
        <v>135</v>
      </c>
      <c r="I5920" t="s">
        <v>136</v>
      </c>
      <c r="J5920" t="s">
        <v>137</v>
      </c>
      <c r="K5920" t="s">
        <v>162</v>
      </c>
      <c r="L5920" t="s">
        <v>17106</v>
      </c>
      <c r="M5920" t="s">
        <v>17107</v>
      </c>
      <c r="N5920">
        <v>1.1527777770000001</v>
      </c>
      <c r="O5920">
        <v>0</v>
      </c>
      <c r="P5920">
        <v>2299</v>
      </c>
      <c r="Q5920">
        <v>0</v>
      </c>
      <c r="R5920">
        <v>3</v>
      </c>
      <c r="S5920">
        <v>0</v>
      </c>
      <c r="T5920">
        <v>130</v>
      </c>
      <c r="U5920">
        <v>0</v>
      </c>
      <c r="V5920">
        <v>0</v>
      </c>
      <c r="W5920">
        <v>0</v>
      </c>
      <c r="X5920">
        <v>770.11901129260355</v>
      </c>
      <c r="Y5920">
        <v>0</v>
      </c>
      <c r="Z5920">
        <v>0.78638817078349654</v>
      </c>
      <c r="AA5920">
        <v>0</v>
      </c>
      <c r="AB5920">
        <v>205.8672073461131</v>
      </c>
      <c r="AC5920">
        <v>0</v>
      </c>
      <c r="AD5920">
        <v>0</v>
      </c>
      <c r="AE5920">
        <v>976.77260680950019</v>
      </c>
    </row>
    <row r="5921" spans="1:31" x14ac:dyDescent="0.3">
      <c r="A5921">
        <v>2446070</v>
      </c>
      <c r="B5921">
        <v>1</v>
      </c>
      <c r="C5921" t="s">
        <v>80</v>
      </c>
      <c r="D5921" t="s">
        <v>95</v>
      </c>
      <c r="E5921" t="s">
        <v>132</v>
      </c>
      <c r="F5921" t="s">
        <v>12435</v>
      </c>
      <c r="G5921" t="s">
        <v>143</v>
      </c>
      <c r="H5921" t="s">
        <v>135</v>
      </c>
      <c r="I5921" t="s">
        <v>136</v>
      </c>
      <c r="J5921" t="s">
        <v>137</v>
      </c>
      <c r="K5921" t="s">
        <v>138</v>
      </c>
      <c r="L5921" t="s">
        <v>17108</v>
      </c>
      <c r="M5921" t="s">
        <v>17109</v>
      </c>
      <c r="N5921">
        <v>0.98333333300000003</v>
      </c>
      <c r="O5921">
        <v>0</v>
      </c>
      <c r="P5921">
        <v>2168</v>
      </c>
      <c r="Q5921">
        <v>0</v>
      </c>
      <c r="R5921">
        <v>40</v>
      </c>
      <c r="S5921">
        <v>15</v>
      </c>
      <c r="T5921">
        <v>207</v>
      </c>
      <c r="U5921">
        <v>6</v>
      </c>
      <c r="V5921">
        <v>2</v>
      </c>
      <c r="W5921">
        <v>0</v>
      </c>
      <c r="X5921">
        <v>747.19871006494247</v>
      </c>
      <c r="Y5921">
        <v>0</v>
      </c>
      <c r="Z5921">
        <v>3.6499129047064871</v>
      </c>
      <c r="AA5921">
        <v>180.60438878945311</v>
      </c>
      <c r="AB5921">
        <v>346.97742050665045</v>
      </c>
      <c r="AC5921">
        <v>217.17747506148618</v>
      </c>
      <c r="AD5921">
        <v>10.460775091841297</v>
      </c>
      <c r="AE5921">
        <v>1506.06868241908</v>
      </c>
    </row>
    <row r="5922" spans="1:31" x14ac:dyDescent="0.3">
      <c r="A5922">
        <v>2446402</v>
      </c>
      <c r="B5922">
        <v>1</v>
      </c>
      <c r="C5922" t="s">
        <v>80</v>
      </c>
      <c r="D5922" t="s">
        <v>96</v>
      </c>
      <c r="E5922" t="s">
        <v>141</v>
      </c>
      <c r="F5922" t="s">
        <v>17110</v>
      </c>
      <c r="G5922" t="s">
        <v>143</v>
      </c>
      <c r="H5922" t="s">
        <v>144</v>
      </c>
      <c r="I5922" t="s">
        <v>136</v>
      </c>
      <c r="J5922" t="s">
        <v>137</v>
      </c>
      <c r="K5922" t="s">
        <v>138</v>
      </c>
      <c r="L5922" t="s">
        <v>17111</v>
      </c>
      <c r="M5922" t="s">
        <v>17112</v>
      </c>
      <c r="N5922">
        <v>0.57944444399999995</v>
      </c>
      <c r="O5922">
        <v>0</v>
      </c>
      <c r="P5922">
        <v>91</v>
      </c>
      <c r="Q5922">
        <v>0</v>
      </c>
      <c r="R5922">
        <v>0</v>
      </c>
      <c r="S5922">
        <v>0</v>
      </c>
      <c r="T5922">
        <v>3</v>
      </c>
      <c r="U5922">
        <v>0</v>
      </c>
      <c r="V5922">
        <v>0</v>
      </c>
      <c r="W5922">
        <v>0</v>
      </c>
      <c r="X5922">
        <v>26.237205960648904</v>
      </c>
      <c r="Y5922">
        <v>0</v>
      </c>
      <c r="Z5922">
        <v>0</v>
      </c>
      <c r="AA5922">
        <v>0</v>
      </c>
      <c r="AB5922">
        <v>1.2704047083359993</v>
      </c>
      <c r="AC5922">
        <v>0</v>
      </c>
      <c r="AD5922">
        <v>0</v>
      </c>
      <c r="AE5922">
        <v>27.507610668984903</v>
      </c>
    </row>
    <row r="5923" spans="1:31" x14ac:dyDescent="0.3">
      <c r="A5923">
        <v>2446239</v>
      </c>
      <c r="B5923">
        <v>1</v>
      </c>
      <c r="C5923" t="s">
        <v>80</v>
      </c>
      <c r="D5923" t="s">
        <v>85</v>
      </c>
      <c r="E5923" t="s">
        <v>173</v>
      </c>
      <c r="F5923" t="s">
        <v>2239</v>
      </c>
      <c r="G5923" t="s">
        <v>461</v>
      </c>
      <c r="H5923" t="s">
        <v>144</v>
      </c>
      <c r="I5923" t="s">
        <v>136</v>
      </c>
      <c r="J5923" t="s">
        <v>137</v>
      </c>
      <c r="K5923" t="s">
        <v>138</v>
      </c>
      <c r="L5923" t="s">
        <v>17113</v>
      </c>
      <c r="M5923" t="s">
        <v>17114</v>
      </c>
      <c r="N5923">
        <v>1.430833333</v>
      </c>
      <c r="O5923">
        <v>0</v>
      </c>
      <c r="P5923">
        <v>15</v>
      </c>
      <c r="Q5923">
        <v>0</v>
      </c>
      <c r="R5923">
        <v>0</v>
      </c>
      <c r="S5923">
        <v>0</v>
      </c>
      <c r="T5923">
        <v>0</v>
      </c>
      <c r="U5923">
        <v>0</v>
      </c>
      <c r="V5923">
        <v>0</v>
      </c>
      <c r="W5923">
        <v>0</v>
      </c>
      <c r="X5923">
        <v>6.4803477536875675</v>
      </c>
      <c r="Y5923">
        <v>0</v>
      </c>
      <c r="Z5923">
        <v>0</v>
      </c>
      <c r="AA5923">
        <v>0</v>
      </c>
      <c r="AB5923">
        <v>0</v>
      </c>
      <c r="AC5923">
        <v>0</v>
      </c>
      <c r="AD5923">
        <v>0</v>
      </c>
      <c r="AE5923">
        <v>6.4803477536875675</v>
      </c>
    </row>
    <row r="5924" spans="1:31" x14ac:dyDescent="0.3">
      <c r="A5924">
        <v>2446093</v>
      </c>
      <c r="B5924">
        <v>1</v>
      </c>
      <c r="C5924" t="s">
        <v>80</v>
      </c>
      <c r="D5924" t="s">
        <v>82</v>
      </c>
      <c r="E5924" t="s">
        <v>141</v>
      </c>
      <c r="F5924" t="s">
        <v>2729</v>
      </c>
      <c r="G5924" t="s">
        <v>1552</v>
      </c>
      <c r="H5924" t="s">
        <v>144</v>
      </c>
      <c r="I5924" t="s">
        <v>136</v>
      </c>
      <c r="J5924" t="s">
        <v>137</v>
      </c>
      <c r="K5924" t="s">
        <v>138</v>
      </c>
      <c r="L5924" t="s">
        <v>17115</v>
      </c>
      <c r="M5924" t="s">
        <v>17116</v>
      </c>
      <c r="N5924">
        <v>1.394722222</v>
      </c>
      <c r="O5924">
        <v>0</v>
      </c>
      <c r="P5924">
        <v>134</v>
      </c>
      <c r="Q5924">
        <v>0</v>
      </c>
      <c r="R5924">
        <v>0</v>
      </c>
      <c r="S5924">
        <v>0</v>
      </c>
      <c r="T5924">
        <v>0</v>
      </c>
      <c r="U5924">
        <v>0</v>
      </c>
      <c r="V5924">
        <v>0</v>
      </c>
      <c r="W5924">
        <v>0</v>
      </c>
      <c r="X5924">
        <v>68.813969087061423</v>
      </c>
      <c r="Y5924">
        <v>0</v>
      </c>
      <c r="Z5924">
        <v>0</v>
      </c>
      <c r="AA5924">
        <v>0</v>
      </c>
      <c r="AB5924">
        <v>0</v>
      </c>
      <c r="AC5924">
        <v>0</v>
      </c>
      <c r="AD5924">
        <v>0</v>
      </c>
      <c r="AE5924">
        <v>68.813969087061423</v>
      </c>
    </row>
    <row r="5925" spans="1:31" x14ac:dyDescent="0.3">
      <c r="A5925">
        <v>2446116</v>
      </c>
      <c r="B5925">
        <v>1</v>
      </c>
      <c r="C5925" t="s">
        <v>80</v>
      </c>
      <c r="D5925" t="s">
        <v>85</v>
      </c>
      <c r="E5925" t="s">
        <v>141</v>
      </c>
      <c r="F5925" t="s">
        <v>17117</v>
      </c>
      <c r="G5925" t="s">
        <v>226</v>
      </c>
      <c r="H5925" t="s">
        <v>144</v>
      </c>
      <c r="I5925" t="s">
        <v>136</v>
      </c>
      <c r="J5925" t="s">
        <v>137</v>
      </c>
      <c r="K5925" t="s">
        <v>162</v>
      </c>
      <c r="L5925" t="s">
        <v>17118</v>
      </c>
      <c r="M5925" t="s">
        <v>17119</v>
      </c>
      <c r="N5925">
        <v>1.3986111109999999</v>
      </c>
      <c r="O5925">
        <v>0</v>
      </c>
      <c r="P5925">
        <v>185</v>
      </c>
      <c r="Q5925">
        <v>0</v>
      </c>
      <c r="R5925">
        <v>0</v>
      </c>
      <c r="S5925">
        <v>0</v>
      </c>
      <c r="T5925">
        <v>14</v>
      </c>
      <c r="U5925">
        <v>0</v>
      </c>
      <c r="V5925">
        <v>0</v>
      </c>
      <c r="W5925">
        <v>0</v>
      </c>
      <c r="X5925">
        <v>68.082274571730125</v>
      </c>
      <c r="Y5925">
        <v>0</v>
      </c>
      <c r="Z5925">
        <v>0</v>
      </c>
      <c r="AA5925">
        <v>0</v>
      </c>
      <c r="AB5925">
        <v>27.610545251195433</v>
      </c>
      <c r="AC5925">
        <v>0</v>
      </c>
      <c r="AD5925">
        <v>0</v>
      </c>
      <c r="AE5925">
        <v>95.692819822925557</v>
      </c>
    </row>
    <row r="5926" spans="1:31" x14ac:dyDescent="0.3">
      <c r="A5926">
        <v>2446139</v>
      </c>
      <c r="B5926">
        <v>1</v>
      </c>
      <c r="C5926" t="s">
        <v>80</v>
      </c>
      <c r="D5926" t="s">
        <v>90</v>
      </c>
      <c r="E5926" t="s">
        <v>173</v>
      </c>
      <c r="F5926" t="s">
        <v>17120</v>
      </c>
      <c r="G5926" t="s">
        <v>461</v>
      </c>
      <c r="H5926" t="s">
        <v>144</v>
      </c>
      <c r="I5926" t="s">
        <v>136</v>
      </c>
      <c r="J5926" t="s">
        <v>137</v>
      </c>
      <c r="K5926" t="s">
        <v>138</v>
      </c>
      <c r="L5926" t="s">
        <v>17121</v>
      </c>
      <c r="M5926" t="s">
        <v>17122</v>
      </c>
      <c r="N5926">
        <v>7.5136111110000003</v>
      </c>
      <c r="O5926">
        <v>0</v>
      </c>
      <c r="P5926">
        <v>9</v>
      </c>
      <c r="Q5926">
        <v>0</v>
      </c>
      <c r="R5926">
        <v>0</v>
      </c>
      <c r="S5926">
        <v>0</v>
      </c>
      <c r="T5926">
        <v>0</v>
      </c>
      <c r="U5926">
        <v>0</v>
      </c>
      <c r="V5926">
        <v>0</v>
      </c>
      <c r="W5926">
        <v>0</v>
      </c>
      <c r="X5926">
        <v>12.1467938536986</v>
      </c>
      <c r="Y5926">
        <v>0</v>
      </c>
      <c r="Z5926">
        <v>0</v>
      </c>
      <c r="AA5926">
        <v>0</v>
      </c>
      <c r="AB5926">
        <v>0</v>
      </c>
      <c r="AC5926">
        <v>0</v>
      </c>
      <c r="AD5926">
        <v>0</v>
      </c>
      <c r="AE5926">
        <v>12.1467938536986</v>
      </c>
    </row>
    <row r="5927" spans="1:31" x14ac:dyDescent="0.3">
      <c r="A5927">
        <v>2446030</v>
      </c>
      <c r="B5927">
        <v>1</v>
      </c>
      <c r="C5927" t="s">
        <v>81</v>
      </c>
      <c r="D5927" t="s">
        <v>112</v>
      </c>
      <c r="E5927" t="s">
        <v>141</v>
      </c>
      <c r="F5927" t="s">
        <v>16350</v>
      </c>
      <c r="G5927" t="s">
        <v>226</v>
      </c>
      <c r="H5927" t="s">
        <v>144</v>
      </c>
      <c r="I5927" t="s">
        <v>136</v>
      </c>
      <c r="J5927" t="s">
        <v>137</v>
      </c>
      <c r="K5927" t="s">
        <v>162</v>
      </c>
      <c r="L5927" t="s">
        <v>17123</v>
      </c>
      <c r="M5927" t="s">
        <v>17124</v>
      </c>
      <c r="N5927">
        <v>8.6061111110000006</v>
      </c>
      <c r="O5927">
        <v>0</v>
      </c>
      <c r="P5927">
        <v>12</v>
      </c>
      <c r="Q5927">
        <v>0</v>
      </c>
      <c r="R5927">
        <v>14</v>
      </c>
      <c r="S5927">
        <v>0</v>
      </c>
      <c r="T5927">
        <v>4</v>
      </c>
      <c r="U5927">
        <v>0</v>
      </c>
      <c r="V5927">
        <v>0</v>
      </c>
      <c r="W5927">
        <v>0</v>
      </c>
      <c r="X5927">
        <v>15.236428352839216</v>
      </c>
      <c r="Y5927">
        <v>0</v>
      </c>
      <c r="Z5927">
        <v>11.748974471439839</v>
      </c>
      <c r="AA5927">
        <v>0</v>
      </c>
      <c r="AB5927">
        <v>2.3798712443828736</v>
      </c>
      <c r="AC5927">
        <v>0</v>
      </c>
      <c r="AD5927">
        <v>0</v>
      </c>
      <c r="AE5927">
        <v>29.365274068661929</v>
      </c>
    </row>
    <row r="5928" spans="1:31" x14ac:dyDescent="0.3">
      <c r="A5928">
        <v>2446279</v>
      </c>
      <c r="B5928">
        <v>1</v>
      </c>
      <c r="C5928" t="s">
        <v>81</v>
      </c>
      <c r="D5928" t="s">
        <v>121</v>
      </c>
      <c r="E5928" t="s">
        <v>141</v>
      </c>
      <c r="F5928" t="s">
        <v>457</v>
      </c>
      <c r="G5928" t="s">
        <v>143</v>
      </c>
      <c r="H5928" t="s">
        <v>144</v>
      </c>
      <c r="I5928" t="s">
        <v>136</v>
      </c>
      <c r="J5928" t="s">
        <v>137</v>
      </c>
      <c r="K5928" t="s">
        <v>138</v>
      </c>
      <c r="L5928" t="s">
        <v>17125</v>
      </c>
      <c r="M5928" t="s">
        <v>17126</v>
      </c>
      <c r="N5928">
        <v>0.29916666600000003</v>
      </c>
      <c r="O5928">
        <v>0</v>
      </c>
      <c r="P5928">
        <v>25</v>
      </c>
      <c r="Q5928">
        <v>0</v>
      </c>
      <c r="R5928">
        <v>15</v>
      </c>
      <c r="S5928">
        <v>0</v>
      </c>
      <c r="T5928">
        <v>1</v>
      </c>
      <c r="U5928">
        <v>0</v>
      </c>
      <c r="V5928">
        <v>0</v>
      </c>
      <c r="W5928">
        <v>0</v>
      </c>
      <c r="X5928">
        <v>1.425608391817494</v>
      </c>
      <c r="Y5928">
        <v>0</v>
      </c>
      <c r="Z5928">
        <v>0.14029192901571452</v>
      </c>
      <c r="AA5928">
        <v>0</v>
      </c>
      <c r="AB5928">
        <v>5.6545497661847445E-2</v>
      </c>
      <c r="AC5928">
        <v>0</v>
      </c>
      <c r="AD5928">
        <v>0</v>
      </c>
      <c r="AE5928">
        <v>1.6224458184950559</v>
      </c>
    </row>
    <row r="5929" spans="1:31" x14ac:dyDescent="0.3">
      <c r="A5929">
        <v>2446076</v>
      </c>
      <c r="B5929">
        <v>1</v>
      </c>
      <c r="C5929" t="s">
        <v>80</v>
      </c>
      <c r="D5929" t="s">
        <v>91</v>
      </c>
      <c r="E5929" t="s">
        <v>132</v>
      </c>
      <c r="F5929" t="s">
        <v>17127</v>
      </c>
      <c r="G5929" t="s">
        <v>226</v>
      </c>
      <c r="H5929" t="s">
        <v>135</v>
      </c>
      <c r="I5929" t="s">
        <v>136</v>
      </c>
      <c r="J5929" t="s">
        <v>137</v>
      </c>
      <c r="K5929" t="s">
        <v>162</v>
      </c>
      <c r="L5929" t="s">
        <v>17128</v>
      </c>
      <c r="M5929" t="s">
        <v>17129</v>
      </c>
      <c r="N5929">
        <v>1.2725</v>
      </c>
      <c r="O5929">
        <v>0</v>
      </c>
      <c r="P5929">
        <v>357</v>
      </c>
      <c r="Q5929">
        <v>0</v>
      </c>
      <c r="R5929">
        <v>21</v>
      </c>
      <c r="S5929">
        <v>0</v>
      </c>
      <c r="T5929">
        <v>25</v>
      </c>
      <c r="U5929">
        <v>0</v>
      </c>
      <c r="V5929">
        <v>0</v>
      </c>
      <c r="W5929">
        <v>0</v>
      </c>
      <c r="X5929">
        <v>106.32323073095698</v>
      </c>
      <c r="Y5929">
        <v>0</v>
      </c>
      <c r="Z5929">
        <v>5.1822723986051606</v>
      </c>
      <c r="AA5929">
        <v>0</v>
      </c>
      <c r="AB5929">
        <v>35.652001446911996</v>
      </c>
      <c r="AC5929">
        <v>0</v>
      </c>
      <c r="AD5929">
        <v>0</v>
      </c>
      <c r="AE5929">
        <v>147.15750457647414</v>
      </c>
    </row>
    <row r="5930" spans="1:31" x14ac:dyDescent="0.3">
      <c r="A5930">
        <v>2446368</v>
      </c>
      <c r="B5930">
        <v>1</v>
      </c>
      <c r="C5930" t="s">
        <v>81</v>
      </c>
      <c r="D5930" t="s">
        <v>115</v>
      </c>
      <c r="E5930" t="s">
        <v>147</v>
      </c>
      <c r="F5930" t="s">
        <v>17130</v>
      </c>
      <c r="G5930" t="s">
        <v>134</v>
      </c>
      <c r="H5930" t="s">
        <v>135</v>
      </c>
      <c r="I5930" t="s">
        <v>136</v>
      </c>
      <c r="J5930" t="s">
        <v>137</v>
      </c>
      <c r="K5930" t="s">
        <v>138</v>
      </c>
      <c r="L5930" t="s">
        <v>17131</v>
      </c>
      <c r="M5930" t="s">
        <v>17132</v>
      </c>
      <c r="N5930">
        <v>2.446388888</v>
      </c>
      <c r="O5930">
        <v>0</v>
      </c>
      <c r="P5930">
        <v>52</v>
      </c>
      <c r="Q5930">
        <v>0</v>
      </c>
      <c r="R5930">
        <v>13</v>
      </c>
      <c r="S5930">
        <v>0</v>
      </c>
      <c r="T5930">
        <v>1</v>
      </c>
      <c r="U5930">
        <v>0</v>
      </c>
      <c r="V5930">
        <v>0</v>
      </c>
      <c r="W5930">
        <v>0</v>
      </c>
      <c r="X5930">
        <v>7.9318148157023112</v>
      </c>
      <c r="Y5930">
        <v>0</v>
      </c>
      <c r="Z5930">
        <v>4.072798706854095</v>
      </c>
      <c r="AA5930">
        <v>0</v>
      </c>
      <c r="AB5930">
        <v>0.11868113676505829</v>
      </c>
      <c r="AC5930">
        <v>0</v>
      </c>
      <c r="AD5930">
        <v>0</v>
      </c>
      <c r="AE5930">
        <v>12.123294659321465</v>
      </c>
    </row>
    <row r="5931" spans="1:31" x14ac:dyDescent="0.3">
      <c r="A5931">
        <v>2456499</v>
      </c>
      <c r="B5931">
        <v>1</v>
      </c>
      <c r="C5931" t="s">
        <v>80</v>
      </c>
      <c r="D5931" t="s">
        <v>96</v>
      </c>
      <c r="E5931" t="s">
        <v>173</v>
      </c>
      <c r="F5931" t="s">
        <v>17133</v>
      </c>
      <c r="G5931" t="s">
        <v>461</v>
      </c>
      <c r="H5931" t="s">
        <v>144</v>
      </c>
      <c r="I5931" t="s">
        <v>136</v>
      </c>
      <c r="J5931" t="s">
        <v>137</v>
      </c>
      <c r="K5931" t="s">
        <v>138</v>
      </c>
      <c r="L5931" t="s">
        <v>17134</v>
      </c>
      <c r="M5931" t="s">
        <v>17135</v>
      </c>
      <c r="N5931">
        <v>5.4855555550000004</v>
      </c>
      <c r="O5931">
        <v>0</v>
      </c>
      <c r="P5931">
        <v>1</v>
      </c>
      <c r="Q5931">
        <v>0</v>
      </c>
      <c r="R5931">
        <v>0</v>
      </c>
      <c r="S5931">
        <v>0</v>
      </c>
      <c r="T5931">
        <v>0</v>
      </c>
      <c r="U5931">
        <v>0</v>
      </c>
      <c r="V5931">
        <v>0</v>
      </c>
      <c r="W5931">
        <v>0</v>
      </c>
      <c r="X5931">
        <v>8.0225383543256825</v>
      </c>
      <c r="Y5931">
        <v>0</v>
      </c>
      <c r="Z5931">
        <v>0</v>
      </c>
      <c r="AA5931">
        <v>0</v>
      </c>
      <c r="AB5931">
        <v>0</v>
      </c>
      <c r="AC5931">
        <v>0</v>
      </c>
      <c r="AD5931">
        <v>0</v>
      </c>
      <c r="AE5931">
        <v>8.0225383543256825</v>
      </c>
    </row>
    <row r="5932" spans="1:31" x14ac:dyDescent="0.3">
      <c r="A5932">
        <v>2456044</v>
      </c>
      <c r="B5932">
        <v>1</v>
      </c>
      <c r="C5932" t="s">
        <v>80</v>
      </c>
      <c r="D5932" t="s">
        <v>90</v>
      </c>
      <c r="E5932" t="s">
        <v>173</v>
      </c>
      <c r="F5932" t="s">
        <v>17136</v>
      </c>
      <c r="G5932" t="s">
        <v>175</v>
      </c>
      <c r="H5932" t="s">
        <v>144</v>
      </c>
      <c r="I5932" t="s">
        <v>136</v>
      </c>
      <c r="J5932" t="s">
        <v>137</v>
      </c>
      <c r="K5932" t="s">
        <v>138</v>
      </c>
      <c r="L5932" t="s">
        <v>17137</v>
      </c>
      <c r="M5932" t="s">
        <v>17138</v>
      </c>
      <c r="N5932">
        <v>1.197777777</v>
      </c>
      <c r="O5932">
        <v>0</v>
      </c>
      <c r="P5932">
        <v>2</v>
      </c>
      <c r="Q5932">
        <v>0</v>
      </c>
      <c r="R5932">
        <v>0</v>
      </c>
      <c r="S5932">
        <v>0</v>
      </c>
      <c r="T5932">
        <v>0</v>
      </c>
      <c r="U5932">
        <v>0</v>
      </c>
      <c r="V5932">
        <v>0</v>
      </c>
      <c r="W5932">
        <v>0</v>
      </c>
      <c r="X5932">
        <v>0.55645884401712098</v>
      </c>
      <c r="Y5932">
        <v>0</v>
      </c>
      <c r="Z5932">
        <v>0</v>
      </c>
      <c r="AA5932">
        <v>0</v>
      </c>
      <c r="AB5932">
        <v>0</v>
      </c>
      <c r="AC5932">
        <v>0</v>
      </c>
      <c r="AD5932">
        <v>0</v>
      </c>
      <c r="AE5932">
        <v>0.55645884401712098</v>
      </c>
    </row>
    <row r="5933" spans="1:31" x14ac:dyDescent="0.3">
      <c r="A5933">
        <v>2456067</v>
      </c>
      <c r="B5933">
        <v>1</v>
      </c>
      <c r="C5933" t="s">
        <v>81</v>
      </c>
      <c r="D5933" t="s">
        <v>115</v>
      </c>
      <c r="E5933" t="s">
        <v>173</v>
      </c>
      <c r="F5933" t="s">
        <v>17139</v>
      </c>
      <c r="G5933" t="s">
        <v>175</v>
      </c>
      <c r="H5933" t="s">
        <v>144</v>
      </c>
      <c r="I5933" t="s">
        <v>136</v>
      </c>
      <c r="J5933" t="s">
        <v>137</v>
      </c>
      <c r="K5933" t="s">
        <v>138</v>
      </c>
      <c r="L5933" t="s">
        <v>17140</v>
      </c>
      <c r="M5933" t="s">
        <v>17141</v>
      </c>
      <c r="N5933">
        <v>0.86194444400000003</v>
      </c>
      <c r="O5933">
        <v>0</v>
      </c>
      <c r="P5933">
        <v>1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0</v>
      </c>
      <c r="W5933">
        <v>0</v>
      </c>
      <c r="X5933">
        <v>3.3312736242221377E-2</v>
      </c>
      <c r="Y5933">
        <v>0</v>
      </c>
      <c r="Z5933">
        <v>0</v>
      </c>
      <c r="AA5933">
        <v>0</v>
      </c>
      <c r="AB5933">
        <v>0</v>
      </c>
      <c r="AC5933">
        <v>0</v>
      </c>
      <c r="AD5933">
        <v>0</v>
      </c>
      <c r="AE5933">
        <v>3.3312736242221377E-2</v>
      </c>
    </row>
    <row r="5934" spans="1:31" x14ac:dyDescent="0.3">
      <c r="A5934">
        <v>2456565</v>
      </c>
      <c r="B5934">
        <v>1</v>
      </c>
      <c r="C5934" t="s">
        <v>80</v>
      </c>
      <c r="D5934" t="s">
        <v>85</v>
      </c>
      <c r="E5934" t="s">
        <v>182</v>
      </c>
      <c r="F5934" t="s">
        <v>17142</v>
      </c>
      <c r="G5934" t="s">
        <v>143</v>
      </c>
      <c r="H5934" t="s">
        <v>144</v>
      </c>
      <c r="I5934" t="s">
        <v>136</v>
      </c>
      <c r="J5934" t="s">
        <v>137</v>
      </c>
      <c r="K5934" t="s">
        <v>138</v>
      </c>
      <c r="L5934" t="s">
        <v>17143</v>
      </c>
      <c r="M5934" t="s">
        <v>17144</v>
      </c>
      <c r="N5934">
        <v>0.48944444399999998</v>
      </c>
      <c r="O5934">
        <v>0</v>
      </c>
      <c r="P5934">
        <v>40</v>
      </c>
      <c r="Q5934">
        <v>0</v>
      </c>
      <c r="R5934">
        <v>0</v>
      </c>
      <c r="S5934">
        <v>0</v>
      </c>
      <c r="T5934">
        <v>9</v>
      </c>
      <c r="U5934">
        <v>0</v>
      </c>
      <c r="V5934">
        <v>0</v>
      </c>
      <c r="W5934">
        <v>0</v>
      </c>
      <c r="X5934">
        <v>5.324543128454815</v>
      </c>
      <c r="Y5934">
        <v>0</v>
      </c>
      <c r="Z5934">
        <v>0</v>
      </c>
      <c r="AA5934">
        <v>0</v>
      </c>
      <c r="AB5934">
        <v>0.65570394779184782</v>
      </c>
      <c r="AC5934">
        <v>0</v>
      </c>
      <c r="AD5934">
        <v>0</v>
      </c>
      <c r="AE5934">
        <v>5.9802470762466626</v>
      </c>
    </row>
    <row r="5935" spans="1:31" x14ac:dyDescent="0.3">
      <c r="A5935">
        <v>2456167</v>
      </c>
      <c r="B5935">
        <v>1</v>
      </c>
      <c r="C5935" t="s">
        <v>80</v>
      </c>
      <c r="D5935" t="s">
        <v>99</v>
      </c>
      <c r="E5935" t="s">
        <v>141</v>
      </c>
      <c r="F5935" t="s">
        <v>8683</v>
      </c>
      <c r="G5935" t="s">
        <v>156</v>
      </c>
      <c r="H5935" t="s">
        <v>144</v>
      </c>
      <c r="I5935" t="s">
        <v>136</v>
      </c>
      <c r="J5935" t="s">
        <v>137</v>
      </c>
      <c r="K5935" t="s">
        <v>138</v>
      </c>
      <c r="L5935" t="s">
        <v>17145</v>
      </c>
      <c r="M5935" t="s">
        <v>17146</v>
      </c>
      <c r="N5935">
        <v>1.110833333</v>
      </c>
      <c r="O5935">
        <v>0</v>
      </c>
      <c r="P5935">
        <v>14</v>
      </c>
      <c r="Q5935">
        <v>0</v>
      </c>
      <c r="R5935">
        <v>0</v>
      </c>
      <c r="S5935">
        <v>0</v>
      </c>
      <c r="T5935">
        <v>7</v>
      </c>
      <c r="U5935">
        <v>0</v>
      </c>
      <c r="V5935">
        <v>0</v>
      </c>
      <c r="W5935">
        <v>0</v>
      </c>
      <c r="X5935">
        <v>4.966387763783489</v>
      </c>
      <c r="Y5935">
        <v>0</v>
      </c>
      <c r="Z5935">
        <v>0</v>
      </c>
      <c r="AA5935">
        <v>0</v>
      </c>
      <c r="AB5935">
        <v>5.0301594777719618</v>
      </c>
      <c r="AC5935">
        <v>0</v>
      </c>
      <c r="AD5935">
        <v>0</v>
      </c>
      <c r="AE5935">
        <v>9.9965472415554508</v>
      </c>
    </row>
    <row r="5936" spans="1:31" x14ac:dyDescent="0.3">
      <c r="A5936">
        <v>2456585</v>
      </c>
      <c r="B5936">
        <v>1</v>
      </c>
      <c r="C5936" t="s">
        <v>81</v>
      </c>
      <c r="D5936" t="s">
        <v>123</v>
      </c>
      <c r="E5936" t="s">
        <v>141</v>
      </c>
      <c r="F5936" t="s">
        <v>17147</v>
      </c>
      <c r="G5936" t="s">
        <v>200</v>
      </c>
      <c r="H5936" t="s">
        <v>144</v>
      </c>
      <c r="I5936" t="s">
        <v>136</v>
      </c>
      <c r="J5936" t="s">
        <v>137</v>
      </c>
      <c r="K5936" t="s">
        <v>138</v>
      </c>
      <c r="L5936" t="s">
        <v>17148</v>
      </c>
      <c r="M5936" t="s">
        <v>17149</v>
      </c>
      <c r="N5936">
        <v>1.7763888880000001</v>
      </c>
      <c r="O5936">
        <v>0</v>
      </c>
      <c r="P5936">
        <v>0</v>
      </c>
      <c r="Q5936">
        <v>0</v>
      </c>
      <c r="R5936">
        <v>3</v>
      </c>
      <c r="S5936">
        <v>0</v>
      </c>
      <c r="T5936">
        <v>0</v>
      </c>
      <c r="U5936">
        <v>0</v>
      </c>
      <c r="V5936">
        <v>0</v>
      </c>
      <c r="W5936">
        <v>0</v>
      </c>
      <c r="X5936">
        <v>0</v>
      </c>
      <c r="Y5936">
        <v>0</v>
      </c>
      <c r="Z5936">
        <v>1.1544298888122599</v>
      </c>
      <c r="AA5936">
        <v>0</v>
      </c>
      <c r="AB5936">
        <v>0</v>
      </c>
      <c r="AC5936">
        <v>0</v>
      </c>
      <c r="AD5936">
        <v>0</v>
      </c>
      <c r="AE5936">
        <v>1.1544298888122599</v>
      </c>
    </row>
    <row r="5937" spans="1:31" x14ac:dyDescent="0.3">
      <c r="A5937">
        <v>2456144</v>
      </c>
      <c r="B5937">
        <v>1</v>
      </c>
      <c r="C5937" t="s">
        <v>80</v>
      </c>
      <c r="D5937" t="s">
        <v>105</v>
      </c>
      <c r="E5937" t="s">
        <v>159</v>
      </c>
      <c r="F5937" t="s">
        <v>17150</v>
      </c>
      <c r="G5937" t="s">
        <v>143</v>
      </c>
      <c r="H5937" t="s">
        <v>144</v>
      </c>
      <c r="I5937" t="s">
        <v>136</v>
      </c>
      <c r="J5937" t="s">
        <v>137</v>
      </c>
      <c r="K5937" t="s">
        <v>138</v>
      </c>
      <c r="L5937" t="s">
        <v>17151</v>
      </c>
      <c r="M5937" t="s">
        <v>17152</v>
      </c>
      <c r="N5937">
        <v>1.916111111</v>
      </c>
      <c r="O5937">
        <v>0</v>
      </c>
      <c r="P5937">
        <v>175</v>
      </c>
      <c r="Q5937">
        <v>0</v>
      </c>
      <c r="R5937">
        <v>0</v>
      </c>
      <c r="S5937">
        <v>0</v>
      </c>
      <c r="T5937">
        <v>12</v>
      </c>
      <c r="U5937">
        <v>0</v>
      </c>
      <c r="V5937">
        <v>0</v>
      </c>
      <c r="W5937">
        <v>0</v>
      </c>
      <c r="X5937">
        <v>129.35143509129966</v>
      </c>
      <c r="Y5937">
        <v>0</v>
      </c>
      <c r="Z5937">
        <v>0</v>
      </c>
      <c r="AA5937">
        <v>0</v>
      </c>
      <c r="AB5937">
        <v>36.469176033149814</v>
      </c>
      <c r="AC5937">
        <v>0</v>
      </c>
      <c r="AD5937">
        <v>0</v>
      </c>
      <c r="AE5937">
        <v>165.82061112444947</v>
      </c>
    </row>
    <row r="5938" spans="1:31" x14ac:dyDescent="0.3">
      <c r="A5938">
        <v>2456087</v>
      </c>
      <c r="B5938">
        <v>1</v>
      </c>
      <c r="C5938" t="s">
        <v>80</v>
      </c>
      <c r="D5938" t="s">
        <v>92</v>
      </c>
      <c r="E5938" t="s">
        <v>169</v>
      </c>
      <c r="F5938" t="s">
        <v>17153</v>
      </c>
      <c r="G5938" t="s">
        <v>161</v>
      </c>
      <c r="H5938" t="s">
        <v>135</v>
      </c>
      <c r="I5938" t="s">
        <v>136</v>
      </c>
      <c r="J5938" t="s">
        <v>137</v>
      </c>
      <c r="K5938" t="s">
        <v>162</v>
      </c>
      <c r="L5938" t="s">
        <v>17154</v>
      </c>
      <c r="M5938" t="s">
        <v>17155</v>
      </c>
      <c r="N5938">
        <v>1.548333333</v>
      </c>
      <c r="O5938">
        <v>0</v>
      </c>
      <c r="P5938">
        <v>944</v>
      </c>
      <c r="Q5938">
        <v>2</v>
      </c>
      <c r="R5938">
        <v>330</v>
      </c>
      <c r="S5938">
        <v>8</v>
      </c>
      <c r="T5938">
        <v>91</v>
      </c>
      <c r="U5938">
        <v>0</v>
      </c>
      <c r="V5938">
        <v>1</v>
      </c>
      <c r="W5938">
        <v>0</v>
      </c>
      <c r="X5938">
        <v>374.36308799852003</v>
      </c>
      <c r="Y5938">
        <v>1.1023076182419163</v>
      </c>
      <c r="Z5938">
        <v>95.271828468608447</v>
      </c>
      <c r="AA5938">
        <v>27.850759695195592</v>
      </c>
      <c r="AB5938">
        <v>220.70671614925919</v>
      </c>
      <c r="AC5938">
        <v>0</v>
      </c>
      <c r="AD5938">
        <v>32.497938971503935</v>
      </c>
      <c r="AE5938">
        <v>751.79263890132904</v>
      </c>
    </row>
    <row r="5939" spans="1:31" x14ac:dyDescent="0.3">
      <c r="A5939">
        <v>2456665</v>
      </c>
      <c r="B5939">
        <v>1</v>
      </c>
      <c r="C5939" t="s">
        <v>80</v>
      </c>
      <c r="D5939" t="s">
        <v>84</v>
      </c>
      <c r="E5939" t="s">
        <v>182</v>
      </c>
      <c r="F5939" t="s">
        <v>9664</v>
      </c>
      <c r="G5939" t="s">
        <v>156</v>
      </c>
      <c r="H5939" t="s">
        <v>144</v>
      </c>
      <c r="I5939" t="s">
        <v>136</v>
      </c>
      <c r="J5939" t="s">
        <v>137</v>
      </c>
      <c r="K5939" t="s">
        <v>138</v>
      </c>
      <c r="L5939" t="s">
        <v>17156</v>
      </c>
      <c r="M5939" t="s">
        <v>17157</v>
      </c>
      <c r="N5939">
        <v>0.40416666600000001</v>
      </c>
      <c r="O5939">
        <v>0</v>
      </c>
      <c r="P5939">
        <v>25</v>
      </c>
      <c r="Q5939">
        <v>0</v>
      </c>
      <c r="R5939">
        <v>0</v>
      </c>
      <c r="S5939">
        <v>0</v>
      </c>
      <c r="T5939">
        <v>14</v>
      </c>
      <c r="U5939">
        <v>0</v>
      </c>
      <c r="V5939">
        <v>0</v>
      </c>
      <c r="W5939">
        <v>0</v>
      </c>
      <c r="X5939">
        <v>2.5464358846560415</v>
      </c>
      <c r="Y5939">
        <v>0</v>
      </c>
      <c r="Z5939">
        <v>0</v>
      </c>
      <c r="AA5939">
        <v>0</v>
      </c>
      <c r="AB5939">
        <v>22.408666367311842</v>
      </c>
      <c r="AC5939">
        <v>0</v>
      </c>
      <c r="AD5939">
        <v>0</v>
      </c>
      <c r="AE5939">
        <v>24.955102251967883</v>
      </c>
    </row>
    <row r="5940" spans="1:31" x14ac:dyDescent="0.3">
      <c r="A5940">
        <v>2455981</v>
      </c>
      <c r="B5940">
        <v>1</v>
      </c>
      <c r="C5940" t="s">
        <v>81</v>
      </c>
      <c r="D5940" t="s">
        <v>119</v>
      </c>
      <c r="E5940" t="s">
        <v>147</v>
      </c>
      <c r="F5940" t="s">
        <v>17158</v>
      </c>
      <c r="G5940" t="s">
        <v>134</v>
      </c>
      <c r="H5940" t="s">
        <v>135</v>
      </c>
      <c r="I5940" t="s">
        <v>136</v>
      </c>
      <c r="J5940" t="s">
        <v>137</v>
      </c>
      <c r="K5940" t="s">
        <v>138</v>
      </c>
      <c r="L5940" t="s">
        <v>17159</v>
      </c>
      <c r="M5940" t="s">
        <v>17160</v>
      </c>
      <c r="N5940">
        <v>2.2827777770000002</v>
      </c>
      <c r="O5940">
        <v>0</v>
      </c>
      <c r="P5940">
        <v>439</v>
      </c>
      <c r="Q5940">
        <v>0</v>
      </c>
      <c r="R5940">
        <v>26</v>
      </c>
      <c r="S5940">
        <v>0</v>
      </c>
      <c r="T5940">
        <v>34</v>
      </c>
      <c r="U5940">
        <v>0</v>
      </c>
      <c r="V5940">
        <v>0</v>
      </c>
      <c r="W5940">
        <v>0</v>
      </c>
      <c r="X5940">
        <v>164.2301221313765</v>
      </c>
      <c r="Y5940">
        <v>0</v>
      </c>
      <c r="Z5940">
        <v>9.1203777204257417</v>
      </c>
      <c r="AA5940">
        <v>0</v>
      </c>
      <c r="AB5940">
        <v>85.021832300528047</v>
      </c>
      <c r="AC5940">
        <v>0</v>
      </c>
      <c r="AD5940">
        <v>0</v>
      </c>
      <c r="AE5940">
        <v>258.37233215233027</v>
      </c>
    </row>
    <row r="5941" spans="1:31" x14ac:dyDescent="0.3">
      <c r="A5941">
        <v>2456671</v>
      </c>
      <c r="B5941">
        <v>1</v>
      </c>
      <c r="C5941" t="s">
        <v>81</v>
      </c>
      <c r="D5941" t="s">
        <v>127</v>
      </c>
      <c r="E5941" t="s">
        <v>141</v>
      </c>
      <c r="F5941" t="s">
        <v>17161</v>
      </c>
      <c r="G5941" t="s">
        <v>200</v>
      </c>
      <c r="H5941" t="s">
        <v>144</v>
      </c>
      <c r="I5941" t="s">
        <v>136</v>
      </c>
      <c r="J5941" t="s">
        <v>137</v>
      </c>
      <c r="K5941" t="s">
        <v>138</v>
      </c>
      <c r="L5941" t="s">
        <v>17162</v>
      </c>
      <c r="M5941" t="s">
        <v>17163</v>
      </c>
      <c r="N5941">
        <v>3.6063888880000001</v>
      </c>
      <c r="O5941">
        <v>0</v>
      </c>
      <c r="P5941">
        <v>14</v>
      </c>
      <c r="Q5941">
        <v>0</v>
      </c>
      <c r="R5941">
        <v>0</v>
      </c>
      <c r="S5941">
        <v>0</v>
      </c>
      <c r="T5941">
        <v>3</v>
      </c>
      <c r="U5941">
        <v>0</v>
      </c>
      <c r="V5941">
        <v>0</v>
      </c>
      <c r="W5941">
        <v>0</v>
      </c>
      <c r="X5941">
        <v>11.766198303936228</v>
      </c>
      <c r="Y5941">
        <v>0</v>
      </c>
      <c r="Z5941">
        <v>0</v>
      </c>
      <c r="AA5941">
        <v>0</v>
      </c>
      <c r="AB5941">
        <v>0.77734303946267158</v>
      </c>
      <c r="AC5941">
        <v>0</v>
      </c>
      <c r="AD5941">
        <v>0</v>
      </c>
      <c r="AE5941">
        <v>12.5435413433989</v>
      </c>
    </row>
    <row r="5942" spans="1:31" x14ac:dyDescent="0.3">
      <c r="A5942">
        <v>2456771</v>
      </c>
      <c r="B5942">
        <v>1</v>
      </c>
      <c r="C5942" t="s">
        <v>80</v>
      </c>
      <c r="D5942" t="s">
        <v>86</v>
      </c>
      <c r="E5942" t="s">
        <v>173</v>
      </c>
      <c r="F5942" t="s">
        <v>17164</v>
      </c>
      <c r="G5942" t="s">
        <v>175</v>
      </c>
      <c r="H5942" t="s">
        <v>144</v>
      </c>
      <c r="I5942" t="s">
        <v>136</v>
      </c>
      <c r="J5942" t="s">
        <v>137</v>
      </c>
      <c r="K5942" t="s">
        <v>138</v>
      </c>
      <c r="L5942" t="s">
        <v>17165</v>
      </c>
      <c r="M5942" t="s">
        <v>17166</v>
      </c>
      <c r="N5942">
        <v>5.86</v>
      </c>
      <c r="O5942">
        <v>0</v>
      </c>
      <c r="P5942">
        <v>1</v>
      </c>
      <c r="Q5942">
        <v>0</v>
      </c>
      <c r="R5942">
        <v>0</v>
      </c>
      <c r="S5942">
        <v>0</v>
      </c>
      <c r="T5942">
        <v>0</v>
      </c>
      <c r="U5942">
        <v>0</v>
      </c>
      <c r="V5942">
        <v>0</v>
      </c>
      <c r="W5942">
        <v>0</v>
      </c>
      <c r="X5942">
        <v>2.6619833037661231</v>
      </c>
      <c r="Y5942">
        <v>0</v>
      </c>
      <c r="Z5942">
        <v>0</v>
      </c>
      <c r="AA5942">
        <v>0</v>
      </c>
      <c r="AB5942">
        <v>0</v>
      </c>
      <c r="AC5942">
        <v>0</v>
      </c>
      <c r="AD5942">
        <v>0</v>
      </c>
      <c r="AE5942">
        <v>2.6619833037661231</v>
      </c>
    </row>
    <row r="5943" spans="1:31" x14ac:dyDescent="0.3">
      <c r="A5943">
        <v>2456886</v>
      </c>
      <c r="B5943">
        <v>1</v>
      </c>
      <c r="C5943" t="s">
        <v>81</v>
      </c>
      <c r="D5943" t="s">
        <v>122</v>
      </c>
      <c r="E5943" t="s">
        <v>169</v>
      </c>
      <c r="F5943" t="s">
        <v>12661</v>
      </c>
      <c r="G5943" t="s">
        <v>226</v>
      </c>
      <c r="H5943" t="s">
        <v>135</v>
      </c>
      <c r="I5943" t="s">
        <v>136</v>
      </c>
      <c r="J5943" t="s">
        <v>137</v>
      </c>
      <c r="K5943" t="s">
        <v>162</v>
      </c>
      <c r="L5943" t="s">
        <v>17167</v>
      </c>
      <c r="M5943" t="s">
        <v>17168</v>
      </c>
      <c r="N5943">
        <v>0.35833333299999998</v>
      </c>
      <c r="O5943">
        <v>0</v>
      </c>
      <c r="P5943">
        <v>4276</v>
      </c>
      <c r="Q5943">
        <v>0</v>
      </c>
      <c r="R5943">
        <v>0</v>
      </c>
      <c r="S5943">
        <v>2</v>
      </c>
      <c r="T5943">
        <v>846</v>
      </c>
      <c r="U5943">
        <v>0</v>
      </c>
      <c r="V5943">
        <v>0</v>
      </c>
      <c r="W5943">
        <v>0</v>
      </c>
      <c r="X5943">
        <v>359.23065508851323</v>
      </c>
      <c r="Y5943">
        <v>0</v>
      </c>
      <c r="Z5943">
        <v>0</v>
      </c>
      <c r="AA5943">
        <v>8.1642793930292328</v>
      </c>
      <c r="AB5943">
        <v>188.09971346313213</v>
      </c>
      <c r="AC5943">
        <v>0</v>
      </c>
      <c r="AD5943">
        <v>0</v>
      </c>
      <c r="AE5943">
        <v>555.49464794467463</v>
      </c>
    </row>
    <row r="5944" spans="1:31" x14ac:dyDescent="0.3">
      <c r="A5944">
        <v>2456840</v>
      </c>
      <c r="B5944">
        <v>1</v>
      </c>
      <c r="C5944" t="s">
        <v>80</v>
      </c>
      <c r="D5944" t="s">
        <v>106</v>
      </c>
      <c r="E5944" t="s">
        <v>132</v>
      </c>
      <c r="F5944" t="s">
        <v>17169</v>
      </c>
      <c r="G5944" t="s">
        <v>149</v>
      </c>
      <c r="H5944" t="s">
        <v>135</v>
      </c>
      <c r="I5944" t="s">
        <v>136</v>
      </c>
      <c r="J5944" t="s">
        <v>137</v>
      </c>
      <c r="K5944" t="s">
        <v>138</v>
      </c>
      <c r="L5944" t="s">
        <v>17170</v>
      </c>
      <c r="M5944" t="s">
        <v>17171</v>
      </c>
      <c r="N5944">
        <v>0.80583333300000004</v>
      </c>
      <c r="O5944">
        <v>0</v>
      </c>
      <c r="P5944">
        <v>281</v>
      </c>
      <c r="Q5944">
        <v>0</v>
      </c>
      <c r="R5944">
        <v>72</v>
      </c>
      <c r="S5944">
        <v>3</v>
      </c>
      <c r="T5944">
        <v>33</v>
      </c>
      <c r="U5944">
        <v>0</v>
      </c>
      <c r="V5944">
        <v>0</v>
      </c>
      <c r="W5944">
        <v>0</v>
      </c>
      <c r="X5944">
        <v>33.036697163946442</v>
      </c>
      <c r="Y5944">
        <v>0</v>
      </c>
      <c r="Z5944">
        <v>9.1964684444447684</v>
      </c>
      <c r="AA5944">
        <v>21.450535781147153</v>
      </c>
      <c r="AB5944">
        <v>6.9307159134897462</v>
      </c>
      <c r="AC5944">
        <v>0</v>
      </c>
      <c r="AD5944">
        <v>0</v>
      </c>
      <c r="AE5944">
        <v>70.614417303028105</v>
      </c>
    </row>
    <row r="5945" spans="1:31" x14ac:dyDescent="0.3">
      <c r="A5945">
        <v>2457049</v>
      </c>
      <c r="B5945">
        <v>1</v>
      </c>
      <c r="C5945" t="s">
        <v>81</v>
      </c>
      <c r="D5945" t="s">
        <v>127</v>
      </c>
      <c r="E5945" t="s">
        <v>173</v>
      </c>
      <c r="F5945" t="s">
        <v>17172</v>
      </c>
      <c r="G5945" t="s">
        <v>175</v>
      </c>
      <c r="H5945" t="s">
        <v>144</v>
      </c>
      <c r="I5945" t="s">
        <v>136</v>
      </c>
      <c r="J5945" t="s">
        <v>137</v>
      </c>
      <c r="K5945" t="s">
        <v>138</v>
      </c>
      <c r="L5945" t="s">
        <v>17173</v>
      </c>
      <c r="M5945" t="s">
        <v>17174</v>
      </c>
      <c r="N5945">
        <v>7.6388888880000003</v>
      </c>
      <c r="O5945">
        <v>0</v>
      </c>
      <c r="P5945">
        <v>1</v>
      </c>
      <c r="Q5945">
        <v>0</v>
      </c>
      <c r="R5945">
        <v>0</v>
      </c>
      <c r="S5945">
        <v>0</v>
      </c>
      <c r="T5945">
        <v>0</v>
      </c>
      <c r="U5945">
        <v>0</v>
      </c>
      <c r="V5945">
        <v>0</v>
      </c>
      <c r="W5945">
        <v>0</v>
      </c>
      <c r="X5945">
        <v>1.4731086160337552</v>
      </c>
      <c r="Y5945">
        <v>0</v>
      </c>
      <c r="Z5945">
        <v>0</v>
      </c>
      <c r="AA5945">
        <v>0</v>
      </c>
      <c r="AB5945">
        <v>0</v>
      </c>
      <c r="AC5945">
        <v>0</v>
      </c>
      <c r="AD5945">
        <v>0</v>
      </c>
      <c r="AE5945">
        <v>1.4731086160337552</v>
      </c>
    </row>
    <row r="5946" spans="1:31" x14ac:dyDescent="0.3">
      <c r="A5946">
        <v>2457172</v>
      </c>
      <c r="B5946">
        <v>1</v>
      </c>
      <c r="C5946" t="s">
        <v>80</v>
      </c>
      <c r="D5946" t="s">
        <v>82</v>
      </c>
      <c r="E5946" t="s">
        <v>182</v>
      </c>
      <c r="F5946" t="s">
        <v>17175</v>
      </c>
      <c r="G5946" t="s">
        <v>156</v>
      </c>
      <c r="H5946" t="s">
        <v>144</v>
      </c>
      <c r="I5946" t="s">
        <v>136</v>
      </c>
      <c r="J5946" t="s">
        <v>137</v>
      </c>
      <c r="K5946" t="s">
        <v>138</v>
      </c>
      <c r="L5946" t="s">
        <v>17176</v>
      </c>
      <c r="M5946" t="s">
        <v>17177</v>
      </c>
      <c r="N5946">
        <v>1.354166666</v>
      </c>
      <c r="O5946">
        <v>0</v>
      </c>
      <c r="P5946">
        <v>5</v>
      </c>
      <c r="Q5946">
        <v>0</v>
      </c>
      <c r="R5946">
        <v>0</v>
      </c>
      <c r="S5946">
        <v>0</v>
      </c>
      <c r="T5946">
        <v>87</v>
      </c>
      <c r="U5946">
        <v>0</v>
      </c>
      <c r="V5946">
        <v>0</v>
      </c>
      <c r="W5946">
        <v>0</v>
      </c>
      <c r="X5946">
        <v>4.9058902941239407E-2</v>
      </c>
      <c r="Y5946">
        <v>0</v>
      </c>
      <c r="Z5946">
        <v>0</v>
      </c>
      <c r="AA5946">
        <v>0</v>
      </c>
      <c r="AB5946">
        <v>59.571859957293455</v>
      </c>
      <c r="AC5946">
        <v>0</v>
      </c>
      <c r="AD5946">
        <v>0</v>
      </c>
      <c r="AE5946">
        <v>59.620918860234696</v>
      </c>
    </row>
    <row r="5947" spans="1:31" x14ac:dyDescent="0.3">
      <c r="A5947">
        <v>2456986</v>
      </c>
      <c r="B5947">
        <v>1</v>
      </c>
      <c r="C5947" t="s">
        <v>81</v>
      </c>
      <c r="D5947" t="s">
        <v>124</v>
      </c>
      <c r="E5947" t="s">
        <v>147</v>
      </c>
      <c r="F5947" t="s">
        <v>17178</v>
      </c>
      <c r="G5947" t="s">
        <v>226</v>
      </c>
      <c r="H5947" t="s">
        <v>135</v>
      </c>
      <c r="I5947" t="s">
        <v>136</v>
      </c>
      <c r="J5947" t="s">
        <v>137</v>
      </c>
      <c r="K5947" t="s">
        <v>162</v>
      </c>
      <c r="L5947" t="s">
        <v>17179</v>
      </c>
      <c r="M5947" t="s">
        <v>17180</v>
      </c>
      <c r="N5947">
        <v>3.9402777769999999</v>
      </c>
      <c r="O5947">
        <v>0</v>
      </c>
      <c r="P5947">
        <v>208</v>
      </c>
      <c r="Q5947">
        <v>0</v>
      </c>
      <c r="R5947">
        <v>10</v>
      </c>
      <c r="S5947">
        <v>0</v>
      </c>
      <c r="T5947">
        <v>12</v>
      </c>
      <c r="U5947">
        <v>0</v>
      </c>
      <c r="V5947">
        <v>0</v>
      </c>
      <c r="W5947">
        <v>0</v>
      </c>
      <c r="X5947">
        <v>119.86168621640493</v>
      </c>
      <c r="Y5947">
        <v>0</v>
      </c>
      <c r="Z5947">
        <v>8.0158656605254279</v>
      </c>
      <c r="AA5947">
        <v>0</v>
      </c>
      <c r="AB5947">
        <v>34.571163296141115</v>
      </c>
      <c r="AC5947">
        <v>0</v>
      </c>
      <c r="AD5947">
        <v>0</v>
      </c>
      <c r="AE5947">
        <v>162.44871517307149</v>
      </c>
    </row>
    <row r="5948" spans="1:31" x14ac:dyDescent="0.3">
      <c r="A5948">
        <v>2456903</v>
      </c>
      <c r="B5948">
        <v>1</v>
      </c>
      <c r="C5948" t="s">
        <v>80</v>
      </c>
      <c r="D5948" t="s">
        <v>83</v>
      </c>
      <c r="E5948" t="s">
        <v>132</v>
      </c>
      <c r="F5948" t="s">
        <v>17181</v>
      </c>
      <c r="G5948" t="s">
        <v>149</v>
      </c>
      <c r="H5948" t="s">
        <v>135</v>
      </c>
      <c r="I5948" t="s">
        <v>136</v>
      </c>
      <c r="J5948" t="s">
        <v>137</v>
      </c>
      <c r="K5948" t="s">
        <v>138</v>
      </c>
      <c r="L5948" t="s">
        <v>17182</v>
      </c>
      <c r="M5948" t="s">
        <v>17183</v>
      </c>
      <c r="N5948">
        <v>0.15444444399999999</v>
      </c>
      <c r="O5948">
        <v>0</v>
      </c>
      <c r="P5948">
        <v>0</v>
      </c>
      <c r="Q5948">
        <v>0</v>
      </c>
      <c r="R5948">
        <v>0</v>
      </c>
      <c r="S5948">
        <v>4</v>
      </c>
      <c r="T5948">
        <v>0</v>
      </c>
      <c r="U5948">
        <v>5</v>
      </c>
      <c r="V5948">
        <v>0</v>
      </c>
      <c r="W5948">
        <v>0</v>
      </c>
      <c r="X5948">
        <v>0</v>
      </c>
      <c r="Y5948">
        <v>0</v>
      </c>
      <c r="Z5948">
        <v>0</v>
      </c>
      <c r="AA5948">
        <v>6.9090812956635475</v>
      </c>
      <c r="AB5948">
        <v>0</v>
      </c>
      <c r="AC5948">
        <v>61.393472991871505</v>
      </c>
      <c r="AD5948">
        <v>0</v>
      </c>
      <c r="AE5948">
        <v>68.30255428753506</v>
      </c>
    </row>
    <row r="5949" spans="1:31" x14ac:dyDescent="0.3">
      <c r="A5949">
        <v>2482270</v>
      </c>
      <c r="B5949">
        <v>1</v>
      </c>
      <c r="C5949" t="s">
        <v>80</v>
      </c>
      <c r="D5949" t="s">
        <v>90</v>
      </c>
      <c r="E5949" t="s">
        <v>284</v>
      </c>
      <c r="F5949" t="s">
        <v>17184</v>
      </c>
      <c r="G5949" t="s">
        <v>12166</v>
      </c>
      <c r="H5949" t="s">
        <v>331</v>
      </c>
      <c r="I5949" t="s">
        <v>136</v>
      </c>
      <c r="J5949" t="s">
        <v>137</v>
      </c>
      <c r="K5949" t="s">
        <v>138</v>
      </c>
      <c r="L5949" t="s">
        <v>17185</v>
      </c>
      <c r="M5949" t="s">
        <v>17186</v>
      </c>
      <c r="N5949">
        <v>0.32750000000000001</v>
      </c>
      <c r="O5949">
        <v>1</v>
      </c>
      <c r="P5949">
        <v>97520</v>
      </c>
      <c r="Q5949">
        <v>0</v>
      </c>
      <c r="R5949">
        <v>1</v>
      </c>
      <c r="S5949">
        <v>20</v>
      </c>
      <c r="T5949">
        <v>11559</v>
      </c>
      <c r="U5949">
        <v>2</v>
      </c>
      <c r="V5949">
        <v>55</v>
      </c>
      <c r="W5949">
        <v>0.11471033807768251</v>
      </c>
      <c r="X5949">
        <v>10635.248459857497</v>
      </c>
      <c r="Y5949">
        <v>0</v>
      </c>
      <c r="Z5949">
        <v>4.5122362051168707E-2</v>
      </c>
      <c r="AA5949">
        <v>1047.9428893512097</v>
      </c>
      <c r="AB5949">
        <v>3396.9940623261969</v>
      </c>
      <c r="AC5949">
        <v>15.444980729737814</v>
      </c>
      <c r="AD5949">
        <v>113.3548834613273</v>
      </c>
      <c r="AE5949">
        <v>15209.145108426097</v>
      </c>
    </row>
    <row r="5950" spans="1:31" x14ac:dyDescent="0.3">
      <c r="A5950">
        <v>2457095</v>
      </c>
      <c r="B5950">
        <v>1</v>
      </c>
      <c r="C5950" t="s">
        <v>80</v>
      </c>
      <c r="D5950" t="s">
        <v>96</v>
      </c>
      <c r="E5950" t="s">
        <v>173</v>
      </c>
      <c r="F5950" t="s">
        <v>17187</v>
      </c>
      <c r="G5950" t="s">
        <v>461</v>
      </c>
      <c r="H5950" t="s">
        <v>144</v>
      </c>
      <c r="I5950" t="s">
        <v>136</v>
      </c>
      <c r="J5950" t="s">
        <v>137</v>
      </c>
      <c r="K5950" t="s">
        <v>138</v>
      </c>
      <c r="L5950" t="s">
        <v>17188</v>
      </c>
      <c r="M5950" t="s">
        <v>17189</v>
      </c>
      <c r="N5950">
        <v>4.4297222219999997</v>
      </c>
      <c r="O5950">
        <v>0</v>
      </c>
      <c r="P5950">
        <v>1</v>
      </c>
      <c r="Q5950">
        <v>0</v>
      </c>
      <c r="R5950">
        <v>0</v>
      </c>
      <c r="S5950">
        <v>0</v>
      </c>
      <c r="T5950">
        <v>0</v>
      </c>
      <c r="U5950">
        <v>0</v>
      </c>
      <c r="V5950">
        <v>0</v>
      </c>
      <c r="W5950">
        <v>0</v>
      </c>
      <c r="X5950">
        <v>4.4688262195784629</v>
      </c>
      <c r="Y5950">
        <v>0</v>
      </c>
      <c r="Z5950">
        <v>0</v>
      </c>
      <c r="AA5950">
        <v>0</v>
      </c>
      <c r="AB5950">
        <v>0</v>
      </c>
      <c r="AC5950">
        <v>0</v>
      </c>
      <c r="AD5950">
        <v>0</v>
      </c>
      <c r="AE5950">
        <v>4.4688262195784629</v>
      </c>
    </row>
    <row r="5951" spans="1:31" x14ac:dyDescent="0.3">
      <c r="A5951">
        <v>2456803</v>
      </c>
      <c r="B5951">
        <v>1</v>
      </c>
      <c r="C5951" t="s">
        <v>80</v>
      </c>
      <c r="D5951" t="s">
        <v>82</v>
      </c>
      <c r="E5951" t="s">
        <v>173</v>
      </c>
      <c r="F5951" t="s">
        <v>17190</v>
      </c>
      <c r="G5951" t="s">
        <v>175</v>
      </c>
      <c r="H5951" t="s">
        <v>144</v>
      </c>
      <c r="I5951" t="s">
        <v>136</v>
      </c>
      <c r="J5951" t="s">
        <v>137</v>
      </c>
      <c r="K5951" t="s">
        <v>138</v>
      </c>
      <c r="L5951" t="s">
        <v>17191</v>
      </c>
      <c r="M5951" t="s">
        <v>17192</v>
      </c>
      <c r="N5951">
        <v>1.1775</v>
      </c>
      <c r="O5951">
        <v>0</v>
      </c>
      <c r="P5951">
        <v>3</v>
      </c>
      <c r="Q5951">
        <v>0</v>
      </c>
      <c r="R5951">
        <v>0</v>
      </c>
      <c r="S5951">
        <v>0</v>
      </c>
      <c r="T5951">
        <v>0</v>
      </c>
      <c r="U5951">
        <v>0</v>
      </c>
      <c r="V5951">
        <v>0</v>
      </c>
      <c r="W5951">
        <v>0</v>
      </c>
      <c r="X5951">
        <v>5.4351150865360409E-2</v>
      </c>
      <c r="Y5951">
        <v>0</v>
      </c>
      <c r="Z5951">
        <v>0</v>
      </c>
      <c r="AA5951">
        <v>0</v>
      </c>
      <c r="AB5951">
        <v>0</v>
      </c>
      <c r="AC5951">
        <v>0</v>
      </c>
      <c r="AD5951">
        <v>0</v>
      </c>
      <c r="AE5951">
        <v>5.4351150865360409E-2</v>
      </c>
    </row>
    <row r="5952" spans="1:31" x14ac:dyDescent="0.3">
      <c r="A5952">
        <v>2457135</v>
      </c>
      <c r="B5952">
        <v>1</v>
      </c>
      <c r="C5952" t="s">
        <v>80</v>
      </c>
      <c r="D5952" t="s">
        <v>84</v>
      </c>
      <c r="E5952" t="s">
        <v>182</v>
      </c>
      <c r="F5952" t="s">
        <v>2792</v>
      </c>
      <c r="G5952" t="s">
        <v>410</v>
      </c>
      <c r="H5952" t="s">
        <v>144</v>
      </c>
      <c r="I5952" t="s">
        <v>136</v>
      </c>
      <c r="J5952" t="s">
        <v>137</v>
      </c>
      <c r="K5952" t="s">
        <v>138</v>
      </c>
      <c r="L5952" t="s">
        <v>17193</v>
      </c>
      <c r="M5952" t="s">
        <v>17194</v>
      </c>
      <c r="N5952">
        <v>7.7863888880000003</v>
      </c>
      <c r="O5952">
        <v>0</v>
      </c>
      <c r="P5952">
        <v>0</v>
      </c>
      <c r="Q5952">
        <v>0</v>
      </c>
      <c r="R5952">
        <v>0</v>
      </c>
      <c r="S5952">
        <v>0</v>
      </c>
      <c r="T5952">
        <v>1</v>
      </c>
      <c r="U5952">
        <v>0</v>
      </c>
      <c r="V5952">
        <v>0</v>
      </c>
      <c r="W5952">
        <v>0</v>
      </c>
      <c r="X5952">
        <v>0</v>
      </c>
      <c r="Y5952">
        <v>0</v>
      </c>
      <c r="Z5952">
        <v>0</v>
      </c>
      <c r="AA5952">
        <v>0</v>
      </c>
      <c r="AB5952">
        <v>83.525543657698748</v>
      </c>
      <c r="AC5952">
        <v>0</v>
      </c>
      <c r="AD5952">
        <v>0</v>
      </c>
      <c r="AE5952">
        <v>83.525543657698748</v>
      </c>
    </row>
    <row r="5953" spans="1:31" x14ac:dyDescent="0.3">
      <c r="A5953">
        <v>2457278</v>
      </c>
      <c r="B5953">
        <v>1</v>
      </c>
      <c r="C5953" t="s">
        <v>80</v>
      </c>
      <c r="D5953" t="s">
        <v>105</v>
      </c>
      <c r="E5953" t="s">
        <v>182</v>
      </c>
      <c r="F5953" t="s">
        <v>17195</v>
      </c>
      <c r="G5953" t="s">
        <v>143</v>
      </c>
      <c r="H5953" t="s">
        <v>144</v>
      </c>
      <c r="I5953" t="s">
        <v>136</v>
      </c>
      <c r="J5953" t="s">
        <v>137</v>
      </c>
      <c r="K5953" t="s">
        <v>138</v>
      </c>
      <c r="L5953" t="s">
        <v>17196</v>
      </c>
      <c r="M5953" t="s">
        <v>17197</v>
      </c>
      <c r="N5953">
        <v>0.79444444400000003</v>
      </c>
      <c r="O5953">
        <v>0</v>
      </c>
      <c r="P5953">
        <v>32</v>
      </c>
      <c r="Q5953">
        <v>0</v>
      </c>
      <c r="R5953">
        <v>0</v>
      </c>
      <c r="S5953">
        <v>0</v>
      </c>
      <c r="T5953">
        <v>3</v>
      </c>
      <c r="U5953">
        <v>0</v>
      </c>
      <c r="V5953">
        <v>0</v>
      </c>
      <c r="W5953">
        <v>0</v>
      </c>
      <c r="X5953">
        <v>6.1926895463585474</v>
      </c>
      <c r="Y5953">
        <v>0</v>
      </c>
      <c r="Z5953">
        <v>0</v>
      </c>
      <c r="AA5953">
        <v>0</v>
      </c>
      <c r="AB5953">
        <v>2.4418288659470031</v>
      </c>
      <c r="AC5953">
        <v>0</v>
      </c>
      <c r="AD5953">
        <v>0</v>
      </c>
      <c r="AE5953">
        <v>8.6345184123055496</v>
      </c>
    </row>
    <row r="5954" spans="1:31" x14ac:dyDescent="0.3">
      <c r="A5954">
        <v>2457301</v>
      </c>
      <c r="B5954">
        <v>1</v>
      </c>
      <c r="C5954" t="s">
        <v>81</v>
      </c>
      <c r="D5954" t="s">
        <v>115</v>
      </c>
      <c r="E5954" t="s">
        <v>141</v>
      </c>
      <c r="F5954" t="s">
        <v>17198</v>
      </c>
      <c r="G5954" t="s">
        <v>1536</v>
      </c>
      <c r="H5954" t="s">
        <v>144</v>
      </c>
      <c r="I5954" t="s">
        <v>136</v>
      </c>
      <c r="J5954" t="s">
        <v>137</v>
      </c>
      <c r="K5954" t="s">
        <v>138</v>
      </c>
      <c r="L5954" t="s">
        <v>17199</v>
      </c>
      <c r="M5954" t="s">
        <v>17200</v>
      </c>
      <c r="N5954">
        <v>4.5366666660000003</v>
      </c>
      <c r="O5954">
        <v>0</v>
      </c>
      <c r="P5954">
        <v>8</v>
      </c>
      <c r="Q5954">
        <v>0</v>
      </c>
      <c r="R5954">
        <v>1</v>
      </c>
      <c r="S5954">
        <v>0</v>
      </c>
      <c r="T5954">
        <v>0</v>
      </c>
      <c r="U5954">
        <v>0</v>
      </c>
      <c r="V5954">
        <v>0</v>
      </c>
      <c r="W5954">
        <v>0</v>
      </c>
      <c r="X5954">
        <v>0.79647452889900971</v>
      </c>
      <c r="Y5954">
        <v>0</v>
      </c>
      <c r="Z5954">
        <v>8.9702361929808877E-3</v>
      </c>
      <c r="AA5954">
        <v>0</v>
      </c>
      <c r="AB5954">
        <v>0</v>
      </c>
      <c r="AC5954">
        <v>0</v>
      </c>
      <c r="AD5954">
        <v>0</v>
      </c>
      <c r="AE5954">
        <v>0.80544476509199059</v>
      </c>
    </row>
    <row r="5955" spans="1:31" x14ac:dyDescent="0.3">
      <c r="A5955">
        <v>2457009</v>
      </c>
      <c r="B5955">
        <v>1</v>
      </c>
      <c r="C5955" t="s">
        <v>80</v>
      </c>
      <c r="D5955" t="s">
        <v>107</v>
      </c>
      <c r="E5955" t="s">
        <v>132</v>
      </c>
      <c r="F5955" t="s">
        <v>10415</v>
      </c>
      <c r="G5955" t="s">
        <v>226</v>
      </c>
      <c r="H5955" t="s">
        <v>135</v>
      </c>
      <c r="I5955" t="s">
        <v>136</v>
      </c>
      <c r="J5955" t="s">
        <v>137</v>
      </c>
      <c r="K5955" t="s">
        <v>162</v>
      </c>
      <c r="L5955" t="s">
        <v>17201</v>
      </c>
      <c r="M5955" t="s">
        <v>17202</v>
      </c>
      <c r="N5955">
        <v>2.7169444440000001</v>
      </c>
      <c r="O5955">
        <v>0</v>
      </c>
      <c r="P5955">
        <v>0</v>
      </c>
      <c r="Q5955">
        <v>12</v>
      </c>
      <c r="R5955">
        <v>51</v>
      </c>
      <c r="S5955">
        <v>1</v>
      </c>
      <c r="T5955">
        <v>5</v>
      </c>
      <c r="U5955">
        <v>0</v>
      </c>
      <c r="V5955">
        <v>0</v>
      </c>
      <c r="W5955">
        <v>0</v>
      </c>
      <c r="X5955">
        <v>0</v>
      </c>
      <c r="Y5955">
        <v>1008.1901008460032</v>
      </c>
      <c r="Z5955">
        <v>30.446228903903851</v>
      </c>
      <c r="AA5955">
        <v>4.0674283225984604</v>
      </c>
      <c r="AB5955">
        <v>14.349800157589998</v>
      </c>
      <c r="AC5955">
        <v>0</v>
      </c>
      <c r="AD5955">
        <v>0</v>
      </c>
      <c r="AE5955">
        <v>1057.0535582300956</v>
      </c>
    </row>
    <row r="5956" spans="1:31" x14ac:dyDescent="0.3">
      <c r="A5956">
        <v>2456866</v>
      </c>
      <c r="B5956">
        <v>1</v>
      </c>
      <c r="C5956" t="s">
        <v>80</v>
      </c>
      <c r="D5956" t="s">
        <v>82</v>
      </c>
      <c r="E5956" t="s">
        <v>141</v>
      </c>
      <c r="F5956" t="s">
        <v>17203</v>
      </c>
      <c r="G5956" t="s">
        <v>200</v>
      </c>
      <c r="H5956" t="s">
        <v>144</v>
      </c>
      <c r="I5956" t="s">
        <v>136</v>
      </c>
      <c r="J5956" t="s">
        <v>137</v>
      </c>
      <c r="K5956" t="s">
        <v>138</v>
      </c>
      <c r="L5956" t="s">
        <v>17204</v>
      </c>
      <c r="M5956" t="s">
        <v>17205</v>
      </c>
      <c r="N5956">
        <v>3.1069444439999998</v>
      </c>
      <c r="O5956">
        <v>0</v>
      </c>
      <c r="P5956">
        <v>35</v>
      </c>
      <c r="Q5956">
        <v>0</v>
      </c>
      <c r="R5956">
        <v>0</v>
      </c>
      <c r="S5956">
        <v>0</v>
      </c>
      <c r="T5956">
        <v>2</v>
      </c>
      <c r="U5956">
        <v>0</v>
      </c>
      <c r="V5956">
        <v>0</v>
      </c>
      <c r="W5956">
        <v>0</v>
      </c>
      <c r="X5956">
        <v>40.182252521286991</v>
      </c>
      <c r="Y5956">
        <v>0</v>
      </c>
      <c r="Z5956">
        <v>0</v>
      </c>
      <c r="AA5956">
        <v>0</v>
      </c>
      <c r="AB5956">
        <v>56.271676554572281</v>
      </c>
      <c r="AC5956">
        <v>0</v>
      </c>
      <c r="AD5956">
        <v>0</v>
      </c>
      <c r="AE5956">
        <v>96.453929075859264</v>
      </c>
    </row>
    <row r="5957" spans="1:31" x14ac:dyDescent="0.3">
      <c r="A5957">
        <v>2457072</v>
      </c>
      <c r="B5957">
        <v>1</v>
      </c>
      <c r="C5957" t="s">
        <v>80</v>
      </c>
      <c r="D5957" t="s">
        <v>110</v>
      </c>
      <c r="E5957" t="s">
        <v>159</v>
      </c>
      <c r="F5957" t="s">
        <v>17206</v>
      </c>
      <c r="G5957" t="s">
        <v>161</v>
      </c>
      <c r="H5957" t="s">
        <v>144</v>
      </c>
      <c r="I5957" t="s">
        <v>136</v>
      </c>
      <c r="J5957" t="s">
        <v>137</v>
      </c>
      <c r="K5957" t="s">
        <v>162</v>
      </c>
      <c r="L5957" t="s">
        <v>17207</v>
      </c>
      <c r="M5957" t="s">
        <v>17208</v>
      </c>
      <c r="N5957">
        <v>1.5219444440000001</v>
      </c>
      <c r="O5957">
        <v>0</v>
      </c>
      <c r="P5957">
        <v>88</v>
      </c>
      <c r="Q5957">
        <v>0</v>
      </c>
      <c r="R5957">
        <v>0</v>
      </c>
      <c r="S5957">
        <v>0</v>
      </c>
      <c r="T5957">
        <v>4</v>
      </c>
      <c r="U5957">
        <v>0</v>
      </c>
      <c r="V5957">
        <v>0</v>
      </c>
      <c r="W5957">
        <v>0</v>
      </c>
      <c r="X5957">
        <v>27.465183335678198</v>
      </c>
      <c r="Y5957">
        <v>0</v>
      </c>
      <c r="Z5957">
        <v>0</v>
      </c>
      <c r="AA5957">
        <v>0</v>
      </c>
      <c r="AB5957">
        <v>0</v>
      </c>
      <c r="AC5957">
        <v>0</v>
      </c>
      <c r="AD5957">
        <v>0</v>
      </c>
      <c r="AE5957">
        <v>27.465183335678198</v>
      </c>
    </row>
    <row r="5958" spans="1:31" x14ac:dyDescent="0.3">
      <c r="A5958">
        <v>2456966</v>
      </c>
      <c r="B5958">
        <v>1</v>
      </c>
      <c r="C5958" t="s">
        <v>80</v>
      </c>
      <c r="D5958" t="s">
        <v>105</v>
      </c>
      <c r="E5958" t="s">
        <v>132</v>
      </c>
      <c r="F5958" t="s">
        <v>17209</v>
      </c>
      <c r="G5958" t="s">
        <v>149</v>
      </c>
      <c r="H5958" t="s">
        <v>135</v>
      </c>
      <c r="I5958" t="s">
        <v>136</v>
      </c>
      <c r="J5958" t="s">
        <v>137</v>
      </c>
      <c r="K5958" t="s">
        <v>138</v>
      </c>
      <c r="L5958" t="s">
        <v>17210</v>
      </c>
      <c r="M5958" t="s">
        <v>17211</v>
      </c>
      <c r="N5958">
        <v>0.141666666</v>
      </c>
      <c r="O5958">
        <v>1</v>
      </c>
      <c r="P5958">
        <v>1003</v>
      </c>
      <c r="Q5958">
        <v>4</v>
      </c>
      <c r="R5958">
        <v>117</v>
      </c>
      <c r="S5958">
        <v>18</v>
      </c>
      <c r="T5958">
        <v>100</v>
      </c>
      <c r="U5958">
        <v>3</v>
      </c>
      <c r="V5958">
        <v>0</v>
      </c>
      <c r="W5958">
        <v>0.10211145812956979</v>
      </c>
      <c r="X5958">
        <v>34.581146202601317</v>
      </c>
      <c r="Y5958">
        <v>0.71867946911313052</v>
      </c>
      <c r="Z5958">
        <v>3.2325964525007604</v>
      </c>
      <c r="AA5958">
        <v>19.496319256890345</v>
      </c>
      <c r="AB5958">
        <v>9.6539694208812055</v>
      </c>
      <c r="AC5958">
        <v>58.963888568751663</v>
      </c>
      <c r="AD5958">
        <v>0</v>
      </c>
      <c r="AE5958">
        <v>126.74871082886798</v>
      </c>
    </row>
    <row r="5959" spans="1:31" x14ac:dyDescent="0.3">
      <c r="A5959">
        <v>2456923</v>
      </c>
      <c r="B5959">
        <v>1</v>
      </c>
      <c r="C5959" t="s">
        <v>80</v>
      </c>
      <c r="D5959" t="s">
        <v>99</v>
      </c>
      <c r="E5959" t="s">
        <v>147</v>
      </c>
      <c r="F5959" t="s">
        <v>17212</v>
      </c>
      <c r="G5959" t="s">
        <v>161</v>
      </c>
      <c r="H5959" t="s">
        <v>135</v>
      </c>
      <c r="I5959" t="s">
        <v>136</v>
      </c>
      <c r="J5959" t="s">
        <v>137</v>
      </c>
      <c r="K5959" t="s">
        <v>162</v>
      </c>
      <c r="L5959" t="s">
        <v>17213</v>
      </c>
      <c r="M5959" t="s">
        <v>17214</v>
      </c>
      <c r="N5959">
        <v>8.8708333330000002</v>
      </c>
      <c r="O5959">
        <v>3</v>
      </c>
      <c r="P5959">
        <v>339</v>
      </c>
      <c r="Q5959">
        <v>0</v>
      </c>
      <c r="R5959">
        <v>0</v>
      </c>
      <c r="S5959">
        <v>0</v>
      </c>
      <c r="T5959">
        <v>17</v>
      </c>
      <c r="U5959">
        <v>0</v>
      </c>
      <c r="V5959">
        <v>0</v>
      </c>
      <c r="W5959">
        <v>141.7952254150957</v>
      </c>
      <c r="X5959">
        <v>475.51387266139568</v>
      </c>
      <c r="Y5959">
        <v>0</v>
      </c>
      <c r="Z5959">
        <v>0</v>
      </c>
      <c r="AA5959">
        <v>0</v>
      </c>
      <c r="AB5959">
        <v>171.18677953825056</v>
      </c>
      <c r="AC5959">
        <v>0</v>
      </c>
      <c r="AD5959">
        <v>0</v>
      </c>
      <c r="AE5959">
        <v>788.49587761474197</v>
      </c>
    </row>
    <row r="5960" spans="1:31" x14ac:dyDescent="0.3">
      <c r="A5960">
        <v>2457364</v>
      </c>
      <c r="B5960">
        <v>1</v>
      </c>
      <c r="C5960" t="s">
        <v>80</v>
      </c>
      <c r="D5960" t="s">
        <v>104</v>
      </c>
      <c r="E5960" t="s">
        <v>132</v>
      </c>
      <c r="F5960" t="s">
        <v>2943</v>
      </c>
      <c r="G5960" t="s">
        <v>149</v>
      </c>
      <c r="H5960" t="s">
        <v>135</v>
      </c>
      <c r="I5960" t="s">
        <v>136</v>
      </c>
      <c r="J5960" t="s">
        <v>137</v>
      </c>
      <c r="K5960" t="s">
        <v>138</v>
      </c>
      <c r="L5960" t="s">
        <v>17215</v>
      </c>
      <c r="M5960" t="s">
        <v>17216</v>
      </c>
      <c r="N5960">
        <v>0.273888888</v>
      </c>
      <c r="O5960">
        <v>0</v>
      </c>
      <c r="P5960">
        <v>1951</v>
      </c>
      <c r="Q5960">
        <v>0</v>
      </c>
      <c r="R5960">
        <v>18</v>
      </c>
      <c r="S5960">
        <v>1</v>
      </c>
      <c r="T5960">
        <v>219</v>
      </c>
      <c r="U5960">
        <v>0</v>
      </c>
      <c r="V5960">
        <v>0</v>
      </c>
      <c r="W5960">
        <v>0</v>
      </c>
      <c r="X5960">
        <v>162.1435649175819</v>
      </c>
      <c r="Y5960">
        <v>0</v>
      </c>
      <c r="Z5960">
        <v>0.92589217094490495</v>
      </c>
      <c r="AA5960">
        <v>0.32962189353959997</v>
      </c>
      <c r="AB5960">
        <v>28.334046554685518</v>
      </c>
      <c r="AC5960">
        <v>0</v>
      </c>
      <c r="AD5960">
        <v>0</v>
      </c>
      <c r="AE5960">
        <v>191.73312553675194</v>
      </c>
    </row>
    <row r="5961" spans="1:31" x14ac:dyDescent="0.3">
      <c r="A5961">
        <v>2457052</v>
      </c>
      <c r="B5961">
        <v>1</v>
      </c>
      <c r="C5961" t="s">
        <v>81</v>
      </c>
      <c r="D5961" t="s">
        <v>112</v>
      </c>
      <c r="E5961" t="s">
        <v>147</v>
      </c>
      <c r="F5961" t="s">
        <v>17217</v>
      </c>
      <c r="G5961" t="s">
        <v>226</v>
      </c>
      <c r="H5961" t="s">
        <v>135</v>
      </c>
      <c r="I5961" t="s">
        <v>136</v>
      </c>
      <c r="J5961" t="s">
        <v>137</v>
      </c>
      <c r="K5961" t="s">
        <v>162</v>
      </c>
      <c r="L5961" t="s">
        <v>17218</v>
      </c>
      <c r="M5961" t="s">
        <v>17219</v>
      </c>
      <c r="N5961">
        <v>0.36055555500000003</v>
      </c>
      <c r="O5961">
        <v>0</v>
      </c>
      <c r="P5961">
        <v>318</v>
      </c>
      <c r="Q5961">
        <v>19</v>
      </c>
      <c r="R5961">
        <v>97</v>
      </c>
      <c r="S5961">
        <v>20</v>
      </c>
      <c r="T5961">
        <v>288</v>
      </c>
      <c r="U5961">
        <v>5</v>
      </c>
      <c r="V5961">
        <v>0</v>
      </c>
      <c r="W5961">
        <v>0</v>
      </c>
      <c r="X5961">
        <v>24.304713291078563</v>
      </c>
      <c r="Y5961">
        <v>2.6845735313820644</v>
      </c>
      <c r="Z5961">
        <v>7.6442292011914335</v>
      </c>
      <c r="AA5961">
        <v>87.950168965043275</v>
      </c>
      <c r="AB5961">
        <v>94.567511230804413</v>
      </c>
      <c r="AC5961">
        <v>196.99811038377692</v>
      </c>
      <c r="AD5961">
        <v>0</v>
      </c>
      <c r="AE5961">
        <v>414.14930660327667</v>
      </c>
    </row>
    <row r="5962" spans="1:31" x14ac:dyDescent="0.3">
      <c r="A5962">
        <v>2456906</v>
      </c>
      <c r="B5962">
        <v>1</v>
      </c>
      <c r="C5962" t="s">
        <v>80</v>
      </c>
      <c r="D5962" t="s">
        <v>82</v>
      </c>
      <c r="E5962" t="s">
        <v>169</v>
      </c>
      <c r="F5962" t="s">
        <v>17220</v>
      </c>
      <c r="G5962" t="s">
        <v>226</v>
      </c>
      <c r="H5962" t="s">
        <v>135</v>
      </c>
      <c r="I5962" t="s">
        <v>136</v>
      </c>
      <c r="J5962" t="s">
        <v>137</v>
      </c>
      <c r="K5962" t="s">
        <v>162</v>
      </c>
      <c r="L5962" t="s">
        <v>17221</v>
      </c>
      <c r="M5962" t="s">
        <v>17222</v>
      </c>
      <c r="N5962">
        <v>1.9994444440000001</v>
      </c>
      <c r="O5962">
        <v>0</v>
      </c>
      <c r="P5962">
        <v>40</v>
      </c>
      <c r="Q5962">
        <v>0</v>
      </c>
      <c r="R5962">
        <v>0</v>
      </c>
      <c r="S5962">
        <v>2</v>
      </c>
      <c r="T5962">
        <v>1198</v>
      </c>
      <c r="U5962">
        <v>0</v>
      </c>
      <c r="V5962">
        <v>1</v>
      </c>
      <c r="W5962">
        <v>0</v>
      </c>
      <c r="X5962">
        <v>17.943805014795661</v>
      </c>
      <c r="Y5962">
        <v>0</v>
      </c>
      <c r="Z5962">
        <v>0</v>
      </c>
      <c r="AA5962">
        <v>196.36979405717582</v>
      </c>
      <c r="AB5962">
        <v>2533.9415071567864</v>
      </c>
      <c r="AC5962">
        <v>0</v>
      </c>
      <c r="AD5962">
        <v>20.815002200662896</v>
      </c>
      <c r="AE5962">
        <v>2769.070108429421</v>
      </c>
    </row>
    <row r="5963" spans="1:31" x14ac:dyDescent="0.3">
      <c r="A5963">
        <v>2457029</v>
      </c>
      <c r="B5963">
        <v>1</v>
      </c>
      <c r="C5963" t="s">
        <v>80</v>
      </c>
      <c r="D5963" t="s">
        <v>82</v>
      </c>
      <c r="E5963" t="s">
        <v>284</v>
      </c>
      <c r="F5963" t="s">
        <v>17223</v>
      </c>
      <c r="G5963" t="s">
        <v>226</v>
      </c>
      <c r="H5963" t="s">
        <v>135</v>
      </c>
      <c r="I5963" t="s">
        <v>136</v>
      </c>
      <c r="J5963" t="s">
        <v>137</v>
      </c>
      <c r="K5963" t="s">
        <v>162</v>
      </c>
      <c r="L5963" t="s">
        <v>17224</v>
      </c>
      <c r="M5963" t="s">
        <v>17225</v>
      </c>
      <c r="N5963">
        <v>1.573055555</v>
      </c>
      <c r="O5963">
        <v>0</v>
      </c>
      <c r="P5963">
        <v>2670</v>
      </c>
      <c r="Q5963">
        <v>0</v>
      </c>
      <c r="R5963">
        <v>0</v>
      </c>
      <c r="S5963">
        <v>2</v>
      </c>
      <c r="T5963">
        <v>258</v>
      </c>
      <c r="U5963">
        <v>0</v>
      </c>
      <c r="V5963">
        <v>3</v>
      </c>
      <c r="W5963">
        <v>0</v>
      </c>
      <c r="X5963">
        <v>1437.1464979327825</v>
      </c>
      <c r="Y5963">
        <v>0</v>
      </c>
      <c r="Z5963">
        <v>0</v>
      </c>
      <c r="AA5963">
        <v>34.37590652264582</v>
      </c>
      <c r="AB5963">
        <v>643.62582300907252</v>
      </c>
      <c r="AC5963">
        <v>0</v>
      </c>
      <c r="AD5963">
        <v>0</v>
      </c>
      <c r="AE5963">
        <v>2115.1482274645009</v>
      </c>
    </row>
    <row r="5964" spans="1:31" x14ac:dyDescent="0.3">
      <c r="A5964">
        <v>2456860</v>
      </c>
      <c r="B5964">
        <v>1</v>
      </c>
      <c r="C5964" t="s">
        <v>80</v>
      </c>
      <c r="D5964" t="s">
        <v>104</v>
      </c>
      <c r="E5964" t="s">
        <v>141</v>
      </c>
      <c r="F5964" t="s">
        <v>17226</v>
      </c>
      <c r="G5964" t="s">
        <v>156</v>
      </c>
      <c r="H5964" t="s">
        <v>144</v>
      </c>
      <c r="I5964" t="s">
        <v>136</v>
      </c>
      <c r="J5964" t="s">
        <v>137</v>
      </c>
      <c r="K5964" t="s">
        <v>138</v>
      </c>
      <c r="L5964" t="s">
        <v>17227</v>
      </c>
      <c r="M5964" t="s">
        <v>17228</v>
      </c>
      <c r="N5964">
        <v>3.631388888</v>
      </c>
      <c r="O5964">
        <v>0</v>
      </c>
      <c r="P5964">
        <v>172</v>
      </c>
      <c r="Q5964">
        <v>0</v>
      </c>
      <c r="R5964">
        <v>0</v>
      </c>
      <c r="S5964">
        <v>0</v>
      </c>
      <c r="T5964">
        <v>12</v>
      </c>
      <c r="U5964">
        <v>0</v>
      </c>
      <c r="V5964">
        <v>0</v>
      </c>
      <c r="W5964">
        <v>0</v>
      </c>
      <c r="X5964">
        <v>189.92038862500189</v>
      </c>
      <c r="Y5964">
        <v>0</v>
      </c>
      <c r="Z5964">
        <v>0</v>
      </c>
      <c r="AA5964">
        <v>0</v>
      </c>
      <c r="AB5964">
        <v>38.646917328464141</v>
      </c>
      <c r="AC5964">
        <v>0</v>
      </c>
      <c r="AD5964">
        <v>0</v>
      </c>
      <c r="AE5964">
        <v>228.56730595346602</v>
      </c>
    </row>
    <row r="5965" spans="1:31" x14ac:dyDescent="0.3">
      <c r="A5965">
        <v>2457152</v>
      </c>
      <c r="B5965">
        <v>1</v>
      </c>
      <c r="C5965" t="s">
        <v>80</v>
      </c>
      <c r="D5965" t="s">
        <v>88</v>
      </c>
      <c r="E5965" t="s">
        <v>173</v>
      </c>
      <c r="F5965" t="s">
        <v>17229</v>
      </c>
      <c r="G5965" t="s">
        <v>461</v>
      </c>
      <c r="H5965" t="s">
        <v>144</v>
      </c>
      <c r="I5965" t="s">
        <v>136</v>
      </c>
      <c r="J5965" t="s">
        <v>137</v>
      </c>
      <c r="K5965" t="s">
        <v>138</v>
      </c>
      <c r="L5965" t="s">
        <v>17230</v>
      </c>
      <c r="M5965" t="s">
        <v>17231</v>
      </c>
      <c r="N5965">
        <v>2.062777777</v>
      </c>
      <c r="O5965">
        <v>0</v>
      </c>
      <c r="P5965">
        <v>1</v>
      </c>
      <c r="Q5965">
        <v>0</v>
      </c>
      <c r="R5965">
        <v>0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1.5161526473423441</v>
      </c>
      <c r="Y5965">
        <v>0</v>
      </c>
      <c r="Z5965">
        <v>0</v>
      </c>
      <c r="AA5965">
        <v>0</v>
      </c>
      <c r="AB5965">
        <v>0</v>
      </c>
      <c r="AC5965">
        <v>0</v>
      </c>
      <c r="AD5965">
        <v>0</v>
      </c>
      <c r="AE5965">
        <v>1.5161526473423441</v>
      </c>
    </row>
    <row r="5966" spans="1:31" x14ac:dyDescent="0.3">
      <c r="A5966">
        <v>2457344</v>
      </c>
      <c r="B5966">
        <v>1</v>
      </c>
      <c r="C5966" t="s">
        <v>80</v>
      </c>
      <c r="D5966" t="s">
        <v>88</v>
      </c>
      <c r="E5966" t="s">
        <v>169</v>
      </c>
      <c r="F5966" t="s">
        <v>17232</v>
      </c>
      <c r="G5966" t="s">
        <v>381</v>
      </c>
      <c r="H5966" t="s">
        <v>135</v>
      </c>
      <c r="I5966" t="s">
        <v>136</v>
      </c>
      <c r="J5966" t="s">
        <v>137</v>
      </c>
      <c r="K5966" t="s">
        <v>138</v>
      </c>
      <c r="L5966" t="s">
        <v>17233</v>
      </c>
      <c r="M5966" t="s">
        <v>17234</v>
      </c>
      <c r="N5966">
        <v>5.4722222000000001E-2</v>
      </c>
      <c r="O5966">
        <v>0</v>
      </c>
      <c r="P5966">
        <v>530</v>
      </c>
      <c r="Q5966">
        <v>0</v>
      </c>
      <c r="R5966">
        <v>0</v>
      </c>
      <c r="S5966">
        <v>0</v>
      </c>
      <c r="T5966">
        <v>4</v>
      </c>
      <c r="U5966">
        <v>0</v>
      </c>
      <c r="V5966">
        <v>0</v>
      </c>
      <c r="W5966">
        <v>0</v>
      </c>
      <c r="X5966">
        <v>8.3460172318976511</v>
      </c>
      <c r="Y5966">
        <v>0</v>
      </c>
      <c r="Z5966">
        <v>0</v>
      </c>
      <c r="AA5966">
        <v>0</v>
      </c>
      <c r="AB5966">
        <v>3.7756726766813464E-2</v>
      </c>
      <c r="AC5966">
        <v>0</v>
      </c>
      <c r="AD5966">
        <v>0</v>
      </c>
      <c r="AE5966">
        <v>8.3837739586644648</v>
      </c>
    </row>
    <row r="5967" spans="1:31" x14ac:dyDescent="0.3">
      <c r="A5967">
        <v>2456989</v>
      </c>
      <c r="B5967">
        <v>1</v>
      </c>
      <c r="C5967" t="s">
        <v>80</v>
      </c>
      <c r="D5967" t="s">
        <v>84</v>
      </c>
      <c r="E5967" t="s">
        <v>173</v>
      </c>
      <c r="F5967" t="s">
        <v>17235</v>
      </c>
      <c r="G5967" t="s">
        <v>179</v>
      </c>
      <c r="H5967" t="s">
        <v>144</v>
      </c>
      <c r="I5967" t="s">
        <v>136</v>
      </c>
      <c r="J5967" t="s">
        <v>137</v>
      </c>
      <c r="K5967" t="s">
        <v>138</v>
      </c>
      <c r="L5967" t="s">
        <v>17236</v>
      </c>
      <c r="M5967" t="s">
        <v>17237</v>
      </c>
      <c r="N5967">
        <v>1.1030555550000001</v>
      </c>
      <c r="O5967">
        <v>0</v>
      </c>
      <c r="P5967">
        <v>1</v>
      </c>
      <c r="Q5967">
        <v>0</v>
      </c>
      <c r="R5967">
        <v>0</v>
      </c>
      <c r="S5967">
        <v>0</v>
      </c>
      <c r="T5967">
        <v>0</v>
      </c>
      <c r="U5967">
        <v>0</v>
      </c>
      <c r="V5967">
        <v>0</v>
      </c>
      <c r="W5967">
        <v>0</v>
      </c>
      <c r="X5967">
        <v>0.29662353910774014</v>
      </c>
      <c r="Y5967">
        <v>0</v>
      </c>
      <c r="Z5967">
        <v>0</v>
      </c>
      <c r="AA5967">
        <v>0</v>
      </c>
      <c r="AB5967">
        <v>0</v>
      </c>
      <c r="AC5967">
        <v>0</v>
      </c>
      <c r="AD5967">
        <v>0</v>
      </c>
      <c r="AE5967">
        <v>0.29662353910774014</v>
      </c>
    </row>
    <row r="5968" spans="1:31" x14ac:dyDescent="0.3">
      <c r="A5968">
        <v>2457238</v>
      </c>
      <c r="B5968">
        <v>1</v>
      </c>
      <c r="C5968" t="s">
        <v>80</v>
      </c>
      <c r="D5968" t="s">
        <v>93</v>
      </c>
      <c r="E5968" t="s">
        <v>173</v>
      </c>
      <c r="F5968" t="s">
        <v>17238</v>
      </c>
      <c r="G5968" t="s">
        <v>461</v>
      </c>
      <c r="H5968" t="s">
        <v>144</v>
      </c>
      <c r="I5968" t="s">
        <v>136</v>
      </c>
      <c r="J5968" t="s">
        <v>137</v>
      </c>
      <c r="K5968" t="s">
        <v>138</v>
      </c>
      <c r="L5968" t="s">
        <v>17239</v>
      </c>
      <c r="M5968" t="s">
        <v>17240</v>
      </c>
      <c r="N5968">
        <v>2.1549999999999998</v>
      </c>
      <c r="O5968">
        <v>0</v>
      </c>
      <c r="P5968">
        <v>0</v>
      </c>
      <c r="Q5968">
        <v>0</v>
      </c>
      <c r="R5968">
        <v>0</v>
      </c>
      <c r="S5968">
        <v>0</v>
      </c>
      <c r="T5968">
        <v>1</v>
      </c>
      <c r="U5968">
        <v>0</v>
      </c>
      <c r="V5968">
        <v>0</v>
      </c>
      <c r="W5968">
        <v>0</v>
      </c>
      <c r="X5968">
        <v>0</v>
      </c>
      <c r="Y5968">
        <v>0</v>
      </c>
      <c r="Z5968">
        <v>0</v>
      </c>
      <c r="AA5968">
        <v>0</v>
      </c>
      <c r="AB5968">
        <v>0.1326177033167602</v>
      </c>
      <c r="AC5968">
        <v>0</v>
      </c>
      <c r="AD5968">
        <v>0</v>
      </c>
      <c r="AE5968">
        <v>0.1326177033167602</v>
      </c>
    </row>
    <row r="5969" spans="1:31" x14ac:dyDescent="0.3">
      <c r="A5969">
        <v>2457155</v>
      </c>
      <c r="B5969">
        <v>1</v>
      </c>
      <c r="C5969" t="s">
        <v>80</v>
      </c>
      <c r="D5969" t="s">
        <v>96</v>
      </c>
      <c r="E5969" t="s">
        <v>147</v>
      </c>
      <c r="F5969" t="s">
        <v>17241</v>
      </c>
      <c r="G5969" t="s">
        <v>143</v>
      </c>
      <c r="H5969" t="s">
        <v>135</v>
      </c>
      <c r="I5969" t="s">
        <v>136</v>
      </c>
      <c r="J5969" t="s">
        <v>137</v>
      </c>
      <c r="K5969" t="s">
        <v>138</v>
      </c>
      <c r="L5969" t="s">
        <v>17242</v>
      </c>
      <c r="M5969" t="s">
        <v>17243</v>
      </c>
      <c r="N5969">
        <v>2.6936111110000001</v>
      </c>
      <c r="O5969">
        <v>0</v>
      </c>
      <c r="P5969">
        <v>334</v>
      </c>
      <c r="Q5969">
        <v>0</v>
      </c>
      <c r="R5969">
        <v>0</v>
      </c>
      <c r="S5969">
        <v>0</v>
      </c>
      <c r="T5969">
        <v>44</v>
      </c>
      <c r="U5969">
        <v>0</v>
      </c>
      <c r="V5969">
        <v>0</v>
      </c>
      <c r="W5969">
        <v>0</v>
      </c>
      <c r="X5969">
        <v>207.68126721078261</v>
      </c>
      <c r="Y5969">
        <v>0</v>
      </c>
      <c r="Z5969">
        <v>0</v>
      </c>
      <c r="AA5969">
        <v>0</v>
      </c>
      <c r="AB5969">
        <v>104.32895725653218</v>
      </c>
      <c r="AC5969">
        <v>0</v>
      </c>
      <c r="AD5969">
        <v>0</v>
      </c>
      <c r="AE5969">
        <v>312.0102244673148</v>
      </c>
    </row>
    <row r="5970" spans="1:31" x14ac:dyDescent="0.3">
      <c r="A5970">
        <v>2457304</v>
      </c>
      <c r="B5970">
        <v>1</v>
      </c>
      <c r="C5970" t="s">
        <v>80</v>
      </c>
      <c r="D5970" t="s">
        <v>107</v>
      </c>
      <c r="E5970" t="s">
        <v>173</v>
      </c>
      <c r="F5970" t="s">
        <v>17244</v>
      </c>
      <c r="G5970" t="s">
        <v>179</v>
      </c>
      <c r="H5970" t="s">
        <v>144</v>
      </c>
      <c r="I5970" t="s">
        <v>136</v>
      </c>
      <c r="J5970" t="s">
        <v>137</v>
      </c>
      <c r="K5970" t="s">
        <v>138</v>
      </c>
      <c r="L5970" t="s">
        <v>17245</v>
      </c>
      <c r="M5970" t="s">
        <v>17246</v>
      </c>
      <c r="N5970">
        <v>0.85750000000000004</v>
      </c>
      <c r="O5970">
        <v>0</v>
      </c>
      <c r="P5970">
        <v>10</v>
      </c>
      <c r="Q5970">
        <v>0</v>
      </c>
      <c r="R5970">
        <v>0</v>
      </c>
      <c r="S5970">
        <v>0</v>
      </c>
      <c r="T5970">
        <v>0</v>
      </c>
      <c r="U5970">
        <v>0</v>
      </c>
      <c r="V5970">
        <v>0</v>
      </c>
      <c r="W5970">
        <v>0</v>
      </c>
      <c r="X5970">
        <v>4.0276079056968932</v>
      </c>
      <c r="Y5970">
        <v>0</v>
      </c>
      <c r="Z5970">
        <v>0</v>
      </c>
      <c r="AA5970">
        <v>0</v>
      </c>
      <c r="AB5970">
        <v>0</v>
      </c>
      <c r="AC5970">
        <v>0</v>
      </c>
      <c r="AD5970">
        <v>0</v>
      </c>
      <c r="AE5970">
        <v>4.0276079056968932</v>
      </c>
    </row>
    <row r="5971" spans="1:31" x14ac:dyDescent="0.3">
      <c r="A5971">
        <v>2457361</v>
      </c>
      <c r="B5971">
        <v>1</v>
      </c>
      <c r="C5971" t="s">
        <v>80</v>
      </c>
      <c r="D5971" t="s">
        <v>103</v>
      </c>
      <c r="E5971" t="s">
        <v>173</v>
      </c>
      <c r="F5971" t="s">
        <v>17247</v>
      </c>
      <c r="G5971" t="s">
        <v>175</v>
      </c>
      <c r="H5971" t="s">
        <v>144</v>
      </c>
      <c r="I5971" t="s">
        <v>136</v>
      </c>
      <c r="J5971" t="s">
        <v>137</v>
      </c>
      <c r="K5971" t="s">
        <v>138</v>
      </c>
      <c r="L5971" t="s">
        <v>17248</v>
      </c>
      <c r="M5971" t="s">
        <v>17249</v>
      </c>
      <c r="N5971">
        <v>1.886111111</v>
      </c>
      <c r="O5971">
        <v>0</v>
      </c>
      <c r="P5971">
        <v>2</v>
      </c>
      <c r="Q5971">
        <v>0</v>
      </c>
      <c r="R5971">
        <v>0</v>
      </c>
      <c r="S5971">
        <v>0</v>
      </c>
      <c r="T5971">
        <v>1</v>
      </c>
      <c r="U5971">
        <v>0</v>
      </c>
      <c r="V5971">
        <v>0</v>
      </c>
      <c r="W5971">
        <v>0</v>
      </c>
      <c r="X5971">
        <v>0.48816804268331704</v>
      </c>
      <c r="Y5971">
        <v>0</v>
      </c>
      <c r="Z5971">
        <v>0</v>
      </c>
      <c r="AA5971">
        <v>0</v>
      </c>
      <c r="AB5971">
        <v>0</v>
      </c>
      <c r="AC5971">
        <v>0</v>
      </c>
      <c r="AD5971">
        <v>0</v>
      </c>
      <c r="AE5971">
        <v>0.48816804268331704</v>
      </c>
    </row>
    <row r="5972" spans="1:31" x14ac:dyDescent="0.3">
      <c r="A5972">
        <v>2457055</v>
      </c>
      <c r="B5972">
        <v>1</v>
      </c>
      <c r="C5972" t="s">
        <v>80</v>
      </c>
      <c r="D5972" t="s">
        <v>83</v>
      </c>
      <c r="E5972" t="s">
        <v>141</v>
      </c>
      <c r="F5972" t="s">
        <v>17250</v>
      </c>
      <c r="G5972" t="s">
        <v>156</v>
      </c>
      <c r="H5972" t="s">
        <v>144</v>
      </c>
      <c r="I5972" t="s">
        <v>136</v>
      </c>
      <c r="J5972" t="s">
        <v>137</v>
      </c>
      <c r="K5972" t="s">
        <v>138</v>
      </c>
      <c r="L5972" t="s">
        <v>17251</v>
      </c>
      <c r="M5972" t="s">
        <v>17252</v>
      </c>
      <c r="N5972">
        <v>2.7080555550000001</v>
      </c>
      <c r="O5972">
        <v>0</v>
      </c>
      <c r="P5972">
        <v>1</v>
      </c>
      <c r="Q5972">
        <v>0</v>
      </c>
      <c r="R5972">
        <v>1</v>
      </c>
      <c r="S5972">
        <v>0</v>
      </c>
      <c r="T5972">
        <v>10</v>
      </c>
      <c r="U5972">
        <v>0</v>
      </c>
      <c r="V5972">
        <v>1</v>
      </c>
      <c r="W5972">
        <v>0</v>
      </c>
      <c r="X5972">
        <v>0.14415465919715303</v>
      </c>
      <c r="Y5972">
        <v>0</v>
      </c>
      <c r="Z5972">
        <v>9.5946483213317585E-2</v>
      </c>
      <c r="AA5972">
        <v>0</v>
      </c>
      <c r="AB5972">
        <v>131.15739018757438</v>
      </c>
      <c r="AC5972">
        <v>0</v>
      </c>
      <c r="AD5972">
        <v>32.037945649406687</v>
      </c>
      <c r="AE5972">
        <v>163.43543697939154</v>
      </c>
    </row>
    <row r="5973" spans="1:31" x14ac:dyDescent="0.3">
      <c r="A5973">
        <v>2456932</v>
      </c>
      <c r="B5973">
        <v>1</v>
      </c>
      <c r="C5973" t="s">
        <v>81</v>
      </c>
      <c r="D5973" t="s">
        <v>119</v>
      </c>
      <c r="E5973" t="s">
        <v>159</v>
      </c>
      <c r="F5973" t="s">
        <v>17253</v>
      </c>
      <c r="G5973" t="s">
        <v>161</v>
      </c>
      <c r="H5973" t="s">
        <v>144</v>
      </c>
      <c r="I5973" t="s">
        <v>136</v>
      </c>
      <c r="J5973" t="s">
        <v>137</v>
      </c>
      <c r="K5973" t="s">
        <v>162</v>
      </c>
      <c r="L5973" t="s">
        <v>17254</v>
      </c>
      <c r="M5973" t="s">
        <v>17255</v>
      </c>
      <c r="N5973">
        <v>7.3058333329999998</v>
      </c>
      <c r="O5973">
        <v>0</v>
      </c>
      <c r="P5973">
        <v>138</v>
      </c>
      <c r="Q5973">
        <v>0</v>
      </c>
      <c r="R5973">
        <v>13</v>
      </c>
      <c r="S5973">
        <v>0</v>
      </c>
      <c r="T5973">
        <v>7</v>
      </c>
      <c r="U5973">
        <v>0</v>
      </c>
      <c r="V5973">
        <v>0</v>
      </c>
      <c r="W5973">
        <v>0</v>
      </c>
      <c r="X5973">
        <v>191.87638169242268</v>
      </c>
      <c r="Y5973">
        <v>0</v>
      </c>
      <c r="Z5973">
        <v>15.49041118549534</v>
      </c>
      <c r="AA5973">
        <v>0</v>
      </c>
      <c r="AB5973">
        <v>20.272983786903701</v>
      </c>
      <c r="AC5973">
        <v>0</v>
      </c>
      <c r="AD5973">
        <v>0</v>
      </c>
      <c r="AE5973">
        <v>227.63977666482171</v>
      </c>
    </row>
    <row r="5974" spans="1:31" x14ac:dyDescent="0.3">
      <c r="A5974">
        <v>2457247</v>
      </c>
      <c r="B5974">
        <v>1</v>
      </c>
      <c r="C5974" t="s">
        <v>81</v>
      </c>
      <c r="D5974" t="s">
        <v>128</v>
      </c>
      <c r="E5974" t="s">
        <v>132</v>
      </c>
      <c r="F5974" t="s">
        <v>3225</v>
      </c>
      <c r="G5974" t="s">
        <v>166</v>
      </c>
      <c r="H5974" t="s">
        <v>135</v>
      </c>
      <c r="I5974" t="s">
        <v>136</v>
      </c>
      <c r="J5974" t="s">
        <v>137</v>
      </c>
      <c r="K5974" t="s">
        <v>138</v>
      </c>
      <c r="L5974" t="s">
        <v>17256</v>
      </c>
      <c r="M5974" t="s">
        <v>17257</v>
      </c>
      <c r="N5974">
        <v>1.2838888879999999</v>
      </c>
      <c r="O5974">
        <v>3</v>
      </c>
      <c r="P5974">
        <v>1</v>
      </c>
      <c r="Q5974">
        <v>26</v>
      </c>
      <c r="R5974">
        <v>6</v>
      </c>
      <c r="S5974">
        <v>7</v>
      </c>
      <c r="T5974">
        <v>1</v>
      </c>
      <c r="U5974">
        <v>0</v>
      </c>
      <c r="V5974">
        <v>0</v>
      </c>
      <c r="W5974">
        <v>7.4372623956177879</v>
      </c>
      <c r="X5974">
        <v>1.1965936428783795E-2</v>
      </c>
      <c r="Y5974">
        <v>25.402277397443694</v>
      </c>
      <c r="Z5974">
        <v>2.8898192818373674</v>
      </c>
      <c r="AA5974">
        <v>73.956131671831287</v>
      </c>
      <c r="AB5974">
        <v>1.9569067677062486</v>
      </c>
      <c r="AC5974">
        <v>0</v>
      </c>
      <c r="AD5974">
        <v>0</v>
      </c>
      <c r="AE5974">
        <v>111.65436345086516</v>
      </c>
    </row>
    <row r="5975" spans="1:31" x14ac:dyDescent="0.3">
      <c r="A5975">
        <v>2456892</v>
      </c>
      <c r="B5975">
        <v>1</v>
      </c>
      <c r="C5975" t="s">
        <v>80</v>
      </c>
      <c r="D5975" t="s">
        <v>110</v>
      </c>
      <c r="E5975" t="s">
        <v>159</v>
      </c>
      <c r="F5975" t="s">
        <v>17258</v>
      </c>
      <c r="G5975" t="s">
        <v>161</v>
      </c>
      <c r="H5975" t="s">
        <v>144</v>
      </c>
      <c r="I5975" t="s">
        <v>136</v>
      </c>
      <c r="J5975" t="s">
        <v>137</v>
      </c>
      <c r="K5975" t="s">
        <v>162</v>
      </c>
      <c r="L5975" t="s">
        <v>17259</v>
      </c>
      <c r="M5975" t="s">
        <v>17260</v>
      </c>
      <c r="N5975">
        <v>1.2166666660000001</v>
      </c>
      <c r="O5975">
        <v>0</v>
      </c>
      <c r="P5975">
        <v>1087</v>
      </c>
      <c r="Q5975">
        <v>0</v>
      </c>
      <c r="R5975">
        <v>0</v>
      </c>
      <c r="S5975">
        <v>0</v>
      </c>
      <c r="T5975">
        <v>54</v>
      </c>
      <c r="U5975">
        <v>0</v>
      </c>
      <c r="V5975">
        <v>0</v>
      </c>
      <c r="W5975">
        <v>0</v>
      </c>
      <c r="X5975">
        <v>616.05788453632158</v>
      </c>
      <c r="Y5975">
        <v>0</v>
      </c>
      <c r="Z5975">
        <v>0</v>
      </c>
      <c r="AA5975">
        <v>0</v>
      </c>
      <c r="AB5975">
        <v>45.546265460428764</v>
      </c>
      <c r="AC5975">
        <v>0</v>
      </c>
      <c r="AD5975">
        <v>0</v>
      </c>
      <c r="AE5975">
        <v>661.60414999675038</v>
      </c>
    </row>
    <row r="5976" spans="1:31" x14ac:dyDescent="0.3">
      <c r="A5976">
        <v>2457287</v>
      </c>
      <c r="B5976">
        <v>1</v>
      </c>
      <c r="C5976" t="s">
        <v>80</v>
      </c>
      <c r="D5976" t="s">
        <v>108</v>
      </c>
      <c r="E5976" t="s">
        <v>141</v>
      </c>
      <c r="F5976" t="s">
        <v>17261</v>
      </c>
      <c r="G5976" t="s">
        <v>156</v>
      </c>
      <c r="H5976" t="s">
        <v>144</v>
      </c>
      <c r="I5976" t="s">
        <v>136</v>
      </c>
      <c r="J5976" t="s">
        <v>137</v>
      </c>
      <c r="K5976" t="s">
        <v>138</v>
      </c>
      <c r="L5976" t="s">
        <v>17262</v>
      </c>
      <c r="M5976" t="s">
        <v>17263</v>
      </c>
      <c r="N5976">
        <v>1.330833333</v>
      </c>
      <c r="O5976">
        <v>0</v>
      </c>
      <c r="P5976">
        <v>10</v>
      </c>
      <c r="Q5976">
        <v>0</v>
      </c>
      <c r="R5976">
        <v>8</v>
      </c>
      <c r="S5976">
        <v>0</v>
      </c>
      <c r="T5976">
        <v>2</v>
      </c>
      <c r="U5976">
        <v>0</v>
      </c>
      <c r="V5976">
        <v>0</v>
      </c>
      <c r="W5976">
        <v>0</v>
      </c>
      <c r="X5976">
        <v>1.6646703217253234</v>
      </c>
      <c r="Y5976">
        <v>0</v>
      </c>
      <c r="Z5976">
        <v>2.3725596176895549</v>
      </c>
      <c r="AA5976">
        <v>0</v>
      </c>
      <c r="AB5976">
        <v>4.9630885360587462E-2</v>
      </c>
      <c r="AC5976">
        <v>0</v>
      </c>
      <c r="AD5976">
        <v>0</v>
      </c>
      <c r="AE5976">
        <v>4.0868608247754654</v>
      </c>
    </row>
    <row r="5977" spans="1:31" x14ac:dyDescent="0.3">
      <c r="A5977">
        <v>2457141</v>
      </c>
      <c r="B5977">
        <v>1</v>
      </c>
      <c r="C5977" t="s">
        <v>80</v>
      </c>
      <c r="D5977" t="s">
        <v>97</v>
      </c>
      <c r="E5977" t="s">
        <v>173</v>
      </c>
      <c r="F5977" t="s">
        <v>17264</v>
      </c>
      <c r="G5977" t="s">
        <v>461</v>
      </c>
      <c r="H5977" t="s">
        <v>144</v>
      </c>
      <c r="I5977" t="s">
        <v>136</v>
      </c>
      <c r="J5977" t="s">
        <v>137</v>
      </c>
      <c r="K5977" t="s">
        <v>138</v>
      </c>
      <c r="L5977" t="s">
        <v>17265</v>
      </c>
      <c r="M5977" t="s">
        <v>17266</v>
      </c>
      <c r="N5977">
        <v>3.403888888</v>
      </c>
      <c r="O5977">
        <v>0</v>
      </c>
      <c r="P5977">
        <v>1</v>
      </c>
      <c r="Q5977">
        <v>0</v>
      </c>
      <c r="R5977">
        <v>0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0.21489383448456489</v>
      </c>
      <c r="Y5977">
        <v>0</v>
      </c>
      <c r="Z5977">
        <v>0</v>
      </c>
      <c r="AA5977">
        <v>0</v>
      </c>
      <c r="AB5977">
        <v>0</v>
      </c>
      <c r="AC5977">
        <v>0</v>
      </c>
      <c r="AD5977">
        <v>0</v>
      </c>
      <c r="AE5977">
        <v>0.21489383448456489</v>
      </c>
    </row>
    <row r="5978" spans="1:31" x14ac:dyDescent="0.3">
      <c r="A5978">
        <v>2456992</v>
      </c>
      <c r="B5978">
        <v>1</v>
      </c>
      <c r="C5978" t="s">
        <v>80</v>
      </c>
      <c r="D5978" t="s">
        <v>97</v>
      </c>
      <c r="E5978" t="s">
        <v>173</v>
      </c>
      <c r="F5978" t="s">
        <v>17267</v>
      </c>
      <c r="G5978" t="s">
        <v>175</v>
      </c>
      <c r="H5978" t="s">
        <v>144</v>
      </c>
      <c r="I5978" t="s">
        <v>136</v>
      </c>
      <c r="J5978" t="s">
        <v>137</v>
      </c>
      <c r="K5978" t="s">
        <v>138</v>
      </c>
      <c r="L5978" t="s">
        <v>17268</v>
      </c>
      <c r="M5978" t="s">
        <v>17269</v>
      </c>
      <c r="N5978">
        <v>5.2847222220000001</v>
      </c>
      <c r="O5978">
        <v>0</v>
      </c>
      <c r="P5978">
        <v>0</v>
      </c>
      <c r="Q5978">
        <v>0</v>
      </c>
      <c r="R5978">
        <v>0</v>
      </c>
      <c r="S5978">
        <v>0</v>
      </c>
      <c r="T5978">
        <v>1</v>
      </c>
      <c r="U5978">
        <v>0</v>
      </c>
      <c r="V5978">
        <v>0</v>
      </c>
      <c r="W5978">
        <v>0</v>
      </c>
      <c r="X5978">
        <v>0</v>
      </c>
      <c r="Y5978">
        <v>0</v>
      </c>
      <c r="Z5978">
        <v>0</v>
      </c>
      <c r="AA5978">
        <v>0</v>
      </c>
      <c r="AB5978">
        <v>0.53632022820657554</v>
      </c>
      <c r="AC5978">
        <v>0</v>
      </c>
      <c r="AD5978">
        <v>0</v>
      </c>
      <c r="AE5978">
        <v>0.53632022820657554</v>
      </c>
    </row>
    <row r="5979" spans="1:31" x14ac:dyDescent="0.3">
      <c r="A5979">
        <v>2457207</v>
      </c>
      <c r="B5979">
        <v>1</v>
      </c>
      <c r="C5979" t="s">
        <v>80</v>
      </c>
      <c r="D5979" t="s">
        <v>88</v>
      </c>
      <c r="E5979" t="s">
        <v>159</v>
      </c>
      <c r="F5979" t="s">
        <v>17270</v>
      </c>
      <c r="G5979" t="s">
        <v>219</v>
      </c>
      <c r="H5979" t="s">
        <v>144</v>
      </c>
      <c r="I5979" t="s">
        <v>136</v>
      </c>
      <c r="J5979" t="s">
        <v>3</v>
      </c>
      <c r="K5979" t="s">
        <v>138</v>
      </c>
      <c r="L5979" t="s">
        <v>17271</v>
      </c>
      <c r="M5979" t="s">
        <v>17272</v>
      </c>
      <c r="N5979">
        <v>3.562777777</v>
      </c>
      <c r="O5979">
        <v>0</v>
      </c>
      <c r="P5979">
        <v>370</v>
      </c>
      <c r="Q5979">
        <v>0</v>
      </c>
      <c r="R5979">
        <v>0</v>
      </c>
      <c r="S5979">
        <v>0</v>
      </c>
      <c r="T5979">
        <v>63</v>
      </c>
      <c r="U5979">
        <v>0</v>
      </c>
      <c r="V5979">
        <v>0</v>
      </c>
      <c r="W5979">
        <v>0</v>
      </c>
      <c r="X5979">
        <v>362.11160391275416</v>
      </c>
      <c r="Y5979">
        <v>0</v>
      </c>
      <c r="Z5979">
        <v>0</v>
      </c>
      <c r="AA5979">
        <v>0</v>
      </c>
      <c r="AB5979">
        <v>347.65724588227744</v>
      </c>
      <c r="AC5979">
        <v>0</v>
      </c>
      <c r="AD5979">
        <v>0</v>
      </c>
      <c r="AE5979">
        <v>709.76884979503166</v>
      </c>
    </row>
    <row r="5980" spans="1:31" x14ac:dyDescent="0.3">
      <c r="A5980">
        <v>2457184</v>
      </c>
      <c r="B5980">
        <v>1</v>
      </c>
      <c r="C5980" t="s">
        <v>80</v>
      </c>
      <c r="D5980" t="s">
        <v>96</v>
      </c>
      <c r="E5980" t="s">
        <v>173</v>
      </c>
      <c r="F5980" t="s">
        <v>17273</v>
      </c>
      <c r="G5980" t="s">
        <v>175</v>
      </c>
      <c r="H5980" t="s">
        <v>144</v>
      </c>
      <c r="I5980" t="s">
        <v>136</v>
      </c>
      <c r="J5980" t="s">
        <v>137</v>
      </c>
      <c r="K5980" t="s">
        <v>138</v>
      </c>
      <c r="L5980" t="s">
        <v>17274</v>
      </c>
      <c r="M5980" t="s">
        <v>17275</v>
      </c>
      <c r="N5980">
        <v>3.4472222220000002</v>
      </c>
      <c r="O5980">
        <v>0</v>
      </c>
      <c r="P5980">
        <v>1</v>
      </c>
      <c r="Q5980">
        <v>0</v>
      </c>
      <c r="R5980">
        <v>0</v>
      </c>
      <c r="S5980">
        <v>0</v>
      </c>
      <c r="T5980">
        <v>0</v>
      </c>
      <c r="U5980">
        <v>0</v>
      </c>
      <c r="V5980">
        <v>0</v>
      </c>
      <c r="W5980">
        <v>0</v>
      </c>
      <c r="X5980">
        <v>21.805012279126409</v>
      </c>
      <c r="Y5980">
        <v>0</v>
      </c>
      <c r="Z5980">
        <v>0</v>
      </c>
      <c r="AA5980">
        <v>0</v>
      </c>
      <c r="AB5980">
        <v>0</v>
      </c>
      <c r="AC5980">
        <v>0</v>
      </c>
      <c r="AD5980">
        <v>0</v>
      </c>
      <c r="AE5980">
        <v>21.805012279126409</v>
      </c>
    </row>
    <row r="5981" spans="1:31" x14ac:dyDescent="0.3">
      <c r="A5981">
        <v>2457201</v>
      </c>
      <c r="B5981">
        <v>1</v>
      </c>
      <c r="C5981" t="s">
        <v>80</v>
      </c>
      <c r="D5981" t="s">
        <v>100</v>
      </c>
      <c r="E5981" t="s">
        <v>173</v>
      </c>
      <c r="F5981" t="s">
        <v>17276</v>
      </c>
      <c r="G5981" t="s">
        <v>179</v>
      </c>
      <c r="H5981" t="s">
        <v>144</v>
      </c>
      <c r="I5981" t="s">
        <v>136</v>
      </c>
      <c r="J5981" t="s">
        <v>137</v>
      </c>
      <c r="K5981" t="s">
        <v>138</v>
      </c>
      <c r="L5981" t="s">
        <v>17277</v>
      </c>
      <c r="M5981" t="s">
        <v>17278</v>
      </c>
      <c r="N5981">
        <v>2.168055555</v>
      </c>
      <c r="O5981">
        <v>0</v>
      </c>
      <c r="P5981">
        <v>0</v>
      </c>
      <c r="Q5981">
        <v>0</v>
      </c>
      <c r="R5981">
        <v>0</v>
      </c>
      <c r="S5981">
        <v>0</v>
      </c>
      <c r="T5981">
        <v>1</v>
      </c>
      <c r="U5981">
        <v>0</v>
      </c>
      <c r="V5981">
        <v>0</v>
      </c>
      <c r="W5981">
        <v>0</v>
      </c>
      <c r="X5981">
        <v>0</v>
      </c>
      <c r="Y5981">
        <v>0</v>
      </c>
      <c r="Z5981">
        <v>0</v>
      </c>
      <c r="AA5981">
        <v>0</v>
      </c>
      <c r="AB5981">
        <v>2.0255035537225048</v>
      </c>
      <c r="AC5981">
        <v>0</v>
      </c>
      <c r="AD5981">
        <v>0</v>
      </c>
      <c r="AE5981">
        <v>2.0255035537225048</v>
      </c>
    </row>
    <row r="5982" spans="1:31" x14ac:dyDescent="0.3">
      <c r="A5982">
        <v>2457227</v>
      </c>
      <c r="B5982">
        <v>1</v>
      </c>
      <c r="C5982" t="s">
        <v>81</v>
      </c>
      <c r="D5982" t="s">
        <v>116</v>
      </c>
      <c r="E5982" t="s">
        <v>141</v>
      </c>
      <c r="F5982" t="s">
        <v>17279</v>
      </c>
      <c r="G5982" t="s">
        <v>156</v>
      </c>
      <c r="H5982" t="s">
        <v>144</v>
      </c>
      <c r="I5982" t="s">
        <v>136</v>
      </c>
      <c r="J5982" t="s">
        <v>137</v>
      </c>
      <c r="K5982" t="s">
        <v>138</v>
      </c>
      <c r="L5982" t="s">
        <v>17280</v>
      </c>
      <c r="M5982" t="s">
        <v>17281</v>
      </c>
      <c r="N5982">
        <v>1.1588888879999999</v>
      </c>
      <c r="O5982">
        <v>0</v>
      </c>
      <c r="P5982">
        <v>133</v>
      </c>
      <c r="Q5982">
        <v>0</v>
      </c>
      <c r="R5982">
        <v>6</v>
      </c>
      <c r="S5982">
        <v>0</v>
      </c>
      <c r="T5982">
        <v>22</v>
      </c>
      <c r="U5982">
        <v>0</v>
      </c>
      <c r="V5982">
        <v>0</v>
      </c>
      <c r="W5982">
        <v>0</v>
      </c>
      <c r="X5982">
        <v>27.545058127066941</v>
      </c>
      <c r="Y5982">
        <v>0</v>
      </c>
      <c r="Z5982">
        <v>0.14910226656403122</v>
      </c>
      <c r="AA5982">
        <v>0</v>
      </c>
      <c r="AB5982">
        <v>0.82773508904242721</v>
      </c>
      <c r="AC5982">
        <v>0</v>
      </c>
      <c r="AD5982">
        <v>0</v>
      </c>
      <c r="AE5982">
        <v>28.521895482673401</v>
      </c>
    </row>
    <row r="5983" spans="1:31" x14ac:dyDescent="0.3">
      <c r="A5983">
        <v>2456915</v>
      </c>
      <c r="B5983">
        <v>1</v>
      </c>
      <c r="C5983" t="s">
        <v>80</v>
      </c>
      <c r="D5983" t="s">
        <v>106</v>
      </c>
      <c r="E5983" t="s">
        <v>141</v>
      </c>
      <c r="F5983" t="s">
        <v>4318</v>
      </c>
      <c r="G5983" t="s">
        <v>156</v>
      </c>
      <c r="H5983" t="s">
        <v>144</v>
      </c>
      <c r="I5983" t="s">
        <v>136</v>
      </c>
      <c r="J5983" t="s">
        <v>137</v>
      </c>
      <c r="K5983" t="s">
        <v>138</v>
      </c>
      <c r="L5983" t="s">
        <v>17282</v>
      </c>
      <c r="M5983" t="s">
        <v>17283</v>
      </c>
      <c r="N5983">
        <v>3.4077777770000002</v>
      </c>
      <c r="O5983">
        <v>0</v>
      </c>
      <c r="P5983">
        <v>0</v>
      </c>
      <c r="Q5983">
        <v>0</v>
      </c>
      <c r="R5983">
        <v>1</v>
      </c>
      <c r="S5983">
        <v>0</v>
      </c>
      <c r="T5983">
        <v>0</v>
      </c>
      <c r="U5983">
        <v>0</v>
      </c>
      <c r="V5983">
        <v>0</v>
      </c>
      <c r="W5983">
        <v>0</v>
      </c>
      <c r="X5983">
        <v>0</v>
      </c>
      <c r="Y5983">
        <v>0</v>
      </c>
      <c r="Z5983">
        <v>3.0096850624492992</v>
      </c>
      <c r="AA5983">
        <v>0</v>
      </c>
      <c r="AB5983">
        <v>0</v>
      </c>
      <c r="AC5983">
        <v>0</v>
      </c>
      <c r="AD5983">
        <v>0</v>
      </c>
      <c r="AE5983">
        <v>3.0096850624492992</v>
      </c>
    </row>
    <row r="5984" spans="1:31" x14ac:dyDescent="0.3">
      <c r="A5984">
        <v>2457058</v>
      </c>
      <c r="B5984">
        <v>1</v>
      </c>
      <c r="C5984" t="s">
        <v>80</v>
      </c>
      <c r="D5984" t="s">
        <v>93</v>
      </c>
      <c r="E5984" t="s">
        <v>147</v>
      </c>
      <c r="F5984" t="s">
        <v>17284</v>
      </c>
      <c r="G5984" t="s">
        <v>226</v>
      </c>
      <c r="H5984" t="s">
        <v>135</v>
      </c>
      <c r="I5984" t="s">
        <v>136</v>
      </c>
      <c r="J5984" t="s">
        <v>137</v>
      </c>
      <c r="K5984" t="s">
        <v>162</v>
      </c>
      <c r="L5984" t="s">
        <v>17285</v>
      </c>
      <c r="M5984" t="s">
        <v>17286</v>
      </c>
      <c r="N5984">
        <v>2.0269444440000002</v>
      </c>
      <c r="O5984">
        <v>0</v>
      </c>
      <c r="P5984">
        <v>1861</v>
      </c>
      <c r="Q5984">
        <v>0</v>
      </c>
      <c r="R5984">
        <v>0</v>
      </c>
      <c r="S5984">
        <v>0</v>
      </c>
      <c r="T5984">
        <v>423</v>
      </c>
      <c r="U5984">
        <v>0</v>
      </c>
      <c r="V5984">
        <v>0</v>
      </c>
      <c r="W5984">
        <v>0</v>
      </c>
      <c r="X5984">
        <v>1020.2917213703246</v>
      </c>
      <c r="Y5984">
        <v>0</v>
      </c>
      <c r="Z5984">
        <v>0</v>
      </c>
      <c r="AA5984">
        <v>0</v>
      </c>
      <c r="AB5984">
        <v>842.85369897052203</v>
      </c>
      <c r="AC5984">
        <v>0</v>
      </c>
      <c r="AD5984">
        <v>0</v>
      </c>
      <c r="AE5984">
        <v>1863.1454203408466</v>
      </c>
    </row>
    <row r="5985" spans="1:31" x14ac:dyDescent="0.3">
      <c r="A5985">
        <v>2457307</v>
      </c>
      <c r="B5985">
        <v>1</v>
      </c>
      <c r="C5985" t="s">
        <v>80</v>
      </c>
      <c r="D5985" t="s">
        <v>97</v>
      </c>
      <c r="E5985" t="s">
        <v>173</v>
      </c>
      <c r="F5985" t="s">
        <v>17287</v>
      </c>
      <c r="G5985" t="s">
        <v>175</v>
      </c>
      <c r="H5985" t="s">
        <v>144</v>
      </c>
      <c r="I5985" t="s">
        <v>136</v>
      </c>
      <c r="J5985" t="s">
        <v>137</v>
      </c>
      <c r="K5985" t="s">
        <v>138</v>
      </c>
      <c r="L5985" t="s">
        <v>17288</v>
      </c>
      <c r="M5985" t="s">
        <v>17289</v>
      </c>
      <c r="N5985">
        <v>1.8344444440000001</v>
      </c>
      <c r="O5985">
        <v>0</v>
      </c>
      <c r="P5985">
        <v>1</v>
      </c>
      <c r="Q5985">
        <v>0</v>
      </c>
      <c r="R5985">
        <v>0</v>
      </c>
      <c r="S5985">
        <v>0</v>
      </c>
      <c r="T5985">
        <v>0</v>
      </c>
      <c r="U5985">
        <v>0</v>
      </c>
      <c r="V5985">
        <v>0</v>
      </c>
      <c r="W5985">
        <v>0</v>
      </c>
      <c r="X5985">
        <v>0.3494133939814259</v>
      </c>
      <c r="Y5985">
        <v>0</v>
      </c>
      <c r="Z5985">
        <v>0</v>
      </c>
      <c r="AA5985">
        <v>0</v>
      </c>
      <c r="AB5985">
        <v>0</v>
      </c>
      <c r="AC5985">
        <v>0</v>
      </c>
      <c r="AD5985">
        <v>0</v>
      </c>
      <c r="AE5985">
        <v>0.3494133939814259</v>
      </c>
    </row>
    <row r="5986" spans="1:31" x14ac:dyDescent="0.3">
      <c r="A5986">
        <v>2456872</v>
      </c>
      <c r="B5986">
        <v>1</v>
      </c>
      <c r="C5986" t="s">
        <v>80</v>
      </c>
      <c r="D5986" t="s">
        <v>83</v>
      </c>
      <c r="E5986" t="s">
        <v>141</v>
      </c>
      <c r="F5986" t="s">
        <v>5593</v>
      </c>
      <c r="G5986" t="s">
        <v>263</v>
      </c>
      <c r="H5986" t="s">
        <v>144</v>
      </c>
      <c r="I5986" t="s">
        <v>136</v>
      </c>
      <c r="J5986" t="s">
        <v>3</v>
      </c>
      <c r="K5986" t="s">
        <v>138</v>
      </c>
      <c r="L5986" t="s">
        <v>17290</v>
      </c>
      <c r="M5986" t="s">
        <v>17291</v>
      </c>
      <c r="N5986">
        <v>4.0144444439999996</v>
      </c>
      <c r="O5986">
        <v>0</v>
      </c>
      <c r="P5986">
        <v>172</v>
      </c>
      <c r="Q5986">
        <v>0</v>
      </c>
      <c r="R5986">
        <v>0</v>
      </c>
      <c r="S5986">
        <v>0</v>
      </c>
      <c r="T5986">
        <v>5</v>
      </c>
      <c r="U5986">
        <v>0</v>
      </c>
      <c r="V5986">
        <v>0</v>
      </c>
      <c r="W5986">
        <v>0</v>
      </c>
      <c r="X5986">
        <v>204.71458509688085</v>
      </c>
      <c r="Y5986">
        <v>0</v>
      </c>
      <c r="Z5986">
        <v>0</v>
      </c>
      <c r="AA5986">
        <v>0</v>
      </c>
      <c r="AB5986">
        <v>0.73689574467794261</v>
      </c>
      <c r="AC5986">
        <v>0</v>
      </c>
      <c r="AD5986">
        <v>0</v>
      </c>
      <c r="AE5986">
        <v>205.4514808415588</v>
      </c>
    </row>
    <row r="5987" spans="1:31" x14ac:dyDescent="0.3">
      <c r="A5987">
        <v>2456812</v>
      </c>
      <c r="B5987">
        <v>1</v>
      </c>
      <c r="C5987" t="s">
        <v>80</v>
      </c>
      <c r="D5987" t="s">
        <v>84</v>
      </c>
      <c r="E5987" t="s">
        <v>159</v>
      </c>
      <c r="F5987" t="s">
        <v>17292</v>
      </c>
      <c r="G5987" t="s">
        <v>143</v>
      </c>
      <c r="H5987" t="s">
        <v>144</v>
      </c>
      <c r="I5987" t="s">
        <v>136</v>
      </c>
      <c r="J5987" t="s">
        <v>137</v>
      </c>
      <c r="K5987" t="s">
        <v>138</v>
      </c>
      <c r="L5987" t="s">
        <v>17293</v>
      </c>
      <c r="M5987" t="s">
        <v>17294</v>
      </c>
      <c r="N5987">
        <v>0.17138888799999999</v>
      </c>
      <c r="O5987">
        <v>0</v>
      </c>
      <c r="P5987">
        <v>856</v>
      </c>
      <c r="Q5987">
        <v>0</v>
      </c>
      <c r="R5987">
        <v>0</v>
      </c>
      <c r="S5987">
        <v>0</v>
      </c>
      <c r="T5987">
        <v>223</v>
      </c>
      <c r="U5987">
        <v>0</v>
      </c>
      <c r="V5987">
        <v>0</v>
      </c>
      <c r="W5987">
        <v>0</v>
      </c>
      <c r="X5987">
        <v>30.632198363795037</v>
      </c>
      <c r="Y5987">
        <v>0</v>
      </c>
      <c r="Z5987">
        <v>0</v>
      </c>
      <c r="AA5987">
        <v>0</v>
      </c>
      <c r="AB5987">
        <v>26.074520601640213</v>
      </c>
      <c r="AC5987">
        <v>0</v>
      </c>
      <c r="AD5987">
        <v>0</v>
      </c>
      <c r="AE5987">
        <v>56.70671896543525</v>
      </c>
    </row>
    <row r="5988" spans="1:31" x14ac:dyDescent="0.3">
      <c r="A5988">
        <v>2456958</v>
      </c>
      <c r="B5988">
        <v>1</v>
      </c>
      <c r="C5988" t="s">
        <v>80</v>
      </c>
      <c r="D5988" t="s">
        <v>99</v>
      </c>
      <c r="E5988" t="s">
        <v>132</v>
      </c>
      <c r="F5988" t="s">
        <v>17295</v>
      </c>
      <c r="G5988" t="s">
        <v>149</v>
      </c>
      <c r="H5988" t="s">
        <v>135</v>
      </c>
      <c r="I5988" t="s">
        <v>136</v>
      </c>
      <c r="J5988" t="s">
        <v>137</v>
      </c>
      <c r="K5988" t="s">
        <v>138</v>
      </c>
      <c r="L5988" t="s">
        <v>17296</v>
      </c>
      <c r="M5988" t="s">
        <v>17297</v>
      </c>
      <c r="N5988">
        <v>0.47027777700000001</v>
      </c>
      <c r="O5988">
        <v>0</v>
      </c>
      <c r="P5988">
        <v>0</v>
      </c>
      <c r="Q5988">
        <v>0</v>
      </c>
      <c r="R5988">
        <v>0</v>
      </c>
      <c r="S5988">
        <v>5</v>
      </c>
      <c r="T5988">
        <v>0</v>
      </c>
      <c r="U5988">
        <v>0</v>
      </c>
      <c r="V5988">
        <v>0</v>
      </c>
      <c r="W5988">
        <v>0</v>
      </c>
      <c r="X5988">
        <v>0</v>
      </c>
      <c r="Y5988">
        <v>0</v>
      </c>
      <c r="Z5988">
        <v>0</v>
      </c>
      <c r="AA5988">
        <v>123.09061733285949</v>
      </c>
      <c r="AB5988">
        <v>0</v>
      </c>
      <c r="AC5988">
        <v>0</v>
      </c>
      <c r="AD5988">
        <v>0</v>
      </c>
      <c r="AE5988">
        <v>123.09061733285949</v>
      </c>
    </row>
    <row r="5989" spans="1:31" x14ac:dyDescent="0.3">
      <c r="A5989">
        <v>2456998</v>
      </c>
      <c r="B5989">
        <v>1</v>
      </c>
      <c r="C5989" t="s">
        <v>80</v>
      </c>
      <c r="D5989" t="s">
        <v>82</v>
      </c>
      <c r="E5989" t="s">
        <v>284</v>
      </c>
      <c r="F5989" t="s">
        <v>17298</v>
      </c>
      <c r="G5989" t="s">
        <v>226</v>
      </c>
      <c r="H5989" t="s">
        <v>135</v>
      </c>
      <c r="I5989" t="s">
        <v>136</v>
      </c>
      <c r="J5989" t="s">
        <v>137</v>
      </c>
      <c r="K5989" t="s">
        <v>162</v>
      </c>
      <c r="L5989" t="s">
        <v>17299</v>
      </c>
      <c r="M5989" t="s">
        <v>17300</v>
      </c>
      <c r="N5989">
        <v>0.54555555499999997</v>
      </c>
      <c r="O5989">
        <v>0</v>
      </c>
      <c r="P5989">
        <v>999</v>
      </c>
      <c r="Q5989">
        <v>0</v>
      </c>
      <c r="R5989">
        <v>0</v>
      </c>
      <c r="S5989">
        <v>3</v>
      </c>
      <c r="T5989">
        <v>668</v>
      </c>
      <c r="U5989">
        <v>0</v>
      </c>
      <c r="V5989">
        <v>1</v>
      </c>
      <c r="W5989">
        <v>0</v>
      </c>
      <c r="X5989">
        <v>198.6085212662299</v>
      </c>
      <c r="Y5989">
        <v>0</v>
      </c>
      <c r="Z5989">
        <v>0</v>
      </c>
      <c r="AA5989">
        <v>205.1564640324753</v>
      </c>
      <c r="AB5989">
        <v>545.40156391069888</v>
      </c>
      <c r="AC5989">
        <v>0</v>
      </c>
      <c r="AD5989">
        <v>3.8816930007051735</v>
      </c>
      <c r="AE5989">
        <v>953.04824221010927</v>
      </c>
    </row>
    <row r="5990" spans="1:31" x14ac:dyDescent="0.3">
      <c r="A5990">
        <v>2457081</v>
      </c>
      <c r="B5990">
        <v>1</v>
      </c>
      <c r="C5990" t="s">
        <v>80</v>
      </c>
      <c r="D5990" t="s">
        <v>85</v>
      </c>
      <c r="E5990" t="s">
        <v>173</v>
      </c>
      <c r="F5990" t="s">
        <v>17301</v>
      </c>
      <c r="G5990" t="s">
        <v>461</v>
      </c>
      <c r="H5990" t="s">
        <v>144</v>
      </c>
      <c r="I5990" t="s">
        <v>136</v>
      </c>
      <c r="J5990" t="s">
        <v>137</v>
      </c>
      <c r="K5990" t="s">
        <v>138</v>
      </c>
      <c r="L5990" t="s">
        <v>17302</v>
      </c>
      <c r="M5990" t="s">
        <v>17303</v>
      </c>
      <c r="N5990">
        <v>2.201944444</v>
      </c>
      <c r="O5990">
        <v>0</v>
      </c>
      <c r="P5990">
        <v>9</v>
      </c>
      <c r="Q5990">
        <v>0</v>
      </c>
      <c r="R5990">
        <v>0</v>
      </c>
      <c r="S5990">
        <v>0</v>
      </c>
      <c r="T5990">
        <v>0</v>
      </c>
      <c r="U5990">
        <v>0</v>
      </c>
      <c r="V5990">
        <v>0</v>
      </c>
      <c r="W5990">
        <v>0</v>
      </c>
      <c r="X5990">
        <v>3.8824301730767443</v>
      </c>
      <c r="Y5990">
        <v>0</v>
      </c>
      <c r="Z5990">
        <v>0</v>
      </c>
      <c r="AA5990">
        <v>0</v>
      </c>
      <c r="AB5990">
        <v>0</v>
      </c>
      <c r="AC5990">
        <v>0</v>
      </c>
      <c r="AD5990">
        <v>0</v>
      </c>
      <c r="AE5990">
        <v>3.8824301730767443</v>
      </c>
    </row>
    <row r="5991" spans="1:31" x14ac:dyDescent="0.3">
      <c r="A5991">
        <v>2456889</v>
      </c>
      <c r="B5991">
        <v>1</v>
      </c>
      <c r="C5991" t="s">
        <v>80</v>
      </c>
      <c r="D5991" t="s">
        <v>91</v>
      </c>
      <c r="E5991" t="s">
        <v>169</v>
      </c>
      <c r="F5991" t="s">
        <v>17304</v>
      </c>
      <c r="G5991" t="s">
        <v>149</v>
      </c>
      <c r="H5991" t="s">
        <v>135</v>
      </c>
      <c r="I5991" t="s">
        <v>136</v>
      </c>
      <c r="J5991" t="s">
        <v>137</v>
      </c>
      <c r="K5991" t="s">
        <v>138</v>
      </c>
      <c r="L5991" t="s">
        <v>17305</v>
      </c>
      <c r="M5991" t="s">
        <v>17306</v>
      </c>
      <c r="N5991">
        <v>6.4444444000000004E-2</v>
      </c>
      <c r="O5991">
        <v>24</v>
      </c>
      <c r="P5991">
        <v>233</v>
      </c>
      <c r="Q5991">
        <v>39</v>
      </c>
      <c r="R5991">
        <v>69</v>
      </c>
      <c r="S5991">
        <v>32</v>
      </c>
      <c r="T5991">
        <v>207</v>
      </c>
      <c r="U5991">
        <v>1</v>
      </c>
      <c r="V5991">
        <v>0</v>
      </c>
      <c r="W5991">
        <v>2.7744099043571882</v>
      </c>
      <c r="X5991">
        <v>6.052113311863998</v>
      </c>
      <c r="Y5991">
        <v>1.9137378229454716</v>
      </c>
      <c r="Z5991">
        <v>1.1327217987716585</v>
      </c>
      <c r="AA5991">
        <v>22.3076280421623</v>
      </c>
      <c r="AB5991">
        <v>18.953306774223044</v>
      </c>
      <c r="AC5991">
        <v>1.3074998063632493</v>
      </c>
      <c r="AD5991">
        <v>0</v>
      </c>
      <c r="AE5991">
        <v>54.441417460686907</v>
      </c>
    </row>
    <row r="5992" spans="1:31" x14ac:dyDescent="0.3">
      <c r="A5992">
        <v>2457244</v>
      </c>
      <c r="B5992">
        <v>1</v>
      </c>
      <c r="C5992" t="s">
        <v>80</v>
      </c>
      <c r="D5992" t="s">
        <v>110</v>
      </c>
      <c r="E5992" t="s">
        <v>173</v>
      </c>
      <c r="F5992" t="s">
        <v>17307</v>
      </c>
      <c r="G5992" t="s">
        <v>179</v>
      </c>
      <c r="H5992" t="s">
        <v>144</v>
      </c>
      <c r="I5992" t="s">
        <v>136</v>
      </c>
      <c r="J5992" t="s">
        <v>137</v>
      </c>
      <c r="K5992" t="s">
        <v>138</v>
      </c>
      <c r="L5992" t="s">
        <v>17308</v>
      </c>
      <c r="M5992" t="s">
        <v>17309</v>
      </c>
      <c r="N5992">
        <v>0.634444444</v>
      </c>
      <c r="O5992">
        <v>0</v>
      </c>
      <c r="P5992">
        <v>24</v>
      </c>
      <c r="Q5992">
        <v>0</v>
      </c>
      <c r="R5992">
        <v>0</v>
      </c>
      <c r="S5992">
        <v>0</v>
      </c>
      <c r="T5992">
        <v>1</v>
      </c>
      <c r="U5992">
        <v>0</v>
      </c>
      <c r="V5992">
        <v>0</v>
      </c>
      <c r="W5992">
        <v>0</v>
      </c>
      <c r="X5992">
        <v>4.2087134765147072</v>
      </c>
      <c r="Y5992">
        <v>0</v>
      </c>
      <c r="Z5992">
        <v>0</v>
      </c>
      <c r="AA5992">
        <v>0</v>
      </c>
      <c r="AB5992">
        <v>1.6445890967943078E-2</v>
      </c>
      <c r="AC5992">
        <v>0</v>
      </c>
      <c r="AD5992">
        <v>0</v>
      </c>
      <c r="AE5992">
        <v>4.2251593674826502</v>
      </c>
    </row>
    <row r="5993" spans="1:31" x14ac:dyDescent="0.3">
      <c r="A5993">
        <v>2457290</v>
      </c>
      <c r="B5993">
        <v>1</v>
      </c>
      <c r="C5993" t="s">
        <v>81</v>
      </c>
      <c r="D5993" t="s">
        <v>112</v>
      </c>
      <c r="E5993" t="s">
        <v>173</v>
      </c>
      <c r="F5993" t="s">
        <v>17310</v>
      </c>
      <c r="G5993" t="s">
        <v>175</v>
      </c>
      <c r="H5993" t="s">
        <v>144</v>
      </c>
      <c r="I5993" t="s">
        <v>136</v>
      </c>
      <c r="J5993" t="s">
        <v>137</v>
      </c>
      <c r="K5993" t="s">
        <v>138</v>
      </c>
      <c r="L5993" t="s">
        <v>17311</v>
      </c>
      <c r="M5993" t="s">
        <v>17312</v>
      </c>
      <c r="N5993">
        <v>0.69027777700000004</v>
      </c>
      <c r="O5993">
        <v>0</v>
      </c>
      <c r="P5993">
        <v>2</v>
      </c>
      <c r="Q5993">
        <v>0</v>
      </c>
      <c r="R5993">
        <v>0</v>
      </c>
      <c r="S5993">
        <v>0</v>
      </c>
      <c r="T5993">
        <v>0</v>
      </c>
      <c r="U5993">
        <v>0</v>
      </c>
      <c r="V5993">
        <v>0</v>
      </c>
      <c r="W5993">
        <v>0</v>
      </c>
      <c r="X5993">
        <v>0.24009390267690409</v>
      </c>
      <c r="Y5993">
        <v>0</v>
      </c>
      <c r="Z5993">
        <v>0</v>
      </c>
      <c r="AA5993">
        <v>0</v>
      </c>
      <c r="AB5993">
        <v>0</v>
      </c>
      <c r="AC5993">
        <v>0</v>
      </c>
      <c r="AD5993">
        <v>0</v>
      </c>
      <c r="AE5993">
        <v>0.24009390267690409</v>
      </c>
    </row>
    <row r="5994" spans="1:31" x14ac:dyDescent="0.3">
      <c r="A5994">
        <v>2456826</v>
      </c>
      <c r="B5994">
        <v>1</v>
      </c>
      <c r="C5994" t="s">
        <v>80</v>
      </c>
      <c r="D5994" t="s">
        <v>104</v>
      </c>
      <c r="E5994" t="s">
        <v>173</v>
      </c>
      <c r="F5994" t="s">
        <v>17313</v>
      </c>
      <c r="G5994" t="s">
        <v>179</v>
      </c>
      <c r="H5994" t="s">
        <v>144</v>
      </c>
      <c r="I5994" t="s">
        <v>136</v>
      </c>
      <c r="J5994" t="s">
        <v>137</v>
      </c>
      <c r="K5994" t="s">
        <v>138</v>
      </c>
      <c r="L5994" t="s">
        <v>17314</v>
      </c>
      <c r="M5994" t="s">
        <v>17315</v>
      </c>
      <c r="N5994">
        <v>2.1955555549999999</v>
      </c>
      <c r="O5994">
        <v>0</v>
      </c>
      <c r="P5994">
        <v>4</v>
      </c>
      <c r="Q5994">
        <v>0</v>
      </c>
      <c r="R5994">
        <v>0</v>
      </c>
      <c r="S5994">
        <v>0</v>
      </c>
      <c r="T5994">
        <v>1</v>
      </c>
      <c r="U5994">
        <v>0</v>
      </c>
      <c r="V5994">
        <v>0</v>
      </c>
      <c r="W5994">
        <v>0</v>
      </c>
      <c r="X5994">
        <v>1.6861635693410917</v>
      </c>
      <c r="Y5994">
        <v>0</v>
      </c>
      <c r="Z5994">
        <v>0</v>
      </c>
      <c r="AA5994">
        <v>0</v>
      </c>
      <c r="AB5994">
        <v>0.40533460116378828</v>
      </c>
      <c r="AC5994">
        <v>0</v>
      </c>
      <c r="AD5994">
        <v>0</v>
      </c>
      <c r="AE5994">
        <v>2.0914981705048801</v>
      </c>
    </row>
    <row r="5995" spans="1:31" x14ac:dyDescent="0.3">
      <c r="A5995">
        <v>2456849</v>
      </c>
      <c r="B5995">
        <v>1</v>
      </c>
      <c r="C5995" t="s">
        <v>80</v>
      </c>
      <c r="D5995" t="s">
        <v>82</v>
      </c>
      <c r="E5995" t="s">
        <v>182</v>
      </c>
      <c r="F5995" t="s">
        <v>17316</v>
      </c>
      <c r="G5995" t="s">
        <v>410</v>
      </c>
      <c r="H5995" t="s">
        <v>144</v>
      </c>
      <c r="I5995" t="s">
        <v>136</v>
      </c>
      <c r="J5995" t="s">
        <v>137</v>
      </c>
      <c r="K5995" t="s">
        <v>138</v>
      </c>
      <c r="L5995" t="s">
        <v>17317</v>
      </c>
      <c r="M5995" t="s">
        <v>17318</v>
      </c>
      <c r="N5995">
        <v>8.2291666659999994</v>
      </c>
      <c r="O5995">
        <v>0</v>
      </c>
      <c r="P5995">
        <v>18</v>
      </c>
      <c r="Q5995">
        <v>0</v>
      </c>
      <c r="R5995">
        <v>0</v>
      </c>
      <c r="S5995">
        <v>0</v>
      </c>
      <c r="T5995">
        <v>13</v>
      </c>
      <c r="U5995">
        <v>0</v>
      </c>
      <c r="V5995">
        <v>0</v>
      </c>
      <c r="W5995">
        <v>0</v>
      </c>
      <c r="X5995">
        <v>31.543002053126976</v>
      </c>
      <c r="Y5995">
        <v>0</v>
      </c>
      <c r="Z5995">
        <v>0</v>
      </c>
      <c r="AA5995">
        <v>0</v>
      </c>
      <c r="AB5995">
        <v>90.756660951223722</v>
      </c>
      <c r="AC5995">
        <v>0</v>
      </c>
      <c r="AD5995">
        <v>0</v>
      </c>
      <c r="AE5995">
        <v>122.29966300435069</v>
      </c>
    </row>
    <row r="5996" spans="1:31" x14ac:dyDescent="0.3">
      <c r="A5996">
        <v>2457181</v>
      </c>
      <c r="B5996">
        <v>1</v>
      </c>
      <c r="C5996" t="s">
        <v>81</v>
      </c>
      <c r="D5996" t="s">
        <v>128</v>
      </c>
      <c r="E5996" t="s">
        <v>169</v>
      </c>
      <c r="F5996" t="s">
        <v>17319</v>
      </c>
      <c r="G5996" t="s">
        <v>149</v>
      </c>
      <c r="H5996" t="s">
        <v>135</v>
      </c>
      <c r="I5996" t="s">
        <v>136</v>
      </c>
      <c r="J5996" t="s">
        <v>137</v>
      </c>
      <c r="K5996" t="s">
        <v>138</v>
      </c>
      <c r="L5996" t="s">
        <v>17320</v>
      </c>
      <c r="M5996" t="s">
        <v>17321</v>
      </c>
      <c r="N5996">
        <v>0.42499999999999999</v>
      </c>
      <c r="O5996">
        <v>47</v>
      </c>
      <c r="P5996">
        <v>4991</v>
      </c>
      <c r="Q5996">
        <v>539</v>
      </c>
      <c r="R5996">
        <v>389</v>
      </c>
      <c r="S5996">
        <v>74</v>
      </c>
      <c r="T5996">
        <v>537</v>
      </c>
      <c r="U5996">
        <v>4</v>
      </c>
      <c r="V5996">
        <v>0</v>
      </c>
      <c r="W5996">
        <v>5.9760158240565273</v>
      </c>
      <c r="X5996">
        <v>374.23351970485481</v>
      </c>
      <c r="Y5996">
        <v>96.600454575924417</v>
      </c>
      <c r="Z5996">
        <v>34.683156643823388</v>
      </c>
      <c r="AA5996">
        <v>291.58012037965329</v>
      </c>
      <c r="AB5996">
        <v>127.03953008735373</v>
      </c>
      <c r="AC5996">
        <v>91.314545768282557</v>
      </c>
      <c r="AD5996">
        <v>0</v>
      </c>
      <c r="AE5996">
        <v>1021.4273429839486</v>
      </c>
    </row>
    <row r="5997" spans="1:31" x14ac:dyDescent="0.3">
      <c r="A5997">
        <v>2457224</v>
      </c>
      <c r="B5997">
        <v>1</v>
      </c>
      <c r="C5997" t="s">
        <v>80</v>
      </c>
      <c r="D5997" t="s">
        <v>85</v>
      </c>
      <c r="E5997" t="s">
        <v>173</v>
      </c>
      <c r="F5997" t="s">
        <v>17322</v>
      </c>
      <c r="G5997" t="s">
        <v>175</v>
      </c>
      <c r="H5997" t="s">
        <v>144</v>
      </c>
      <c r="I5997" t="s">
        <v>136</v>
      </c>
      <c r="J5997" t="s">
        <v>137</v>
      </c>
      <c r="K5997" t="s">
        <v>138</v>
      </c>
      <c r="L5997" t="s">
        <v>17323</v>
      </c>
      <c r="M5997" t="s">
        <v>17324</v>
      </c>
      <c r="N5997">
        <v>3.1427777770000001</v>
      </c>
      <c r="O5997">
        <v>0</v>
      </c>
      <c r="P5997">
        <v>1</v>
      </c>
      <c r="Q5997">
        <v>0</v>
      </c>
      <c r="R5997">
        <v>0</v>
      </c>
      <c r="S5997">
        <v>0</v>
      </c>
      <c r="T5997">
        <v>15</v>
      </c>
      <c r="U5997">
        <v>0</v>
      </c>
      <c r="V5997">
        <v>1</v>
      </c>
      <c r="W5997">
        <v>0</v>
      </c>
      <c r="X5997">
        <v>2.6615561717248664</v>
      </c>
      <c r="Y5997">
        <v>0</v>
      </c>
      <c r="Z5997">
        <v>0</v>
      </c>
      <c r="AA5997">
        <v>0</v>
      </c>
      <c r="AB5997">
        <v>28.203764883180767</v>
      </c>
      <c r="AC5997">
        <v>0</v>
      </c>
      <c r="AD5997">
        <v>19.541675989571655</v>
      </c>
      <c r="AE5997">
        <v>50.406997044477293</v>
      </c>
    </row>
    <row r="5998" spans="1:31" x14ac:dyDescent="0.3">
      <c r="A5998">
        <v>2457161</v>
      </c>
      <c r="B5998">
        <v>1</v>
      </c>
      <c r="C5998" t="s">
        <v>81</v>
      </c>
      <c r="D5998" t="s">
        <v>118</v>
      </c>
      <c r="E5998" t="s">
        <v>173</v>
      </c>
      <c r="F5998" t="s">
        <v>17325</v>
      </c>
      <c r="G5998" t="s">
        <v>175</v>
      </c>
      <c r="H5998" t="s">
        <v>144</v>
      </c>
      <c r="I5998" t="s">
        <v>136</v>
      </c>
      <c r="J5998" t="s">
        <v>137</v>
      </c>
      <c r="K5998" t="s">
        <v>138</v>
      </c>
      <c r="L5998" t="s">
        <v>17326</v>
      </c>
      <c r="M5998" t="s">
        <v>17327</v>
      </c>
      <c r="N5998">
        <v>1.9527777770000001</v>
      </c>
      <c r="O5998">
        <v>0</v>
      </c>
      <c r="P5998">
        <v>0</v>
      </c>
      <c r="Q5998">
        <v>0</v>
      </c>
      <c r="R5998">
        <v>0</v>
      </c>
      <c r="S5998">
        <v>0</v>
      </c>
      <c r="T5998">
        <v>1</v>
      </c>
      <c r="U5998">
        <v>0</v>
      </c>
      <c r="V5998">
        <v>0</v>
      </c>
      <c r="W5998">
        <v>0</v>
      </c>
      <c r="X5998">
        <v>0</v>
      </c>
      <c r="Y5998">
        <v>0</v>
      </c>
      <c r="Z5998">
        <v>0</v>
      </c>
      <c r="AA5998">
        <v>0</v>
      </c>
      <c r="AB5998">
        <v>3.5790464807487479</v>
      </c>
      <c r="AC5998">
        <v>0</v>
      </c>
      <c r="AD5998">
        <v>0</v>
      </c>
      <c r="AE5998">
        <v>3.5790464807487479</v>
      </c>
    </row>
    <row r="5999" spans="1:31" x14ac:dyDescent="0.3">
      <c r="A5999">
        <v>2457118</v>
      </c>
      <c r="B5999">
        <v>1</v>
      </c>
      <c r="C5999" t="s">
        <v>80</v>
      </c>
      <c r="D5999" t="s">
        <v>84</v>
      </c>
      <c r="E5999" t="s">
        <v>159</v>
      </c>
      <c r="F5999" t="s">
        <v>17328</v>
      </c>
      <c r="G5999" t="s">
        <v>226</v>
      </c>
      <c r="H5999" t="s">
        <v>144</v>
      </c>
      <c r="I5999" t="s">
        <v>136</v>
      </c>
      <c r="J5999" t="s">
        <v>137</v>
      </c>
      <c r="K5999" t="s">
        <v>162</v>
      </c>
      <c r="L5999" t="s">
        <v>17329</v>
      </c>
      <c r="M5999" t="s">
        <v>17330</v>
      </c>
      <c r="N5999">
        <v>3.7241666659999999</v>
      </c>
      <c r="O5999">
        <v>0</v>
      </c>
      <c r="P5999">
        <v>1</v>
      </c>
      <c r="Q5999">
        <v>0</v>
      </c>
      <c r="R5999">
        <v>0</v>
      </c>
      <c r="S5999">
        <v>0</v>
      </c>
      <c r="T5999">
        <v>138</v>
      </c>
      <c r="U5999">
        <v>0</v>
      </c>
      <c r="V5999">
        <v>1</v>
      </c>
      <c r="W5999">
        <v>0</v>
      </c>
      <c r="X5999">
        <v>1.300577325048095</v>
      </c>
      <c r="Y5999">
        <v>0</v>
      </c>
      <c r="Z5999">
        <v>0</v>
      </c>
      <c r="AA5999">
        <v>0</v>
      </c>
      <c r="AB5999">
        <v>564.91091502474762</v>
      </c>
      <c r="AC5999">
        <v>0</v>
      </c>
      <c r="AD5999">
        <v>77.631786460162516</v>
      </c>
      <c r="AE5999">
        <v>643.84327880995818</v>
      </c>
    </row>
    <row r="6000" spans="1:31" x14ac:dyDescent="0.3">
      <c r="A6000">
        <v>2457018</v>
      </c>
      <c r="B6000">
        <v>1</v>
      </c>
      <c r="C6000" t="s">
        <v>80</v>
      </c>
      <c r="D6000" t="s">
        <v>107</v>
      </c>
      <c r="E6000" t="s">
        <v>141</v>
      </c>
      <c r="F6000" t="s">
        <v>17331</v>
      </c>
      <c r="G6000" t="s">
        <v>156</v>
      </c>
      <c r="H6000" t="s">
        <v>144</v>
      </c>
      <c r="I6000" t="s">
        <v>136</v>
      </c>
      <c r="J6000" t="s">
        <v>137</v>
      </c>
      <c r="K6000" t="s">
        <v>138</v>
      </c>
      <c r="L6000" t="s">
        <v>17332</v>
      </c>
      <c r="M6000" t="s">
        <v>17333</v>
      </c>
      <c r="N6000">
        <v>1.4769444439999999</v>
      </c>
      <c r="O6000">
        <v>0</v>
      </c>
      <c r="P6000">
        <v>128</v>
      </c>
      <c r="Q6000">
        <v>0</v>
      </c>
      <c r="R6000">
        <v>0</v>
      </c>
      <c r="S6000">
        <v>0</v>
      </c>
      <c r="T6000">
        <v>12</v>
      </c>
      <c r="U6000">
        <v>0</v>
      </c>
      <c r="V6000">
        <v>1</v>
      </c>
      <c r="W6000">
        <v>0</v>
      </c>
      <c r="X6000">
        <v>38.639902639714165</v>
      </c>
      <c r="Y6000">
        <v>0</v>
      </c>
      <c r="Z6000">
        <v>0</v>
      </c>
      <c r="AA6000">
        <v>0</v>
      </c>
      <c r="AB6000">
        <v>10.608285547095083</v>
      </c>
      <c r="AC6000">
        <v>0</v>
      </c>
      <c r="AD6000">
        <v>0.93111809170450832</v>
      </c>
      <c r="AE6000">
        <v>50.179306278513749</v>
      </c>
    </row>
    <row r="6001" spans="1:31" x14ac:dyDescent="0.3">
      <c r="A6001">
        <v>2457193</v>
      </c>
      <c r="B6001">
        <v>1</v>
      </c>
      <c r="C6001" t="s">
        <v>81</v>
      </c>
      <c r="D6001" t="s">
        <v>112</v>
      </c>
      <c r="E6001" t="s">
        <v>159</v>
      </c>
      <c r="F6001" t="s">
        <v>17334</v>
      </c>
      <c r="G6001" t="s">
        <v>725</v>
      </c>
      <c r="H6001" t="s">
        <v>144</v>
      </c>
      <c r="I6001" t="s">
        <v>136</v>
      </c>
      <c r="J6001" t="s">
        <v>137</v>
      </c>
      <c r="K6001" t="s">
        <v>138</v>
      </c>
      <c r="L6001" t="s">
        <v>17335</v>
      </c>
      <c r="M6001" t="s">
        <v>17336</v>
      </c>
      <c r="N6001">
        <v>2.2905555550000001</v>
      </c>
      <c r="O6001">
        <v>0</v>
      </c>
      <c r="P6001">
        <v>6</v>
      </c>
      <c r="Q6001">
        <v>0</v>
      </c>
      <c r="R6001">
        <v>35</v>
      </c>
      <c r="S6001">
        <v>0</v>
      </c>
      <c r="T6001">
        <v>1</v>
      </c>
      <c r="U6001">
        <v>0</v>
      </c>
      <c r="V6001">
        <v>0</v>
      </c>
      <c r="W6001">
        <v>0</v>
      </c>
      <c r="X6001">
        <v>1.6449666380842989</v>
      </c>
      <c r="Y6001">
        <v>0</v>
      </c>
      <c r="Z6001">
        <v>6.1444829558605587</v>
      </c>
      <c r="AA6001">
        <v>0</v>
      </c>
      <c r="AB6001">
        <v>3.5776329195640502</v>
      </c>
      <c r="AC6001">
        <v>0</v>
      </c>
      <c r="AD6001">
        <v>0</v>
      </c>
      <c r="AE6001">
        <v>11.367082513508908</v>
      </c>
    </row>
    <row r="6002" spans="1:31" x14ac:dyDescent="0.3">
      <c r="A6002">
        <v>2456815</v>
      </c>
      <c r="B6002">
        <v>1</v>
      </c>
      <c r="C6002" t="s">
        <v>80</v>
      </c>
      <c r="D6002" t="s">
        <v>82</v>
      </c>
      <c r="E6002" t="s">
        <v>173</v>
      </c>
      <c r="F6002" t="s">
        <v>17337</v>
      </c>
      <c r="G6002" t="s">
        <v>461</v>
      </c>
      <c r="H6002" t="s">
        <v>144</v>
      </c>
      <c r="I6002" t="s">
        <v>136</v>
      </c>
      <c r="J6002" t="s">
        <v>137</v>
      </c>
      <c r="K6002" t="s">
        <v>138</v>
      </c>
      <c r="L6002" t="s">
        <v>17338</v>
      </c>
      <c r="M6002" t="s">
        <v>17339</v>
      </c>
      <c r="N6002">
        <v>3.4836111110000001</v>
      </c>
      <c r="O6002">
        <v>0</v>
      </c>
      <c r="P6002">
        <v>9</v>
      </c>
      <c r="Q6002">
        <v>0</v>
      </c>
      <c r="R6002">
        <v>0</v>
      </c>
      <c r="S6002">
        <v>0</v>
      </c>
      <c r="T6002">
        <v>0</v>
      </c>
      <c r="U6002">
        <v>0</v>
      </c>
      <c r="V6002">
        <v>0</v>
      </c>
      <c r="W6002">
        <v>0</v>
      </c>
      <c r="X6002">
        <v>6.12601150841863</v>
      </c>
      <c r="Y6002">
        <v>0</v>
      </c>
      <c r="Z6002">
        <v>0</v>
      </c>
      <c r="AA6002">
        <v>0</v>
      </c>
      <c r="AB6002">
        <v>0</v>
      </c>
      <c r="AC6002">
        <v>0</v>
      </c>
      <c r="AD6002">
        <v>0</v>
      </c>
      <c r="AE6002">
        <v>6.12601150841863</v>
      </c>
    </row>
    <row r="6003" spans="1:31" x14ac:dyDescent="0.3">
      <c r="A6003">
        <v>2451342</v>
      </c>
      <c r="B6003">
        <v>1</v>
      </c>
      <c r="C6003" t="s">
        <v>80</v>
      </c>
      <c r="D6003" t="s">
        <v>97</v>
      </c>
      <c r="E6003" t="s">
        <v>169</v>
      </c>
      <c r="F6003" t="s">
        <v>17340</v>
      </c>
      <c r="G6003" t="s">
        <v>149</v>
      </c>
      <c r="H6003" t="s">
        <v>135</v>
      </c>
      <c r="I6003" t="s">
        <v>136</v>
      </c>
      <c r="J6003" t="s">
        <v>137</v>
      </c>
      <c r="K6003" t="s">
        <v>138</v>
      </c>
      <c r="L6003" t="s">
        <v>17341</v>
      </c>
      <c r="M6003" t="s">
        <v>17342</v>
      </c>
      <c r="N6003">
        <v>0.35944444399999997</v>
      </c>
      <c r="O6003">
        <v>0</v>
      </c>
      <c r="P6003">
        <v>136</v>
      </c>
      <c r="Q6003">
        <v>0</v>
      </c>
      <c r="R6003">
        <v>256</v>
      </c>
      <c r="S6003">
        <v>2</v>
      </c>
      <c r="T6003">
        <v>73</v>
      </c>
      <c r="U6003">
        <v>0</v>
      </c>
      <c r="V6003">
        <v>0</v>
      </c>
      <c r="W6003">
        <v>0</v>
      </c>
      <c r="X6003">
        <v>44.68505440538879</v>
      </c>
      <c r="Y6003">
        <v>0</v>
      </c>
      <c r="Z6003">
        <v>34.240472195510925</v>
      </c>
      <c r="AA6003">
        <v>7.1826163505531264</v>
      </c>
      <c r="AB6003">
        <v>50.757378348613891</v>
      </c>
      <c r="AC6003">
        <v>0</v>
      </c>
      <c r="AD6003">
        <v>0</v>
      </c>
      <c r="AE6003">
        <v>136.86552130006675</v>
      </c>
    </row>
    <row r="6004" spans="1:31" x14ac:dyDescent="0.3">
      <c r="A6004">
        <v>2451674</v>
      </c>
      <c r="B6004">
        <v>1</v>
      </c>
      <c r="C6004" t="s">
        <v>81</v>
      </c>
      <c r="D6004" t="s">
        <v>125</v>
      </c>
      <c r="E6004" t="s">
        <v>141</v>
      </c>
      <c r="F6004" t="s">
        <v>17343</v>
      </c>
      <c r="G6004" t="s">
        <v>156</v>
      </c>
      <c r="H6004" t="s">
        <v>144</v>
      </c>
      <c r="I6004" t="s">
        <v>136</v>
      </c>
      <c r="J6004" t="s">
        <v>137</v>
      </c>
      <c r="K6004" t="s">
        <v>138</v>
      </c>
      <c r="L6004" t="s">
        <v>17344</v>
      </c>
      <c r="M6004" t="s">
        <v>17345</v>
      </c>
      <c r="N6004">
        <v>0.97472222200000003</v>
      </c>
      <c r="O6004">
        <v>0</v>
      </c>
      <c r="P6004">
        <v>0</v>
      </c>
      <c r="Q6004">
        <v>0</v>
      </c>
      <c r="R6004">
        <v>1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0</v>
      </c>
      <c r="Y6004">
        <v>0</v>
      </c>
      <c r="Z6004">
        <v>0.19711792972818615</v>
      </c>
      <c r="AA6004">
        <v>0</v>
      </c>
      <c r="AB6004">
        <v>0</v>
      </c>
      <c r="AC6004">
        <v>0</v>
      </c>
      <c r="AD6004">
        <v>0</v>
      </c>
      <c r="AE6004">
        <v>0.19711792972818615</v>
      </c>
    </row>
    <row r="6005" spans="1:31" x14ac:dyDescent="0.3">
      <c r="A6005">
        <v>2451236</v>
      </c>
      <c r="B6005">
        <v>1</v>
      </c>
      <c r="C6005" t="s">
        <v>80</v>
      </c>
      <c r="D6005" t="s">
        <v>93</v>
      </c>
      <c r="E6005" t="s">
        <v>141</v>
      </c>
      <c r="F6005" t="s">
        <v>1842</v>
      </c>
      <c r="G6005" t="s">
        <v>226</v>
      </c>
      <c r="H6005" t="s">
        <v>144</v>
      </c>
      <c r="I6005" t="s">
        <v>136</v>
      </c>
      <c r="J6005" t="s">
        <v>137</v>
      </c>
      <c r="K6005" t="s">
        <v>162</v>
      </c>
      <c r="L6005" t="s">
        <v>17346</v>
      </c>
      <c r="M6005" t="s">
        <v>17347</v>
      </c>
      <c r="N6005">
        <v>6.7002777770000002</v>
      </c>
      <c r="O6005">
        <v>0</v>
      </c>
      <c r="P6005">
        <v>4</v>
      </c>
      <c r="Q6005">
        <v>0</v>
      </c>
      <c r="R6005">
        <v>7</v>
      </c>
      <c r="S6005">
        <v>0</v>
      </c>
      <c r="T6005">
        <v>2</v>
      </c>
      <c r="U6005">
        <v>0</v>
      </c>
      <c r="V6005">
        <v>0</v>
      </c>
      <c r="W6005">
        <v>0</v>
      </c>
      <c r="X6005">
        <v>10.614186425275221</v>
      </c>
      <c r="Y6005">
        <v>0</v>
      </c>
      <c r="Z6005">
        <v>18.324133954048097</v>
      </c>
      <c r="AA6005">
        <v>0</v>
      </c>
      <c r="AB6005">
        <v>0.44712352071410738</v>
      </c>
      <c r="AC6005">
        <v>0</v>
      </c>
      <c r="AD6005">
        <v>0</v>
      </c>
      <c r="AE6005">
        <v>29.385443900037426</v>
      </c>
    </row>
    <row r="6006" spans="1:31" x14ac:dyDescent="0.3">
      <c r="A6006">
        <v>2451488</v>
      </c>
      <c r="B6006">
        <v>1</v>
      </c>
      <c r="C6006" t="s">
        <v>80</v>
      </c>
      <c r="D6006" t="s">
        <v>93</v>
      </c>
      <c r="E6006" t="s">
        <v>141</v>
      </c>
      <c r="F6006" t="s">
        <v>17348</v>
      </c>
      <c r="G6006" t="s">
        <v>143</v>
      </c>
      <c r="H6006" t="s">
        <v>144</v>
      </c>
      <c r="I6006" t="s">
        <v>136</v>
      </c>
      <c r="J6006" t="s">
        <v>137</v>
      </c>
      <c r="K6006" t="s">
        <v>138</v>
      </c>
      <c r="L6006" t="s">
        <v>17349</v>
      </c>
      <c r="M6006" t="s">
        <v>17350</v>
      </c>
      <c r="N6006">
        <v>0.58861111099999996</v>
      </c>
      <c r="O6006">
        <v>0</v>
      </c>
      <c r="P6006">
        <v>57</v>
      </c>
      <c r="Q6006">
        <v>0</v>
      </c>
      <c r="R6006">
        <v>0</v>
      </c>
      <c r="S6006">
        <v>0</v>
      </c>
      <c r="T6006">
        <v>1</v>
      </c>
      <c r="U6006">
        <v>0</v>
      </c>
      <c r="V6006">
        <v>0</v>
      </c>
      <c r="W6006">
        <v>0</v>
      </c>
      <c r="X6006">
        <v>8.7005488338112595</v>
      </c>
      <c r="Y6006">
        <v>0</v>
      </c>
      <c r="Z6006">
        <v>0</v>
      </c>
      <c r="AA6006">
        <v>0</v>
      </c>
      <c r="AB6006">
        <v>0.63998859905095906</v>
      </c>
      <c r="AC6006">
        <v>0</v>
      </c>
      <c r="AD6006">
        <v>0</v>
      </c>
      <c r="AE6006">
        <v>9.3405374328622184</v>
      </c>
    </row>
    <row r="6007" spans="1:31" x14ac:dyDescent="0.3">
      <c r="A6007">
        <v>2451783</v>
      </c>
      <c r="B6007">
        <v>1</v>
      </c>
      <c r="C6007" t="s">
        <v>80</v>
      </c>
      <c r="D6007" t="s">
        <v>82</v>
      </c>
      <c r="E6007" t="s">
        <v>173</v>
      </c>
      <c r="F6007" t="s">
        <v>17351</v>
      </c>
      <c r="G6007" t="s">
        <v>179</v>
      </c>
      <c r="H6007" t="s">
        <v>144</v>
      </c>
      <c r="I6007" t="s">
        <v>136</v>
      </c>
      <c r="J6007" t="s">
        <v>137</v>
      </c>
      <c r="K6007" t="s">
        <v>138</v>
      </c>
      <c r="L6007" t="s">
        <v>17352</v>
      </c>
      <c r="M6007" t="s">
        <v>17353</v>
      </c>
      <c r="N6007">
        <v>0.95972222200000001</v>
      </c>
      <c r="O6007">
        <v>0</v>
      </c>
      <c r="P6007">
        <v>0</v>
      </c>
      <c r="Q6007">
        <v>0</v>
      </c>
      <c r="R6007">
        <v>0</v>
      </c>
      <c r="S6007">
        <v>0</v>
      </c>
      <c r="T6007">
        <v>22</v>
      </c>
      <c r="U6007">
        <v>0</v>
      </c>
      <c r="V6007">
        <v>0</v>
      </c>
      <c r="W6007">
        <v>0</v>
      </c>
      <c r="X6007">
        <v>0</v>
      </c>
      <c r="Y6007">
        <v>0</v>
      </c>
      <c r="Z6007">
        <v>0</v>
      </c>
      <c r="AA6007">
        <v>0</v>
      </c>
      <c r="AB6007">
        <v>4.4690950407208927</v>
      </c>
      <c r="AC6007">
        <v>0</v>
      </c>
      <c r="AD6007">
        <v>0</v>
      </c>
      <c r="AE6007">
        <v>4.4690950407208927</v>
      </c>
    </row>
    <row r="6008" spans="1:31" x14ac:dyDescent="0.3">
      <c r="A6008">
        <v>2451133</v>
      </c>
      <c r="B6008">
        <v>1</v>
      </c>
      <c r="C6008" t="s">
        <v>80</v>
      </c>
      <c r="D6008" t="s">
        <v>106</v>
      </c>
      <c r="E6008" t="s">
        <v>173</v>
      </c>
      <c r="F6008" t="s">
        <v>17354</v>
      </c>
      <c r="G6008" t="s">
        <v>461</v>
      </c>
      <c r="H6008" t="s">
        <v>144</v>
      </c>
      <c r="I6008" t="s">
        <v>136</v>
      </c>
      <c r="J6008" t="s">
        <v>137</v>
      </c>
      <c r="K6008" t="s">
        <v>138</v>
      </c>
      <c r="L6008" t="s">
        <v>17355</v>
      </c>
      <c r="M6008" t="s">
        <v>17356</v>
      </c>
      <c r="N6008">
        <v>1.4416666659999999</v>
      </c>
      <c r="O6008">
        <v>0</v>
      </c>
      <c r="P6008">
        <v>1</v>
      </c>
      <c r="Q6008">
        <v>0</v>
      </c>
      <c r="R6008">
        <v>0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9.6393574504811869E-2</v>
      </c>
      <c r="Y6008">
        <v>0</v>
      </c>
      <c r="Z6008">
        <v>0</v>
      </c>
      <c r="AA6008">
        <v>0</v>
      </c>
      <c r="AB6008">
        <v>0</v>
      </c>
      <c r="AC6008">
        <v>0</v>
      </c>
      <c r="AD6008">
        <v>0</v>
      </c>
      <c r="AE6008">
        <v>9.6393574504811869E-2</v>
      </c>
    </row>
    <row r="6009" spans="1:31" x14ac:dyDescent="0.3">
      <c r="A6009">
        <v>2451156</v>
      </c>
      <c r="B6009">
        <v>1</v>
      </c>
      <c r="C6009" t="s">
        <v>81</v>
      </c>
      <c r="D6009" t="s">
        <v>127</v>
      </c>
      <c r="E6009" t="s">
        <v>173</v>
      </c>
      <c r="F6009" t="s">
        <v>17357</v>
      </c>
      <c r="G6009" t="s">
        <v>461</v>
      </c>
      <c r="H6009" t="s">
        <v>144</v>
      </c>
      <c r="I6009" t="s">
        <v>136</v>
      </c>
      <c r="J6009" t="s">
        <v>137</v>
      </c>
      <c r="K6009" t="s">
        <v>138</v>
      </c>
      <c r="L6009" t="s">
        <v>17358</v>
      </c>
      <c r="M6009" t="s">
        <v>17359</v>
      </c>
      <c r="N6009">
        <v>2.3919444439999999</v>
      </c>
      <c r="O6009">
        <v>0</v>
      </c>
      <c r="P6009">
        <v>7</v>
      </c>
      <c r="Q6009">
        <v>0</v>
      </c>
      <c r="R6009">
        <v>0</v>
      </c>
      <c r="S6009">
        <v>0</v>
      </c>
      <c r="T6009">
        <v>2</v>
      </c>
      <c r="U6009">
        <v>0</v>
      </c>
      <c r="V6009">
        <v>0</v>
      </c>
      <c r="W6009">
        <v>0</v>
      </c>
      <c r="X6009">
        <v>4.4234285634316315</v>
      </c>
      <c r="Y6009">
        <v>0</v>
      </c>
      <c r="Z6009">
        <v>0</v>
      </c>
      <c r="AA6009">
        <v>0</v>
      </c>
      <c r="AB6009">
        <v>18.990159623088889</v>
      </c>
      <c r="AC6009">
        <v>0</v>
      </c>
      <c r="AD6009">
        <v>0</v>
      </c>
      <c r="AE6009">
        <v>23.413588186520521</v>
      </c>
    </row>
    <row r="6010" spans="1:31" x14ac:dyDescent="0.3">
      <c r="A6010">
        <v>2451325</v>
      </c>
      <c r="B6010">
        <v>1</v>
      </c>
      <c r="C6010" t="s">
        <v>80</v>
      </c>
      <c r="D6010" t="s">
        <v>83</v>
      </c>
      <c r="E6010" t="s">
        <v>141</v>
      </c>
      <c r="F6010" t="s">
        <v>17360</v>
      </c>
      <c r="G6010" t="s">
        <v>263</v>
      </c>
      <c r="H6010" t="s">
        <v>144</v>
      </c>
      <c r="I6010" t="s">
        <v>136</v>
      </c>
      <c r="J6010" t="s">
        <v>3</v>
      </c>
      <c r="K6010" t="s">
        <v>138</v>
      </c>
      <c r="L6010" t="s">
        <v>17361</v>
      </c>
      <c r="M6010" t="s">
        <v>17362</v>
      </c>
      <c r="N6010">
        <v>2.3736111110000002</v>
      </c>
      <c r="O6010">
        <v>0</v>
      </c>
      <c r="P6010">
        <v>5</v>
      </c>
      <c r="Q6010">
        <v>0</v>
      </c>
      <c r="R6010">
        <v>0</v>
      </c>
      <c r="S6010">
        <v>0</v>
      </c>
      <c r="T6010">
        <v>11</v>
      </c>
      <c r="U6010">
        <v>0</v>
      </c>
      <c r="V6010">
        <v>0</v>
      </c>
      <c r="W6010">
        <v>0</v>
      </c>
      <c r="X6010">
        <v>6.9853915614877788</v>
      </c>
      <c r="Y6010">
        <v>0</v>
      </c>
      <c r="Z6010">
        <v>0</v>
      </c>
      <c r="AA6010">
        <v>0</v>
      </c>
      <c r="AB6010">
        <v>93.808866375380745</v>
      </c>
      <c r="AC6010">
        <v>0</v>
      </c>
      <c r="AD6010">
        <v>0</v>
      </c>
      <c r="AE6010">
        <v>100.79425793686852</v>
      </c>
    </row>
    <row r="6011" spans="1:31" x14ac:dyDescent="0.3">
      <c r="A6011">
        <v>2451176</v>
      </c>
      <c r="B6011">
        <v>1</v>
      </c>
      <c r="C6011" t="s">
        <v>81</v>
      </c>
      <c r="D6011" t="s">
        <v>127</v>
      </c>
      <c r="E6011" t="s">
        <v>147</v>
      </c>
      <c r="F6011" t="s">
        <v>17363</v>
      </c>
      <c r="G6011" t="s">
        <v>149</v>
      </c>
      <c r="H6011" t="s">
        <v>135</v>
      </c>
      <c r="I6011" t="s">
        <v>136</v>
      </c>
      <c r="J6011" t="s">
        <v>137</v>
      </c>
      <c r="K6011" t="s">
        <v>138</v>
      </c>
      <c r="L6011" t="s">
        <v>17364</v>
      </c>
      <c r="M6011" t="s">
        <v>17365</v>
      </c>
      <c r="N6011">
        <v>3.903333333</v>
      </c>
      <c r="O6011">
        <v>1</v>
      </c>
      <c r="P6011">
        <v>463</v>
      </c>
      <c r="Q6011">
        <v>91</v>
      </c>
      <c r="R6011">
        <v>133</v>
      </c>
      <c r="S6011">
        <v>8</v>
      </c>
      <c r="T6011">
        <v>64</v>
      </c>
      <c r="U6011">
        <v>0</v>
      </c>
      <c r="V6011">
        <v>0</v>
      </c>
      <c r="W6011">
        <v>6.6127655304061811E-2</v>
      </c>
      <c r="X6011">
        <v>501.41402522892929</v>
      </c>
      <c r="Y6011">
        <v>606.69262114992023</v>
      </c>
      <c r="Z6011">
        <v>248.08504444017731</v>
      </c>
      <c r="AA6011">
        <v>244.27859874608438</v>
      </c>
      <c r="AB6011">
        <v>137.43114171148719</v>
      </c>
      <c r="AC6011">
        <v>0</v>
      </c>
      <c r="AD6011">
        <v>0</v>
      </c>
      <c r="AE6011">
        <v>1737.9675589319024</v>
      </c>
    </row>
    <row r="6012" spans="1:31" x14ac:dyDescent="0.3">
      <c r="A6012">
        <v>2451697</v>
      </c>
      <c r="B6012">
        <v>1</v>
      </c>
      <c r="C6012" t="s">
        <v>81</v>
      </c>
      <c r="D6012" t="s">
        <v>118</v>
      </c>
      <c r="E6012" t="s">
        <v>173</v>
      </c>
      <c r="F6012" t="s">
        <v>17366</v>
      </c>
      <c r="G6012" t="s">
        <v>179</v>
      </c>
      <c r="H6012" t="s">
        <v>144</v>
      </c>
      <c r="I6012" t="s">
        <v>136</v>
      </c>
      <c r="J6012" t="s">
        <v>137</v>
      </c>
      <c r="K6012" t="s">
        <v>138</v>
      </c>
      <c r="L6012" t="s">
        <v>17367</v>
      </c>
      <c r="M6012" t="s">
        <v>17368</v>
      </c>
      <c r="N6012">
        <v>0.93500000000000005</v>
      </c>
      <c r="O6012">
        <v>0</v>
      </c>
      <c r="P6012">
        <v>14</v>
      </c>
      <c r="Q6012">
        <v>0</v>
      </c>
      <c r="R6012">
        <v>0</v>
      </c>
      <c r="S6012">
        <v>0</v>
      </c>
      <c r="T6012">
        <v>1</v>
      </c>
      <c r="U6012">
        <v>0</v>
      </c>
      <c r="V6012">
        <v>0</v>
      </c>
      <c r="W6012">
        <v>0</v>
      </c>
      <c r="X6012">
        <v>4.8471591887977006</v>
      </c>
      <c r="Y6012">
        <v>0</v>
      </c>
      <c r="Z6012">
        <v>0</v>
      </c>
      <c r="AA6012">
        <v>0</v>
      </c>
      <c r="AB6012">
        <v>1.3496728099548068</v>
      </c>
      <c r="AC6012">
        <v>0</v>
      </c>
      <c r="AD6012">
        <v>0</v>
      </c>
      <c r="AE6012">
        <v>6.1968319987525078</v>
      </c>
    </row>
    <row r="6013" spans="1:31" x14ac:dyDescent="0.3">
      <c r="A6013">
        <v>2451305</v>
      </c>
      <c r="B6013">
        <v>1</v>
      </c>
      <c r="C6013" t="s">
        <v>80</v>
      </c>
      <c r="D6013" t="s">
        <v>83</v>
      </c>
      <c r="E6013" t="s">
        <v>147</v>
      </c>
      <c r="F6013" t="s">
        <v>17369</v>
      </c>
      <c r="G6013" t="s">
        <v>3916</v>
      </c>
      <c r="H6013" t="s">
        <v>135</v>
      </c>
      <c r="I6013" t="s">
        <v>136</v>
      </c>
      <c r="J6013" t="s">
        <v>137</v>
      </c>
      <c r="K6013" t="s">
        <v>138</v>
      </c>
      <c r="L6013" t="s">
        <v>17370</v>
      </c>
      <c r="M6013" t="s">
        <v>17371</v>
      </c>
      <c r="N6013">
        <v>8.3802777769999999</v>
      </c>
      <c r="O6013">
        <v>0</v>
      </c>
      <c r="P6013">
        <v>88</v>
      </c>
      <c r="Q6013">
        <v>0</v>
      </c>
      <c r="R6013">
        <v>10</v>
      </c>
      <c r="S6013">
        <v>0</v>
      </c>
      <c r="T6013">
        <v>16</v>
      </c>
      <c r="U6013">
        <v>0</v>
      </c>
      <c r="V6013">
        <v>0</v>
      </c>
      <c r="W6013">
        <v>0</v>
      </c>
      <c r="X6013">
        <v>357.04369868140179</v>
      </c>
      <c r="Y6013">
        <v>0</v>
      </c>
      <c r="Z6013">
        <v>34.444827720045787</v>
      </c>
      <c r="AA6013">
        <v>0</v>
      </c>
      <c r="AB6013">
        <v>120.07172692550091</v>
      </c>
      <c r="AC6013">
        <v>0</v>
      </c>
      <c r="AD6013">
        <v>0</v>
      </c>
      <c r="AE6013">
        <v>511.5602533269485</v>
      </c>
    </row>
    <row r="6014" spans="1:31" x14ac:dyDescent="0.3">
      <c r="A6014">
        <v>2451262</v>
      </c>
      <c r="B6014">
        <v>1</v>
      </c>
      <c r="C6014" t="s">
        <v>80</v>
      </c>
      <c r="D6014" t="s">
        <v>105</v>
      </c>
      <c r="E6014" t="s">
        <v>182</v>
      </c>
      <c r="F6014" t="s">
        <v>17372</v>
      </c>
      <c r="G6014" t="s">
        <v>143</v>
      </c>
      <c r="H6014" t="s">
        <v>144</v>
      </c>
      <c r="I6014" t="s">
        <v>136</v>
      </c>
      <c r="J6014" t="s">
        <v>137</v>
      </c>
      <c r="K6014" t="s">
        <v>138</v>
      </c>
      <c r="L6014" t="s">
        <v>17373</v>
      </c>
      <c r="M6014" t="s">
        <v>17374</v>
      </c>
      <c r="N6014">
        <v>0.12805555499999999</v>
      </c>
      <c r="O6014">
        <v>0</v>
      </c>
      <c r="P6014">
        <v>10</v>
      </c>
      <c r="Q6014">
        <v>0</v>
      </c>
      <c r="R6014">
        <v>0</v>
      </c>
      <c r="S6014">
        <v>0</v>
      </c>
      <c r="T6014">
        <v>3</v>
      </c>
      <c r="U6014">
        <v>0</v>
      </c>
      <c r="V6014">
        <v>0</v>
      </c>
      <c r="W6014">
        <v>0</v>
      </c>
      <c r="X6014">
        <v>0.32071582524282571</v>
      </c>
      <c r="Y6014">
        <v>0</v>
      </c>
      <c r="Z6014">
        <v>0</v>
      </c>
      <c r="AA6014">
        <v>0</v>
      </c>
      <c r="AB6014">
        <v>0.66729282426751613</v>
      </c>
      <c r="AC6014">
        <v>0</v>
      </c>
      <c r="AD6014">
        <v>0</v>
      </c>
      <c r="AE6014">
        <v>0.98800864951034184</v>
      </c>
    </row>
    <row r="6015" spans="1:31" x14ac:dyDescent="0.3">
      <c r="A6015">
        <v>2451511</v>
      </c>
      <c r="B6015">
        <v>1</v>
      </c>
      <c r="C6015" t="s">
        <v>81</v>
      </c>
      <c r="D6015" t="s">
        <v>119</v>
      </c>
      <c r="E6015" t="s">
        <v>169</v>
      </c>
      <c r="F6015" t="s">
        <v>17375</v>
      </c>
      <c r="G6015" t="s">
        <v>149</v>
      </c>
      <c r="H6015" t="s">
        <v>135</v>
      </c>
      <c r="I6015" t="s">
        <v>136</v>
      </c>
      <c r="J6015" t="s">
        <v>137</v>
      </c>
      <c r="K6015" t="s">
        <v>138</v>
      </c>
      <c r="L6015" t="s">
        <v>17376</v>
      </c>
      <c r="M6015" t="s">
        <v>17377</v>
      </c>
      <c r="N6015">
        <v>0.39583333300000001</v>
      </c>
      <c r="O6015">
        <v>0</v>
      </c>
      <c r="P6015">
        <v>2624</v>
      </c>
      <c r="Q6015">
        <v>142</v>
      </c>
      <c r="R6015">
        <v>339</v>
      </c>
      <c r="S6015">
        <v>10</v>
      </c>
      <c r="T6015">
        <v>199</v>
      </c>
      <c r="U6015">
        <v>0</v>
      </c>
      <c r="V6015">
        <v>0</v>
      </c>
      <c r="W6015">
        <v>0</v>
      </c>
      <c r="X6015">
        <v>206.07819662516582</v>
      </c>
      <c r="Y6015">
        <v>33.178544386949028</v>
      </c>
      <c r="Z6015">
        <v>47.906994612619833</v>
      </c>
      <c r="AA6015">
        <v>13.232152503076621</v>
      </c>
      <c r="AB6015">
        <v>48.97623002389377</v>
      </c>
      <c r="AC6015">
        <v>0</v>
      </c>
      <c r="AD6015">
        <v>0</v>
      </c>
      <c r="AE6015">
        <v>349.37211815170508</v>
      </c>
    </row>
    <row r="6016" spans="1:31" x14ac:dyDescent="0.3">
      <c r="A6016">
        <v>2451654</v>
      </c>
      <c r="B6016">
        <v>1</v>
      </c>
      <c r="C6016" t="s">
        <v>80</v>
      </c>
      <c r="D6016" t="s">
        <v>107</v>
      </c>
      <c r="E6016" t="s">
        <v>147</v>
      </c>
      <c r="F6016" t="s">
        <v>17378</v>
      </c>
      <c r="G6016" t="s">
        <v>149</v>
      </c>
      <c r="H6016" t="s">
        <v>135</v>
      </c>
      <c r="I6016" t="s">
        <v>136</v>
      </c>
      <c r="J6016" t="s">
        <v>137</v>
      </c>
      <c r="K6016" t="s">
        <v>138</v>
      </c>
      <c r="L6016" t="s">
        <v>17379</v>
      </c>
      <c r="M6016" t="s">
        <v>17380</v>
      </c>
      <c r="N6016">
        <v>1.0772222220000001</v>
      </c>
      <c r="O6016">
        <v>0</v>
      </c>
      <c r="P6016">
        <v>1763</v>
      </c>
      <c r="Q6016">
        <v>0</v>
      </c>
      <c r="R6016">
        <v>0</v>
      </c>
      <c r="S6016">
        <v>2</v>
      </c>
      <c r="T6016">
        <v>76</v>
      </c>
      <c r="U6016">
        <v>0</v>
      </c>
      <c r="V6016">
        <v>1</v>
      </c>
      <c r="W6016">
        <v>0</v>
      </c>
      <c r="X6016">
        <v>324.62688891719938</v>
      </c>
      <c r="Y6016">
        <v>0</v>
      </c>
      <c r="Z6016">
        <v>0</v>
      </c>
      <c r="AA6016">
        <v>64.885257012465075</v>
      </c>
      <c r="AB6016">
        <v>85.524539458408682</v>
      </c>
      <c r="AC6016">
        <v>0</v>
      </c>
      <c r="AD6016">
        <v>0.19832131105407724</v>
      </c>
      <c r="AE6016">
        <v>475.23500669912727</v>
      </c>
    </row>
    <row r="6017" spans="1:31" x14ac:dyDescent="0.3">
      <c r="A6017">
        <v>2451763</v>
      </c>
      <c r="B6017">
        <v>1</v>
      </c>
      <c r="C6017" t="s">
        <v>80</v>
      </c>
      <c r="D6017" t="s">
        <v>98</v>
      </c>
      <c r="E6017" t="s">
        <v>141</v>
      </c>
      <c r="F6017" t="s">
        <v>5605</v>
      </c>
      <c r="G6017" t="s">
        <v>156</v>
      </c>
      <c r="H6017" t="s">
        <v>144</v>
      </c>
      <c r="I6017" t="s">
        <v>136</v>
      </c>
      <c r="J6017" t="s">
        <v>137</v>
      </c>
      <c r="K6017" t="s">
        <v>138</v>
      </c>
      <c r="L6017" t="s">
        <v>17381</v>
      </c>
      <c r="M6017" t="s">
        <v>17382</v>
      </c>
      <c r="N6017">
        <v>1.0049999999999999</v>
      </c>
      <c r="O6017">
        <v>0</v>
      </c>
      <c r="P6017">
        <v>0</v>
      </c>
      <c r="Q6017">
        <v>0</v>
      </c>
      <c r="R6017">
        <v>1</v>
      </c>
      <c r="S6017">
        <v>0</v>
      </c>
      <c r="T6017">
        <v>4</v>
      </c>
      <c r="U6017">
        <v>0</v>
      </c>
      <c r="V6017">
        <v>0</v>
      </c>
      <c r="W6017">
        <v>0</v>
      </c>
      <c r="X6017">
        <v>0</v>
      </c>
      <c r="Y6017">
        <v>0</v>
      </c>
      <c r="Z6017">
        <v>0.4610094171324044</v>
      </c>
      <c r="AA6017">
        <v>0</v>
      </c>
      <c r="AB6017">
        <v>1.9044441784348691</v>
      </c>
      <c r="AC6017">
        <v>0</v>
      </c>
      <c r="AD6017">
        <v>0</v>
      </c>
      <c r="AE6017">
        <v>2.3654535955672733</v>
      </c>
    </row>
    <row r="6018" spans="1:31" x14ac:dyDescent="0.3">
      <c r="A6018">
        <v>2451408</v>
      </c>
      <c r="B6018">
        <v>1</v>
      </c>
      <c r="C6018" t="s">
        <v>80</v>
      </c>
      <c r="D6018" t="s">
        <v>90</v>
      </c>
      <c r="E6018" t="s">
        <v>159</v>
      </c>
      <c r="F6018" t="s">
        <v>17383</v>
      </c>
      <c r="G6018" t="s">
        <v>226</v>
      </c>
      <c r="H6018" t="s">
        <v>144</v>
      </c>
      <c r="I6018" t="s">
        <v>136</v>
      </c>
      <c r="J6018" t="s">
        <v>137</v>
      </c>
      <c r="K6018" t="s">
        <v>162</v>
      </c>
      <c r="L6018" t="s">
        <v>17384</v>
      </c>
      <c r="M6018" t="s">
        <v>17385</v>
      </c>
      <c r="N6018">
        <v>3.8136111110000002</v>
      </c>
      <c r="O6018">
        <v>0</v>
      </c>
      <c r="P6018">
        <v>564</v>
      </c>
      <c r="Q6018">
        <v>0</v>
      </c>
      <c r="R6018">
        <v>0</v>
      </c>
      <c r="S6018">
        <v>0</v>
      </c>
      <c r="T6018">
        <v>103</v>
      </c>
      <c r="U6018">
        <v>0</v>
      </c>
      <c r="V6018">
        <v>0</v>
      </c>
      <c r="W6018">
        <v>0</v>
      </c>
      <c r="X6018">
        <v>704.04851658839198</v>
      </c>
      <c r="Y6018">
        <v>0</v>
      </c>
      <c r="Z6018">
        <v>0</v>
      </c>
      <c r="AA6018">
        <v>0</v>
      </c>
      <c r="AB6018">
        <v>367.12679932687917</v>
      </c>
      <c r="AC6018">
        <v>0</v>
      </c>
      <c r="AD6018">
        <v>0</v>
      </c>
      <c r="AE6018">
        <v>1071.1753159152711</v>
      </c>
    </row>
    <row r="6019" spans="1:31" x14ac:dyDescent="0.3">
      <c r="A6019">
        <v>2451740</v>
      </c>
      <c r="B6019">
        <v>1</v>
      </c>
      <c r="C6019" t="s">
        <v>81</v>
      </c>
      <c r="D6019" t="s">
        <v>112</v>
      </c>
      <c r="E6019" t="s">
        <v>173</v>
      </c>
      <c r="F6019" t="s">
        <v>17386</v>
      </c>
      <c r="G6019" t="s">
        <v>461</v>
      </c>
      <c r="H6019" t="s">
        <v>144</v>
      </c>
      <c r="I6019" t="s">
        <v>136</v>
      </c>
      <c r="J6019" t="s">
        <v>137</v>
      </c>
      <c r="K6019" t="s">
        <v>138</v>
      </c>
      <c r="L6019" t="s">
        <v>17387</v>
      </c>
      <c r="M6019" t="s">
        <v>17388</v>
      </c>
      <c r="N6019">
        <v>1.429444444</v>
      </c>
      <c r="O6019">
        <v>0</v>
      </c>
      <c r="P6019">
        <v>7</v>
      </c>
      <c r="Q6019">
        <v>0</v>
      </c>
      <c r="R6019">
        <v>0</v>
      </c>
      <c r="S6019">
        <v>0</v>
      </c>
      <c r="T6019">
        <v>0</v>
      </c>
      <c r="U6019">
        <v>0</v>
      </c>
      <c r="V6019">
        <v>0</v>
      </c>
      <c r="W6019">
        <v>0</v>
      </c>
      <c r="X6019">
        <v>2.4969567706244358</v>
      </c>
      <c r="Y6019">
        <v>0</v>
      </c>
      <c r="Z6019">
        <v>0</v>
      </c>
      <c r="AA6019">
        <v>0</v>
      </c>
      <c r="AB6019">
        <v>0</v>
      </c>
      <c r="AC6019">
        <v>0</v>
      </c>
      <c r="AD6019">
        <v>0</v>
      </c>
      <c r="AE6019">
        <v>2.4969567706244358</v>
      </c>
    </row>
    <row r="6020" spans="1:31" x14ac:dyDescent="0.3">
      <c r="A6020">
        <v>2451617</v>
      </c>
      <c r="B6020">
        <v>1</v>
      </c>
      <c r="C6020" t="s">
        <v>80</v>
      </c>
      <c r="D6020" t="s">
        <v>100</v>
      </c>
      <c r="E6020" t="s">
        <v>173</v>
      </c>
      <c r="F6020" t="s">
        <v>5709</v>
      </c>
      <c r="G6020" t="s">
        <v>179</v>
      </c>
      <c r="H6020" t="s">
        <v>144</v>
      </c>
      <c r="I6020" t="s">
        <v>136</v>
      </c>
      <c r="J6020" t="s">
        <v>137</v>
      </c>
      <c r="K6020" t="s">
        <v>138</v>
      </c>
      <c r="L6020" t="s">
        <v>17389</v>
      </c>
      <c r="M6020" t="s">
        <v>17390</v>
      </c>
      <c r="N6020">
        <v>1.019722222</v>
      </c>
      <c r="O6020">
        <v>0</v>
      </c>
      <c r="P6020">
        <v>0</v>
      </c>
      <c r="Q6020">
        <v>0</v>
      </c>
      <c r="R6020">
        <v>0</v>
      </c>
      <c r="S6020">
        <v>0</v>
      </c>
      <c r="T6020">
        <v>1</v>
      </c>
      <c r="U6020">
        <v>0</v>
      </c>
      <c r="V6020">
        <v>0</v>
      </c>
      <c r="W6020">
        <v>0</v>
      </c>
      <c r="X6020">
        <v>0</v>
      </c>
      <c r="Y6020">
        <v>0</v>
      </c>
      <c r="Z6020">
        <v>0</v>
      </c>
      <c r="AA6020">
        <v>0</v>
      </c>
      <c r="AB6020">
        <v>0.13827550153951626</v>
      </c>
      <c r="AC6020">
        <v>0</v>
      </c>
      <c r="AD6020">
        <v>0</v>
      </c>
      <c r="AE6020">
        <v>0.13827550153951626</v>
      </c>
    </row>
    <row r="6021" spans="1:31" x14ac:dyDescent="0.3">
      <c r="A6021">
        <v>2451548</v>
      </c>
      <c r="B6021">
        <v>1</v>
      </c>
      <c r="C6021" t="s">
        <v>80</v>
      </c>
      <c r="D6021" t="s">
        <v>97</v>
      </c>
      <c r="E6021" t="s">
        <v>173</v>
      </c>
      <c r="F6021" t="s">
        <v>17391</v>
      </c>
      <c r="G6021" t="s">
        <v>175</v>
      </c>
      <c r="H6021" t="s">
        <v>144</v>
      </c>
      <c r="I6021" t="s">
        <v>136</v>
      </c>
      <c r="J6021" t="s">
        <v>137</v>
      </c>
      <c r="K6021" t="s">
        <v>138</v>
      </c>
      <c r="L6021" t="s">
        <v>17392</v>
      </c>
      <c r="M6021" t="s">
        <v>17393</v>
      </c>
      <c r="N6021">
        <v>5.4958333330000002</v>
      </c>
      <c r="O6021">
        <v>0</v>
      </c>
      <c r="P6021">
        <v>1</v>
      </c>
      <c r="Q6021">
        <v>0</v>
      </c>
      <c r="R6021">
        <v>0</v>
      </c>
      <c r="S6021">
        <v>0</v>
      </c>
      <c r="T6021">
        <v>0</v>
      </c>
      <c r="U6021">
        <v>0</v>
      </c>
      <c r="V6021">
        <v>0</v>
      </c>
      <c r="W6021">
        <v>0</v>
      </c>
      <c r="X6021">
        <v>3.7927177777170225</v>
      </c>
      <c r="Y6021">
        <v>0</v>
      </c>
      <c r="Z6021">
        <v>0</v>
      </c>
      <c r="AA6021">
        <v>0</v>
      </c>
      <c r="AB6021">
        <v>0</v>
      </c>
      <c r="AC6021">
        <v>0</v>
      </c>
      <c r="AD6021">
        <v>0</v>
      </c>
      <c r="AE6021">
        <v>3.7927177777170225</v>
      </c>
    </row>
    <row r="6022" spans="1:31" x14ac:dyDescent="0.3">
      <c r="A6022">
        <v>2451694</v>
      </c>
      <c r="B6022">
        <v>1</v>
      </c>
      <c r="C6022" t="s">
        <v>80</v>
      </c>
      <c r="D6022" t="s">
        <v>97</v>
      </c>
      <c r="E6022" t="s">
        <v>173</v>
      </c>
      <c r="F6022" t="s">
        <v>17394</v>
      </c>
      <c r="G6022" t="s">
        <v>175</v>
      </c>
      <c r="H6022" t="s">
        <v>144</v>
      </c>
      <c r="I6022" t="s">
        <v>136</v>
      </c>
      <c r="J6022" t="s">
        <v>137</v>
      </c>
      <c r="K6022" t="s">
        <v>138</v>
      </c>
      <c r="L6022" t="s">
        <v>17395</v>
      </c>
      <c r="M6022" t="s">
        <v>17396</v>
      </c>
      <c r="N6022">
        <v>0.571944444</v>
      </c>
      <c r="O6022">
        <v>0</v>
      </c>
      <c r="P6022">
        <v>1</v>
      </c>
      <c r="Q6022">
        <v>0</v>
      </c>
      <c r="R6022">
        <v>0</v>
      </c>
      <c r="S6022">
        <v>0</v>
      </c>
      <c r="T6022">
        <v>0</v>
      </c>
      <c r="U6022">
        <v>0</v>
      </c>
      <c r="V6022">
        <v>0</v>
      </c>
      <c r="W6022">
        <v>0</v>
      </c>
      <c r="X6022">
        <v>0.24597936038136206</v>
      </c>
      <c r="Y6022">
        <v>0</v>
      </c>
      <c r="Z6022">
        <v>0</v>
      </c>
      <c r="AA6022">
        <v>0</v>
      </c>
      <c r="AB6022">
        <v>0</v>
      </c>
      <c r="AC6022">
        <v>0</v>
      </c>
      <c r="AD6022">
        <v>0</v>
      </c>
      <c r="AE6022">
        <v>0.24597936038136206</v>
      </c>
    </row>
    <row r="6023" spans="1:31" x14ac:dyDescent="0.3">
      <c r="A6023">
        <v>2451631</v>
      </c>
      <c r="B6023">
        <v>1</v>
      </c>
      <c r="C6023" t="s">
        <v>81</v>
      </c>
      <c r="D6023" t="s">
        <v>128</v>
      </c>
      <c r="E6023" t="s">
        <v>147</v>
      </c>
      <c r="F6023" t="s">
        <v>17397</v>
      </c>
      <c r="G6023" t="s">
        <v>149</v>
      </c>
      <c r="H6023" t="s">
        <v>135</v>
      </c>
      <c r="I6023" t="s">
        <v>136</v>
      </c>
      <c r="J6023" t="s">
        <v>137</v>
      </c>
      <c r="K6023" t="s">
        <v>138</v>
      </c>
      <c r="L6023" t="s">
        <v>17398</v>
      </c>
      <c r="M6023" t="s">
        <v>17399</v>
      </c>
      <c r="N6023">
        <v>3.2108333330000001</v>
      </c>
      <c r="O6023">
        <v>0</v>
      </c>
      <c r="P6023">
        <v>219</v>
      </c>
      <c r="Q6023">
        <v>0</v>
      </c>
      <c r="R6023">
        <v>0</v>
      </c>
      <c r="S6023">
        <v>0</v>
      </c>
      <c r="T6023">
        <v>5</v>
      </c>
      <c r="U6023">
        <v>0</v>
      </c>
      <c r="V6023">
        <v>0</v>
      </c>
      <c r="W6023">
        <v>0</v>
      </c>
      <c r="X6023">
        <v>235.0262401118321</v>
      </c>
      <c r="Y6023">
        <v>0</v>
      </c>
      <c r="Z6023">
        <v>0</v>
      </c>
      <c r="AA6023">
        <v>0</v>
      </c>
      <c r="AB6023">
        <v>27.367378805700163</v>
      </c>
      <c r="AC6023">
        <v>0</v>
      </c>
      <c r="AD6023">
        <v>0</v>
      </c>
      <c r="AE6023">
        <v>262.39361891753225</v>
      </c>
    </row>
    <row r="6024" spans="1:31" x14ac:dyDescent="0.3">
      <c r="A6024">
        <v>2451385</v>
      </c>
      <c r="B6024">
        <v>1</v>
      </c>
      <c r="C6024" t="s">
        <v>80</v>
      </c>
      <c r="D6024" t="s">
        <v>99</v>
      </c>
      <c r="E6024" t="s">
        <v>173</v>
      </c>
      <c r="F6024" t="s">
        <v>17400</v>
      </c>
      <c r="G6024" t="s">
        <v>219</v>
      </c>
      <c r="H6024" t="s">
        <v>144</v>
      </c>
      <c r="I6024" t="s">
        <v>136</v>
      </c>
      <c r="J6024" t="s">
        <v>3</v>
      </c>
      <c r="K6024" t="s">
        <v>138</v>
      </c>
      <c r="L6024" t="s">
        <v>17401</v>
      </c>
      <c r="M6024" t="s">
        <v>17402</v>
      </c>
      <c r="N6024">
        <v>3.1580555549999998</v>
      </c>
      <c r="O6024">
        <v>0</v>
      </c>
      <c r="P6024">
        <v>0</v>
      </c>
      <c r="Q6024">
        <v>0</v>
      </c>
      <c r="R6024">
        <v>0</v>
      </c>
      <c r="S6024">
        <v>0</v>
      </c>
      <c r="T6024">
        <v>1</v>
      </c>
      <c r="U6024">
        <v>0</v>
      </c>
      <c r="V6024">
        <v>0</v>
      </c>
      <c r="W6024">
        <v>0</v>
      </c>
      <c r="X6024">
        <v>0</v>
      </c>
      <c r="Y6024">
        <v>0</v>
      </c>
      <c r="Z6024">
        <v>0</v>
      </c>
      <c r="AA6024">
        <v>0</v>
      </c>
      <c r="AB6024">
        <v>6.526343826109188</v>
      </c>
      <c r="AC6024">
        <v>0</v>
      </c>
      <c r="AD6024">
        <v>0</v>
      </c>
      <c r="AE6024">
        <v>6.526343826109188</v>
      </c>
    </row>
    <row r="6025" spans="1:31" x14ac:dyDescent="0.3">
      <c r="A6025">
        <v>2451634</v>
      </c>
      <c r="B6025">
        <v>1</v>
      </c>
      <c r="C6025" t="s">
        <v>81</v>
      </c>
      <c r="D6025" t="s">
        <v>112</v>
      </c>
      <c r="E6025" t="s">
        <v>173</v>
      </c>
      <c r="F6025" t="s">
        <v>17403</v>
      </c>
      <c r="G6025" t="s">
        <v>175</v>
      </c>
      <c r="H6025" t="s">
        <v>144</v>
      </c>
      <c r="I6025" t="s">
        <v>136</v>
      </c>
      <c r="J6025" t="s">
        <v>137</v>
      </c>
      <c r="K6025" t="s">
        <v>138</v>
      </c>
      <c r="L6025" t="s">
        <v>17404</v>
      </c>
      <c r="M6025" t="s">
        <v>17405</v>
      </c>
      <c r="N6025">
        <v>1.3352777769999999</v>
      </c>
      <c r="O6025">
        <v>0</v>
      </c>
      <c r="P6025">
        <v>1</v>
      </c>
      <c r="Q6025">
        <v>0</v>
      </c>
      <c r="R6025">
        <v>0</v>
      </c>
      <c r="S6025">
        <v>0</v>
      </c>
      <c r="T6025">
        <v>0</v>
      </c>
      <c r="U6025">
        <v>0</v>
      </c>
      <c r="V6025">
        <v>0</v>
      </c>
      <c r="W6025">
        <v>0</v>
      </c>
      <c r="X6025">
        <v>6.8864624089026591E-2</v>
      </c>
      <c r="Y6025">
        <v>0</v>
      </c>
      <c r="Z6025">
        <v>0</v>
      </c>
      <c r="AA6025">
        <v>0</v>
      </c>
      <c r="AB6025">
        <v>0</v>
      </c>
      <c r="AC6025">
        <v>0</v>
      </c>
      <c r="AD6025">
        <v>0</v>
      </c>
      <c r="AE6025">
        <v>6.8864624089026591E-2</v>
      </c>
    </row>
    <row r="6026" spans="1:31" x14ac:dyDescent="0.3">
      <c r="A6026">
        <v>2451239</v>
      </c>
      <c r="B6026">
        <v>1</v>
      </c>
      <c r="C6026" t="s">
        <v>80</v>
      </c>
      <c r="D6026" t="s">
        <v>82</v>
      </c>
      <c r="E6026" t="s">
        <v>182</v>
      </c>
      <c r="F6026" t="s">
        <v>17406</v>
      </c>
      <c r="G6026" t="s">
        <v>410</v>
      </c>
      <c r="H6026" t="s">
        <v>144</v>
      </c>
      <c r="I6026" t="s">
        <v>136</v>
      </c>
      <c r="J6026" t="s">
        <v>137</v>
      </c>
      <c r="K6026" t="s">
        <v>138</v>
      </c>
      <c r="L6026" t="s">
        <v>17407</v>
      </c>
      <c r="M6026" t="s">
        <v>17408</v>
      </c>
      <c r="N6026">
        <v>4.6630555549999997</v>
      </c>
      <c r="O6026">
        <v>0</v>
      </c>
      <c r="P6026">
        <v>0</v>
      </c>
      <c r="Q6026">
        <v>0</v>
      </c>
      <c r="R6026">
        <v>0</v>
      </c>
      <c r="S6026">
        <v>0</v>
      </c>
      <c r="T6026">
        <v>13</v>
      </c>
      <c r="U6026">
        <v>0</v>
      </c>
      <c r="V6026">
        <v>0</v>
      </c>
      <c r="W6026">
        <v>0</v>
      </c>
      <c r="X6026">
        <v>0</v>
      </c>
      <c r="Y6026">
        <v>0</v>
      </c>
      <c r="Z6026">
        <v>0</v>
      </c>
      <c r="AA6026">
        <v>0</v>
      </c>
      <c r="AB6026">
        <v>28.827764477601296</v>
      </c>
      <c r="AC6026">
        <v>0</v>
      </c>
      <c r="AD6026">
        <v>0</v>
      </c>
      <c r="AE6026">
        <v>28.827764477601296</v>
      </c>
    </row>
    <row r="6027" spans="1:31" x14ac:dyDescent="0.3">
      <c r="A6027">
        <v>2451485</v>
      </c>
      <c r="B6027">
        <v>1</v>
      </c>
      <c r="C6027" t="s">
        <v>80</v>
      </c>
      <c r="D6027" t="s">
        <v>97</v>
      </c>
      <c r="E6027" t="s">
        <v>141</v>
      </c>
      <c r="F6027" t="s">
        <v>17409</v>
      </c>
      <c r="G6027" t="s">
        <v>956</v>
      </c>
      <c r="H6027" t="s">
        <v>144</v>
      </c>
      <c r="I6027" t="s">
        <v>136</v>
      </c>
      <c r="J6027" t="s">
        <v>137</v>
      </c>
      <c r="K6027" t="s">
        <v>138</v>
      </c>
      <c r="L6027" t="s">
        <v>17410</v>
      </c>
      <c r="M6027" t="s">
        <v>17411</v>
      </c>
      <c r="N6027">
        <v>2.591111111</v>
      </c>
      <c r="O6027">
        <v>0</v>
      </c>
      <c r="P6027">
        <v>31</v>
      </c>
      <c r="Q6027">
        <v>0</v>
      </c>
      <c r="R6027">
        <v>0</v>
      </c>
      <c r="S6027">
        <v>0</v>
      </c>
      <c r="T6027">
        <v>0</v>
      </c>
      <c r="U6027">
        <v>0</v>
      </c>
      <c r="V6027">
        <v>0</v>
      </c>
      <c r="W6027">
        <v>0</v>
      </c>
      <c r="X6027">
        <v>24.61095603002067</v>
      </c>
      <c r="Y6027">
        <v>0</v>
      </c>
      <c r="Z6027">
        <v>0</v>
      </c>
      <c r="AA6027">
        <v>0</v>
      </c>
      <c r="AB6027">
        <v>0</v>
      </c>
      <c r="AC6027">
        <v>0</v>
      </c>
      <c r="AD6027">
        <v>0</v>
      </c>
      <c r="AE6027">
        <v>24.61095603002067</v>
      </c>
    </row>
    <row r="6028" spans="1:31" x14ac:dyDescent="0.3">
      <c r="A6028">
        <v>2451136</v>
      </c>
      <c r="B6028">
        <v>1</v>
      </c>
      <c r="C6028" t="s">
        <v>80</v>
      </c>
      <c r="D6028" t="s">
        <v>96</v>
      </c>
      <c r="E6028" t="s">
        <v>141</v>
      </c>
      <c r="F6028" t="s">
        <v>17412</v>
      </c>
      <c r="G6028" t="s">
        <v>200</v>
      </c>
      <c r="H6028" t="s">
        <v>144</v>
      </c>
      <c r="I6028" t="s">
        <v>136</v>
      </c>
      <c r="J6028" t="s">
        <v>137</v>
      </c>
      <c r="K6028" t="s">
        <v>138</v>
      </c>
      <c r="L6028" t="s">
        <v>17413</v>
      </c>
      <c r="M6028" t="s">
        <v>17414</v>
      </c>
      <c r="N6028">
        <v>1.1797222220000001</v>
      </c>
      <c r="O6028">
        <v>0</v>
      </c>
      <c r="P6028">
        <v>43</v>
      </c>
      <c r="Q6028">
        <v>0</v>
      </c>
      <c r="R6028">
        <v>0</v>
      </c>
      <c r="S6028">
        <v>0</v>
      </c>
      <c r="T6028">
        <v>1</v>
      </c>
      <c r="U6028">
        <v>0</v>
      </c>
      <c r="V6028">
        <v>0</v>
      </c>
      <c r="W6028">
        <v>0</v>
      </c>
      <c r="X6028">
        <v>14.439476613544979</v>
      </c>
      <c r="Y6028">
        <v>0</v>
      </c>
      <c r="Z6028">
        <v>0</v>
      </c>
      <c r="AA6028">
        <v>0</v>
      </c>
      <c r="AB6028">
        <v>0.36016899848436412</v>
      </c>
      <c r="AC6028">
        <v>0</v>
      </c>
      <c r="AD6028">
        <v>0</v>
      </c>
      <c r="AE6028">
        <v>14.799645612029343</v>
      </c>
    </row>
    <row r="6029" spans="1:31" x14ac:dyDescent="0.3">
      <c r="A6029">
        <v>2451179</v>
      </c>
      <c r="B6029">
        <v>1</v>
      </c>
      <c r="C6029" t="s">
        <v>81</v>
      </c>
      <c r="D6029" t="s">
        <v>122</v>
      </c>
      <c r="E6029" t="s">
        <v>169</v>
      </c>
      <c r="F6029" t="s">
        <v>16458</v>
      </c>
      <c r="G6029" t="s">
        <v>226</v>
      </c>
      <c r="H6029" t="s">
        <v>135</v>
      </c>
      <c r="I6029" t="s">
        <v>136</v>
      </c>
      <c r="J6029" t="s">
        <v>137</v>
      </c>
      <c r="K6029" t="s">
        <v>162</v>
      </c>
      <c r="L6029" t="s">
        <v>17415</v>
      </c>
      <c r="M6029" t="s">
        <v>17416</v>
      </c>
      <c r="N6029">
        <v>6.4441666660000001</v>
      </c>
      <c r="O6029">
        <v>0</v>
      </c>
      <c r="P6029">
        <v>0</v>
      </c>
      <c r="Q6029">
        <v>11</v>
      </c>
      <c r="R6029">
        <v>0</v>
      </c>
      <c r="S6029">
        <v>4</v>
      </c>
      <c r="T6029">
        <v>0</v>
      </c>
      <c r="U6029">
        <v>1</v>
      </c>
      <c r="V6029">
        <v>0</v>
      </c>
      <c r="W6029">
        <v>0</v>
      </c>
      <c r="X6029">
        <v>0</v>
      </c>
      <c r="Y6029">
        <v>12.859644257108107</v>
      </c>
      <c r="Z6029">
        <v>0</v>
      </c>
      <c r="AA6029">
        <v>534.35757214702494</v>
      </c>
      <c r="AB6029">
        <v>0</v>
      </c>
      <c r="AC6029">
        <v>104.33764257439653</v>
      </c>
      <c r="AD6029">
        <v>0</v>
      </c>
      <c r="AE6029">
        <v>651.55485897852964</v>
      </c>
    </row>
    <row r="6030" spans="1:31" x14ac:dyDescent="0.3">
      <c r="A6030">
        <v>2451279</v>
      </c>
      <c r="B6030">
        <v>1</v>
      </c>
      <c r="C6030" t="s">
        <v>80</v>
      </c>
      <c r="D6030" t="s">
        <v>107</v>
      </c>
      <c r="E6030" t="s">
        <v>141</v>
      </c>
      <c r="F6030" t="s">
        <v>17417</v>
      </c>
      <c r="G6030" t="s">
        <v>143</v>
      </c>
      <c r="H6030" t="s">
        <v>144</v>
      </c>
      <c r="I6030" t="s">
        <v>136</v>
      </c>
      <c r="J6030" t="s">
        <v>137</v>
      </c>
      <c r="K6030" t="s">
        <v>138</v>
      </c>
      <c r="L6030" t="s">
        <v>17418</v>
      </c>
      <c r="M6030" t="s">
        <v>17419</v>
      </c>
      <c r="N6030">
        <v>0.51500000000000001</v>
      </c>
      <c r="O6030">
        <v>0</v>
      </c>
      <c r="P6030">
        <v>78</v>
      </c>
      <c r="Q6030">
        <v>0</v>
      </c>
      <c r="R6030">
        <v>1</v>
      </c>
      <c r="S6030">
        <v>0</v>
      </c>
      <c r="T6030">
        <v>4</v>
      </c>
      <c r="U6030">
        <v>0</v>
      </c>
      <c r="V6030">
        <v>0</v>
      </c>
      <c r="W6030">
        <v>0</v>
      </c>
      <c r="X6030">
        <v>9.1987849166206299</v>
      </c>
      <c r="Y6030">
        <v>0</v>
      </c>
      <c r="Z6030">
        <v>0</v>
      </c>
      <c r="AA6030">
        <v>0</v>
      </c>
      <c r="AB6030">
        <v>1.568528959181421E-2</v>
      </c>
      <c r="AC6030">
        <v>0</v>
      </c>
      <c r="AD6030">
        <v>0</v>
      </c>
      <c r="AE6030">
        <v>9.2144702062124448</v>
      </c>
    </row>
    <row r="6031" spans="1:31" x14ac:dyDescent="0.3">
      <c r="A6031">
        <v>2451322</v>
      </c>
      <c r="B6031">
        <v>1</v>
      </c>
      <c r="C6031" t="s">
        <v>80</v>
      </c>
      <c r="D6031" t="s">
        <v>103</v>
      </c>
      <c r="E6031" t="s">
        <v>173</v>
      </c>
      <c r="F6031" t="s">
        <v>17420</v>
      </c>
      <c r="G6031" t="s">
        <v>175</v>
      </c>
      <c r="H6031" t="s">
        <v>144</v>
      </c>
      <c r="I6031" t="s">
        <v>136</v>
      </c>
      <c r="J6031" t="s">
        <v>137</v>
      </c>
      <c r="K6031" t="s">
        <v>138</v>
      </c>
      <c r="L6031" t="s">
        <v>17421</v>
      </c>
      <c r="M6031" t="s">
        <v>17422</v>
      </c>
      <c r="N6031">
        <v>2.7011111109999999</v>
      </c>
      <c r="O6031">
        <v>0</v>
      </c>
      <c r="P6031">
        <v>1</v>
      </c>
      <c r="Q6031">
        <v>0</v>
      </c>
      <c r="R6031">
        <v>0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0.63444531407401006</v>
      </c>
      <c r="Y6031">
        <v>0</v>
      </c>
      <c r="Z6031">
        <v>0</v>
      </c>
      <c r="AA6031">
        <v>0</v>
      </c>
      <c r="AB6031">
        <v>0</v>
      </c>
      <c r="AC6031">
        <v>0</v>
      </c>
      <c r="AD6031">
        <v>0</v>
      </c>
      <c r="AE6031">
        <v>0.63444531407401006</v>
      </c>
    </row>
    <row r="6032" spans="1:31" x14ac:dyDescent="0.3">
      <c r="A6032">
        <v>2451302</v>
      </c>
      <c r="B6032">
        <v>1</v>
      </c>
      <c r="C6032" t="s">
        <v>80</v>
      </c>
      <c r="D6032" t="s">
        <v>93</v>
      </c>
      <c r="E6032" t="s">
        <v>169</v>
      </c>
      <c r="F6032" t="s">
        <v>17423</v>
      </c>
      <c r="G6032" t="s">
        <v>226</v>
      </c>
      <c r="H6032" t="s">
        <v>135</v>
      </c>
      <c r="I6032" t="s">
        <v>136</v>
      </c>
      <c r="J6032" t="s">
        <v>137</v>
      </c>
      <c r="K6032" t="s">
        <v>162</v>
      </c>
      <c r="L6032" t="s">
        <v>17424</v>
      </c>
      <c r="M6032" t="s">
        <v>17425</v>
      </c>
      <c r="N6032">
        <v>2.2324999999999999</v>
      </c>
      <c r="O6032">
        <v>0</v>
      </c>
      <c r="P6032">
        <v>199</v>
      </c>
      <c r="Q6032">
        <v>1</v>
      </c>
      <c r="R6032">
        <v>79</v>
      </c>
      <c r="S6032">
        <v>5</v>
      </c>
      <c r="T6032">
        <v>84</v>
      </c>
      <c r="U6032">
        <v>0</v>
      </c>
      <c r="V6032">
        <v>0</v>
      </c>
      <c r="W6032">
        <v>0</v>
      </c>
      <c r="X6032">
        <v>112.11819031419273</v>
      </c>
      <c r="Y6032">
        <v>10.22400380628874</v>
      </c>
      <c r="Z6032">
        <v>115.35757077858118</v>
      </c>
      <c r="AA6032">
        <v>79.730945216526834</v>
      </c>
      <c r="AB6032">
        <v>153.50342263197362</v>
      </c>
      <c r="AC6032">
        <v>0</v>
      </c>
      <c r="AD6032">
        <v>0</v>
      </c>
      <c r="AE6032">
        <v>470.93413274756313</v>
      </c>
    </row>
    <row r="6033" spans="1:31" x14ac:dyDescent="0.3">
      <c r="A6033">
        <v>2451259</v>
      </c>
      <c r="B6033">
        <v>1</v>
      </c>
      <c r="C6033" t="s">
        <v>80</v>
      </c>
      <c r="D6033" t="s">
        <v>100</v>
      </c>
      <c r="E6033" t="s">
        <v>147</v>
      </c>
      <c r="F6033" t="s">
        <v>17426</v>
      </c>
      <c r="G6033" t="s">
        <v>161</v>
      </c>
      <c r="H6033" t="s">
        <v>135</v>
      </c>
      <c r="I6033" t="s">
        <v>136</v>
      </c>
      <c r="J6033" t="s">
        <v>137</v>
      </c>
      <c r="K6033" t="s">
        <v>162</v>
      </c>
      <c r="L6033" t="s">
        <v>17427</v>
      </c>
      <c r="M6033" t="s">
        <v>17428</v>
      </c>
      <c r="N6033">
        <v>9.3105555550000005</v>
      </c>
      <c r="O6033">
        <v>0</v>
      </c>
      <c r="P6033">
        <v>0</v>
      </c>
      <c r="Q6033">
        <v>2</v>
      </c>
      <c r="R6033">
        <v>0</v>
      </c>
      <c r="S6033">
        <v>2</v>
      </c>
      <c r="T6033">
        <v>0</v>
      </c>
      <c r="U6033">
        <v>0</v>
      </c>
      <c r="V6033">
        <v>0</v>
      </c>
      <c r="W6033">
        <v>0</v>
      </c>
      <c r="X6033">
        <v>0</v>
      </c>
      <c r="Y6033">
        <v>31.968798522290854</v>
      </c>
      <c r="Z6033">
        <v>0</v>
      </c>
      <c r="AA6033">
        <v>17.723317831519172</v>
      </c>
      <c r="AB6033">
        <v>0</v>
      </c>
      <c r="AC6033">
        <v>0</v>
      </c>
      <c r="AD6033">
        <v>0</v>
      </c>
      <c r="AE6033">
        <v>49.692116353810022</v>
      </c>
    </row>
    <row r="6034" spans="1:31" x14ac:dyDescent="0.3">
      <c r="A6034">
        <v>2451222</v>
      </c>
      <c r="B6034">
        <v>1</v>
      </c>
      <c r="C6034" t="s">
        <v>80</v>
      </c>
      <c r="D6034" t="s">
        <v>102</v>
      </c>
      <c r="E6034" t="s">
        <v>159</v>
      </c>
      <c r="F6034" t="s">
        <v>5219</v>
      </c>
      <c r="G6034" t="s">
        <v>226</v>
      </c>
      <c r="H6034" t="s">
        <v>144</v>
      </c>
      <c r="I6034" t="s">
        <v>136</v>
      </c>
      <c r="J6034" t="s">
        <v>137</v>
      </c>
      <c r="K6034" t="s">
        <v>162</v>
      </c>
      <c r="L6034" t="s">
        <v>17429</v>
      </c>
      <c r="M6034" t="s">
        <v>17430</v>
      </c>
      <c r="N6034">
        <v>8.6441666660000003</v>
      </c>
      <c r="O6034">
        <v>0</v>
      </c>
      <c r="P6034">
        <v>48</v>
      </c>
      <c r="Q6034">
        <v>0</v>
      </c>
      <c r="R6034">
        <v>11</v>
      </c>
      <c r="S6034">
        <v>0</v>
      </c>
      <c r="T6034">
        <v>4</v>
      </c>
      <c r="U6034">
        <v>0</v>
      </c>
      <c r="V6034">
        <v>0</v>
      </c>
      <c r="W6034">
        <v>0</v>
      </c>
      <c r="X6034">
        <v>55.253802860179675</v>
      </c>
      <c r="Y6034">
        <v>0</v>
      </c>
      <c r="Z6034">
        <v>30.26140629456706</v>
      </c>
      <c r="AA6034">
        <v>0</v>
      </c>
      <c r="AB6034">
        <v>5.5268607552458304</v>
      </c>
      <c r="AC6034">
        <v>0</v>
      </c>
      <c r="AD6034">
        <v>0</v>
      </c>
      <c r="AE6034">
        <v>91.042069909992577</v>
      </c>
    </row>
    <row r="6035" spans="1:31" x14ac:dyDescent="0.3">
      <c r="A6035">
        <v>2451700</v>
      </c>
      <c r="B6035">
        <v>1</v>
      </c>
      <c r="C6035" t="s">
        <v>81</v>
      </c>
      <c r="D6035" t="s">
        <v>123</v>
      </c>
      <c r="E6035" t="s">
        <v>169</v>
      </c>
      <c r="F6035" t="s">
        <v>17431</v>
      </c>
      <c r="G6035" t="s">
        <v>166</v>
      </c>
      <c r="H6035" t="s">
        <v>135</v>
      </c>
      <c r="I6035" t="s">
        <v>136</v>
      </c>
      <c r="J6035" t="s">
        <v>137</v>
      </c>
      <c r="K6035" t="s">
        <v>138</v>
      </c>
      <c r="L6035" t="s">
        <v>17432</v>
      </c>
      <c r="M6035" t="s">
        <v>17433</v>
      </c>
      <c r="N6035">
        <v>3.7580555549999999</v>
      </c>
      <c r="O6035">
        <v>0</v>
      </c>
      <c r="P6035">
        <v>0</v>
      </c>
      <c r="Q6035">
        <v>3</v>
      </c>
      <c r="R6035">
        <v>1</v>
      </c>
      <c r="S6035">
        <v>9</v>
      </c>
      <c r="T6035">
        <v>0</v>
      </c>
      <c r="U6035">
        <v>2</v>
      </c>
      <c r="V6035">
        <v>0</v>
      </c>
      <c r="W6035">
        <v>0</v>
      </c>
      <c r="X6035">
        <v>0</v>
      </c>
      <c r="Y6035">
        <v>2.0219593437843173</v>
      </c>
      <c r="Z6035">
        <v>0.19332312769356011</v>
      </c>
      <c r="AA6035">
        <v>238.69749869039677</v>
      </c>
      <c r="AB6035">
        <v>0</v>
      </c>
      <c r="AC6035">
        <v>560.64898495364582</v>
      </c>
      <c r="AD6035">
        <v>0</v>
      </c>
      <c r="AE6035">
        <v>801.56176611552041</v>
      </c>
    </row>
    <row r="6036" spans="1:31" x14ac:dyDescent="0.3">
      <c r="A6036">
        <v>2451116</v>
      </c>
      <c r="B6036">
        <v>1</v>
      </c>
      <c r="C6036" t="s">
        <v>80</v>
      </c>
      <c r="D6036" t="s">
        <v>88</v>
      </c>
      <c r="E6036" t="s">
        <v>284</v>
      </c>
      <c r="F6036" t="s">
        <v>17434</v>
      </c>
      <c r="G6036" t="s">
        <v>149</v>
      </c>
      <c r="H6036" t="s">
        <v>135</v>
      </c>
      <c r="I6036" t="s">
        <v>136</v>
      </c>
      <c r="J6036" t="s">
        <v>137</v>
      </c>
      <c r="K6036" t="s">
        <v>138</v>
      </c>
      <c r="L6036" t="s">
        <v>17435</v>
      </c>
      <c r="M6036" t="s">
        <v>17436</v>
      </c>
      <c r="N6036">
        <v>2.247222222</v>
      </c>
      <c r="O6036">
        <v>0</v>
      </c>
      <c r="P6036">
        <v>5236</v>
      </c>
      <c r="Q6036">
        <v>0</v>
      </c>
      <c r="R6036">
        <v>0</v>
      </c>
      <c r="S6036">
        <v>5</v>
      </c>
      <c r="T6036">
        <v>511</v>
      </c>
      <c r="U6036">
        <v>0</v>
      </c>
      <c r="V6036">
        <v>0</v>
      </c>
      <c r="W6036">
        <v>0</v>
      </c>
      <c r="X6036">
        <v>3354.3751934236934</v>
      </c>
      <c r="Y6036">
        <v>0</v>
      </c>
      <c r="Z6036">
        <v>0</v>
      </c>
      <c r="AA6036">
        <v>3381.6755649219522</v>
      </c>
      <c r="AB6036">
        <v>1145.367778388553</v>
      </c>
      <c r="AC6036">
        <v>0</v>
      </c>
      <c r="AD6036">
        <v>0</v>
      </c>
      <c r="AE6036">
        <v>7881.4185367341988</v>
      </c>
    </row>
    <row r="6037" spans="1:31" x14ac:dyDescent="0.3">
      <c r="A6037">
        <v>2451657</v>
      </c>
      <c r="B6037">
        <v>1</v>
      </c>
      <c r="C6037" t="s">
        <v>81</v>
      </c>
      <c r="D6037" t="s">
        <v>113</v>
      </c>
      <c r="E6037" t="s">
        <v>173</v>
      </c>
      <c r="F6037" t="s">
        <v>17437</v>
      </c>
      <c r="G6037" t="s">
        <v>175</v>
      </c>
      <c r="H6037" t="s">
        <v>144</v>
      </c>
      <c r="I6037" t="s">
        <v>136</v>
      </c>
      <c r="J6037" t="s">
        <v>137</v>
      </c>
      <c r="K6037" t="s">
        <v>138</v>
      </c>
      <c r="L6037" t="s">
        <v>17438</v>
      </c>
      <c r="M6037" t="s">
        <v>17439</v>
      </c>
      <c r="N6037">
        <v>0.60861111099999998</v>
      </c>
      <c r="O6037">
        <v>0</v>
      </c>
      <c r="P6037">
        <v>3</v>
      </c>
      <c r="Q6037">
        <v>0</v>
      </c>
      <c r="R6037">
        <v>0</v>
      </c>
      <c r="S6037">
        <v>0</v>
      </c>
      <c r="T6037">
        <v>0</v>
      </c>
      <c r="U6037">
        <v>0</v>
      </c>
      <c r="V6037">
        <v>0</v>
      </c>
      <c r="W6037">
        <v>0</v>
      </c>
      <c r="X6037">
        <v>1.0741751159771304</v>
      </c>
      <c r="Y6037">
        <v>0</v>
      </c>
      <c r="Z6037">
        <v>0</v>
      </c>
      <c r="AA6037">
        <v>0</v>
      </c>
      <c r="AB6037">
        <v>0</v>
      </c>
      <c r="AC6037">
        <v>0</v>
      </c>
      <c r="AD6037">
        <v>0</v>
      </c>
      <c r="AE6037">
        <v>1.0741751159771304</v>
      </c>
    </row>
    <row r="6038" spans="1:31" x14ac:dyDescent="0.3">
      <c r="A6038">
        <v>2451597</v>
      </c>
      <c r="B6038">
        <v>1</v>
      </c>
      <c r="C6038" t="s">
        <v>80</v>
      </c>
      <c r="D6038" t="s">
        <v>96</v>
      </c>
      <c r="E6038" t="s">
        <v>182</v>
      </c>
      <c r="F6038" t="s">
        <v>17440</v>
      </c>
      <c r="G6038" t="s">
        <v>410</v>
      </c>
      <c r="H6038" t="s">
        <v>144</v>
      </c>
      <c r="I6038" t="s">
        <v>136</v>
      </c>
      <c r="J6038" t="s">
        <v>137</v>
      </c>
      <c r="K6038" t="s">
        <v>138</v>
      </c>
      <c r="L6038" t="s">
        <v>17441</v>
      </c>
      <c r="M6038" t="s">
        <v>17442</v>
      </c>
      <c r="N6038">
        <v>8.0197222220000004</v>
      </c>
      <c r="O6038">
        <v>0</v>
      </c>
      <c r="P6038">
        <v>79</v>
      </c>
      <c r="Q6038">
        <v>0</v>
      </c>
      <c r="R6038">
        <v>0</v>
      </c>
      <c r="S6038">
        <v>0</v>
      </c>
      <c r="T6038">
        <v>68</v>
      </c>
      <c r="U6038">
        <v>0</v>
      </c>
      <c r="V6038">
        <v>0</v>
      </c>
      <c r="W6038">
        <v>0</v>
      </c>
      <c r="X6038">
        <v>341.79795074875193</v>
      </c>
      <c r="Y6038">
        <v>0</v>
      </c>
      <c r="Z6038">
        <v>0</v>
      </c>
      <c r="AA6038">
        <v>0</v>
      </c>
      <c r="AB6038">
        <v>356.30430362486675</v>
      </c>
      <c r="AC6038">
        <v>0</v>
      </c>
      <c r="AD6038">
        <v>0</v>
      </c>
      <c r="AE6038">
        <v>698.10225437361873</v>
      </c>
    </row>
    <row r="6039" spans="1:31" x14ac:dyDescent="0.3">
      <c r="A6039">
        <v>2451666</v>
      </c>
      <c r="B6039">
        <v>1</v>
      </c>
      <c r="C6039" t="s">
        <v>80</v>
      </c>
      <c r="D6039" t="s">
        <v>84</v>
      </c>
      <c r="E6039" t="s">
        <v>173</v>
      </c>
      <c r="F6039" t="s">
        <v>17443</v>
      </c>
      <c r="G6039" t="s">
        <v>175</v>
      </c>
      <c r="H6039" t="s">
        <v>144</v>
      </c>
      <c r="I6039" t="s">
        <v>136</v>
      </c>
      <c r="J6039" t="s">
        <v>137</v>
      </c>
      <c r="K6039" t="s">
        <v>138</v>
      </c>
      <c r="L6039" t="s">
        <v>17444</v>
      </c>
      <c r="M6039" t="s">
        <v>17445</v>
      </c>
      <c r="N6039">
        <v>2.3816666660000001</v>
      </c>
      <c r="O6039">
        <v>0</v>
      </c>
      <c r="P6039">
        <v>3</v>
      </c>
      <c r="Q6039">
        <v>0</v>
      </c>
      <c r="R6039">
        <v>0</v>
      </c>
      <c r="S6039">
        <v>0</v>
      </c>
      <c r="T6039">
        <v>0</v>
      </c>
      <c r="U6039">
        <v>0</v>
      </c>
      <c r="V6039">
        <v>0</v>
      </c>
      <c r="W6039">
        <v>0</v>
      </c>
      <c r="X6039">
        <v>1.2443096207865609</v>
      </c>
      <c r="Y6039">
        <v>0</v>
      </c>
      <c r="Z6039">
        <v>0</v>
      </c>
      <c r="AA6039">
        <v>0</v>
      </c>
      <c r="AB6039">
        <v>0</v>
      </c>
      <c r="AC6039">
        <v>0</v>
      </c>
      <c r="AD6039">
        <v>0</v>
      </c>
      <c r="AE6039">
        <v>1.2443096207865609</v>
      </c>
    </row>
    <row r="6040" spans="1:31" x14ac:dyDescent="0.3">
      <c r="A6040">
        <v>2451743</v>
      </c>
      <c r="B6040">
        <v>1</v>
      </c>
      <c r="C6040" t="s">
        <v>80</v>
      </c>
      <c r="D6040" t="s">
        <v>105</v>
      </c>
      <c r="E6040" t="s">
        <v>182</v>
      </c>
      <c r="F6040" t="s">
        <v>17446</v>
      </c>
      <c r="G6040" t="s">
        <v>143</v>
      </c>
      <c r="H6040" t="s">
        <v>144</v>
      </c>
      <c r="I6040" t="s">
        <v>136</v>
      </c>
      <c r="J6040" t="s">
        <v>137</v>
      </c>
      <c r="K6040" t="s">
        <v>138</v>
      </c>
      <c r="L6040" t="s">
        <v>17447</v>
      </c>
      <c r="M6040" t="s">
        <v>17448</v>
      </c>
      <c r="N6040">
        <v>0.29361111099999998</v>
      </c>
      <c r="O6040">
        <v>0</v>
      </c>
      <c r="P6040">
        <v>56</v>
      </c>
      <c r="Q6040">
        <v>0</v>
      </c>
      <c r="R6040">
        <v>0</v>
      </c>
      <c r="S6040">
        <v>0</v>
      </c>
      <c r="T6040">
        <v>15</v>
      </c>
      <c r="U6040">
        <v>0</v>
      </c>
      <c r="V6040">
        <v>0</v>
      </c>
      <c r="W6040">
        <v>0</v>
      </c>
      <c r="X6040">
        <v>5.9197522964261102</v>
      </c>
      <c r="Y6040">
        <v>0</v>
      </c>
      <c r="Z6040">
        <v>0</v>
      </c>
      <c r="AA6040">
        <v>0</v>
      </c>
      <c r="AB6040">
        <v>2.3878052374904817</v>
      </c>
      <c r="AC6040">
        <v>0</v>
      </c>
      <c r="AD6040">
        <v>0</v>
      </c>
      <c r="AE6040">
        <v>8.3075575339165919</v>
      </c>
    </row>
    <row r="6041" spans="1:31" x14ac:dyDescent="0.3">
      <c r="A6041">
        <v>2451188</v>
      </c>
      <c r="B6041">
        <v>1</v>
      </c>
      <c r="C6041" t="s">
        <v>81</v>
      </c>
      <c r="D6041" t="s">
        <v>114</v>
      </c>
      <c r="E6041" t="s">
        <v>141</v>
      </c>
      <c r="F6041" t="s">
        <v>17449</v>
      </c>
      <c r="G6041" t="s">
        <v>200</v>
      </c>
      <c r="H6041" t="s">
        <v>144</v>
      </c>
      <c r="I6041" t="s">
        <v>136</v>
      </c>
      <c r="J6041" t="s">
        <v>137</v>
      </c>
      <c r="K6041" t="s">
        <v>138</v>
      </c>
      <c r="L6041" t="s">
        <v>17450</v>
      </c>
      <c r="M6041" t="s">
        <v>17451</v>
      </c>
      <c r="N6041">
        <v>1.919444444</v>
      </c>
      <c r="O6041">
        <v>0</v>
      </c>
      <c r="P6041">
        <v>2</v>
      </c>
      <c r="Q6041">
        <v>0</v>
      </c>
      <c r="R6041">
        <v>0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0.19753247577494851</v>
      </c>
      <c r="Y6041">
        <v>0</v>
      </c>
      <c r="Z6041">
        <v>0</v>
      </c>
      <c r="AA6041">
        <v>0</v>
      </c>
      <c r="AB6041">
        <v>0</v>
      </c>
      <c r="AC6041">
        <v>0</v>
      </c>
      <c r="AD6041">
        <v>0</v>
      </c>
      <c r="AE6041">
        <v>0.19753247577494851</v>
      </c>
    </row>
    <row r="6042" spans="1:31" x14ac:dyDescent="0.3">
      <c r="A6042">
        <v>2451580</v>
      </c>
      <c r="B6042">
        <v>1</v>
      </c>
      <c r="C6042" t="s">
        <v>81</v>
      </c>
      <c r="D6042" t="s">
        <v>123</v>
      </c>
      <c r="E6042" t="s">
        <v>147</v>
      </c>
      <c r="F6042" t="s">
        <v>17452</v>
      </c>
      <c r="G6042" t="s">
        <v>143</v>
      </c>
      <c r="H6042" t="s">
        <v>135</v>
      </c>
      <c r="I6042" t="s">
        <v>136</v>
      </c>
      <c r="J6042" t="s">
        <v>137</v>
      </c>
      <c r="K6042" t="s">
        <v>138</v>
      </c>
      <c r="L6042" t="s">
        <v>17453</v>
      </c>
      <c r="M6042" t="s">
        <v>17454</v>
      </c>
      <c r="N6042">
        <v>1.064166666</v>
      </c>
      <c r="O6042">
        <v>0</v>
      </c>
      <c r="P6042">
        <v>528</v>
      </c>
      <c r="Q6042">
        <v>0</v>
      </c>
      <c r="R6042">
        <v>1</v>
      </c>
      <c r="S6042">
        <v>0</v>
      </c>
      <c r="T6042">
        <v>45</v>
      </c>
      <c r="U6042">
        <v>0</v>
      </c>
      <c r="V6042">
        <v>0</v>
      </c>
      <c r="W6042">
        <v>0</v>
      </c>
      <c r="X6042">
        <v>112.69784112884317</v>
      </c>
      <c r="Y6042">
        <v>0</v>
      </c>
      <c r="Z6042">
        <v>0.72678288855274431</v>
      </c>
      <c r="AA6042">
        <v>0</v>
      </c>
      <c r="AB6042">
        <v>38.264122520636612</v>
      </c>
      <c r="AC6042">
        <v>0</v>
      </c>
      <c r="AD6042">
        <v>0</v>
      </c>
      <c r="AE6042">
        <v>151.68874653803252</v>
      </c>
    </row>
    <row r="6043" spans="1:31" x14ac:dyDescent="0.3">
      <c r="A6043">
        <v>2451680</v>
      </c>
      <c r="B6043">
        <v>1</v>
      </c>
      <c r="C6043" t="s">
        <v>80</v>
      </c>
      <c r="D6043" t="s">
        <v>93</v>
      </c>
      <c r="E6043" t="s">
        <v>141</v>
      </c>
      <c r="F6043" t="s">
        <v>17455</v>
      </c>
      <c r="G6043" t="s">
        <v>156</v>
      </c>
      <c r="H6043" t="s">
        <v>144</v>
      </c>
      <c r="I6043" t="s">
        <v>136</v>
      </c>
      <c r="J6043" t="s">
        <v>137</v>
      </c>
      <c r="K6043" t="s">
        <v>138</v>
      </c>
      <c r="L6043" t="s">
        <v>17456</v>
      </c>
      <c r="M6043" t="s">
        <v>17457</v>
      </c>
      <c r="N6043">
        <v>1.1658333329999999</v>
      </c>
      <c r="O6043">
        <v>0</v>
      </c>
      <c r="P6043">
        <v>133</v>
      </c>
      <c r="Q6043">
        <v>0</v>
      </c>
      <c r="R6043">
        <v>4</v>
      </c>
      <c r="S6043">
        <v>0</v>
      </c>
      <c r="T6043">
        <v>19</v>
      </c>
      <c r="U6043">
        <v>0</v>
      </c>
      <c r="V6043">
        <v>0</v>
      </c>
      <c r="W6043">
        <v>0</v>
      </c>
      <c r="X6043">
        <v>32.816114037159686</v>
      </c>
      <c r="Y6043">
        <v>0</v>
      </c>
      <c r="Z6043">
        <v>2.266386002570552</v>
      </c>
      <c r="AA6043">
        <v>0</v>
      </c>
      <c r="AB6043">
        <v>7.4615201729539802</v>
      </c>
      <c r="AC6043">
        <v>0</v>
      </c>
      <c r="AD6043">
        <v>0</v>
      </c>
      <c r="AE6043">
        <v>42.544020212684217</v>
      </c>
    </row>
    <row r="6044" spans="1:31" x14ac:dyDescent="0.3">
      <c r="A6044">
        <v>2451417</v>
      </c>
      <c r="B6044">
        <v>1</v>
      </c>
      <c r="C6044" t="s">
        <v>80</v>
      </c>
      <c r="D6044" t="s">
        <v>104</v>
      </c>
      <c r="E6044" t="s">
        <v>141</v>
      </c>
      <c r="F6044" t="s">
        <v>17458</v>
      </c>
      <c r="G6044" t="s">
        <v>156</v>
      </c>
      <c r="H6044" t="s">
        <v>144</v>
      </c>
      <c r="I6044" t="s">
        <v>136</v>
      </c>
      <c r="J6044" t="s">
        <v>137</v>
      </c>
      <c r="K6044" t="s">
        <v>138</v>
      </c>
      <c r="L6044" t="s">
        <v>17459</v>
      </c>
      <c r="M6044" t="s">
        <v>17460</v>
      </c>
      <c r="N6044">
        <v>3.719166666</v>
      </c>
      <c r="O6044">
        <v>0</v>
      </c>
      <c r="P6044">
        <v>0</v>
      </c>
      <c r="Q6044">
        <v>0</v>
      </c>
      <c r="R6044">
        <v>0</v>
      </c>
      <c r="S6044">
        <v>0</v>
      </c>
      <c r="T6044">
        <v>2</v>
      </c>
      <c r="U6044">
        <v>0</v>
      </c>
      <c r="V6044">
        <v>0</v>
      </c>
      <c r="W6044">
        <v>0</v>
      </c>
      <c r="X6044">
        <v>0</v>
      </c>
      <c r="Y6044">
        <v>0</v>
      </c>
      <c r="Z6044">
        <v>0</v>
      </c>
      <c r="AA6044">
        <v>0</v>
      </c>
      <c r="AB6044">
        <v>7.4733356625568863</v>
      </c>
      <c r="AC6044">
        <v>0</v>
      </c>
      <c r="AD6044">
        <v>0</v>
      </c>
      <c r="AE6044">
        <v>7.4733356625568863</v>
      </c>
    </row>
    <row r="6045" spans="1:31" x14ac:dyDescent="0.3">
      <c r="A6045">
        <v>2451517</v>
      </c>
      <c r="B6045">
        <v>1</v>
      </c>
      <c r="C6045" t="s">
        <v>80</v>
      </c>
      <c r="D6045" t="s">
        <v>84</v>
      </c>
      <c r="E6045" t="s">
        <v>173</v>
      </c>
      <c r="F6045" t="s">
        <v>17461</v>
      </c>
      <c r="G6045" t="s">
        <v>175</v>
      </c>
      <c r="H6045" t="s">
        <v>144</v>
      </c>
      <c r="I6045" t="s">
        <v>136</v>
      </c>
      <c r="J6045" t="s">
        <v>137</v>
      </c>
      <c r="K6045" t="s">
        <v>138</v>
      </c>
      <c r="L6045" t="s">
        <v>17462</v>
      </c>
      <c r="M6045" t="s">
        <v>17463</v>
      </c>
      <c r="N6045">
        <v>2.321388888</v>
      </c>
      <c r="O6045">
        <v>0</v>
      </c>
      <c r="P6045">
        <v>4</v>
      </c>
      <c r="Q6045">
        <v>0</v>
      </c>
      <c r="R6045">
        <v>0</v>
      </c>
      <c r="S6045">
        <v>0</v>
      </c>
      <c r="T6045">
        <v>0</v>
      </c>
      <c r="U6045">
        <v>0</v>
      </c>
      <c r="V6045">
        <v>0</v>
      </c>
      <c r="W6045">
        <v>0</v>
      </c>
      <c r="X6045">
        <v>4.6639502361130445</v>
      </c>
      <c r="Y6045">
        <v>0</v>
      </c>
      <c r="Z6045">
        <v>0</v>
      </c>
      <c r="AA6045">
        <v>0</v>
      </c>
      <c r="AB6045">
        <v>0</v>
      </c>
      <c r="AC6045">
        <v>0</v>
      </c>
      <c r="AD6045">
        <v>0</v>
      </c>
      <c r="AE6045">
        <v>4.6639502361130445</v>
      </c>
    </row>
    <row r="6046" spans="1:31" x14ac:dyDescent="0.3">
      <c r="A6046">
        <v>2451603</v>
      </c>
      <c r="B6046">
        <v>1</v>
      </c>
      <c r="C6046" t="s">
        <v>80</v>
      </c>
      <c r="D6046" t="s">
        <v>101</v>
      </c>
      <c r="E6046" t="s">
        <v>173</v>
      </c>
      <c r="F6046" t="s">
        <v>17464</v>
      </c>
      <c r="G6046" t="s">
        <v>175</v>
      </c>
      <c r="H6046" t="s">
        <v>144</v>
      </c>
      <c r="I6046" t="s">
        <v>136</v>
      </c>
      <c r="J6046" t="s">
        <v>137</v>
      </c>
      <c r="K6046" t="s">
        <v>138</v>
      </c>
      <c r="L6046" t="s">
        <v>17465</v>
      </c>
      <c r="M6046" t="s">
        <v>17466</v>
      </c>
      <c r="N6046">
        <v>2.3488888879999998</v>
      </c>
      <c r="O6046">
        <v>0</v>
      </c>
      <c r="P6046">
        <v>5</v>
      </c>
      <c r="Q6046">
        <v>0</v>
      </c>
      <c r="R6046">
        <v>0</v>
      </c>
      <c r="S6046">
        <v>0</v>
      </c>
      <c r="T6046">
        <v>0</v>
      </c>
      <c r="U6046">
        <v>0</v>
      </c>
      <c r="V6046">
        <v>0</v>
      </c>
      <c r="W6046">
        <v>0</v>
      </c>
      <c r="X6046">
        <v>3.8235853981795862</v>
      </c>
      <c r="Y6046">
        <v>0</v>
      </c>
      <c r="Z6046">
        <v>0</v>
      </c>
      <c r="AA6046">
        <v>0</v>
      </c>
      <c r="AB6046">
        <v>0</v>
      </c>
      <c r="AC6046">
        <v>0</v>
      </c>
      <c r="AD6046">
        <v>0</v>
      </c>
      <c r="AE6046">
        <v>3.8235853981795862</v>
      </c>
    </row>
    <row r="6047" spans="1:31" x14ac:dyDescent="0.3">
      <c r="A6047">
        <v>2451268</v>
      </c>
      <c r="B6047">
        <v>1</v>
      </c>
      <c r="C6047" t="s">
        <v>81</v>
      </c>
      <c r="D6047" t="s">
        <v>123</v>
      </c>
      <c r="E6047" t="s">
        <v>147</v>
      </c>
      <c r="F6047" t="s">
        <v>17467</v>
      </c>
      <c r="G6047" t="s">
        <v>149</v>
      </c>
      <c r="H6047" t="s">
        <v>135</v>
      </c>
      <c r="I6047" t="s">
        <v>136</v>
      </c>
      <c r="J6047" t="s">
        <v>137</v>
      </c>
      <c r="K6047" t="s">
        <v>138</v>
      </c>
      <c r="L6047" t="s">
        <v>17468</v>
      </c>
      <c r="M6047" t="s">
        <v>17469</v>
      </c>
      <c r="N6047">
        <v>1.7752777769999999</v>
      </c>
      <c r="O6047">
        <v>1</v>
      </c>
      <c r="P6047">
        <v>377</v>
      </c>
      <c r="Q6047">
        <v>8</v>
      </c>
      <c r="R6047">
        <v>13</v>
      </c>
      <c r="S6047">
        <v>4</v>
      </c>
      <c r="T6047">
        <v>18</v>
      </c>
      <c r="U6047">
        <v>2</v>
      </c>
      <c r="V6047">
        <v>0</v>
      </c>
      <c r="W6047">
        <v>2.1373068759884935E-2</v>
      </c>
      <c r="X6047">
        <v>150.43186430780867</v>
      </c>
      <c r="Y6047">
        <v>72.826355051782741</v>
      </c>
      <c r="Z6047">
        <v>4.895468233446663</v>
      </c>
      <c r="AA6047">
        <v>128.91358842250213</v>
      </c>
      <c r="AB6047">
        <v>29.049011069359828</v>
      </c>
      <c r="AC6047">
        <v>102.93123312281963</v>
      </c>
      <c r="AD6047">
        <v>0</v>
      </c>
      <c r="AE6047">
        <v>489.06889327647957</v>
      </c>
    </row>
    <row r="6048" spans="1:31" x14ac:dyDescent="0.3">
      <c r="A6048">
        <v>2451660</v>
      </c>
      <c r="B6048">
        <v>1</v>
      </c>
      <c r="C6048" t="s">
        <v>81</v>
      </c>
      <c r="D6048" t="s">
        <v>112</v>
      </c>
      <c r="E6048" t="s">
        <v>169</v>
      </c>
      <c r="F6048" t="s">
        <v>17470</v>
      </c>
      <c r="G6048" t="s">
        <v>149</v>
      </c>
      <c r="H6048" t="s">
        <v>135</v>
      </c>
      <c r="I6048" t="s">
        <v>136</v>
      </c>
      <c r="J6048" t="s">
        <v>137</v>
      </c>
      <c r="K6048" t="s">
        <v>138</v>
      </c>
      <c r="L6048" t="s">
        <v>17471</v>
      </c>
      <c r="M6048" t="s">
        <v>17472</v>
      </c>
      <c r="N6048">
        <v>0.119166666</v>
      </c>
      <c r="O6048">
        <v>0</v>
      </c>
      <c r="P6048">
        <v>0</v>
      </c>
      <c r="Q6048">
        <v>0</v>
      </c>
      <c r="R6048">
        <v>0</v>
      </c>
      <c r="S6048">
        <v>0</v>
      </c>
      <c r="T6048">
        <v>0</v>
      </c>
      <c r="U6048">
        <v>1</v>
      </c>
      <c r="V6048">
        <v>0</v>
      </c>
      <c r="W6048">
        <v>0</v>
      </c>
      <c r="X6048">
        <v>0</v>
      </c>
      <c r="Y6048">
        <v>0</v>
      </c>
      <c r="Z6048">
        <v>0</v>
      </c>
      <c r="AA6048">
        <v>0</v>
      </c>
      <c r="AB6048">
        <v>0</v>
      </c>
      <c r="AC6048">
        <v>7.7871092964296516</v>
      </c>
      <c r="AD6048">
        <v>0</v>
      </c>
      <c r="AE6048">
        <v>7.7871092964296516</v>
      </c>
    </row>
    <row r="6049" spans="1:31" x14ac:dyDescent="0.3">
      <c r="A6049">
        <v>2451311</v>
      </c>
      <c r="B6049">
        <v>1</v>
      </c>
      <c r="C6049" t="s">
        <v>80</v>
      </c>
      <c r="D6049" t="s">
        <v>99</v>
      </c>
      <c r="E6049" t="s">
        <v>147</v>
      </c>
      <c r="F6049" t="s">
        <v>17473</v>
      </c>
      <c r="G6049" t="s">
        <v>528</v>
      </c>
      <c r="H6049" t="s">
        <v>135</v>
      </c>
      <c r="I6049" t="s">
        <v>136</v>
      </c>
      <c r="J6049" t="s">
        <v>137</v>
      </c>
      <c r="K6049" t="s">
        <v>138</v>
      </c>
      <c r="L6049" t="s">
        <v>17474</v>
      </c>
      <c r="M6049" t="s">
        <v>17475</v>
      </c>
      <c r="N6049">
        <v>2.9619444439999998</v>
      </c>
      <c r="O6049">
        <v>0</v>
      </c>
      <c r="P6049">
        <v>0</v>
      </c>
      <c r="Q6049">
        <v>0</v>
      </c>
      <c r="R6049">
        <v>0</v>
      </c>
      <c r="S6049">
        <v>2</v>
      </c>
      <c r="T6049">
        <v>0</v>
      </c>
      <c r="U6049">
        <v>0</v>
      </c>
      <c r="V6049">
        <v>0</v>
      </c>
      <c r="W6049">
        <v>0</v>
      </c>
      <c r="X6049">
        <v>0</v>
      </c>
      <c r="Y6049">
        <v>0</v>
      </c>
      <c r="Z6049">
        <v>0</v>
      </c>
      <c r="AA6049">
        <v>862.03914950315834</v>
      </c>
      <c r="AB6049">
        <v>0</v>
      </c>
      <c r="AC6049">
        <v>0</v>
      </c>
      <c r="AD6049">
        <v>0</v>
      </c>
      <c r="AE6049">
        <v>862.03914950315834</v>
      </c>
    </row>
    <row r="6050" spans="1:31" x14ac:dyDescent="0.3">
      <c r="A6050">
        <v>2451411</v>
      </c>
      <c r="B6050">
        <v>1</v>
      </c>
      <c r="C6050" t="s">
        <v>80</v>
      </c>
      <c r="D6050" t="s">
        <v>82</v>
      </c>
      <c r="E6050" t="s">
        <v>173</v>
      </c>
      <c r="F6050" t="s">
        <v>17476</v>
      </c>
      <c r="G6050" t="s">
        <v>175</v>
      </c>
      <c r="H6050" t="s">
        <v>144</v>
      </c>
      <c r="I6050" t="s">
        <v>136</v>
      </c>
      <c r="J6050" t="s">
        <v>137</v>
      </c>
      <c r="K6050" t="s">
        <v>138</v>
      </c>
      <c r="L6050" t="s">
        <v>17477</v>
      </c>
      <c r="M6050" t="s">
        <v>17478</v>
      </c>
      <c r="N6050">
        <v>2.5808333330000002</v>
      </c>
      <c r="O6050">
        <v>0</v>
      </c>
      <c r="P6050">
        <v>0</v>
      </c>
      <c r="Q6050">
        <v>0</v>
      </c>
      <c r="R6050">
        <v>0</v>
      </c>
      <c r="S6050">
        <v>0</v>
      </c>
      <c r="T6050">
        <v>15</v>
      </c>
      <c r="U6050">
        <v>0</v>
      </c>
      <c r="V6050">
        <v>0</v>
      </c>
      <c r="W6050">
        <v>0</v>
      </c>
      <c r="X6050">
        <v>0</v>
      </c>
      <c r="Y6050">
        <v>0</v>
      </c>
      <c r="Z6050">
        <v>0</v>
      </c>
      <c r="AA6050">
        <v>0</v>
      </c>
      <c r="AB6050">
        <v>47.806265538901258</v>
      </c>
      <c r="AC6050">
        <v>0</v>
      </c>
      <c r="AD6050">
        <v>0</v>
      </c>
      <c r="AE6050">
        <v>47.806265538901258</v>
      </c>
    </row>
    <row r="6051" spans="1:31" x14ac:dyDescent="0.3">
      <c r="A6051">
        <v>2451477</v>
      </c>
      <c r="B6051">
        <v>1</v>
      </c>
      <c r="C6051" t="s">
        <v>80</v>
      </c>
      <c r="D6051" t="s">
        <v>83</v>
      </c>
      <c r="E6051" t="s">
        <v>132</v>
      </c>
      <c r="F6051" t="s">
        <v>17479</v>
      </c>
      <c r="G6051" t="s">
        <v>226</v>
      </c>
      <c r="H6051" t="s">
        <v>135</v>
      </c>
      <c r="I6051" t="s">
        <v>136</v>
      </c>
      <c r="J6051" t="s">
        <v>137</v>
      </c>
      <c r="K6051" t="s">
        <v>162</v>
      </c>
      <c r="L6051" t="s">
        <v>17480</v>
      </c>
      <c r="M6051" t="s">
        <v>17481</v>
      </c>
      <c r="N6051">
        <v>5.0644444440000003</v>
      </c>
      <c r="O6051">
        <v>4</v>
      </c>
      <c r="P6051">
        <v>31</v>
      </c>
      <c r="Q6051">
        <v>0</v>
      </c>
      <c r="R6051">
        <v>0</v>
      </c>
      <c r="S6051">
        <v>7</v>
      </c>
      <c r="T6051">
        <v>2</v>
      </c>
      <c r="U6051">
        <v>0</v>
      </c>
      <c r="V6051">
        <v>0</v>
      </c>
      <c r="W6051">
        <v>275.64776502984461</v>
      </c>
      <c r="X6051">
        <v>191.22314830408482</v>
      </c>
      <c r="Y6051">
        <v>0</v>
      </c>
      <c r="Z6051">
        <v>0</v>
      </c>
      <c r="AA6051">
        <v>692.92129605500429</v>
      </c>
      <c r="AB6051">
        <v>4.3920413937702865</v>
      </c>
      <c r="AC6051">
        <v>0</v>
      </c>
      <c r="AD6051">
        <v>0</v>
      </c>
      <c r="AE6051">
        <v>1164.1842507827041</v>
      </c>
    </row>
    <row r="6052" spans="1:31" x14ac:dyDescent="0.3">
      <c r="A6052">
        <v>2451122</v>
      </c>
      <c r="B6052">
        <v>1</v>
      </c>
      <c r="C6052" t="s">
        <v>80</v>
      </c>
      <c r="D6052" t="s">
        <v>97</v>
      </c>
      <c r="E6052" t="s">
        <v>147</v>
      </c>
      <c r="F6052" t="s">
        <v>17482</v>
      </c>
      <c r="G6052" t="s">
        <v>149</v>
      </c>
      <c r="H6052" t="s">
        <v>135</v>
      </c>
      <c r="I6052" t="s">
        <v>136</v>
      </c>
      <c r="J6052" t="s">
        <v>137</v>
      </c>
      <c r="K6052" t="s">
        <v>138</v>
      </c>
      <c r="L6052" t="s">
        <v>17483</v>
      </c>
      <c r="M6052" t="s">
        <v>17484</v>
      </c>
      <c r="N6052">
        <v>0.20138888799999999</v>
      </c>
      <c r="O6052">
        <v>0</v>
      </c>
      <c r="P6052">
        <v>193</v>
      </c>
      <c r="Q6052">
        <v>0</v>
      </c>
      <c r="R6052">
        <v>0</v>
      </c>
      <c r="S6052">
        <v>0</v>
      </c>
      <c r="T6052">
        <v>4</v>
      </c>
      <c r="U6052">
        <v>0</v>
      </c>
      <c r="V6052">
        <v>0</v>
      </c>
      <c r="W6052">
        <v>0</v>
      </c>
      <c r="X6052">
        <v>5.0609836714820515</v>
      </c>
      <c r="Y6052">
        <v>0</v>
      </c>
      <c r="Z6052">
        <v>0</v>
      </c>
      <c r="AA6052">
        <v>0</v>
      </c>
      <c r="AB6052">
        <v>1.9683228424533361</v>
      </c>
      <c r="AC6052">
        <v>0</v>
      </c>
      <c r="AD6052">
        <v>0</v>
      </c>
      <c r="AE6052">
        <v>7.0293065139353876</v>
      </c>
    </row>
    <row r="6053" spans="1:31" x14ac:dyDescent="0.3">
      <c r="A6053">
        <v>2451600</v>
      </c>
      <c r="B6053">
        <v>1</v>
      </c>
      <c r="C6053" t="s">
        <v>81</v>
      </c>
      <c r="D6053" t="s">
        <v>117</v>
      </c>
      <c r="E6053" t="s">
        <v>173</v>
      </c>
      <c r="F6053" t="s">
        <v>17485</v>
      </c>
      <c r="G6053" t="s">
        <v>175</v>
      </c>
      <c r="H6053" t="s">
        <v>144</v>
      </c>
      <c r="I6053" t="s">
        <v>136</v>
      </c>
      <c r="J6053" t="s">
        <v>137</v>
      </c>
      <c r="K6053" t="s">
        <v>138</v>
      </c>
      <c r="L6053" t="s">
        <v>17486</v>
      </c>
      <c r="M6053" t="s">
        <v>17487</v>
      </c>
      <c r="N6053">
        <v>3.2377777769999998</v>
      </c>
      <c r="O6053">
        <v>0</v>
      </c>
      <c r="P6053">
        <v>1</v>
      </c>
      <c r="Q6053">
        <v>0</v>
      </c>
      <c r="R6053">
        <v>0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0.35765472177326202</v>
      </c>
      <c r="Y6053">
        <v>0</v>
      </c>
      <c r="Z6053">
        <v>0</v>
      </c>
      <c r="AA6053">
        <v>0</v>
      </c>
      <c r="AB6053">
        <v>0</v>
      </c>
      <c r="AC6053">
        <v>0</v>
      </c>
      <c r="AD6053">
        <v>0</v>
      </c>
      <c r="AE6053">
        <v>0.35765472177326202</v>
      </c>
    </row>
    <row r="6054" spans="1:31" x14ac:dyDescent="0.3">
      <c r="A6054">
        <v>2451646</v>
      </c>
      <c r="B6054">
        <v>1</v>
      </c>
      <c r="C6054" t="s">
        <v>81</v>
      </c>
      <c r="D6054" t="s">
        <v>117</v>
      </c>
      <c r="E6054" t="s">
        <v>141</v>
      </c>
      <c r="F6054" t="s">
        <v>17488</v>
      </c>
      <c r="G6054" t="s">
        <v>156</v>
      </c>
      <c r="H6054" t="s">
        <v>144</v>
      </c>
      <c r="I6054" t="s">
        <v>136</v>
      </c>
      <c r="J6054" t="s">
        <v>137</v>
      </c>
      <c r="K6054" t="s">
        <v>138</v>
      </c>
      <c r="L6054" t="s">
        <v>17489</v>
      </c>
      <c r="M6054" t="s">
        <v>17490</v>
      </c>
      <c r="N6054">
        <v>1.0113888879999999</v>
      </c>
      <c r="O6054">
        <v>0</v>
      </c>
      <c r="P6054">
        <v>43</v>
      </c>
      <c r="Q6054">
        <v>0</v>
      </c>
      <c r="R6054">
        <v>0</v>
      </c>
      <c r="S6054">
        <v>0</v>
      </c>
      <c r="T6054">
        <v>2</v>
      </c>
      <c r="U6054">
        <v>0</v>
      </c>
      <c r="V6054">
        <v>0</v>
      </c>
      <c r="W6054">
        <v>0</v>
      </c>
      <c r="X6054">
        <v>9.4715502452993938</v>
      </c>
      <c r="Y6054">
        <v>0</v>
      </c>
      <c r="Z6054">
        <v>0</v>
      </c>
      <c r="AA6054">
        <v>0</v>
      </c>
      <c r="AB6054">
        <v>0</v>
      </c>
      <c r="AC6054">
        <v>0</v>
      </c>
      <c r="AD6054">
        <v>0</v>
      </c>
      <c r="AE6054">
        <v>9.4715502452993938</v>
      </c>
    </row>
    <row r="6055" spans="1:31" x14ac:dyDescent="0.3">
      <c r="A6055">
        <v>2451686</v>
      </c>
      <c r="B6055">
        <v>1</v>
      </c>
      <c r="C6055" t="s">
        <v>80</v>
      </c>
      <c r="D6055" t="s">
        <v>83</v>
      </c>
      <c r="E6055" t="s">
        <v>132</v>
      </c>
      <c r="F6055" t="s">
        <v>3865</v>
      </c>
      <c r="G6055" t="s">
        <v>381</v>
      </c>
      <c r="H6055" t="s">
        <v>135</v>
      </c>
      <c r="I6055" t="s">
        <v>136</v>
      </c>
      <c r="J6055" t="s">
        <v>137</v>
      </c>
      <c r="K6055" t="s">
        <v>138</v>
      </c>
      <c r="L6055" t="s">
        <v>17491</v>
      </c>
      <c r="M6055" t="s">
        <v>17492</v>
      </c>
      <c r="N6055">
        <v>0.24805555500000001</v>
      </c>
      <c r="O6055">
        <v>3</v>
      </c>
      <c r="P6055">
        <v>143</v>
      </c>
      <c r="Q6055">
        <v>5</v>
      </c>
      <c r="R6055">
        <v>8</v>
      </c>
      <c r="S6055">
        <v>7</v>
      </c>
      <c r="T6055">
        <v>11</v>
      </c>
      <c r="U6055">
        <v>1</v>
      </c>
      <c r="V6055">
        <v>0</v>
      </c>
      <c r="W6055">
        <v>1.1798757738147134</v>
      </c>
      <c r="X6055">
        <v>10.854475304009638</v>
      </c>
      <c r="Y6055">
        <v>0.71816667851301563</v>
      </c>
      <c r="Z6055">
        <v>0.29977898185850893</v>
      </c>
      <c r="AA6055">
        <v>5.2799136258692707</v>
      </c>
      <c r="AB6055">
        <v>1.5437825439576944</v>
      </c>
      <c r="AC6055">
        <v>3.7305600567521466</v>
      </c>
      <c r="AD6055">
        <v>0</v>
      </c>
      <c r="AE6055">
        <v>23.606552964774984</v>
      </c>
    </row>
    <row r="6056" spans="1:31" x14ac:dyDescent="0.3">
      <c r="A6056">
        <v>2451437</v>
      </c>
      <c r="B6056">
        <v>1</v>
      </c>
      <c r="C6056" t="s">
        <v>80</v>
      </c>
      <c r="D6056" t="s">
        <v>93</v>
      </c>
      <c r="E6056" t="s">
        <v>159</v>
      </c>
      <c r="F6056" t="s">
        <v>17493</v>
      </c>
      <c r="G6056" t="s">
        <v>143</v>
      </c>
      <c r="H6056" t="s">
        <v>144</v>
      </c>
      <c r="I6056" t="s">
        <v>136</v>
      </c>
      <c r="J6056" t="s">
        <v>137</v>
      </c>
      <c r="K6056" t="s">
        <v>138</v>
      </c>
      <c r="L6056" t="s">
        <v>17494</v>
      </c>
      <c r="M6056" t="s">
        <v>17495</v>
      </c>
      <c r="N6056">
        <v>0.50166666599999998</v>
      </c>
      <c r="O6056">
        <v>0</v>
      </c>
      <c r="P6056">
        <v>4</v>
      </c>
      <c r="Q6056">
        <v>0</v>
      </c>
      <c r="R6056">
        <v>9</v>
      </c>
      <c r="S6056">
        <v>0</v>
      </c>
      <c r="T6056">
        <v>8</v>
      </c>
      <c r="U6056">
        <v>0</v>
      </c>
      <c r="V6056">
        <v>0</v>
      </c>
      <c r="W6056">
        <v>0</v>
      </c>
      <c r="X6056">
        <v>0.69811802704260784</v>
      </c>
      <c r="Y6056">
        <v>0</v>
      </c>
      <c r="Z6056">
        <v>1.7730198019293879</v>
      </c>
      <c r="AA6056">
        <v>0</v>
      </c>
      <c r="AB6056">
        <v>5.9863250288714749</v>
      </c>
      <c r="AC6056">
        <v>0</v>
      </c>
      <c r="AD6056">
        <v>0</v>
      </c>
      <c r="AE6056">
        <v>8.4574628578434705</v>
      </c>
    </row>
    <row r="6057" spans="1:31" x14ac:dyDescent="0.3">
      <c r="A6057">
        <v>2451723</v>
      </c>
      <c r="B6057">
        <v>1</v>
      </c>
      <c r="C6057" t="s">
        <v>81</v>
      </c>
      <c r="D6057" t="s">
        <v>117</v>
      </c>
      <c r="E6057" t="s">
        <v>141</v>
      </c>
      <c r="F6057" t="s">
        <v>17488</v>
      </c>
      <c r="G6057" t="s">
        <v>156</v>
      </c>
      <c r="H6057" t="s">
        <v>144</v>
      </c>
      <c r="I6057" t="s">
        <v>136</v>
      </c>
      <c r="J6057" t="s">
        <v>137</v>
      </c>
      <c r="K6057" t="s">
        <v>138</v>
      </c>
      <c r="L6057" t="s">
        <v>17496</v>
      </c>
      <c r="M6057" t="s">
        <v>17497</v>
      </c>
      <c r="N6057">
        <v>0.99027777699999997</v>
      </c>
      <c r="O6057">
        <v>0</v>
      </c>
      <c r="P6057">
        <v>43</v>
      </c>
      <c r="Q6057">
        <v>0</v>
      </c>
      <c r="R6057">
        <v>0</v>
      </c>
      <c r="S6057">
        <v>0</v>
      </c>
      <c r="T6057">
        <v>2</v>
      </c>
      <c r="U6057">
        <v>0</v>
      </c>
      <c r="V6057">
        <v>0</v>
      </c>
      <c r="W6057">
        <v>0</v>
      </c>
      <c r="X6057">
        <v>8.5945904420751766</v>
      </c>
      <c r="Y6057">
        <v>0</v>
      </c>
      <c r="Z6057">
        <v>0</v>
      </c>
      <c r="AA6057">
        <v>0</v>
      </c>
      <c r="AB6057">
        <v>0</v>
      </c>
      <c r="AC6057">
        <v>0</v>
      </c>
      <c r="AD6057">
        <v>0</v>
      </c>
      <c r="AE6057">
        <v>8.5945904420751766</v>
      </c>
    </row>
    <row r="6058" spans="1:31" x14ac:dyDescent="0.3">
      <c r="A6058">
        <v>2451391</v>
      </c>
      <c r="B6058">
        <v>1</v>
      </c>
      <c r="C6058" t="s">
        <v>80</v>
      </c>
      <c r="D6058" t="s">
        <v>108</v>
      </c>
      <c r="E6058" t="s">
        <v>147</v>
      </c>
      <c r="F6058" t="s">
        <v>17498</v>
      </c>
      <c r="G6058" t="s">
        <v>353</v>
      </c>
      <c r="H6058" t="s">
        <v>135</v>
      </c>
      <c r="I6058" t="s">
        <v>136</v>
      </c>
      <c r="J6058" t="s">
        <v>137</v>
      </c>
      <c r="K6058" t="s">
        <v>138</v>
      </c>
      <c r="L6058" t="s">
        <v>17499</v>
      </c>
      <c r="M6058" t="s">
        <v>17500</v>
      </c>
      <c r="N6058">
        <v>2.1072222219999999</v>
      </c>
      <c r="O6058">
        <v>0</v>
      </c>
      <c r="P6058">
        <v>46</v>
      </c>
      <c r="Q6058">
        <v>0</v>
      </c>
      <c r="R6058">
        <v>13</v>
      </c>
      <c r="S6058">
        <v>0</v>
      </c>
      <c r="T6058">
        <v>2</v>
      </c>
      <c r="U6058">
        <v>0</v>
      </c>
      <c r="V6058">
        <v>0</v>
      </c>
      <c r="W6058">
        <v>0</v>
      </c>
      <c r="X6058">
        <v>11.759938561045765</v>
      </c>
      <c r="Y6058">
        <v>0</v>
      </c>
      <c r="Z6058">
        <v>6.7454234594204507</v>
      </c>
      <c r="AA6058">
        <v>0</v>
      </c>
      <c r="AB6058">
        <v>8.1249338785512837</v>
      </c>
      <c r="AC6058">
        <v>0</v>
      </c>
      <c r="AD6058">
        <v>0</v>
      </c>
      <c r="AE6058">
        <v>26.630295899017497</v>
      </c>
    </row>
    <row r="6059" spans="1:31" x14ac:dyDescent="0.3">
      <c r="A6059">
        <v>2451185</v>
      </c>
      <c r="B6059">
        <v>1</v>
      </c>
      <c r="C6059" t="s">
        <v>80</v>
      </c>
      <c r="D6059" t="s">
        <v>96</v>
      </c>
      <c r="E6059" t="s">
        <v>173</v>
      </c>
      <c r="F6059" t="s">
        <v>17501</v>
      </c>
      <c r="G6059" t="s">
        <v>179</v>
      </c>
      <c r="H6059" t="s">
        <v>144</v>
      </c>
      <c r="I6059" t="s">
        <v>136</v>
      </c>
      <c r="J6059" t="s">
        <v>137</v>
      </c>
      <c r="K6059" t="s">
        <v>138</v>
      </c>
      <c r="L6059" t="s">
        <v>17502</v>
      </c>
      <c r="M6059" t="s">
        <v>17503</v>
      </c>
      <c r="N6059">
        <v>7.71</v>
      </c>
      <c r="O6059">
        <v>0</v>
      </c>
      <c r="P6059">
        <v>2</v>
      </c>
      <c r="Q6059">
        <v>0</v>
      </c>
      <c r="R6059">
        <v>0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4.5658390536968394</v>
      </c>
      <c r="Y6059">
        <v>0</v>
      </c>
      <c r="Z6059">
        <v>0</v>
      </c>
      <c r="AA6059">
        <v>0</v>
      </c>
      <c r="AB6059">
        <v>0</v>
      </c>
      <c r="AC6059">
        <v>0</v>
      </c>
      <c r="AD6059">
        <v>0</v>
      </c>
      <c r="AE6059">
        <v>4.5658390536968394</v>
      </c>
    </row>
    <row r="6060" spans="1:31" x14ac:dyDescent="0.3">
      <c r="A6060">
        <v>2451291</v>
      </c>
      <c r="B6060">
        <v>1</v>
      </c>
      <c r="C6060" t="s">
        <v>80</v>
      </c>
      <c r="D6060" t="s">
        <v>99</v>
      </c>
      <c r="E6060" t="s">
        <v>141</v>
      </c>
      <c r="F6060" t="s">
        <v>11245</v>
      </c>
      <c r="G6060" t="s">
        <v>1536</v>
      </c>
      <c r="H6060" t="s">
        <v>144</v>
      </c>
      <c r="I6060" t="s">
        <v>136</v>
      </c>
      <c r="J6060" t="s">
        <v>137</v>
      </c>
      <c r="K6060" t="s">
        <v>138</v>
      </c>
      <c r="L6060" t="s">
        <v>17504</v>
      </c>
      <c r="M6060" t="s">
        <v>17505</v>
      </c>
      <c r="N6060">
        <v>0.82222222199999995</v>
      </c>
      <c r="O6060">
        <v>0</v>
      </c>
      <c r="P6060">
        <v>98</v>
      </c>
      <c r="Q6060">
        <v>0</v>
      </c>
      <c r="R6060">
        <v>0</v>
      </c>
      <c r="S6060">
        <v>0</v>
      </c>
      <c r="T6060">
        <v>1</v>
      </c>
      <c r="U6060">
        <v>0</v>
      </c>
      <c r="V6060">
        <v>0</v>
      </c>
      <c r="W6060">
        <v>0</v>
      </c>
      <c r="X6060">
        <v>40.103844762551702</v>
      </c>
      <c r="Y6060">
        <v>0</v>
      </c>
      <c r="Z6060">
        <v>0</v>
      </c>
      <c r="AA6060">
        <v>0</v>
      </c>
      <c r="AB6060">
        <v>1.9333648531529176E-3</v>
      </c>
      <c r="AC6060">
        <v>0</v>
      </c>
      <c r="AD6060">
        <v>0</v>
      </c>
      <c r="AE6060">
        <v>40.105778127404854</v>
      </c>
    </row>
    <row r="6061" spans="1:31" x14ac:dyDescent="0.3">
      <c r="A6061">
        <v>2451139</v>
      </c>
      <c r="B6061">
        <v>1</v>
      </c>
      <c r="C6061" t="s">
        <v>81</v>
      </c>
      <c r="D6061" t="s">
        <v>120</v>
      </c>
      <c r="E6061" t="s">
        <v>147</v>
      </c>
      <c r="F6061" t="s">
        <v>17506</v>
      </c>
      <c r="G6061" t="s">
        <v>353</v>
      </c>
      <c r="H6061" t="s">
        <v>135</v>
      </c>
      <c r="I6061" t="s">
        <v>136</v>
      </c>
      <c r="J6061" t="s">
        <v>137</v>
      </c>
      <c r="K6061" t="s">
        <v>138</v>
      </c>
      <c r="L6061" t="s">
        <v>17507</v>
      </c>
      <c r="M6061" t="s">
        <v>17508</v>
      </c>
      <c r="N6061">
        <v>1.2102777769999999</v>
      </c>
      <c r="O6061">
        <v>2</v>
      </c>
      <c r="P6061">
        <v>493</v>
      </c>
      <c r="Q6061">
        <v>32</v>
      </c>
      <c r="R6061">
        <v>31</v>
      </c>
      <c r="S6061">
        <v>6</v>
      </c>
      <c r="T6061">
        <v>25</v>
      </c>
      <c r="U6061">
        <v>0</v>
      </c>
      <c r="V6061">
        <v>0</v>
      </c>
      <c r="W6061">
        <v>0.3736460599047306</v>
      </c>
      <c r="X6061">
        <v>94.8455004474189</v>
      </c>
      <c r="Y6061">
        <v>16.831691090000106</v>
      </c>
      <c r="Z6061">
        <v>1.6289717022085322</v>
      </c>
      <c r="AA6061">
        <v>30.470401062861974</v>
      </c>
      <c r="AB6061">
        <v>7.6194764239708146</v>
      </c>
      <c r="AC6061">
        <v>0</v>
      </c>
      <c r="AD6061">
        <v>0</v>
      </c>
      <c r="AE6061">
        <v>151.76968678636504</v>
      </c>
    </row>
    <row r="6062" spans="1:31" x14ac:dyDescent="0.3">
      <c r="A6062">
        <v>2451514</v>
      </c>
      <c r="B6062">
        <v>1</v>
      </c>
      <c r="C6062" t="s">
        <v>80</v>
      </c>
      <c r="D6062" t="s">
        <v>105</v>
      </c>
      <c r="E6062" t="s">
        <v>173</v>
      </c>
      <c r="F6062" t="s">
        <v>17509</v>
      </c>
      <c r="G6062" t="s">
        <v>219</v>
      </c>
      <c r="H6062" t="s">
        <v>144</v>
      </c>
      <c r="I6062" t="s">
        <v>136</v>
      </c>
      <c r="J6062" t="s">
        <v>3</v>
      </c>
      <c r="K6062" t="s">
        <v>138</v>
      </c>
      <c r="L6062" t="s">
        <v>17510</v>
      </c>
      <c r="M6062" t="s">
        <v>17511</v>
      </c>
      <c r="N6062">
        <v>3.3925000000000001</v>
      </c>
      <c r="O6062">
        <v>0</v>
      </c>
      <c r="P6062">
        <v>30</v>
      </c>
      <c r="Q6062">
        <v>0</v>
      </c>
      <c r="R6062">
        <v>0</v>
      </c>
      <c r="S6062">
        <v>0</v>
      </c>
      <c r="T6062">
        <v>1</v>
      </c>
      <c r="U6062">
        <v>0</v>
      </c>
      <c r="V6062">
        <v>0</v>
      </c>
      <c r="W6062">
        <v>0</v>
      </c>
      <c r="X6062">
        <v>20.765734804082367</v>
      </c>
      <c r="Y6062">
        <v>0</v>
      </c>
      <c r="Z6062">
        <v>0</v>
      </c>
      <c r="AA6062">
        <v>0</v>
      </c>
      <c r="AB6062">
        <v>2.0133140551236055</v>
      </c>
      <c r="AC6062">
        <v>0</v>
      </c>
      <c r="AD6062">
        <v>0</v>
      </c>
      <c r="AE6062">
        <v>22.779048859205972</v>
      </c>
    </row>
    <row r="6063" spans="1:31" x14ac:dyDescent="0.3">
      <c r="A6063">
        <v>2451371</v>
      </c>
      <c r="B6063">
        <v>1</v>
      </c>
      <c r="C6063" t="s">
        <v>80</v>
      </c>
      <c r="D6063" t="s">
        <v>84</v>
      </c>
      <c r="E6063" t="s">
        <v>132</v>
      </c>
      <c r="F6063" t="s">
        <v>2783</v>
      </c>
      <c r="G6063" t="s">
        <v>149</v>
      </c>
      <c r="H6063" t="s">
        <v>135</v>
      </c>
      <c r="I6063" t="s">
        <v>136</v>
      </c>
      <c r="J6063" t="s">
        <v>137</v>
      </c>
      <c r="K6063" t="s">
        <v>138</v>
      </c>
      <c r="L6063" t="s">
        <v>17512</v>
      </c>
      <c r="M6063" t="s">
        <v>17513</v>
      </c>
      <c r="N6063">
        <v>0.91388888800000001</v>
      </c>
      <c r="O6063">
        <v>8</v>
      </c>
      <c r="P6063">
        <v>1527</v>
      </c>
      <c r="Q6063">
        <v>13</v>
      </c>
      <c r="R6063">
        <v>297</v>
      </c>
      <c r="S6063">
        <v>33</v>
      </c>
      <c r="T6063">
        <v>268</v>
      </c>
      <c r="U6063">
        <v>1</v>
      </c>
      <c r="V6063">
        <v>0</v>
      </c>
      <c r="W6063">
        <v>4.9978728855568209</v>
      </c>
      <c r="X6063">
        <v>557.44287369094286</v>
      </c>
      <c r="Y6063">
        <v>15.557693265759708</v>
      </c>
      <c r="Z6063">
        <v>107.3714463094128</v>
      </c>
      <c r="AA6063">
        <v>172.89259818468821</v>
      </c>
      <c r="AB6063">
        <v>335.39816385876969</v>
      </c>
      <c r="AC6063">
        <v>30.348913936814931</v>
      </c>
      <c r="AD6063">
        <v>0</v>
      </c>
      <c r="AE6063">
        <v>1224.0095621319449</v>
      </c>
    </row>
    <row r="6064" spans="1:31" x14ac:dyDescent="0.3">
      <c r="A6064">
        <v>2451394</v>
      </c>
      <c r="B6064">
        <v>1</v>
      </c>
      <c r="C6064" t="s">
        <v>81</v>
      </c>
      <c r="D6064" t="s">
        <v>123</v>
      </c>
      <c r="E6064" t="s">
        <v>169</v>
      </c>
      <c r="F6064" t="s">
        <v>17514</v>
      </c>
      <c r="G6064" t="s">
        <v>149</v>
      </c>
      <c r="H6064" t="s">
        <v>135</v>
      </c>
      <c r="I6064" t="s">
        <v>136</v>
      </c>
      <c r="J6064" t="s">
        <v>137</v>
      </c>
      <c r="K6064" t="s">
        <v>138</v>
      </c>
      <c r="L6064" t="s">
        <v>17515</v>
      </c>
      <c r="M6064" t="s">
        <v>17516</v>
      </c>
      <c r="N6064">
        <v>1.4897222219999999</v>
      </c>
      <c r="O6064">
        <v>0</v>
      </c>
      <c r="P6064">
        <v>0</v>
      </c>
      <c r="Q6064">
        <v>3</v>
      </c>
      <c r="R6064">
        <v>1</v>
      </c>
      <c r="S6064">
        <v>9</v>
      </c>
      <c r="T6064">
        <v>0</v>
      </c>
      <c r="U6064">
        <v>2</v>
      </c>
      <c r="V6064">
        <v>0</v>
      </c>
      <c r="W6064">
        <v>0</v>
      </c>
      <c r="X6064">
        <v>0</v>
      </c>
      <c r="Y6064">
        <v>0.88687132248786105</v>
      </c>
      <c r="Z6064">
        <v>8.8186491498023392E-2</v>
      </c>
      <c r="AA6064">
        <v>141.84752285128212</v>
      </c>
      <c r="AB6064">
        <v>0</v>
      </c>
      <c r="AC6064">
        <v>567.43426680863809</v>
      </c>
      <c r="AD6064">
        <v>0</v>
      </c>
      <c r="AE6064">
        <v>710.25684747390608</v>
      </c>
    </row>
    <row r="6065" spans="1:31" x14ac:dyDescent="0.3">
      <c r="A6065">
        <v>2451726</v>
      </c>
      <c r="B6065">
        <v>1</v>
      </c>
      <c r="C6065" t="s">
        <v>80</v>
      </c>
      <c r="D6065" t="s">
        <v>84</v>
      </c>
      <c r="E6065" t="s">
        <v>141</v>
      </c>
      <c r="F6065" t="s">
        <v>1064</v>
      </c>
      <c r="G6065" t="s">
        <v>410</v>
      </c>
      <c r="H6065" t="s">
        <v>144</v>
      </c>
      <c r="I6065" t="s">
        <v>136</v>
      </c>
      <c r="J6065" t="s">
        <v>137</v>
      </c>
      <c r="K6065" t="s">
        <v>138</v>
      </c>
      <c r="L6065" t="s">
        <v>17517</v>
      </c>
      <c r="M6065" t="s">
        <v>17518</v>
      </c>
      <c r="N6065">
        <v>6.8336111109999997</v>
      </c>
      <c r="O6065">
        <v>0</v>
      </c>
      <c r="P6065">
        <v>25</v>
      </c>
      <c r="Q6065">
        <v>0</v>
      </c>
      <c r="R6065">
        <v>1</v>
      </c>
      <c r="S6065">
        <v>0</v>
      </c>
      <c r="T6065">
        <v>12</v>
      </c>
      <c r="U6065">
        <v>0</v>
      </c>
      <c r="V6065">
        <v>0</v>
      </c>
      <c r="W6065">
        <v>0</v>
      </c>
      <c r="X6065">
        <v>65.23167715302408</v>
      </c>
      <c r="Y6065">
        <v>0</v>
      </c>
      <c r="Z6065">
        <v>2.6473659974281589</v>
      </c>
      <c r="AA6065">
        <v>0</v>
      </c>
      <c r="AB6065">
        <v>76.73659819573551</v>
      </c>
      <c r="AC6065">
        <v>0</v>
      </c>
      <c r="AD6065">
        <v>0</v>
      </c>
      <c r="AE6065">
        <v>144.61564134618774</v>
      </c>
    </row>
    <row r="6066" spans="1:31" x14ac:dyDescent="0.3">
      <c r="A6066">
        <v>2451328</v>
      </c>
      <c r="B6066">
        <v>1</v>
      </c>
      <c r="C6066" t="s">
        <v>80</v>
      </c>
      <c r="D6066" t="s">
        <v>96</v>
      </c>
      <c r="E6066" t="s">
        <v>173</v>
      </c>
      <c r="F6066" t="s">
        <v>17519</v>
      </c>
      <c r="G6066" t="s">
        <v>239</v>
      </c>
      <c r="H6066" t="s">
        <v>144</v>
      </c>
      <c r="I6066" t="s">
        <v>136</v>
      </c>
      <c r="J6066" t="s">
        <v>137</v>
      </c>
      <c r="K6066" t="s">
        <v>138</v>
      </c>
      <c r="L6066" t="s">
        <v>17520</v>
      </c>
      <c r="M6066" t="s">
        <v>17521</v>
      </c>
      <c r="N6066">
        <v>8.238888888</v>
      </c>
      <c r="O6066">
        <v>0</v>
      </c>
      <c r="P6066">
        <v>7</v>
      </c>
      <c r="Q6066">
        <v>0</v>
      </c>
      <c r="R6066">
        <v>0</v>
      </c>
      <c r="S6066">
        <v>0</v>
      </c>
      <c r="T6066">
        <v>0</v>
      </c>
      <c r="U6066">
        <v>0</v>
      </c>
      <c r="V6066">
        <v>0</v>
      </c>
      <c r="W6066">
        <v>0</v>
      </c>
      <c r="X6066">
        <v>17.500795080073079</v>
      </c>
      <c r="Y6066">
        <v>0</v>
      </c>
      <c r="Z6066">
        <v>0</v>
      </c>
      <c r="AA6066">
        <v>0</v>
      </c>
      <c r="AB6066">
        <v>0</v>
      </c>
      <c r="AC6066">
        <v>0</v>
      </c>
      <c r="AD6066">
        <v>0</v>
      </c>
      <c r="AE6066">
        <v>17.500795080073079</v>
      </c>
    </row>
    <row r="6067" spans="1:31" x14ac:dyDescent="0.3">
      <c r="A6067">
        <v>2451414</v>
      </c>
      <c r="B6067">
        <v>1</v>
      </c>
      <c r="C6067" t="s">
        <v>80</v>
      </c>
      <c r="D6067" t="s">
        <v>91</v>
      </c>
      <c r="E6067" t="s">
        <v>173</v>
      </c>
      <c r="F6067" t="s">
        <v>17522</v>
      </c>
      <c r="G6067" t="s">
        <v>175</v>
      </c>
      <c r="H6067" t="s">
        <v>144</v>
      </c>
      <c r="I6067" t="s">
        <v>136</v>
      </c>
      <c r="J6067" t="s">
        <v>137</v>
      </c>
      <c r="K6067" t="s">
        <v>138</v>
      </c>
      <c r="L6067" t="s">
        <v>17523</v>
      </c>
      <c r="M6067" t="s">
        <v>17524</v>
      </c>
      <c r="N6067">
        <v>2.4647222219999998</v>
      </c>
      <c r="O6067">
        <v>0</v>
      </c>
      <c r="P6067">
        <v>0</v>
      </c>
      <c r="Q6067">
        <v>0</v>
      </c>
      <c r="R6067">
        <v>1</v>
      </c>
      <c r="S6067">
        <v>0</v>
      </c>
      <c r="T6067">
        <v>1</v>
      </c>
      <c r="U6067">
        <v>0</v>
      </c>
      <c r="V6067">
        <v>0</v>
      </c>
      <c r="W6067">
        <v>0</v>
      </c>
      <c r="X6067">
        <v>0</v>
      </c>
      <c r="Y6067">
        <v>0</v>
      </c>
      <c r="Z6067">
        <v>0.26139318189688121</v>
      </c>
      <c r="AA6067">
        <v>0</v>
      </c>
      <c r="AB6067">
        <v>4.5172685326412312</v>
      </c>
      <c r="AC6067">
        <v>0</v>
      </c>
      <c r="AD6067">
        <v>0</v>
      </c>
      <c r="AE6067">
        <v>4.7786617145381127</v>
      </c>
    </row>
    <row r="6068" spans="1:31" x14ac:dyDescent="0.3">
      <c r="A6068">
        <v>2451308</v>
      </c>
      <c r="B6068">
        <v>1</v>
      </c>
      <c r="C6068" t="s">
        <v>80</v>
      </c>
      <c r="D6068" t="s">
        <v>91</v>
      </c>
      <c r="E6068" t="s">
        <v>132</v>
      </c>
      <c r="F6068" t="s">
        <v>17525</v>
      </c>
      <c r="G6068" t="s">
        <v>149</v>
      </c>
      <c r="H6068" t="s">
        <v>135</v>
      </c>
      <c r="I6068" t="s">
        <v>136</v>
      </c>
      <c r="J6068" t="s">
        <v>137</v>
      </c>
      <c r="K6068" t="s">
        <v>138</v>
      </c>
      <c r="L6068" t="s">
        <v>17526</v>
      </c>
      <c r="M6068" t="s">
        <v>17527</v>
      </c>
      <c r="N6068">
        <v>2.9961111109999998</v>
      </c>
      <c r="O6068">
        <v>1</v>
      </c>
      <c r="P6068">
        <v>3</v>
      </c>
      <c r="Q6068">
        <v>5</v>
      </c>
      <c r="R6068">
        <v>13</v>
      </c>
      <c r="S6068">
        <v>2</v>
      </c>
      <c r="T6068">
        <v>2</v>
      </c>
      <c r="U6068">
        <v>0</v>
      </c>
      <c r="V6068">
        <v>0</v>
      </c>
      <c r="W6068">
        <v>1.2569347021381017</v>
      </c>
      <c r="X6068">
        <v>2.2122918425894778</v>
      </c>
      <c r="Y6068">
        <v>2.4484693196149294</v>
      </c>
      <c r="Z6068">
        <v>7.0556067657541313</v>
      </c>
      <c r="AA6068">
        <v>111.99454824057881</v>
      </c>
      <c r="AB6068">
        <v>0.80697810509399948</v>
      </c>
      <c r="AC6068">
        <v>0</v>
      </c>
      <c r="AD6068">
        <v>0</v>
      </c>
      <c r="AE6068">
        <v>125.77482897576945</v>
      </c>
    </row>
    <row r="6069" spans="1:31" x14ac:dyDescent="0.3">
      <c r="A6069">
        <v>2451663</v>
      </c>
      <c r="B6069">
        <v>1</v>
      </c>
      <c r="C6069" t="s">
        <v>80</v>
      </c>
      <c r="D6069" t="s">
        <v>97</v>
      </c>
      <c r="E6069" t="s">
        <v>182</v>
      </c>
      <c r="F6069" t="s">
        <v>17528</v>
      </c>
      <c r="G6069" t="s">
        <v>2554</v>
      </c>
      <c r="H6069" t="s">
        <v>144</v>
      </c>
      <c r="I6069" t="s">
        <v>136</v>
      </c>
      <c r="J6069" t="s">
        <v>137</v>
      </c>
      <c r="K6069" t="s">
        <v>138</v>
      </c>
      <c r="L6069" t="s">
        <v>17529</v>
      </c>
      <c r="M6069" t="s">
        <v>17530</v>
      </c>
      <c r="N6069">
        <v>0.37916666599999999</v>
      </c>
      <c r="O6069">
        <v>0</v>
      </c>
      <c r="P6069">
        <v>38</v>
      </c>
      <c r="Q6069">
        <v>0</v>
      </c>
      <c r="R6069">
        <v>1</v>
      </c>
      <c r="S6069">
        <v>0</v>
      </c>
      <c r="T6069">
        <v>8</v>
      </c>
      <c r="U6069">
        <v>0</v>
      </c>
      <c r="V6069">
        <v>0</v>
      </c>
      <c r="W6069">
        <v>0</v>
      </c>
      <c r="X6069">
        <v>5.9460123442826927</v>
      </c>
      <c r="Y6069">
        <v>0</v>
      </c>
      <c r="Z6069">
        <v>0</v>
      </c>
      <c r="AA6069">
        <v>0</v>
      </c>
      <c r="AB6069">
        <v>1.8082702034328888</v>
      </c>
      <c r="AC6069">
        <v>0</v>
      </c>
      <c r="AD6069">
        <v>0</v>
      </c>
      <c r="AE6069">
        <v>7.7542825477155812</v>
      </c>
    </row>
    <row r="6070" spans="1:31" x14ac:dyDescent="0.3">
      <c r="A6070">
        <v>2451165</v>
      </c>
      <c r="B6070">
        <v>1</v>
      </c>
      <c r="C6070" t="s">
        <v>80</v>
      </c>
      <c r="D6070" t="s">
        <v>96</v>
      </c>
      <c r="E6070" t="s">
        <v>182</v>
      </c>
      <c r="F6070" t="s">
        <v>17531</v>
      </c>
      <c r="G6070" t="s">
        <v>410</v>
      </c>
      <c r="H6070" t="s">
        <v>144</v>
      </c>
      <c r="I6070" t="s">
        <v>136</v>
      </c>
      <c r="J6070" t="s">
        <v>137</v>
      </c>
      <c r="K6070" t="s">
        <v>138</v>
      </c>
      <c r="L6070" t="s">
        <v>17532</v>
      </c>
      <c r="M6070" t="s">
        <v>17533</v>
      </c>
      <c r="N6070">
        <v>8.5636111110000002</v>
      </c>
      <c r="O6070">
        <v>0</v>
      </c>
      <c r="P6070">
        <v>4</v>
      </c>
      <c r="Q6070">
        <v>0</v>
      </c>
      <c r="R6070">
        <v>0</v>
      </c>
      <c r="S6070">
        <v>0</v>
      </c>
      <c r="T6070">
        <v>6</v>
      </c>
      <c r="U6070">
        <v>0</v>
      </c>
      <c r="V6070">
        <v>0</v>
      </c>
      <c r="W6070">
        <v>0</v>
      </c>
      <c r="X6070">
        <v>39.989016566056321</v>
      </c>
      <c r="Y6070">
        <v>0</v>
      </c>
      <c r="Z6070">
        <v>0</v>
      </c>
      <c r="AA6070">
        <v>0</v>
      </c>
      <c r="AB6070">
        <v>128.41746199637979</v>
      </c>
      <c r="AC6070">
        <v>0</v>
      </c>
      <c r="AD6070">
        <v>0</v>
      </c>
      <c r="AE6070">
        <v>168.40647856243612</v>
      </c>
    </row>
    <row r="6071" spans="1:31" x14ac:dyDescent="0.3">
      <c r="A6071">
        <v>2451706</v>
      </c>
      <c r="B6071">
        <v>1</v>
      </c>
      <c r="C6071" t="s">
        <v>81</v>
      </c>
      <c r="D6071" t="s">
        <v>112</v>
      </c>
      <c r="E6071" t="s">
        <v>173</v>
      </c>
      <c r="F6071" t="s">
        <v>17534</v>
      </c>
      <c r="G6071" t="s">
        <v>175</v>
      </c>
      <c r="H6071" t="s">
        <v>144</v>
      </c>
      <c r="I6071" t="s">
        <v>136</v>
      </c>
      <c r="J6071" t="s">
        <v>137</v>
      </c>
      <c r="K6071" t="s">
        <v>138</v>
      </c>
      <c r="L6071" t="s">
        <v>17535</v>
      </c>
      <c r="M6071" t="s">
        <v>17536</v>
      </c>
      <c r="N6071">
        <v>2</v>
      </c>
      <c r="O6071">
        <v>0</v>
      </c>
      <c r="P6071">
        <v>5</v>
      </c>
      <c r="Q6071">
        <v>0</v>
      </c>
      <c r="R6071">
        <v>0</v>
      </c>
      <c r="S6071">
        <v>0</v>
      </c>
      <c r="T6071">
        <v>0</v>
      </c>
      <c r="U6071">
        <v>0</v>
      </c>
      <c r="V6071">
        <v>0</v>
      </c>
      <c r="W6071">
        <v>0</v>
      </c>
      <c r="X6071">
        <v>2.8454365461250344</v>
      </c>
      <c r="Y6071">
        <v>0</v>
      </c>
      <c r="Z6071">
        <v>0</v>
      </c>
      <c r="AA6071">
        <v>0</v>
      </c>
      <c r="AB6071">
        <v>0</v>
      </c>
      <c r="AC6071">
        <v>0</v>
      </c>
      <c r="AD6071">
        <v>0</v>
      </c>
      <c r="AE6071">
        <v>2.8454365461250344</v>
      </c>
    </row>
    <row r="6072" spans="1:31" x14ac:dyDescent="0.3">
      <c r="A6072">
        <v>2451194</v>
      </c>
      <c r="B6072">
        <v>1</v>
      </c>
      <c r="C6072" t="s">
        <v>80</v>
      </c>
      <c r="D6072" t="s">
        <v>100</v>
      </c>
      <c r="E6072" t="s">
        <v>169</v>
      </c>
      <c r="F6072" t="s">
        <v>3598</v>
      </c>
      <c r="G6072" t="s">
        <v>161</v>
      </c>
      <c r="H6072" t="s">
        <v>135</v>
      </c>
      <c r="I6072" t="s">
        <v>136</v>
      </c>
      <c r="J6072" t="s">
        <v>137</v>
      </c>
      <c r="K6072" t="s">
        <v>162</v>
      </c>
      <c r="L6072" t="s">
        <v>17537</v>
      </c>
      <c r="M6072" t="s">
        <v>17538</v>
      </c>
      <c r="N6072">
        <v>8.4822222220000008</v>
      </c>
      <c r="O6072">
        <v>1</v>
      </c>
      <c r="P6072">
        <v>1428</v>
      </c>
      <c r="Q6072">
        <v>18</v>
      </c>
      <c r="R6072">
        <v>449</v>
      </c>
      <c r="S6072">
        <v>14</v>
      </c>
      <c r="T6072">
        <v>308</v>
      </c>
      <c r="U6072">
        <v>0</v>
      </c>
      <c r="V6072">
        <v>1</v>
      </c>
      <c r="W6072">
        <v>13.809996478200649</v>
      </c>
      <c r="X6072">
        <v>4104.7716651558812</v>
      </c>
      <c r="Y6072">
        <v>445.6817018042525</v>
      </c>
      <c r="Z6072">
        <v>1704.7484635740891</v>
      </c>
      <c r="AA6072">
        <v>849.11472044436516</v>
      </c>
      <c r="AB6072">
        <v>2310.8337691094212</v>
      </c>
      <c r="AC6072">
        <v>0</v>
      </c>
      <c r="AD6072">
        <v>31.101487665522065</v>
      </c>
      <c r="AE6072">
        <v>9460.0618042317328</v>
      </c>
    </row>
    <row r="6073" spans="1:31" x14ac:dyDescent="0.3">
      <c r="A6073">
        <v>2451526</v>
      </c>
      <c r="B6073">
        <v>1</v>
      </c>
      <c r="C6073" t="s">
        <v>80</v>
      </c>
      <c r="D6073" t="s">
        <v>85</v>
      </c>
      <c r="E6073" t="s">
        <v>141</v>
      </c>
      <c r="F6073" t="s">
        <v>17539</v>
      </c>
      <c r="G6073" t="s">
        <v>143</v>
      </c>
      <c r="H6073" t="s">
        <v>144</v>
      </c>
      <c r="I6073" t="s">
        <v>136</v>
      </c>
      <c r="J6073" t="s">
        <v>137</v>
      </c>
      <c r="K6073" t="s">
        <v>138</v>
      </c>
      <c r="L6073" t="s">
        <v>17540</v>
      </c>
      <c r="M6073" t="s">
        <v>17541</v>
      </c>
      <c r="N6073">
        <v>0.73833333300000004</v>
      </c>
      <c r="O6073">
        <v>0</v>
      </c>
      <c r="P6073">
        <v>30</v>
      </c>
      <c r="Q6073">
        <v>0</v>
      </c>
      <c r="R6073">
        <v>0</v>
      </c>
      <c r="S6073">
        <v>0</v>
      </c>
      <c r="T6073">
        <v>4</v>
      </c>
      <c r="U6073">
        <v>0</v>
      </c>
      <c r="V6073">
        <v>0</v>
      </c>
      <c r="W6073">
        <v>0</v>
      </c>
      <c r="X6073">
        <v>6.7606221823522734</v>
      </c>
      <c r="Y6073">
        <v>0</v>
      </c>
      <c r="Z6073">
        <v>0</v>
      </c>
      <c r="AA6073">
        <v>0</v>
      </c>
      <c r="AB6073">
        <v>0.26072051040525929</v>
      </c>
      <c r="AC6073">
        <v>0</v>
      </c>
      <c r="AD6073">
        <v>0</v>
      </c>
      <c r="AE6073">
        <v>7.0213426927575329</v>
      </c>
    </row>
    <row r="6074" spans="1:31" x14ac:dyDescent="0.3">
      <c r="A6074">
        <v>2451148</v>
      </c>
      <c r="B6074">
        <v>1</v>
      </c>
      <c r="C6074" t="s">
        <v>80</v>
      </c>
      <c r="D6074" t="s">
        <v>93</v>
      </c>
      <c r="E6074" t="s">
        <v>173</v>
      </c>
      <c r="F6074" t="s">
        <v>17542</v>
      </c>
      <c r="G6074" t="s">
        <v>461</v>
      </c>
      <c r="H6074" t="s">
        <v>144</v>
      </c>
      <c r="I6074" t="s">
        <v>136</v>
      </c>
      <c r="J6074" t="s">
        <v>137</v>
      </c>
      <c r="K6074" t="s">
        <v>138</v>
      </c>
      <c r="L6074" t="s">
        <v>17543</v>
      </c>
      <c r="M6074" t="s">
        <v>17544</v>
      </c>
      <c r="N6074">
        <v>3.9247222220000002</v>
      </c>
      <c r="O6074">
        <v>0</v>
      </c>
      <c r="P6074">
        <v>0</v>
      </c>
      <c r="Q6074">
        <v>0</v>
      </c>
      <c r="R6074">
        <v>0</v>
      </c>
      <c r="S6074">
        <v>0</v>
      </c>
      <c r="T6074">
        <v>1</v>
      </c>
      <c r="U6074">
        <v>0</v>
      </c>
      <c r="V6074">
        <v>0</v>
      </c>
      <c r="W6074">
        <v>0</v>
      </c>
      <c r="X6074">
        <v>0</v>
      </c>
      <c r="Y6074">
        <v>0</v>
      </c>
      <c r="Z6074">
        <v>0</v>
      </c>
      <c r="AA6074">
        <v>0</v>
      </c>
      <c r="AB6074">
        <v>5.0319554772152104</v>
      </c>
      <c r="AC6074">
        <v>0</v>
      </c>
      <c r="AD6074">
        <v>0</v>
      </c>
      <c r="AE6074">
        <v>5.0319554772152104</v>
      </c>
    </row>
    <row r="6075" spans="1:31" x14ac:dyDescent="0.3">
      <c r="A6075">
        <v>2451480</v>
      </c>
      <c r="B6075">
        <v>1</v>
      </c>
      <c r="C6075" t="s">
        <v>81</v>
      </c>
      <c r="D6075" t="s">
        <v>115</v>
      </c>
      <c r="E6075" t="s">
        <v>173</v>
      </c>
      <c r="F6075" t="s">
        <v>17545</v>
      </c>
      <c r="G6075" t="s">
        <v>179</v>
      </c>
      <c r="H6075" t="s">
        <v>144</v>
      </c>
      <c r="I6075" t="s">
        <v>136</v>
      </c>
      <c r="J6075" t="s">
        <v>137</v>
      </c>
      <c r="K6075" t="s">
        <v>138</v>
      </c>
      <c r="L6075" t="s">
        <v>17546</v>
      </c>
      <c r="M6075" t="s">
        <v>17547</v>
      </c>
      <c r="N6075">
        <v>1.606944444</v>
      </c>
      <c r="O6075">
        <v>0</v>
      </c>
      <c r="P6075">
        <v>1</v>
      </c>
      <c r="Q6075">
        <v>0</v>
      </c>
      <c r="R6075">
        <v>0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0.47528021239138496</v>
      </c>
      <c r="Y6075">
        <v>0</v>
      </c>
      <c r="Z6075">
        <v>0</v>
      </c>
      <c r="AA6075">
        <v>0</v>
      </c>
      <c r="AB6075">
        <v>0</v>
      </c>
      <c r="AC6075">
        <v>0</v>
      </c>
      <c r="AD6075">
        <v>0</v>
      </c>
      <c r="AE6075">
        <v>0.47528021239138496</v>
      </c>
    </row>
    <row r="6076" spans="1:31" x14ac:dyDescent="0.3">
      <c r="A6076">
        <v>2451672</v>
      </c>
      <c r="B6076">
        <v>1</v>
      </c>
      <c r="C6076" t="s">
        <v>80</v>
      </c>
      <c r="D6076" t="s">
        <v>106</v>
      </c>
      <c r="E6076" t="s">
        <v>141</v>
      </c>
      <c r="F6076" t="s">
        <v>4598</v>
      </c>
      <c r="G6076" t="s">
        <v>156</v>
      </c>
      <c r="H6076" t="s">
        <v>144</v>
      </c>
      <c r="I6076" t="s">
        <v>136</v>
      </c>
      <c r="J6076" t="s">
        <v>137</v>
      </c>
      <c r="K6076" t="s">
        <v>138</v>
      </c>
      <c r="L6076" t="s">
        <v>17548</v>
      </c>
      <c r="M6076" t="s">
        <v>17549</v>
      </c>
      <c r="N6076">
        <v>1.0838888879999999</v>
      </c>
      <c r="O6076">
        <v>0</v>
      </c>
      <c r="P6076">
        <v>105</v>
      </c>
      <c r="Q6076">
        <v>0</v>
      </c>
      <c r="R6076">
        <v>0</v>
      </c>
      <c r="S6076">
        <v>0</v>
      </c>
      <c r="T6076">
        <v>10</v>
      </c>
      <c r="U6076">
        <v>0</v>
      </c>
      <c r="V6076">
        <v>0</v>
      </c>
      <c r="W6076">
        <v>0</v>
      </c>
      <c r="X6076">
        <v>36.292026224156409</v>
      </c>
      <c r="Y6076">
        <v>0</v>
      </c>
      <c r="Z6076">
        <v>0</v>
      </c>
      <c r="AA6076">
        <v>0</v>
      </c>
      <c r="AB6076">
        <v>5.4000987137311798</v>
      </c>
      <c r="AC6076">
        <v>0</v>
      </c>
      <c r="AD6076">
        <v>0</v>
      </c>
      <c r="AE6076">
        <v>41.692124937887591</v>
      </c>
    </row>
    <row r="6077" spans="1:31" x14ac:dyDescent="0.3">
      <c r="A6077">
        <v>2451735</v>
      </c>
      <c r="B6077">
        <v>1</v>
      </c>
      <c r="C6077" t="s">
        <v>80</v>
      </c>
      <c r="D6077" t="s">
        <v>85</v>
      </c>
      <c r="E6077" t="s">
        <v>182</v>
      </c>
      <c r="F6077" t="s">
        <v>17550</v>
      </c>
      <c r="G6077" t="s">
        <v>143</v>
      </c>
      <c r="H6077" t="s">
        <v>144</v>
      </c>
      <c r="I6077" t="s">
        <v>136</v>
      </c>
      <c r="J6077" t="s">
        <v>137</v>
      </c>
      <c r="K6077" t="s">
        <v>138</v>
      </c>
      <c r="L6077" t="s">
        <v>17551</v>
      </c>
      <c r="M6077" t="s">
        <v>17552</v>
      </c>
      <c r="N6077">
        <v>0.180277777</v>
      </c>
      <c r="O6077">
        <v>0</v>
      </c>
      <c r="P6077">
        <v>178</v>
      </c>
      <c r="Q6077">
        <v>0</v>
      </c>
      <c r="R6077">
        <v>0</v>
      </c>
      <c r="S6077">
        <v>0</v>
      </c>
      <c r="T6077">
        <v>10</v>
      </c>
      <c r="U6077">
        <v>0</v>
      </c>
      <c r="V6077">
        <v>0</v>
      </c>
      <c r="W6077">
        <v>0</v>
      </c>
      <c r="X6077">
        <v>9.932059991074965</v>
      </c>
      <c r="Y6077">
        <v>0</v>
      </c>
      <c r="Z6077">
        <v>0</v>
      </c>
      <c r="AA6077">
        <v>0</v>
      </c>
      <c r="AB6077">
        <v>0.98579869029533729</v>
      </c>
      <c r="AC6077">
        <v>0</v>
      </c>
      <c r="AD6077">
        <v>0</v>
      </c>
      <c r="AE6077">
        <v>10.917858681370301</v>
      </c>
    </row>
    <row r="6078" spans="1:31" x14ac:dyDescent="0.3">
      <c r="A6078">
        <v>2451234</v>
      </c>
      <c r="B6078">
        <v>1</v>
      </c>
      <c r="C6078" t="s">
        <v>81</v>
      </c>
      <c r="D6078" t="s">
        <v>127</v>
      </c>
      <c r="E6078" t="s">
        <v>173</v>
      </c>
      <c r="F6078" t="s">
        <v>17553</v>
      </c>
      <c r="G6078" t="s">
        <v>175</v>
      </c>
      <c r="H6078" t="s">
        <v>144</v>
      </c>
      <c r="I6078" t="s">
        <v>136</v>
      </c>
      <c r="J6078" t="s">
        <v>137</v>
      </c>
      <c r="K6078" t="s">
        <v>138</v>
      </c>
      <c r="L6078" t="s">
        <v>17554</v>
      </c>
      <c r="M6078" t="s">
        <v>17555</v>
      </c>
      <c r="N6078">
        <v>6.7427777769999997</v>
      </c>
      <c r="O6078">
        <v>0</v>
      </c>
      <c r="P6078">
        <v>1</v>
      </c>
      <c r="Q6078">
        <v>0</v>
      </c>
      <c r="R6078">
        <v>2</v>
      </c>
      <c r="S6078">
        <v>0</v>
      </c>
      <c r="T6078">
        <v>0</v>
      </c>
      <c r="U6078">
        <v>0</v>
      </c>
      <c r="V6078">
        <v>0</v>
      </c>
      <c r="W6078">
        <v>0</v>
      </c>
      <c r="X6078">
        <v>5.1272827656589082E-3</v>
      </c>
      <c r="Y6078">
        <v>0</v>
      </c>
      <c r="Z6078">
        <v>9.3886920107758591</v>
      </c>
      <c r="AA6078">
        <v>0</v>
      </c>
      <c r="AB6078">
        <v>0</v>
      </c>
      <c r="AC6078">
        <v>0</v>
      </c>
      <c r="AD6078">
        <v>0</v>
      </c>
      <c r="AE6078">
        <v>9.3938192935415188</v>
      </c>
    </row>
    <row r="6079" spans="1:31" x14ac:dyDescent="0.3">
      <c r="A6079">
        <v>2451294</v>
      </c>
      <c r="B6079">
        <v>1</v>
      </c>
      <c r="C6079" t="s">
        <v>80</v>
      </c>
      <c r="D6079" t="s">
        <v>95</v>
      </c>
      <c r="E6079" t="s">
        <v>173</v>
      </c>
      <c r="F6079" t="s">
        <v>17556</v>
      </c>
      <c r="G6079" t="s">
        <v>175</v>
      </c>
      <c r="H6079" t="s">
        <v>144</v>
      </c>
      <c r="I6079" t="s">
        <v>136</v>
      </c>
      <c r="J6079" t="s">
        <v>137</v>
      </c>
      <c r="K6079" t="s">
        <v>138</v>
      </c>
      <c r="L6079" t="s">
        <v>17557</v>
      </c>
      <c r="M6079" t="s">
        <v>17558</v>
      </c>
      <c r="N6079">
        <v>4.4016666659999997</v>
      </c>
      <c r="O6079">
        <v>0</v>
      </c>
      <c r="P6079">
        <v>1</v>
      </c>
      <c r="Q6079">
        <v>0</v>
      </c>
      <c r="R6079">
        <v>0</v>
      </c>
      <c r="S6079">
        <v>0</v>
      </c>
      <c r="T6079">
        <v>0</v>
      </c>
      <c r="U6079">
        <v>0</v>
      </c>
      <c r="V6079">
        <v>0</v>
      </c>
      <c r="W6079">
        <v>0</v>
      </c>
      <c r="X6079">
        <v>0</v>
      </c>
      <c r="Y6079">
        <v>0</v>
      </c>
      <c r="Z6079">
        <v>0</v>
      </c>
      <c r="AA6079">
        <v>0</v>
      </c>
      <c r="AB6079">
        <v>0</v>
      </c>
      <c r="AC6079">
        <v>0</v>
      </c>
      <c r="AD6079">
        <v>0</v>
      </c>
      <c r="AE6079">
        <v>0</v>
      </c>
    </row>
    <row r="6080" spans="1:31" x14ac:dyDescent="0.3">
      <c r="A6080">
        <v>2451626</v>
      </c>
      <c r="B6080">
        <v>1</v>
      </c>
      <c r="C6080" t="s">
        <v>80</v>
      </c>
      <c r="D6080" t="s">
        <v>100</v>
      </c>
      <c r="E6080" t="s">
        <v>173</v>
      </c>
      <c r="F6080" t="s">
        <v>17559</v>
      </c>
      <c r="G6080" t="s">
        <v>461</v>
      </c>
      <c r="H6080" t="s">
        <v>144</v>
      </c>
      <c r="I6080" t="s">
        <v>136</v>
      </c>
      <c r="J6080" t="s">
        <v>137</v>
      </c>
      <c r="K6080" t="s">
        <v>138</v>
      </c>
      <c r="L6080" t="s">
        <v>17560</v>
      </c>
      <c r="M6080" t="s">
        <v>17561</v>
      </c>
      <c r="N6080">
        <v>3.534444444</v>
      </c>
      <c r="O6080">
        <v>0</v>
      </c>
      <c r="P6080">
        <v>22</v>
      </c>
      <c r="Q6080">
        <v>0</v>
      </c>
      <c r="R6080">
        <v>0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19.637676219094658</v>
      </c>
      <c r="Y6080">
        <v>0</v>
      </c>
      <c r="Z6080">
        <v>0</v>
      </c>
      <c r="AA6080">
        <v>0</v>
      </c>
      <c r="AB6080">
        <v>0</v>
      </c>
      <c r="AC6080">
        <v>0</v>
      </c>
      <c r="AD6080">
        <v>0</v>
      </c>
      <c r="AE6080">
        <v>19.637676219094658</v>
      </c>
    </row>
    <row r="6081" spans="1:31" x14ac:dyDescent="0.3">
      <c r="A6081">
        <v>2451440</v>
      </c>
      <c r="B6081">
        <v>1</v>
      </c>
      <c r="C6081" t="s">
        <v>80</v>
      </c>
      <c r="D6081" t="s">
        <v>110</v>
      </c>
      <c r="E6081" t="s">
        <v>169</v>
      </c>
      <c r="F6081" t="s">
        <v>17562</v>
      </c>
      <c r="G6081" t="s">
        <v>5071</v>
      </c>
      <c r="H6081" t="s">
        <v>135</v>
      </c>
      <c r="I6081" t="s">
        <v>136</v>
      </c>
      <c r="J6081" t="s">
        <v>137</v>
      </c>
      <c r="K6081" t="s">
        <v>138</v>
      </c>
      <c r="L6081" t="s">
        <v>17563</v>
      </c>
      <c r="M6081" t="s">
        <v>17564</v>
      </c>
      <c r="N6081">
        <v>1.3786111109999999</v>
      </c>
      <c r="O6081">
        <v>0</v>
      </c>
      <c r="P6081">
        <v>8906</v>
      </c>
      <c r="Q6081">
        <v>0</v>
      </c>
      <c r="R6081">
        <v>0</v>
      </c>
      <c r="S6081">
        <v>8</v>
      </c>
      <c r="T6081">
        <v>627</v>
      </c>
      <c r="U6081">
        <v>0</v>
      </c>
      <c r="V6081">
        <v>3</v>
      </c>
      <c r="W6081">
        <v>0</v>
      </c>
      <c r="X6081">
        <v>4931.7428100995303</v>
      </c>
      <c r="Y6081">
        <v>0</v>
      </c>
      <c r="Z6081">
        <v>0</v>
      </c>
      <c r="AA6081">
        <v>710.76884134457748</v>
      </c>
      <c r="AB6081">
        <v>1344.3937106469368</v>
      </c>
      <c r="AC6081">
        <v>0</v>
      </c>
      <c r="AD6081">
        <v>66.851325247930163</v>
      </c>
      <c r="AE6081">
        <v>7053.7566873389751</v>
      </c>
    </row>
    <row r="6082" spans="1:31" x14ac:dyDescent="0.3">
      <c r="A6082">
        <v>2451609</v>
      </c>
      <c r="B6082">
        <v>1</v>
      </c>
      <c r="C6082" t="s">
        <v>80</v>
      </c>
      <c r="D6082" t="s">
        <v>96</v>
      </c>
      <c r="E6082" t="s">
        <v>173</v>
      </c>
      <c r="F6082" t="s">
        <v>17565</v>
      </c>
      <c r="G6082" t="s">
        <v>461</v>
      </c>
      <c r="H6082" t="s">
        <v>144</v>
      </c>
      <c r="I6082" t="s">
        <v>136</v>
      </c>
      <c r="J6082" t="s">
        <v>137</v>
      </c>
      <c r="K6082" t="s">
        <v>138</v>
      </c>
      <c r="L6082" t="s">
        <v>17566</v>
      </c>
      <c r="M6082" t="s">
        <v>17567</v>
      </c>
      <c r="N6082">
        <v>5.9613888880000001</v>
      </c>
      <c r="O6082">
        <v>0</v>
      </c>
      <c r="P6082">
        <v>0</v>
      </c>
      <c r="Q6082">
        <v>0</v>
      </c>
      <c r="R6082">
        <v>1</v>
      </c>
      <c r="S6082">
        <v>0</v>
      </c>
      <c r="T6082">
        <v>0</v>
      </c>
      <c r="U6082">
        <v>0</v>
      </c>
      <c r="V6082">
        <v>0</v>
      </c>
      <c r="W6082">
        <v>0</v>
      </c>
      <c r="X6082">
        <v>0</v>
      </c>
      <c r="Y6082">
        <v>0</v>
      </c>
      <c r="Z6082">
        <v>0</v>
      </c>
      <c r="AA6082">
        <v>0</v>
      </c>
      <c r="AB6082">
        <v>0</v>
      </c>
      <c r="AC6082">
        <v>0</v>
      </c>
      <c r="AD6082">
        <v>0</v>
      </c>
      <c r="AE6082">
        <v>0</v>
      </c>
    </row>
    <row r="6083" spans="1:31" x14ac:dyDescent="0.3">
      <c r="A6083">
        <v>2451254</v>
      </c>
      <c r="B6083">
        <v>1</v>
      </c>
      <c r="C6083" t="s">
        <v>80</v>
      </c>
      <c r="D6083" t="s">
        <v>96</v>
      </c>
      <c r="E6083" t="s">
        <v>147</v>
      </c>
      <c r="F6083" t="s">
        <v>17568</v>
      </c>
      <c r="G6083" t="s">
        <v>226</v>
      </c>
      <c r="H6083" t="s">
        <v>135</v>
      </c>
      <c r="I6083" t="s">
        <v>136</v>
      </c>
      <c r="J6083" t="s">
        <v>137</v>
      </c>
      <c r="K6083" t="s">
        <v>162</v>
      </c>
      <c r="L6083" t="s">
        <v>17569</v>
      </c>
      <c r="M6083" t="s">
        <v>17570</v>
      </c>
      <c r="N6083">
        <v>6.187777777</v>
      </c>
      <c r="O6083">
        <v>0</v>
      </c>
      <c r="P6083">
        <v>824</v>
      </c>
      <c r="Q6083">
        <v>0</v>
      </c>
      <c r="R6083">
        <v>0</v>
      </c>
      <c r="S6083">
        <v>2</v>
      </c>
      <c r="T6083">
        <v>83</v>
      </c>
      <c r="U6083">
        <v>0</v>
      </c>
      <c r="V6083">
        <v>0</v>
      </c>
      <c r="W6083">
        <v>0</v>
      </c>
      <c r="X6083">
        <v>2037.1315567101842</v>
      </c>
      <c r="Y6083">
        <v>0</v>
      </c>
      <c r="Z6083">
        <v>0</v>
      </c>
      <c r="AA6083">
        <v>95.195032955709181</v>
      </c>
      <c r="AB6083">
        <v>915.98945916482376</v>
      </c>
      <c r="AC6083">
        <v>0</v>
      </c>
      <c r="AD6083">
        <v>0</v>
      </c>
      <c r="AE6083">
        <v>3048.3160488307176</v>
      </c>
    </row>
    <row r="6084" spans="1:31" x14ac:dyDescent="0.3">
      <c r="A6084">
        <v>2451231</v>
      </c>
      <c r="B6084">
        <v>1</v>
      </c>
      <c r="C6084" t="s">
        <v>81</v>
      </c>
      <c r="D6084" t="s">
        <v>114</v>
      </c>
      <c r="E6084" t="s">
        <v>173</v>
      </c>
      <c r="F6084" t="s">
        <v>17571</v>
      </c>
      <c r="G6084" t="s">
        <v>175</v>
      </c>
      <c r="H6084" t="s">
        <v>144</v>
      </c>
      <c r="I6084" t="s">
        <v>136</v>
      </c>
      <c r="J6084" t="s">
        <v>137</v>
      </c>
      <c r="K6084" t="s">
        <v>138</v>
      </c>
      <c r="L6084" t="s">
        <v>17572</v>
      </c>
      <c r="M6084" t="s">
        <v>17573</v>
      </c>
      <c r="N6084">
        <v>4.1344444439999997</v>
      </c>
      <c r="O6084">
        <v>0</v>
      </c>
      <c r="P6084">
        <v>1</v>
      </c>
      <c r="Q6084">
        <v>0</v>
      </c>
      <c r="R6084">
        <v>0</v>
      </c>
      <c r="S6084">
        <v>0</v>
      </c>
      <c r="T6084">
        <v>0</v>
      </c>
      <c r="U6084">
        <v>0</v>
      </c>
      <c r="V6084">
        <v>0</v>
      </c>
      <c r="W6084">
        <v>0</v>
      </c>
      <c r="X6084">
        <v>1.776787848354922</v>
      </c>
      <c r="Y6084">
        <v>0</v>
      </c>
      <c r="Z6084">
        <v>0</v>
      </c>
      <c r="AA6084">
        <v>0</v>
      </c>
      <c r="AB6084">
        <v>0</v>
      </c>
      <c r="AC6084">
        <v>0</v>
      </c>
      <c r="AD6084">
        <v>0</v>
      </c>
      <c r="AE6084">
        <v>1.776787848354922</v>
      </c>
    </row>
    <row r="6085" spans="1:31" x14ac:dyDescent="0.3">
      <c r="A6085">
        <v>2451154</v>
      </c>
      <c r="B6085">
        <v>1</v>
      </c>
      <c r="C6085" t="s">
        <v>81</v>
      </c>
      <c r="D6085" t="s">
        <v>113</v>
      </c>
      <c r="E6085" t="s">
        <v>173</v>
      </c>
      <c r="F6085" t="s">
        <v>17574</v>
      </c>
      <c r="G6085" t="s">
        <v>179</v>
      </c>
      <c r="H6085" t="s">
        <v>144</v>
      </c>
      <c r="I6085" t="s">
        <v>136</v>
      </c>
      <c r="J6085" t="s">
        <v>137</v>
      </c>
      <c r="K6085" t="s">
        <v>138</v>
      </c>
      <c r="L6085" t="s">
        <v>17575</v>
      </c>
      <c r="M6085" t="s">
        <v>17576</v>
      </c>
      <c r="N6085">
        <v>1.2424999999999999</v>
      </c>
      <c r="O6085">
        <v>0</v>
      </c>
      <c r="P6085">
        <v>0</v>
      </c>
      <c r="Q6085">
        <v>0</v>
      </c>
      <c r="R6085">
        <v>0</v>
      </c>
      <c r="S6085">
        <v>0</v>
      </c>
      <c r="T6085">
        <v>1</v>
      </c>
      <c r="U6085">
        <v>0</v>
      </c>
      <c r="V6085">
        <v>0</v>
      </c>
      <c r="W6085">
        <v>0</v>
      </c>
      <c r="X6085">
        <v>0</v>
      </c>
      <c r="Y6085">
        <v>0</v>
      </c>
      <c r="Z6085">
        <v>0</v>
      </c>
      <c r="AA6085">
        <v>0</v>
      </c>
      <c r="AB6085">
        <v>8.792079881878232</v>
      </c>
      <c r="AC6085">
        <v>0</v>
      </c>
      <c r="AD6085">
        <v>0</v>
      </c>
      <c r="AE6085">
        <v>8.792079881878232</v>
      </c>
    </row>
    <row r="6086" spans="1:31" x14ac:dyDescent="0.3">
      <c r="A6086">
        <v>2451423</v>
      </c>
      <c r="B6086">
        <v>1</v>
      </c>
      <c r="C6086" t="s">
        <v>80</v>
      </c>
      <c r="D6086" t="s">
        <v>98</v>
      </c>
      <c r="E6086" t="s">
        <v>141</v>
      </c>
      <c r="F6086" t="s">
        <v>5605</v>
      </c>
      <c r="G6086" t="s">
        <v>156</v>
      </c>
      <c r="H6086" t="s">
        <v>144</v>
      </c>
      <c r="I6086" t="s">
        <v>136</v>
      </c>
      <c r="J6086" t="s">
        <v>137</v>
      </c>
      <c r="K6086" t="s">
        <v>138</v>
      </c>
      <c r="L6086" t="s">
        <v>17577</v>
      </c>
      <c r="M6086" t="s">
        <v>17578</v>
      </c>
      <c r="N6086">
        <v>0.92194444399999997</v>
      </c>
      <c r="O6086">
        <v>0</v>
      </c>
      <c r="P6086">
        <v>0</v>
      </c>
      <c r="Q6086">
        <v>0</v>
      </c>
      <c r="R6086">
        <v>1</v>
      </c>
      <c r="S6086">
        <v>0</v>
      </c>
      <c r="T6086">
        <v>4</v>
      </c>
      <c r="U6086">
        <v>0</v>
      </c>
      <c r="V6086">
        <v>0</v>
      </c>
      <c r="W6086">
        <v>0</v>
      </c>
      <c r="X6086">
        <v>0</v>
      </c>
      <c r="Y6086">
        <v>0</v>
      </c>
      <c r="Z6086">
        <v>0.51310282576616273</v>
      </c>
      <c r="AA6086">
        <v>0</v>
      </c>
      <c r="AB6086">
        <v>3.5874411691966657</v>
      </c>
      <c r="AC6086">
        <v>0</v>
      </c>
      <c r="AD6086">
        <v>0</v>
      </c>
      <c r="AE6086">
        <v>4.1005439949628286</v>
      </c>
    </row>
    <row r="6087" spans="1:31" x14ac:dyDescent="0.3">
      <c r="A6087">
        <v>2451211</v>
      </c>
      <c r="B6087">
        <v>1</v>
      </c>
      <c r="C6087" t="s">
        <v>80</v>
      </c>
      <c r="D6087" t="s">
        <v>93</v>
      </c>
      <c r="E6087" t="s">
        <v>132</v>
      </c>
      <c r="F6087" t="s">
        <v>15291</v>
      </c>
      <c r="G6087" t="s">
        <v>2409</v>
      </c>
      <c r="H6087" t="s">
        <v>135</v>
      </c>
      <c r="I6087" t="s">
        <v>136</v>
      </c>
      <c r="J6087" t="s">
        <v>137</v>
      </c>
      <c r="K6087" t="s">
        <v>162</v>
      </c>
      <c r="L6087" t="s">
        <v>17579</v>
      </c>
      <c r="M6087" t="s">
        <v>17580</v>
      </c>
      <c r="N6087">
        <v>1.2638888880000001</v>
      </c>
      <c r="O6087">
        <v>1</v>
      </c>
      <c r="P6087">
        <v>279</v>
      </c>
      <c r="Q6087">
        <v>20</v>
      </c>
      <c r="R6087">
        <v>111</v>
      </c>
      <c r="S6087">
        <v>4</v>
      </c>
      <c r="T6087">
        <v>70</v>
      </c>
      <c r="U6087">
        <v>0</v>
      </c>
      <c r="V6087">
        <v>0</v>
      </c>
      <c r="W6087">
        <v>1.4713769706490494</v>
      </c>
      <c r="X6087">
        <v>88.521405381195208</v>
      </c>
      <c r="Y6087">
        <v>108.41511125593948</v>
      </c>
      <c r="Z6087">
        <v>97.46202008404029</v>
      </c>
      <c r="AA6087">
        <v>58.518183328211911</v>
      </c>
      <c r="AB6087">
        <v>97.337897768624515</v>
      </c>
      <c r="AC6087">
        <v>0</v>
      </c>
      <c r="AD6087">
        <v>0</v>
      </c>
      <c r="AE6087">
        <v>451.7259947886605</v>
      </c>
    </row>
    <row r="6088" spans="1:31" x14ac:dyDescent="0.3">
      <c r="A6088">
        <v>2451709</v>
      </c>
      <c r="B6088">
        <v>1</v>
      </c>
      <c r="C6088" t="s">
        <v>80</v>
      </c>
      <c r="D6088" t="s">
        <v>83</v>
      </c>
      <c r="E6088" t="s">
        <v>173</v>
      </c>
      <c r="F6088" t="s">
        <v>17581</v>
      </c>
      <c r="G6088" t="s">
        <v>175</v>
      </c>
      <c r="H6088" t="s">
        <v>144</v>
      </c>
      <c r="I6088" t="s">
        <v>136</v>
      </c>
      <c r="J6088" t="s">
        <v>137</v>
      </c>
      <c r="K6088" t="s">
        <v>138</v>
      </c>
      <c r="L6088" t="s">
        <v>17582</v>
      </c>
      <c r="M6088" t="s">
        <v>17583</v>
      </c>
      <c r="N6088">
        <v>2.3438888879999999</v>
      </c>
      <c r="O6088">
        <v>0</v>
      </c>
      <c r="P6088">
        <v>2</v>
      </c>
      <c r="Q6088">
        <v>0</v>
      </c>
      <c r="R6088">
        <v>0</v>
      </c>
      <c r="S6088">
        <v>0</v>
      </c>
      <c r="T6088">
        <v>0</v>
      </c>
      <c r="U6088">
        <v>0</v>
      </c>
      <c r="V6088">
        <v>0</v>
      </c>
      <c r="W6088">
        <v>0</v>
      </c>
      <c r="X6088">
        <v>0.90124544470962187</v>
      </c>
      <c r="Y6088">
        <v>0</v>
      </c>
      <c r="Z6088">
        <v>0</v>
      </c>
      <c r="AA6088">
        <v>0</v>
      </c>
      <c r="AB6088">
        <v>0</v>
      </c>
      <c r="AC6088">
        <v>0</v>
      </c>
      <c r="AD6088">
        <v>0</v>
      </c>
      <c r="AE6088">
        <v>0.90124544470962187</v>
      </c>
    </row>
    <row r="6089" spans="1:31" x14ac:dyDescent="0.3">
      <c r="A6089">
        <v>2451692</v>
      </c>
      <c r="B6089">
        <v>1</v>
      </c>
      <c r="C6089" t="s">
        <v>80</v>
      </c>
      <c r="D6089" t="s">
        <v>95</v>
      </c>
      <c r="E6089" t="s">
        <v>141</v>
      </c>
      <c r="F6089" t="s">
        <v>6975</v>
      </c>
      <c r="G6089" t="s">
        <v>143</v>
      </c>
      <c r="H6089" t="s">
        <v>144</v>
      </c>
      <c r="I6089" t="s">
        <v>136</v>
      </c>
      <c r="J6089" t="s">
        <v>137</v>
      </c>
      <c r="K6089" t="s">
        <v>138</v>
      </c>
      <c r="L6089" t="s">
        <v>17584</v>
      </c>
      <c r="M6089" t="s">
        <v>17585</v>
      </c>
      <c r="N6089">
        <v>1.0738888879999999</v>
      </c>
      <c r="O6089">
        <v>0</v>
      </c>
      <c r="P6089">
        <v>44</v>
      </c>
      <c r="Q6089">
        <v>0</v>
      </c>
      <c r="R6089">
        <v>0</v>
      </c>
      <c r="S6089">
        <v>0</v>
      </c>
      <c r="T6089">
        <v>13</v>
      </c>
      <c r="U6089">
        <v>0</v>
      </c>
      <c r="V6089">
        <v>0</v>
      </c>
      <c r="W6089">
        <v>0</v>
      </c>
      <c r="X6089">
        <v>15.708257761771405</v>
      </c>
      <c r="Y6089">
        <v>0</v>
      </c>
      <c r="Z6089">
        <v>0</v>
      </c>
      <c r="AA6089">
        <v>0</v>
      </c>
      <c r="AB6089">
        <v>5.9582220029799959</v>
      </c>
      <c r="AC6089">
        <v>0</v>
      </c>
      <c r="AD6089">
        <v>0</v>
      </c>
      <c r="AE6089">
        <v>21.666479764751401</v>
      </c>
    </row>
    <row r="6090" spans="1:31" x14ac:dyDescent="0.3">
      <c r="A6090">
        <v>2451151</v>
      </c>
      <c r="B6090">
        <v>1</v>
      </c>
      <c r="C6090" t="s">
        <v>81</v>
      </c>
      <c r="D6090" t="s">
        <v>114</v>
      </c>
      <c r="E6090" t="s">
        <v>141</v>
      </c>
      <c r="F6090" t="s">
        <v>17586</v>
      </c>
      <c r="G6090" t="s">
        <v>156</v>
      </c>
      <c r="H6090" t="s">
        <v>144</v>
      </c>
      <c r="I6090" t="s">
        <v>136</v>
      </c>
      <c r="J6090" t="s">
        <v>137</v>
      </c>
      <c r="K6090" t="s">
        <v>138</v>
      </c>
      <c r="L6090" t="s">
        <v>17587</v>
      </c>
      <c r="M6090" t="s">
        <v>17588</v>
      </c>
      <c r="N6090">
        <v>1.3266666659999999</v>
      </c>
      <c r="O6090">
        <v>0</v>
      </c>
      <c r="P6090">
        <v>0</v>
      </c>
      <c r="Q6090">
        <v>0</v>
      </c>
      <c r="R6090">
        <v>2</v>
      </c>
      <c r="S6090">
        <v>0</v>
      </c>
      <c r="T6090">
        <v>0</v>
      </c>
      <c r="U6090">
        <v>0</v>
      </c>
      <c r="V6090">
        <v>0</v>
      </c>
      <c r="W6090">
        <v>0</v>
      </c>
      <c r="X6090">
        <v>0</v>
      </c>
      <c r="Y6090">
        <v>0</v>
      </c>
      <c r="Z6090">
        <v>1.9527476340316137</v>
      </c>
      <c r="AA6090">
        <v>0</v>
      </c>
      <c r="AB6090">
        <v>0</v>
      </c>
      <c r="AC6090">
        <v>0</v>
      </c>
      <c r="AD6090">
        <v>0</v>
      </c>
      <c r="AE6090">
        <v>1.9527476340316137</v>
      </c>
    </row>
    <row r="6091" spans="1:31" x14ac:dyDescent="0.3">
      <c r="A6091">
        <v>2451377</v>
      </c>
      <c r="B6091">
        <v>1</v>
      </c>
      <c r="C6091" t="s">
        <v>80</v>
      </c>
      <c r="D6091" t="s">
        <v>103</v>
      </c>
      <c r="E6091" t="s">
        <v>173</v>
      </c>
      <c r="F6091" t="s">
        <v>17589</v>
      </c>
      <c r="G6091" t="s">
        <v>175</v>
      </c>
      <c r="H6091" t="s">
        <v>144</v>
      </c>
      <c r="I6091" t="s">
        <v>136</v>
      </c>
      <c r="J6091" t="s">
        <v>137</v>
      </c>
      <c r="K6091" t="s">
        <v>138</v>
      </c>
      <c r="L6091" t="s">
        <v>17590</v>
      </c>
      <c r="M6091" t="s">
        <v>17591</v>
      </c>
      <c r="N6091">
        <v>0.81083333300000004</v>
      </c>
      <c r="O6091">
        <v>0</v>
      </c>
      <c r="P6091">
        <v>2</v>
      </c>
      <c r="Q6091">
        <v>0</v>
      </c>
      <c r="R6091">
        <v>0</v>
      </c>
      <c r="S6091">
        <v>0</v>
      </c>
      <c r="T6091">
        <v>0</v>
      </c>
      <c r="U6091">
        <v>0</v>
      </c>
      <c r="V6091">
        <v>0</v>
      </c>
      <c r="W6091">
        <v>0</v>
      </c>
      <c r="X6091">
        <v>0.43567175145156201</v>
      </c>
      <c r="Y6091">
        <v>0</v>
      </c>
      <c r="Z6091">
        <v>0</v>
      </c>
      <c r="AA6091">
        <v>0</v>
      </c>
      <c r="AB6091">
        <v>0</v>
      </c>
      <c r="AC6091">
        <v>0</v>
      </c>
      <c r="AD6091">
        <v>0</v>
      </c>
      <c r="AE6091">
        <v>0.43567175145156201</v>
      </c>
    </row>
    <row r="6092" spans="1:31" x14ac:dyDescent="0.3">
      <c r="A6092">
        <v>2451778</v>
      </c>
      <c r="B6092">
        <v>1</v>
      </c>
      <c r="C6092" t="s">
        <v>80</v>
      </c>
      <c r="D6092" t="s">
        <v>96</v>
      </c>
      <c r="E6092" t="s">
        <v>173</v>
      </c>
      <c r="F6092" t="s">
        <v>17592</v>
      </c>
      <c r="G6092" t="s">
        <v>461</v>
      </c>
      <c r="H6092" t="s">
        <v>144</v>
      </c>
      <c r="I6092" t="s">
        <v>136</v>
      </c>
      <c r="J6092" t="s">
        <v>137</v>
      </c>
      <c r="K6092" t="s">
        <v>138</v>
      </c>
      <c r="L6092" t="s">
        <v>17593</v>
      </c>
      <c r="M6092" t="s">
        <v>17594</v>
      </c>
      <c r="N6092">
        <v>2.060277777</v>
      </c>
      <c r="O6092">
        <v>0</v>
      </c>
      <c r="P6092">
        <v>1</v>
      </c>
      <c r="Q6092">
        <v>0</v>
      </c>
      <c r="R6092">
        <v>0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9.1703561959235347E-2</v>
      </c>
      <c r="Y6092">
        <v>0</v>
      </c>
      <c r="Z6092">
        <v>0</v>
      </c>
      <c r="AA6092">
        <v>0</v>
      </c>
      <c r="AB6092">
        <v>0</v>
      </c>
      <c r="AC6092">
        <v>0</v>
      </c>
      <c r="AD6092">
        <v>0</v>
      </c>
      <c r="AE6092">
        <v>9.1703561959235347E-2</v>
      </c>
    </row>
    <row r="6093" spans="1:31" x14ac:dyDescent="0.3">
      <c r="A6093">
        <v>2451237</v>
      </c>
      <c r="B6093">
        <v>1</v>
      </c>
      <c r="C6093" t="s">
        <v>80</v>
      </c>
      <c r="D6093" t="s">
        <v>110</v>
      </c>
      <c r="E6093" t="s">
        <v>173</v>
      </c>
      <c r="F6093" t="s">
        <v>17595</v>
      </c>
      <c r="G6093" t="s">
        <v>219</v>
      </c>
      <c r="H6093" t="s">
        <v>144</v>
      </c>
      <c r="I6093" t="s">
        <v>136</v>
      </c>
      <c r="J6093" t="s">
        <v>3</v>
      </c>
      <c r="K6093" t="s">
        <v>138</v>
      </c>
      <c r="L6093" t="s">
        <v>17596</v>
      </c>
      <c r="M6093" t="s">
        <v>17597</v>
      </c>
      <c r="N6093">
        <v>5.159444444</v>
      </c>
      <c r="O6093">
        <v>0</v>
      </c>
      <c r="P6093">
        <v>2</v>
      </c>
      <c r="Q6093">
        <v>0</v>
      </c>
      <c r="R6093">
        <v>0</v>
      </c>
      <c r="S6093">
        <v>0</v>
      </c>
      <c r="T6093">
        <v>0</v>
      </c>
      <c r="U6093">
        <v>0</v>
      </c>
      <c r="V6093">
        <v>0</v>
      </c>
      <c r="W6093">
        <v>0</v>
      </c>
      <c r="X6093">
        <v>4.0257105511335292</v>
      </c>
      <c r="Y6093">
        <v>0</v>
      </c>
      <c r="Z6093">
        <v>0</v>
      </c>
      <c r="AA6093">
        <v>0</v>
      </c>
      <c r="AB6093">
        <v>0</v>
      </c>
      <c r="AC6093">
        <v>0</v>
      </c>
      <c r="AD6093">
        <v>0</v>
      </c>
      <c r="AE6093">
        <v>4.0257105511335292</v>
      </c>
    </row>
    <row r="6094" spans="1:31" x14ac:dyDescent="0.3">
      <c r="A6094">
        <v>2451775</v>
      </c>
      <c r="B6094">
        <v>1</v>
      </c>
      <c r="C6094" t="s">
        <v>80</v>
      </c>
      <c r="D6094" t="s">
        <v>96</v>
      </c>
      <c r="E6094" t="s">
        <v>147</v>
      </c>
      <c r="F6094" t="s">
        <v>4858</v>
      </c>
      <c r="G6094" t="s">
        <v>143</v>
      </c>
      <c r="H6094" t="s">
        <v>135</v>
      </c>
      <c r="I6094" t="s">
        <v>136</v>
      </c>
      <c r="J6094" t="s">
        <v>137</v>
      </c>
      <c r="K6094" t="s">
        <v>138</v>
      </c>
      <c r="L6094" t="s">
        <v>17598</v>
      </c>
      <c r="M6094" t="s">
        <v>17599</v>
      </c>
      <c r="N6094">
        <v>0.443611111</v>
      </c>
      <c r="O6094">
        <v>0</v>
      </c>
      <c r="P6094">
        <v>403</v>
      </c>
      <c r="Q6094">
        <v>0</v>
      </c>
      <c r="R6094">
        <v>0</v>
      </c>
      <c r="S6094">
        <v>7</v>
      </c>
      <c r="T6094">
        <v>15</v>
      </c>
      <c r="U6094">
        <v>0</v>
      </c>
      <c r="V6094">
        <v>0</v>
      </c>
      <c r="W6094">
        <v>0</v>
      </c>
      <c r="X6094">
        <v>37.123380288794884</v>
      </c>
      <c r="Y6094">
        <v>0</v>
      </c>
      <c r="Z6094">
        <v>0</v>
      </c>
      <c r="AA6094">
        <v>13.877269296790807</v>
      </c>
      <c r="AB6094">
        <v>4.6413986116277632</v>
      </c>
      <c r="AC6094">
        <v>0</v>
      </c>
      <c r="AD6094">
        <v>0</v>
      </c>
      <c r="AE6094">
        <v>55.642048197213455</v>
      </c>
    </row>
    <row r="6095" spans="1:31" x14ac:dyDescent="0.3">
      <c r="A6095">
        <v>2451251</v>
      </c>
      <c r="B6095">
        <v>1</v>
      </c>
      <c r="C6095" t="s">
        <v>80</v>
      </c>
      <c r="D6095" t="s">
        <v>94</v>
      </c>
      <c r="E6095" t="s">
        <v>147</v>
      </c>
      <c r="F6095" t="s">
        <v>17600</v>
      </c>
      <c r="G6095" t="s">
        <v>226</v>
      </c>
      <c r="H6095" t="s">
        <v>135</v>
      </c>
      <c r="I6095" t="s">
        <v>136</v>
      </c>
      <c r="J6095" t="s">
        <v>137</v>
      </c>
      <c r="K6095" t="s">
        <v>162</v>
      </c>
      <c r="L6095" t="s">
        <v>17601</v>
      </c>
      <c r="M6095" t="s">
        <v>17602</v>
      </c>
      <c r="N6095">
        <v>7.3402777769999998</v>
      </c>
      <c r="O6095">
        <v>0</v>
      </c>
      <c r="P6095">
        <v>237</v>
      </c>
      <c r="Q6095">
        <v>0</v>
      </c>
      <c r="R6095">
        <v>0</v>
      </c>
      <c r="S6095">
        <v>0</v>
      </c>
      <c r="T6095">
        <v>15</v>
      </c>
      <c r="U6095">
        <v>0</v>
      </c>
      <c r="V6095">
        <v>0</v>
      </c>
      <c r="W6095">
        <v>0</v>
      </c>
      <c r="X6095">
        <v>455.98333689851773</v>
      </c>
      <c r="Y6095">
        <v>0</v>
      </c>
      <c r="Z6095">
        <v>0</v>
      </c>
      <c r="AA6095">
        <v>0</v>
      </c>
      <c r="AB6095">
        <v>152.95249308692851</v>
      </c>
      <c r="AC6095">
        <v>0</v>
      </c>
      <c r="AD6095">
        <v>0</v>
      </c>
      <c r="AE6095">
        <v>608.93582998544628</v>
      </c>
    </row>
    <row r="6096" spans="1:31" x14ac:dyDescent="0.3">
      <c r="A6096">
        <v>2451320</v>
      </c>
      <c r="B6096">
        <v>1</v>
      </c>
      <c r="C6096" t="s">
        <v>80</v>
      </c>
      <c r="D6096" t="s">
        <v>101</v>
      </c>
      <c r="E6096" t="s">
        <v>141</v>
      </c>
      <c r="F6096" t="s">
        <v>17603</v>
      </c>
      <c r="G6096" t="s">
        <v>143</v>
      </c>
      <c r="H6096" t="s">
        <v>144</v>
      </c>
      <c r="I6096" t="s">
        <v>136</v>
      </c>
      <c r="J6096" t="s">
        <v>137</v>
      </c>
      <c r="K6096" t="s">
        <v>138</v>
      </c>
      <c r="L6096" t="s">
        <v>17604</v>
      </c>
      <c r="M6096" t="s">
        <v>17605</v>
      </c>
      <c r="N6096">
        <v>1.406666666</v>
      </c>
      <c r="O6096">
        <v>0</v>
      </c>
      <c r="P6096">
        <v>61</v>
      </c>
      <c r="Q6096">
        <v>0</v>
      </c>
      <c r="R6096">
        <v>0</v>
      </c>
      <c r="S6096">
        <v>0</v>
      </c>
      <c r="T6096">
        <v>7</v>
      </c>
      <c r="U6096">
        <v>0</v>
      </c>
      <c r="V6096">
        <v>0</v>
      </c>
      <c r="W6096">
        <v>0</v>
      </c>
      <c r="X6096">
        <v>17.139912007092427</v>
      </c>
      <c r="Y6096">
        <v>0</v>
      </c>
      <c r="Z6096">
        <v>0</v>
      </c>
      <c r="AA6096">
        <v>0</v>
      </c>
      <c r="AB6096">
        <v>18.33992463429832</v>
      </c>
      <c r="AC6096">
        <v>0</v>
      </c>
      <c r="AD6096">
        <v>0</v>
      </c>
      <c r="AE6096">
        <v>35.479836641390747</v>
      </c>
    </row>
    <row r="6097" spans="1:31" x14ac:dyDescent="0.3">
      <c r="A6097">
        <v>2451606</v>
      </c>
      <c r="B6097">
        <v>1</v>
      </c>
      <c r="C6097" t="s">
        <v>80</v>
      </c>
      <c r="D6097" t="s">
        <v>84</v>
      </c>
      <c r="E6097" t="s">
        <v>147</v>
      </c>
      <c r="F6097" t="s">
        <v>17606</v>
      </c>
      <c r="G6097" t="s">
        <v>134</v>
      </c>
      <c r="H6097" t="s">
        <v>135</v>
      </c>
      <c r="I6097" t="s">
        <v>136</v>
      </c>
      <c r="J6097" t="s">
        <v>137</v>
      </c>
      <c r="K6097" t="s">
        <v>138</v>
      </c>
      <c r="L6097" t="s">
        <v>17607</v>
      </c>
      <c r="M6097" t="s">
        <v>17608</v>
      </c>
      <c r="N6097">
        <v>4.693333333</v>
      </c>
      <c r="O6097">
        <v>0</v>
      </c>
      <c r="P6097">
        <v>68</v>
      </c>
      <c r="Q6097">
        <v>0</v>
      </c>
      <c r="R6097">
        <v>31</v>
      </c>
      <c r="S6097">
        <v>0</v>
      </c>
      <c r="T6097">
        <v>12</v>
      </c>
      <c r="U6097">
        <v>0</v>
      </c>
      <c r="V6097">
        <v>0</v>
      </c>
      <c r="W6097">
        <v>0</v>
      </c>
      <c r="X6097">
        <v>129.23579029614399</v>
      </c>
      <c r="Y6097">
        <v>0</v>
      </c>
      <c r="Z6097">
        <v>62.170268640051489</v>
      </c>
      <c r="AA6097">
        <v>0</v>
      </c>
      <c r="AB6097">
        <v>39.145464204414637</v>
      </c>
      <c r="AC6097">
        <v>0</v>
      </c>
      <c r="AD6097">
        <v>0</v>
      </c>
      <c r="AE6097">
        <v>230.55152314061013</v>
      </c>
    </row>
    <row r="6098" spans="1:31" x14ac:dyDescent="0.3">
      <c r="A6098">
        <v>2451506</v>
      </c>
      <c r="B6098">
        <v>1</v>
      </c>
      <c r="C6098" t="s">
        <v>80</v>
      </c>
      <c r="D6098" t="s">
        <v>108</v>
      </c>
      <c r="E6098" t="s">
        <v>141</v>
      </c>
      <c r="F6098" t="s">
        <v>17609</v>
      </c>
      <c r="G6098" t="s">
        <v>156</v>
      </c>
      <c r="H6098" t="s">
        <v>144</v>
      </c>
      <c r="I6098" t="s">
        <v>136</v>
      </c>
      <c r="J6098" t="s">
        <v>137</v>
      </c>
      <c r="K6098" t="s">
        <v>138</v>
      </c>
      <c r="L6098" t="s">
        <v>17610</v>
      </c>
      <c r="M6098" t="s">
        <v>17611</v>
      </c>
      <c r="N6098">
        <v>1.694722222</v>
      </c>
      <c r="O6098">
        <v>0</v>
      </c>
      <c r="P6098">
        <v>0</v>
      </c>
      <c r="Q6098">
        <v>0</v>
      </c>
      <c r="R6098">
        <v>4</v>
      </c>
      <c r="S6098">
        <v>0</v>
      </c>
      <c r="T6098">
        <v>1</v>
      </c>
      <c r="U6098">
        <v>0</v>
      </c>
      <c r="V6098">
        <v>0</v>
      </c>
      <c r="W6098">
        <v>0</v>
      </c>
      <c r="X6098">
        <v>0</v>
      </c>
      <c r="Y6098">
        <v>0</v>
      </c>
      <c r="Z6098">
        <v>0.91316873709583457</v>
      </c>
      <c r="AA6098">
        <v>0</v>
      </c>
      <c r="AB6098">
        <v>8.068227476342507</v>
      </c>
      <c r="AC6098">
        <v>0</v>
      </c>
      <c r="AD6098">
        <v>0</v>
      </c>
      <c r="AE6098">
        <v>8.9813962134383409</v>
      </c>
    </row>
    <row r="6099" spans="1:31" x14ac:dyDescent="0.3">
      <c r="A6099">
        <v>2451718</v>
      </c>
      <c r="B6099">
        <v>1</v>
      </c>
      <c r="C6099" t="s">
        <v>80</v>
      </c>
      <c r="D6099" t="s">
        <v>97</v>
      </c>
      <c r="E6099" t="s">
        <v>141</v>
      </c>
      <c r="F6099" t="s">
        <v>17612</v>
      </c>
      <c r="G6099" t="s">
        <v>200</v>
      </c>
      <c r="H6099" t="s">
        <v>144</v>
      </c>
      <c r="I6099" t="s">
        <v>136</v>
      </c>
      <c r="J6099" t="s">
        <v>137</v>
      </c>
      <c r="K6099" t="s">
        <v>138</v>
      </c>
      <c r="L6099" t="s">
        <v>17613</v>
      </c>
      <c r="M6099" t="s">
        <v>17614</v>
      </c>
      <c r="N6099">
        <v>3.815555555</v>
      </c>
      <c r="O6099">
        <v>0</v>
      </c>
      <c r="P6099">
        <v>93</v>
      </c>
      <c r="Q6099">
        <v>0</v>
      </c>
      <c r="R6099">
        <v>0</v>
      </c>
      <c r="S6099">
        <v>0</v>
      </c>
      <c r="T6099">
        <v>6</v>
      </c>
      <c r="U6099">
        <v>0</v>
      </c>
      <c r="V6099">
        <v>0</v>
      </c>
      <c r="W6099">
        <v>0</v>
      </c>
      <c r="X6099">
        <v>218.56860704428988</v>
      </c>
      <c r="Y6099">
        <v>0</v>
      </c>
      <c r="Z6099">
        <v>0</v>
      </c>
      <c r="AA6099">
        <v>0</v>
      </c>
      <c r="AB6099">
        <v>15.753393061731423</v>
      </c>
      <c r="AC6099">
        <v>0</v>
      </c>
      <c r="AD6099">
        <v>0</v>
      </c>
      <c r="AE6099">
        <v>234.32200010602131</v>
      </c>
    </row>
    <row r="6100" spans="1:31" x14ac:dyDescent="0.3">
      <c r="A6100">
        <v>2451595</v>
      </c>
      <c r="B6100">
        <v>1</v>
      </c>
      <c r="C6100" t="s">
        <v>81</v>
      </c>
      <c r="D6100" t="s">
        <v>123</v>
      </c>
      <c r="E6100" t="s">
        <v>132</v>
      </c>
      <c r="F6100" t="s">
        <v>17615</v>
      </c>
      <c r="G6100" t="s">
        <v>149</v>
      </c>
      <c r="H6100" t="s">
        <v>135</v>
      </c>
      <c r="I6100" t="s">
        <v>136</v>
      </c>
      <c r="J6100" t="s">
        <v>137</v>
      </c>
      <c r="K6100" t="s">
        <v>138</v>
      </c>
      <c r="L6100" t="s">
        <v>17616</v>
      </c>
      <c r="M6100" t="s">
        <v>17617</v>
      </c>
      <c r="N6100">
        <v>1.4275</v>
      </c>
      <c r="O6100">
        <v>0</v>
      </c>
      <c r="P6100">
        <v>1</v>
      </c>
      <c r="Q6100">
        <v>1</v>
      </c>
      <c r="R6100">
        <v>34</v>
      </c>
      <c r="S6100">
        <v>0</v>
      </c>
      <c r="T6100">
        <v>3</v>
      </c>
      <c r="U6100">
        <v>0</v>
      </c>
      <c r="V6100">
        <v>0</v>
      </c>
      <c r="W6100">
        <v>0</v>
      </c>
      <c r="X6100">
        <v>0</v>
      </c>
      <c r="Y6100">
        <v>0.74406149417951739</v>
      </c>
      <c r="Z6100">
        <v>16.380403523436119</v>
      </c>
      <c r="AA6100">
        <v>0</v>
      </c>
      <c r="AB6100">
        <v>0.68729489986133674</v>
      </c>
      <c r="AC6100">
        <v>0</v>
      </c>
      <c r="AD6100">
        <v>0</v>
      </c>
      <c r="AE6100">
        <v>17.811759917476973</v>
      </c>
    </row>
    <row r="6101" spans="1:31" x14ac:dyDescent="0.3">
      <c r="A6101">
        <v>2451781</v>
      </c>
      <c r="B6101">
        <v>1</v>
      </c>
      <c r="C6101" t="s">
        <v>80</v>
      </c>
      <c r="D6101" t="s">
        <v>85</v>
      </c>
      <c r="E6101" t="s">
        <v>141</v>
      </c>
      <c r="F6101" t="s">
        <v>17618</v>
      </c>
      <c r="G6101" t="s">
        <v>156</v>
      </c>
      <c r="H6101" t="s">
        <v>144</v>
      </c>
      <c r="I6101" t="s">
        <v>136</v>
      </c>
      <c r="J6101" t="s">
        <v>137</v>
      </c>
      <c r="K6101" t="s">
        <v>138</v>
      </c>
      <c r="L6101" t="s">
        <v>17619</v>
      </c>
      <c r="M6101" t="s">
        <v>17620</v>
      </c>
      <c r="N6101">
        <v>0.84416666600000001</v>
      </c>
      <c r="O6101">
        <v>0</v>
      </c>
      <c r="P6101">
        <v>246</v>
      </c>
      <c r="Q6101">
        <v>0</v>
      </c>
      <c r="R6101">
        <v>0</v>
      </c>
      <c r="S6101">
        <v>0</v>
      </c>
      <c r="T6101">
        <v>40</v>
      </c>
      <c r="U6101">
        <v>0</v>
      </c>
      <c r="V6101">
        <v>0</v>
      </c>
      <c r="W6101">
        <v>0</v>
      </c>
      <c r="X6101">
        <v>48.202648506786822</v>
      </c>
      <c r="Y6101">
        <v>0</v>
      </c>
      <c r="Z6101">
        <v>0</v>
      </c>
      <c r="AA6101">
        <v>0</v>
      </c>
      <c r="AB6101">
        <v>13.181011088893761</v>
      </c>
      <c r="AC6101">
        <v>0</v>
      </c>
      <c r="AD6101">
        <v>0</v>
      </c>
      <c r="AE6101">
        <v>61.383659595680584</v>
      </c>
    </row>
    <row r="6102" spans="1:31" x14ac:dyDescent="0.3">
      <c r="A6102">
        <v>2451140</v>
      </c>
      <c r="B6102">
        <v>1</v>
      </c>
      <c r="C6102" t="s">
        <v>81</v>
      </c>
      <c r="D6102" t="s">
        <v>118</v>
      </c>
      <c r="E6102" t="s">
        <v>147</v>
      </c>
      <c r="F6102" t="s">
        <v>17621</v>
      </c>
      <c r="G6102" t="s">
        <v>226</v>
      </c>
      <c r="H6102" t="s">
        <v>135</v>
      </c>
      <c r="I6102" t="s">
        <v>136</v>
      </c>
      <c r="J6102" t="s">
        <v>137</v>
      </c>
      <c r="K6102" t="s">
        <v>162</v>
      </c>
      <c r="L6102" t="s">
        <v>17622</v>
      </c>
      <c r="M6102" t="s">
        <v>17623</v>
      </c>
      <c r="N6102">
        <v>0.65666666600000001</v>
      </c>
      <c r="O6102">
        <v>0</v>
      </c>
      <c r="P6102">
        <v>1903</v>
      </c>
      <c r="Q6102">
        <v>1</v>
      </c>
      <c r="R6102">
        <v>34</v>
      </c>
      <c r="S6102">
        <v>57</v>
      </c>
      <c r="T6102">
        <v>129</v>
      </c>
      <c r="U6102">
        <v>1</v>
      </c>
      <c r="V6102">
        <v>0</v>
      </c>
      <c r="W6102">
        <v>0</v>
      </c>
      <c r="X6102">
        <v>357.25122795862723</v>
      </c>
      <c r="Y6102">
        <v>0</v>
      </c>
      <c r="Z6102">
        <v>10.133754659715231</v>
      </c>
      <c r="AA6102">
        <v>1262.7490799384309</v>
      </c>
      <c r="AB6102">
        <v>106.52296745170351</v>
      </c>
      <c r="AC6102">
        <v>18.333834621119497</v>
      </c>
      <c r="AD6102">
        <v>0</v>
      </c>
      <c r="AE6102">
        <v>1754.9908646295964</v>
      </c>
    </row>
    <row r="6103" spans="1:31" x14ac:dyDescent="0.3">
      <c r="A6103">
        <v>2451386</v>
      </c>
      <c r="B6103">
        <v>1</v>
      </c>
      <c r="C6103" t="s">
        <v>80</v>
      </c>
      <c r="D6103" t="s">
        <v>103</v>
      </c>
      <c r="E6103" t="s">
        <v>132</v>
      </c>
      <c r="F6103" t="s">
        <v>17624</v>
      </c>
      <c r="G6103" t="s">
        <v>219</v>
      </c>
      <c r="H6103" t="s">
        <v>135</v>
      </c>
      <c r="I6103" t="s">
        <v>136</v>
      </c>
      <c r="J6103" t="s">
        <v>3</v>
      </c>
      <c r="K6103" t="s">
        <v>138</v>
      </c>
      <c r="L6103" t="s">
        <v>17625</v>
      </c>
      <c r="M6103" t="s">
        <v>17626</v>
      </c>
      <c r="N6103">
        <v>4.3786111109999997</v>
      </c>
      <c r="O6103">
        <v>9</v>
      </c>
      <c r="P6103">
        <v>420</v>
      </c>
      <c r="Q6103">
        <v>2</v>
      </c>
      <c r="R6103">
        <v>128</v>
      </c>
      <c r="S6103">
        <v>6</v>
      </c>
      <c r="T6103">
        <v>63</v>
      </c>
      <c r="U6103">
        <v>0</v>
      </c>
      <c r="V6103">
        <v>0</v>
      </c>
      <c r="W6103">
        <v>15.016178691827708</v>
      </c>
      <c r="X6103">
        <v>565.86009997769645</v>
      </c>
      <c r="Y6103">
        <v>106.28857100140624</v>
      </c>
      <c r="Z6103">
        <v>334.07683002513215</v>
      </c>
      <c r="AA6103">
        <v>29.029592542408512</v>
      </c>
      <c r="AB6103">
        <v>317.81872927275714</v>
      </c>
      <c r="AC6103">
        <v>0</v>
      </c>
      <c r="AD6103">
        <v>0</v>
      </c>
      <c r="AE6103">
        <v>1368.0900015112281</v>
      </c>
    </row>
    <row r="6104" spans="1:31" x14ac:dyDescent="0.3">
      <c r="A6104">
        <v>2451203</v>
      </c>
      <c r="B6104">
        <v>1</v>
      </c>
      <c r="C6104" t="s">
        <v>80</v>
      </c>
      <c r="D6104" t="s">
        <v>104</v>
      </c>
      <c r="E6104" t="s">
        <v>169</v>
      </c>
      <c r="F6104" t="s">
        <v>4190</v>
      </c>
      <c r="G6104" t="s">
        <v>226</v>
      </c>
      <c r="H6104" t="s">
        <v>135</v>
      </c>
      <c r="I6104" t="s">
        <v>136</v>
      </c>
      <c r="J6104" t="s">
        <v>137</v>
      </c>
      <c r="K6104" t="s">
        <v>162</v>
      </c>
      <c r="L6104" t="s">
        <v>17627</v>
      </c>
      <c r="M6104" t="s">
        <v>17628</v>
      </c>
      <c r="N6104">
        <v>3.5191666659999998</v>
      </c>
      <c r="O6104">
        <v>9</v>
      </c>
      <c r="P6104">
        <v>474</v>
      </c>
      <c r="Q6104">
        <v>6</v>
      </c>
      <c r="R6104">
        <v>18</v>
      </c>
      <c r="S6104">
        <v>11</v>
      </c>
      <c r="T6104">
        <v>38</v>
      </c>
      <c r="U6104">
        <v>0</v>
      </c>
      <c r="V6104">
        <v>0</v>
      </c>
      <c r="W6104">
        <v>288.69832381648837</v>
      </c>
      <c r="X6104">
        <v>1161.0321053176308</v>
      </c>
      <c r="Y6104">
        <v>18.613590378971576</v>
      </c>
      <c r="Z6104">
        <v>36.760243349073015</v>
      </c>
      <c r="AA6104">
        <v>424.69593363015269</v>
      </c>
      <c r="AB6104">
        <v>347.53245177491436</v>
      </c>
      <c r="AC6104">
        <v>0</v>
      </c>
      <c r="AD6104">
        <v>0</v>
      </c>
      <c r="AE6104">
        <v>2277.332648267231</v>
      </c>
    </row>
    <row r="6105" spans="1:31" x14ac:dyDescent="0.3">
      <c r="A6105">
        <v>2451280</v>
      </c>
      <c r="B6105">
        <v>1</v>
      </c>
      <c r="C6105" t="s">
        <v>80</v>
      </c>
      <c r="D6105" t="s">
        <v>92</v>
      </c>
      <c r="E6105" t="s">
        <v>173</v>
      </c>
      <c r="F6105" t="s">
        <v>17629</v>
      </c>
      <c r="G6105" t="s">
        <v>461</v>
      </c>
      <c r="H6105" t="s">
        <v>144</v>
      </c>
      <c r="I6105" t="s">
        <v>136</v>
      </c>
      <c r="J6105" t="s">
        <v>137</v>
      </c>
      <c r="K6105" t="s">
        <v>138</v>
      </c>
      <c r="L6105" t="s">
        <v>17630</v>
      </c>
      <c r="M6105" t="s">
        <v>17631</v>
      </c>
      <c r="N6105">
        <v>0.62833333300000005</v>
      </c>
      <c r="O6105">
        <v>0</v>
      </c>
      <c r="P6105">
        <v>7</v>
      </c>
      <c r="Q6105">
        <v>0</v>
      </c>
      <c r="R6105">
        <v>0</v>
      </c>
      <c r="S6105">
        <v>0</v>
      </c>
      <c r="T6105">
        <v>0</v>
      </c>
      <c r="U6105">
        <v>0</v>
      </c>
      <c r="V6105">
        <v>0</v>
      </c>
      <c r="W6105">
        <v>0</v>
      </c>
      <c r="X6105">
        <v>1.5220999405294746</v>
      </c>
      <c r="Y6105">
        <v>0</v>
      </c>
      <c r="Z6105">
        <v>0</v>
      </c>
      <c r="AA6105">
        <v>0</v>
      </c>
      <c r="AB6105">
        <v>0</v>
      </c>
      <c r="AC6105">
        <v>0</v>
      </c>
      <c r="AD6105">
        <v>0</v>
      </c>
      <c r="AE6105">
        <v>1.5220999405294746</v>
      </c>
    </row>
    <row r="6106" spans="1:31" x14ac:dyDescent="0.3">
      <c r="A6106">
        <v>2451303</v>
      </c>
      <c r="B6106">
        <v>1</v>
      </c>
      <c r="C6106" t="s">
        <v>80</v>
      </c>
      <c r="D6106" t="s">
        <v>97</v>
      </c>
      <c r="E6106" t="s">
        <v>141</v>
      </c>
      <c r="F6106" t="s">
        <v>17632</v>
      </c>
      <c r="G6106" t="s">
        <v>143</v>
      </c>
      <c r="H6106" t="s">
        <v>144</v>
      </c>
      <c r="I6106" t="s">
        <v>136</v>
      </c>
      <c r="J6106" t="s">
        <v>137</v>
      </c>
      <c r="K6106" t="s">
        <v>138</v>
      </c>
      <c r="L6106" t="s">
        <v>17633</v>
      </c>
      <c r="M6106" t="s">
        <v>17634</v>
      </c>
      <c r="N6106">
        <v>0.62138888800000003</v>
      </c>
      <c r="O6106">
        <v>0</v>
      </c>
      <c r="P6106">
        <v>52</v>
      </c>
      <c r="Q6106">
        <v>0</v>
      </c>
      <c r="R6106">
        <v>0</v>
      </c>
      <c r="S6106">
        <v>0</v>
      </c>
      <c r="T6106">
        <v>10</v>
      </c>
      <c r="U6106">
        <v>0</v>
      </c>
      <c r="V6106">
        <v>0</v>
      </c>
      <c r="W6106">
        <v>0</v>
      </c>
      <c r="X6106">
        <v>14.864430883473839</v>
      </c>
      <c r="Y6106">
        <v>0</v>
      </c>
      <c r="Z6106">
        <v>0</v>
      </c>
      <c r="AA6106">
        <v>0</v>
      </c>
      <c r="AB6106">
        <v>36.619410485114145</v>
      </c>
      <c r="AC6106">
        <v>0</v>
      </c>
      <c r="AD6106">
        <v>0</v>
      </c>
      <c r="AE6106">
        <v>51.483841368587981</v>
      </c>
    </row>
    <row r="6107" spans="1:31" x14ac:dyDescent="0.3">
      <c r="A6107">
        <v>2451323</v>
      </c>
      <c r="B6107">
        <v>1</v>
      </c>
      <c r="C6107" t="s">
        <v>80</v>
      </c>
      <c r="D6107" t="s">
        <v>105</v>
      </c>
      <c r="E6107" t="s">
        <v>173</v>
      </c>
      <c r="F6107" t="s">
        <v>17635</v>
      </c>
      <c r="G6107" t="s">
        <v>219</v>
      </c>
      <c r="H6107" t="s">
        <v>144</v>
      </c>
      <c r="I6107" t="s">
        <v>136</v>
      </c>
      <c r="J6107" t="s">
        <v>3</v>
      </c>
      <c r="K6107" t="s">
        <v>138</v>
      </c>
      <c r="L6107" t="s">
        <v>17636</v>
      </c>
      <c r="M6107" t="s">
        <v>17637</v>
      </c>
      <c r="N6107">
        <v>1.3533333329999999</v>
      </c>
      <c r="O6107">
        <v>0</v>
      </c>
      <c r="P6107">
        <v>58</v>
      </c>
      <c r="Q6107">
        <v>0</v>
      </c>
      <c r="R6107">
        <v>0</v>
      </c>
      <c r="S6107">
        <v>0</v>
      </c>
      <c r="T6107">
        <v>2</v>
      </c>
      <c r="U6107">
        <v>0</v>
      </c>
      <c r="V6107">
        <v>0</v>
      </c>
      <c r="W6107">
        <v>0</v>
      </c>
      <c r="X6107">
        <v>27.244941656723579</v>
      </c>
      <c r="Y6107">
        <v>0</v>
      </c>
      <c r="Z6107">
        <v>0</v>
      </c>
      <c r="AA6107">
        <v>0</v>
      </c>
      <c r="AB6107">
        <v>7.9298362122876593</v>
      </c>
      <c r="AC6107">
        <v>0</v>
      </c>
      <c r="AD6107">
        <v>0</v>
      </c>
      <c r="AE6107">
        <v>35.174777869011237</v>
      </c>
    </row>
    <row r="6108" spans="1:31" x14ac:dyDescent="0.3">
      <c r="A6108">
        <v>2451472</v>
      </c>
      <c r="B6108">
        <v>1</v>
      </c>
      <c r="C6108" t="s">
        <v>81</v>
      </c>
      <c r="D6108" t="s">
        <v>113</v>
      </c>
      <c r="E6108" t="s">
        <v>141</v>
      </c>
      <c r="F6108" t="s">
        <v>17638</v>
      </c>
      <c r="G6108" t="s">
        <v>219</v>
      </c>
      <c r="H6108" t="s">
        <v>144</v>
      </c>
      <c r="I6108" t="s">
        <v>136</v>
      </c>
      <c r="J6108" t="s">
        <v>3</v>
      </c>
      <c r="K6108" t="s">
        <v>138</v>
      </c>
      <c r="L6108" t="s">
        <v>17639</v>
      </c>
      <c r="M6108" t="s">
        <v>17640</v>
      </c>
      <c r="N6108">
        <v>3.0791666659999999</v>
      </c>
      <c r="O6108">
        <v>0</v>
      </c>
      <c r="P6108">
        <v>36</v>
      </c>
      <c r="Q6108">
        <v>0</v>
      </c>
      <c r="R6108">
        <v>0</v>
      </c>
      <c r="S6108">
        <v>0</v>
      </c>
      <c r="T6108">
        <v>1</v>
      </c>
      <c r="U6108">
        <v>0</v>
      </c>
      <c r="V6108">
        <v>0</v>
      </c>
      <c r="W6108">
        <v>0</v>
      </c>
      <c r="X6108">
        <v>34.827568737649827</v>
      </c>
      <c r="Y6108">
        <v>0</v>
      </c>
      <c r="Z6108">
        <v>0</v>
      </c>
      <c r="AA6108">
        <v>0</v>
      </c>
      <c r="AB6108">
        <v>6.0236984826836659</v>
      </c>
      <c r="AC6108">
        <v>0</v>
      </c>
      <c r="AD6108">
        <v>0</v>
      </c>
      <c r="AE6108">
        <v>40.85126722033349</v>
      </c>
    </row>
    <row r="6109" spans="1:31" x14ac:dyDescent="0.3">
      <c r="A6109">
        <v>2451117</v>
      </c>
      <c r="B6109">
        <v>1</v>
      </c>
      <c r="C6109" t="s">
        <v>80</v>
      </c>
      <c r="D6109" t="s">
        <v>85</v>
      </c>
      <c r="E6109" t="s">
        <v>173</v>
      </c>
      <c r="F6109" t="s">
        <v>17641</v>
      </c>
      <c r="G6109" t="s">
        <v>461</v>
      </c>
      <c r="H6109" t="s">
        <v>144</v>
      </c>
      <c r="I6109" t="s">
        <v>136</v>
      </c>
      <c r="J6109" t="s">
        <v>137</v>
      </c>
      <c r="K6109" t="s">
        <v>138</v>
      </c>
      <c r="L6109" t="s">
        <v>17642</v>
      </c>
      <c r="M6109" t="s">
        <v>17643</v>
      </c>
      <c r="N6109">
        <v>0.74972222200000005</v>
      </c>
      <c r="O6109">
        <v>0</v>
      </c>
      <c r="P6109">
        <v>9</v>
      </c>
      <c r="Q6109">
        <v>0</v>
      </c>
      <c r="R6109">
        <v>0</v>
      </c>
      <c r="S6109">
        <v>0</v>
      </c>
      <c r="T6109">
        <v>1</v>
      </c>
      <c r="U6109">
        <v>0</v>
      </c>
      <c r="V6109">
        <v>0</v>
      </c>
      <c r="W6109">
        <v>0</v>
      </c>
      <c r="X6109">
        <v>1.0067108830765172</v>
      </c>
      <c r="Y6109">
        <v>0</v>
      </c>
      <c r="Z6109">
        <v>0</v>
      </c>
      <c r="AA6109">
        <v>0</v>
      </c>
      <c r="AB6109">
        <v>1.0107938585707545E-2</v>
      </c>
      <c r="AC6109">
        <v>0</v>
      </c>
      <c r="AD6109">
        <v>0</v>
      </c>
      <c r="AE6109">
        <v>1.0168188216622247</v>
      </c>
    </row>
    <row r="6110" spans="1:31" x14ac:dyDescent="0.3">
      <c r="A6110">
        <v>2451366</v>
      </c>
      <c r="B6110">
        <v>1</v>
      </c>
      <c r="C6110" t="s">
        <v>80</v>
      </c>
      <c r="D6110" t="s">
        <v>82</v>
      </c>
      <c r="E6110" t="s">
        <v>159</v>
      </c>
      <c r="F6110" t="s">
        <v>17644</v>
      </c>
      <c r="G6110" t="s">
        <v>143</v>
      </c>
      <c r="H6110" t="s">
        <v>144</v>
      </c>
      <c r="I6110" t="s">
        <v>136</v>
      </c>
      <c r="J6110" t="s">
        <v>137</v>
      </c>
      <c r="K6110" t="s">
        <v>138</v>
      </c>
      <c r="L6110" t="s">
        <v>17645</v>
      </c>
      <c r="M6110" t="s">
        <v>17646</v>
      </c>
      <c r="N6110">
        <v>2.2308333330000001</v>
      </c>
      <c r="O6110">
        <v>0</v>
      </c>
      <c r="P6110">
        <v>3</v>
      </c>
      <c r="Q6110">
        <v>0</v>
      </c>
      <c r="R6110">
        <v>0</v>
      </c>
      <c r="S6110">
        <v>0</v>
      </c>
      <c r="T6110">
        <v>715</v>
      </c>
      <c r="U6110">
        <v>0</v>
      </c>
      <c r="V6110">
        <v>0</v>
      </c>
      <c r="W6110">
        <v>0</v>
      </c>
      <c r="X6110">
        <v>1.4722415193211269</v>
      </c>
      <c r="Y6110">
        <v>0</v>
      </c>
      <c r="Z6110">
        <v>0</v>
      </c>
      <c r="AA6110">
        <v>0</v>
      </c>
      <c r="AB6110">
        <v>1284.3891197382061</v>
      </c>
      <c r="AC6110">
        <v>0</v>
      </c>
      <c r="AD6110">
        <v>0</v>
      </c>
      <c r="AE6110">
        <v>1285.8613612575273</v>
      </c>
    </row>
    <row r="6111" spans="1:31" x14ac:dyDescent="0.3">
      <c r="A6111">
        <v>2451615</v>
      </c>
      <c r="B6111">
        <v>1</v>
      </c>
      <c r="C6111" t="s">
        <v>80</v>
      </c>
      <c r="D6111" t="s">
        <v>97</v>
      </c>
      <c r="E6111" t="s">
        <v>159</v>
      </c>
      <c r="F6111" t="s">
        <v>17647</v>
      </c>
      <c r="G6111" t="s">
        <v>143</v>
      </c>
      <c r="H6111" t="s">
        <v>144</v>
      </c>
      <c r="I6111" t="s">
        <v>136</v>
      </c>
      <c r="J6111" t="s">
        <v>137</v>
      </c>
      <c r="K6111" t="s">
        <v>138</v>
      </c>
      <c r="L6111" t="s">
        <v>17648</v>
      </c>
      <c r="M6111" t="s">
        <v>17649</v>
      </c>
      <c r="N6111">
        <v>0.42166666600000002</v>
      </c>
      <c r="O6111">
        <v>0</v>
      </c>
      <c r="P6111">
        <v>328</v>
      </c>
      <c r="Q6111">
        <v>0</v>
      </c>
      <c r="R6111">
        <v>0</v>
      </c>
      <c r="S6111">
        <v>0</v>
      </c>
      <c r="T6111">
        <v>17</v>
      </c>
      <c r="U6111">
        <v>0</v>
      </c>
      <c r="V6111">
        <v>0</v>
      </c>
      <c r="W6111">
        <v>0</v>
      </c>
      <c r="X6111">
        <v>56.745696874041172</v>
      </c>
      <c r="Y6111">
        <v>0</v>
      </c>
      <c r="Z6111">
        <v>0</v>
      </c>
      <c r="AA6111">
        <v>0</v>
      </c>
      <c r="AB6111">
        <v>7.0534428246758827</v>
      </c>
      <c r="AC6111">
        <v>0</v>
      </c>
      <c r="AD6111">
        <v>0</v>
      </c>
      <c r="AE6111">
        <v>63.799139698717056</v>
      </c>
    </row>
    <row r="6112" spans="1:31" x14ac:dyDescent="0.3">
      <c r="A6112">
        <v>2451260</v>
      </c>
      <c r="B6112">
        <v>1</v>
      </c>
      <c r="C6112" t="s">
        <v>81</v>
      </c>
      <c r="D6112" t="s">
        <v>113</v>
      </c>
      <c r="E6112" t="s">
        <v>132</v>
      </c>
      <c r="F6112" t="s">
        <v>17650</v>
      </c>
      <c r="G6112" t="s">
        <v>226</v>
      </c>
      <c r="H6112" t="s">
        <v>135</v>
      </c>
      <c r="I6112" t="s">
        <v>136</v>
      </c>
      <c r="J6112" t="s">
        <v>137</v>
      </c>
      <c r="K6112" t="s">
        <v>162</v>
      </c>
      <c r="L6112" t="s">
        <v>17651</v>
      </c>
      <c r="M6112" t="s">
        <v>17652</v>
      </c>
      <c r="N6112">
        <v>7.352222222</v>
      </c>
      <c r="O6112">
        <v>4</v>
      </c>
      <c r="P6112">
        <v>2185</v>
      </c>
      <c r="Q6112">
        <v>20</v>
      </c>
      <c r="R6112">
        <v>88</v>
      </c>
      <c r="S6112">
        <v>6</v>
      </c>
      <c r="T6112">
        <v>328</v>
      </c>
      <c r="U6112">
        <v>0</v>
      </c>
      <c r="V6112">
        <v>0</v>
      </c>
      <c r="W6112">
        <v>58.304511461366829</v>
      </c>
      <c r="X6112">
        <v>3099.2962471180786</v>
      </c>
      <c r="Y6112">
        <v>78.280495311097212</v>
      </c>
      <c r="Z6112">
        <v>113.33007830204227</v>
      </c>
      <c r="AA6112">
        <v>771.2514417781141</v>
      </c>
      <c r="AB6112">
        <v>2031.6073608436002</v>
      </c>
      <c r="AC6112">
        <v>0</v>
      </c>
      <c r="AD6112">
        <v>0</v>
      </c>
      <c r="AE6112">
        <v>6152.0701348142993</v>
      </c>
    </row>
    <row r="6113" spans="1:31" x14ac:dyDescent="0.3">
      <c r="A6113">
        <v>2451701</v>
      </c>
      <c r="B6113">
        <v>1</v>
      </c>
      <c r="C6113" t="s">
        <v>80</v>
      </c>
      <c r="D6113" t="s">
        <v>84</v>
      </c>
      <c r="E6113" t="s">
        <v>159</v>
      </c>
      <c r="F6113" t="s">
        <v>17653</v>
      </c>
      <c r="G6113" t="s">
        <v>956</v>
      </c>
      <c r="H6113" t="s">
        <v>144</v>
      </c>
      <c r="I6113" t="s">
        <v>136</v>
      </c>
      <c r="J6113" t="s">
        <v>137</v>
      </c>
      <c r="K6113" t="s">
        <v>138</v>
      </c>
      <c r="L6113" t="s">
        <v>17654</v>
      </c>
      <c r="M6113" t="s">
        <v>17655</v>
      </c>
      <c r="N6113">
        <v>3.0772222220000001</v>
      </c>
      <c r="O6113">
        <v>0</v>
      </c>
      <c r="P6113">
        <v>557</v>
      </c>
      <c r="Q6113">
        <v>0</v>
      </c>
      <c r="R6113">
        <v>0</v>
      </c>
      <c r="S6113">
        <v>0</v>
      </c>
      <c r="T6113">
        <v>19</v>
      </c>
      <c r="U6113">
        <v>0</v>
      </c>
      <c r="V6113">
        <v>0</v>
      </c>
      <c r="W6113">
        <v>0</v>
      </c>
      <c r="X6113">
        <v>734.83813998762616</v>
      </c>
      <c r="Y6113">
        <v>0</v>
      </c>
      <c r="Z6113">
        <v>0</v>
      </c>
      <c r="AA6113">
        <v>0</v>
      </c>
      <c r="AB6113">
        <v>21.639581053798295</v>
      </c>
      <c r="AC6113">
        <v>0</v>
      </c>
      <c r="AD6113">
        <v>0</v>
      </c>
      <c r="AE6113">
        <v>756.4777210414245</v>
      </c>
    </row>
    <row r="6114" spans="1:31" x14ac:dyDescent="0.3">
      <c r="A6114">
        <v>2451243</v>
      </c>
      <c r="B6114">
        <v>1</v>
      </c>
      <c r="C6114" t="s">
        <v>80</v>
      </c>
      <c r="D6114" t="s">
        <v>104</v>
      </c>
      <c r="E6114" t="s">
        <v>132</v>
      </c>
      <c r="F6114" t="s">
        <v>13125</v>
      </c>
      <c r="G6114" t="s">
        <v>149</v>
      </c>
      <c r="H6114" t="s">
        <v>135</v>
      </c>
      <c r="I6114" t="s">
        <v>136</v>
      </c>
      <c r="J6114" t="s">
        <v>137</v>
      </c>
      <c r="K6114" t="s">
        <v>138</v>
      </c>
      <c r="L6114" t="s">
        <v>17656</v>
      </c>
      <c r="M6114" t="s">
        <v>17657</v>
      </c>
      <c r="N6114">
        <v>1.6061111109999999</v>
      </c>
      <c r="O6114">
        <v>3</v>
      </c>
      <c r="P6114">
        <v>197</v>
      </c>
      <c r="Q6114">
        <v>19</v>
      </c>
      <c r="R6114">
        <v>244</v>
      </c>
      <c r="S6114">
        <v>14</v>
      </c>
      <c r="T6114">
        <v>76</v>
      </c>
      <c r="U6114">
        <v>4</v>
      </c>
      <c r="V6114">
        <v>0</v>
      </c>
      <c r="W6114">
        <v>63.905822482145695</v>
      </c>
      <c r="X6114">
        <v>194.65696610871993</v>
      </c>
      <c r="Y6114">
        <v>8.4357635800143491</v>
      </c>
      <c r="Z6114">
        <v>139.1667989785845</v>
      </c>
      <c r="AA6114">
        <v>230.37073234486118</v>
      </c>
      <c r="AB6114">
        <v>259.98556985591182</v>
      </c>
      <c r="AC6114">
        <v>886.98517268398814</v>
      </c>
      <c r="AD6114">
        <v>0</v>
      </c>
      <c r="AE6114">
        <v>1783.5068260342257</v>
      </c>
    </row>
    <row r="6115" spans="1:31" x14ac:dyDescent="0.3">
      <c r="A6115">
        <v>2451575</v>
      </c>
      <c r="B6115">
        <v>1</v>
      </c>
      <c r="C6115" t="s">
        <v>81</v>
      </c>
      <c r="D6115" t="s">
        <v>127</v>
      </c>
      <c r="E6115" t="s">
        <v>169</v>
      </c>
      <c r="F6115" t="s">
        <v>17658</v>
      </c>
      <c r="G6115" t="s">
        <v>149</v>
      </c>
      <c r="H6115" t="s">
        <v>135</v>
      </c>
      <c r="I6115" t="s">
        <v>136</v>
      </c>
      <c r="J6115" t="s">
        <v>137</v>
      </c>
      <c r="K6115" t="s">
        <v>138</v>
      </c>
      <c r="L6115" t="s">
        <v>17659</v>
      </c>
      <c r="M6115" t="s">
        <v>17660</v>
      </c>
      <c r="N6115">
        <v>3.8741666659999998</v>
      </c>
      <c r="O6115">
        <v>0</v>
      </c>
      <c r="P6115">
        <v>669</v>
      </c>
      <c r="Q6115">
        <v>66</v>
      </c>
      <c r="R6115">
        <v>95</v>
      </c>
      <c r="S6115">
        <v>9</v>
      </c>
      <c r="T6115">
        <v>87</v>
      </c>
      <c r="U6115">
        <v>2</v>
      </c>
      <c r="V6115">
        <v>0</v>
      </c>
      <c r="W6115">
        <v>0</v>
      </c>
      <c r="X6115">
        <v>642.60051164076458</v>
      </c>
      <c r="Y6115">
        <v>181.28834378942855</v>
      </c>
      <c r="Z6115">
        <v>156.87458835141035</v>
      </c>
      <c r="AA6115">
        <v>52.707414638579323</v>
      </c>
      <c r="AB6115">
        <v>246.70528705227431</v>
      </c>
      <c r="AC6115">
        <v>133.79721192008822</v>
      </c>
      <c r="AD6115">
        <v>0</v>
      </c>
      <c r="AE6115">
        <v>1413.9733573925455</v>
      </c>
    </row>
    <row r="6116" spans="1:31" x14ac:dyDescent="0.3">
      <c r="A6116">
        <v>2451220</v>
      </c>
      <c r="B6116">
        <v>1</v>
      </c>
      <c r="C6116" t="s">
        <v>80</v>
      </c>
      <c r="D6116" t="s">
        <v>85</v>
      </c>
      <c r="E6116" t="s">
        <v>169</v>
      </c>
      <c r="F6116" t="s">
        <v>17661</v>
      </c>
      <c r="G6116" t="s">
        <v>226</v>
      </c>
      <c r="H6116" t="s">
        <v>135</v>
      </c>
      <c r="I6116" t="s">
        <v>136</v>
      </c>
      <c r="J6116" t="s">
        <v>137</v>
      </c>
      <c r="K6116" t="s">
        <v>162</v>
      </c>
      <c r="L6116" t="s">
        <v>17662</v>
      </c>
      <c r="M6116" t="s">
        <v>17663</v>
      </c>
      <c r="N6116">
        <v>3.912222222</v>
      </c>
      <c r="O6116">
        <v>0</v>
      </c>
      <c r="P6116">
        <v>11738</v>
      </c>
      <c r="Q6116">
        <v>0</v>
      </c>
      <c r="R6116">
        <v>0</v>
      </c>
      <c r="S6116">
        <v>1</v>
      </c>
      <c r="T6116">
        <v>820</v>
      </c>
      <c r="U6116">
        <v>0</v>
      </c>
      <c r="V6116">
        <v>1</v>
      </c>
      <c r="W6116">
        <v>0</v>
      </c>
      <c r="X6116">
        <v>18719.271293738839</v>
      </c>
      <c r="Y6116">
        <v>0</v>
      </c>
      <c r="Z6116">
        <v>0</v>
      </c>
      <c r="AA6116">
        <v>954.95161974642451</v>
      </c>
      <c r="AB6116">
        <v>4611.7992048540509</v>
      </c>
      <c r="AC6116">
        <v>0</v>
      </c>
      <c r="AD6116">
        <v>41.142368610849104</v>
      </c>
      <c r="AE6116">
        <v>24327.164486950165</v>
      </c>
    </row>
    <row r="6117" spans="1:31" x14ac:dyDescent="0.3">
      <c r="A6117">
        <v>2451137</v>
      </c>
      <c r="B6117">
        <v>1</v>
      </c>
      <c r="C6117" t="s">
        <v>80</v>
      </c>
      <c r="D6117" t="s">
        <v>96</v>
      </c>
      <c r="E6117" t="s">
        <v>141</v>
      </c>
      <c r="F6117" t="s">
        <v>4288</v>
      </c>
      <c r="G6117" t="s">
        <v>143</v>
      </c>
      <c r="H6117" t="s">
        <v>144</v>
      </c>
      <c r="I6117" t="s">
        <v>136</v>
      </c>
      <c r="J6117" t="s">
        <v>137</v>
      </c>
      <c r="K6117" t="s">
        <v>138</v>
      </c>
      <c r="L6117" t="s">
        <v>17664</v>
      </c>
      <c r="M6117" t="s">
        <v>17665</v>
      </c>
      <c r="N6117">
        <v>0.72</v>
      </c>
      <c r="O6117">
        <v>0</v>
      </c>
      <c r="P6117">
        <v>19</v>
      </c>
      <c r="Q6117">
        <v>0</v>
      </c>
      <c r="R6117">
        <v>0</v>
      </c>
      <c r="S6117">
        <v>0</v>
      </c>
      <c r="T6117">
        <v>6</v>
      </c>
      <c r="U6117">
        <v>0</v>
      </c>
      <c r="V6117">
        <v>0</v>
      </c>
      <c r="W6117">
        <v>0</v>
      </c>
      <c r="X6117">
        <v>10.847363406485794</v>
      </c>
      <c r="Y6117">
        <v>0</v>
      </c>
      <c r="Z6117">
        <v>0</v>
      </c>
      <c r="AA6117">
        <v>0</v>
      </c>
      <c r="AB6117">
        <v>3.1947730703843487</v>
      </c>
      <c r="AC6117">
        <v>0</v>
      </c>
      <c r="AD6117">
        <v>0</v>
      </c>
      <c r="AE6117">
        <v>14.042136476870143</v>
      </c>
    </row>
    <row r="6118" spans="1:31" x14ac:dyDescent="0.3">
      <c r="A6118">
        <v>2451492</v>
      </c>
      <c r="B6118">
        <v>1</v>
      </c>
      <c r="C6118" t="s">
        <v>80</v>
      </c>
      <c r="D6118" t="s">
        <v>85</v>
      </c>
      <c r="E6118" t="s">
        <v>173</v>
      </c>
      <c r="F6118" t="s">
        <v>17666</v>
      </c>
      <c r="G6118" t="s">
        <v>175</v>
      </c>
      <c r="H6118" t="s">
        <v>144</v>
      </c>
      <c r="I6118" t="s">
        <v>136</v>
      </c>
      <c r="J6118" t="s">
        <v>137</v>
      </c>
      <c r="K6118" t="s">
        <v>138</v>
      </c>
      <c r="L6118" t="s">
        <v>17667</v>
      </c>
      <c r="M6118" t="s">
        <v>17668</v>
      </c>
      <c r="N6118">
        <v>1.3038888879999999</v>
      </c>
      <c r="O6118">
        <v>0</v>
      </c>
      <c r="P6118">
        <v>4</v>
      </c>
      <c r="Q6118">
        <v>0</v>
      </c>
      <c r="R6118">
        <v>0</v>
      </c>
      <c r="S6118">
        <v>0</v>
      </c>
      <c r="T6118">
        <v>0</v>
      </c>
      <c r="U6118">
        <v>0</v>
      </c>
      <c r="V6118">
        <v>0</v>
      </c>
      <c r="W6118">
        <v>0</v>
      </c>
      <c r="X6118">
        <v>2.6769720739569127</v>
      </c>
      <c r="Y6118">
        <v>0</v>
      </c>
      <c r="Z6118">
        <v>0</v>
      </c>
      <c r="AA6118">
        <v>0</v>
      </c>
      <c r="AB6118">
        <v>0</v>
      </c>
      <c r="AC6118">
        <v>0</v>
      </c>
      <c r="AD6118">
        <v>0</v>
      </c>
      <c r="AE6118">
        <v>2.6769720739569127</v>
      </c>
    </row>
    <row r="6119" spans="1:31" x14ac:dyDescent="0.3">
      <c r="A6119">
        <v>2451369</v>
      </c>
      <c r="B6119">
        <v>1</v>
      </c>
      <c r="C6119" t="s">
        <v>80</v>
      </c>
      <c r="D6119" t="s">
        <v>84</v>
      </c>
      <c r="E6119" t="s">
        <v>173</v>
      </c>
      <c r="F6119" t="s">
        <v>17669</v>
      </c>
      <c r="G6119" t="s">
        <v>461</v>
      </c>
      <c r="H6119" t="s">
        <v>144</v>
      </c>
      <c r="I6119" t="s">
        <v>136</v>
      </c>
      <c r="J6119" t="s">
        <v>137</v>
      </c>
      <c r="K6119" t="s">
        <v>138</v>
      </c>
      <c r="L6119" t="s">
        <v>17670</v>
      </c>
      <c r="M6119" t="s">
        <v>17671</v>
      </c>
      <c r="N6119">
        <v>7.2483333329999997</v>
      </c>
      <c r="O6119">
        <v>0</v>
      </c>
      <c r="P6119">
        <v>5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7.949104242112405</v>
      </c>
      <c r="Y6119">
        <v>0</v>
      </c>
      <c r="Z6119">
        <v>0</v>
      </c>
      <c r="AA6119">
        <v>0</v>
      </c>
      <c r="AB6119">
        <v>0</v>
      </c>
      <c r="AC6119">
        <v>0</v>
      </c>
      <c r="AD6119">
        <v>0</v>
      </c>
      <c r="AE6119">
        <v>7.949104242112405</v>
      </c>
    </row>
    <row r="6120" spans="1:31" x14ac:dyDescent="0.3">
      <c r="A6120">
        <v>2451326</v>
      </c>
      <c r="B6120">
        <v>1</v>
      </c>
      <c r="C6120" t="s">
        <v>80</v>
      </c>
      <c r="D6120" t="s">
        <v>101</v>
      </c>
      <c r="E6120" t="s">
        <v>173</v>
      </c>
      <c r="F6120" t="s">
        <v>17464</v>
      </c>
      <c r="G6120" t="s">
        <v>461</v>
      </c>
      <c r="H6120" t="s">
        <v>144</v>
      </c>
      <c r="I6120" t="s">
        <v>136</v>
      </c>
      <c r="J6120" t="s">
        <v>137</v>
      </c>
      <c r="K6120" t="s">
        <v>138</v>
      </c>
      <c r="L6120" t="s">
        <v>17672</v>
      </c>
      <c r="M6120" t="s">
        <v>17673</v>
      </c>
      <c r="N6120">
        <v>4.5319444439999996</v>
      </c>
      <c r="O6120">
        <v>0</v>
      </c>
      <c r="P6120">
        <v>5</v>
      </c>
      <c r="Q6120">
        <v>0</v>
      </c>
      <c r="R6120">
        <v>0</v>
      </c>
      <c r="S6120">
        <v>0</v>
      </c>
      <c r="T6120">
        <v>0</v>
      </c>
      <c r="U6120">
        <v>0</v>
      </c>
      <c r="V6120">
        <v>0</v>
      </c>
      <c r="W6120">
        <v>0</v>
      </c>
      <c r="X6120">
        <v>6.619040074783074</v>
      </c>
      <c r="Y6120">
        <v>0</v>
      </c>
      <c r="Z6120">
        <v>0</v>
      </c>
      <c r="AA6120">
        <v>0</v>
      </c>
      <c r="AB6120">
        <v>0</v>
      </c>
      <c r="AC6120">
        <v>0</v>
      </c>
      <c r="AD6120">
        <v>0</v>
      </c>
      <c r="AE6120">
        <v>6.619040074783074</v>
      </c>
    </row>
    <row r="6121" spans="1:31" x14ac:dyDescent="0.3">
      <c r="A6121">
        <v>2451698</v>
      </c>
      <c r="B6121">
        <v>1</v>
      </c>
      <c r="C6121" t="s">
        <v>80</v>
      </c>
      <c r="D6121" t="s">
        <v>85</v>
      </c>
      <c r="E6121" t="s">
        <v>182</v>
      </c>
      <c r="F6121" t="s">
        <v>17674</v>
      </c>
      <c r="G6121" t="s">
        <v>143</v>
      </c>
      <c r="H6121" t="s">
        <v>144</v>
      </c>
      <c r="I6121" t="s">
        <v>136</v>
      </c>
      <c r="J6121" t="s">
        <v>137</v>
      </c>
      <c r="K6121" t="s">
        <v>138</v>
      </c>
      <c r="L6121" t="s">
        <v>17675</v>
      </c>
      <c r="M6121" t="s">
        <v>17676</v>
      </c>
      <c r="N6121">
        <v>0.44500000000000001</v>
      </c>
      <c r="O6121">
        <v>0</v>
      </c>
      <c r="P6121">
        <v>39</v>
      </c>
      <c r="Q6121">
        <v>0</v>
      </c>
      <c r="R6121">
        <v>0</v>
      </c>
      <c r="S6121">
        <v>0</v>
      </c>
      <c r="T6121">
        <v>8</v>
      </c>
      <c r="U6121">
        <v>0</v>
      </c>
      <c r="V6121">
        <v>1</v>
      </c>
      <c r="W6121">
        <v>0</v>
      </c>
      <c r="X6121">
        <v>4.9954030893134522</v>
      </c>
      <c r="Y6121">
        <v>0</v>
      </c>
      <c r="Z6121">
        <v>0</v>
      </c>
      <c r="AA6121">
        <v>0</v>
      </c>
      <c r="AB6121">
        <v>1.3835882384675682</v>
      </c>
      <c r="AC6121">
        <v>0</v>
      </c>
      <c r="AD6121">
        <v>0.17245197982586924</v>
      </c>
      <c r="AE6121">
        <v>6.5514433076068892</v>
      </c>
    </row>
    <row r="6122" spans="1:31" x14ac:dyDescent="0.3">
      <c r="A6122">
        <v>2451120</v>
      </c>
      <c r="B6122">
        <v>1</v>
      </c>
      <c r="C6122" t="s">
        <v>80</v>
      </c>
      <c r="D6122" t="s">
        <v>97</v>
      </c>
      <c r="E6122" t="s">
        <v>141</v>
      </c>
      <c r="F6122" t="s">
        <v>17677</v>
      </c>
      <c r="G6122" t="s">
        <v>143</v>
      </c>
      <c r="H6122" t="s">
        <v>144</v>
      </c>
      <c r="I6122" t="s">
        <v>136</v>
      </c>
      <c r="J6122" t="s">
        <v>137</v>
      </c>
      <c r="K6122" t="s">
        <v>138</v>
      </c>
      <c r="L6122" t="s">
        <v>17678</v>
      </c>
      <c r="M6122" t="s">
        <v>17679</v>
      </c>
      <c r="N6122">
        <v>0.72583333299999997</v>
      </c>
      <c r="O6122">
        <v>0</v>
      </c>
      <c r="P6122">
        <v>90</v>
      </c>
      <c r="Q6122">
        <v>0</v>
      </c>
      <c r="R6122">
        <v>4</v>
      </c>
      <c r="S6122">
        <v>0</v>
      </c>
      <c r="T6122">
        <v>11</v>
      </c>
      <c r="U6122">
        <v>0</v>
      </c>
      <c r="V6122">
        <v>0</v>
      </c>
      <c r="W6122">
        <v>0</v>
      </c>
      <c r="X6122">
        <v>16.406651400363909</v>
      </c>
      <c r="Y6122">
        <v>0</v>
      </c>
      <c r="Z6122">
        <v>0.91987726428639327</v>
      </c>
      <c r="AA6122">
        <v>0</v>
      </c>
      <c r="AB6122">
        <v>2.0553509039004596</v>
      </c>
      <c r="AC6122">
        <v>0</v>
      </c>
      <c r="AD6122">
        <v>0</v>
      </c>
      <c r="AE6122">
        <v>19.381879568550765</v>
      </c>
    </row>
    <row r="6123" spans="1:31" x14ac:dyDescent="0.3">
      <c r="A6123">
        <v>2451114</v>
      </c>
      <c r="B6123">
        <v>1</v>
      </c>
      <c r="C6123" t="s">
        <v>80</v>
      </c>
      <c r="D6123" t="s">
        <v>97</v>
      </c>
      <c r="E6123" t="s">
        <v>141</v>
      </c>
      <c r="F6123" t="s">
        <v>17680</v>
      </c>
      <c r="G6123" t="s">
        <v>143</v>
      </c>
      <c r="H6123" t="s">
        <v>144</v>
      </c>
      <c r="I6123" t="s">
        <v>136</v>
      </c>
      <c r="J6123" t="s">
        <v>137</v>
      </c>
      <c r="K6123" t="s">
        <v>138</v>
      </c>
      <c r="L6123" t="s">
        <v>17681</v>
      </c>
      <c r="M6123" t="s">
        <v>17682</v>
      </c>
      <c r="N6123">
        <v>0.64388888799999999</v>
      </c>
      <c r="O6123">
        <v>0</v>
      </c>
      <c r="P6123">
        <v>26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5.645180358445697</v>
      </c>
      <c r="Y6123">
        <v>0</v>
      </c>
      <c r="Z6123">
        <v>0</v>
      </c>
      <c r="AA6123">
        <v>0</v>
      </c>
      <c r="AB6123">
        <v>0</v>
      </c>
      <c r="AC6123">
        <v>0</v>
      </c>
      <c r="AD6123">
        <v>0</v>
      </c>
      <c r="AE6123">
        <v>5.645180358445697</v>
      </c>
    </row>
    <row r="6124" spans="1:31" x14ac:dyDescent="0.3">
      <c r="A6124">
        <v>2451363</v>
      </c>
      <c r="B6124">
        <v>1</v>
      </c>
      <c r="C6124" t="s">
        <v>80</v>
      </c>
      <c r="D6124" t="s">
        <v>99</v>
      </c>
      <c r="E6124" t="s">
        <v>173</v>
      </c>
      <c r="F6124" t="s">
        <v>17683</v>
      </c>
      <c r="G6124" t="s">
        <v>175</v>
      </c>
      <c r="H6124" t="s">
        <v>144</v>
      </c>
      <c r="I6124" t="s">
        <v>136</v>
      </c>
      <c r="J6124" t="s">
        <v>137</v>
      </c>
      <c r="K6124" t="s">
        <v>138</v>
      </c>
      <c r="L6124" t="s">
        <v>17684</v>
      </c>
      <c r="M6124" t="s">
        <v>17685</v>
      </c>
      <c r="N6124">
        <v>2.875555555</v>
      </c>
      <c r="O6124">
        <v>0</v>
      </c>
      <c r="P6124">
        <v>1</v>
      </c>
      <c r="Q6124">
        <v>0</v>
      </c>
      <c r="R6124">
        <v>0</v>
      </c>
      <c r="S6124">
        <v>0</v>
      </c>
      <c r="T6124">
        <v>0</v>
      </c>
      <c r="U6124">
        <v>0</v>
      </c>
      <c r="V6124">
        <v>0</v>
      </c>
      <c r="W6124">
        <v>0</v>
      </c>
      <c r="X6124">
        <v>1.4807603472850983E-2</v>
      </c>
      <c r="Y6124">
        <v>0</v>
      </c>
      <c r="Z6124">
        <v>0</v>
      </c>
      <c r="AA6124">
        <v>0</v>
      </c>
      <c r="AB6124">
        <v>0</v>
      </c>
      <c r="AC6124">
        <v>0</v>
      </c>
      <c r="AD6124">
        <v>0</v>
      </c>
      <c r="AE6124">
        <v>1.4807603472850983E-2</v>
      </c>
    </row>
    <row r="6125" spans="1:31" x14ac:dyDescent="0.3">
      <c r="A6125">
        <v>2451655</v>
      </c>
      <c r="B6125">
        <v>1</v>
      </c>
      <c r="C6125" t="s">
        <v>80</v>
      </c>
      <c r="D6125" t="s">
        <v>100</v>
      </c>
      <c r="E6125" t="s">
        <v>141</v>
      </c>
      <c r="F6125" t="s">
        <v>17686</v>
      </c>
      <c r="G6125" t="s">
        <v>156</v>
      </c>
      <c r="H6125" t="s">
        <v>144</v>
      </c>
      <c r="I6125" t="s">
        <v>136</v>
      </c>
      <c r="J6125" t="s">
        <v>137</v>
      </c>
      <c r="K6125" t="s">
        <v>138</v>
      </c>
      <c r="L6125" t="s">
        <v>17687</v>
      </c>
      <c r="M6125" t="s">
        <v>17688</v>
      </c>
      <c r="N6125">
        <v>3.2366666660000001</v>
      </c>
      <c r="O6125">
        <v>0</v>
      </c>
      <c r="P6125">
        <v>15</v>
      </c>
      <c r="Q6125">
        <v>0</v>
      </c>
      <c r="R6125">
        <v>0</v>
      </c>
      <c r="S6125">
        <v>0</v>
      </c>
      <c r="T6125">
        <v>1</v>
      </c>
      <c r="U6125">
        <v>0</v>
      </c>
      <c r="V6125">
        <v>0</v>
      </c>
      <c r="W6125">
        <v>0</v>
      </c>
      <c r="X6125">
        <v>22.286311747027312</v>
      </c>
      <c r="Y6125">
        <v>0</v>
      </c>
      <c r="Z6125">
        <v>0</v>
      </c>
      <c r="AA6125">
        <v>0</v>
      </c>
      <c r="AB6125">
        <v>1.4102896383084769E-2</v>
      </c>
      <c r="AC6125">
        <v>0</v>
      </c>
      <c r="AD6125">
        <v>0</v>
      </c>
      <c r="AE6125">
        <v>22.300414643410399</v>
      </c>
    </row>
    <row r="6126" spans="1:31" x14ac:dyDescent="0.3">
      <c r="A6126">
        <v>2451641</v>
      </c>
      <c r="B6126">
        <v>1</v>
      </c>
      <c r="C6126" t="s">
        <v>80</v>
      </c>
      <c r="D6126" t="s">
        <v>96</v>
      </c>
      <c r="E6126" t="s">
        <v>147</v>
      </c>
      <c r="F6126" t="s">
        <v>17689</v>
      </c>
      <c r="G6126" t="s">
        <v>353</v>
      </c>
      <c r="H6126" t="s">
        <v>135</v>
      </c>
      <c r="I6126" t="s">
        <v>136</v>
      </c>
      <c r="J6126" t="s">
        <v>137</v>
      </c>
      <c r="K6126" t="s">
        <v>138</v>
      </c>
      <c r="L6126" t="s">
        <v>17690</v>
      </c>
      <c r="M6126" t="s">
        <v>17691</v>
      </c>
      <c r="N6126">
        <v>5.5247222220000003</v>
      </c>
      <c r="O6126">
        <v>0</v>
      </c>
      <c r="P6126">
        <v>70</v>
      </c>
      <c r="Q6126">
        <v>0</v>
      </c>
      <c r="R6126">
        <v>0</v>
      </c>
      <c r="S6126">
        <v>2</v>
      </c>
      <c r="T6126">
        <v>8</v>
      </c>
      <c r="U6126">
        <v>0</v>
      </c>
      <c r="V6126">
        <v>0</v>
      </c>
      <c r="W6126">
        <v>0</v>
      </c>
      <c r="X6126">
        <v>112.51684236450613</v>
      </c>
      <c r="Y6126">
        <v>0</v>
      </c>
      <c r="Z6126">
        <v>0</v>
      </c>
      <c r="AA6126">
        <v>48.025237671630357</v>
      </c>
      <c r="AB6126">
        <v>37.963106711132966</v>
      </c>
      <c r="AC6126">
        <v>0</v>
      </c>
      <c r="AD6126">
        <v>0</v>
      </c>
      <c r="AE6126">
        <v>198.50518674726948</v>
      </c>
    </row>
    <row r="6127" spans="1:31" x14ac:dyDescent="0.3">
      <c r="A6127">
        <v>2451378</v>
      </c>
      <c r="B6127">
        <v>1</v>
      </c>
      <c r="C6127" t="s">
        <v>80</v>
      </c>
      <c r="D6127" t="s">
        <v>103</v>
      </c>
      <c r="E6127" t="s">
        <v>284</v>
      </c>
      <c r="F6127" t="s">
        <v>17692</v>
      </c>
      <c r="G6127" t="s">
        <v>149</v>
      </c>
      <c r="H6127" t="s">
        <v>135</v>
      </c>
      <c r="I6127" t="s">
        <v>136</v>
      </c>
      <c r="J6127" t="s">
        <v>137</v>
      </c>
      <c r="K6127" t="s">
        <v>138</v>
      </c>
      <c r="L6127" t="s">
        <v>17693</v>
      </c>
      <c r="M6127" t="s">
        <v>17694</v>
      </c>
      <c r="N6127">
        <v>6.5038888000000003E-2</v>
      </c>
      <c r="O6127">
        <v>6</v>
      </c>
      <c r="P6127">
        <v>2146</v>
      </c>
      <c r="Q6127">
        <v>103</v>
      </c>
      <c r="R6127">
        <v>315</v>
      </c>
      <c r="S6127">
        <v>46</v>
      </c>
      <c r="T6127">
        <v>214</v>
      </c>
      <c r="U6127">
        <v>9</v>
      </c>
      <c r="V6127">
        <v>1</v>
      </c>
      <c r="W6127">
        <v>0.1683934314749112</v>
      </c>
      <c r="X6127">
        <v>44.233534457201152</v>
      </c>
      <c r="Y6127">
        <v>40.464856181506519</v>
      </c>
      <c r="Z6127">
        <v>15.157708606393086</v>
      </c>
      <c r="AA6127">
        <v>39.484653178160343</v>
      </c>
      <c r="AB6127">
        <v>17.94237611602539</v>
      </c>
      <c r="AC6127">
        <v>221.93901186204269</v>
      </c>
      <c r="AD6127">
        <v>11.367378286004522</v>
      </c>
      <c r="AE6127">
        <v>390.75791211880858</v>
      </c>
    </row>
    <row r="6128" spans="1:31" x14ac:dyDescent="0.3">
      <c r="A6128">
        <v>2451332</v>
      </c>
      <c r="B6128">
        <v>1</v>
      </c>
      <c r="C6128" t="s">
        <v>80</v>
      </c>
      <c r="D6128" t="s">
        <v>110</v>
      </c>
      <c r="E6128" t="s">
        <v>173</v>
      </c>
      <c r="F6128" t="s">
        <v>17695</v>
      </c>
      <c r="G6128" t="s">
        <v>461</v>
      </c>
      <c r="H6128" t="s">
        <v>144</v>
      </c>
      <c r="I6128" t="s">
        <v>136</v>
      </c>
      <c r="J6128" t="s">
        <v>137</v>
      </c>
      <c r="K6128" t="s">
        <v>138</v>
      </c>
      <c r="L6128" t="s">
        <v>17696</v>
      </c>
      <c r="M6128" t="s">
        <v>17697</v>
      </c>
      <c r="N6128">
        <v>3.380833333</v>
      </c>
      <c r="O6128">
        <v>0</v>
      </c>
      <c r="P6128">
        <v>22</v>
      </c>
      <c r="Q6128">
        <v>0</v>
      </c>
      <c r="R6128">
        <v>0</v>
      </c>
      <c r="S6128">
        <v>0</v>
      </c>
      <c r="T6128">
        <v>5</v>
      </c>
      <c r="U6128">
        <v>0</v>
      </c>
      <c r="V6128">
        <v>0</v>
      </c>
      <c r="W6128">
        <v>0</v>
      </c>
      <c r="X6128">
        <v>27.917211083751255</v>
      </c>
      <c r="Y6128">
        <v>0</v>
      </c>
      <c r="Z6128">
        <v>0</v>
      </c>
      <c r="AA6128">
        <v>0</v>
      </c>
      <c r="AB6128">
        <v>11.319842912112748</v>
      </c>
      <c r="AC6128">
        <v>0</v>
      </c>
      <c r="AD6128">
        <v>0</v>
      </c>
      <c r="AE6128">
        <v>39.237053995864002</v>
      </c>
    </row>
    <row r="6129" spans="1:31" x14ac:dyDescent="0.3">
      <c r="A6129">
        <v>2451392</v>
      </c>
      <c r="B6129">
        <v>1</v>
      </c>
      <c r="C6129" t="s">
        <v>80</v>
      </c>
      <c r="D6129" t="s">
        <v>105</v>
      </c>
      <c r="E6129" t="s">
        <v>182</v>
      </c>
      <c r="F6129" t="s">
        <v>17698</v>
      </c>
      <c r="G6129" t="s">
        <v>259</v>
      </c>
      <c r="H6129" t="s">
        <v>144</v>
      </c>
      <c r="I6129" t="s">
        <v>136</v>
      </c>
      <c r="J6129" t="s">
        <v>137</v>
      </c>
      <c r="K6129" t="s">
        <v>138</v>
      </c>
      <c r="L6129" t="s">
        <v>17699</v>
      </c>
      <c r="M6129" t="s">
        <v>17700</v>
      </c>
      <c r="N6129">
        <v>1.8222222219999999</v>
      </c>
      <c r="O6129">
        <v>0</v>
      </c>
      <c r="P6129">
        <v>1</v>
      </c>
      <c r="Q6129">
        <v>0</v>
      </c>
      <c r="R6129">
        <v>0</v>
      </c>
      <c r="S6129">
        <v>0</v>
      </c>
      <c r="T6129">
        <v>5</v>
      </c>
      <c r="U6129">
        <v>0</v>
      </c>
      <c r="V6129">
        <v>0</v>
      </c>
      <c r="W6129">
        <v>0</v>
      </c>
      <c r="X6129">
        <v>0.65234687449015616</v>
      </c>
      <c r="Y6129">
        <v>0</v>
      </c>
      <c r="Z6129">
        <v>0</v>
      </c>
      <c r="AA6129">
        <v>0</v>
      </c>
      <c r="AB6129">
        <v>36.555748214172951</v>
      </c>
      <c r="AC6129">
        <v>0</v>
      </c>
      <c r="AD6129">
        <v>0</v>
      </c>
      <c r="AE6129">
        <v>37.208095088663107</v>
      </c>
    </row>
    <row r="6130" spans="1:31" x14ac:dyDescent="0.3">
      <c r="A6130">
        <v>2451229</v>
      </c>
      <c r="B6130">
        <v>1</v>
      </c>
      <c r="C6130" t="s">
        <v>80</v>
      </c>
      <c r="D6130" t="s">
        <v>106</v>
      </c>
      <c r="E6130" t="s">
        <v>159</v>
      </c>
      <c r="F6130" t="s">
        <v>17701</v>
      </c>
      <c r="G6130" t="s">
        <v>143</v>
      </c>
      <c r="H6130" t="s">
        <v>144</v>
      </c>
      <c r="I6130" t="s">
        <v>136</v>
      </c>
      <c r="J6130" t="s">
        <v>137</v>
      </c>
      <c r="K6130" t="s">
        <v>138</v>
      </c>
      <c r="L6130" t="s">
        <v>17702</v>
      </c>
      <c r="M6130" t="s">
        <v>17703</v>
      </c>
      <c r="N6130">
        <v>0.877222222</v>
      </c>
      <c r="O6130">
        <v>0</v>
      </c>
      <c r="P6130">
        <v>29</v>
      </c>
      <c r="Q6130">
        <v>0</v>
      </c>
      <c r="R6130">
        <v>1</v>
      </c>
      <c r="S6130">
        <v>0</v>
      </c>
      <c r="T6130">
        <v>12</v>
      </c>
      <c r="U6130">
        <v>0</v>
      </c>
      <c r="V6130">
        <v>0</v>
      </c>
      <c r="W6130">
        <v>0</v>
      </c>
      <c r="X6130">
        <v>8.2746935930054732</v>
      </c>
      <c r="Y6130">
        <v>0</v>
      </c>
      <c r="Z6130">
        <v>4.522683470143722</v>
      </c>
      <c r="AA6130">
        <v>0</v>
      </c>
      <c r="AB6130">
        <v>49.599264792265288</v>
      </c>
      <c r="AC6130">
        <v>0</v>
      </c>
      <c r="AD6130">
        <v>0</v>
      </c>
      <c r="AE6130">
        <v>62.396641855414487</v>
      </c>
    </row>
    <row r="6131" spans="1:31" x14ac:dyDescent="0.3">
      <c r="A6131">
        <v>2451564</v>
      </c>
      <c r="B6131">
        <v>1</v>
      </c>
      <c r="C6131" t="s">
        <v>81</v>
      </c>
      <c r="D6131" t="s">
        <v>113</v>
      </c>
      <c r="E6131" t="s">
        <v>147</v>
      </c>
      <c r="F6131" t="s">
        <v>17704</v>
      </c>
      <c r="G6131" t="s">
        <v>149</v>
      </c>
      <c r="H6131" t="s">
        <v>135</v>
      </c>
      <c r="I6131" t="s">
        <v>660</v>
      </c>
      <c r="J6131" t="s">
        <v>137</v>
      </c>
      <c r="K6131" t="s">
        <v>138</v>
      </c>
      <c r="L6131" t="s">
        <v>17705</v>
      </c>
      <c r="M6131" t="s">
        <v>17706</v>
      </c>
      <c r="N6131">
        <v>9.4444439999999998E-3</v>
      </c>
      <c r="O6131">
        <v>0</v>
      </c>
      <c r="P6131">
        <v>173</v>
      </c>
      <c r="Q6131">
        <v>0</v>
      </c>
      <c r="R6131">
        <v>8</v>
      </c>
      <c r="S6131">
        <v>0</v>
      </c>
      <c r="T6131">
        <v>11</v>
      </c>
      <c r="U6131">
        <v>0</v>
      </c>
      <c r="V6131">
        <v>0</v>
      </c>
      <c r="W6131">
        <v>0</v>
      </c>
      <c r="X6131">
        <v>0.18384732229060344</v>
      </c>
      <c r="Y6131">
        <v>0</v>
      </c>
      <c r="Z6131">
        <v>6.2901561716107385E-3</v>
      </c>
      <c r="AA6131">
        <v>0</v>
      </c>
      <c r="AB6131">
        <v>4.3209135671372051E-2</v>
      </c>
      <c r="AC6131">
        <v>0</v>
      </c>
      <c r="AD6131">
        <v>0</v>
      </c>
      <c r="AE6131">
        <v>0.23334661413358623</v>
      </c>
    </row>
    <row r="6132" spans="1:31" x14ac:dyDescent="0.3">
      <c r="A6132">
        <v>2451352</v>
      </c>
      <c r="B6132">
        <v>1</v>
      </c>
      <c r="C6132" t="s">
        <v>80</v>
      </c>
      <c r="D6132" t="s">
        <v>100</v>
      </c>
      <c r="E6132" t="s">
        <v>173</v>
      </c>
      <c r="F6132" t="s">
        <v>17707</v>
      </c>
      <c r="G6132" t="s">
        <v>461</v>
      </c>
      <c r="H6132" t="s">
        <v>144</v>
      </c>
      <c r="I6132" t="s">
        <v>136</v>
      </c>
      <c r="J6132" t="s">
        <v>137</v>
      </c>
      <c r="K6132" t="s">
        <v>138</v>
      </c>
      <c r="L6132" t="s">
        <v>17708</v>
      </c>
      <c r="M6132" t="s">
        <v>17709</v>
      </c>
      <c r="N6132">
        <v>1.163888888</v>
      </c>
      <c r="O6132">
        <v>0</v>
      </c>
      <c r="P6132">
        <v>22</v>
      </c>
      <c r="Q6132">
        <v>0</v>
      </c>
      <c r="R6132">
        <v>0</v>
      </c>
      <c r="S6132">
        <v>0</v>
      </c>
      <c r="T6132">
        <v>0</v>
      </c>
      <c r="U6132">
        <v>0</v>
      </c>
      <c r="V6132">
        <v>0</v>
      </c>
      <c r="W6132">
        <v>0</v>
      </c>
      <c r="X6132">
        <v>4.3970868528479441</v>
      </c>
      <c r="Y6132">
        <v>0</v>
      </c>
      <c r="Z6132">
        <v>0</v>
      </c>
      <c r="AA6132">
        <v>0</v>
      </c>
      <c r="AB6132">
        <v>0</v>
      </c>
      <c r="AC6132">
        <v>0</v>
      </c>
      <c r="AD6132">
        <v>0</v>
      </c>
      <c r="AE6132">
        <v>4.3970868528479441</v>
      </c>
    </row>
    <row r="6133" spans="1:31" x14ac:dyDescent="0.3">
      <c r="A6133">
        <v>2451272</v>
      </c>
      <c r="B6133">
        <v>1</v>
      </c>
      <c r="C6133" t="s">
        <v>80</v>
      </c>
      <c r="D6133" t="s">
        <v>100</v>
      </c>
      <c r="E6133" t="s">
        <v>147</v>
      </c>
      <c r="F6133" t="s">
        <v>17710</v>
      </c>
      <c r="G6133" t="s">
        <v>134</v>
      </c>
      <c r="H6133" t="s">
        <v>135</v>
      </c>
      <c r="I6133" t="s">
        <v>136</v>
      </c>
      <c r="J6133" t="s">
        <v>137</v>
      </c>
      <c r="K6133" t="s">
        <v>138</v>
      </c>
      <c r="L6133" t="s">
        <v>17711</v>
      </c>
      <c r="M6133" t="s">
        <v>17712</v>
      </c>
      <c r="N6133">
        <v>2.7311111110000001</v>
      </c>
      <c r="O6133">
        <v>0</v>
      </c>
      <c r="P6133">
        <v>50</v>
      </c>
      <c r="Q6133">
        <v>0</v>
      </c>
      <c r="R6133">
        <v>0</v>
      </c>
      <c r="S6133">
        <v>0</v>
      </c>
      <c r="T6133">
        <v>5</v>
      </c>
      <c r="U6133">
        <v>0</v>
      </c>
      <c r="V6133">
        <v>0</v>
      </c>
      <c r="W6133">
        <v>0</v>
      </c>
      <c r="X6133">
        <v>25.213543955072751</v>
      </c>
      <c r="Y6133">
        <v>0</v>
      </c>
      <c r="Z6133">
        <v>0</v>
      </c>
      <c r="AA6133">
        <v>0</v>
      </c>
      <c r="AB6133">
        <v>6.5691035849793575</v>
      </c>
      <c r="AC6133">
        <v>0</v>
      </c>
      <c r="AD6133">
        <v>0</v>
      </c>
      <c r="AE6133">
        <v>31.78264754005211</v>
      </c>
    </row>
    <row r="6134" spans="1:31" x14ac:dyDescent="0.3">
      <c r="A6134">
        <v>2451209</v>
      </c>
      <c r="B6134">
        <v>1</v>
      </c>
      <c r="C6134" t="s">
        <v>80</v>
      </c>
      <c r="D6134" t="s">
        <v>83</v>
      </c>
      <c r="E6134" t="s">
        <v>132</v>
      </c>
      <c r="F6134" t="s">
        <v>3865</v>
      </c>
      <c r="G6134" t="s">
        <v>226</v>
      </c>
      <c r="H6134" t="s">
        <v>135</v>
      </c>
      <c r="I6134" t="s">
        <v>136</v>
      </c>
      <c r="J6134" t="s">
        <v>137</v>
      </c>
      <c r="K6134" t="s">
        <v>162</v>
      </c>
      <c r="L6134" t="s">
        <v>17713</v>
      </c>
      <c r="M6134" t="s">
        <v>17714</v>
      </c>
      <c r="N6134">
        <v>3.423333333</v>
      </c>
      <c r="O6134">
        <v>10</v>
      </c>
      <c r="P6134">
        <v>790</v>
      </c>
      <c r="Q6134">
        <v>14</v>
      </c>
      <c r="R6134">
        <v>52</v>
      </c>
      <c r="S6134">
        <v>29</v>
      </c>
      <c r="T6134">
        <v>69</v>
      </c>
      <c r="U6134">
        <v>1</v>
      </c>
      <c r="V6134">
        <v>0</v>
      </c>
      <c r="W6134">
        <v>45.575863468524823</v>
      </c>
      <c r="X6134">
        <v>1099.6617023400713</v>
      </c>
      <c r="Y6134">
        <v>63.981742844457088</v>
      </c>
      <c r="Z6134">
        <v>65.252058372378357</v>
      </c>
      <c r="AA6134">
        <v>877.32031002116662</v>
      </c>
      <c r="AB6134">
        <v>211.2030239365001</v>
      </c>
      <c r="AC6134">
        <v>112.50898763673042</v>
      </c>
      <c r="AD6134">
        <v>0</v>
      </c>
      <c r="AE6134">
        <v>2475.5036886198286</v>
      </c>
    </row>
    <row r="6135" spans="1:31" x14ac:dyDescent="0.3">
      <c r="A6135">
        <v>2451458</v>
      </c>
      <c r="B6135">
        <v>1</v>
      </c>
      <c r="C6135" t="s">
        <v>80</v>
      </c>
      <c r="D6135" t="s">
        <v>93</v>
      </c>
      <c r="E6135" t="s">
        <v>284</v>
      </c>
      <c r="F6135" t="s">
        <v>4776</v>
      </c>
      <c r="G6135" t="s">
        <v>149</v>
      </c>
      <c r="H6135" t="s">
        <v>135</v>
      </c>
      <c r="I6135" t="s">
        <v>136</v>
      </c>
      <c r="J6135" t="s">
        <v>137</v>
      </c>
      <c r="K6135" t="s">
        <v>138</v>
      </c>
      <c r="L6135" t="s">
        <v>17715</v>
      </c>
      <c r="M6135" t="s">
        <v>17716</v>
      </c>
      <c r="N6135">
        <v>0.16638888800000001</v>
      </c>
      <c r="O6135">
        <v>9</v>
      </c>
      <c r="P6135">
        <v>4572</v>
      </c>
      <c r="Q6135">
        <v>245</v>
      </c>
      <c r="R6135">
        <v>1383</v>
      </c>
      <c r="S6135">
        <v>53</v>
      </c>
      <c r="T6135">
        <v>1183</v>
      </c>
      <c r="U6135">
        <v>6</v>
      </c>
      <c r="V6135">
        <v>0</v>
      </c>
      <c r="W6135">
        <v>2.3274607446004754</v>
      </c>
      <c r="X6135">
        <v>146.98905769737883</v>
      </c>
      <c r="Y6135">
        <v>77.158616234203294</v>
      </c>
      <c r="Z6135">
        <v>91.212389138804056</v>
      </c>
      <c r="AA6135">
        <v>81.281520359018714</v>
      </c>
      <c r="AB6135">
        <v>155.79075510323881</v>
      </c>
      <c r="AC6135">
        <v>65.61629395437653</v>
      </c>
      <c r="AD6135">
        <v>0</v>
      </c>
      <c r="AE6135">
        <v>620.37609323162064</v>
      </c>
    </row>
    <row r="6136" spans="1:31" x14ac:dyDescent="0.3">
      <c r="A6136">
        <v>2451315</v>
      </c>
      <c r="B6136">
        <v>1</v>
      </c>
      <c r="C6136" t="s">
        <v>80</v>
      </c>
      <c r="D6136" t="s">
        <v>84</v>
      </c>
      <c r="E6136" t="s">
        <v>159</v>
      </c>
      <c r="F6136" t="s">
        <v>17717</v>
      </c>
      <c r="G6136" t="s">
        <v>725</v>
      </c>
      <c r="H6136" t="s">
        <v>144</v>
      </c>
      <c r="I6136" t="s">
        <v>136</v>
      </c>
      <c r="J6136" t="s">
        <v>137</v>
      </c>
      <c r="K6136" t="s">
        <v>138</v>
      </c>
      <c r="L6136" t="s">
        <v>17718</v>
      </c>
      <c r="M6136" t="s">
        <v>17719</v>
      </c>
      <c r="N6136">
        <v>1.9</v>
      </c>
      <c r="O6136">
        <v>0</v>
      </c>
      <c r="P6136">
        <v>13</v>
      </c>
      <c r="Q6136">
        <v>0</v>
      </c>
      <c r="R6136">
        <v>0</v>
      </c>
      <c r="S6136">
        <v>0</v>
      </c>
      <c r="T6136">
        <v>56</v>
      </c>
      <c r="U6136">
        <v>0</v>
      </c>
      <c r="V6136">
        <v>0</v>
      </c>
      <c r="W6136">
        <v>0</v>
      </c>
      <c r="X6136">
        <v>5.1115390543033445</v>
      </c>
      <c r="Y6136">
        <v>0</v>
      </c>
      <c r="Z6136">
        <v>0</v>
      </c>
      <c r="AA6136">
        <v>0</v>
      </c>
      <c r="AB6136">
        <v>227.21774260176252</v>
      </c>
      <c r="AC6136">
        <v>0</v>
      </c>
      <c r="AD6136">
        <v>0</v>
      </c>
      <c r="AE6136">
        <v>232.32928165606586</v>
      </c>
    </row>
    <row r="6137" spans="1:31" x14ac:dyDescent="0.3">
      <c r="A6137">
        <v>2451309</v>
      </c>
      <c r="B6137">
        <v>1</v>
      </c>
      <c r="C6137" t="s">
        <v>80</v>
      </c>
      <c r="D6137" t="s">
        <v>107</v>
      </c>
      <c r="E6137" t="s">
        <v>141</v>
      </c>
      <c r="F6137" t="s">
        <v>17720</v>
      </c>
      <c r="G6137" t="s">
        <v>6050</v>
      </c>
      <c r="H6137" t="s">
        <v>144</v>
      </c>
      <c r="I6137" t="s">
        <v>136</v>
      </c>
      <c r="J6137" t="s">
        <v>137</v>
      </c>
      <c r="K6137" t="s">
        <v>138</v>
      </c>
      <c r="L6137" t="s">
        <v>17721</v>
      </c>
      <c r="M6137" t="s">
        <v>17722</v>
      </c>
      <c r="N6137">
        <v>5.1869444439999999</v>
      </c>
      <c r="O6137">
        <v>0</v>
      </c>
      <c r="P6137">
        <v>19</v>
      </c>
      <c r="Q6137">
        <v>0</v>
      </c>
      <c r="R6137">
        <v>0</v>
      </c>
      <c r="S6137">
        <v>0</v>
      </c>
      <c r="T6137">
        <v>7</v>
      </c>
      <c r="U6137">
        <v>0</v>
      </c>
      <c r="V6137">
        <v>0</v>
      </c>
      <c r="W6137">
        <v>0</v>
      </c>
      <c r="X6137">
        <v>19.433341788447649</v>
      </c>
      <c r="Y6137">
        <v>0</v>
      </c>
      <c r="Z6137">
        <v>0</v>
      </c>
      <c r="AA6137">
        <v>0</v>
      </c>
      <c r="AB6137">
        <v>12.194344100483967</v>
      </c>
      <c r="AC6137">
        <v>0</v>
      </c>
      <c r="AD6137">
        <v>0</v>
      </c>
      <c r="AE6137">
        <v>31.627685888931616</v>
      </c>
    </row>
    <row r="6138" spans="1:31" x14ac:dyDescent="0.3">
      <c r="A6138">
        <v>2451621</v>
      </c>
      <c r="B6138">
        <v>1</v>
      </c>
      <c r="C6138" t="s">
        <v>81</v>
      </c>
      <c r="D6138" t="s">
        <v>113</v>
      </c>
      <c r="E6138" t="s">
        <v>147</v>
      </c>
      <c r="F6138" t="s">
        <v>17723</v>
      </c>
      <c r="G6138" t="s">
        <v>134</v>
      </c>
      <c r="H6138" t="s">
        <v>135</v>
      </c>
      <c r="I6138" t="s">
        <v>136</v>
      </c>
      <c r="J6138" t="s">
        <v>137</v>
      </c>
      <c r="K6138" t="s">
        <v>138</v>
      </c>
      <c r="L6138" t="s">
        <v>17724</v>
      </c>
      <c r="M6138" t="s">
        <v>17725</v>
      </c>
      <c r="N6138">
        <v>0.84666666599999996</v>
      </c>
      <c r="O6138">
        <v>1</v>
      </c>
      <c r="P6138">
        <v>0</v>
      </c>
      <c r="Q6138">
        <v>5</v>
      </c>
      <c r="R6138">
        <v>12</v>
      </c>
      <c r="S6138">
        <v>1</v>
      </c>
      <c r="T6138">
        <v>0</v>
      </c>
      <c r="U6138">
        <v>0</v>
      </c>
      <c r="V6138">
        <v>0</v>
      </c>
      <c r="W6138">
        <v>0.15768648012772379</v>
      </c>
      <c r="X6138">
        <v>0</v>
      </c>
      <c r="Y6138">
        <v>1.2017179588857116</v>
      </c>
      <c r="Z6138">
        <v>2.2548858525742066</v>
      </c>
      <c r="AA6138">
        <v>1.26030938272086</v>
      </c>
      <c r="AB6138">
        <v>0</v>
      </c>
      <c r="AC6138">
        <v>0</v>
      </c>
      <c r="AD6138">
        <v>0</v>
      </c>
      <c r="AE6138">
        <v>4.8745996743085023</v>
      </c>
    </row>
    <row r="6139" spans="1:31" x14ac:dyDescent="0.3">
      <c r="A6139">
        <v>2451126</v>
      </c>
      <c r="B6139">
        <v>1</v>
      </c>
      <c r="C6139" t="s">
        <v>80</v>
      </c>
      <c r="D6139" t="s">
        <v>88</v>
      </c>
      <c r="E6139" t="s">
        <v>147</v>
      </c>
      <c r="F6139" t="s">
        <v>17726</v>
      </c>
      <c r="G6139" t="s">
        <v>353</v>
      </c>
      <c r="H6139" t="s">
        <v>135</v>
      </c>
      <c r="I6139" t="s">
        <v>136</v>
      </c>
      <c r="J6139" t="s">
        <v>137</v>
      </c>
      <c r="K6139" t="s">
        <v>138</v>
      </c>
      <c r="L6139" t="s">
        <v>17727</v>
      </c>
      <c r="M6139" t="s">
        <v>17728</v>
      </c>
      <c r="N6139">
        <v>2.6013888879999998</v>
      </c>
      <c r="O6139">
        <v>0</v>
      </c>
      <c r="P6139">
        <v>82</v>
      </c>
      <c r="Q6139">
        <v>0</v>
      </c>
      <c r="R6139">
        <v>0</v>
      </c>
      <c r="S6139">
        <v>1</v>
      </c>
      <c r="T6139">
        <v>9</v>
      </c>
      <c r="U6139">
        <v>0</v>
      </c>
      <c r="V6139">
        <v>0</v>
      </c>
      <c r="W6139">
        <v>0</v>
      </c>
      <c r="X6139">
        <v>55.275660875962224</v>
      </c>
      <c r="Y6139">
        <v>0</v>
      </c>
      <c r="Z6139">
        <v>0</v>
      </c>
      <c r="AA6139">
        <v>468.1821776537659</v>
      </c>
      <c r="AB6139">
        <v>5.4992238600072794</v>
      </c>
      <c r="AC6139">
        <v>0</v>
      </c>
      <c r="AD6139">
        <v>0</v>
      </c>
      <c r="AE6139">
        <v>528.95706238973548</v>
      </c>
    </row>
    <row r="6140" spans="1:31" x14ac:dyDescent="0.3">
      <c r="A6140">
        <v>2451149</v>
      </c>
      <c r="B6140">
        <v>1</v>
      </c>
      <c r="C6140" t="s">
        <v>80</v>
      </c>
      <c r="D6140" t="s">
        <v>92</v>
      </c>
      <c r="E6140" t="s">
        <v>173</v>
      </c>
      <c r="F6140" t="s">
        <v>17729</v>
      </c>
      <c r="G6140" t="s">
        <v>179</v>
      </c>
      <c r="H6140" t="s">
        <v>144</v>
      </c>
      <c r="I6140" t="s">
        <v>136</v>
      </c>
      <c r="J6140" t="s">
        <v>137</v>
      </c>
      <c r="K6140" t="s">
        <v>138</v>
      </c>
      <c r="L6140" t="s">
        <v>17730</v>
      </c>
      <c r="M6140" t="s">
        <v>17731</v>
      </c>
      <c r="N6140">
        <v>2.7138888880000001</v>
      </c>
      <c r="O6140">
        <v>0</v>
      </c>
      <c r="P6140">
        <v>2</v>
      </c>
      <c r="Q6140">
        <v>0</v>
      </c>
      <c r="R6140">
        <v>0</v>
      </c>
      <c r="S6140">
        <v>0</v>
      </c>
      <c r="T6140">
        <v>0</v>
      </c>
      <c r="U6140">
        <v>0</v>
      </c>
      <c r="V6140">
        <v>0</v>
      </c>
      <c r="W6140">
        <v>0</v>
      </c>
      <c r="X6140">
        <v>3.0843072479541216</v>
      </c>
      <c r="Y6140">
        <v>0</v>
      </c>
      <c r="Z6140">
        <v>0</v>
      </c>
      <c r="AA6140">
        <v>0</v>
      </c>
      <c r="AB6140">
        <v>0</v>
      </c>
      <c r="AC6140">
        <v>0</v>
      </c>
      <c r="AD6140">
        <v>0</v>
      </c>
      <c r="AE6140">
        <v>3.0843072479541216</v>
      </c>
    </row>
    <row r="6141" spans="1:31" x14ac:dyDescent="0.3">
      <c r="A6141">
        <v>2451481</v>
      </c>
      <c r="B6141">
        <v>1</v>
      </c>
      <c r="C6141" t="s">
        <v>80</v>
      </c>
      <c r="D6141" t="s">
        <v>110</v>
      </c>
      <c r="E6141" t="s">
        <v>169</v>
      </c>
      <c r="F6141" t="s">
        <v>17732</v>
      </c>
      <c r="G6141" t="s">
        <v>5071</v>
      </c>
      <c r="H6141" t="s">
        <v>135</v>
      </c>
      <c r="I6141" t="s">
        <v>136</v>
      </c>
      <c r="J6141" t="s">
        <v>137</v>
      </c>
      <c r="K6141" t="s">
        <v>138</v>
      </c>
      <c r="L6141" t="s">
        <v>17563</v>
      </c>
      <c r="M6141" t="s">
        <v>17733</v>
      </c>
      <c r="N6141">
        <v>1.5930555550000001</v>
      </c>
      <c r="O6141">
        <v>0</v>
      </c>
      <c r="P6141">
        <v>7797</v>
      </c>
      <c r="Q6141">
        <v>0</v>
      </c>
      <c r="R6141">
        <v>0</v>
      </c>
      <c r="S6141">
        <v>1</v>
      </c>
      <c r="T6141">
        <v>568</v>
      </c>
      <c r="U6141">
        <v>0</v>
      </c>
      <c r="V6141">
        <v>1</v>
      </c>
      <c r="W6141">
        <v>0</v>
      </c>
      <c r="X6141">
        <v>5369.7704814111321</v>
      </c>
      <c r="Y6141">
        <v>0</v>
      </c>
      <c r="Z6141">
        <v>0</v>
      </c>
      <c r="AA6141">
        <v>356.74358253450657</v>
      </c>
      <c r="AB6141">
        <v>1187.5610435023741</v>
      </c>
      <c r="AC6141">
        <v>0</v>
      </c>
      <c r="AD6141">
        <v>16.337287453755678</v>
      </c>
      <c r="AE6141">
        <v>6930.4123949017676</v>
      </c>
    </row>
    <row r="6142" spans="1:31" x14ac:dyDescent="0.3">
      <c r="A6142">
        <v>2451684</v>
      </c>
      <c r="B6142">
        <v>1</v>
      </c>
      <c r="C6142" t="s">
        <v>80</v>
      </c>
      <c r="D6142" t="s">
        <v>105</v>
      </c>
      <c r="E6142" t="s">
        <v>141</v>
      </c>
      <c r="F6142" t="s">
        <v>6940</v>
      </c>
      <c r="G6142" t="s">
        <v>200</v>
      </c>
      <c r="H6142" t="s">
        <v>144</v>
      </c>
      <c r="I6142" t="s">
        <v>136</v>
      </c>
      <c r="J6142" t="s">
        <v>137</v>
      </c>
      <c r="K6142" t="s">
        <v>138</v>
      </c>
      <c r="L6142" t="s">
        <v>17734</v>
      </c>
      <c r="M6142" t="s">
        <v>17735</v>
      </c>
      <c r="N6142">
        <v>1.353888888</v>
      </c>
      <c r="O6142">
        <v>0</v>
      </c>
      <c r="P6142">
        <v>0</v>
      </c>
      <c r="Q6142">
        <v>0</v>
      </c>
      <c r="R6142">
        <v>0</v>
      </c>
      <c r="S6142">
        <v>0</v>
      </c>
      <c r="T6142">
        <v>2</v>
      </c>
      <c r="U6142">
        <v>0</v>
      </c>
      <c r="V6142">
        <v>0</v>
      </c>
      <c r="W6142">
        <v>0</v>
      </c>
      <c r="X6142">
        <v>0</v>
      </c>
      <c r="Y6142">
        <v>0</v>
      </c>
      <c r="Z6142">
        <v>0</v>
      </c>
      <c r="AA6142">
        <v>0</v>
      </c>
      <c r="AB6142">
        <v>3.4777866017915868</v>
      </c>
      <c r="AC6142">
        <v>0</v>
      </c>
      <c r="AD6142">
        <v>0</v>
      </c>
      <c r="AE6142">
        <v>3.4777866017915868</v>
      </c>
    </row>
    <row r="6143" spans="1:31" x14ac:dyDescent="0.3">
      <c r="A6143">
        <v>2451335</v>
      </c>
      <c r="B6143">
        <v>1</v>
      </c>
      <c r="C6143" t="s">
        <v>81</v>
      </c>
      <c r="D6143" t="s">
        <v>112</v>
      </c>
      <c r="E6143" t="s">
        <v>169</v>
      </c>
      <c r="F6143" t="s">
        <v>17736</v>
      </c>
      <c r="G6143" t="s">
        <v>149</v>
      </c>
      <c r="H6143" t="s">
        <v>135</v>
      </c>
      <c r="I6143" t="s">
        <v>136</v>
      </c>
      <c r="J6143" t="s">
        <v>137</v>
      </c>
      <c r="K6143" t="s">
        <v>138</v>
      </c>
      <c r="L6143" t="s">
        <v>17737</v>
      </c>
      <c r="M6143" t="s">
        <v>17738</v>
      </c>
      <c r="N6143">
        <v>0.12</v>
      </c>
      <c r="O6143">
        <v>0</v>
      </c>
      <c r="P6143">
        <v>0</v>
      </c>
      <c r="Q6143">
        <v>0</v>
      </c>
      <c r="R6143">
        <v>0</v>
      </c>
      <c r="S6143">
        <v>0</v>
      </c>
      <c r="T6143">
        <v>0</v>
      </c>
      <c r="U6143">
        <v>1</v>
      </c>
      <c r="V6143">
        <v>0</v>
      </c>
      <c r="W6143">
        <v>0</v>
      </c>
      <c r="X6143">
        <v>0</v>
      </c>
      <c r="Y6143">
        <v>0</v>
      </c>
      <c r="Z6143">
        <v>0</v>
      </c>
      <c r="AA6143">
        <v>0</v>
      </c>
      <c r="AB6143">
        <v>0</v>
      </c>
      <c r="AC6143">
        <v>14.295673736360776</v>
      </c>
      <c r="AD6143">
        <v>0</v>
      </c>
      <c r="AE6143">
        <v>14.295673736360776</v>
      </c>
    </row>
    <row r="6144" spans="1:31" x14ac:dyDescent="0.3">
      <c r="A6144">
        <v>2451189</v>
      </c>
      <c r="B6144">
        <v>1</v>
      </c>
      <c r="C6144" t="s">
        <v>80</v>
      </c>
      <c r="D6144" t="s">
        <v>89</v>
      </c>
      <c r="E6144" t="s">
        <v>173</v>
      </c>
      <c r="F6144" t="s">
        <v>17739</v>
      </c>
      <c r="G6144" t="s">
        <v>179</v>
      </c>
      <c r="H6144" t="s">
        <v>144</v>
      </c>
      <c r="I6144" t="s">
        <v>136</v>
      </c>
      <c r="J6144" t="s">
        <v>137</v>
      </c>
      <c r="K6144" t="s">
        <v>138</v>
      </c>
      <c r="L6144" t="s">
        <v>17740</v>
      </c>
      <c r="M6144" t="s">
        <v>17741</v>
      </c>
      <c r="N6144">
        <v>1.679444444</v>
      </c>
      <c r="O6144">
        <v>0</v>
      </c>
      <c r="P6144">
        <v>3</v>
      </c>
      <c r="Q6144">
        <v>0</v>
      </c>
      <c r="R6144">
        <v>0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2.9555495431396817</v>
      </c>
      <c r="Y6144">
        <v>0</v>
      </c>
      <c r="Z6144">
        <v>0</v>
      </c>
      <c r="AA6144">
        <v>0</v>
      </c>
      <c r="AB6144">
        <v>0</v>
      </c>
      <c r="AC6144">
        <v>0</v>
      </c>
      <c r="AD6144">
        <v>0</v>
      </c>
      <c r="AE6144">
        <v>2.9555495431396817</v>
      </c>
    </row>
    <row r="6145" spans="1:31" x14ac:dyDescent="0.3">
      <c r="A6145">
        <v>2451435</v>
      </c>
      <c r="B6145">
        <v>1</v>
      </c>
      <c r="C6145" t="s">
        <v>80</v>
      </c>
      <c r="D6145" t="s">
        <v>97</v>
      </c>
      <c r="E6145" t="s">
        <v>147</v>
      </c>
      <c r="F6145" t="s">
        <v>17742</v>
      </c>
      <c r="G6145" t="s">
        <v>1987</v>
      </c>
      <c r="H6145" t="s">
        <v>135</v>
      </c>
      <c r="I6145" t="s">
        <v>136</v>
      </c>
      <c r="J6145" t="s">
        <v>137</v>
      </c>
      <c r="K6145" t="s">
        <v>138</v>
      </c>
      <c r="L6145" t="s">
        <v>17743</v>
      </c>
      <c r="M6145" t="s">
        <v>17744</v>
      </c>
      <c r="N6145">
        <v>0.25527777699999998</v>
      </c>
      <c r="O6145">
        <v>0</v>
      </c>
      <c r="P6145">
        <v>346</v>
      </c>
      <c r="Q6145">
        <v>0</v>
      </c>
      <c r="R6145">
        <v>0</v>
      </c>
      <c r="S6145">
        <v>0</v>
      </c>
      <c r="T6145">
        <v>108</v>
      </c>
      <c r="U6145">
        <v>0</v>
      </c>
      <c r="V6145">
        <v>0</v>
      </c>
      <c r="W6145">
        <v>0</v>
      </c>
      <c r="X6145">
        <v>39.297547596409643</v>
      </c>
      <c r="Y6145">
        <v>0</v>
      </c>
      <c r="Z6145">
        <v>0</v>
      </c>
      <c r="AA6145">
        <v>0</v>
      </c>
      <c r="AB6145">
        <v>38.812736330458392</v>
      </c>
      <c r="AC6145">
        <v>0</v>
      </c>
      <c r="AD6145">
        <v>0</v>
      </c>
      <c r="AE6145">
        <v>78.110283926868036</v>
      </c>
    </row>
    <row r="6146" spans="1:31" x14ac:dyDescent="0.3">
      <c r="A6146">
        <v>2451206</v>
      </c>
      <c r="B6146">
        <v>1</v>
      </c>
      <c r="C6146" t="s">
        <v>80</v>
      </c>
      <c r="D6146" t="s">
        <v>90</v>
      </c>
      <c r="E6146" t="s">
        <v>159</v>
      </c>
      <c r="F6146" t="s">
        <v>17745</v>
      </c>
      <c r="G6146" t="s">
        <v>226</v>
      </c>
      <c r="H6146" t="s">
        <v>144</v>
      </c>
      <c r="I6146" t="s">
        <v>136</v>
      </c>
      <c r="J6146" t="s">
        <v>137</v>
      </c>
      <c r="K6146" t="s">
        <v>162</v>
      </c>
      <c r="L6146" t="s">
        <v>17746</v>
      </c>
      <c r="M6146" t="s">
        <v>17747</v>
      </c>
      <c r="N6146">
        <v>2.966388888</v>
      </c>
      <c r="O6146">
        <v>0</v>
      </c>
      <c r="P6146">
        <v>684</v>
      </c>
      <c r="Q6146">
        <v>0</v>
      </c>
      <c r="R6146">
        <v>0</v>
      </c>
      <c r="S6146">
        <v>0</v>
      </c>
      <c r="T6146">
        <v>53</v>
      </c>
      <c r="U6146">
        <v>0</v>
      </c>
      <c r="V6146">
        <v>1</v>
      </c>
      <c r="W6146">
        <v>0</v>
      </c>
      <c r="X6146">
        <v>960.74198645864158</v>
      </c>
      <c r="Y6146">
        <v>0</v>
      </c>
      <c r="Z6146">
        <v>0</v>
      </c>
      <c r="AA6146">
        <v>0</v>
      </c>
      <c r="AB6146">
        <v>146.87276191272156</v>
      </c>
      <c r="AC6146">
        <v>0</v>
      </c>
      <c r="AD6146">
        <v>85.631035728169479</v>
      </c>
      <c r="AE6146">
        <v>1193.2457840995326</v>
      </c>
    </row>
    <row r="6147" spans="1:31" x14ac:dyDescent="0.3">
      <c r="A6147">
        <v>2451704</v>
      </c>
      <c r="B6147">
        <v>1</v>
      </c>
      <c r="C6147" t="s">
        <v>80</v>
      </c>
      <c r="D6147" t="s">
        <v>100</v>
      </c>
      <c r="E6147" t="s">
        <v>173</v>
      </c>
      <c r="F6147" t="s">
        <v>5252</v>
      </c>
      <c r="G6147" t="s">
        <v>461</v>
      </c>
      <c r="H6147" t="s">
        <v>144</v>
      </c>
      <c r="I6147" t="s">
        <v>136</v>
      </c>
      <c r="J6147" t="s">
        <v>137</v>
      </c>
      <c r="K6147" t="s">
        <v>138</v>
      </c>
      <c r="L6147" t="s">
        <v>17748</v>
      </c>
      <c r="M6147" t="s">
        <v>17749</v>
      </c>
      <c r="N6147">
        <v>1.4011111110000001</v>
      </c>
      <c r="O6147">
        <v>0</v>
      </c>
      <c r="P6147">
        <v>3</v>
      </c>
      <c r="Q6147">
        <v>0</v>
      </c>
      <c r="R6147">
        <v>0</v>
      </c>
      <c r="S6147">
        <v>0</v>
      </c>
      <c r="T6147">
        <v>0</v>
      </c>
      <c r="U6147">
        <v>0</v>
      </c>
      <c r="V6147">
        <v>0</v>
      </c>
      <c r="W6147">
        <v>0</v>
      </c>
      <c r="X6147">
        <v>1.329021978047505</v>
      </c>
      <c r="Y6147">
        <v>0</v>
      </c>
      <c r="Z6147">
        <v>0</v>
      </c>
      <c r="AA6147">
        <v>0</v>
      </c>
      <c r="AB6147">
        <v>0</v>
      </c>
      <c r="AC6147">
        <v>0</v>
      </c>
      <c r="AD6147">
        <v>0</v>
      </c>
      <c r="AE6147">
        <v>1.329021978047505</v>
      </c>
    </row>
    <row r="6148" spans="1:31" x14ac:dyDescent="0.3">
      <c r="A6148">
        <v>2451232</v>
      </c>
      <c r="B6148">
        <v>1</v>
      </c>
      <c r="C6148" t="s">
        <v>80</v>
      </c>
      <c r="D6148" t="s">
        <v>96</v>
      </c>
      <c r="E6148" t="s">
        <v>141</v>
      </c>
      <c r="F6148" t="s">
        <v>17750</v>
      </c>
      <c r="G6148" t="s">
        <v>161</v>
      </c>
      <c r="H6148" t="s">
        <v>144</v>
      </c>
      <c r="I6148" t="s">
        <v>136</v>
      </c>
      <c r="J6148" t="s">
        <v>137</v>
      </c>
      <c r="K6148" t="s">
        <v>162</v>
      </c>
      <c r="L6148" t="s">
        <v>17751</v>
      </c>
      <c r="M6148" t="s">
        <v>17752</v>
      </c>
      <c r="N6148">
        <v>3.3477777770000001</v>
      </c>
      <c r="O6148">
        <v>0</v>
      </c>
      <c r="P6148">
        <v>19</v>
      </c>
      <c r="Q6148">
        <v>0</v>
      </c>
      <c r="R6148">
        <v>0</v>
      </c>
      <c r="S6148">
        <v>0</v>
      </c>
      <c r="T6148">
        <v>2</v>
      </c>
      <c r="U6148">
        <v>0</v>
      </c>
      <c r="V6148">
        <v>0</v>
      </c>
      <c r="W6148">
        <v>0</v>
      </c>
      <c r="X6148">
        <v>26.240047702901592</v>
      </c>
      <c r="Y6148">
        <v>0</v>
      </c>
      <c r="Z6148">
        <v>0</v>
      </c>
      <c r="AA6148">
        <v>0</v>
      </c>
      <c r="AB6148">
        <v>0</v>
      </c>
      <c r="AC6148">
        <v>0</v>
      </c>
      <c r="AD6148">
        <v>0</v>
      </c>
      <c r="AE6148">
        <v>26.240047702901592</v>
      </c>
    </row>
    <row r="6149" spans="1:31" x14ac:dyDescent="0.3">
      <c r="A6149">
        <v>2465839</v>
      </c>
      <c r="B6149">
        <v>1</v>
      </c>
      <c r="C6149" t="s">
        <v>80</v>
      </c>
      <c r="D6149" t="s">
        <v>110</v>
      </c>
      <c r="E6149" t="s">
        <v>169</v>
      </c>
      <c r="F6149" t="s">
        <v>17753</v>
      </c>
      <c r="G6149" t="s">
        <v>149</v>
      </c>
      <c r="H6149" t="s">
        <v>135</v>
      </c>
      <c r="I6149" t="s">
        <v>136</v>
      </c>
      <c r="J6149" t="s">
        <v>137</v>
      </c>
      <c r="K6149" t="s">
        <v>138</v>
      </c>
      <c r="L6149" t="s">
        <v>17754</v>
      </c>
      <c r="M6149" t="s">
        <v>17755</v>
      </c>
      <c r="N6149">
        <v>1.0666666659999999</v>
      </c>
      <c r="O6149">
        <v>0</v>
      </c>
      <c r="P6149">
        <v>0</v>
      </c>
      <c r="Q6149">
        <v>0</v>
      </c>
      <c r="R6149">
        <v>0</v>
      </c>
      <c r="S6149">
        <v>0</v>
      </c>
      <c r="T6149">
        <v>0</v>
      </c>
      <c r="U6149">
        <v>1</v>
      </c>
      <c r="V6149">
        <v>0</v>
      </c>
      <c r="W6149">
        <v>0</v>
      </c>
      <c r="X6149">
        <v>0</v>
      </c>
      <c r="Y6149">
        <v>0</v>
      </c>
      <c r="Z6149">
        <v>0</v>
      </c>
      <c r="AA6149">
        <v>0</v>
      </c>
      <c r="AB6149">
        <v>0</v>
      </c>
      <c r="AC6149">
        <v>1064.9844491990939</v>
      </c>
      <c r="AD6149">
        <v>0</v>
      </c>
      <c r="AE6149">
        <v>1064.9844491990939</v>
      </c>
    </row>
    <row r="6150" spans="1:31" x14ac:dyDescent="0.3">
      <c r="A6150">
        <v>2451518</v>
      </c>
      <c r="B6150">
        <v>1</v>
      </c>
      <c r="C6150" t="s">
        <v>80</v>
      </c>
      <c r="D6150" t="s">
        <v>83</v>
      </c>
      <c r="E6150" t="s">
        <v>141</v>
      </c>
      <c r="F6150" t="s">
        <v>17756</v>
      </c>
      <c r="G6150" t="s">
        <v>143</v>
      </c>
      <c r="H6150" t="s">
        <v>144</v>
      </c>
      <c r="I6150" t="s">
        <v>136</v>
      </c>
      <c r="J6150" t="s">
        <v>137</v>
      </c>
      <c r="K6150" t="s">
        <v>138</v>
      </c>
      <c r="L6150" t="s">
        <v>17757</v>
      </c>
      <c r="M6150" t="s">
        <v>17758</v>
      </c>
      <c r="N6150">
        <v>0.88611111099999995</v>
      </c>
      <c r="O6150">
        <v>0</v>
      </c>
      <c r="P6150">
        <v>39</v>
      </c>
      <c r="Q6150">
        <v>0</v>
      </c>
      <c r="R6150">
        <v>0</v>
      </c>
      <c r="S6150">
        <v>0</v>
      </c>
      <c r="T6150">
        <v>12</v>
      </c>
      <c r="U6150">
        <v>0</v>
      </c>
      <c r="V6150">
        <v>0</v>
      </c>
      <c r="W6150">
        <v>0</v>
      </c>
      <c r="X6150">
        <v>10.341572546195264</v>
      </c>
      <c r="Y6150">
        <v>0</v>
      </c>
      <c r="Z6150">
        <v>0</v>
      </c>
      <c r="AA6150">
        <v>0</v>
      </c>
      <c r="AB6150">
        <v>15.62325340492227</v>
      </c>
      <c r="AC6150">
        <v>0</v>
      </c>
      <c r="AD6150">
        <v>0</v>
      </c>
      <c r="AE6150">
        <v>25.964825951117533</v>
      </c>
    </row>
    <row r="6151" spans="1:31" x14ac:dyDescent="0.3">
      <c r="A6151">
        <v>2451710</v>
      </c>
      <c r="B6151">
        <v>1</v>
      </c>
      <c r="C6151" t="s">
        <v>80</v>
      </c>
      <c r="D6151" t="s">
        <v>107</v>
      </c>
      <c r="E6151" t="s">
        <v>147</v>
      </c>
      <c r="F6151" t="s">
        <v>17759</v>
      </c>
      <c r="G6151" t="s">
        <v>149</v>
      </c>
      <c r="H6151" t="s">
        <v>135</v>
      </c>
      <c r="I6151" t="s">
        <v>136</v>
      </c>
      <c r="J6151" t="s">
        <v>137</v>
      </c>
      <c r="K6151" t="s">
        <v>138</v>
      </c>
      <c r="L6151" t="s">
        <v>17760</v>
      </c>
      <c r="M6151" t="s">
        <v>17761</v>
      </c>
      <c r="N6151">
        <v>2.6211111109999998</v>
      </c>
      <c r="O6151">
        <v>0</v>
      </c>
      <c r="P6151">
        <v>290</v>
      </c>
      <c r="Q6151">
        <v>0</v>
      </c>
      <c r="R6151">
        <v>0</v>
      </c>
      <c r="S6151">
        <v>0</v>
      </c>
      <c r="T6151">
        <v>28</v>
      </c>
      <c r="U6151">
        <v>0</v>
      </c>
      <c r="V6151">
        <v>0</v>
      </c>
      <c r="W6151">
        <v>0</v>
      </c>
      <c r="X6151">
        <v>135.02159741582693</v>
      </c>
      <c r="Y6151">
        <v>0</v>
      </c>
      <c r="Z6151">
        <v>0</v>
      </c>
      <c r="AA6151">
        <v>0</v>
      </c>
      <c r="AB6151">
        <v>54.406508816789717</v>
      </c>
      <c r="AC6151">
        <v>0</v>
      </c>
      <c r="AD6151">
        <v>0</v>
      </c>
      <c r="AE6151">
        <v>189.42810623261664</v>
      </c>
    </row>
    <row r="6152" spans="1:31" x14ac:dyDescent="0.3">
      <c r="A6152">
        <v>2451461</v>
      </c>
      <c r="B6152">
        <v>1</v>
      </c>
      <c r="C6152" t="s">
        <v>80</v>
      </c>
      <c r="D6152" t="s">
        <v>92</v>
      </c>
      <c r="E6152" t="s">
        <v>173</v>
      </c>
      <c r="F6152" t="s">
        <v>17762</v>
      </c>
      <c r="G6152" t="s">
        <v>179</v>
      </c>
      <c r="H6152" t="s">
        <v>144</v>
      </c>
      <c r="I6152" t="s">
        <v>136</v>
      </c>
      <c r="J6152" t="s">
        <v>137</v>
      </c>
      <c r="K6152" t="s">
        <v>138</v>
      </c>
      <c r="L6152" t="s">
        <v>17763</v>
      </c>
      <c r="M6152" t="s">
        <v>17764</v>
      </c>
      <c r="N6152">
        <v>1.101388888</v>
      </c>
      <c r="O6152">
        <v>0</v>
      </c>
      <c r="P6152">
        <v>0</v>
      </c>
      <c r="Q6152">
        <v>0</v>
      </c>
      <c r="R6152">
        <v>0</v>
      </c>
      <c r="S6152">
        <v>0</v>
      </c>
      <c r="T6152">
        <v>1</v>
      </c>
      <c r="U6152">
        <v>0</v>
      </c>
      <c r="V6152">
        <v>0</v>
      </c>
      <c r="W6152">
        <v>0</v>
      </c>
      <c r="X6152">
        <v>0</v>
      </c>
      <c r="Y6152">
        <v>0</v>
      </c>
      <c r="Z6152">
        <v>0</v>
      </c>
      <c r="AA6152">
        <v>0</v>
      </c>
      <c r="AB6152">
        <v>0.46357522734960765</v>
      </c>
      <c r="AC6152">
        <v>0</v>
      </c>
      <c r="AD6152">
        <v>0</v>
      </c>
      <c r="AE6152">
        <v>0.46357522734960765</v>
      </c>
    </row>
    <row r="6153" spans="1:31" x14ac:dyDescent="0.3">
      <c r="A6153">
        <v>2451604</v>
      </c>
      <c r="B6153">
        <v>1</v>
      </c>
      <c r="C6153" t="s">
        <v>80</v>
      </c>
      <c r="D6153" t="s">
        <v>84</v>
      </c>
      <c r="E6153" t="s">
        <v>173</v>
      </c>
      <c r="F6153" t="s">
        <v>17765</v>
      </c>
      <c r="G6153" t="s">
        <v>175</v>
      </c>
      <c r="H6153" t="s">
        <v>144</v>
      </c>
      <c r="I6153" t="s">
        <v>136</v>
      </c>
      <c r="J6153" t="s">
        <v>137</v>
      </c>
      <c r="K6153" t="s">
        <v>138</v>
      </c>
      <c r="L6153" t="s">
        <v>17766</v>
      </c>
      <c r="M6153" t="s">
        <v>17767</v>
      </c>
      <c r="N6153">
        <v>6.2002777770000002</v>
      </c>
      <c r="O6153">
        <v>0</v>
      </c>
      <c r="P6153">
        <v>4</v>
      </c>
      <c r="Q6153">
        <v>0</v>
      </c>
      <c r="R6153">
        <v>0</v>
      </c>
      <c r="S6153">
        <v>0</v>
      </c>
      <c r="T6153">
        <v>2</v>
      </c>
      <c r="U6153">
        <v>0</v>
      </c>
      <c r="V6153">
        <v>0</v>
      </c>
      <c r="W6153">
        <v>0</v>
      </c>
      <c r="X6153">
        <v>7.8065099457970479</v>
      </c>
      <c r="Y6153">
        <v>0</v>
      </c>
      <c r="Z6153">
        <v>0</v>
      </c>
      <c r="AA6153">
        <v>0</v>
      </c>
      <c r="AB6153">
        <v>3.7160395059062363</v>
      </c>
      <c r="AC6153">
        <v>0</v>
      </c>
      <c r="AD6153">
        <v>0</v>
      </c>
      <c r="AE6153">
        <v>11.522549451703284</v>
      </c>
    </row>
    <row r="6154" spans="1:31" x14ac:dyDescent="0.3">
      <c r="A6154">
        <v>2451269</v>
      </c>
      <c r="B6154">
        <v>1</v>
      </c>
      <c r="C6154" t="s">
        <v>81</v>
      </c>
      <c r="D6154" t="s">
        <v>119</v>
      </c>
      <c r="E6154" t="s">
        <v>173</v>
      </c>
      <c r="F6154" t="s">
        <v>17768</v>
      </c>
      <c r="G6154" t="s">
        <v>175</v>
      </c>
      <c r="H6154" t="s">
        <v>144</v>
      </c>
      <c r="I6154" t="s">
        <v>136</v>
      </c>
      <c r="J6154" t="s">
        <v>137</v>
      </c>
      <c r="K6154" t="s">
        <v>138</v>
      </c>
      <c r="L6154" t="s">
        <v>17769</v>
      </c>
      <c r="M6154" t="s">
        <v>17770</v>
      </c>
      <c r="N6154">
        <v>1.5438888879999999</v>
      </c>
      <c r="O6154">
        <v>0</v>
      </c>
      <c r="P6154">
        <v>1</v>
      </c>
      <c r="Q6154">
        <v>0</v>
      </c>
      <c r="R6154">
        <v>0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0.46480876539691246</v>
      </c>
      <c r="Y6154">
        <v>0</v>
      </c>
      <c r="Z6154">
        <v>0</v>
      </c>
      <c r="AA6154">
        <v>0</v>
      </c>
      <c r="AB6154">
        <v>0</v>
      </c>
      <c r="AC6154">
        <v>0</v>
      </c>
      <c r="AD6154">
        <v>0</v>
      </c>
      <c r="AE6154">
        <v>0.46480876539691246</v>
      </c>
    </row>
    <row r="6155" spans="1:31" x14ac:dyDescent="0.3">
      <c r="A6155">
        <v>2451163</v>
      </c>
      <c r="B6155">
        <v>1</v>
      </c>
      <c r="C6155" t="s">
        <v>80</v>
      </c>
      <c r="D6155" t="s">
        <v>90</v>
      </c>
      <c r="E6155" t="s">
        <v>173</v>
      </c>
      <c r="F6155" t="s">
        <v>17771</v>
      </c>
      <c r="G6155" t="s">
        <v>175</v>
      </c>
      <c r="H6155" t="s">
        <v>144</v>
      </c>
      <c r="I6155" t="s">
        <v>136</v>
      </c>
      <c r="J6155" t="s">
        <v>137</v>
      </c>
      <c r="K6155" t="s">
        <v>138</v>
      </c>
      <c r="L6155" t="s">
        <v>17772</v>
      </c>
      <c r="M6155" t="s">
        <v>17773</v>
      </c>
      <c r="N6155">
        <v>3.355</v>
      </c>
      <c r="O6155">
        <v>0</v>
      </c>
      <c r="P6155">
        <v>1</v>
      </c>
      <c r="Q6155">
        <v>0</v>
      </c>
      <c r="R6155">
        <v>0</v>
      </c>
      <c r="S6155">
        <v>0</v>
      </c>
      <c r="T6155">
        <v>0</v>
      </c>
      <c r="U6155">
        <v>0</v>
      </c>
      <c r="V6155">
        <v>0</v>
      </c>
      <c r="W6155">
        <v>0</v>
      </c>
      <c r="X6155">
        <v>1.4841056030115636</v>
      </c>
      <c r="Y6155">
        <v>0</v>
      </c>
      <c r="Z6155">
        <v>0</v>
      </c>
      <c r="AA6155">
        <v>0</v>
      </c>
      <c r="AB6155">
        <v>0</v>
      </c>
      <c r="AC6155">
        <v>0</v>
      </c>
      <c r="AD6155">
        <v>0</v>
      </c>
      <c r="AE6155">
        <v>1.4841056030115636</v>
      </c>
    </row>
    <row r="6156" spans="1:31" x14ac:dyDescent="0.3">
      <c r="A6156">
        <v>2451384</v>
      </c>
      <c r="B6156">
        <v>1</v>
      </c>
      <c r="C6156" t="s">
        <v>80</v>
      </c>
      <c r="D6156" t="s">
        <v>103</v>
      </c>
      <c r="E6156" t="s">
        <v>169</v>
      </c>
      <c r="F6156" t="s">
        <v>17774</v>
      </c>
      <c r="G6156" t="s">
        <v>149</v>
      </c>
      <c r="H6156" t="s">
        <v>135</v>
      </c>
      <c r="I6156" t="s">
        <v>136</v>
      </c>
      <c r="J6156" t="s">
        <v>137</v>
      </c>
      <c r="K6156" t="s">
        <v>138</v>
      </c>
      <c r="L6156" t="s">
        <v>17775</v>
      </c>
      <c r="M6156" t="s">
        <v>17776</v>
      </c>
      <c r="N6156">
        <v>0.105</v>
      </c>
      <c r="O6156">
        <v>12</v>
      </c>
      <c r="P6156">
        <v>721</v>
      </c>
      <c r="Q6156">
        <v>20</v>
      </c>
      <c r="R6156">
        <v>97</v>
      </c>
      <c r="S6156">
        <v>15</v>
      </c>
      <c r="T6156">
        <v>173</v>
      </c>
      <c r="U6156">
        <v>0</v>
      </c>
      <c r="V6156">
        <v>0</v>
      </c>
      <c r="W6156">
        <v>0.44320727839484581</v>
      </c>
      <c r="X6156">
        <v>23.561762272295592</v>
      </c>
      <c r="Y6156">
        <v>8.7781500298892539</v>
      </c>
      <c r="Z6156">
        <v>3.0210627007745994</v>
      </c>
      <c r="AA6156">
        <v>12.728692614178863</v>
      </c>
      <c r="AB6156">
        <v>14.427140957506486</v>
      </c>
      <c r="AC6156">
        <v>0</v>
      </c>
      <c r="AD6156">
        <v>0</v>
      </c>
      <c r="AE6156">
        <v>62.960015853039643</v>
      </c>
    </row>
    <row r="6157" spans="1:31" x14ac:dyDescent="0.3">
      <c r="A6157">
        <v>2451739</v>
      </c>
      <c r="B6157">
        <v>1</v>
      </c>
      <c r="C6157" t="s">
        <v>80</v>
      </c>
      <c r="D6157" t="s">
        <v>84</v>
      </c>
      <c r="E6157" t="s">
        <v>132</v>
      </c>
      <c r="F6157" t="s">
        <v>17777</v>
      </c>
      <c r="G6157" t="s">
        <v>381</v>
      </c>
      <c r="H6157" t="s">
        <v>135</v>
      </c>
      <c r="I6157" t="s">
        <v>136</v>
      </c>
      <c r="J6157" t="s">
        <v>137</v>
      </c>
      <c r="K6157" t="s">
        <v>138</v>
      </c>
      <c r="L6157" t="s">
        <v>17778</v>
      </c>
      <c r="M6157" t="s">
        <v>17779</v>
      </c>
      <c r="N6157">
        <v>0.28249999999999997</v>
      </c>
      <c r="O6157">
        <v>7</v>
      </c>
      <c r="P6157">
        <v>1529</v>
      </c>
      <c r="Q6157">
        <v>13</v>
      </c>
      <c r="R6157">
        <v>297</v>
      </c>
      <c r="S6157">
        <v>33</v>
      </c>
      <c r="T6157">
        <v>265</v>
      </c>
      <c r="U6157">
        <v>1</v>
      </c>
      <c r="V6157">
        <v>0</v>
      </c>
      <c r="W6157">
        <v>1.8813776745695288</v>
      </c>
      <c r="X6157">
        <v>176.24393204236787</v>
      </c>
      <c r="Y6157">
        <v>4.2294766367516523</v>
      </c>
      <c r="Z6157">
        <v>27.833817457230033</v>
      </c>
      <c r="AA6157">
        <v>34.807948089921325</v>
      </c>
      <c r="AB6157">
        <v>55.226336455964919</v>
      </c>
      <c r="AC6157">
        <v>3.8042547479955813</v>
      </c>
      <c r="AD6157">
        <v>0</v>
      </c>
      <c r="AE6157">
        <v>304.02714310480093</v>
      </c>
    </row>
    <row r="6158" spans="1:31" x14ac:dyDescent="0.3">
      <c r="A6158">
        <v>2451524</v>
      </c>
      <c r="B6158">
        <v>1</v>
      </c>
      <c r="C6158" t="s">
        <v>80</v>
      </c>
      <c r="D6158" t="s">
        <v>85</v>
      </c>
      <c r="E6158" t="s">
        <v>141</v>
      </c>
      <c r="F6158" t="s">
        <v>17780</v>
      </c>
      <c r="G6158" t="s">
        <v>143</v>
      </c>
      <c r="H6158" t="s">
        <v>144</v>
      </c>
      <c r="I6158" t="s">
        <v>136</v>
      </c>
      <c r="J6158" t="s">
        <v>137</v>
      </c>
      <c r="K6158" t="s">
        <v>138</v>
      </c>
      <c r="L6158" t="s">
        <v>17781</v>
      </c>
      <c r="M6158" t="s">
        <v>17782</v>
      </c>
      <c r="N6158">
        <v>0.74305555499999998</v>
      </c>
      <c r="O6158">
        <v>0</v>
      </c>
      <c r="P6158">
        <v>133</v>
      </c>
      <c r="Q6158">
        <v>0</v>
      </c>
      <c r="R6158">
        <v>0</v>
      </c>
      <c r="S6158">
        <v>0</v>
      </c>
      <c r="T6158">
        <v>14</v>
      </c>
      <c r="U6158">
        <v>0</v>
      </c>
      <c r="V6158">
        <v>0</v>
      </c>
      <c r="W6158">
        <v>0</v>
      </c>
      <c r="X6158">
        <v>30.246023959402674</v>
      </c>
      <c r="Y6158">
        <v>0</v>
      </c>
      <c r="Z6158">
        <v>0</v>
      </c>
      <c r="AA6158">
        <v>0</v>
      </c>
      <c r="AB6158">
        <v>6.1922100421023396</v>
      </c>
      <c r="AC6158">
        <v>0</v>
      </c>
      <c r="AD6158">
        <v>0</v>
      </c>
      <c r="AE6158">
        <v>36.438234001505016</v>
      </c>
    </row>
    <row r="6159" spans="1:31" x14ac:dyDescent="0.3">
      <c r="A6159">
        <v>2451198</v>
      </c>
      <c r="B6159">
        <v>1</v>
      </c>
      <c r="C6159" t="s">
        <v>81</v>
      </c>
      <c r="D6159" t="s">
        <v>127</v>
      </c>
      <c r="E6159" t="s">
        <v>147</v>
      </c>
      <c r="F6159" t="s">
        <v>17783</v>
      </c>
      <c r="G6159" t="s">
        <v>226</v>
      </c>
      <c r="H6159" t="s">
        <v>135</v>
      </c>
      <c r="I6159" t="s">
        <v>136</v>
      </c>
      <c r="J6159" t="s">
        <v>137</v>
      </c>
      <c r="K6159" t="s">
        <v>162</v>
      </c>
      <c r="L6159" t="s">
        <v>17784</v>
      </c>
      <c r="M6159" t="s">
        <v>17785</v>
      </c>
      <c r="N6159">
        <v>4.8975</v>
      </c>
      <c r="O6159">
        <v>0</v>
      </c>
      <c r="P6159">
        <v>340</v>
      </c>
      <c r="Q6159">
        <v>0</v>
      </c>
      <c r="R6159">
        <v>0</v>
      </c>
      <c r="S6159">
        <v>0</v>
      </c>
      <c r="T6159">
        <v>18</v>
      </c>
      <c r="U6159">
        <v>0</v>
      </c>
      <c r="V6159">
        <v>0</v>
      </c>
      <c r="W6159">
        <v>0</v>
      </c>
      <c r="X6159">
        <v>446.9543934207494</v>
      </c>
      <c r="Y6159">
        <v>0</v>
      </c>
      <c r="Z6159">
        <v>0</v>
      </c>
      <c r="AA6159">
        <v>0</v>
      </c>
      <c r="AB6159">
        <v>109.60556464360914</v>
      </c>
      <c r="AC6159">
        <v>0</v>
      </c>
      <c r="AD6159">
        <v>0</v>
      </c>
      <c r="AE6159">
        <v>556.55995806435851</v>
      </c>
    </row>
    <row r="6160" spans="1:31" x14ac:dyDescent="0.3">
      <c r="A6160">
        <v>2451593</v>
      </c>
      <c r="B6160">
        <v>1</v>
      </c>
      <c r="C6160" t="s">
        <v>80</v>
      </c>
      <c r="D6160" t="s">
        <v>108</v>
      </c>
      <c r="E6160" t="s">
        <v>159</v>
      </c>
      <c r="F6160" t="s">
        <v>17786</v>
      </c>
      <c r="G6160" t="s">
        <v>143</v>
      </c>
      <c r="H6160" t="s">
        <v>144</v>
      </c>
      <c r="I6160" t="s">
        <v>136</v>
      </c>
      <c r="J6160" t="s">
        <v>137</v>
      </c>
      <c r="K6160" t="s">
        <v>138</v>
      </c>
      <c r="L6160" t="s">
        <v>17787</v>
      </c>
      <c r="M6160" t="s">
        <v>17788</v>
      </c>
      <c r="N6160">
        <v>0.24972222199999999</v>
      </c>
      <c r="O6160">
        <v>0</v>
      </c>
      <c r="P6160">
        <v>344</v>
      </c>
      <c r="Q6160">
        <v>0</v>
      </c>
      <c r="R6160">
        <v>3</v>
      </c>
      <c r="S6160">
        <v>0</v>
      </c>
      <c r="T6160">
        <v>47</v>
      </c>
      <c r="U6160">
        <v>0</v>
      </c>
      <c r="V6160">
        <v>0</v>
      </c>
      <c r="W6160">
        <v>0</v>
      </c>
      <c r="X6160">
        <v>23.339126037104698</v>
      </c>
      <c r="Y6160">
        <v>0</v>
      </c>
      <c r="Z6160">
        <v>4.7597664851862613E-3</v>
      </c>
      <c r="AA6160">
        <v>0</v>
      </c>
      <c r="AB6160">
        <v>11.96522665391803</v>
      </c>
      <c r="AC6160">
        <v>0</v>
      </c>
      <c r="AD6160">
        <v>0</v>
      </c>
      <c r="AE6160">
        <v>35.309112457507915</v>
      </c>
    </row>
    <row r="6161" spans="1:31" x14ac:dyDescent="0.3">
      <c r="A6161">
        <v>2451152</v>
      </c>
      <c r="B6161">
        <v>1</v>
      </c>
      <c r="C6161" t="s">
        <v>80</v>
      </c>
      <c r="D6161" t="s">
        <v>82</v>
      </c>
      <c r="E6161" t="s">
        <v>182</v>
      </c>
      <c r="F6161" t="s">
        <v>1404</v>
      </c>
      <c r="G6161" t="s">
        <v>156</v>
      </c>
      <c r="H6161" t="s">
        <v>144</v>
      </c>
      <c r="I6161" t="s">
        <v>136</v>
      </c>
      <c r="J6161" t="s">
        <v>137</v>
      </c>
      <c r="K6161" t="s">
        <v>138</v>
      </c>
      <c r="L6161" t="s">
        <v>17789</v>
      </c>
      <c r="M6161" t="s">
        <v>17790</v>
      </c>
      <c r="N6161">
        <v>1.2561111110000001</v>
      </c>
      <c r="O6161">
        <v>0</v>
      </c>
      <c r="P6161">
        <v>0</v>
      </c>
      <c r="Q6161">
        <v>0</v>
      </c>
      <c r="R6161">
        <v>0</v>
      </c>
      <c r="S6161">
        <v>0</v>
      </c>
      <c r="T6161">
        <v>22</v>
      </c>
      <c r="U6161">
        <v>0</v>
      </c>
      <c r="V6161">
        <v>0</v>
      </c>
      <c r="W6161">
        <v>0</v>
      </c>
      <c r="X6161">
        <v>0</v>
      </c>
      <c r="Y6161">
        <v>0</v>
      </c>
      <c r="Z6161">
        <v>0</v>
      </c>
      <c r="AA6161">
        <v>0</v>
      </c>
      <c r="AB6161">
        <v>14.766919632141562</v>
      </c>
      <c r="AC6161">
        <v>0</v>
      </c>
      <c r="AD6161">
        <v>0</v>
      </c>
      <c r="AE6161">
        <v>14.766919632141562</v>
      </c>
    </row>
    <row r="6162" spans="1:31" x14ac:dyDescent="0.3">
      <c r="A6162">
        <v>2451733</v>
      </c>
      <c r="B6162">
        <v>1</v>
      </c>
      <c r="C6162" t="s">
        <v>81</v>
      </c>
      <c r="D6162" t="s">
        <v>118</v>
      </c>
      <c r="E6162" t="s">
        <v>173</v>
      </c>
      <c r="F6162" t="s">
        <v>17366</v>
      </c>
      <c r="G6162" t="s">
        <v>179</v>
      </c>
      <c r="H6162" t="s">
        <v>144</v>
      </c>
      <c r="I6162" t="s">
        <v>136</v>
      </c>
      <c r="J6162" t="s">
        <v>137</v>
      </c>
      <c r="K6162" t="s">
        <v>138</v>
      </c>
      <c r="L6162" t="s">
        <v>17791</v>
      </c>
      <c r="M6162" t="s">
        <v>17792</v>
      </c>
      <c r="N6162">
        <v>0.78444444400000002</v>
      </c>
      <c r="O6162">
        <v>0</v>
      </c>
      <c r="P6162">
        <v>14</v>
      </c>
      <c r="Q6162">
        <v>0</v>
      </c>
      <c r="R6162">
        <v>0</v>
      </c>
      <c r="S6162">
        <v>0</v>
      </c>
      <c r="T6162">
        <v>1</v>
      </c>
      <c r="U6162">
        <v>0</v>
      </c>
      <c r="V6162">
        <v>0</v>
      </c>
      <c r="W6162">
        <v>0</v>
      </c>
      <c r="X6162">
        <v>3.7708433841598437</v>
      </c>
      <c r="Y6162">
        <v>0</v>
      </c>
      <c r="Z6162">
        <v>0</v>
      </c>
      <c r="AA6162">
        <v>0</v>
      </c>
      <c r="AB6162">
        <v>0.88936019951487999</v>
      </c>
      <c r="AC6162">
        <v>0</v>
      </c>
      <c r="AD6162">
        <v>0</v>
      </c>
      <c r="AE6162">
        <v>4.6602035836747238</v>
      </c>
    </row>
    <row r="6163" spans="1:31" x14ac:dyDescent="0.3">
      <c r="A6163">
        <v>2451344</v>
      </c>
      <c r="B6163">
        <v>1</v>
      </c>
      <c r="C6163" t="s">
        <v>81</v>
      </c>
      <c r="D6163" t="s">
        <v>128</v>
      </c>
      <c r="E6163" t="s">
        <v>132</v>
      </c>
      <c r="F6163" t="s">
        <v>17793</v>
      </c>
      <c r="G6163" t="s">
        <v>149</v>
      </c>
      <c r="H6163" t="s">
        <v>135</v>
      </c>
      <c r="I6163" t="s">
        <v>136</v>
      </c>
      <c r="J6163" t="s">
        <v>137</v>
      </c>
      <c r="K6163" t="s">
        <v>138</v>
      </c>
      <c r="L6163" t="s">
        <v>17794</v>
      </c>
      <c r="M6163" t="s">
        <v>17795</v>
      </c>
      <c r="N6163">
        <v>2.3761111110000002</v>
      </c>
      <c r="O6163">
        <v>0</v>
      </c>
      <c r="P6163">
        <v>0</v>
      </c>
      <c r="Q6163">
        <v>0</v>
      </c>
      <c r="R6163">
        <v>0</v>
      </c>
      <c r="S6163">
        <v>2</v>
      </c>
      <c r="T6163">
        <v>0</v>
      </c>
      <c r="U6163">
        <v>2</v>
      </c>
      <c r="V6163">
        <v>0</v>
      </c>
      <c r="W6163">
        <v>0</v>
      </c>
      <c r="X6163">
        <v>0</v>
      </c>
      <c r="Y6163">
        <v>0</v>
      </c>
      <c r="Z6163">
        <v>0</v>
      </c>
      <c r="AA6163">
        <v>9.3807959987710205</v>
      </c>
      <c r="AB6163">
        <v>0</v>
      </c>
      <c r="AC6163">
        <v>972.71577041032219</v>
      </c>
      <c r="AD6163">
        <v>0</v>
      </c>
      <c r="AE6163">
        <v>982.09656640909316</v>
      </c>
    </row>
    <row r="6164" spans="1:31" x14ac:dyDescent="0.3">
      <c r="A6164">
        <v>2451630</v>
      </c>
      <c r="B6164">
        <v>1</v>
      </c>
      <c r="C6164" t="s">
        <v>80</v>
      </c>
      <c r="D6164" t="s">
        <v>103</v>
      </c>
      <c r="E6164" t="s">
        <v>169</v>
      </c>
      <c r="F6164" t="s">
        <v>2518</v>
      </c>
      <c r="G6164" t="s">
        <v>381</v>
      </c>
      <c r="H6164" t="s">
        <v>135</v>
      </c>
      <c r="I6164" t="s">
        <v>136</v>
      </c>
      <c r="J6164" t="s">
        <v>137</v>
      </c>
      <c r="K6164" t="s">
        <v>138</v>
      </c>
      <c r="L6164" t="s">
        <v>17796</v>
      </c>
      <c r="M6164" t="s">
        <v>17797</v>
      </c>
      <c r="N6164">
        <v>0.49083333299999998</v>
      </c>
      <c r="O6164">
        <v>1</v>
      </c>
      <c r="P6164">
        <v>292</v>
      </c>
      <c r="Q6164">
        <v>18</v>
      </c>
      <c r="R6164">
        <v>106</v>
      </c>
      <c r="S6164">
        <v>10</v>
      </c>
      <c r="T6164">
        <v>49</v>
      </c>
      <c r="U6164">
        <v>4</v>
      </c>
      <c r="V6164">
        <v>0</v>
      </c>
      <c r="W6164">
        <v>2.0483506368248436</v>
      </c>
      <c r="X6164">
        <v>42.431995212375519</v>
      </c>
      <c r="Y6164">
        <v>96.242644765162353</v>
      </c>
      <c r="Z6164">
        <v>45.259582099956461</v>
      </c>
      <c r="AA6164">
        <v>127.90542711054488</v>
      </c>
      <c r="AB6164">
        <v>16.998093837396244</v>
      </c>
      <c r="AC6164">
        <v>62.337743318234175</v>
      </c>
      <c r="AD6164">
        <v>0</v>
      </c>
      <c r="AE6164">
        <v>393.22383698049453</v>
      </c>
    </row>
    <row r="6165" spans="1:31" x14ac:dyDescent="0.3">
      <c r="A6165">
        <v>2451192</v>
      </c>
      <c r="B6165">
        <v>1</v>
      </c>
      <c r="C6165" t="s">
        <v>80</v>
      </c>
      <c r="D6165" t="s">
        <v>104</v>
      </c>
      <c r="E6165" t="s">
        <v>169</v>
      </c>
      <c r="F6165" t="s">
        <v>17798</v>
      </c>
      <c r="G6165" t="s">
        <v>226</v>
      </c>
      <c r="H6165" t="s">
        <v>135</v>
      </c>
      <c r="I6165" t="s">
        <v>136</v>
      </c>
      <c r="J6165" t="s">
        <v>137</v>
      </c>
      <c r="K6165" t="s">
        <v>162</v>
      </c>
      <c r="L6165" t="s">
        <v>17799</v>
      </c>
      <c r="M6165" t="s">
        <v>17800</v>
      </c>
      <c r="N6165">
        <v>3.53</v>
      </c>
      <c r="O6165">
        <v>10</v>
      </c>
      <c r="P6165">
        <v>209</v>
      </c>
      <c r="Q6165">
        <v>9</v>
      </c>
      <c r="R6165">
        <v>32</v>
      </c>
      <c r="S6165">
        <v>17</v>
      </c>
      <c r="T6165">
        <v>66</v>
      </c>
      <c r="U6165">
        <v>1</v>
      </c>
      <c r="V6165">
        <v>0</v>
      </c>
      <c r="W6165">
        <v>144.34221248234562</v>
      </c>
      <c r="X6165">
        <v>498.25601982072749</v>
      </c>
      <c r="Y6165">
        <v>34.444622014561254</v>
      </c>
      <c r="Z6165">
        <v>121.04245740755501</v>
      </c>
      <c r="AA6165">
        <v>1369.8495084470132</v>
      </c>
      <c r="AB6165">
        <v>748.9623255894744</v>
      </c>
      <c r="AC6165">
        <v>101.65144021490437</v>
      </c>
      <c r="AD6165">
        <v>0</v>
      </c>
      <c r="AE6165">
        <v>3018.5485859765813</v>
      </c>
    </row>
    <row r="6166" spans="1:31" x14ac:dyDescent="0.3">
      <c r="A6166">
        <v>2451530</v>
      </c>
      <c r="B6166">
        <v>1</v>
      </c>
      <c r="C6166" t="s">
        <v>80</v>
      </c>
      <c r="D6166" t="s">
        <v>99</v>
      </c>
      <c r="E6166" t="s">
        <v>141</v>
      </c>
      <c r="F6166" t="s">
        <v>17801</v>
      </c>
      <c r="G6166" t="s">
        <v>956</v>
      </c>
      <c r="H6166" t="s">
        <v>144</v>
      </c>
      <c r="I6166" t="s">
        <v>136</v>
      </c>
      <c r="J6166" t="s">
        <v>137</v>
      </c>
      <c r="K6166" t="s">
        <v>138</v>
      </c>
      <c r="L6166" t="s">
        <v>17802</v>
      </c>
      <c r="M6166" t="s">
        <v>17803</v>
      </c>
      <c r="N6166">
        <v>2.886666666</v>
      </c>
      <c r="O6166">
        <v>0</v>
      </c>
      <c r="P6166">
        <v>10</v>
      </c>
      <c r="Q6166">
        <v>0</v>
      </c>
      <c r="R6166">
        <v>3</v>
      </c>
      <c r="S6166">
        <v>0</v>
      </c>
      <c r="T6166">
        <v>3</v>
      </c>
      <c r="U6166">
        <v>0</v>
      </c>
      <c r="V6166">
        <v>0</v>
      </c>
      <c r="W6166">
        <v>0</v>
      </c>
      <c r="X6166">
        <v>10.563368664584967</v>
      </c>
      <c r="Y6166">
        <v>0</v>
      </c>
      <c r="Z6166">
        <v>5.536277995774908</v>
      </c>
      <c r="AA6166">
        <v>0</v>
      </c>
      <c r="AB6166">
        <v>10.292400101131992</v>
      </c>
      <c r="AC6166">
        <v>0</v>
      </c>
      <c r="AD6166">
        <v>0</v>
      </c>
      <c r="AE6166">
        <v>26.392046761491866</v>
      </c>
    </row>
    <row r="6167" spans="1:31" x14ac:dyDescent="0.3">
      <c r="A6167">
        <v>2451338</v>
      </c>
      <c r="B6167">
        <v>1</v>
      </c>
      <c r="C6167" t="s">
        <v>80</v>
      </c>
      <c r="D6167" t="s">
        <v>92</v>
      </c>
      <c r="E6167" t="s">
        <v>173</v>
      </c>
      <c r="F6167" t="s">
        <v>17804</v>
      </c>
      <c r="G6167" t="s">
        <v>179</v>
      </c>
      <c r="H6167" t="s">
        <v>144</v>
      </c>
      <c r="I6167" t="s">
        <v>136</v>
      </c>
      <c r="J6167" t="s">
        <v>137</v>
      </c>
      <c r="K6167" t="s">
        <v>138</v>
      </c>
      <c r="L6167" t="s">
        <v>17805</v>
      </c>
      <c r="M6167" t="s">
        <v>17806</v>
      </c>
      <c r="N6167">
        <v>1.0830555550000001</v>
      </c>
      <c r="O6167">
        <v>0</v>
      </c>
      <c r="P6167">
        <v>1</v>
      </c>
      <c r="Q6167">
        <v>0</v>
      </c>
      <c r="R6167">
        <v>0</v>
      </c>
      <c r="S6167">
        <v>0</v>
      </c>
      <c r="T6167">
        <v>0</v>
      </c>
      <c r="U6167">
        <v>0</v>
      </c>
      <c r="V6167">
        <v>0</v>
      </c>
      <c r="W6167">
        <v>0</v>
      </c>
      <c r="X6167">
        <v>0.20956497948764563</v>
      </c>
      <c r="Y6167">
        <v>0</v>
      </c>
      <c r="Z6167">
        <v>0</v>
      </c>
      <c r="AA6167">
        <v>0</v>
      </c>
      <c r="AB6167">
        <v>0</v>
      </c>
      <c r="AC6167">
        <v>0</v>
      </c>
      <c r="AD6167">
        <v>0</v>
      </c>
      <c r="AE6167">
        <v>0.20956497948764563</v>
      </c>
    </row>
    <row r="6168" spans="1:31" x14ac:dyDescent="0.3">
      <c r="A6168">
        <v>2451779</v>
      </c>
      <c r="B6168">
        <v>1</v>
      </c>
      <c r="C6168" t="s">
        <v>80</v>
      </c>
      <c r="D6168" t="s">
        <v>99</v>
      </c>
      <c r="E6168" t="s">
        <v>141</v>
      </c>
      <c r="F6168" t="s">
        <v>17807</v>
      </c>
      <c r="G6168" t="s">
        <v>143</v>
      </c>
      <c r="H6168" t="s">
        <v>144</v>
      </c>
      <c r="I6168" t="s">
        <v>136</v>
      </c>
      <c r="J6168" t="s">
        <v>137</v>
      </c>
      <c r="K6168" t="s">
        <v>138</v>
      </c>
      <c r="L6168" t="s">
        <v>17808</v>
      </c>
      <c r="M6168" t="s">
        <v>17809</v>
      </c>
      <c r="N6168">
        <v>0.81916666599999999</v>
      </c>
      <c r="O6168">
        <v>0</v>
      </c>
      <c r="P6168">
        <v>45</v>
      </c>
      <c r="Q6168">
        <v>0</v>
      </c>
      <c r="R6168">
        <v>0</v>
      </c>
      <c r="S6168">
        <v>0</v>
      </c>
      <c r="T6168">
        <v>1</v>
      </c>
      <c r="U6168">
        <v>0</v>
      </c>
      <c r="V6168">
        <v>0</v>
      </c>
      <c r="W6168">
        <v>0</v>
      </c>
      <c r="X6168">
        <v>8.4788535431701479</v>
      </c>
      <c r="Y6168">
        <v>0</v>
      </c>
      <c r="Z6168">
        <v>0</v>
      </c>
      <c r="AA6168">
        <v>0</v>
      </c>
      <c r="AB6168">
        <v>0.78102288902771666</v>
      </c>
      <c r="AC6168">
        <v>0</v>
      </c>
      <c r="AD6168">
        <v>0</v>
      </c>
      <c r="AE6168">
        <v>9.2598764321978653</v>
      </c>
    </row>
    <row r="6169" spans="1:31" x14ac:dyDescent="0.3">
      <c r="A6169">
        <v>2451135</v>
      </c>
      <c r="B6169">
        <v>1</v>
      </c>
      <c r="C6169" t="s">
        <v>80</v>
      </c>
      <c r="D6169" t="s">
        <v>84</v>
      </c>
      <c r="E6169" t="s">
        <v>173</v>
      </c>
      <c r="F6169" t="s">
        <v>17810</v>
      </c>
      <c r="G6169" t="s">
        <v>461</v>
      </c>
      <c r="H6169" t="s">
        <v>144</v>
      </c>
      <c r="I6169" t="s">
        <v>136</v>
      </c>
      <c r="J6169" t="s">
        <v>137</v>
      </c>
      <c r="K6169" t="s">
        <v>138</v>
      </c>
      <c r="L6169" t="s">
        <v>17811</v>
      </c>
      <c r="M6169" t="s">
        <v>17812</v>
      </c>
      <c r="N6169">
        <v>9.2630555549999993</v>
      </c>
      <c r="O6169">
        <v>0</v>
      </c>
      <c r="P6169">
        <v>1</v>
      </c>
      <c r="Q6169">
        <v>0</v>
      </c>
      <c r="R6169">
        <v>0</v>
      </c>
      <c r="S6169">
        <v>0</v>
      </c>
      <c r="T6169">
        <v>0</v>
      </c>
      <c r="U6169">
        <v>0</v>
      </c>
      <c r="V6169">
        <v>0</v>
      </c>
      <c r="W6169">
        <v>0</v>
      </c>
      <c r="X6169">
        <v>3.2065356776949114</v>
      </c>
      <c r="Y6169">
        <v>0</v>
      </c>
      <c r="Z6169">
        <v>0</v>
      </c>
      <c r="AA6169">
        <v>0</v>
      </c>
      <c r="AB6169">
        <v>0</v>
      </c>
      <c r="AC6169">
        <v>0</v>
      </c>
      <c r="AD6169">
        <v>0</v>
      </c>
      <c r="AE6169">
        <v>3.2065356776949114</v>
      </c>
    </row>
    <row r="6170" spans="1:31" x14ac:dyDescent="0.3">
      <c r="A6170">
        <v>2451301</v>
      </c>
      <c r="B6170">
        <v>1</v>
      </c>
      <c r="C6170" t="s">
        <v>80</v>
      </c>
      <c r="D6170" t="s">
        <v>96</v>
      </c>
      <c r="E6170" t="s">
        <v>173</v>
      </c>
      <c r="F6170" t="s">
        <v>17813</v>
      </c>
      <c r="G6170" t="s">
        <v>461</v>
      </c>
      <c r="H6170" t="s">
        <v>144</v>
      </c>
      <c r="I6170" t="s">
        <v>136</v>
      </c>
      <c r="J6170" t="s">
        <v>137</v>
      </c>
      <c r="K6170" t="s">
        <v>138</v>
      </c>
      <c r="L6170" t="s">
        <v>17814</v>
      </c>
      <c r="M6170" t="s">
        <v>17815</v>
      </c>
      <c r="N6170">
        <v>6.7302777770000004</v>
      </c>
      <c r="O6170">
        <v>0</v>
      </c>
      <c r="P6170">
        <v>1</v>
      </c>
      <c r="Q6170">
        <v>0</v>
      </c>
      <c r="R6170">
        <v>0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3.149674087931699E-2</v>
      </c>
      <c r="Y6170">
        <v>0</v>
      </c>
      <c r="Z6170">
        <v>0</v>
      </c>
      <c r="AA6170">
        <v>0</v>
      </c>
      <c r="AB6170">
        <v>0</v>
      </c>
      <c r="AC6170">
        <v>0</v>
      </c>
      <c r="AD6170">
        <v>0</v>
      </c>
      <c r="AE6170">
        <v>3.149674087931699E-2</v>
      </c>
    </row>
    <row r="6171" spans="1:31" x14ac:dyDescent="0.3">
      <c r="A6171">
        <v>2451278</v>
      </c>
      <c r="B6171">
        <v>1</v>
      </c>
      <c r="C6171" t="s">
        <v>80</v>
      </c>
      <c r="D6171" t="s">
        <v>83</v>
      </c>
      <c r="E6171" t="s">
        <v>132</v>
      </c>
      <c r="F6171" t="s">
        <v>17816</v>
      </c>
      <c r="G6171" t="s">
        <v>381</v>
      </c>
      <c r="H6171" t="s">
        <v>135</v>
      </c>
      <c r="I6171" t="s">
        <v>136</v>
      </c>
      <c r="J6171" t="s">
        <v>137</v>
      </c>
      <c r="K6171" t="s">
        <v>138</v>
      </c>
      <c r="L6171" t="s">
        <v>17817</v>
      </c>
      <c r="M6171" t="s">
        <v>17818</v>
      </c>
      <c r="N6171">
        <v>0.442222222</v>
      </c>
      <c r="O6171">
        <v>0</v>
      </c>
      <c r="P6171">
        <v>259</v>
      </c>
      <c r="Q6171">
        <v>0</v>
      </c>
      <c r="R6171">
        <v>4</v>
      </c>
      <c r="S6171">
        <v>1</v>
      </c>
      <c r="T6171">
        <v>15</v>
      </c>
      <c r="U6171">
        <v>0</v>
      </c>
      <c r="V6171">
        <v>0</v>
      </c>
      <c r="W6171">
        <v>0</v>
      </c>
      <c r="X6171">
        <v>71.554355760382109</v>
      </c>
      <c r="Y6171">
        <v>0</v>
      </c>
      <c r="Z6171">
        <v>0.63711861298593941</v>
      </c>
      <c r="AA6171">
        <v>10.250381564737589</v>
      </c>
      <c r="AB6171">
        <v>4.7153692512968171</v>
      </c>
      <c r="AC6171">
        <v>0</v>
      </c>
      <c r="AD6171">
        <v>0</v>
      </c>
      <c r="AE6171">
        <v>87.157225189402467</v>
      </c>
    </row>
    <row r="6172" spans="1:31" x14ac:dyDescent="0.3">
      <c r="A6172">
        <v>2451421</v>
      </c>
      <c r="B6172">
        <v>1</v>
      </c>
      <c r="C6172" t="s">
        <v>80</v>
      </c>
      <c r="D6172" t="s">
        <v>103</v>
      </c>
      <c r="E6172" t="s">
        <v>173</v>
      </c>
      <c r="F6172" t="s">
        <v>17819</v>
      </c>
      <c r="G6172" t="s">
        <v>175</v>
      </c>
      <c r="H6172" t="s">
        <v>144</v>
      </c>
      <c r="I6172" t="s">
        <v>136</v>
      </c>
      <c r="J6172" t="s">
        <v>137</v>
      </c>
      <c r="K6172" t="s">
        <v>138</v>
      </c>
      <c r="L6172" t="s">
        <v>17820</v>
      </c>
      <c r="M6172" t="s">
        <v>17821</v>
      </c>
      <c r="N6172">
        <v>1.384166666</v>
      </c>
      <c r="O6172">
        <v>0</v>
      </c>
      <c r="P6172">
        <v>0</v>
      </c>
      <c r="Q6172">
        <v>0</v>
      </c>
      <c r="R6172">
        <v>0</v>
      </c>
      <c r="S6172">
        <v>0</v>
      </c>
      <c r="T6172">
        <v>2</v>
      </c>
      <c r="U6172">
        <v>0</v>
      </c>
      <c r="V6172">
        <v>0</v>
      </c>
      <c r="W6172">
        <v>0</v>
      </c>
      <c r="X6172">
        <v>0</v>
      </c>
      <c r="Y6172">
        <v>0</v>
      </c>
      <c r="Z6172">
        <v>0</v>
      </c>
      <c r="AA6172">
        <v>0</v>
      </c>
      <c r="AB6172">
        <v>2.3172597003955837</v>
      </c>
      <c r="AC6172">
        <v>0</v>
      </c>
      <c r="AD6172">
        <v>0</v>
      </c>
      <c r="AE6172">
        <v>2.3172597003955837</v>
      </c>
    </row>
    <row r="6173" spans="1:31" x14ac:dyDescent="0.3">
      <c r="A6173">
        <v>2451650</v>
      </c>
      <c r="B6173">
        <v>1</v>
      </c>
      <c r="C6173" t="s">
        <v>80</v>
      </c>
      <c r="D6173" t="s">
        <v>97</v>
      </c>
      <c r="E6173" t="s">
        <v>173</v>
      </c>
      <c r="F6173" t="s">
        <v>17822</v>
      </c>
      <c r="G6173" t="s">
        <v>175</v>
      </c>
      <c r="H6173" t="s">
        <v>144</v>
      </c>
      <c r="I6173" t="s">
        <v>136</v>
      </c>
      <c r="J6173" t="s">
        <v>137</v>
      </c>
      <c r="K6173" t="s">
        <v>138</v>
      </c>
      <c r="L6173" t="s">
        <v>17823</v>
      </c>
      <c r="M6173" t="s">
        <v>17824</v>
      </c>
      <c r="N6173">
        <v>2.0350000000000001</v>
      </c>
      <c r="O6173">
        <v>0</v>
      </c>
      <c r="P6173">
        <v>1</v>
      </c>
      <c r="Q6173">
        <v>0</v>
      </c>
      <c r="R6173">
        <v>0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1.209975515559861</v>
      </c>
      <c r="Y6173">
        <v>0</v>
      </c>
      <c r="Z6173">
        <v>0</v>
      </c>
      <c r="AA6173">
        <v>0</v>
      </c>
      <c r="AB6173">
        <v>0</v>
      </c>
      <c r="AC6173">
        <v>0</v>
      </c>
      <c r="AD6173">
        <v>0</v>
      </c>
      <c r="AE6173">
        <v>1.209975515559861</v>
      </c>
    </row>
    <row r="6174" spans="1:31" x14ac:dyDescent="0.3">
      <c r="A6174">
        <v>2451613</v>
      </c>
      <c r="B6174">
        <v>1</v>
      </c>
      <c r="C6174" t="s">
        <v>81</v>
      </c>
      <c r="D6174" t="s">
        <v>118</v>
      </c>
      <c r="E6174" t="s">
        <v>147</v>
      </c>
      <c r="F6174" t="s">
        <v>17825</v>
      </c>
      <c r="G6174" t="s">
        <v>149</v>
      </c>
      <c r="H6174" t="s">
        <v>135</v>
      </c>
      <c r="I6174" t="s">
        <v>136</v>
      </c>
      <c r="J6174" t="s">
        <v>137</v>
      </c>
      <c r="K6174" t="s">
        <v>138</v>
      </c>
      <c r="L6174" t="s">
        <v>17826</v>
      </c>
      <c r="M6174" t="s">
        <v>17827</v>
      </c>
      <c r="N6174">
        <v>1.45</v>
      </c>
      <c r="O6174">
        <v>0</v>
      </c>
      <c r="P6174">
        <v>1091</v>
      </c>
      <c r="Q6174">
        <v>0</v>
      </c>
      <c r="R6174">
        <v>52</v>
      </c>
      <c r="S6174">
        <v>0</v>
      </c>
      <c r="T6174">
        <v>122</v>
      </c>
      <c r="U6174">
        <v>0</v>
      </c>
      <c r="V6174">
        <v>1</v>
      </c>
      <c r="W6174">
        <v>0</v>
      </c>
      <c r="X6174">
        <v>393.17037672987556</v>
      </c>
      <c r="Y6174">
        <v>0</v>
      </c>
      <c r="Z6174">
        <v>15.52628202405101</v>
      </c>
      <c r="AA6174">
        <v>0</v>
      </c>
      <c r="AB6174">
        <v>145.23927924466318</v>
      </c>
      <c r="AC6174">
        <v>0</v>
      </c>
      <c r="AD6174">
        <v>43.803511280848255</v>
      </c>
      <c r="AE6174">
        <v>597.73944927943796</v>
      </c>
    </row>
    <row r="6175" spans="1:31" x14ac:dyDescent="0.3">
      <c r="A6175">
        <v>2451215</v>
      </c>
      <c r="B6175">
        <v>1</v>
      </c>
      <c r="C6175" t="s">
        <v>81</v>
      </c>
      <c r="D6175" t="s">
        <v>112</v>
      </c>
      <c r="E6175" t="s">
        <v>173</v>
      </c>
      <c r="F6175" t="s">
        <v>17828</v>
      </c>
      <c r="G6175" t="s">
        <v>175</v>
      </c>
      <c r="H6175" t="s">
        <v>144</v>
      </c>
      <c r="I6175" t="s">
        <v>136</v>
      </c>
      <c r="J6175" t="s">
        <v>137</v>
      </c>
      <c r="K6175" t="s">
        <v>138</v>
      </c>
      <c r="L6175" t="s">
        <v>17829</v>
      </c>
      <c r="M6175" t="s">
        <v>17830</v>
      </c>
      <c r="N6175">
        <v>0.75555555500000005</v>
      </c>
      <c r="O6175">
        <v>0</v>
      </c>
      <c r="P6175">
        <v>5</v>
      </c>
      <c r="Q6175">
        <v>0</v>
      </c>
      <c r="R6175">
        <v>0</v>
      </c>
      <c r="S6175">
        <v>0</v>
      </c>
      <c r="T6175">
        <v>0</v>
      </c>
      <c r="U6175">
        <v>0</v>
      </c>
      <c r="V6175">
        <v>0</v>
      </c>
      <c r="W6175">
        <v>0</v>
      </c>
      <c r="X6175">
        <v>0.75874028812305772</v>
      </c>
      <c r="Y6175">
        <v>0</v>
      </c>
      <c r="Z6175">
        <v>0</v>
      </c>
      <c r="AA6175">
        <v>0</v>
      </c>
      <c r="AB6175">
        <v>0</v>
      </c>
      <c r="AC6175">
        <v>0</v>
      </c>
      <c r="AD6175">
        <v>0</v>
      </c>
      <c r="AE6175">
        <v>0.75874028812305772</v>
      </c>
    </row>
    <row r="6176" spans="1:31" x14ac:dyDescent="0.3">
      <c r="A6176">
        <v>2451464</v>
      </c>
      <c r="B6176">
        <v>1</v>
      </c>
      <c r="C6176" t="s">
        <v>80</v>
      </c>
      <c r="D6176" t="s">
        <v>103</v>
      </c>
      <c r="E6176" t="s">
        <v>147</v>
      </c>
      <c r="F6176" t="s">
        <v>17831</v>
      </c>
      <c r="G6176" t="s">
        <v>353</v>
      </c>
      <c r="H6176" t="s">
        <v>135</v>
      </c>
      <c r="I6176" t="s">
        <v>136</v>
      </c>
      <c r="J6176" t="s">
        <v>137</v>
      </c>
      <c r="K6176" t="s">
        <v>138</v>
      </c>
      <c r="L6176" t="s">
        <v>17832</v>
      </c>
      <c r="M6176" t="s">
        <v>17833</v>
      </c>
      <c r="N6176">
        <v>3.2713888880000002</v>
      </c>
      <c r="O6176">
        <v>0</v>
      </c>
      <c r="P6176">
        <v>0</v>
      </c>
      <c r="Q6176">
        <v>0</v>
      </c>
      <c r="R6176">
        <v>11</v>
      </c>
      <c r="S6176">
        <v>0</v>
      </c>
      <c r="T6176">
        <v>1</v>
      </c>
      <c r="U6176">
        <v>0</v>
      </c>
      <c r="V6176">
        <v>0</v>
      </c>
      <c r="W6176">
        <v>0</v>
      </c>
      <c r="X6176">
        <v>0</v>
      </c>
      <c r="Y6176">
        <v>0</v>
      </c>
      <c r="Z6176">
        <v>32.294964532746086</v>
      </c>
      <c r="AA6176">
        <v>0</v>
      </c>
      <c r="AB6176">
        <v>0.1452745293693016</v>
      </c>
      <c r="AC6176">
        <v>0</v>
      </c>
      <c r="AD6176">
        <v>0</v>
      </c>
      <c r="AE6176">
        <v>32.440239062115388</v>
      </c>
    </row>
    <row r="6177" spans="1:31" x14ac:dyDescent="0.3">
      <c r="A6177">
        <v>2451364</v>
      </c>
      <c r="B6177">
        <v>1</v>
      </c>
      <c r="C6177" t="s">
        <v>80</v>
      </c>
      <c r="D6177" t="s">
        <v>104</v>
      </c>
      <c r="E6177" t="s">
        <v>141</v>
      </c>
      <c r="F6177" t="s">
        <v>17834</v>
      </c>
      <c r="G6177" t="s">
        <v>156</v>
      </c>
      <c r="H6177" t="s">
        <v>144</v>
      </c>
      <c r="I6177" t="s">
        <v>136</v>
      </c>
      <c r="J6177" t="s">
        <v>137</v>
      </c>
      <c r="K6177" t="s">
        <v>138</v>
      </c>
      <c r="L6177" t="s">
        <v>17835</v>
      </c>
      <c r="M6177" t="s">
        <v>17836</v>
      </c>
      <c r="N6177">
        <v>1.5194444439999999</v>
      </c>
      <c r="O6177">
        <v>0</v>
      </c>
      <c r="P6177">
        <v>0</v>
      </c>
      <c r="Q6177">
        <v>0</v>
      </c>
      <c r="R6177">
        <v>8</v>
      </c>
      <c r="S6177">
        <v>0</v>
      </c>
      <c r="T6177">
        <v>3</v>
      </c>
      <c r="U6177">
        <v>0</v>
      </c>
      <c r="V6177">
        <v>0</v>
      </c>
      <c r="W6177">
        <v>0</v>
      </c>
      <c r="X6177">
        <v>0</v>
      </c>
      <c r="Y6177">
        <v>0</v>
      </c>
      <c r="Z6177">
        <v>3.7275120448178289</v>
      </c>
      <c r="AA6177">
        <v>0</v>
      </c>
      <c r="AB6177">
        <v>8.7157509637632941E-2</v>
      </c>
      <c r="AC6177">
        <v>0</v>
      </c>
      <c r="AD6177">
        <v>0</v>
      </c>
      <c r="AE6177">
        <v>3.8146695544554619</v>
      </c>
    </row>
    <row r="6178" spans="1:31" x14ac:dyDescent="0.3">
      <c r="A6178">
        <v>2451358</v>
      </c>
      <c r="B6178">
        <v>1</v>
      </c>
      <c r="C6178" t="s">
        <v>80</v>
      </c>
      <c r="D6178" t="s">
        <v>105</v>
      </c>
      <c r="E6178" t="s">
        <v>141</v>
      </c>
      <c r="F6178" t="s">
        <v>17837</v>
      </c>
      <c r="G6178" t="s">
        <v>143</v>
      </c>
      <c r="H6178" t="s">
        <v>144</v>
      </c>
      <c r="I6178" t="s">
        <v>136</v>
      </c>
      <c r="J6178" t="s">
        <v>137</v>
      </c>
      <c r="K6178" t="s">
        <v>138</v>
      </c>
      <c r="L6178" t="s">
        <v>17838</v>
      </c>
      <c r="M6178" t="s">
        <v>17839</v>
      </c>
      <c r="N6178">
        <v>0.68583333300000004</v>
      </c>
      <c r="O6178">
        <v>0</v>
      </c>
      <c r="P6178">
        <v>4</v>
      </c>
      <c r="Q6178">
        <v>0</v>
      </c>
      <c r="R6178">
        <v>0</v>
      </c>
      <c r="S6178">
        <v>0</v>
      </c>
      <c r="T6178">
        <v>6</v>
      </c>
      <c r="U6178">
        <v>0</v>
      </c>
      <c r="V6178">
        <v>0</v>
      </c>
      <c r="W6178">
        <v>0</v>
      </c>
      <c r="X6178">
        <v>0.92615109394203698</v>
      </c>
      <c r="Y6178">
        <v>0</v>
      </c>
      <c r="Z6178">
        <v>0</v>
      </c>
      <c r="AA6178">
        <v>0</v>
      </c>
      <c r="AB6178">
        <v>5.6873209120030843</v>
      </c>
      <c r="AC6178">
        <v>0</v>
      </c>
      <c r="AD6178">
        <v>0</v>
      </c>
      <c r="AE6178">
        <v>6.6134720059451215</v>
      </c>
    </row>
    <row r="6179" spans="1:31" x14ac:dyDescent="0.3">
      <c r="A6179">
        <v>2451656</v>
      </c>
      <c r="B6179">
        <v>1</v>
      </c>
      <c r="C6179" t="s">
        <v>81</v>
      </c>
      <c r="D6179" t="s">
        <v>116</v>
      </c>
      <c r="E6179" t="s">
        <v>173</v>
      </c>
      <c r="F6179" t="s">
        <v>17840</v>
      </c>
      <c r="G6179" t="s">
        <v>239</v>
      </c>
      <c r="H6179" t="s">
        <v>144</v>
      </c>
      <c r="I6179" t="s">
        <v>136</v>
      </c>
      <c r="J6179" t="s">
        <v>137</v>
      </c>
      <c r="K6179" t="s">
        <v>138</v>
      </c>
      <c r="L6179" t="s">
        <v>17841</v>
      </c>
      <c r="M6179" t="s">
        <v>17842</v>
      </c>
      <c r="N6179">
        <v>2.312777777</v>
      </c>
      <c r="O6179">
        <v>0</v>
      </c>
      <c r="P6179">
        <v>1</v>
      </c>
      <c r="Q6179">
        <v>0</v>
      </c>
      <c r="R6179">
        <v>0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0.7518408471964001</v>
      </c>
      <c r="Y6179">
        <v>0</v>
      </c>
      <c r="Z6179">
        <v>0</v>
      </c>
      <c r="AA6179">
        <v>0</v>
      </c>
      <c r="AB6179">
        <v>0</v>
      </c>
      <c r="AC6179">
        <v>0</v>
      </c>
      <c r="AD6179">
        <v>0</v>
      </c>
      <c r="AE6179">
        <v>0.7518408471964001</v>
      </c>
    </row>
    <row r="6180" spans="1:31" x14ac:dyDescent="0.3">
      <c r="A6180">
        <v>2451504</v>
      </c>
      <c r="B6180">
        <v>1</v>
      </c>
      <c r="C6180" t="s">
        <v>81</v>
      </c>
      <c r="D6180" t="s">
        <v>128</v>
      </c>
      <c r="E6180" t="s">
        <v>132</v>
      </c>
      <c r="F6180" t="s">
        <v>17843</v>
      </c>
      <c r="G6180" t="s">
        <v>149</v>
      </c>
      <c r="H6180" t="s">
        <v>135</v>
      </c>
      <c r="I6180" t="s">
        <v>136</v>
      </c>
      <c r="J6180" t="s">
        <v>137</v>
      </c>
      <c r="K6180" t="s">
        <v>138</v>
      </c>
      <c r="L6180" t="s">
        <v>17844</v>
      </c>
      <c r="M6180" t="s">
        <v>17845</v>
      </c>
      <c r="N6180">
        <v>2.181944444</v>
      </c>
      <c r="O6180">
        <v>0</v>
      </c>
      <c r="P6180">
        <v>806</v>
      </c>
      <c r="Q6180">
        <v>0</v>
      </c>
      <c r="R6180">
        <v>1</v>
      </c>
      <c r="S6180">
        <v>40</v>
      </c>
      <c r="T6180">
        <v>66</v>
      </c>
      <c r="U6180">
        <v>41</v>
      </c>
      <c r="V6180">
        <v>46</v>
      </c>
      <c r="W6180">
        <v>0</v>
      </c>
      <c r="X6180">
        <v>543.98983305635102</v>
      </c>
      <c r="Y6180">
        <v>0</v>
      </c>
      <c r="Z6180">
        <v>0</v>
      </c>
      <c r="AA6180">
        <v>1032.6771087524783</v>
      </c>
      <c r="AB6180">
        <v>1099.9238759894959</v>
      </c>
      <c r="AC6180">
        <v>13145.488621691622</v>
      </c>
      <c r="AD6180">
        <v>7268.0774840726872</v>
      </c>
      <c r="AE6180">
        <v>23090.156923562634</v>
      </c>
    </row>
    <row r="6181" spans="1:31" x14ac:dyDescent="0.3">
      <c r="A6181">
        <v>2451527</v>
      </c>
      <c r="B6181">
        <v>1</v>
      </c>
      <c r="C6181" t="s">
        <v>81</v>
      </c>
      <c r="D6181" t="s">
        <v>116</v>
      </c>
      <c r="E6181" t="s">
        <v>173</v>
      </c>
      <c r="F6181" t="s">
        <v>17840</v>
      </c>
      <c r="G6181" t="s">
        <v>175</v>
      </c>
      <c r="H6181" t="s">
        <v>144</v>
      </c>
      <c r="I6181" t="s">
        <v>136</v>
      </c>
      <c r="J6181" t="s">
        <v>137</v>
      </c>
      <c r="K6181" t="s">
        <v>138</v>
      </c>
      <c r="L6181" t="s">
        <v>17846</v>
      </c>
      <c r="M6181" t="s">
        <v>17847</v>
      </c>
      <c r="N6181">
        <v>0.86750000000000005</v>
      </c>
      <c r="O6181">
        <v>0</v>
      </c>
      <c r="P6181">
        <v>1</v>
      </c>
      <c r="Q6181">
        <v>0</v>
      </c>
      <c r="R6181">
        <v>0</v>
      </c>
      <c r="S6181">
        <v>0</v>
      </c>
      <c r="T6181">
        <v>0</v>
      </c>
      <c r="U6181">
        <v>0</v>
      </c>
      <c r="V6181">
        <v>0</v>
      </c>
      <c r="W6181">
        <v>0</v>
      </c>
      <c r="X6181">
        <v>0.25795932237185998</v>
      </c>
      <c r="Y6181">
        <v>0</v>
      </c>
      <c r="Z6181">
        <v>0</v>
      </c>
      <c r="AA6181">
        <v>0</v>
      </c>
      <c r="AB6181">
        <v>0</v>
      </c>
      <c r="AC6181">
        <v>0</v>
      </c>
      <c r="AD6181">
        <v>0</v>
      </c>
      <c r="AE6181">
        <v>0.25795932237185998</v>
      </c>
    </row>
    <row r="6182" spans="1:31" x14ac:dyDescent="0.3">
      <c r="A6182">
        <v>2451719</v>
      </c>
      <c r="B6182">
        <v>1</v>
      </c>
      <c r="C6182" t="s">
        <v>80</v>
      </c>
      <c r="D6182" t="s">
        <v>85</v>
      </c>
      <c r="E6182" t="s">
        <v>141</v>
      </c>
      <c r="F6182" t="s">
        <v>17848</v>
      </c>
      <c r="G6182" t="s">
        <v>156</v>
      </c>
      <c r="H6182" t="s">
        <v>144</v>
      </c>
      <c r="I6182" t="s">
        <v>136</v>
      </c>
      <c r="J6182" t="s">
        <v>137</v>
      </c>
      <c r="K6182" t="s">
        <v>138</v>
      </c>
      <c r="L6182" t="s">
        <v>17849</v>
      </c>
      <c r="M6182" t="s">
        <v>17850</v>
      </c>
      <c r="N6182">
        <v>0.64583333300000001</v>
      </c>
      <c r="O6182">
        <v>0</v>
      </c>
      <c r="P6182">
        <v>190</v>
      </c>
      <c r="Q6182">
        <v>0</v>
      </c>
      <c r="R6182">
        <v>0</v>
      </c>
      <c r="S6182">
        <v>0</v>
      </c>
      <c r="T6182">
        <v>27</v>
      </c>
      <c r="U6182">
        <v>0</v>
      </c>
      <c r="V6182">
        <v>0</v>
      </c>
      <c r="W6182">
        <v>0</v>
      </c>
      <c r="X6182">
        <v>35.489050934436207</v>
      </c>
      <c r="Y6182">
        <v>0</v>
      </c>
      <c r="Z6182">
        <v>0</v>
      </c>
      <c r="AA6182">
        <v>0</v>
      </c>
      <c r="AB6182">
        <v>6.8396572016632806</v>
      </c>
      <c r="AC6182">
        <v>0</v>
      </c>
      <c r="AD6182">
        <v>0</v>
      </c>
      <c r="AE6182">
        <v>42.328708136099486</v>
      </c>
    </row>
    <row r="6183" spans="1:31" x14ac:dyDescent="0.3">
      <c r="A6183">
        <v>2451295</v>
      </c>
      <c r="B6183">
        <v>1</v>
      </c>
      <c r="C6183" t="s">
        <v>80</v>
      </c>
      <c r="D6183" t="s">
        <v>100</v>
      </c>
      <c r="E6183" t="s">
        <v>147</v>
      </c>
      <c r="F6183" t="s">
        <v>17851</v>
      </c>
      <c r="G6183" t="s">
        <v>134</v>
      </c>
      <c r="H6183" t="s">
        <v>135</v>
      </c>
      <c r="I6183" t="s">
        <v>136</v>
      </c>
      <c r="J6183" t="s">
        <v>137</v>
      </c>
      <c r="K6183" t="s">
        <v>138</v>
      </c>
      <c r="L6183" t="s">
        <v>17852</v>
      </c>
      <c r="M6183" t="s">
        <v>17853</v>
      </c>
      <c r="N6183">
        <v>5.4405555550000004</v>
      </c>
      <c r="O6183">
        <v>0</v>
      </c>
      <c r="P6183">
        <v>0</v>
      </c>
      <c r="Q6183">
        <v>2</v>
      </c>
      <c r="R6183">
        <v>0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0</v>
      </c>
      <c r="Y6183">
        <v>11.886127461803188</v>
      </c>
      <c r="Z6183">
        <v>0</v>
      </c>
      <c r="AA6183">
        <v>0</v>
      </c>
      <c r="AB6183">
        <v>0</v>
      </c>
      <c r="AC6183">
        <v>0</v>
      </c>
      <c r="AD6183">
        <v>0</v>
      </c>
      <c r="AE6183">
        <v>11.886127461803188</v>
      </c>
    </row>
    <row r="6184" spans="1:31" x14ac:dyDescent="0.3">
      <c r="A6184">
        <v>2451590</v>
      </c>
      <c r="B6184">
        <v>1</v>
      </c>
      <c r="C6184" t="s">
        <v>81</v>
      </c>
      <c r="D6184" t="s">
        <v>112</v>
      </c>
      <c r="E6184" t="s">
        <v>169</v>
      </c>
      <c r="F6184" t="s">
        <v>1328</v>
      </c>
      <c r="G6184" t="s">
        <v>149</v>
      </c>
      <c r="H6184" t="s">
        <v>135</v>
      </c>
      <c r="I6184" t="s">
        <v>136</v>
      </c>
      <c r="J6184" t="s">
        <v>137</v>
      </c>
      <c r="K6184" t="s">
        <v>138</v>
      </c>
      <c r="L6184" t="s">
        <v>17854</v>
      </c>
      <c r="M6184" t="s">
        <v>17855</v>
      </c>
      <c r="N6184">
        <v>0.324722222</v>
      </c>
      <c r="O6184">
        <v>0</v>
      </c>
      <c r="P6184">
        <v>0</v>
      </c>
      <c r="Q6184">
        <v>6</v>
      </c>
      <c r="R6184">
        <v>70</v>
      </c>
      <c r="S6184">
        <v>4</v>
      </c>
      <c r="T6184">
        <v>1</v>
      </c>
      <c r="U6184">
        <v>0</v>
      </c>
      <c r="V6184">
        <v>0</v>
      </c>
      <c r="W6184">
        <v>0</v>
      </c>
      <c r="X6184">
        <v>0</v>
      </c>
      <c r="Y6184">
        <v>5.5215951870045261</v>
      </c>
      <c r="Z6184">
        <v>23.651171034122076</v>
      </c>
      <c r="AA6184">
        <v>0.87562602613971929</v>
      </c>
      <c r="AB6184">
        <v>0.55460236546804831</v>
      </c>
      <c r="AC6184">
        <v>0</v>
      </c>
      <c r="AD6184">
        <v>0</v>
      </c>
      <c r="AE6184">
        <v>30.602994612734371</v>
      </c>
    </row>
    <row r="6185" spans="1:31" x14ac:dyDescent="0.3">
      <c r="A6185">
        <v>2451736</v>
      </c>
      <c r="B6185">
        <v>1</v>
      </c>
      <c r="C6185" t="s">
        <v>81</v>
      </c>
      <c r="D6185" t="s">
        <v>127</v>
      </c>
      <c r="E6185" t="s">
        <v>169</v>
      </c>
      <c r="F6185" t="s">
        <v>6664</v>
      </c>
      <c r="G6185" t="s">
        <v>679</v>
      </c>
      <c r="H6185" t="s">
        <v>135</v>
      </c>
      <c r="I6185" t="s">
        <v>136</v>
      </c>
      <c r="J6185" t="s">
        <v>137</v>
      </c>
      <c r="K6185" t="s">
        <v>138</v>
      </c>
      <c r="L6185" t="s">
        <v>17856</v>
      </c>
      <c r="M6185" t="s">
        <v>17857</v>
      </c>
      <c r="N6185">
        <v>4.9666666660000001</v>
      </c>
      <c r="O6185">
        <v>0</v>
      </c>
      <c r="P6185">
        <v>293</v>
      </c>
      <c r="Q6185">
        <v>28</v>
      </c>
      <c r="R6185">
        <v>48</v>
      </c>
      <c r="S6185">
        <v>3</v>
      </c>
      <c r="T6185">
        <v>32</v>
      </c>
      <c r="U6185">
        <v>0</v>
      </c>
      <c r="V6185">
        <v>0</v>
      </c>
      <c r="W6185">
        <v>0</v>
      </c>
      <c r="X6185">
        <v>292.311221040063</v>
      </c>
      <c r="Y6185">
        <v>159.75592618099643</v>
      </c>
      <c r="Z6185">
        <v>65.852748766821534</v>
      </c>
      <c r="AA6185">
        <v>12.493043593856978</v>
      </c>
      <c r="AB6185">
        <v>82.417258332318525</v>
      </c>
      <c r="AC6185">
        <v>0</v>
      </c>
      <c r="AD6185">
        <v>0</v>
      </c>
      <c r="AE6185">
        <v>612.8301979140565</v>
      </c>
    </row>
    <row r="6186" spans="1:31" x14ac:dyDescent="0.3">
      <c r="A6186">
        <v>2451610</v>
      </c>
      <c r="B6186">
        <v>1</v>
      </c>
      <c r="C6186" t="s">
        <v>80</v>
      </c>
      <c r="D6186" t="s">
        <v>100</v>
      </c>
      <c r="E6186" t="s">
        <v>141</v>
      </c>
      <c r="F6186" t="s">
        <v>5106</v>
      </c>
      <c r="G6186" t="s">
        <v>156</v>
      </c>
      <c r="H6186" t="s">
        <v>144</v>
      </c>
      <c r="I6186" t="s">
        <v>136</v>
      </c>
      <c r="J6186" t="s">
        <v>137</v>
      </c>
      <c r="K6186" t="s">
        <v>138</v>
      </c>
      <c r="L6186" t="s">
        <v>17766</v>
      </c>
      <c r="M6186" t="s">
        <v>17858</v>
      </c>
      <c r="N6186">
        <v>0.55777777699999997</v>
      </c>
      <c r="O6186">
        <v>0</v>
      </c>
      <c r="P6186">
        <v>51</v>
      </c>
      <c r="Q6186">
        <v>0</v>
      </c>
      <c r="R6186">
        <v>6</v>
      </c>
      <c r="S6186">
        <v>0</v>
      </c>
      <c r="T6186">
        <v>2</v>
      </c>
      <c r="U6186">
        <v>0</v>
      </c>
      <c r="V6186">
        <v>0</v>
      </c>
      <c r="W6186">
        <v>0</v>
      </c>
      <c r="X6186">
        <v>9.3917756096368823</v>
      </c>
      <c r="Y6186">
        <v>0</v>
      </c>
      <c r="Z6186">
        <v>1.6386862373864775</v>
      </c>
      <c r="AA6186">
        <v>0</v>
      </c>
      <c r="AB6186">
        <v>7.446239271467754E-3</v>
      </c>
      <c r="AC6186">
        <v>0</v>
      </c>
      <c r="AD6186">
        <v>0</v>
      </c>
      <c r="AE6186">
        <v>11.037908086294829</v>
      </c>
    </row>
    <row r="6187" spans="1:31" x14ac:dyDescent="0.3">
      <c r="A6187">
        <v>2451132</v>
      </c>
      <c r="B6187">
        <v>1</v>
      </c>
      <c r="C6187" t="s">
        <v>80</v>
      </c>
      <c r="D6187" t="s">
        <v>99</v>
      </c>
      <c r="E6187" t="s">
        <v>132</v>
      </c>
      <c r="F6187" t="s">
        <v>17859</v>
      </c>
      <c r="G6187" t="s">
        <v>149</v>
      </c>
      <c r="H6187" t="s">
        <v>135</v>
      </c>
      <c r="I6187" t="s">
        <v>136</v>
      </c>
      <c r="J6187" t="s">
        <v>137</v>
      </c>
      <c r="K6187" t="s">
        <v>138</v>
      </c>
      <c r="L6187" t="s">
        <v>17860</v>
      </c>
      <c r="M6187" t="s">
        <v>17861</v>
      </c>
      <c r="N6187">
        <v>1.249166666</v>
      </c>
      <c r="O6187">
        <v>0</v>
      </c>
      <c r="P6187">
        <v>0</v>
      </c>
      <c r="Q6187">
        <v>0</v>
      </c>
      <c r="R6187">
        <v>0</v>
      </c>
      <c r="S6187">
        <v>5</v>
      </c>
      <c r="T6187">
        <v>0</v>
      </c>
      <c r="U6187">
        <v>0</v>
      </c>
      <c r="V6187">
        <v>0</v>
      </c>
      <c r="W6187">
        <v>0</v>
      </c>
      <c r="X6187">
        <v>0</v>
      </c>
      <c r="Y6187">
        <v>0</v>
      </c>
      <c r="Z6187">
        <v>0</v>
      </c>
      <c r="AA6187">
        <v>234.0572474318885</v>
      </c>
      <c r="AB6187">
        <v>0</v>
      </c>
      <c r="AC6187">
        <v>0</v>
      </c>
      <c r="AD6187">
        <v>0</v>
      </c>
      <c r="AE6187">
        <v>234.0572474318885</v>
      </c>
    </row>
    <row r="6188" spans="1:31" x14ac:dyDescent="0.3">
      <c r="A6188">
        <v>2451155</v>
      </c>
      <c r="B6188">
        <v>1</v>
      </c>
      <c r="C6188" t="s">
        <v>80</v>
      </c>
      <c r="D6188" t="s">
        <v>85</v>
      </c>
      <c r="E6188" t="s">
        <v>173</v>
      </c>
      <c r="F6188" t="s">
        <v>3625</v>
      </c>
      <c r="G6188" t="s">
        <v>461</v>
      </c>
      <c r="H6188" t="s">
        <v>144</v>
      </c>
      <c r="I6188" t="s">
        <v>136</v>
      </c>
      <c r="J6188" t="s">
        <v>137</v>
      </c>
      <c r="K6188" t="s">
        <v>138</v>
      </c>
      <c r="L6188" t="s">
        <v>17862</v>
      </c>
      <c r="M6188" t="s">
        <v>17863</v>
      </c>
      <c r="N6188">
        <v>0.72666666599999996</v>
      </c>
      <c r="O6188">
        <v>0</v>
      </c>
      <c r="P6188">
        <v>11</v>
      </c>
      <c r="Q6188">
        <v>0</v>
      </c>
      <c r="R6188">
        <v>0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2.1998439696511882</v>
      </c>
      <c r="Y6188">
        <v>0</v>
      </c>
      <c r="Z6188">
        <v>0</v>
      </c>
      <c r="AA6188">
        <v>0</v>
      </c>
      <c r="AB6188">
        <v>0</v>
      </c>
      <c r="AC6188">
        <v>0</v>
      </c>
      <c r="AD6188">
        <v>0</v>
      </c>
      <c r="AE6188">
        <v>2.1998439696511882</v>
      </c>
    </row>
    <row r="6189" spans="1:31" x14ac:dyDescent="0.3">
      <c r="A6189">
        <v>2451424</v>
      </c>
      <c r="B6189">
        <v>1</v>
      </c>
      <c r="C6189" t="s">
        <v>80</v>
      </c>
      <c r="D6189" t="s">
        <v>92</v>
      </c>
      <c r="E6189" t="s">
        <v>173</v>
      </c>
      <c r="F6189" t="s">
        <v>17864</v>
      </c>
      <c r="G6189" t="s">
        <v>175</v>
      </c>
      <c r="H6189" t="s">
        <v>144</v>
      </c>
      <c r="I6189" t="s">
        <v>136</v>
      </c>
      <c r="J6189" t="s">
        <v>137</v>
      </c>
      <c r="K6189" t="s">
        <v>138</v>
      </c>
      <c r="L6189" t="s">
        <v>17865</v>
      </c>
      <c r="M6189" t="s">
        <v>17866</v>
      </c>
      <c r="N6189">
        <v>1.5830555550000001</v>
      </c>
      <c r="O6189">
        <v>0</v>
      </c>
      <c r="P6189">
        <v>1</v>
      </c>
      <c r="Q6189">
        <v>0</v>
      </c>
      <c r="R6189">
        <v>0</v>
      </c>
      <c r="S6189">
        <v>0</v>
      </c>
      <c r="T6189">
        <v>0</v>
      </c>
      <c r="U6189">
        <v>0</v>
      </c>
      <c r="V6189">
        <v>0</v>
      </c>
      <c r="W6189">
        <v>0</v>
      </c>
      <c r="X6189">
        <v>0.96313512667292689</v>
      </c>
      <c r="Y6189">
        <v>0</v>
      </c>
      <c r="Z6189">
        <v>0</v>
      </c>
      <c r="AA6189">
        <v>0</v>
      </c>
      <c r="AB6189">
        <v>0</v>
      </c>
      <c r="AC6189">
        <v>0</v>
      </c>
      <c r="AD6189">
        <v>0</v>
      </c>
      <c r="AE6189">
        <v>0.96313512667292689</v>
      </c>
    </row>
    <row r="6190" spans="1:31" x14ac:dyDescent="0.3">
      <c r="A6190">
        <v>2451275</v>
      </c>
      <c r="B6190">
        <v>1</v>
      </c>
      <c r="C6190" t="s">
        <v>81</v>
      </c>
      <c r="D6190" t="s">
        <v>114</v>
      </c>
      <c r="E6190" t="s">
        <v>173</v>
      </c>
      <c r="F6190" t="s">
        <v>17867</v>
      </c>
      <c r="G6190" t="s">
        <v>175</v>
      </c>
      <c r="H6190" t="s">
        <v>144</v>
      </c>
      <c r="I6190" t="s">
        <v>136</v>
      </c>
      <c r="J6190" t="s">
        <v>137</v>
      </c>
      <c r="K6190" t="s">
        <v>138</v>
      </c>
      <c r="L6190" t="s">
        <v>17868</v>
      </c>
      <c r="M6190" t="s">
        <v>17869</v>
      </c>
      <c r="N6190">
        <v>1.1074999999999999</v>
      </c>
      <c r="O6190">
        <v>0</v>
      </c>
      <c r="P6190">
        <v>1</v>
      </c>
      <c r="Q6190">
        <v>0</v>
      </c>
      <c r="R6190">
        <v>0</v>
      </c>
      <c r="S6190">
        <v>0</v>
      </c>
      <c r="T6190">
        <v>0</v>
      </c>
      <c r="U6190">
        <v>0</v>
      </c>
      <c r="V6190">
        <v>0</v>
      </c>
      <c r="W6190">
        <v>0</v>
      </c>
      <c r="X6190">
        <v>8.2488491768904659E-2</v>
      </c>
      <c r="Y6190">
        <v>0</v>
      </c>
      <c r="Z6190">
        <v>0</v>
      </c>
      <c r="AA6190">
        <v>0</v>
      </c>
      <c r="AB6190">
        <v>0</v>
      </c>
      <c r="AC6190">
        <v>0</v>
      </c>
      <c r="AD6190">
        <v>0</v>
      </c>
      <c r="AE6190">
        <v>8.2488491768904659E-2</v>
      </c>
    </row>
    <row r="6191" spans="1:31" x14ac:dyDescent="0.3">
      <c r="A6191">
        <v>2451653</v>
      </c>
      <c r="B6191">
        <v>1</v>
      </c>
      <c r="C6191" t="s">
        <v>81</v>
      </c>
      <c r="D6191" t="s">
        <v>118</v>
      </c>
      <c r="E6191" t="s">
        <v>147</v>
      </c>
      <c r="F6191" t="s">
        <v>7015</v>
      </c>
      <c r="G6191" t="s">
        <v>134</v>
      </c>
      <c r="H6191" t="s">
        <v>135</v>
      </c>
      <c r="I6191" t="s">
        <v>136</v>
      </c>
      <c r="J6191" t="s">
        <v>137</v>
      </c>
      <c r="K6191" t="s">
        <v>138</v>
      </c>
      <c r="L6191" t="s">
        <v>17870</v>
      </c>
      <c r="M6191" t="s">
        <v>17871</v>
      </c>
      <c r="N6191">
        <v>0.92194444399999997</v>
      </c>
      <c r="O6191">
        <v>0</v>
      </c>
      <c r="P6191">
        <v>42</v>
      </c>
      <c r="Q6191">
        <v>0</v>
      </c>
      <c r="R6191">
        <v>10</v>
      </c>
      <c r="S6191">
        <v>0</v>
      </c>
      <c r="T6191">
        <v>3</v>
      </c>
      <c r="U6191">
        <v>0</v>
      </c>
      <c r="V6191">
        <v>0</v>
      </c>
      <c r="W6191">
        <v>0</v>
      </c>
      <c r="X6191">
        <v>12.381417509015531</v>
      </c>
      <c r="Y6191">
        <v>0</v>
      </c>
      <c r="Z6191">
        <v>1.0456620085910255</v>
      </c>
      <c r="AA6191">
        <v>0</v>
      </c>
      <c r="AB6191">
        <v>0.47518559249572428</v>
      </c>
      <c r="AC6191">
        <v>0</v>
      </c>
      <c r="AD6191">
        <v>0</v>
      </c>
      <c r="AE6191">
        <v>13.902265110102281</v>
      </c>
    </row>
    <row r="6192" spans="1:31" x14ac:dyDescent="0.3">
      <c r="A6192">
        <v>2451510</v>
      </c>
      <c r="B6192">
        <v>1</v>
      </c>
      <c r="C6192" t="s">
        <v>80</v>
      </c>
      <c r="D6192" t="s">
        <v>83</v>
      </c>
      <c r="E6192" t="s">
        <v>147</v>
      </c>
      <c r="F6192" t="s">
        <v>17872</v>
      </c>
      <c r="G6192" t="s">
        <v>353</v>
      </c>
      <c r="H6192" t="s">
        <v>135</v>
      </c>
      <c r="I6192" t="s">
        <v>136</v>
      </c>
      <c r="J6192" t="s">
        <v>137</v>
      </c>
      <c r="K6192" t="s">
        <v>138</v>
      </c>
      <c r="L6192" t="s">
        <v>17873</v>
      </c>
      <c r="M6192" t="s">
        <v>17874</v>
      </c>
      <c r="N6192">
        <v>1.0522222219999999</v>
      </c>
      <c r="O6192">
        <v>0</v>
      </c>
      <c r="P6192">
        <v>0</v>
      </c>
      <c r="Q6192">
        <v>1</v>
      </c>
      <c r="R6192">
        <v>0</v>
      </c>
      <c r="S6192">
        <v>3</v>
      </c>
      <c r="T6192">
        <v>0</v>
      </c>
      <c r="U6192">
        <v>2</v>
      </c>
      <c r="V6192">
        <v>0</v>
      </c>
      <c r="W6192">
        <v>0</v>
      </c>
      <c r="X6192">
        <v>0</v>
      </c>
      <c r="Y6192">
        <v>178.1296512665013</v>
      </c>
      <c r="Z6192">
        <v>0</v>
      </c>
      <c r="AA6192">
        <v>25.230243838121154</v>
      </c>
      <c r="AB6192">
        <v>0</v>
      </c>
      <c r="AC6192">
        <v>58.926407225584668</v>
      </c>
      <c r="AD6192">
        <v>0</v>
      </c>
      <c r="AE6192">
        <v>262.28630233020715</v>
      </c>
    </row>
    <row r="6193" spans="1:31" x14ac:dyDescent="0.3">
      <c r="A6193">
        <v>2451261</v>
      </c>
      <c r="B6193">
        <v>1</v>
      </c>
      <c r="C6193" t="s">
        <v>81</v>
      </c>
      <c r="D6193" t="s">
        <v>128</v>
      </c>
      <c r="E6193" t="s">
        <v>132</v>
      </c>
      <c r="F6193" t="s">
        <v>482</v>
      </c>
      <c r="G6193" t="s">
        <v>381</v>
      </c>
      <c r="H6193" t="s">
        <v>135</v>
      </c>
      <c r="I6193" t="s">
        <v>136</v>
      </c>
      <c r="J6193" t="s">
        <v>137</v>
      </c>
      <c r="K6193" t="s">
        <v>162</v>
      </c>
      <c r="L6193" t="s">
        <v>17875</v>
      </c>
      <c r="M6193" t="s">
        <v>17876</v>
      </c>
      <c r="N6193">
        <v>0.29472222199999998</v>
      </c>
      <c r="O6193">
        <v>3</v>
      </c>
      <c r="P6193">
        <v>555</v>
      </c>
      <c r="Q6193">
        <v>99</v>
      </c>
      <c r="R6193">
        <v>28</v>
      </c>
      <c r="S6193">
        <v>9</v>
      </c>
      <c r="T6193">
        <v>70</v>
      </c>
      <c r="U6193">
        <v>0</v>
      </c>
      <c r="V6193">
        <v>0</v>
      </c>
      <c r="W6193">
        <v>0.44430183504458964</v>
      </c>
      <c r="X6193">
        <v>32.940853793159995</v>
      </c>
      <c r="Y6193">
        <v>16.860128966906888</v>
      </c>
      <c r="Z6193">
        <v>1.5972773240665097</v>
      </c>
      <c r="AA6193">
        <v>15.314496420221174</v>
      </c>
      <c r="AB6193">
        <v>15.843749406076059</v>
      </c>
      <c r="AC6193">
        <v>0</v>
      </c>
      <c r="AD6193">
        <v>0</v>
      </c>
      <c r="AE6193">
        <v>83.000807745475214</v>
      </c>
    </row>
    <row r="6194" spans="1:31" x14ac:dyDescent="0.3">
      <c r="A6194">
        <v>2451785</v>
      </c>
      <c r="B6194">
        <v>1</v>
      </c>
      <c r="C6194" t="s">
        <v>80</v>
      </c>
      <c r="D6194" t="s">
        <v>93</v>
      </c>
      <c r="E6194" t="s">
        <v>169</v>
      </c>
      <c r="F6194" t="s">
        <v>17877</v>
      </c>
      <c r="G6194" t="s">
        <v>149</v>
      </c>
      <c r="H6194" t="s">
        <v>135</v>
      </c>
      <c r="I6194" t="s">
        <v>136</v>
      </c>
      <c r="J6194" t="s">
        <v>137</v>
      </c>
      <c r="K6194" t="s">
        <v>138</v>
      </c>
      <c r="L6194" t="s">
        <v>17878</v>
      </c>
      <c r="M6194" t="s">
        <v>17879</v>
      </c>
      <c r="N6194">
        <v>0.97527777699999996</v>
      </c>
      <c r="O6194">
        <v>0</v>
      </c>
      <c r="P6194">
        <v>26</v>
      </c>
      <c r="Q6194">
        <v>0</v>
      </c>
      <c r="R6194">
        <v>18</v>
      </c>
      <c r="S6194">
        <v>0</v>
      </c>
      <c r="T6194">
        <v>17</v>
      </c>
      <c r="U6194">
        <v>0</v>
      </c>
      <c r="V6194">
        <v>0</v>
      </c>
      <c r="W6194">
        <v>0</v>
      </c>
      <c r="X6194">
        <v>8.4138114786902385</v>
      </c>
      <c r="Y6194">
        <v>0</v>
      </c>
      <c r="Z6194">
        <v>12.378412793554684</v>
      </c>
      <c r="AA6194">
        <v>0</v>
      </c>
      <c r="AB6194">
        <v>8.614990094822808</v>
      </c>
      <c r="AC6194">
        <v>0</v>
      </c>
      <c r="AD6194">
        <v>0</v>
      </c>
      <c r="AE6194">
        <v>29.407214367067731</v>
      </c>
    </row>
    <row r="6195" spans="1:31" x14ac:dyDescent="0.3">
      <c r="A6195">
        <v>2451786</v>
      </c>
      <c r="B6195">
        <v>1</v>
      </c>
      <c r="C6195" t="s">
        <v>80</v>
      </c>
      <c r="D6195" t="s">
        <v>93</v>
      </c>
      <c r="E6195" t="s">
        <v>147</v>
      </c>
      <c r="F6195" t="s">
        <v>17880</v>
      </c>
      <c r="G6195" t="s">
        <v>149</v>
      </c>
      <c r="H6195" t="s">
        <v>135</v>
      </c>
      <c r="I6195" t="s">
        <v>136</v>
      </c>
      <c r="J6195" t="s">
        <v>137</v>
      </c>
      <c r="K6195" t="s">
        <v>138</v>
      </c>
      <c r="L6195" t="s">
        <v>17881</v>
      </c>
      <c r="M6195" t="s">
        <v>17882</v>
      </c>
      <c r="N6195">
        <v>1.2366666660000001</v>
      </c>
      <c r="O6195">
        <v>0</v>
      </c>
      <c r="P6195">
        <v>2163</v>
      </c>
      <c r="Q6195">
        <v>0</v>
      </c>
      <c r="R6195">
        <v>0</v>
      </c>
      <c r="S6195">
        <v>4</v>
      </c>
      <c r="T6195">
        <v>232</v>
      </c>
      <c r="U6195">
        <v>0</v>
      </c>
      <c r="V6195">
        <v>0</v>
      </c>
      <c r="W6195">
        <v>0</v>
      </c>
      <c r="X6195">
        <v>713.99359795109626</v>
      </c>
      <c r="Y6195">
        <v>0</v>
      </c>
      <c r="Z6195">
        <v>0</v>
      </c>
      <c r="AA6195">
        <v>37.852965297553226</v>
      </c>
      <c r="AB6195">
        <v>178.52718983453502</v>
      </c>
      <c r="AC6195">
        <v>0</v>
      </c>
      <c r="AD6195">
        <v>0</v>
      </c>
      <c r="AE6195">
        <v>930.37375308318451</v>
      </c>
    </row>
    <row r="6196" spans="1:31" x14ac:dyDescent="0.3">
      <c r="A6196">
        <v>2451790</v>
      </c>
      <c r="B6196">
        <v>1</v>
      </c>
      <c r="C6196" t="s">
        <v>80</v>
      </c>
      <c r="D6196" t="s">
        <v>87</v>
      </c>
      <c r="E6196" t="s">
        <v>284</v>
      </c>
      <c r="F6196" t="s">
        <v>17883</v>
      </c>
      <c r="G6196" t="s">
        <v>381</v>
      </c>
      <c r="H6196" t="s">
        <v>135</v>
      </c>
      <c r="I6196" t="s">
        <v>660</v>
      </c>
      <c r="J6196" t="s">
        <v>137</v>
      </c>
      <c r="K6196" t="s">
        <v>138</v>
      </c>
      <c r="L6196" t="s">
        <v>17884</v>
      </c>
      <c r="M6196" t="s">
        <v>17885</v>
      </c>
      <c r="N6196">
        <v>1.2222222E-2</v>
      </c>
      <c r="O6196">
        <v>1</v>
      </c>
      <c r="P6196">
        <v>11113</v>
      </c>
      <c r="Q6196">
        <v>2</v>
      </c>
      <c r="R6196">
        <v>25</v>
      </c>
      <c r="S6196">
        <v>28</v>
      </c>
      <c r="T6196">
        <v>1024</v>
      </c>
      <c r="U6196">
        <v>9</v>
      </c>
      <c r="V6196">
        <v>5</v>
      </c>
      <c r="W6196">
        <v>3.0381209900800002E-3</v>
      </c>
      <c r="X6196">
        <v>39.417415415905445</v>
      </c>
      <c r="Y6196">
        <v>2.5402685444407755E-2</v>
      </c>
      <c r="Z6196">
        <v>4.9177347308302463E-2</v>
      </c>
      <c r="AA6196">
        <v>3.9942652318495284</v>
      </c>
      <c r="AB6196">
        <v>11.859840508565288</v>
      </c>
      <c r="AC6196">
        <v>1.5931520531682417</v>
      </c>
      <c r="AD6196">
        <v>0.90556026337640594</v>
      </c>
      <c r="AE6196">
        <v>57.847851626607685</v>
      </c>
    </row>
    <row r="6197" spans="1:31" x14ac:dyDescent="0.3">
      <c r="A6197">
        <v>2451791</v>
      </c>
      <c r="B6197">
        <v>1</v>
      </c>
      <c r="C6197" t="s">
        <v>80</v>
      </c>
      <c r="D6197" t="s">
        <v>87</v>
      </c>
      <c r="E6197" t="s">
        <v>169</v>
      </c>
      <c r="F6197" t="s">
        <v>17886</v>
      </c>
      <c r="G6197" t="s">
        <v>149</v>
      </c>
      <c r="H6197" t="s">
        <v>135</v>
      </c>
      <c r="I6197" t="s">
        <v>660</v>
      </c>
      <c r="J6197" t="s">
        <v>137</v>
      </c>
      <c r="K6197" t="s">
        <v>138</v>
      </c>
      <c r="L6197" t="s">
        <v>17887</v>
      </c>
      <c r="M6197" t="s">
        <v>17888</v>
      </c>
      <c r="N6197">
        <v>1.1111111E-2</v>
      </c>
      <c r="O6197">
        <v>0</v>
      </c>
      <c r="P6197">
        <v>5469</v>
      </c>
      <c r="Q6197">
        <v>0</v>
      </c>
      <c r="R6197">
        <v>2</v>
      </c>
      <c r="S6197">
        <v>24</v>
      </c>
      <c r="T6197">
        <v>432</v>
      </c>
      <c r="U6197">
        <v>2</v>
      </c>
      <c r="V6197">
        <v>6</v>
      </c>
      <c r="W6197">
        <v>0</v>
      </c>
      <c r="X6197">
        <v>17.230755472671568</v>
      </c>
      <c r="Y6197">
        <v>0</v>
      </c>
      <c r="Z6197">
        <v>4.6006343013481887E-3</v>
      </c>
      <c r="AA6197">
        <v>3.8551667545641859</v>
      </c>
      <c r="AB6197">
        <v>10.065910035912463</v>
      </c>
      <c r="AC6197">
        <v>0.21101775455502206</v>
      </c>
      <c r="AD6197">
        <v>0.36634353471384684</v>
      </c>
      <c r="AE6197">
        <v>31.733794186718434</v>
      </c>
    </row>
    <row r="6198" spans="1:31" x14ac:dyDescent="0.3">
      <c r="A6198">
        <v>2451795</v>
      </c>
      <c r="B6198">
        <v>1</v>
      </c>
      <c r="C6198" t="s">
        <v>80</v>
      </c>
      <c r="D6198" t="s">
        <v>100</v>
      </c>
      <c r="E6198" t="s">
        <v>173</v>
      </c>
      <c r="F6198" t="s">
        <v>17889</v>
      </c>
      <c r="G6198" t="s">
        <v>175</v>
      </c>
      <c r="H6198" t="s">
        <v>144</v>
      </c>
      <c r="I6198" t="s">
        <v>136</v>
      </c>
      <c r="J6198" t="s">
        <v>137</v>
      </c>
      <c r="K6198" t="s">
        <v>138</v>
      </c>
      <c r="L6198" t="s">
        <v>17890</v>
      </c>
      <c r="M6198" t="s">
        <v>17891</v>
      </c>
      <c r="N6198">
        <v>1.0038888880000001</v>
      </c>
      <c r="O6198">
        <v>0</v>
      </c>
      <c r="P6198">
        <v>1</v>
      </c>
      <c r="Q6198">
        <v>0</v>
      </c>
      <c r="R6198">
        <v>0</v>
      </c>
      <c r="S6198">
        <v>0</v>
      </c>
      <c r="T6198">
        <v>0</v>
      </c>
      <c r="U6198">
        <v>0</v>
      </c>
      <c r="V6198">
        <v>0</v>
      </c>
      <c r="W6198">
        <v>0</v>
      </c>
      <c r="X6198">
        <v>0.11042402550873413</v>
      </c>
      <c r="Y6198">
        <v>0</v>
      </c>
      <c r="Z6198">
        <v>0</v>
      </c>
      <c r="AA6198">
        <v>0</v>
      </c>
      <c r="AB6198">
        <v>0</v>
      </c>
      <c r="AC6198">
        <v>0</v>
      </c>
      <c r="AD6198">
        <v>0</v>
      </c>
      <c r="AE6198">
        <v>0.11042402550873413</v>
      </c>
    </row>
    <row r="6199" spans="1:31" x14ac:dyDescent="0.3">
      <c r="A6199">
        <v>2451797</v>
      </c>
      <c r="B6199">
        <v>1</v>
      </c>
      <c r="C6199" t="s">
        <v>81</v>
      </c>
      <c r="D6199" t="s">
        <v>118</v>
      </c>
      <c r="E6199" t="s">
        <v>147</v>
      </c>
      <c r="F6199" t="s">
        <v>17892</v>
      </c>
      <c r="G6199" t="s">
        <v>134</v>
      </c>
      <c r="H6199" t="s">
        <v>135</v>
      </c>
      <c r="I6199" t="s">
        <v>136</v>
      </c>
      <c r="J6199" t="s">
        <v>137</v>
      </c>
      <c r="K6199" t="s">
        <v>138</v>
      </c>
      <c r="L6199" t="s">
        <v>17893</v>
      </c>
      <c r="M6199" t="s">
        <v>17894</v>
      </c>
      <c r="N6199">
        <v>1.1641666660000001</v>
      </c>
      <c r="O6199">
        <v>0</v>
      </c>
      <c r="P6199">
        <v>4</v>
      </c>
      <c r="Q6199">
        <v>0</v>
      </c>
      <c r="R6199">
        <v>9</v>
      </c>
      <c r="S6199">
        <v>0</v>
      </c>
      <c r="T6199">
        <v>10</v>
      </c>
      <c r="U6199">
        <v>0</v>
      </c>
      <c r="V6199">
        <v>0</v>
      </c>
      <c r="W6199">
        <v>0</v>
      </c>
      <c r="X6199">
        <v>2.5403089289082591E-2</v>
      </c>
      <c r="Y6199">
        <v>0</v>
      </c>
      <c r="Z6199">
        <v>2.0651851258445864</v>
      </c>
      <c r="AA6199">
        <v>0</v>
      </c>
      <c r="AB6199">
        <v>15.165000188341795</v>
      </c>
      <c r="AC6199">
        <v>0</v>
      </c>
      <c r="AD6199">
        <v>0</v>
      </c>
      <c r="AE6199">
        <v>17.255588403475464</v>
      </c>
    </row>
    <row r="6200" spans="1:31" x14ac:dyDescent="0.3">
      <c r="A6200">
        <v>2451799</v>
      </c>
      <c r="B6200">
        <v>1</v>
      </c>
      <c r="C6200" t="s">
        <v>80</v>
      </c>
      <c r="D6200" t="s">
        <v>84</v>
      </c>
      <c r="E6200" t="s">
        <v>173</v>
      </c>
      <c r="F6200" t="s">
        <v>17895</v>
      </c>
      <c r="G6200" t="s">
        <v>175</v>
      </c>
      <c r="H6200" t="s">
        <v>144</v>
      </c>
      <c r="I6200" t="s">
        <v>136</v>
      </c>
      <c r="J6200" t="s">
        <v>137</v>
      </c>
      <c r="K6200" t="s">
        <v>138</v>
      </c>
      <c r="L6200" t="s">
        <v>17896</v>
      </c>
      <c r="M6200" t="s">
        <v>17897</v>
      </c>
      <c r="N6200">
        <v>3.562777777</v>
      </c>
      <c r="O6200">
        <v>0</v>
      </c>
      <c r="P6200">
        <v>15</v>
      </c>
      <c r="Q6200">
        <v>0</v>
      </c>
      <c r="R6200">
        <v>0</v>
      </c>
      <c r="S6200">
        <v>0</v>
      </c>
      <c r="T6200">
        <v>2</v>
      </c>
      <c r="U6200">
        <v>0</v>
      </c>
      <c r="V6200">
        <v>0</v>
      </c>
      <c r="W6200">
        <v>0</v>
      </c>
      <c r="X6200">
        <v>10.616419246249377</v>
      </c>
      <c r="Y6200">
        <v>0</v>
      </c>
      <c r="Z6200">
        <v>0</v>
      </c>
      <c r="AA6200">
        <v>0</v>
      </c>
      <c r="AB6200">
        <v>19.707111062596027</v>
      </c>
      <c r="AC6200">
        <v>0</v>
      </c>
      <c r="AD6200">
        <v>0</v>
      </c>
      <c r="AE6200">
        <v>30.323530308845406</v>
      </c>
    </row>
    <row r="6201" spans="1:31" x14ac:dyDescent="0.3">
      <c r="A6201">
        <v>2451801</v>
      </c>
      <c r="B6201">
        <v>1</v>
      </c>
      <c r="C6201" t="s">
        <v>81</v>
      </c>
      <c r="D6201" t="s">
        <v>127</v>
      </c>
      <c r="E6201" t="s">
        <v>284</v>
      </c>
      <c r="F6201" t="s">
        <v>7264</v>
      </c>
      <c r="G6201" t="s">
        <v>149</v>
      </c>
      <c r="H6201" t="s">
        <v>135</v>
      </c>
      <c r="I6201" t="s">
        <v>136</v>
      </c>
      <c r="J6201" t="s">
        <v>137</v>
      </c>
      <c r="K6201" t="s">
        <v>138</v>
      </c>
      <c r="L6201" t="s">
        <v>17898</v>
      </c>
      <c r="M6201" t="s">
        <v>17899</v>
      </c>
      <c r="N6201">
        <v>0.62444444399999999</v>
      </c>
      <c r="O6201">
        <v>10</v>
      </c>
      <c r="P6201">
        <v>153</v>
      </c>
      <c r="Q6201">
        <v>202</v>
      </c>
      <c r="R6201">
        <v>210</v>
      </c>
      <c r="S6201">
        <v>14</v>
      </c>
      <c r="T6201">
        <v>29</v>
      </c>
      <c r="U6201">
        <v>0</v>
      </c>
      <c r="V6201">
        <v>0</v>
      </c>
      <c r="W6201">
        <v>1.7380529925795263</v>
      </c>
      <c r="X6201">
        <v>16.293140711995051</v>
      </c>
      <c r="Y6201">
        <v>37.065442043626391</v>
      </c>
      <c r="Z6201">
        <v>51.070842802514186</v>
      </c>
      <c r="AA6201">
        <v>4.0686005709420332</v>
      </c>
      <c r="AB6201">
        <v>5.2060479844170704</v>
      </c>
      <c r="AC6201">
        <v>0</v>
      </c>
      <c r="AD6201">
        <v>0</v>
      </c>
      <c r="AE6201">
        <v>115.44212710607425</v>
      </c>
    </row>
    <row r="6202" spans="1:31" x14ac:dyDescent="0.3">
      <c r="A6202">
        <v>2451803</v>
      </c>
      <c r="B6202">
        <v>1</v>
      </c>
      <c r="C6202" t="s">
        <v>81</v>
      </c>
      <c r="D6202" t="s">
        <v>127</v>
      </c>
      <c r="E6202" t="s">
        <v>284</v>
      </c>
      <c r="F6202" t="s">
        <v>10389</v>
      </c>
      <c r="G6202" t="s">
        <v>149</v>
      </c>
      <c r="H6202" t="s">
        <v>135</v>
      </c>
      <c r="I6202" t="s">
        <v>136</v>
      </c>
      <c r="J6202" t="s">
        <v>137</v>
      </c>
      <c r="K6202" t="s">
        <v>138</v>
      </c>
      <c r="L6202" t="s">
        <v>17900</v>
      </c>
      <c r="M6202" t="s">
        <v>17901</v>
      </c>
      <c r="N6202">
        <v>0.16416666599999999</v>
      </c>
      <c r="O6202">
        <v>18</v>
      </c>
      <c r="P6202">
        <v>4832</v>
      </c>
      <c r="Q6202">
        <v>692</v>
      </c>
      <c r="R6202">
        <v>493</v>
      </c>
      <c r="S6202">
        <v>106</v>
      </c>
      <c r="T6202">
        <v>570</v>
      </c>
      <c r="U6202">
        <v>21</v>
      </c>
      <c r="V6202">
        <v>1</v>
      </c>
      <c r="W6202">
        <v>0.62594678594973097</v>
      </c>
      <c r="X6202">
        <v>145.10758199109776</v>
      </c>
      <c r="Y6202">
        <v>50.379068400511628</v>
      </c>
      <c r="Z6202">
        <v>17.539702069764665</v>
      </c>
      <c r="AA6202">
        <v>140.52184607066599</v>
      </c>
      <c r="AB6202">
        <v>33.199653764770645</v>
      </c>
      <c r="AC6202">
        <v>132.78527386019289</v>
      </c>
      <c r="AD6202">
        <v>0.13671403738902707</v>
      </c>
      <c r="AE6202">
        <v>520.29578698034243</v>
      </c>
    </row>
    <row r="6203" spans="1:31" x14ac:dyDescent="0.3">
      <c r="A6203">
        <v>2451805</v>
      </c>
      <c r="B6203">
        <v>1</v>
      </c>
      <c r="C6203" t="s">
        <v>81</v>
      </c>
      <c r="D6203" t="s">
        <v>115</v>
      </c>
      <c r="E6203" t="s">
        <v>132</v>
      </c>
      <c r="F6203" t="s">
        <v>17902</v>
      </c>
      <c r="G6203" t="s">
        <v>149</v>
      </c>
      <c r="H6203" t="s">
        <v>135</v>
      </c>
      <c r="I6203" t="s">
        <v>136</v>
      </c>
      <c r="J6203" t="s">
        <v>137</v>
      </c>
      <c r="K6203" t="s">
        <v>138</v>
      </c>
      <c r="L6203" t="s">
        <v>17903</v>
      </c>
      <c r="M6203" t="s">
        <v>17904</v>
      </c>
      <c r="N6203">
        <v>3.8330555550000001</v>
      </c>
      <c r="O6203">
        <v>0</v>
      </c>
      <c r="P6203">
        <v>480</v>
      </c>
      <c r="Q6203">
        <v>3</v>
      </c>
      <c r="R6203">
        <v>18</v>
      </c>
      <c r="S6203">
        <v>4</v>
      </c>
      <c r="T6203">
        <v>37</v>
      </c>
      <c r="U6203">
        <v>0</v>
      </c>
      <c r="V6203">
        <v>0</v>
      </c>
      <c r="W6203">
        <v>0</v>
      </c>
      <c r="X6203">
        <v>125.91803271435673</v>
      </c>
      <c r="Y6203">
        <v>2.1319825489566022</v>
      </c>
      <c r="Z6203">
        <v>3.5855797405850858</v>
      </c>
      <c r="AA6203">
        <v>17.402394136571534</v>
      </c>
      <c r="AB6203">
        <v>27.503573408060159</v>
      </c>
      <c r="AC6203">
        <v>0</v>
      </c>
      <c r="AD6203">
        <v>0</v>
      </c>
      <c r="AE6203">
        <v>176.5415625485301</v>
      </c>
    </row>
    <row r="6204" spans="1:31" x14ac:dyDescent="0.3">
      <c r="A6204">
        <v>2451806</v>
      </c>
      <c r="B6204">
        <v>1</v>
      </c>
      <c r="C6204" t="s">
        <v>80</v>
      </c>
      <c r="D6204" t="s">
        <v>82</v>
      </c>
      <c r="E6204" t="s">
        <v>173</v>
      </c>
      <c r="F6204" t="s">
        <v>17351</v>
      </c>
      <c r="G6204" t="s">
        <v>219</v>
      </c>
      <c r="H6204" t="s">
        <v>144</v>
      </c>
      <c r="I6204" t="s">
        <v>136</v>
      </c>
      <c r="J6204" t="s">
        <v>3</v>
      </c>
      <c r="K6204" t="s">
        <v>138</v>
      </c>
      <c r="L6204" t="s">
        <v>17905</v>
      </c>
      <c r="M6204" t="s">
        <v>17906</v>
      </c>
      <c r="N6204">
        <v>2.8986111110000001</v>
      </c>
      <c r="O6204">
        <v>0</v>
      </c>
      <c r="P6204">
        <v>0</v>
      </c>
      <c r="Q6204">
        <v>0</v>
      </c>
      <c r="R6204">
        <v>0</v>
      </c>
      <c r="S6204">
        <v>0</v>
      </c>
      <c r="T6204">
        <v>22</v>
      </c>
      <c r="U6204">
        <v>0</v>
      </c>
      <c r="V6204">
        <v>0</v>
      </c>
      <c r="W6204">
        <v>0</v>
      </c>
      <c r="X6204">
        <v>0</v>
      </c>
      <c r="Y6204">
        <v>0</v>
      </c>
      <c r="Z6204">
        <v>0</v>
      </c>
      <c r="AA6204">
        <v>0</v>
      </c>
      <c r="AB6204">
        <v>13.414796281725209</v>
      </c>
      <c r="AC6204">
        <v>0</v>
      </c>
      <c r="AD6204">
        <v>0</v>
      </c>
      <c r="AE6204">
        <v>13.414796281725209</v>
      </c>
    </row>
    <row r="6205" spans="1:31" x14ac:dyDescent="0.3">
      <c r="A6205">
        <v>2451807</v>
      </c>
      <c r="B6205">
        <v>1</v>
      </c>
      <c r="C6205" t="s">
        <v>80</v>
      </c>
      <c r="D6205" t="s">
        <v>96</v>
      </c>
      <c r="E6205" t="s">
        <v>141</v>
      </c>
      <c r="F6205" t="s">
        <v>17907</v>
      </c>
      <c r="G6205" t="s">
        <v>143</v>
      </c>
      <c r="H6205" t="s">
        <v>144</v>
      </c>
      <c r="I6205" t="s">
        <v>136</v>
      </c>
      <c r="J6205" t="s">
        <v>137</v>
      </c>
      <c r="K6205" t="s">
        <v>138</v>
      </c>
      <c r="L6205" t="s">
        <v>17908</v>
      </c>
      <c r="M6205" t="s">
        <v>17909</v>
      </c>
      <c r="N6205">
        <v>0.96111111100000002</v>
      </c>
      <c r="O6205">
        <v>0</v>
      </c>
      <c r="P6205">
        <v>74</v>
      </c>
      <c r="Q6205">
        <v>0</v>
      </c>
      <c r="R6205">
        <v>0</v>
      </c>
      <c r="S6205">
        <v>0</v>
      </c>
      <c r="T6205">
        <v>2</v>
      </c>
      <c r="U6205">
        <v>0</v>
      </c>
      <c r="V6205">
        <v>0</v>
      </c>
      <c r="W6205">
        <v>0</v>
      </c>
      <c r="X6205">
        <v>33.437009891250334</v>
      </c>
      <c r="Y6205">
        <v>0</v>
      </c>
      <c r="Z6205">
        <v>0</v>
      </c>
      <c r="AA6205">
        <v>0</v>
      </c>
      <c r="AB6205">
        <v>2.1001968540838609E-2</v>
      </c>
      <c r="AC6205">
        <v>0</v>
      </c>
      <c r="AD6205">
        <v>0</v>
      </c>
      <c r="AE6205">
        <v>33.458011859791171</v>
      </c>
    </row>
    <row r="6206" spans="1:31" x14ac:dyDescent="0.3">
      <c r="A6206">
        <v>2451809</v>
      </c>
      <c r="B6206">
        <v>1</v>
      </c>
      <c r="C6206" t="s">
        <v>80</v>
      </c>
      <c r="D6206" t="s">
        <v>87</v>
      </c>
      <c r="E6206" t="s">
        <v>169</v>
      </c>
      <c r="F6206" t="s">
        <v>17910</v>
      </c>
      <c r="G6206" t="s">
        <v>149</v>
      </c>
      <c r="H6206" t="s">
        <v>135</v>
      </c>
      <c r="I6206" t="s">
        <v>660</v>
      </c>
      <c r="J6206" t="s">
        <v>137</v>
      </c>
      <c r="K6206" t="s">
        <v>138</v>
      </c>
      <c r="L6206" t="s">
        <v>17911</v>
      </c>
      <c r="M6206" t="s">
        <v>17912</v>
      </c>
      <c r="N6206">
        <v>4.6388888000000003E-2</v>
      </c>
      <c r="O6206">
        <v>0</v>
      </c>
      <c r="P6206">
        <v>9130</v>
      </c>
      <c r="Q6206">
        <v>0</v>
      </c>
      <c r="R6206">
        <v>0</v>
      </c>
      <c r="S6206">
        <v>16</v>
      </c>
      <c r="T6206">
        <v>873</v>
      </c>
      <c r="U6206">
        <v>22</v>
      </c>
      <c r="V6206">
        <v>31</v>
      </c>
      <c r="W6206">
        <v>0</v>
      </c>
      <c r="X6206">
        <v>94.709176557750169</v>
      </c>
      <c r="Y6206">
        <v>0</v>
      </c>
      <c r="Z6206">
        <v>0</v>
      </c>
      <c r="AA6206">
        <v>7.930855616790442</v>
      </c>
      <c r="AB6206">
        <v>35.287033113885279</v>
      </c>
      <c r="AC6206">
        <v>39.448333489503639</v>
      </c>
      <c r="AD6206">
        <v>16.003138118674116</v>
      </c>
      <c r="AE6206">
        <v>193.37853689660366</v>
      </c>
    </row>
    <row r="6207" spans="1:31" x14ac:dyDescent="0.3">
      <c r="A6207">
        <v>2451810</v>
      </c>
      <c r="B6207">
        <v>1</v>
      </c>
      <c r="C6207" t="s">
        <v>80</v>
      </c>
      <c r="D6207" t="s">
        <v>97</v>
      </c>
      <c r="E6207" t="s">
        <v>173</v>
      </c>
      <c r="F6207" t="s">
        <v>17913</v>
      </c>
      <c r="G6207" t="s">
        <v>179</v>
      </c>
      <c r="H6207" t="s">
        <v>144</v>
      </c>
      <c r="I6207" t="s">
        <v>136</v>
      </c>
      <c r="J6207" t="s">
        <v>137</v>
      </c>
      <c r="K6207" t="s">
        <v>138</v>
      </c>
      <c r="L6207" t="s">
        <v>17914</v>
      </c>
      <c r="M6207" t="s">
        <v>17915</v>
      </c>
      <c r="N6207">
        <v>1.366666666</v>
      </c>
      <c r="O6207">
        <v>0</v>
      </c>
      <c r="P6207">
        <v>4</v>
      </c>
      <c r="Q6207">
        <v>0</v>
      </c>
      <c r="R6207">
        <v>0</v>
      </c>
      <c r="S6207">
        <v>0</v>
      </c>
      <c r="T6207">
        <v>0</v>
      </c>
      <c r="U6207">
        <v>0</v>
      </c>
      <c r="V6207">
        <v>0</v>
      </c>
      <c r="W6207">
        <v>0</v>
      </c>
      <c r="X6207">
        <v>1.9796035556270946</v>
      </c>
      <c r="Y6207">
        <v>0</v>
      </c>
      <c r="Z6207">
        <v>0</v>
      </c>
      <c r="AA6207">
        <v>0</v>
      </c>
      <c r="AB6207">
        <v>0</v>
      </c>
      <c r="AC6207">
        <v>0</v>
      </c>
      <c r="AD6207">
        <v>0</v>
      </c>
      <c r="AE6207">
        <v>1.9796035556270946</v>
      </c>
    </row>
    <row r="6208" spans="1:31" x14ac:dyDescent="0.3">
      <c r="A6208">
        <v>2451813</v>
      </c>
      <c r="B6208">
        <v>1</v>
      </c>
      <c r="C6208" t="s">
        <v>80</v>
      </c>
      <c r="D6208" t="s">
        <v>93</v>
      </c>
      <c r="E6208" t="s">
        <v>169</v>
      </c>
      <c r="F6208" t="s">
        <v>17916</v>
      </c>
      <c r="G6208" t="s">
        <v>149</v>
      </c>
      <c r="H6208" t="s">
        <v>135</v>
      </c>
      <c r="I6208" t="s">
        <v>136</v>
      </c>
      <c r="J6208" t="s">
        <v>137</v>
      </c>
      <c r="K6208" t="s">
        <v>138</v>
      </c>
      <c r="L6208" t="s">
        <v>17917</v>
      </c>
      <c r="M6208" t="s">
        <v>17918</v>
      </c>
      <c r="N6208">
        <v>3.4647222219999998</v>
      </c>
      <c r="O6208">
        <v>0</v>
      </c>
      <c r="P6208">
        <v>8</v>
      </c>
      <c r="Q6208">
        <v>32</v>
      </c>
      <c r="R6208">
        <v>106</v>
      </c>
      <c r="S6208">
        <v>7</v>
      </c>
      <c r="T6208">
        <v>23</v>
      </c>
      <c r="U6208">
        <v>0</v>
      </c>
      <c r="V6208">
        <v>0</v>
      </c>
      <c r="W6208">
        <v>0</v>
      </c>
      <c r="X6208">
        <v>4.2891964763266897</v>
      </c>
      <c r="Y6208">
        <v>11.285772991745331</v>
      </c>
      <c r="Z6208">
        <v>172.06211281242332</v>
      </c>
      <c r="AA6208">
        <v>337.23901995293568</v>
      </c>
      <c r="AB6208">
        <v>71.578968672908644</v>
      </c>
      <c r="AC6208">
        <v>0</v>
      </c>
      <c r="AD6208">
        <v>0</v>
      </c>
      <c r="AE6208">
        <v>596.45507090633976</v>
      </c>
    </row>
    <row r="6209" spans="1:31" x14ac:dyDescent="0.3">
      <c r="A6209">
        <v>2451814</v>
      </c>
      <c r="B6209">
        <v>1</v>
      </c>
      <c r="C6209" t="s">
        <v>80</v>
      </c>
      <c r="D6209" t="s">
        <v>87</v>
      </c>
      <c r="E6209" t="s">
        <v>147</v>
      </c>
      <c r="F6209" t="s">
        <v>17919</v>
      </c>
      <c r="G6209" t="s">
        <v>381</v>
      </c>
      <c r="H6209" t="s">
        <v>135</v>
      </c>
      <c r="I6209" t="s">
        <v>136</v>
      </c>
      <c r="J6209" t="s">
        <v>137</v>
      </c>
      <c r="K6209" t="s">
        <v>138</v>
      </c>
      <c r="L6209" t="s">
        <v>17920</v>
      </c>
      <c r="M6209" t="s">
        <v>17921</v>
      </c>
      <c r="N6209">
        <v>7.7499999999999999E-2</v>
      </c>
      <c r="O6209">
        <v>0</v>
      </c>
      <c r="P6209">
        <v>1160</v>
      </c>
      <c r="Q6209">
        <v>0</v>
      </c>
      <c r="R6209">
        <v>0</v>
      </c>
      <c r="S6209">
        <v>0</v>
      </c>
      <c r="T6209">
        <v>131</v>
      </c>
      <c r="U6209">
        <v>1</v>
      </c>
      <c r="V6209">
        <v>3</v>
      </c>
      <c r="W6209">
        <v>0</v>
      </c>
      <c r="X6209">
        <v>22.65240408516684</v>
      </c>
      <c r="Y6209">
        <v>0</v>
      </c>
      <c r="Z6209">
        <v>0</v>
      </c>
      <c r="AA6209">
        <v>0</v>
      </c>
      <c r="AB6209">
        <v>12.048957779823592</v>
      </c>
      <c r="AC6209">
        <v>4.7559453315210902</v>
      </c>
      <c r="AD6209">
        <v>3.447587976770456</v>
      </c>
      <c r="AE6209">
        <v>42.904895173281979</v>
      </c>
    </row>
    <row r="6210" spans="1:31" x14ac:dyDescent="0.3">
      <c r="A6210">
        <v>2451816</v>
      </c>
      <c r="B6210">
        <v>1</v>
      </c>
      <c r="C6210" t="s">
        <v>80</v>
      </c>
      <c r="D6210" t="s">
        <v>92</v>
      </c>
      <c r="E6210" t="s">
        <v>141</v>
      </c>
      <c r="F6210" t="s">
        <v>17922</v>
      </c>
      <c r="G6210" t="s">
        <v>156</v>
      </c>
      <c r="H6210" t="s">
        <v>144</v>
      </c>
      <c r="I6210" t="s">
        <v>136</v>
      </c>
      <c r="J6210" t="s">
        <v>137</v>
      </c>
      <c r="K6210" t="s">
        <v>138</v>
      </c>
      <c r="L6210" t="s">
        <v>17923</v>
      </c>
      <c r="M6210" t="s">
        <v>17924</v>
      </c>
      <c r="N6210">
        <v>2.1147222220000002</v>
      </c>
      <c r="O6210">
        <v>0</v>
      </c>
      <c r="P6210">
        <v>50</v>
      </c>
      <c r="Q6210">
        <v>0</v>
      </c>
      <c r="R6210">
        <v>0</v>
      </c>
      <c r="S6210">
        <v>0</v>
      </c>
      <c r="T6210">
        <v>13</v>
      </c>
      <c r="U6210">
        <v>0</v>
      </c>
      <c r="V6210">
        <v>0</v>
      </c>
      <c r="W6210">
        <v>0</v>
      </c>
      <c r="X6210">
        <v>52.069291912172218</v>
      </c>
      <c r="Y6210">
        <v>0</v>
      </c>
      <c r="Z6210">
        <v>0</v>
      </c>
      <c r="AA6210">
        <v>0</v>
      </c>
      <c r="AB6210">
        <v>41.070346954022376</v>
      </c>
      <c r="AC6210">
        <v>0</v>
      </c>
      <c r="AD6210">
        <v>0</v>
      </c>
      <c r="AE6210">
        <v>93.139638866194588</v>
      </c>
    </row>
    <row r="6211" spans="1:31" x14ac:dyDescent="0.3">
      <c r="A6211">
        <v>2451817</v>
      </c>
      <c r="B6211">
        <v>1</v>
      </c>
      <c r="C6211" t="s">
        <v>80</v>
      </c>
      <c r="D6211" t="s">
        <v>97</v>
      </c>
      <c r="E6211" t="s">
        <v>141</v>
      </c>
      <c r="F6211" t="s">
        <v>17925</v>
      </c>
      <c r="G6211" t="s">
        <v>143</v>
      </c>
      <c r="H6211" t="s">
        <v>144</v>
      </c>
      <c r="I6211" t="s">
        <v>136</v>
      </c>
      <c r="J6211" t="s">
        <v>137</v>
      </c>
      <c r="K6211" t="s">
        <v>138</v>
      </c>
      <c r="L6211" t="s">
        <v>17926</v>
      </c>
      <c r="M6211" t="s">
        <v>17927</v>
      </c>
      <c r="N6211">
        <v>4.4480555549999998</v>
      </c>
      <c r="O6211">
        <v>0</v>
      </c>
      <c r="P6211">
        <v>103</v>
      </c>
      <c r="Q6211">
        <v>0</v>
      </c>
      <c r="R6211">
        <v>4</v>
      </c>
      <c r="S6211">
        <v>0</v>
      </c>
      <c r="T6211">
        <v>14</v>
      </c>
      <c r="U6211">
        <v>0</v>
      </c>
      <c r="V6211">
        <v>0</v>
      </c>
      <c r="W6211">
        <v>0</v>
      </c>
      <c r="X6211">
        <v>270.97920092535099</v>
      </c>
      <c r="Y6211">
        <v>0</v>
      </c>
      <c r="Z6211">
        <v>1.5835581544976054</v>
      </c>
      <c r="AA6211">
        <v>0</v>
      </c>
      <c r="AB6211">
        <v>23.968677165137318</v>
      </c>
      <c r="AC6211">
        <v>0</v>
      </c>
      <c r="AD6211">
        <v>0</v>
      </c>
      <c r="AE6211">
        <v>296.53143624498591</v>
      </c>
    </row>
    <row r="6212" spans="1:31" x14ac:dyDescent="0.3">
      <c r="A6212">
        <v>2451820</v>
      </c>
      <c r="B6212">
        <v>1</v>
      </c>
      <c r="C6212" t="s">
        <v>80</v>
      </c>
      <c r="D6212" t="s">
        <v>93</v>
      </c>
      <c r="E6212" t="s">
        <v>141</v>
      </c>
      <c r="F6212" t="s">
        <v>17928</v>
      </c>
      <c r="G6212" t="s">
        <v>156</v>
      </c>
      <c r="H6212" t="s">
        <v>144</v>
      </c>
      <c r="I6212" t="s">
        <v>136</v>
      </c>
      <c r="J6212" t="s">
        <v>137</v>
      </c>
      <c r="K6212" t="s">
        <v>138</v>
      </c>
      <c r="L6212" t="s">
        <v>17929</v>
      </c>
      <c r="M6212" t="s">
        <v>17930</v>
      </c>
      <c r="N6212">
        <v>2.9927777770000001</v>
      </c>
      <c r="O6212">
        <v>0</v>
      </c>
      <c r="P6212">
        <v>0</v>
      </c>
      <c r="Q6212">
        <v>0</v>
      </c>
      <c r="R6212">
        <v>2</v>
      </c>
      <c r="S6212">
        <v>0</v>
      </c>
      <c r="T6212">
        <v>1</v>
      </c>
      <c r="U6212">
        <v>0</v>
      </c>
      <c r="V6212">
        <v>0</v>
      </c>
      <c r="W6212">
        <v>0</v>
      </c>
      <c r="X6212">
        <v>0</v>
      </c>
      <c r="Y6212">
        <v>0</v>
      </c>
      <c r="Z6212">
        <v>2.3434742878288977</v>
      </c>
      <c r="AA6212">
        <v>0</v>
      </c>
      <c r="AB6212">
        <v>6.0283705493284874</v>
      </c>
      <c r="AC6212">
        <v>0</v>
      </c>
      <c r="AD6212">
        <v>0</v>
      </c>
      <c r="AE6212">
        <v>8.3718448371573846</v>
      </c>
    </row>
    <row r="6213" spans="1:31" x14ac:dyDescent="0.3">
      <c r="A6213">
        <v>2451821</v>
      </c>
      <c r="B6213">
        <v>1</v>
      </c>
      <c r="C6213" t="s">
        <v>81</v>
      </c>
      <c r="D6213" t="s">
        <v>127</v>
      </c>
      <c r="E6213" t="s">
        <v>147</v>
      </c>
      <c r="F6213" t="s">
        <v>17931</v>
      </c>
      <c r="G6213" t="s">
        <v>2092</v>
      </c>
      <c r="H6213" t="s">
        <v>135</v>
      </c>
      <c r="I6213" t="s">
        <v>136</v>
      </c>
      <c r="J6213" t="s">
        <v>137</v>
      </c>
      <c r="K6213" t="s">
        <v>138</v>
      </c>
      <c r="L6213" t="s">
        <v>17932</v>
      </c>
      <c r="M6213" t="s">
        <v>17933</v>
      </c>
      <c r="N6213">
        <v>7.0655555550000004</v>
      </c>
      <c r="O6213">
        <v>0</v>
      </c>
      <c r="P6213">
        <v>154</v>
      </c>
      <c r="Q6213">
        <v>0</v>
      </c>
      <c r="R6213">
        <v>9</v>
      </c>
      <c r="S6213">
        <v>0</v>
      </c>
      <c r="T6213">
        <v>9</v>
      </c>
      <c r="U6213">
        <v>0</v>
      </c>
      <c r="V6213">
        <v>0</v>
      </c>
      <c r="W6213">
        <v>0</v>
      </c>
      <c r="X6213">
        <v>179.69779157197485</v>
      </c>
      <c r="Y6213">
        <v>0</v>
      </c>
      <c r="Z6213">
        <v>12.657812947791705</v>
      </c>
      <c r="AA6213">
        <v>0</v>
      </c>
      <c r="AB6213">
        <v>73.462877991747192</v>
      </c>
      <c r="AC6213">
        <v>0</v>
      </c>
      <c r="AD6213">
        <v>0</v>
      </c>
      <c r="AE6213">
        <v>265.81848251151376</v>
      </c>
    </row>
    <row r="6214" spans="1:31" x14ac:dyDescent="0.3">
      <c r="A6214">
        <v>2451822</v>
      </c>
      <c r="B6214">
        <v>1</v>
      </c>
      <c r="C6214" t="s">
        <v>81</v>
      </c>
      <c r="D6214" t="s">
        <v>128</v>
      </c>
      <c r="E6214" t="s">
        <v>132</v>
      </c>
      <c r="F6214" t="s">
        <v>6829</v>
      </c>
      <c r="G6214" t="s">
        <v>149</v>
      </c>
      <c r="H6214" t="s">
        <v>135</v>
      </c>
      <c r="I6214" t="s">
        <v>136</v>
      </c>
      <c r="J6214" t="s">
        <v>137</v>
      </c>
      <c r="K6214" t="s">
        <v>138</v>
      </c>
      <c r="L6214" t="s">
        <v>17934</v>
      </c>
      <c r="M6214" t="s">
        <v>17935</v>
      </c>
      <c r="N6214">
        <v>1.500277777</v>
      </c>
      <c r="O6214">
        <v>0</v>
      </c>
      <c r="P6214">
        <v>0</v>
      </c>
      <c r="Q6214">
        <v>0</v>
      </c>
      <c r="R6214">
        <v>0</v>
      </c>
      <c r="S6214">
        <v>3</v>
      </c>
      <c r="T6214">
        <v>0</v>
      </c>
      <c r="U6214">
        <v>1</v>
      </c>
      <c r="V6214">
        <v>0</v>
      </c>
      <c r="W6214">
        <v>0</v>
      </c>
      <c r="X6214">
        <v>0</v>
      </c>
      <c r="Y6214">
        <v>0</v>
      </c>
      <c r="Z6214">
        <v>0</v>
      </c>
      <c r="AA6214">
        <v>10.364268726017503</v>
      </c>
      <c r="AB6214">
        <v>0</v>
      </c>
      <c r="AC6214">
        <v>33.680051834954917</v>
      </c>
      <c r="AD6214">
        <v>0</v>
      </c>
      <c r="AE6214">
        <v>44.044320560972423</v>
      </c>
    </row>
    <row r="6215" spans="1:31" x14ac:dyDescent="0.3">
      <c r="A6215">
        <v>2451823</v>
      </c>
      <c r="B6215">
        <v>1</v>
      </c>
      <c r="C6215" t="s">
        <v>80</v>
      </c>
      <c r="D6215" t="s">
        <v>82</v>
      </c>
      <c r="E6215" t="s">
        <v>141</v>
      </c>
      <c r="F6215" t="s">
        <v>17936</v>
      </c>
      <c r="G6215" t="s">
        <v>263</v>
      </c>
      <c r="H6215" t="s">
        <v>144</v>
      </c>
      <c r="I6215" t="s">
        <v>136</v>
      </c>
      <c r="J6215" t="s">
        <v>3</v>
      </c>
      <c r="K6215" t="s">
        <v>138</v>
      </c>
      <c r="L6215" t="s">
        <v>17937</v>
      </c>
      <c r="M6215" t="s">
        <v>17938</v>
      </c>
      <c r="N6215">
        <v>3.0102777770000002</v>
      </c>
      <c r="O6215">
        <v>0</v>
      </c>
      <c r="P6215">
        <v>69</v>
      </c>
      <c r="Q6215">
        <v>0</v>
      </c>
      <c r="R6215">
        <v>0</v>
      </c>
      <c r="S6215">
        <v>0</v>
      </c>
      <c r="T6215">
        <v>19</v>
      </c>
      <c r="U6215">
        <v>0</v>
      </c>
      <c r="V6215">
        <v>0</v>
      </c>
      <c r="W6215">
        <v>0</v>
      </c>
      <c r="X6215">
        <v>110.67757358928756</v>
      </c>
      <c r="Y6215">
        <v>0</v>
      </c>
      <c r="Z6215">
        <v>0</v>
      </c>
      <c r="AA6215">
        <v>0</v>
      </c>
      <c r="AB6215">
        <v>52.055367715602401</v>
      </c>
      <c r="AC6215">
        <v>0</v>
      </c>
      <c r="AD6215">
        <v>0</v>
      </c>
      <c r="AE6215">
        <v>162.73294130488995</v>
      </c>
    </row>
    <row r="6216" spans="1:31" x14ac:dyDescent="0.3">
      <c r="A6216">
        <v>2451825</v>
      </c>
      <c r="B6216">
        <v>1</v>
      </c>
      <c r="C6216" t="s">
        <v>80</v>
      </c>
      <c r="D6216" t="s">
        <v>88</v>
      </c>
      <c r="E6216" t="s">
        <v>147</v>
      </c>
      <c r="F6216" t="s">
        <v>17939</v>
      </c>
      <c r="G6216" t="s">
        <v>149</v>
      </c>
      <c r="H6216" t="s">
        <v>135</v>
      </c>
      <c r="I6216" t="s">
        <v>136</v>
      </c>
      <c r="J6216" t="s">
        <v>137</v>
      </c>
      <c r="K6216" t="s">
        <v>138</v>
      </c>
      <c r="L6216" t="s">
        <v>17940</v>
      </c>
      <c r="M6216" t="s">
        <v>17941</v>
      </c>
      <c r="N6216">
        <v>0.447222222</v>
      </c>
      <c r="O6216">
        <v>0</v>
      </c>
      <c r="P6216">
        <v>210</v>
      </c>
      <c r="Q6216">
        <v>0</v>
      </c>
      <c r="R6216">
        <v>0</v>
      </c>
      <c r="S6216">
        <v>2</v>
      </c>
      <c r="T6216">
        <v>17</v>
      </c>
      <c r="U6216">
        <v>1</v>
      </c>
      <c r="V6216">
        <v>0</v>
      </c>
      <c r="W6216">
        <v>0</v>
      </c>
      <c r="X6216">
        <v>46.058154302787699</v>
      </c>
      <c r="Y6216">
        <v>0</v>
      </c>
      <c r="Z6216">
        <v>0</v>
      </c>
      <c r="AA6216">
        <v>110.18298006422199</v>
      </c>
      <c r="AB6216">
        <v>20.791217848171563</v>
      </c>
      <c r="AC6216">
        <v>16.592174454191127</v>
      </c>
      <c r="AD6216">
        <v>0</v>
      </c>
      <c r="AE6216">
        <v>193.62452666937239</v>
      </c>
    </row>
    <row r="6217" spans="1:31" x14ac:dyDescent="0.3">
      <c r="A6217">
        <v>2451826</v>
      </c>
      <c r="B6217">
        <v>1</v>
      </c>
      <c r="C6217" t="s">
        <v>80</v>
      </c>
      <c r="D6217" t="s">
        <v>92</v>
      </c>
      <c r="E6217" t="s">
        <v>173</v>
      </c>
      <c r="F6217" t="s">
        <v>17942</v>
      </c>
      <c r="G6217" t="s">
        <v>179</v>
      </c>
      <c r="H6217" t="s">
        <v>144</v>
      </c>
      <c r="I6217" t="s">
        <v>136</v>
      </c>
      <c r="J6217" t="s">
        <v>137</v>
      </c>
      <c r="K6217" t="s">
        <v>138</v>
      </c>
      <c r="L6217" t="s">
        <v>17943</v>
      </c>
      <c r="M6217" t="s">
        <v>17944</v>
      </c>
      <c r="N6217">
        <v>1.3616666660000001</v>
      </c>
      <c r="O6217">
        <v>0</v>
      </c>
      <c r="P6217">
        <v>6</v>
      </c>
      <c r="Q6217">
        <v>0</v>
      </c>
      <c r="R6217">
        <v>0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4.8572572957380427</v>
      </c>
      <c r="Y6217">
        <v>0</v>
      </c>
      <c r="Z6217">
        <v>0</v>
      </c>
      <c r="AA6217">
        <v>0</v>
      </c>
      <c r="AB6217">
        <v>0</v>
      </c>
      <c r="AC6217">
        <v>0</v>
      </c>
      <c r="AD6217">
        <v>0</v>
      </c>
      <c r="AE6217">
        <v>4.8572572957380427</v>
      </c>
    </row>
    <row r="6218" spans="1:31" x14ac:dyDescent="0.3">
      <c r="A6218">
        <v>2451830</v>
      </c>
      <c r="B6218">
        <v>1</v>
      </c>
      <c r="C6218" t="s">
        <v>80</v>
      </c>
      <c r="D6218" t="s">
        <v>98</v>
      </c>
      <c r="E6218" t="s">
        <v>141</v>
      </c>
      <c r="F6218" t="s">
        <v>17945</v>
      </c>
      <c r="G6218" t="s">
        <v>156</v>
      </c>
      <c r="H6218" t="s">
        <v>144</v>
      </c>
      <c r="I6218" t="s">
        <v>136</v>
      </c>
      <c r="J6218" t="s">
        <v>137</v>
      </c>
      <c r="K6218" t="s">
        <v>138</v>
      </c>
      <c r="L6218" t="s">
        <v>17946</v>
      </c>
      <c r="M6218" t="s">
        <v>17947</v>
      </c>
      <c r="N6218">
        <v>1.173333333</v>
      </c>
      <c r="O6218">
        <v>0</v>
      </c>
      <c r="P6218">
        <v>5</v>
      </c>
      <c r="Q6218">
        <v>0</v>
      </c>
      <c r="R6218">
        <v>3</v>
      </c>
      <c r="S6218">
        <v>0</v>
      </c>
      <c r="T6218">
        <v>2</v>
      </c>
      <c r="U6218">
        <v>0</v>
      </c>
      <c r="V6218">
        <v>0</v>
      </c>
      <c r="W6218">
        <v>0</v>
      </c>
      <c r="X6218">
        <v>2.8979962910483654</v>
      </c>
      <c r="Y6218">
        <v>0</v>
      </c>
      <c r="Z6218">
        <v>1.1644810151084735</v>
      </c>
      <c r="AA6218">
        <v>0</v>
      </c>
      <c r="AB6218">
        <v>1.0010110917200921</v>
      </c>
      <c r="AC6218">
        <v>0</v>
      </c>
      <c r="AD6218">
        <v>0</v>
      </c>
      <c r="AE6218">
        <v>5.0634883978769309</v>
      </c>
    </row>
    <row r="6219" spans="1:31" x14ac:dyDescent="0.3">
      <c r="A6219">
        <v>2458904</v>
      </c>
      <c r="B6219">
        <v>1</v>
      </c>
      <c r="C6219" t="s">
        <v>80</v>
      </c>
      <c r="D6219" t="s">
        <v>103</v>
      </c>
      <c r="E6219" t="s">
        <v>159</v>
      </c>
      <c r="F6219" t="s">
        <v>17948</v>
      </c>
      <c r="G6219" t="s">
        <v>725</v>
      </c>
      <c r="H6219" t="s">
        <v>144</v>
      </c>
      <c r="I6219" t="s">
        <v>136</v>
      </c>
      <c r="J6219" t="s">
        <v>137</v>
      </c>
      <c r="K6219" t="s">
        <v>138</v>
      </c>
      <c r="L6219" t="s">
        <v>17949</v>
      </c>
      <c r="M6219" t="s">
        <v>17950</v>
      </c>
      <c r="N6219">
        <v>0.33472222200000001</v>
      </c>
      <c r="O6219">
        <v>0</v>
      </c>
      <c r="P6219">
        <v>228</v>
      </c>
      <c r="Q6219">
        <v>0</v>
      </c>
      <c r="R6219">
        <v>6</v>
      </c>
      <c r="S6219">
        <v>0</v>
      </c>
      <c r="T6219">
        <v>7</v>
      </c>
      <c r="U6219">
        <v>0</v>
      </c>
      <c r="V6219">
        <v>0</v>
      </c>
      <c r="W6219">
        <v>0</v>
      </c>
      <c r="X6219">
        <v>24.440379344015167</v>
      </c>
      <c r="Y6219">
        <v>0</v>
      </c>
      <c r="Z6219">
        <v>0.41682055902593701</v>
      </c>
      <c r="AA6219">
        <v>0</v>
      </c>
      <c r="AB6219">
        <v>1.6096072515094764</v>
      </c>
      <c r="AC6219">
        <v>0</v>
      </c>
      <c r="AD6219">
        <v>0</v>
      </c>
      <c r="AE6219">
        <v>26.46680715455058</v>
      </c>
    </row>
    <row r="6220" spans="1:31" x14ac:dyDescent="0.3">
      <c r="A6220">
        <v>2458921</v>
      </c>
      <c r="B6220">
        <v>1</v>
      </c>
      <c r="C6220" t="s">
        <v>81</v>
      </c>
      <c r="D6220" t="s">
        <v>127</v>
      </c>
      <c r="E6220" t="s">
        <v>132</v>
      </c>
      <c r="F6220" t="s">
        <v>17951</v>
      </c>
      <c r="G6220" t="s">
        <v>149</v>
      </c>
      <c r="H6220" t="s">
        <v>135</v>
      </c>
      <c r="I6220" t="s">
        <v>136</v>
      </c>
      <c r="J6220" t="s">
        <v>137</v>
      </c>
      <c r="K6220" t="s">
        <v>138</v>
      </c>
      <c r="L6220" t="s">
        <v>17952</v>
      </c>
      <c r="M6220" t="s">
        <v>17953</v>
      </c>
      <c r="N6220">
        <v>3.6544444440000001</v>
      </c>
      <c r="O6220">
        <v>0</v>
      </c>
      <c r="P6220">
        <v>0</v>
      </c>
      <c r="Q6220">
        <v>0</v>
      </c>
      <c r="R6220">
        <v>0</v>
      </c>
      <c r="S6220">
        <v>3</v>
      </c>
      <c r="T6220">
        <v>0</v>
      </c>
      <c r="U6220">
        <v>1</v>
      </c>
      <c r="V6220">
        <v>0</v>
      </c>
      <c r="W6220">
        <v>0</v>
      </c>
      <c r="X6220">
        <v>0</v>
      </c>
      <c r="Y6220">
        <v>0</v>
      </c>
      <c r="Z6220">
        <v>0</v>
      </c>
      <c r="AA6220">
        <v>36.810913669770969</v>
      </c>
      <c r="AB6220">
        <v>0</v>
      </c>
      <c r="AC6220">
        <v>47.016908803826482</v>
      </c>
      <c r="AD6220">
        <v>0</v>
      </c>
      <c r="AE6220">
        <v>83.82782247359745</v>
      </c>
    </row>
    <row r="6221" spans="1:31" x14ac:dyDescent="0.3">
      <c r="A6221">
        <v>2458612</v>
      </c>
      <c r="B6221">
        <v>1</v>
      </c>
      <c r="C6221" t="s">
        <v>80</v>
      </c>
      <c r="D6221" t="s">
        <v>85</v>
      </c>
      <c r="E6221" t="s">
        <v>173</v>
      </c>
      <c r="F6221" t="s">
        <v>10719</v>
      </c>
      <c r="G6221" t="s">
        <v>461</v>
      </c>
      <c r="H6221" t="s">
        <v>144</v>
      </c>
      <c r="I6221" t="s">
        <v>136</v>
      </c>
      <c r="J6221" t="s">
        <v>137</v>
      </c>
      <c r="K6221" t="s">
        <v>138</v>
      </c>
      <c r="L6221" t="s">
        <v>17954</v>
      </c>
      <c r="M6221" t="s">
        <v>17955</v>
      </c>
      <c r="N6221">
        <v>2.1675</v>
      </c>
      <c r="O6221">
        <v>0</v>
      </c>
      <c r="P6221">
        <v>6</v>
      </c>
      <c r="Q6221">
        <v>0</v>
      </c>
      <c r="R6221">
        <v>0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2.3674200244823971</v>
      </c>
      <c r="Y6221">
        <v>0</v>
      </c>
      <c r="Z6221">
        <v>0</v>
      </c>
      <c r="AA6221">
        <v>0</v>
      </c>
      <c r="AB6221">
        <v>0</v>
      </c>
      <c r="AC6221">
        <v>0</v>
      </c>
      <c r="AD6221">
        <v>0</v>
      </c>
      <c r="AE6221">
        <v>2.3674200244823971</v>
      </c>
    </row>
    <row r="6222" spans="1:31" x14ac:dyDescent="0.3">
      <c r="A6222">
        <v>2458672</v>
      </c>
      <c r="B6222">
        <v>1</v>
      </c>
      <c r="C6222" t="s">
        <v>80</v>
      </c>
      <c r="D6222" t="s">
        <v>89</v>
      </c>
      <c r="E6222" t="s">
        <v>141</v>
      </c>
      <c r="F6222" t="s">
        <v>9058</v>
      </c>
      <c r="G6222" t="s">
        <v>161</v>
      </c>
      <c r="H6222" t="s">
        <v>144</v>
      </c>
      <c r="I6222" t="s">
        <v>136</v>
      </c>
      <c r="J6222" t="s">
        <v>137</v>
      </c>
      <c r="K6222" t="s">
        <v>162</v>
      </c>
      <c r="L6222" t="s">
        <v>17956</v>
      </c>
      <c r="M6222" t="s">
        <v>17957</v>
      </c>
      <c r="N6222">
        <v>8.7205555550000007</v>
      </c>
      <c r="O6222">
        <v>0</v>
      </c>
      <c r="P6222">
        <v>103</v>
      </c>
      <c r="Q6222">
        <v>0</v>
      </c>
      <c r="R6222">
        <v>0</v>
      </c>
      <c r="S6222">
        <v>0</v>
      </c>
      <c r="T6222">
        <v>0</v>
      </c>
      <c r="U6222">
        <v>0</v>
      </c>
      <c r="V6222">
        <v>0</v>
      </c>
      <c r="W6222">
        <v>0</v>
      </c>
      <c r="X6222">
        <v>267.32371770152776</v>
      </c>
      <c r="Y6222">
        <v>0</v>
      </c>
      <c r="Z6222">
        <v>0</v>
      </c>
      <c r="AA6222">
        <v>0</v>
      </c>
      <c r="AB6222">
        <v>0</v>
      </c>
      <c r="AC6222">
        <v>0</v>
      </c>
      <c r="AD6222">
        <v>0</v>
      </c>
      <c r="AE6222">
        <v>267.32371770152776</v>
      </c>
    </row>
    <row r="6223" spans="1:31" x14ac:dyDescent="0.3">
      <c r="A6223">
        <v>2458566</v>
      </c>
      <c r="B6223">
        <v>1</v>
      </c>
      <c r="C6223" t="s">
        <v>80</v>
      </c>
      <c r="D6223" t="s">
        <v>82</v>
      </c>
      <c r="E6223" t="s">
        <v>147</v>
      </c>
      <c r="F6223" t="s">
        <v>17958</v>
      </c>
      <c r="G6223" t="s">
        <v>381</v>
      </c>
      <c r="H6223" t="s">
        <v>135</v>
      </c>
      <c r="I6223" t="s">
        <v>136</v>
      </c>
      <c r="J6223" t="s">
        <v>137</v>
      </c>
      <c r="K6223" t="s">
        <v>162</v>
      </c>
      <c r="L6223" t="s">
        <v>17959</v>
      </c>
      <c r="M6223" t="s">
        <v>17960</v>
      </c>
      <c r="N6223">
        <v>0.101111111</v>
      </c>
      <c r="O6223">
        <v>0</v>
      </c>
      <c r="P6223">
        <v>324</v>
      </c>
      <c r="Q6223">
        <v>0</v>
      </c>
      <c r="R6223">
        <v>0</v>
      </c>
      <c r="S6223">
        <v>0</v>
      </c>
      <c r="T6223">
        <v>12</v>
      </c>
      <c r="U6223">
        <v>0</v>
      </c>
      <c r="V6223">
        <v>0</v>
      </c>
      <c r="W6223">
        <v>0</v>
      </c>
      <c r="X6223">
        <v>7.4610722575889774</v>
      </c>
      <c r="Y6223">
        <v>0</v>
      </c>
      <c r="Z6223">
        <v>0</v>
      </c>
      <c r="AA6223">
        <v>0</v>
      </c>
      <c r="AB6223">
        <v>0.25731487214112003</v>
      </c>
      <c r="AC6223">
        <v>0</v>
      </c>
      <c r="AD6223">
        <v>0</v>
      </c>
      <c r="AE6223">
        <v>7.7183871297300977</v>
      </c>
    </row>
    <row r="6224" spans="1:31" x14ac:dyDescent="0.3">
      <c r="A6224">
        <v>2458841</v>
      </c>
      <c r="B6224">
        <v>1</v>
      </c>
      <c r="C6224" t="s">
        <v>81</v>
      </c>
      <c r="D6224" t="s">
        <v>117</v>
      </c>
      <c r="E6224" t="s">
        <v>159</v>
      </c>
      <c r="F6224" t="s">
        <v>17961</v>
      </c>
      <c r="G6224" t="s">
        <v>219</v>
      </c>
      <c r="H6224" t="s">
        <v>144</v>
      </c>
      <c r="I6224" t="s">
        <v>136</v>
      </c>
      <c r="J6224" t="s">
        <v>3</v>
      </c>
      <c r="K6224" t="s">
        <v>138</v>
      </c>
      <c r="L6224" t="s">
        <v>17962</v>
      </c>
      <c r="M6224" t="s">
        <v>17963</v>
      </c>
      <c r="N6224">
        <v>3.6863888880000002</v>
      </c>
      <c r="O6224">
        <v>0</v>
      </c>
      <c r="P6224">
        <v>77</v>
      </c>
      <c r="Q6224">
        <v>0</v>
      </c>
      <c r="R6224">
        <v>34</v>
      </c>
      <c r="S6224">
        <v>0</v>
      </c>
      <c r="T6224">
        <v>12</v>
      </c>
      <c r="U6224">
        <v>0</v>
      </c>
      <c r="V6224">
        <v>0</v>
      </c>
      <c r="W6224">
        <v>0</v>
      </c>
      <c r="X6224">
        <v>31.578646155800946</v>
      </c>
      <c r="Y6224">
        <v>0</v>
      </c>
      <c r="Z6224">
        <v>1.4841554940537953</v>
      </c>
      <c r="AA6224">
        <v>0</v>
      </c>
      <c r="AB6224">
        <v>20.004012044136857</v>
      </c>
      <c r="AC6224">
        <v>0</v>
      </c>
      <c r="AD6224">
        <v>0</v>
      </c>
      <c r="AE6224">
        <v>53.066813693991598</v>
      </c>
    </row>
    <row r="6225" spans="1:31" x14ac:dyDescent="0.3">
      <c r="A6225">
        <v>2459176</v>
      </c>
      <c r="B6225">
        <v>1</v>
      </c>
      <c r="C6225" t="s">
        <v>80</v>
      </c>
      <c r="D6225" t="s">
        <v>103</v>
      </c>
      <c r="E6225" t="s">
        <v>173</v>
      </c>
      <c r="F6225" t="s">
        <v>17964</v>
      </c>
      <c r="G6225" t="s">
        <v>175</v>
      </c>
      <c r="H6225" t="s">
        <v>144</v>
      </c>
      <c r="I6225" t="s">
        <v>136</v>
      </c>
      <c r="J6225" t="s">
        <v>137</v>
      </c>
      <c r="K6225" t="s">
        <v>138</v>
      </c>
      <c r="L6225" t="s">
        <v>17965</v>
      </c>
      <c r="M6225" t="s">
        <v>17966</v>
      </c>
      <c r="N6225">
        <v>1.685277777</v>
      </c>
      <c r="O6225">
        <v>0</v>
      </c>
      <c r="P6225">
        <v>11</v>
      </c>
      <c r="Q6225">
        <v>0</v>
      </c>
      <c r="R6225">
        <v>0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5.1020571451207486</v>
      </c>
      <c r="Y6225">
        <v>0</v>
      </c>
      <c r="Z6225">
        <v>0</v>
      </c>
      <c r="AA6225">
        <v>0</v>
      </c>
      <c r="AB6225">
        <v>0</v>
      </c>
      <c r="AC6225">
        <v>0</v>
      </c>
      <c r="AD6225">
        <v>0</v>
      </c>
      <c r="AE6225">
        <v>5.1020571451207486</v>
      </c>
    </row>
    <row r="6226" spans="1:31" x14ac:dyDescent="0.3">
      <c r="A6226">
        <v>2458649</v>
      </c>
      <c r="B6226">
        <v>1</v>
      </c>
      <c r="C6226" t="s">
        <v>80</v>
      </c>
      <c r="D6226" t="s">
        <v>103</v>
      </c>
      <c r="E6226" t="s">
        <v>147</v>
      </c>
      <c r="F6226" t="s">
        <v>17967</v>
      </c>
      <c r="G6226" t="s">
        <v>161</v>
      </c>
      <c r="H6226" t="s">
        <v>135</v>
      </c>
      <c r="I6226" t="s">
        <v>136</v>
      </c>
      <c r="J6226" t="s">
        <v>137</v>
      </c>
      <c r="K6226" t="s">
        <v>162</v>
      </c>
      <c r="L6226" t="s">
        <v>17968</v>
      </c>
      <c r="M6226" t="s">
        <v>17969</v>
      </c>
      <c r="N6226">
        <v>9.0830555549999996</v>
      </c>
      <c r="O6226">
        <v>0</v>
      </c>
      <c r="P6226">
        <v>397</v>
      </c>
      <c r="Q6226">
        <v>0</v>
      </c>
      <c r="R6226">
        <v>0</v>
      </c>
      <c r="S6226">
        <v>0</v>
      </c>
      <c r="T6226">
        <v>50</v>
      </c>
      <c r="U6226">
        <v>0</v>
      </c>
      <c r="V6226">
        <v>0</v>
      </c>
      <c r="W6226">
        <v>0</v>
      </c>
      <c r="X6226">
        <v>983.29903779897461</v>
      </c>
      <c r="Y6226">
        <v>0</v>
      </c>
      <c r="Z6226">
        <v>0</v>
      </c>
      <c r="AA6226">
        <v>0</v>
      </c>
      <c r="AB6226">
        <v>721.05650112273145</v>
      </c>
      <c r="AC6226">
        <v>0</v>
      </c>
      <c r="AD6226">
        <v>0</v>
      </c>
      <c r="AE6226">
        <v>1704.3555389217061</v>
      </c>
    </row>
    <row r="6227" spans="1:31" x14ac:dyDescent="0.3">
      <c r="A6227">
        <v>2458798</v>
      </c>
      <c r="B6227">
        <v>1</v>
      </c>
      <c r="C6227" t="s">
        <v>81</v>
      </c>
      <c r="D6227" t="s">
        <v>120</v>
      </c>
      <c r="E6227" t="s">
        <v>141</v>
      </c>
      <c r="F6227" t="s">
        <v>17970</v>
      </c>
      <c r="G6227" t="s">
        <v>1552</v>
      </c>
      <c r="H6227" t="s">
        <v>144</v>
      </c>
      <c r="I6227" t="s">
        <v>136</v>
      </c>
      <c r="J6227" t="s">
        <v>137</v>
      </c>
      <c r="K6227" t="s">
        <v>138</v>
      </c>
      <c r="L6227" t="s">
        <v>17971</v>
      </c>
      <c r="M6227" t="s">
        <v>17972</v>
      </c>
      <c r="N6227">
        <v>1.308888888</v>
      </c>
      <c r="O6227">
        <v>0</v>
      </c>
      <c r="P6227">
        <v>71</v>
      </c>
      <c r="Q6227">
        <v>0</v>
      </c>
      <c r="R6227">
        <v>0</v>
      </c>
      <c r="S6227">
        <v>0</v>
      </c>
      <c r="T6227">
        <v>9</v>
      </c>
      <c r="U6227">
        <v>0</v>
      </c>
      <c r="V6227">
        <v>0</v>
      </c>
      <c r="W6227">
        <v>0</v>
      </c>
      <c r="X6227">
        <v>22.110871394641688</v>
      </c>
      <c r="Y6227">
        <v>0</v>
      </c>
      <c r="Z6227">
        <v>0</v>
      </c>
      <c r="AA6227">
        <v>0</v>
      </c>
      <c r="AB6227">
        <v>11.262826812445523</v>
      </c>
      <c r="AC6227">
        <v>0</v>
      </c>
      <c r="AD6227">
        <v>0</v>
      </c>
      <c r="AE6227">
        <v>33.373698207087209</v>
      </c>
    </row>
    <row r="6228" spans="1:31" x14ac:dyDescent="0.3">
      <c r="A6228">
        <v>2458629</v>
      </c>
      <c r="B6228">
        <v>1</v>
      </c>
      <c r="C6228" t="s">
        <v>80</v>
      </c>
      <c r="D6228" t="s">
        <v>96</v>
      </c>
      <c r="E6228" t="s">
        <v>173</v>
      </c>
      <c r="F6228" t="s">
        <v>5754</v>
      </c>
      <c r="G6228" t="s">
        <v>219</v>
      </c>
      <c r="H6228" t="s">
        <v>144</v>
      </c>
      <c r="I6228" t="s">
        <v>136</v>
      </c>
      <c r="J6228" t="s">
        <v>3</v>
      </c>
      <c r="K6228" t="s">
        <v>138</v>
      </c>
      <c r="L6228" t="s">
        <v>17973</v>
      </c>
      <c r="M6228" t="s">
        <v>17974</v>
      </c>
      <c r="N6228">
        <v>1.432222222</v>
      </c>
      <c r="O6228">
        <v>0</v>
      </c>
      <c r="P6228">
        <v>7</v>
      </c>
      <c r="Q6228">
        <v>0</v>
      </c>
      <c r="R6228">
        <v>0</v>
      </c>
      <c r="S6228">
        <v>0</v>
      </c>
      <c r="T6228">
        <v>0</v>
      </c>
      <c r="U6228">
        <v>0</v>
      </c>
      <c r="V6228">
        <v>0</v>
      </c>
      <c r="W6228">
        <v>0</v>
      </c>
      <c r="X6228">
        <v>3.4397564539017265</v>
      </c>
      <c r="Y6228">
        <v>0</v>
      </c>
      <c r="Z6228">
        <v>0</v>
      </c>
      <c r="AA6228">
        <v>0</v>
      </c>
      <c r="AB6228">
        <v>0</v>
      </c>
      <c r="AC6228">
        <v>0</v>
      </c>
      <c r="AD6228">
        <v>0</v>
      </c>
      <c r="AE6228">
        <v>3.4397564539017265</v>
      </c>
    </row>
    <row r="6229" spans="1:31" x14ac:dyDescent="0.3">
      <c r="A6229">
        <v>2459239</v>
      </c>
      <c r="B6229">
        <v>1</v>
      </c>
      <c r="C6229" t="s">
        <v>81</v>
      </c>
      <c r="D6229" t="s">
        <v>122</v>
      </c>
      <c r="E6229" t="s">
        <v>169</v>
      </c>
      <c r="F6229" t="s">
        <v>17975</v>
      </c>
      <c r="G6229" t="s">
        <v>149</v>
      </c>
      <c r="H6229" t="s">
        <v>135</v>
      </c>
      <c r="I6229" t="s">
        <v>136</v>
      </c>
      <c r="J6229" t="s">
        <v>137</v>
      </c>
      <c r="K6229" t="s">
        <v>138</v>
      </c>
      <c r="L6229" t="s">
        <v>17976</v>
      </c>
      <c r="M6229" t="s">
        <v>17977</v>
      </c>
      <c r="N6229">
        <v>0.75</v>
      </c>
      <c r="O6229">
        <v>0</v>
      </c>
      <c r="P6229">
        <v>11361</v>
      </c>
      <c r="Q6229">
        <v>0</v>
      </c>
      <c r="R6229">
        <v>12</v>
      </c>
      <c r="S6229">
        <v>11</v>
      </c>
      <c r="T6229">
        <v>772</v>
      </c>
      <c r="U6229">
        <v>0</v>
      </c>
      <c r="V6229">
        <v>2</v>
      </c>
      <c r="W6229">
        <v>0</v>
      </c>
      <c r="X6229">
        <v>1905.4907253621125</v>
      </c>
      <c r="Y6229">
        <v>0</v>
      </c>
      <c r="Z6229">
        <v>1.7580020471141755</v>
      </c>
      <c r="AA6229">
        <v>62.524879555483125</v>
      </c>
      <c r="AB6229">
        <v>337.41785102040711</v>
      </c>
      <c r="AC6229">
        <v>0</v>
      </c>
      <c r="AD6229">
        <v>5.8188384755572651</v>
      </c>
      <c r="AE6229">
        <v>2313.010296460674</v>
      </c>
    </row>
    <row r="6230" spans="1:31" x14ac:dyDescent="0.3">
      <c r="A6230">
        <v>2458884</v>
      </c>
      <c r="B6230">
        <v>1</v>
      </c>
      <c r="C6230" t="s">
        <v>80</v>
      </c>
      <c r="D6230" t="s">
        <v>105</v>
      </c>
      <c r="E6230" t="s">
        <v>141</v>
      </c>
      <c r="F6230" t="s">
        <v>10458</v>
      </c>
      <c r="G6230" t="s">
        <v>143</v>
      </c>
      <c r="H6230" t="s">
        <v>144</v>
      </c>
      <c r="I6230" t="s">
        <v>136</v>
      </c>
      <c r="J6230" t="s">
        <v>137</v>
      </c>
      <c r="K6230" t="s">
        <v>138</v>
      </c>
      <c r="L6230" t="s">
        <v>17978</v>
      </c>
      <c r="M6230" t="s">
        <v>17979</v>
      </c>
      <c r="N6230">
        <v>0.50194444400000005</v>
      </c>
      <c r="O6230">
        <v>0</v>
      </c>
      <c r="P6230">
        <v>118</v>
      </c>
      <c r="Q6230">
        <v>0</v>
      </c>
      <c r="R6230">
        <v>0</v>
      </c>
      <c r="S6230">
        <v>0</v>
      </c>
      <c r="T6230">
        <v>12</v>
      </c>
      <c r="U6230">
        <v>0</v>
      </c>
      <c r="V6230">
        <v>0</v>
      </c>
      <c r="W6230">
        <v>0</v>
      </c>
      <c r="X6230">
        <v>17.167668949146346</v>
      </c>
      <c r="Y6230">
        <v>0</v>
      </c>
      <c r="Z6230">
        <v>0</v>
      </c>
      <c r="AA6230">
        <v>0</v>
      </c>
      <c r="AB6230">
        <v>4.5010103553091962</v>
      </c>
      <c r="AC6230">
        <v>0</v>
      </c>
      <c r="AD6230">
        <v>0</v>
      </c>
      <c r="AE6230">
        <v>21.668679304455544</v>
      </c>
    </row>
    <row r="6231" spans="1:31" x14ac:dyDescent="0.3">
      <c r="A6231">
        <v>2458635</v>
      </c>
      <c r="B6231">
        <v>1</v>
      </c>
      <c r="C6231" t="s">
        <v>80</v>
      </c>
      <c r="D6231" t="s">
        <v>83</v>
      </c>
      <c r="E6231" t="s">
        <v>141</v>
      </c>
      <c r="F6231" t="s">
        <v>17980</v>
      </c>
      <c r="G6231" t="s">
        <v>143</v>
      </c>
      <c r="H6231" t="s">
        <v>144</v>
      </c>
      <c r="I6231" t="s">
        <v>136</v>
      </c>
      <c r="J6231" t="s">
        <v>137</v>
      </c>
      <c r="K6231" t="s">
        <v>138</v>
      </c>
      <c r="L6231" t="s">
        <v>17981</v>
      </c>
      <c r="M6231" t="s">
        <v>10617</v>
      </c>
      <c r="N6231">
        <v>1.153611111</v>
      </c>
      <c r="O6231">
        <v>0</v>
      </c>
      <c r="P6231">
        <v>137</v>
      </c>
      <c r="Q6231">
        <v>0</v>
      </c>
      <c r="R6231">
        <v>0</v>
      </c>
      <c r="S6231">
        <v>0</v>
      </c>
      <c r="T6231">
        <v>4</v>
      </c>
      <c r="U6231">
        <v>0</v>
      </c>
      <c r="V6231">
        <v>0</v>
      </c>
      <c r="W6231">
        <v>0</v>
      </c>
      <c r="X6231">
        <v>45.255921010941329</v>
      </c>
      <c r="Y6231">
        <v>0</v>
      </c>
      <c r="Z6231">
        <v>0</v>
      </c>
      <c r="AA6231">
        <v>0</v>
      </c>
      <c r="AB6231">
        <v>0.72416762508142007</v>
      </c>
      <c r="AC6231">
        <v>0</v>
      </c>
      <c r="AD6231">
        <v>0</v>
      </c>
      <c r="AE6231">
        <v>45.980088636022749</v>
      </c>
    </row>
    <row r="6232" spans="1:31" x14ac:dyDescent="0.3">
      <c r="A6232">
        <v>2459133</v>
      </c>
      <c r="B6232">
        <v>1</v>
      </c>
      <c r="C6232" t="s">
        <v>80</v>
      </c>
      <c r="D6232" t="s">
        <v>100</v>
      </c>
      <c r="E6232" t="s">
        <v>159</v>
      </c>
      <c r="F6232" t="s">
        <v>8653</v>
      </c>
      <c r="G6232" t="s">
        <v>143</v>
      </c>
      <c r="H6232" t="s">
        <v>144</v>
      </c>
      <c r="I6232" t="s">
        <v>136</v>
      </c>
      <c r="J6232" t="s">
        <v>137</v>
      </c>
      <c r="K6232" t="s">
        <v>138</v>
      </c>
      <c r="L6232" t="s">
        <v>17982</v>
      </c>
      <c r="M6232" t="s">
        <v>17983</v>
      </c>
      <c r="N6232">
        <v>0.49</v>
      </c>
      <c r="O6232">
        <v>0</v>
      </c>
      <c r="P6232">
        <v>74</v>
      </c>
      <c r="Q6232">
        <v>0</v>
      </c>
      <c r="R6232">
        <v>2</v>
      </c>
      <c r="S6232">
        <v>0</v>
      </c>
      <c r="T6232">
        <v>3</v>
      </c>
      <c r="U6232">
        <v>0</v>
      </c>
      <c r="V6232">
        <v>0</v>
      </c>
      <c r="W6232">
        <v>0</v>
      </c>
      <c r="X6232">
        <v>16.651981192260664</v>
      </c>
      <c r="Y6232">
        <v>0</v>
      </c>
      <c r="Z6232">
        <v>0.11927762641465295</v>
      </c>
      <c r="AA6232">
        <v>0</v>
      </c>
      <c r="AB6232">
        <v>1.0642715891719443</v>
      </c>
      <c r="AC6232">
        <v>0</v>
      </c>
      <c r="AD6232">
        <v>0</v>
      </c>
      <c r="AE6232">
        <v>17.835530407847262</v>
      </c>
    </row>
    <row r="6233" spans="1:31" x14ac:dyDescent="0.3">
      <c r="A6233">
        <v>2459162</v>
      </c>
      <c r="B6233">
        <v>1</v>
      </c>
      <c r="C6233" t="s">
        <v>80</v>
      </c>
      <c r="D6233" t="s">
        <v>89</v>
      </c>
      <c r="E6233" t="s">
        <v>182</v>
      </c>
      <c r="F6233" t="s">
        <v>17984</v>
      </c>
      <c r="G6233" t="s">
        <v>410</v>
      </c>
      <c r="H6233" t="s">
        <v>144</v>
      </c>
      <c r="I6233" t="s">
        <v>136</v>
      </c>
      <c r="J6233" t="s">
        <v>137</v>
      </c>
      <c r="K6233" t="s">
        <v>138</v>
      </c>
      <c r="L6233" t="s">
        <v>17985</v>
      </c>
      <c r="M6233" t="s">
        <v>17986</v>
      </c>
      <c r="N6233">
        <v>3.2630555550000002</v>
      </c>
      <c r="O6233">
        <v>0</v>
      </c>
      <c r="P6233">
        <v>8</v>
      </c>
      <c r="Q6233">
        <v>0</v>
      </c>
      <c r="R6233">
        <v>0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11.554335890549586</v>
      </c>
      <c r="Y6233">
        <v>0</v>
      </c>
      <c r="Z6233">
        <v>0</v>
      </c>
      <c r="AA6233">
        <v>0</v>
      </c>
      <c r="AB6233">
        <v>0</v>
      </c>
      <c r="AC6233">
        <v>0</v>
      </c>
      <c r="AD6233">
        <v>0</v>
      </c>
      <c r="AE6233">
        <v>11.554335890549586</v>
      </c>
    </row>
    <row r="6234" spans="1:31" x14ac:dyDescent="0.3">
      <c r="A6234">
        <v>2459139</v>
      </c>
      <c r="B6234">
        <v>1</v>
      </c>
      <c r="C6234" t="s">
        <v>80</v>
      </c>
      <c r="D6234" t="s">
        <v>93</v>
      </c>
      <c r="E6234" t="s">
        <v>159</v>
      </c>
      <c r="F6234" t="s">
        <v>17987</v>
      </c>
      <c r="G6234" t="s">
        <v>143</v>
      </c>
      <c r="H6234" t="s">
        <v>144</v>
      </c>
      <c r="I6234" t="s">
        <v>136</v>
      </c>
      <c r="J6234" t="s">
        <v>137</v>
      </c>
      <c r="K6234" t="s">
        <v>138</v>
      </c>
      <c r="L6234" t="s">
        <v>17988</v>
      </c>
      <c r="M6234" t="s">
        <v>17989</v>
      </c>
      <c r="N6234">
        <v>0.883611111</v>
      </c>
      <c r="O6234">
        <v>0</v>
      </c>
      <c r="P6234">
        <v>96</v>
      </c>
      <c r="Q6234">
        <v>0</v>
      </c>
      <c r="R6234">
        <v>6</v>
      </c>
      <c r="S6234">
        <v>0</v>
      </c>
      <c r="T6234">
        <v>25</v>
      </c>
      <c r="U6234">
        <v>0</v>
      </c>
      <c r="V6234">
        <v>0</v>
      </c>
      <c r="W6234">
        <v>0</v>
      </c>
      <c r="X6234">
        <v>23.845077192893804</v>
      </c>
      <c r="Y6234">
        <v>0</v>
      </c>
      <c r="Z6234">
        <v>5.670688199535026</v>
      </c>
      <c r="AA6234">
        <v>0</v>
      </c>
      <c r="AB6234">
        <v>19.136506333491582</v>
      </c>
      <c r="AC6234">
        <v>0</v>
      </c>
      <c r="AD6234">
        <v>0</v>
      </c>
      <c r="AE6234">
        <v>48.652271725920414</v>
      </c>
    </row>
    <row r="6235" spans="1:31" x14ac:dyDescent="0.3">
      <c r="A6235">
        <v>2458807</v>
      </c>
      <c r="B6235">
        <v>1</v>
      </c>
      <c r="C6235" t="s">
        <v>80</v>
      </c>
      <c r="D6235" t="s">
        <v>105</v>
      </c>
      <c r="E6235" t="s">
        <v>173</v>
      </c>
      <c r="F6235" t="s">
        <v>17990</v>
      </c>
      <c r="G6235" t="s">
        <v>179</v>
      </c>
      <c r="H6235" t="s">
        <v>144</v>
      </c>
      <c r="I6235" t="s">
        <v>136</v>
      </c>
      <c r="J6235" t="s">
        <v>137</v>
      </c>
      <c r="K6235" t="s">
        <v>138</v>
      </c>
      <c r="L6235" t="s">
        <v>17991</v>
      </c>
      <c r="M6235" t="s">
        <v>17992</v>
      </c>
      <c r="N6235">
        <v>1.3377777769999999</v>
      </c>
      <c r="O6235">
        <v>0</v>
      </c>
      <c r="P6235">
        <v>5</v>
      </c>
      <c r="Q6235">
        <v>0</v>
      </c>
      <c r="R6235">
        <v>0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1.2840059273339908</v>
      </c>
      <c r="Y6235">
        <v>0</v>
      </c>
      <c r="Z6235">
        <v>0</v>
      </c>
      <c r="AA6235">
        <v>0</v>
      </c>
      <c r="AB6235">
        <v>0</v>
      </c>
      <c r="AC6235">
        <v>0</v>
      </c>
      <c r="AD6235">
        <v>0</v>
      </c>
      <c r="AE6235">
        <v>1.2840059273339908</v>
      </c>
    </row>
    <row r="6236" spans="1:31" x14ac:dyDescent="0.3">
      <c r="A6236">
        <v>2458575</v>
      </c>
      <c r="B6236">
        <v>1</v>
      </c>
      <c r="C6236" t="s">
        <v>80</v>
      </c>
      <c r="D6236" t="s">
        <v>88</v>
      </c>
      <c r="E6236" t="s">
        <v>159</v>
      </c>
      <c r="F6236" t="s">
        <v>17993</v>
      </c>
      <c r="G6236" t="s">
        <v>310</v>
      </c>
      <c r="H6236" t="s">
        <v>144</v>
      </c>
      <c r="I6236" t="s">
        <v>136</v>
      </c>
      <c r="J6236" t="s">
        <v>137</v>
      </c>
      <c r="K6236" t="s">
        <v>138</v>
      </c>
      <c r="L6236" t="s">
        <v>17994</v>
      </c>
      <c r="M6236" t="s">
        <v>17995</v>
      </c>
      <c r="N6236">
        <v>0.745</v>
      </c>
      <c r="O6236">
        <v>0</v>
      </c>
      <c r="P6236">
        <v>393</v>
      </c>
      <c r="Q6236">
        <v>0</v>
      </c>
      <c r="R6236">
        <v>0</v>
      </c>
      <c r="S6236">
        <v>0</v>
      </c>
      <c r="T6236">
        <v>14</v>
      </c>
      <c r="U6236">
        <v>0</v>
      </c>
      <c r="V6236">
        <v>0</v>
      </c>
      <c r="W6236">
        <v>0</v>
      </c>
      <c r="X6236">
        <v>70.878783615637701</v>
      </c>
      <c r="Y6236">
        <v>0</v>
      </c>
      <c r="Z6236">
        <v>0</v>
      </c>
      <c r="AA6236">
        <v>0</v>
      </c>
      <c r="AB6236">
        <v>61.048852695344991</v>
      </c>
      <c r="AC6236">
        <v>0</v>
      </c>
      <c r="AD6236">
        <v>0</v>
      </c>
      <c r="AE6236">
        <v>131.92763631098268</v>
      </c>
    </row>
    <row r="6237" spans="1:31" x14ac:dyDescent="0.3">
      <c r="A6237">
        <v>2458824</v>
      </c>
      <c r="B6237">
        <v>1</v>
      </c>
      <c r="C6237" t="s">
        <v>80</v>
      </c>
      <c r="D6237" t="s">
        <v>92</v>
      </c>
      <c r="E6237" t="s">
        <v>169</v>
      </c>
      <c r="F6237" t="s">
        <v>17996</v>
      </c>
      <c r="G6237" t="s">
        <v>161</v>
      </c>
      <c r="H6237" t="s">
        <v>135</v>
      </c>
      <c r="I6237" t="s">
        <v>136</v>
      </c>
      <c r="J6237" t="s">
        <v>137</v>
      </c>
      <c r="K6237" t="s">
        <v>162</v>
      </c>
      <c r="L6237" t="s">
        <v>17997</v>
      </c>
      <c r="M6237" t="s">
        <v>17998</v>
      </c>
      <c r="N6237">
        <v>2.8050000000000002</v>
      </c>
      <c r="O6237">
        <v>3</v>
      </c>
      <c r="P6237">
        <v>188</v>
      </c>
      <c r="Q6237">
        <v>5</v>
      </c>
      <c r="R6237">
        <v>3</v>
      </c>
      <c r="S6237">
        <v>7</v>
      </c>
      <c r="T6237">
        <v>26</v>
      </c>
      <c r="U6237">
        <v>0</v>
      </c>
      <c r="V6237">
        <v>0</v>
      </c>
      <c r="W6237">
        <v>4.8641777915308335</v>
      </c>
      <c r="X6237">
        <v>79.699796805472118</v>
      </c>
      <c r="Y6237">
        <v>29.327333400959162</v>
      </c>
      <c r="Z6237">
        <v>7.6344221032085144E-2</v>
      </c>
      <c r="AA6237">
        <v>46.806649323032069</v>
      </c>
      <c r="AB6237">
        <v>150.8079438432101</v>
      </c>
      <c r="AC6237">
        <v>0</v>
      </c>
      <c r="AD6237">
        <v>0</v>
      </c>
      <c r="AE6237">
        <v>311.58224538523638</v>
      </c>
    </row>
    <row r="6238" spans="1:31" x14ac:dyDescent="0.3">
      <c r="A6238">
        <v>2459202</v>
      </c>
      <c r="B6238">
        <v>1</v>
      </c>
      <c r="C6238" t="s">
        <v>80</v>
      </c>
      <c r="D6238" t="s">
        <v>94</v>
      </c>
      <c r="E6238" t="s">
        <v>173</v>
      </c>
      <c r="F6238" t="s">
        <v>17999</v>
      </c>
      <c r="G6238" t="s">
        <v>175</v>
      </c>
      <c r="H6238" t="s">
        <v>144</v>
      </c>
      <c r="I6238" t="s">
        <v>136</v>
      </c>
      <c r="J6238" t="s">
        <v>137</v>
      </c>
      <c r="K6238" t="s">
        <v>138</v>
      </c>
      <c r="L6238" t="s">
        <v>18000</v>
      </c>
      <c r="M6238" t="s">
        <v>18001</v>
      </c>
      <c r="N6238">
        <v>1.672222222</v>
      </c>
      <c r="O6238">
        <v>0</v>
      </c>
      <c r="P6238">
        <v>1</v>
      </c>
      <c r="Q6238">
        <v>0</v>
      </c>
      <c r="R6238">
        <v>0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0.49958069678730255</v>
      </c>
      <c r="Y6238">
        <v>0</v>
      </c>
      <c r="Z6238">
        <v>0</v>
      </c>
      <c r="AA6238">
        <v>0</v>
      </c>
      <c r="AB6238">
        <v>0</v>
      </c>
      <c r="AC6238">
        <v>0</v>
      </c>
      <c r="AD6238">
        <v>0</v>
      </c>
      <c r="AE6238">
        <v>0.49958069678730255</v>
      </c>
    </row>
    <row r="6239" spans="1:31" x14ac:dyDescent="0.3">
      <c r="A6239">
        <v>2459016</v>
      </c>
      <c r="B6239">
        <v>1</v>
      </c>
      <c r="C6239" t="s">
        <v>80</v>
      </c>
      <c r="D6239" t="s">
        <v>93</v>
      </c>
      <c r="E6239" t="s">
        <v>173</v>
      </c>
      <c r="F6239" t="s">
        <v>18002</v>
      </c>
      <c r="G6239" t="s">
        <v>175</v>
      </c>
      <c r="H6239" t="s">
        <v>144</v>
      </c>
      <c r="I6239" t="s">
        <v>136</v>
      </c>
      <c r="J6239" t="s">
        <v>137</v>
      </c>
      <c r="K6239" t="s">
        <v>138</v>
      </c>
      <c r="L6239" t="s">
        <v>18003</v>
      </c>
      <c r="M6239" t="s">
        <v>18004</v>
      </c>
      <c r="N6239">
        <v>1.967222222</v>
      </c>
      <c r="O6239">
        <v>0</v>
      </c>
      <c r="P6239">
        <v>1</v>
      </c>
      <c r="Q6239">
        <v>0</v>
      </c>
      <c r="R6239">
        <v>0</v>
      </c>
      <c r="S6239">
        <v>0</v>
      </c>
      <c r="T6239">
        <v>0</v>
      </c>
      <c r="U6239">
        <v>0</v>
      </c>
      <c r="V6239">
        <v>0</v>
      </c>
      <c r="W6239">
        <v>0</v>
      </c>
      <c r="X6239">
        <v>0.33743612698373804</v>
      </c>
      <c r="Y6239">
        <v>0</v>
      </c>
      <c r="Z6239">
        <v>0</v>
      </c>
      <c r="AA6239">
        <v>0</v>
      </c>
      <c r="AB6239">
        <v>0</v>
      </c>
      <c r="AC6239">
        <v>0</v>
      </c>
      <c r="AD6239">
        <v>0</v>
      </c>
      <c r="AE6239">
        <v>0.33743612698373804</v>
      </c>
    </row>
    <row r="6240" spans="1:31" x14ac:dyDescent="0.3">
      <c r="A6240">
        <v>2458661</v>
      </c>
      <c r="B6240">
        <v>1</v>
      </c>
      <c r="C6240" t="s">
        <v>80</v>
      </c>
      <c r="D6240" t="s">
        <v>98</v>
      </c>
      <c r="E6240" t="s">
        <v>169</v>
      </c>
      <c r="F6240" t="s">
        <v>10248</v>
      </c>
      <c r="G6240" t="s">
        <v>149</v>
      </c>
      <c r="H6240" t="s">
        <v>135</v>
      </c>
      <c r="I6240" t="s">
        <v>136</v>
      </c>
      <c r="J6240" t="s">
        <v>137</v>
      </c>
      <c r="K6240" t="s">
        <v>138</v>
      </c>
      <c r="L6240" t="s">
        <v>18005</v>
      </c>
      <c r="M6240" t="s">
        <v>18006</v>
      </c>
      <c r="N6240">
        <v>0.67638888799999997</v>
      </c>
      <c r="O6240">
        <v>1</v>
      </c>
      <c r="P6240">
        <v>259</v>
      </c>
      <c r="Q6240">
        <v>2</v>
      </c>
      <c r="R6240">
        <v>13</v>
      </c>
      <c r="S6240">
        <v>10</v>
      </c>
      <c r="T6240">
        <v>61</v>
      </c>
      <c r="U6240">
        <v>2</v>
      </c>
      <c r="V6240">
        <v>0</v>
      </c>
      <c r="W6240">
        <v>0.32803784948450365</v>
      </c>
      <c r="X6240">
        <v>73.942522776166143</v>
      </c>
      <c r="Y6240">
        <v>2.4167457571938953</v>
      </c>
      <c r="Z6240">
        <v>5.272225915719372</v>
      </c>
      <c r="AA6240">
        <v>101.282343750199</v>
      </c>
      <c r="AB6240">
        <v>39.992986372266806</v>
      </c>
      <c r="AC6240">
        <v>0</v>
      </c>
      <c r="AD6240">
        <v>0</v>
      </c>
      <c r="AE6240">
        <v>223.23486242102973</v>
      </c>
    </row>
    <row r="6241" spans="1:31" x14ac:dyDescent="0.3">
      <c r="A6241">
        <v>2458761</v>
      </c>
      <c r="B6241">
        <v>1</v>
      </c>
      <c r="C6241" t="s">
        <v>80</v>
      </c>
      <c r="D6241" t="s">
        <v>84</v>
      </c>
      <c r="E6241" t="s">
        <v>173</v>
      </c>
      <c r="F6241" t="s">
        <v>18007</v>
      </c>
      <c r="G6241" t="s">
        <v>461</v>
      </c>
      <c r="H6241" t="s">
        <v>144</v>
      </c>
      <c r="I6241" t="s">
        <v>136</v>
      </c>
      <c r="J6241" t="s">
        <v>137</v>
      </c>
      <c r="K6241" t="s">
        <v>138</v>
      </c>
      <c r="L6241" t="s">
        <v>18008</v>
      </c>
      <c r="M6241" t="s">
        <v>18009</v>
      </c>
      <c r="N6241">
        <v>2.844166666</v>
      </c>
      <c r="O6241">
        <v>0</v>
      </c>
      <c r="P6241">
        <v>11</v>
      </c>
      <c r="Q6241">
        <v>0</v>
      </c>
      <c r="R6241">
        <v>0</v>
      </c>
      <c r="S6241">
        <v>0</v>
      </c>
      <c r="T6241">
        <v>4</v>
      </c>
      <c r="U6241">
        <v>0</v>
      </c>
      <c r="V6241">
        <v>0</v>
      </c>
      <c r="W6241">
        <v>0</v>
      </c>
      <c r="X6241">
        <v>7.9536385522725839</v>
      </c>
      <c r="Y6241">
        <v>0</v>
      </c>
      <c r="Z6241">
        <v>0</v>
      </c>
      <c r="AA6241">
        <v>0</v>
      </c>
      <c r="AB6241">
        <v>63.922118535674009</v>
      </c>
      <c r="AC6241">
        <v>0</v>
      </c>
      <c r="AD6241">
        <v>0</v>
      </c>
      <c r="AE6241">
        <v>71.875757087946596</v>
      </c>
    </row>
    <row r="6242" spans="1:31" x14ac:dyDescent="0.3">
      <c r="A6242">
        <v>2458581</v>
      </c>
      <c r="B6242">
        <v>1</v>
      </c>
      <c r="C6242" t="s">
        <v>80</v>
      </c>
      <c r="D6242" t="s">
        <v>90</v>
      </c>
      <c r="E6242" t="s">
        <v>284</v>
      </c>
      <c r="F6242" t="s">
        <v>18010</v>
      </c>
      <c r="G6242" t="s">
        <v>381</v>
      </c>
      <c r="H6242" t="s">
        <v>331</v>
      </c>
      <c r="I6242" t="s">
        <v>136</v>
      </c>
      <c r="J6242" t="s">
        <v>137</v>
      </c>
      <c r="K6242" t="s">
        <v>162</v>
      </c>
      <c r="L6242" t="s">
        <v>18011</v>
      </c>
      <c r="M6242" t="s">
        <v>10353</v>
      </c>
      <c r="N6242">
        <v>6.6666665999999999E-2</v>
      </c>
      <c r="O6242">
        <v>0</v>
      </c>
      <c r="P6242">
        <v>1712</v>
      </c>
      <c r="Q6242">
        <v>0</v>
      </c>
      <c r="R6242">
        <v>0</v>
      </c>
      <c r="S6242">
        <v>2</v>
      </c>
      <c r="T6242">
        <v>81</v>
      </c>
      <c r="U6242">
        <v>0</v>
      </c>
      <c r="V6242">
        <v>0</v>
      </c>
      <c r="W6242">
        <v>0</v>
      </c>
      <c r="X6242">
        <v>26.82318080571952</v>
      </c>
      <c r="Y6242">
        <v>0</v>
      </c>
      <c r="Z6242">
        <v>0</v>
      </c>
      <c r="AA6242">
        <v>10.814666643937597</v>
      </c>
      <c r="AB6242">
        <v>3.3865569189358462</v>
      </c>
      <c r="AC6242">
        <v>0</v>
      </c>
      <c r="AD6242">
        <v>0</v>
      </c>
      <c r="AE6242">
        <v>41.024404368592961</v>
      </c>
    </row>
    <row r="6243" spans="1:31" x14ac:dyDescent="0.3">
      <c r="A6243">
        <v>2458724</v>
      </c>
      <c r="B6243">
        <v>1</v>
      </c>
      <c r="C6243" t="s">
        <v>80</v>
      </c>
      <c r="D6243" t="s">
        <v>96</v>
      </c>
      <c r="E6243" t="s">
        <v>169</v>
      </c>
      <c r="F6243" t="s">
        <v>18012</v>
      </c>
      <c r="G6243" t="s">
        <v>226</v>
      </c>
      <c r="H6243" t="s">
        <v>135</v>
      </c>
      <c r="I6243" t="s">
        <v>136</v>
      </c>
      <c r="J6243" t="s">
        <v>137</v>
      </c>
      <c r="K6243" t="s">
        <v>162</v>
      </c>
      <c r="L6243" t="s">
        <v>18013</v>
      </c>
      <c r="M6243" t="s">
        <v>18014</v>
      </c>
      <c r="N6243">
        <v>7.670833333</v>
      </c>
      <c r="O6243">
        <v>6</v>
      </c>
      <c r="P6243">
        <v>5854</v>
      </c>
      <c r="Q6243">
        <v>7</v>
      </c>
      <c r="R6243">
        <v>68</v>
      </c>
      <c r="S6243">
        <v>30</v>
      </c>
      <c r="T6243">
        <v>681</v>
      </c>
      <c r="U6243">
        <v>0</v>
      </c>
      <c r="V6243">
        <v>1</v>
      </c>
      <c r="W6243">
        <v>162.29905798917517</v>
      </c>
      <c r="X6243">
        <v>12423.959119285331</v>
      </c>
      <c r="Y6243">
        <v>166.4121441901267</v>
      </c>
      <c r="Z6243">
        <v>257.8560711155481</v>
      </c>
      <c r="AA6243">
        <v>7759.9842076779432</v>
      </c>
      <c r="AB6243">
        <v>11646.966078207282</v>
      </c>
      <c r="AC6243">
        <v>0</v>
      </c>
      <c r="AD6243">
        <v>2.7405195769130479</v>
      </c>
      <c r="AE6243">
        <v>32420.217198042319</v>
      </c>
    </row>
    <row r="6244" spans="1:31" x14ac:dyDescent="0.3">
      <c r="A6244">
        <v>2458867</v>
      </c>
      <c r="B6244">
        <v>1</v>
      </c>
      <c r="C6244" t="s">
        <v>80</v>
      </c>
      <c r="D6244" t="s">
        <v>103</v>
      </c>
      <c r="E6244" t="s">
        <v>284</v>
      </c>
      <c r="F6244" t="s">
        <v>18015</v>
      </c>
      <c r="G6244" t="s">
        <v>149</v>
      </c>
      <c r="H6244" t="s">
        <v>135</v>
      </c>
      <c r="I6244" t="s">
        <v>136</v>
      </c>
      <c r="J6244" t="s">
        <v>137</v>
      </c>
      <c r="K6244" t="s">
        <v>138</v>
      </c>
      <c r="L6244" t="s">
        <v>18016</v>
      </c>
      <c r="M6244" t="s">
        <v>18017</v>
      </c>
      <c r="N6244">
        <v>0.60638888800000001</v>
      </c>
      <c r="O6244">
        <v>0</v>
      </c>
      <c r="P6244">
        <v>722</v>
      </c>
      <c r="Q6244">
        <v>5</v>
      </c>
      <c r="R6244">
        <v>60</v>
      </c>
      <c r="S6244">
        <v>33</v>
      </c>
      <c r="T6244">
        <v>147</v>
      </c>
      <c r="U6244">
        <v>45</v>
      </c>
      <c r="V6244">
        <v>2</v>
      </c>
      <c r="W6244">
        <v>0</v>
      </c>
      <c r="X6244">
        <v>139.48751846767595</v>
      </c>
      <c r="Y6244">
        <v>18.976771280749528</v>
      </c>
      <c r="Z6244">
        <v>3.4269132273273448</v>
      </c>
      <c r="AA6244">
        <v>258.02394064003551</v>
      </c>
      <c r="AB6244">
        <v>183.22604696327377</v>
      </c>
      <c r="AC6244">
        <v>10262.874611276371</v>
      </c>
      <c r="AD6244">
        <v>0</v>
      </c>
      <c r="AE6244">
        <v>10866.015801855434</v>
      </c>
    </row>
    <row r="6245" spans="1:31" x14ac:dyDescent="0.3">
      <c r="A6245">
        <v>2459199</v>
      </c>
      <c r="B6245">
        <v>1</v>
      </c>
      <c r="C6245" t="s">
        <v>81</v>
      </c>
      <c r="D6245" t="s">
        <v>113</v>
      </c>
      <c r="E6245" t="s">
        <v>173</v>
      </c>
      <c r="F6245" t="s">
        <v>18018</v>
      </c>
      <c r="G6245" t="s">
        <v>175</v>
      </c>
      <c r="H6245" t="s">
        <v>144</v>
      </c>
      <c r="I6245" t="s">
        <v>136</v>
      </c>
      <c r="J6245" t="s">
        <v>137</v>
      </c>
      <c r="K6245" t="s">
        <v>138</v>
      </c>
      <c r="L6245" t="s">
        <v>18019</v>
      </c>
      <c r="M6245" t="s">
        <v>18020</v>
      </c>
      <c r="N6245">
        <v>0.78527777700000001</v>
      </c>
      <c r="O6245">
        <v>0</v>
      </c>
      <c r="P6245">
        <v>1</v>
      </c>
      <c r="Q6245">
        <v>0</v>
      </c>
      <c r="R6245">
        <v>0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0.24108795642140002</v>
      </c>
      <c r="Y6245">
        <v>0</v>
      </c>
      <c r="Z6245">
        <v>0</v>
      </c>
      <c r="AA6245">
        <v>0</v>
      </c>
      <c r="AB6245">
        <v>0</v>
      </c>
      <c r="AC6245">
        <v>0</v>
      </c>
      <c r="AD6245">
        <v>0</v>
      </c>
      <c r="AE6245">
        <v>0.24108795642140002</v>
      </c>
    </row>
    <row r="6246" spans="1:31" x14ac:dyDescent="0.3">
      <c r="A6246">
        <v>2459122</v>
      </c>
      <c r="B6246">
        <v>1</v>
      </c>
      <c r="C6246" t="s">
        <v>80</v>
      </c>
      <c r="D6246" t="s">
        <v>88</v>
      </c>
      <c r="E6246" t="s">
        <v>132</v>
      </c>
      <c r="F6246" t="s">
        <v>18021</v>
      </c>
      <c r="G6246" t="s">
        <v>149</v>
      </c>
      <c r="H6246" t="s">
        <v>135</v>
      </c>
      <c r="I6246" t="s">
        <v>660</v>
      </c>
      <c r="J6246" t="s">
        <v>137</v>
      </c>
      <c r="K6246" t="s">
        <v>138</v>
      </c>
      <c r="L6246" t="s">
        <v>18022</v>
      </c>
      <c r="M6246" t="s">
        <v>18023</v>
      </c>
      <c r="N6246">
        <v>1.7222221999999999E-2</v>
      </c>
      <c r="O6246">
        <v>0</v>
      </c>
      <c r="P6246">
        <v>0</v>
      </c>
      <c r="Q6246">
        <v>0</v>
      </c>
      <c r="R6246">
        <v>0</v>
      </c>
      <c r="S6246">
        <v>0</v>
      </c>
      <c r="T6246">
        <v>72</v>
      </c>
      <c r="U6246">
        <v>0</v>
      </c>
      <c r="V6246">
        <v>0</v>
      </c>
      <c r="W6246">
        <v>0</v>
      </c>
      <c r="X6246">
        <v>0</v>
      </c>
      <c r="Y6246">
        <v>0</v>
      </c>
      <c r="Z6246">
        <v>0</v>
      </c>
      <c r="AA6246">
        <v>0</v>
      </c>
      <c r="AB6246">
        <v>0.69089598448452716</v>
      </c>
      <c r="AC6246">
        <v>0</v>
      </c>
      <c r="AD6246">
        <v>0</v>
      </c>
      <c r="AE6246">
        <v>0.69089598448452716</v>
      </c>
    </row>
    <row r="6247" spans="1:31" x14ac:dyDescent="0.3">
      <c r="A6247">
        <v>2458893</v>
      </c>
      <c r="B6247">
        <v>1</v>
      </c>
      <c r="C6247" t="s">
        <v>81</v>
      </c>
      <c r="D6247" t="s">
        <v>118</v>
      </c>
      <c r="E6247" t="s">
        <v>147</v>
      </c>
      <c r="F6247" t="s">
        <v>18024</v>
      </c>
      <c r="G6247" t="s">
        <v>134</v>
      </c>
      <c r="H6247" t="s">
        <v>135</v>
      </c>
      <c r="I6247" t="s">
        <v>136</v>
      </c>
      <c r="J6247" t="s">
        <v>137</v>
      </c>
      <c r="K6247" t="s">
        <v>138</v>
      </c>
      <c r="L6247" t="s">
        <v>18025</v>
      </c>
      <c r="M6247" t="s">
        <v>18026</v>
      </c>
      <c r="N6247">
        <v>1.790277777</v>
      </c>
      <c r="O6247">
        <v>0</v>
      </c>
      <c r="P6247">
        <v>16</v>
      </c>
      <c r="Q6247">
        <v>0</v>
      </c>
      <c r="R6247">
        <v>3</v>
      </c>
      <c r="S6247">
        <v>3</v>
      </c>
      <c r="T6247">
        <v>1</v>
      </c>
      <c r="U6247">
        <v>0</v>
      </c>
      <c r="V6247">
        <v>0</v>
      </c>
      <c r="W6247">
        <v>0</v>
      </c>
      <c r="X6247">
        <v>3.2980196952738781</v>
      </c>
      <c r="Y6247">
        <v>0</v>
      </c>
      <c r="Z6247">
        <v>6.2697024792176794</v>
      </c>
      <c r="AA6247">
        <v>8.113822170433389</v>
      </c>
      <c r="AB6247">
        <v>2.043354099708087</v>
      </c>
      <c r="AC6247">
        <v>0</v>
      </c>
      <c r="AD6247">
        <v>0</v>
      </c>
      <c r="AE6247">
        <v>19.72489844463303</v>
      </c>
    </row>
    <row r="6248" spans="1:31" x14ac:dyDescent="0.3">
      <c r="A6248">
        <v>2458930</v>
      </c>
      <c r="B6248">
        <v>1</v>
      </c>
      <c r="C6248" t="s">
        <v>80</v>
      </c>
      <c r="D6248" t="s">
        <v>110</v>
      </c>
      <c r="E6248" t="s">
        <v>169</v>
      </c>
      <c r="F6248" t="s">
        <v>18027</v>
      </c>
      <c r="G6248" t="s">
        <v>381</v>
      </c>
      <c r="H6248" t="s">
        <v>135</v>
      </c>
      <c r="I6248" t="s">
        <v>660</v>
      </c>
      <c r="J6248" t="s">
        <v>137</v>
      </c>
      <c r="K6248" t="s">
        <v>138</v>
      </c>
      <c r="L6248" t="s">
        <v>18028</v>
      </c>
      <c r="M6248" t="s">
        <v>18029</v>
      </c>
      <c r="N6248">
        <v>5.8333329999999996E-3</v>
      </c>
      <c r="O6248">
        <v>0</v>
      </c>
      <c r="P6248">
        <v>688</v>
      </c>
      <c r="Q6248">
        <v>0</v>
      </c>
      <c r="R6248">
        <v>0</v>
      </c>
      <c r="S6248">
        <v>1</v>
      </c>
      <c r="T6248">
        <v>161</v>
      </c>
      <c r="U6248">
        <v>0</v>
      </c>
      <c r="V6248">
        <v>0</v>
      </c>
      <c r="W6248">
        <v>0</v>
      </c>
      <c r="X6248">
        <v>1.2094000524308286</v>
      </c>
      <c r="Y6248">
        <v>0</v>
      </c>
      <c r="Z6248">
        <v>0</v>
      </c>
      <c r="AA6248">
        <v>1.1077126439470002E-2</v>
      </c>
      <c r="AB6248">
        <v>1.5182588221472879</v>
      </c>
      <c r="AC6248">
        <v>0</v>
      </c>
      <c r="AD6248">
        <v>0</v>
      </c>
      <c r="AE6248">
        <v>2.7387360010175863</v>
      </c>
    </row>
    <row r="6249" spans="1:31" x14ac:dyDescent="0.3">
      <c r="A6249">
        <v>2458744</v>
      </c>
      <c r="B6249">
        <v>1</v>
      </c>
      <c r="C6249" t="s">
        <v>80</v>
      </c>
      <c r="D6249" t="s">
        <v>92</v>
      </c>
      <c r="E6249" t="s">
        <v>141</v>
      </c>
      <c r="F6249" t="s">
        <v>18030</v>
      </c>
      <c r="G6249" t="s">
        <v>156</v>
      </c>
      <c r="H6249" t="s">
        <v>144</v>
      </c>
      <c r="I6249" t="s">
        <v>136</v>
      </c>
      <c r="J6249" t="s">
        <v>137</v>
      </c>
      <c r="K6249" t="s">
        <v>138</v>
      </c>
      <c r="L6249" t="s">
        <v>18031</v>
      </c>
      <c r="M6249" t="s">
        <v>18032</v>
      </c>
      <c r="N6249">
        <v>7.2725</v>
      </c>
      <c r="O6249">
        <v>0</v>
      </c>
      <c r="P6249">
        <v>76</v>
      </c>
      <c r="Q6249">
        <v>0</v>
      </c>
      <c r="R6249">
        <v>0</v>
      </c>
      <c r="S6249">
        <v>0</v>
      </c>
      <c r="T6249">
        <v>5</v>
      </c>
      <c r="U6249">
        <v>0</v>
      </c>
      <c r="V6249">
        <v>0</v>
      </c>
      <c r="W6249">
        <v>0</v>
      </c>
      <c r="X6249">
        <v>99.209993692752761</v>
      </c>
      <c r="Y6249">
        <v>0</v>
      </c>
      <c r="Z6249">
        <v>0</v>
      </c>
      <c r="AA6249">
        <v>0</v>
      </c>
      <c r="AB6249">
        <v>31.852599545568722</v>
      </c>
      <c r="AC6249">
        <v>0</v>
      </c>
      <c r="AD6249">
        <v>0</v>
      </c>
      <c r="AE6249">
        <v>131.06259323832148</v>
      </c>
    </row>
    <row r="6250" spans="1:31" x14ac:dyDescent="0.3">
      <c r="A6250">
        <v>2458638</v>
      </c>
      <c r="B6250">
        <v>1</v>
      </c>
      <c r="C6250" t="s">
        <v>80</v>
      </c>
      <c r="D6250" t="s">
        <v>90</v>
      </c>
      <c r="E6250" t="s">
        <v>159</v>
      </c>
      <c r="F6250" t="s">
        <v>18033</v>
      </c>
      <c r="G6250" t="s">
        <v>7891</v>
      </c>
      <c r="H6250" t="s">
        <v>144</v>
      </c>
      <c r="I6250" t="s">
        <v>136</v>
      </c>
      <c r="J6250" t="s">
        <v>137</v>
      </c>
      <c r="K6250" t="s">
        <v>162</v>
      </c>
      <c r="L6250" t="s">
        <v>18034</v>
      </c>
      <c r="M6250" t="s">
        <v>18035</v>
      </c>
      <c r="N6250">
        <v>3.9488888879999999</v>
      </c>
      <c r="O6250">
        <v>0</v>
      </c>
      <c r="P6250">
        <v>390</v>
      </c>
      <c r="Q6250">
        <v>0</v>
      </c>
      <c r="R6250">
        <v>0</v>
      </c>
      <c r="S6250">
        <v>0</v>
      </c>
      <c r="T6250">
        <v>27</v>
      </c>
      <c r="U6250">
        <v>0</v>
      </c>
      <c r="V6250">
        <v>0</v>
      </c>
      <c r="W6250">
        <v>0</v>
      </c>
      <c r="X6250">
        <v>586.89630517083651</v>
      </c>
      <c r="Y6250">
        <v>0</v>
      </c>
      <c r="Z6250">
        <v>0</v>
      </c>
      <c r="AA6250">
        <v>0</v>
      </c>
      <c r="AB6250">
        <v>77.323641485996831</v>
      </c>
      <c r="AC6250">
        <v>0</v>
      </c>
      <c r="AD6250">
        <v>0</v>
      </c>
      <c r="AE6250">
        <v>664.21994665683337</v>
      </c>
    </row>
    <row r="6251" spans="1:31" x14ac:dyDescent="0.3">
      <c r="A6251">
        <v>2458887</v>
      </c>
      <c r="B6251">
        <v>1</v>
      </c>
      <c r="C6251" t="s">
        <v>80</v>
      </c>
      <c r="D6251" t="s">
        <v>106</v>
      </c>
      <c r="E6251" t="s">
        <v>169</v>
      </c>
      <c r="F6251" t="s">
        <v>12220</v>
      </c>
      <c r="G6251" t="s">
        <v>381</v>
      </c>
      <c r="H6251" t="s">
        <v>135</v>
      </c>
      <c r="I6251" t="s">
        <v>136</v>
      </c>
      <c r="J6251" t="s">
        <v>137</v>
      </c>
      <c r="K6251" t="s">
        <v>138</v>
      </c>
      <c r="L6251" t="s">
        <v>18036</v>
      </c>
      <c r="M6251" t="s">
        <v>18037</v>
      </c>
      <c r="N6251">
        <v>0.58583333299999996</v>
      </c>
      <c r="O6251">
        <v>0</v>
      </c>
      <c r="P6251">
        <v>31</v>
      </c>
      <c r="Q6251">
        <v>14</v>
      </c>
      <c r="R6251">
        <v>47</v>
      </c>
      <c r="S6251">
        <v>12</v>
      </c>
      <c r="T6251">
        <v>23</v>
      </c>
      <c r="U6251">
        <v>3</v>
      </c>
      <c r="V6251">
        <v>0</v>
      </c>
      <c r="W6251">
        <v>0</v>
      </c>
      <c r="X6251">
        <v>7.8614183194637839</v>
      </c>
      <c r="Y6251">
        <v>10.531643961160665</v>
      </c>
      <c r="Z6251">
        <v>22.649104032236952</v>
      </c>
      <c r="AA6251">
        <v>35.514451857319827</v>
      </c>
      <c r="AB6251">
        <v>43.601648616168589</v>
      </c>
      <c r="AC6251">
        <v>248.42051711576613</v>
      </c>
      <c r="AD6251">
        <v>0</v>
      </c>
      <c r="AE6251">
        <v>368.57878390211596</v>
      </c>
    </row>
    <row r="6252" spans="1:31" x14ac:dyDescent="0.3">
      <c r="A6252">
        <v>2459142</v>
      </c>
      <c r="B6252">
        <v>1</v>
      </c>
      <c r="C6252" t="s">
        <v>80</v>
      </c>
      <c r="D6252" t="s">
        <v>97</v>
      </c>
      <c r="E6252" t="s">
        <v>159</v>
      </c>
      <c r="F6252" t="s">
        <v>18038</v>
      </c>
      <c r="G6252" t="s">
        <v>143</v>
      </c>
      <c r="H6252" t="s">
        <v>144</v>
      </c>
      <c r="I6252" t="s">
        <v>136</v>
      </c>
      <c r="J6252" t="s">
        <v>137</v>
      </c>
      <c r="K6252" t="s">
        <v>138</v>
      </c>
      <c r="L6252" t="s">
        <v>18039</v>
      </c>
      <c r="M6252" t="s">
        <v>18040</v>
      </c>
      <c r="N6252">
        <v>0.266944444</v>
      </c>
      <c r="O6252">
        <v>0</v>
      </c>
      <c r="P6252">
        <v>40</v>
      </c>
      <c r="Q6252">
        <v>0</v>
      </c>
      <c r="R6252">
        <v>0</v>
      </c>
      <c r="S6252">
        <v>0</v>
      </c>
      <c r="T6252">
        <v>6</v>
      </c>
      <c r="U6252">
        <v>0</v>
      </c>
      <c r="V6252">
        <v>0</v>
      </c>
      <c r="W6252">
        <v>0</v>
      </c>
      <c r="X6252">
        <v>2.2856513284857192</v>
      </c>
      <c r="Y6252">
        <v>0</v>
      </c>
      <c r="Z6252">
        <v>0</v>
      </c>
      <c r="AA6252">
        <v>0</v>
      </c>
      <c r="AB6252">
        <v>1.0283982569882828</v>
      </c>
      <c r="AC6252">
        <v>0</v>
      </c>
      <c r="AD6252">
        <v>0</v>
      </c>
      <c r="AE6252">
        <v>3.314049585474002</v>
      </c>
    </row>
    <row r="6253" spans="1:31" x14ac:dyDescent="0.3">
      <c r="A6253">
        <v>2458950</v>
      </c>
      <c r="B6253">
        <v>1</v>
      </c>
      <c r="C6253" t="s">
        <v>81</v>
      </c>
      <c r="D6253" t="s">
        <v>123</v>
      </c>
      <c r="E6253" t="s">
        <v>147</v>
      </c>
      <c r="F6253" t="s">
        <v>18041</v>
      </c>
      <c r="G6253" t="s">
        <v>381</v>
      </c>
      <c r="H6253" t="s">
        <v>135</v>
      </c>
      <c r="I6253" t="s">
        <v>136</v>
      </c>
      <c r="J6253" t="s">
        <v>137</v>
      </c>
      <c r="K6253" t="s">
        <v>162</v>
      </c>
      <c r="L6253" t="s">
        <v>18042</v>
      </c>
      <c r="M6253" t="s">
        <v>18043</v>
      </c>
      <c r="N6253">
        <v>0.21833333299999999</v>
      </c>
      <c r="O6253">
        <v>0</v>
      </c>
      <c r="P6253">
        <v>1</v>
      </c>
      <c r="Q6253">
        <v>0</v>
      </c>
      <c r="R6253">
        <v>0</v>
      </c>
      <c r="S6253">
        <v>0</v>
      </c>
      <c r="T6253">
        <v>16</v>
      </c>
      <c r="U6253">
        <v>2</v>
      </c>
      <c r="V6253">
        <v>0</v>
      </c>
      <c r="W6253">
        <v>0</v>
      </c>
      <c r="X6253">
        <v>3.2291790961340265E-4</v>
      </c>
      <c r="Y6253">
        <v>0</v>
      </c>
      <c r="Z6253">
        <v>0</v>
      </c>
      <c r="AA6253">
        <v>0</v>
      </c>
      <c r="AB6253">
        <v>13.269519269249216</v>
      </c>
      <c r="AC6253">
        <v>174.2220892058416</v>
      </c>
      <c r="AD6253">
        <v>0</v>
      </c>
      <c r="AE6253">
        <v>187.49193139300041</v>
      </c>
    </row>
    <row r="6254" spans="1:31" x14ac:dyDescent="0.3">
      <c r="A6254">
        <v>2458658</v>
      </c>
      <c r="B6254">
        <v>1</v>
      </c>
      <c r="C6254" t="s">
        <v>80</v>
      </c>
      <c r="D6254" t="s">
        <v>103</v>
      </c>
      <c r="E6254" t="s">
        <v>182</v>
      </c>
      <c r="F6254" t="s">
        <v>18044</v>
      </c>
      <c r="G6254" t="s">
        <v>410</v>
      </c>
      <c r="H6254" t="s">
        <v>144</v>
      </c>
      <c r="I6254" t="s">
        <v>136</v>
      </c>
      <c r="J6254" t="s">
        <v>137</v>
      </c>
      <c r="K6254" t="s">
        <v>138</v>
      </c>
      <c r="L6254" t="s">
        <v>18045</v>
      </c>
      <c r="M6254" t="s">
        <v>18046</v>
      </c>
      <c r="N6254">
        <v>5.7663888879999998</v>
      </c>
      <c r="O6254">
        <v>0</v>
      </c>
      <c r="P6254">
        <v>107</v>
      </c>
      <c r="Q6254">
        <v>0</v>
      </c>
      <c r="R6254">
        <v>0</v>
      </c>
      <c r="S6254">
        <v>0</v>
      </c>
      <c r="T6254">
        <v>9</v>
      </c>
      <c r="U6254">
        <v>0</v>
      </c>
      <c r="V6254">
        <v>0</v>
      </c>
      <c r="W6254">
        <v>0</v>
      </c>
      <c r="X6254">
        <v>262.02650360283837</v>
      </c>
      <c r="Y6254">
        <v>0</v>
      </c>
      <c r="Z6254">
        <v>0</v>
      </c>
      <c r="AA6254">
        <v>0</v>
      </c>
      <c r="AB6254">
        <v>93.489224829339278</v>
      </c>
      <c r="AC6254">
        <v>0</v>
      </c>
      <c r="AD6254">
        <v>0</v>
      </c>
      <c r="AE6254">
        <v>355.51572843217764</v>
      </c>
    </row>
    <row r="6255" spans="1:31" x14ac:dyDescent="0.3">
      <c r="A6255">
        <v>2459159</v>
      </c>
      <c r="B6255">
        <v>1</v>
      </c>
      <c r="C6255" t="s">
        <v>80</v>
      </c>
      <c r="D6255" t="s">
        <v>96</v>
      </c>
      <c r="E6255" t="s">
        <v>169</v>
      </c>
      <c r="F6255" t="s">
        <v>2091</v>
      </c>
      <c r="G6255" t="s">
        <v>381</v>
      </c>
      <c r="H6255" t="s">
        <v>135</v>
      </c>
      <c r="I6255" t="s">
        <v>136</v>
      </c>
      <c r="J6255" t="s">
        <v>137</v>
      </c>
      <c r="K6255" t="s">
        <v>162</v>
      </c>
      <c r="L6255" t="s">
        <v>18047</v>
      </c>
      <c r="M6255" t="s">
        <v>18048</v>
      </c>
      <c r="N6255">
        <v>0.46222222200000002</v>
      </c>
      <c r="O6255">
        <v>2</v>
      </c>
      <c r="P6255">
        <v>41</v>
      </c>
      <c r="Q6255">
        <v>14</v>
      </c>
      <c r="R6255">
        <v>6</v>
      </c>
      <c r="S6255">
        <v>5</v>
      </c>
      <c r="T6255">
        <v>4</v>
      </c>
      <c r="U6255">
        <v>0</v>
      </c>
      <c r="V6255">
        <v>0</v>
      </c>
      <c r="W6255">
        <v>0.50961098454885245</v>
      </c>
      <c r="X6255">
        <v>1.6085793887704321</v>
      </c>
      <c r="Y6255">
        <v>5.5200267625652684</v>
      </c>
      <c r="Z6255">
        <v>1.1111680412110148</v>
      </c>
      <c r="AA6255">
        <v>6.1875533238563314</v>
      </c>
      <c r="AB6255">
        <v>3.7037967661628031</v>
      </c>
      <c r="AC6255">
        <v>0</v>
      </c>
      <c r="AD6255">
        <v>0</v>
      </c>
      <c r="AE6255">
        <v>18.6407352671147</v>
      </c>
    </row>
    <row r="6256" spans="1:31" x14ac:dyDescent="0.3">
      <c r="A6256">
        <v>2458910</v>
      </c>
      <c r="B6256">
        <v>1</v>
      </c>
      <c r="C6256" t="s">
        <v>80</v>
      </c>
      <c r="D6256" t="s">
        <v>103</v>
      </c>
      <c r="E6256" t="s">
        <v>169</v>
      </c>
      <c r="F6256" t="s">
        <v>18049</v>
      </c>
      <c r="G6256" t="s">
        <v>143</v>
      </c>
      <c r="H6256" t="s">
        <v>135</v>
      </c>
      <c r="I6256" t="s">
        <v>136</v>
      </c>
      <c r="J6256" t="s">
        <v>137</v>
      </c>
      <c r="K6256" t="s">
        <v>138</v>
      </c>
      <c r="L6256" t="s">
        <v>18050</v>
      </c>
      <c r="M6256" t="s">
        <v>18051</v>
      </c>
      <c r="N6256">
        <v>1.0127777769999999</v>
      </c>
      <c r="O6256">
        <v>0</v>
      </c>
      <c r="P6256">
        <v>2767</v>
      </c>
      <c r="Q6256">
        <v>0</v>
      </c>
      <c r="R6256">
        <v>3</v>
      </c>
      <c r="S6256">
        <v>1</v>
      </c>
      <c r="T6256">
        <v>322</v>
      </c>
      <c r="U6256">
        <v>0</v>
      </c>
      <c r="V6256">
        <v>0</v>
      </c>
      <c r="W6256">
        <v>0</v>
      </c>
      <c r="X6256">
        <v>839.33915654809232</v>
      </c>
      <c r="Y6256">
        <v>0</v>
      </c>
      <c r="Z6256">
        <v>0.29277056466779716</v>
      </c>
      <c r="AA6256">
        <v>373.49378418163815</v>
      </c>
      <c r="AB6256">
        <v>467.32747748265626</v>
      </c>
      <c r="AC6256">
        <v>0</v>
      </c>
      <c r="AD6256">
        <v>0</v>
      </c>
      <c r="AE6256">
        <v>1680.4531887770545</v>
      </c>
    </row>
    <row r="6257" spans="1:31" x14ac:dyDescent="0.3">
      <c r="A6257">
        <v>2459205</v>
      </c>
      <c r="B6257">
        <v>1</v>
      </c>
      <c r="C6257" t="s">
        <v>80</v>
      </c>
      <c r="D6257" t="s">
        <v>89</v>
      </c>
      <c r="E6257" t="s">
        <v>141</v>
      </c>
      <c r="F6257" t="s">
        <v>18052</v>
      </c>
      <c r="G6257" t="s">
        <v>156</v>
      </c>
      <c r="H6257" t="s">
        <v>144</v>
      </c>
      <c r="I6257" t="s">
        <v>136</v>
      </c>
      <c r="J6257" t="s">
        <v>137</v>
      </c>
      <c r="K6257" t="s">
        <v>138</v>
      </c>
      <c r="L6257" t="s">
        <v>18053</v>
      </c>
      <c r="M6257" t="s">
        <v>18054</v>
      </c>
      <c r="N6257">
        <v>1.9755555549999999</v>
      </c>
      <c r="O6257">
        <v>0</v>
      </c>
      <c r="P6257">
        <v>10</v>
      </c>
      <c r="Q6257">
        <v>0</v>
      </c>
      <c r="R6257">
        <v>17</v>
      </c>
      <c r="S6257">
        <v>0</v>
      </c>
      <c r="T6257">
        <v>1</v>
      </c>
      <c r="U6257">
        <v>0</v>
      </c>
      <c r="V6257">
        <v>0</v>
      </c>
      <c r="W6257">
        <v>0</v>
      </c>
      <c r="X6257">
        <v>14.447306010321093</v>
      </c>
      <c r="Y6257">
        <v>0</v>
      </c>
      <c r="Z6257">
        <v>6.715131403651224</v>
      </c>
      <c r="AA6257">
        <v>0</v>
      </c>
      <c r="AB6257">
        <v>0.13778135387214469</v>
      </c>
      <c r="AC6257">
        <v>0</v>
      </c>
      <c r="AD6257">
        <v>0</v>
      </c>
      <c r="AE6257">
        <v>21.300218767844463</v>
      </c>
    </row>
    <row r="6258" spans="1:31" x14ac:dyDescent="0.3">
      <c r="A6258">
        <v>2458764</v>
      </c>
      <c r="B6258">
        <v>1</v>
      </c>
      <c r="C6258" t="s">
        <v>80</v>
      </c>
      <c r="D6258" t="s">
        <v>96</v>
      </c>
      <c r="E6258" t="s">
        <v>169</v>
      </c>
      <c r="F6258" t="s">
        <v>18055</v>
      </c>
      <c r="G6258" t="s">
        <v>381</v>
      </c>
      <c r="H6258" t="s">
        <v>135</v>
      </c>
      <c r="I6258" t="s">
        <v>136</v>
      </c>
      <c r="J6258" t="s">
        <v>137</v>
      </c>
      <c r="K6258" t="s">
        <v>162</v>
      </c>
      <c r="L6258" t="s">
        <v>18056</v>
      </c>
      <c r="M6258" t="s">
        <v>18057</v>
      </c>
      <c r="N6258">
        <v>8.3333332999999996E-2</v>
      </c>
      <c r="O6258">
        <v>3</v>
      </c>
      <c r="P6258">
        <v>1160</v>
      </c>
      <c r="Q6258">
        <v>3</v>
      </c>
      <c r="R6258">
        <v>54</v>
      </c>
      <c r="S6258">
        <v>5</v>
      </c>
      <c r="T6258">
        <v>28</v>
      </c>
      <c r="U6258">
        <v>0</v>
      </c>
      <c r="V6258">
        <v>1</v>
      </c>
      <c r="W6258">
        <v>1.0196353132302862</v>
      </c>
      <c r="X6258">
        <v>15.337625926524144</v>
      </c>
      <c r="Y6258">
        <v>0.82703671519322786</v>
      </c>
      <c r="Z6258">
        <v>2.6270537659294613</v>
      </c>
      <c r="AA6258">
        <v>1.0998900468363633</v>
      </c>
      <c r="AB6258">
        <v>2.7532312469566436</v>
      </c>
      <c r="AC6258">
        <v>0</v>
      </c>
      <c r="AD6258">
        <v>3.3796566541002555E-2</v>
      </c>
      <c r="AE6258">
        <v>23.698269581211129</v>
      </c>
    </row>
    <row r="6259" spans="1:31" x14ac:dyDescent="0.3">
      <c r="A6259">
        <v>2459059</v>
      </c>
      <c r="B6259">
        <v>1</v>
      </c>
      <c r="C6259" t="s">
        <v>81</v>
      </c>
      <c r="D6259" t="s">
        <v>128</v>
      </c>
      <c r="E6259" t="s">
        <v>173</v>
      </c>
      <c r="F6259" t="s">
        <v>18058</v>
      </c>
      <c r="G6259" t="s">
        <v>461</v>
      </c>
      <c r="H6259" t="s">
        <v>144</v>
      </c>
      <c r="I6259" t="s">
        <v>136</v>
      </c>
      <c r="J6259" t="s">
        <v>137</v>
      </c>
      <c r="K6259" t="s">
        <v>138</v>
      </c>
      <c r="L6259" t="s">
        <v>18059</v>
      </c>
      <c r="M6259" t="s">
        <v>18060</v>
      </c>
      <c r="N6259">
        <v>2.2294444439999999</v>
      </c>
      <c r="O6259">
        <v>0</v>
      </c>
      <c r="P6259">
        <v>3</v>
      </c>
      <c r="Q6259">
        <v>0</v>
      </c>
      <c r="R6259">
        <v>0</v>
      </c>
      <c r="S6259">
        <v>0</v>
      </c>
      <c r="T6259">
        <v>0</v>
      </c>
      <c r="U6259">
        <v>0</v>
      </c>
      <c r="V6259">
        <v>0</v>
      </c>
      <c r="W6259">
        <v>0</v>
      </c>
      <c r="X6259">
        <v>2.8307089078372929</v>
      </c>
      <c r="Y6259">
        <v>0</v>
      </c>
      <c r="Z6259">
        <v>0</v>
      </c>
      <c r="AA6259">
        <v>0</v>
      </c>
      <c r="AB6259">
        <v>0</v>
      </c>
      <c r="AC6259">
        <v>0</v>
      </c>
      <c r="AD6259">
        <v>0</v>
      </c>
      <c r="AE6259">
        <v>2.8307089078372929</v>
      </c>
    </row>
    <row r="6260" spans="1:31" x14ac:dyDescent="0.3">
      <c r="A6260">
        <v>2458913</v>
      </c>
      <c r="B6260">
        <v>1</v>
      </c>
      <c r="C6260" t="s">
        <v>80</v>
      </c>
      <c r="D6260" t="s">
        <v>83</v>
      </c>
      <c r="E6260" t="s">
        <v>173</v>
      </c>
      <c r="F6260" t="s">
        <v>18061</v>
      </c>
      <c r="G6260" t="s">
        <v>175</v>
      </c>
      <c r="H6260" t="s">
        <v>144</v>
      </c>
      <c r="I6260" t="s">
        <v>136</v>
      </c>
      <c r="J6260" t="s">
        <v>137</v>
      </c>
      <c r="K6260" t="s">
        <v>138</v>
      </c>
      <c r="L6260" t="s">
        <v>18062</v>
      </c>
      <c r="M6260" t="s">
        <v>18063</v>
      </c>
      <c r="N6260">
        <v>1.1030555550000001</v>
      </c>
      <c r="O6260">
        <v>0</v>
      </c>
      <c r="P6260">
        <v>1</v>
      </c>
      <c r="Q6260">
        <v>0</v>
      </c>
      <c r="R6260">
        <v>0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0.32593440713232469</v>
      </c>
      <c r="Y6260">
        <v>0</v>
      </c>
      <c r="Z6260">
        <v>0</v>
      </c>
      <c r="AA6260">
        <v>0</v>
      </c>
      <c r="AB6260">
        <v>0</v>
      </c>
      <c r="AC6260">
        <v>0</v>
      </c>
      <c r="AD6260">
        <v>0</v>
      </c>
      <c r="AE6260">
        <v>0.32593440713232469</v>
      </c>
    </row>
    <row r="6261" spans="1:31" x14ac:dyDescent="0.3">
      <c r="A6261">
        <v>2458578</v>
      </c>
      <c r="B6261">
        <v>1</v>
      </c>
      <c r="C6261" t="s">
        <v>80</v>
      </c>
      <c r="D6261" t="s">
        <v>82</v>
      </c>
      <c r="E6261" t="s">
        <v>169</v>
      </c>
      <c r="F6261" t="s">
        <v>18064</v>
      </c>
      <c r="G6261" t="s">
        <v>381</v>
      </c>
      <c r="H6261" t="s">
        <v>135</v>
      </c>
      <c r="I6261" t="s">
        <v>136</v>
      </c>
      <c r="J6261" t="s">
        <v>137</v>
      </c>
      <c r="K6261" t="s">
        <v>162</v>
      </c>
      <c r="L6261" t="s">
        <v>18065</v>
      </c>
      <c r="M6261" t="s">
        <v>10589</v>
      </c>
      <c r="N6261">
        <v>5.1666666E-2</v>
      </c>
      <c r="O6261">
        <v>1</v>
      </c>
      <c r="P6261">
        <v>11884</v>
      </c>
      <c r="Q6261">
        <v>0</v>
      </c>
      <c r="R6261">
        <v>97</v>
      </c>
      <c r="S6261">
        <v>6</v>
      </c>
      <c r="T6261">
        <v>1710</v>
      </c>
      <c r="U6261">
        <v>1</v>
      </c>
      <c r="V6261">
        <v>4</v>
      </c>
      <c r="W6261">
        <v>1.0307771686997464</v>
      </c>
      <c r="X6261">
        <v>162.10052710941491</v>
      </c>
      <c r="Y6261">
        <v>0</v>
      </c>
      <c r="Z6261">
        <v>2.2137779614512918</v>
      </c>
      <c r="AA6261">
        <v>4.739106845442028</v>
      </c>
      <c r="AB6261">
        <v>52.884840605428742</v>
      </c>
      <c r="AC6261">
        <v>11.768069679445627</v>
      </c>
      <c r="AD6261">
        <v>1.4280361614803985</v>
      </c>
      <c r="AE6261">
        <v>236.16513553136275</v>
      </c>
    </row>
    <row r="6262" spans="1:31" x14ac:dyDescent="0.3">
      <c r="A6262">
        <v>2458704</v>
      </c>
      <c r="B6262">
        <v>1</v>
      </c>
      <c r="C6262" t="s">
        <v>80</v>
      </c>
      <c r="D6262" t="s">
        <v>97</v>
      </c>
      <c r="E6262" t="s">
        <v>147</v>
      </c>
      <c r="F6262" t="s">
        <v>18066</v>
      </c>
      <c r="G6262" t="s">
        <v>381</v>
      </c>
      <c r="H6262" t="s">
        <v>135</v>
      </c>
      <c r="I6262" t="s">
        <v>136</v>
      </c>
      <c r="J6262" t="s">
        <v>137</v>
      </c>
      <c r="K6262" t="s">
        <v>162</v>
      </c>
      <c r="L6262" t="s">
        <v>18067</v>
      </c>
      <c r="M6262" t="s">
        <v>18068</v>
      </c>
      <c r="N6262">
        <v>0.24555555500000001</v>
      </c>
      <c r="O6262">
        <v>0</v>
      </c>
      <c r="P6262">
        <v>166</v>
      </c>
      <c r="Q6262">
        <v>0</v>
      </c>
      <c r="R6262">
        <v>5</v>
      </c>
      <c r="S6262">
        <v>0</v>
      </c>
      <c r="T6262">
        <v>10</v>
      </c>
      <c r="U6262">
        <v>0</v>
      </c>
      <c r="V6262">
        <v>0</v>
      </c>
      <c r="W6262">
        <v>0</v>
      </c>
      <c r="X6262">
        <v>21.300308281088423</v>
      </c>
      <c r="Y6262">
        <v>0</v>
      </c>
      <c r="Z6262">
        <v>0.49181248565265645</v>
      </c>
      <c r="AA6262">
        <v>0</v>
      </c>
      <c r="AB6262">
        <v>1.5659451936621451</v>
      </c>
      <c r="AC6262">
        <v>0</v>
      </c>
      <c r="AD6262">
        <v>0</v>
      </c>
      <c r="AE6262">
        <v>23.358065960403223</v>
      </c>
    </row>
    <row r="6263" spans="1:31" x14ac:dyDescent="0.3">
      <c r="A6263">
        <v>2458741</v>
      </c>
      <c r="B6263">
        <v>1</v>
      </c>
      <c r="C6263" t="s">
        <v>81</v>
      </c>
      <c r="D6263" t="s">
        <v>112</v>
      </c>
      <c r="E6263" t="s">
        <v>141</v>
      </c>
      <c r="F6263" t="s">
        <v>10896</v>
      </c>
      <c r="G6263" t="s">
        <v>156</v>
      </c>
      <c r="H6263" t="s">
        <v>144</v>
      </c>
      <c r="I6263" t="s">
        <v>136</v>
      </c>
      <c r="J6263" t="s">
        <v>137</v>
      </c>
      <c r="K6263" t="s">
        <v>138</v>
      </c>
      <c r="L6263" t="s">
        <v>18069</v>
      </c>
      <c r="M6263" t="s">
        <v>18070</v>
      </c>
      <c r="N6263">
        <v>2.5180555550000001</v>
      </c>
      <c r="O6263">
        <v>0</v>
      </c>
      <c r="P6263">
        <v>42</v>
      </c>
      <c r="Q6263">
        <v>0</v>
      </c>
      <c r="R6263">
        <v>5</v>
      </c>
      <c r="S6263">
        <v>0</v>
      </c>
      <c r="T6263">
        <v>5</v>
      </c>
      <c r="U6263">
        <v>0</v>
      </c>
      <c r="V6263">
        <v>0</v>
      </c>
      <c r="W6263">
        <v>0</v>
      </c>
      <c r="X6263">
        <v>16.545375695843642</v>
      </c>
      <c r="Y6263">
        <v>0</v>
      </c>
      <c r="Z6263">
        <v>0.82700848990641018</v>
      </c>
      <c r="AA6263">
        <v>0</v>
      </c>
      <c r="AB6263">
        <v>16.3822694081489</v>
      </c>
      <c r="AC6263">
        <v>0</v>
      </c>
      <c r="AD6263">
        <v>0</v>
      </c>
      <c r="AE6263">
        <v>33.754653593898951</v>
      </c>
    </row>
    <row r="6264" spans="1:31" x14ac:dyDescent="0.3">
      <c r="A6264">
        <v>2458684</v>
      </c>
      <c r="B6264">
        <v>1</v>
      </c>
      <c r="C6264" t="s">
        <v>81</v>
      </c>
      <c r="D6264" t="s">
        <v>127</v>
      </c>
      <c r="E6264" t="s">
        <v>284</v>
      </c>
      <c r="F6264" t="s">
        <v>7264</v>
      </c>
      <c r="G6264" t="s">
        <v>226</v>
      </c>
      <c r="H6264" t="s">
        <v>135</v>
      </c>
      <c r="I6264" t="s">
        <v>136</v>
      </c>
      <c r="J6264" t="s">
        <v>137</v>
      </c>
      <c r="K6264" t="s">
        <v>162</v>
      </c>
      <c r="L6264" t="s">
        <v>10470</v>
      </c>
      <c r="M6264" t="s">
        <v>18071</v>
      </c>
      <c r="N6264">
        <v>2.3944444439999999</v>
      </c>
      <c r="O6264">
        <v>10</v>
      </c>
      <c r="P6264">
        <v>154</v>
      </c>
      <c r="Q6264">
        <v>202</v>
      </c>
      <c r="R6264">
        <v>211</v>
      </c>
      <c r="S6264">
        <v>14</v>
      </c>
      <c r="T6264">
        <v>29</v>
      </c>
      <c r="U6264">
        <v>0</v>
      </c>
      <c r="V6264">
        <v>0</v>
      </c>
      <c r="W6264">
        <v>7.8516420871850432</v>
      </c>
      <c r="X6264">
        <v>76.958222708389442</v>
      </c>
      <c r="Y6264">
        <v>187.78733556360737</v>
      </c>
      <c r="Z6264">
        <v>291.578551980447</v>
      </c>
      <c r="AA6264">
        <v>28.883983601419075</v>
      </c>
      <c r="AB6264">
        <v>48.657993701494284</v>
      </c>
      <c r="AC6264">
        <v>0</v>
      </c>
      <c r="AD6264">
        <v>0</v>
      </c>
      <c r="AE6264">
        <v>641.71772964254228</v>
      </c>
    </row>
    <row r="6265" spans="1:31" x14ac:dyDescent="0.3">
      <c r="A6265">
        <v>2458641</v>
      </c>
      <c r="B6265">
        <v>1</v>
      </c>
      <c r="C6265" t="s">
        <v>81</v>
      </c>
      <c r="D6265" t="s">
        <v>119</v>
      </c>
      <c r="E6265" t="s">
        <v>159</v>
      </c>
      <c r="F6265" t="s">
        <v>17253</v>
      </c>
      <c r="G6265" t="s">
        <v>161</v>
      </c>
      <c r="H6265" t="s">
        <v>144</v>
      </c>
      <c r="I6265" t="s">
        <v>136</v>
      </c>
      <c r="J6265" t="s">
        <v>137</v>
      </c>
      <c r="K6265" t="s">
        <v>162</v>
      </c>
      <c r="L6265" t="s">
        <v>18072</v>
      </c>
      <c r="M6265" t="s">
        <v>18073</v>
      </c>
      <c r="N6265">
        <v>8.3166666659999997</v>
      </c>
      <c r="O6265">
        <v>0</v>
      </c>
      <c r="P6265">
        <v>138</v>
      </c>
      <c r="Q6265">
        <v>0</v>
      </c>
      <c r="R6265">
        <v>13</v>
      </c>
      <c r="S6265">
        <v>0</v>
      </c>
      <c r="T6265">
        <v>7</v>
      </c>
      <c r="U6265">
        <v>0</v>
      </c>
      <c r="V6265">
        <v>0</v>
      </c>
      <c r="W6265">
        <v>0</v>
      </c>
      <c r="X6265">
        <v>228.77179986864181</v>
      </c>
      <c r="Y6265">
        <v>0</v>
      </c>
      <c r="Z6265">
        <v>19.115856550392159</v>
      </c>
      <c r="AA6265">
        <v>0</v>
      </c>
      <c r="AB6265">
        <v>28.126784462236309</v>
      </c>
      <c r="AC6265">
        <v>0</v>
      </c>
      <c r="AD6265">
        <v>0</v>
      </c>
      <c r="AE6265">
        <v>276.01444088127027</v>
      </c>
    </row>
    <row r="6266" spans="1:31" x14ac:dyDescent="0.3">
      <c r="A6266">
        <v>2459182</v>
      </c>
      <c r="B6266">
        <v>1</v>
      </c>
      <c r="C6266" t="s">
        <v>81</v>
      </c>
      <c r="D6266" t="s">
        <v>119</v>
      </c>
      <c r="E6266" t="s">
        <v>141</v>
      </c>
      <c r="F6266" t="s">
        <v>18074</v>
      </c>
      <c r="G6266" t="s">
        <v>156</v>
      </c>
      <c r="H6266" t="s">
        <v>144</v>
      </c>
      <c r="I6266" t="s">
        <v>136</v>
      </c>
      <c r="J6266" t="s">
        <v>137</v>
      </c>
      <c r="K6266" t="s">
        <v>138</v>
      </c>
      <c r="L6266" t="s">
        <v>18075</v>
      </c>
      <c r="M6266" t="s">
        <v>18076</v>
      </c>
      <c r="N6266">
        <v>2.0819444439999999</v>
      </c>
      <c r="O6266">
        <v>0</v>
      </c>
      <c r="P6266">
        <v>0</v>
      </c>
      <c r="Q6266">
        <v>0</v>
      </c>
      <c r="R6266">
        <v>5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0</v>
      </c>
      <c r="Y6266">
        <v>0</v>
      </c>
      <c r="Z6266">
        <v>1.4815176089478117</v>
      </c>
      <c r="AA6266">
        <v>0</v>
      </c>
      <c r="AB6266">
        <v>0</v>
      </c>
      <c r="AC6266">
        <v>0</v>
      </c>
      <c r="AD6266">
        <v>0</v>
      </c>
      <c r="AE6266">
        <v>1.4815176089478117</v>
      </c>
    </row>
    <row r="6267" spans="1:31" x14ac:dyDescent="0.3">
      <c r="A6267">
        <v>2458922</v>
      </c>
      <c r="B6267">
        <v>1</v>
      </c>
      <c r="C6267" t="s">
        <v>80</v>
      </c>
      <c r="D6267" t="s">
        <v>103</v>
      </c>
      <c r="E6267" t="s">
        <v>284</v>
      </c>
      <c r="F6267" t="s">
        <v>10421</v>
      </c>
      <c r="G6267" t="s">
        <v>149</v>
      </c>
      <c r="H6267" t="s">
        <v>135</v>
      </c>
      <c r="I6267" t="s">
        <v>660</v>
      </c>
      <c r="J6267" t="s">
        <v>137</v>
      </c>
      <c r="K6267" t="s">
        <v>138</v>
      </c>
      <c r="L6267" t="s">
        <v>18077</v>
      </c>
      <c r="M6267" t="s">
        <v>18078</v>
      </c>
      <c r="N6267">
        <v>3.2569444000000003E-2</v>
      </c>
      <c r="O6267">
        <v>1</v>
      </c>
      <c r="P6267">
        <v>272</v>
      </c>
      <c r="Q6267">
        <v>4</v>
      </c>
      <c r="R6267">
        <v>51</v>
      </c>
      <c r="S6267">
        <v>42</v>
      </c>
      <c r="T6267">
        <v>81</v>
      </c>
      <c r="U6267">
        <v>27</v>
      </c>
      <c r="V6267">
        <v>0</v>
      </c>
      <c r="W6267">
        <v>3.9764484821872545E-2</v>
      </c>
      <c r="X6267">
        <v>2.6516058884294211</v>
      </c>
      <c r="Y6267">
        <v>0.86914477865628981</v>
      </c>
      <c r="Z6267">
        <v>0.94484522252371062</v>
      </c>
      <c r="AA6267">
        <v>32.651046287409308</v>
      </c>
      <c r="AB6267">
        <v>5.3778989980045102</v>
      </c>
      <c r="AC6267">
        <v>573.66261356940925</v>
      </c>
      <c r="AD6267">
        <v>0</v>
      </c>
      <c r="AE6267">
        <v>616.19691922925438</v>
      </c>
    </row>
    <row r="6268" spans="1:31" x14ac:dyDescent="0.3">
      <c r="A6268">
        <v>2458561</v>
      </c>
      <c r="B6268">
        <v>1</v>
      </c>
      <c r="C6268" t="s">
        <v>80</v>
      </c>
      <c r="D6268" t="s">
        <v>84</v>
      </c>
      <c r="E6268" t="s">
        <v>147</v>
      </c>
      <c r="F6268" t="s">
        <v>18079</v>
      </c>
      <c r="G6268" t="s">
        <v>381</v>
      </c>
      <c r="H6268" t="s">
        <v>135</v>
      </c>
      <c r="I6268" t="s">
        <v>660</v>
      </c>
      <c r="J6268" t="s">
        <v>137</v>
      </c>
      <c r="K6268" t="s">
        <v>138</v>
      </c>
      <c r="L6268" t="s">
        <v>18080</v>
      </c>
      <c r="M6268" t="s">
        <v>18081</v>
      </c>
      <c r="N6268">
        <v>4.7222219999999999E-3</v>
      </c>
      <c r="O6268">
        <v>0</v>
      </c>
      <c r="P6268">
        <v>10873</v>
      </c>
      <c r="Q6268">
        <v>0</v>
      </c>
      <c r="R6268">
        <v>0</v>
      </c>
      <c r="S6268">
        <v>3</v>
      </c>
      <c r="T6268">
        <v>722</v>
      </c>
      <c r="U6268">
        <v>0</v>
      </c>
      <c r="V6268">
        <v>0</v>
      </c>
      <c r="W6268">
        <v>0</v>
      </c>
      <c r="X6268">
        <v>17.083887624463458</v>
      </c>
      <c r="Y6268">
        <v>0</v>
      </c>
      <c r="Z6268">
        <v>0</v>
      </c>
      <c r="AA6268">
        <v>0.61418669108953683</v>
      </c>
      <c r="AB6268">
        <v>2.5464729828071944</v>
      </c>
      <c r="AC6268">
        <v>0</v>
      </c>
      <c r="AD6268">
        <v>0</v>
      </c>
      <c r="AE6268">
        <v>20.244547298360189</v>
      </c>
    </row>
    <row r="6269" spans="1:31" x14ac:dyDescent="0.3">
      <c r="A6269">
        <v>2458916</v>
      </c>
      <c r="B6269">
        <v>1</v>
      </c>
      <c r="C6269" t="s">
        <v>80</v>
      </c>
      <c r="D6269" t="s">
        <v>92</v>
      </c>
      <c r="E6269" t="s">
        <v>173</v>
      </c>
      <c r="F6269" t="s">
        <v>18082</v>
      </c>
      <c r="G6269" t="s">
        <v>175</v>
      </c>
      <c r="H6269" t="s">
        <v>144</v>
      </c>
      <c r="I6269" t="s">
        <v>136</v>
      </c>
      <c r="J6269" t="s">
        <v>137</v>
      </c>
      <c r="K6269" t="s">
        <v>138</v>
      </c>
      <c r="L6269" t="s">
        <v>18083</v>
      </c>
      <c r="M6269" t="s">
        <v>18084</v>
      </c>
      <c r="N6269">
        <v>4.1183333329999998</v>
      </c>
      <c r="O6269">
        <v>0</v>
      </c>
      <c r="P6269">
        <v>0</v>
      </c>
      <c r="Q6269">
        <v>0</v>
      </c>
      <c r="R6269">
        <v>0</v>
      </c>
      <c r="S6269">
        <v>0</v>
      </c>
      <c r="T6269">
        <v>1</v>
      </c>
      <c r="U6269">
        <v>0</v>
      </c>
      <c r="V6269">
        <v>0</v>
      </c>
      <c r="W6269">
        <v>0</v>
      </c>
      <c r="X6269">
        <v>0</v>
      </c>
      <c r="Y6269">
        <v>0</v>
      </c>
      <c r="Z6269">
        <v>0</v>
      </c>
      <c r="AA6269">
        <v>0</v>
      </c>
      <c r="AB6269">
        <v>4.5762968234759676</v>
      </c>
      <c r="AC6269">
        <v>0</v>
      </c>
      <c r="AD6269">
        <v>0</v>
      </c>
      <c r="AE6269">
        <v>4.5762968234759676</v>
      </c>
    </row>
    <row r="6270" spans="1:31" x14ac:dyDescent="0.3">
      <c r="A6270">
        <v>2458959</v>
      </c>
      <c r="B6270">
        <v>1</v>
      </c>
      <c r="C6270" t="s">
        <v>81</v>
      </c>
      <c r="D6270" t="s">
        <v>121</v>
      </c>
      <c r="E6270" t="s">
        <v>132</v>
      </c>
      <c r="F6270" t="s">
        <v>7294</v>
      </c>
      <c r="G6270" t="s">
        <v>149</v>
      </c>
      <c r="H6270" t="s">
        <v>135</v>
      </c>
      <c r="I6270" t="s">
        <v>136</v>
      </c>
      <c r="J6270" t="s">
        <v>137</v>
      </c>
      <c r="K6270" t="s">
        <v>138</v>
      </c>
      <c r="L6270" t="s">
        <v>18085</v>
      </c>
      <c r="M6270" t="s">
        <v>18086</v>
      </c>
      <c r="N6270">
        <v>0.24111111099999999</v>
      </c>
      <c r="O6270">
        <v>0</v>
      </c>
      <c r="P6270">
        <v>281</v>
      </c>
      <c r="Q6270">
        <v>4</v>
      </c>
      <c r="R6270">
        <v>37</v>
      </c>
      <c r="S6270">
        <v>6</v>
      </c>
      <c r="T6270">
        <v>15</v>
      </c>
      <c r="U6270">
        <v>0</v>
      </c>
      <c r="V6270">
        <v>0</v>
      </c>
      <c r="W6270">
        <v>0</v>
      </c>
      <c r="X6270">
        <v>8.7829564340816599</v>
      </c>
      <c r="Y6270">
        <v>0.4734276650490285</v>
      </c>
      <c r="Z6270">
        <v>2.1919673888488904</v>
      </c>
      <c r="AA6270">
        <v>7.1455047738373567</v>
      </c>
      <c r="AB6270">
        <v>4.3639849100043691</v>
      </c>
      <c r="AC6270">
        <v>0</v>
      </c>
      <c r="AD6270">
        <v>0</v>
      </c>
      <c r="AE6270">
        <v>22.957841171821304</v>
      </c>
    </row>
    <row r="6271" spans="1:31" x14ac:dyDescent="0.3">
      <c r="A6271">
        <v>2458713</v>
      </c>
      <c r="B6271">
        <v>1</v>
      </c>
      <c r="C6271" t="s">
        <v>80</v>
      </c>
      <c r="D6271" t="s">
        <v>82</v>
      </c>
      <c r="E6271" t="s">
        <v>173</v>
      </c>
      <c r="F6271" t="s">
        <v>18087</v>
      </c>
      <c r="G6271" t="s">
        <v>461</v>
      </c>
      <c r="H6271" t="s">
        <v>144</v>
      </c>
      <c r="I6271" t="s">
        <v>136</v>
      </c>
      <c r="J6271" t="s">
        <v>137</v>
      </c>
      <c r="K6271" t="s">
        <v>138</v>
      </c>
      <c r="L6271" t="s">
        <v>18088</v>
      </c>
      <c r="M6271" t="s">
        <v>18089</v>
      </c>
      <c r="N6271">
        <v>1.5008333330000001</v>
      </c>
      <c r="O6271">
        <v>0</v>
      </c>
      <c r="P6271">
        <v>0</v>
      </c>
      <c r="Q6271">
        <v>0</v>
      </c>
      <c r="R6271">
        <v>0</v>
      </c>
      <c r="S6271">
        <v>0</v>
      </c>
      <c r="T6271">
        <v>1</v>
      </c>
      <c r="U6271">
        <v>0</v>
      </c>
      <c r="V6271">
        <v>0</v>
      </c>
      <c r="W6271">
        <v>0</v>
      </c>
      <c r="X6271">
        <v>0</v>
      </c>
      <c r="Y6271">
        <v>0</v>
      </c>
      <c r="Z6271">
        <v>0</v>
      </c>
      <c r="AA6271">
        <v>0</v>
      </c>
      <c r="AB6271">
        <v>17.146024508601037</v>
      </c>
      <c r="AC6271">
        <v>0</v>
      </c>
      <c r="AD6271">
        <v>0</v>
      </c>
      <c r="AE6271">
        <v>17.146024508601037</v>
      </c>
    </row>
    <row r="6272" spans="1:31" x14ac:dyDescent="0.3">
      <c r="A6272">
        <v>2458813</v>
      </c>
      <c r="B6272">
        <v>1</v>
      </c>
      <c r="C6272" t="s">
        <v>80</v>
      </c>
      <c r="D6272" t="s">
        <v>96</v>
      </c>
      <c r="E6272" t="s">
        <v>284</v>
      </c>
      <c r="F6272" t="s">
        <v>18090</v>
      </c>
      <c r="G6272" t="s">
        <v>166</v>
      </c>
      <c r="H6272" t="s">
        <v>135</v>
      </c>
      <c r="I6272" t="s">
        <v>136</v>
      </c>
      <c r="J6272" t="s">
        <v>137</v>
      </c>
      <c r="K6272" t="s">
        <v>138</v>
      </c>
      <c r="L6272" t="s">
        <v>18091</v>
      </c>
      <c r="M6272" t="s">
        <v>18092</v>
      </c>
      <c r="N6272">
        <v>1.5888888880000001</v>
      </c>
      <c r="O6272">
        <v>0</v>
      </c>
      <c r="P6272">
        <v>167</v>
      </c>
      <c r="Q6272">
        <v>0</v>
      </c>
      <c r="R6272">
        <v>0</v>
      </c>
      <c r="S6272">
        <v>1</v>
      </c>
      <c r="T6272">
        <v>28</v>
      </c>
      <c r="U6272">
        <v>0</v>
      </c>
      <c r="V6272">
        <v>0</v>
      </c>
      <c r="W6272">
        <v>0</v>
      </c>
      <c r="X6272">
        <v>178.56285782060584</v>
      </c>
      <c r="Y6272">
        <v>0</v>
      </c>
      <c r="Z6272">
        <v>0</v>
      </c>
      <c r="AA6272">
        <v>34.678374319499284</v>
      </c>
      <c r="AB6272">
        <v>132.02084681311595</v>
      </c>
      <c r="AC6272">
        <v>0</v>
      </c>
      <c r="AD6272">
        <v>0</v>
      </c>
      <c r="AE6272">
        <v>345.26207895322108</v>
      </c>
    </row>
    <row r="6273" spans="1:31" x14ac:dyDescent="0.3">
      <c r="A6273">
        <v>2459128</v>
      </c>
      <c r="B6273">
        <v>1</v>
      </c>
      <c r="C6273" t="s">
        <v>80</v>
      </c>
      <c r="D6273" t="s">
        <v>88</v>
      </c>
      <c r="E6273" t="s">
        <v>132</v>
      </c>
      <c r="F6273" t="s">
        <v>18093</v>
      </c>
      <c r="G6273" t="s">
        <v>166</v>
      </c>
      <c r="H6273" t="s">
        <v>135</v>
      </c>
      <c r="I6273" t="s">
        <v>136</v>
      </c>
      <c r="J6273" t="s">
        <v>137</v>
      </c>
      <c r="K6273" t="s">
        <v>138</v>
      </c>
      <c r="L6273" t="s">
        <v>18094</v>
      </c>
      <c r="M6273" t="s">
        <v>18095</v>
      </c>
      <c r="N6273">
        <v>1.2069444439999999</v>
      </c>
      <c r="O6273">
        <v>0</v>
      </c>
      <c r="P6273">
        <v>876</v>
      </c>
      <c r="Q6273">
        <v>0</v>
      </c>
      <c r="R6273">
        <v>0</v>
      </c>
      <c r="S6273">
        <v>2</v>
      </c>
      <c r="T6273">
        <v>127</v>
      </c>
      <c r="U6273">
        <v>1</v>
      </c>
      <c r="V6273">
        <v>0</v>
      </c>
      <c r="W6273">
        <v>0</v>
      </c>
      <c r="X6273">
        <v>614.17509385081371</v>
      </c>
      <c r="Y6273">
        <v>0</v>
      </c>
      <c r="Z6273">
        <v>0</v>
      </c>
      <c r="AA6273">
        <v>118.56821341479966</v>
      </c>
      <c r="AB6273">
        <v>213.20054934611696</v>
      </c>
      <c r="AC6273">
        <v>29.101865875645768</v>
      </c>
      <c r="AD6273">
        <v>0</v>
      </c>
      <c r="AE6273">
        <v>975.04572248737611</v>
      </c>
    </row>
    <row r="6274" spans="1:31" x14ac:dyDescent="0.3">
      <c r="A6274">
        <v>2459148</v>
      </c>
      <c r="B6274">
        <v>1</v>
      </c>
      <c r="C6274" t="s">
        <v>80</v>
      </c>
      <c r="D6274" t="s">
        <v>83</v>
      </c>
      <c r="E6274" t="s">
        <v>173</v>
      </c>
      <c r="F6274" t="s">
        <v>18096</v>
      </c>
      <c r="G6274" t="s">
        <v>461</v>
      </c>
      <c r="H6274" t="s">
        <v>144</v>
      </c>
      <c r="I6274" t="s">
        <v>136</v>
      </c>
      <c r="J6274" t="s">
        <v>137</v>
      </c>
      <c r="K6274" t="s">
        <v>138</v>
      </c>
      <c r="L6274" t="s">
        <v>18097</v>
      </c>
      <c r="M6274" t="s">
        <v>18098</v>
      </c>
      <c r="N6274">
        <v>3.0766666659999999</v>
      </c>
      <c r="O6274">
        <v>0</v>
      </c>
      <c r="P6274">
        <v>0</v>
      </c>
      <c r="Q6274">
        <v>0</v>
      </c>
      <c r="R6274">
        <v>0</v>
      </c>
      <c r="S6274">
        <v>0</v>
      </c>
      <c r="T6274">
        <v>15</v>
      </c>
      <c r="U6274">
        <v>0</v>
      </c>
      <c r="V6274">
        <v>0</v>
      </c>
      <c r="W6274">
        <v>0</v>
      </c>
      <c r="X6274">
        <v>0</v>
      </c>
      <c r="Y6274">
        <v>0</v>
      </c>
      <c r="Z6274">
        <v>0</v>
      </c>
      <c r="AA6274">
        <v>0</v>
      </c>
      <c r="AB6274">
        <v>23.884305004527089</v>
      </c>
      <c r="AC6274">
        <v>0</v>
      </c>
      <c r="AD6274">
        <v>0</v>
      </c>
      <c r="AE6274">
        <v>23.884305004527089</v>
      </c>
    </row>
    <row r="6275" spans="1:31" x14ac:dyDescent="0.3">
      <c r="A6275">
        <v>2458587</v>
      </c>
      <c r="B6275">
        <v>1</v>
      </c>
      <c r="C6275" t="s">
        <v>80</v>
      </c>
      <c r="D6275" t="s">
        <v>82</v>
      </c>
      <c r="E6275" t="s">
        <v>169</v>
      </c>
      <c r="F6275" t="s">
        <v>18099</v>
      </c>
      <c r="G6275" t="s">
        <v>381</v>
      </c>
      <c r="H6275" t="s">
        <v>135</v>
      </c>
      <c r="I6275" t="s">
        <v>136</v>
      </c>
      <c r="J6275" t="s">
        <v>137</v>
      </c>
      <c r="K6275" t="s">
        <v>162</v>
      </c>
      <c r="L6275" t="s">
        <v>18100</v>
      </c>
      <c r="M6275" t="s">
        <v>18101</v>
      </c>
      <c r="N6275">
        <v>6.1111111000000003E-2</v>
      </c>
      <c r="O6275">
        <v>0</v>
      </c>
      <c r="P6275">
        <v>3960</v>
      </c>
      <c r="Q6275">
        <v>0</v>
      </c>
      <c r="R6275">
        <v>0</v>
      </c>
      <c r="S6275">
        <v>0</v>
      </c>
      <c r="T6275">
        <v>454</v>
      </c>
      <c r="U6275">
        <v>0</v>
      </c>
      <c r="V6275">
        <v>0</v>
      </c>
      <c r="W6275">
        <v>0</v>
      </c>
      <c r="X6275">
        <v>61.537461318786988</v>
      </c>
      <c r="Y6275">
        <v>0</v>
      </c>
      <c r="Z6275">
        <v>0</v>
      </c>
      <c r="AA6275">
        <v>0</v>
      </c>
      <c r="AB6275">
        <v>21.749656477606059</v>
      </c>
      <c r="AC6275">
        <v>0</v>
      </c>
      <c r="AD6275">
        <v>0</v>
      </c>
      <c r="AE6275">
        <v>83.287117796393048</v>
      </c>
    </row>
    <row r="6276" spans="1:31" x14ac:dyDescent="0.3">
      <c r="A6276">
        <v>2459191</v>
      </c>
      <c r="B6276">
        <v>1</v>
      </c>
      <c r="C6276" t="s">
        <v>80</v>
      </c>
      <c r="D6276" t="s">
        <v>106</v>
      </c>
      <c r="E6276" t="s">
        <v>173</v>
      </c>
      <c r="F6276" t="s">
        <v>18102</v>
      </c>
      <c r="G6276" t="s">
        <v>175</v>
      </c>
      <c r="H6276" t="s">
        <v>144</v>
      </c>
      <c r="I6276" t="s">
        <v>136</v>
      </c>
      <c r="J6276" t="s">
        <v>137</v>
      </c>
      <c r="K6276" t="s">
        <v>138</v>
      </c>
      <c r="L6276" t="s">
        <v>18103</v>
      </c>
      <c r="M6276" t="s">
        <v>18104</v>
      </c>
      <c r="N6276">
        <v>1.1133333329999999</v>
      </c>
      <c r="O6276">
        <v>0</v>
      </c>
      <c r="P6276">
        <v>8</v>
      </c>
      <c r="Q6276">
        <v>0</v>
      </c>
      <c r="R6276">
        <v>0</v>
      </c>
      <c r="S6276">
        <v>0</v>
      </c>
      <c r="T6276">
        <v>1</v>
      </c>
      <c r="U6276">
        <v>0</v>
      </c>
      <c r="V6276">
        <v>0</v>
      </c>
      <c r="W6276">
        <v>0</v>
      </c>
      <c r="X6276">
        <v>2.3600941539443681</v>
      </c>
      <c r="Y6276">
        <v>0</v>
      </c>
      <c r="Z6276">
        <v>0</v>
      </c>
      <c r="AA6276">
        <v>0</v>
      </c>
      <c r="AB6276">
        <v>0.14868568799316556</v>
      </c>
      <c r="AC6276">
        <v>0</v>
      </c>
      <c r="AD6276">
        <v>0</v>
      </c>
      <c r="AE6276">
        <v>2.5087798419375336</v>
      </c>
    </row>
    <row r="6277" spans="1:31" x14ac:dyDescent="0.3">
      <c r="A6277">
        <v>2459228</v>
      </c>
      <c r="B6277">
        <v>1</v>
      </c>
      <c r="C6277" t="s">
        <v>80</v>
      </c>
      <c r="D6277" t="s">
        <v>96</v>
      </c>
      <c r="E6277" t="s">
        <v>141</v>
      </c>
      <c r="F6277" t="s">
        <v>18105</v>
      </c>
      <c r="G6277" t="s">
        <v>143</v>
      </c>
      <c r="H6277" t="s">
        <v>144</v>
      </c>
      <c r="I6277" t="s">
        <v>136</v>
      </c>
      <c r="J6277" t="s">
        <v>137</v>
      </c>
      <c r="K6277" t="s">
        <v>138</v>
      </c>
      <c r="L6277" t="s">
        <v>18106</v>
      </c>
      <c r="M6277" t="s">
        <v>18107</v>
      </c>
      <c r="N6277">
        <v>1.3063888880000001</v>
      </c>
      <c r="O6277">
        <v>0</v>
      </c>
      <c r="P6277">
        <v>0</v>
      </c>
      <c r="Q6277">
        <v>0</v>
      </c>
      <c r="R6277">
        <v>1</v>
      </c>
      <c r="S6277">
        <v>0</v>
      </c>
      <c r="T6277">
        <v>0</v>
      </c>
      <c r="U6277">
        <v>0</v>
      </c>
      <c r="V6277">
        <v>0</v>
      </c>
      <c r="W6277">
        <v>0</v>
      </c>
      <c r="X6277">
        <v>0</v>
      </c>
      <c r="Y6277">
        <v>0</v>
      </c>
      <c r="Z6277">
        <v>0</v>
      </c>
      <c r="AA6277">
        <v>0</v>
      </c>
      <c r="AB6277">
        <v>0</v>
      </c>
      <c r="AC6277">
        <v>0</v>
      </c>
      <c r="AD6277">
        <v>0</v>
      </c>
      <c r="AE6277">
        <v>0</v>
      </c>
    </row>
    <row r="6278" spans="1:31" x14ac:dyDescent="0.3">
      <c r="A6278">
        <v>2458693</v>
      </c>
      <c r="B6278">
        <v>1</v>
      </c>
      <c r="C6278" t="s">
        <v>80</v>
      </c>
      <c r="D6278" t="s">
        <v>93</v>
      </c>
      <c r="E6278" t="s">
        <v>141</v>
      </c>
      <c r="F6278" t="s">
        <v>3081</v>
      </c>
      <c r="G6278" t="s">
        <v>226</v>
      </c>
      <c r="H6278" t="s">
        <v>144</v>
      </c>
      <c r="I6278" t="s">
        <v>136</v>
      </c>
      <c r="J6278" t="s">
        <v>137</v>
      </c>
      <c r="K6278" t="s">
        <v>162</v>
      </c>
      <c r="L6278" t="s">
        <v>18108</v>
      </c>
      <c r="M6278" t="s">
        <v>18109</v>
      </c>
      <c r="N6278">
        <v>8.3619444440000006</v>
      </c>
      <c r="O6278">
        <v>0</v>
      </c>
      <c r="P6278">
        <v>2</v>
      </c>
      <c r="Q6278">
        <v>0</v>
      </c>
      <c r="R6278">
        <v>7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3.6308183862051151</v>
      </c>
      <c r="Y6278">
        <v>0</v>
      </c>
      <c r="Z6278">
        <v>44.665068582914827</v>
      </c>
      <c r="AA6278">
        <v>0</v>
      </c>
      <c r="AB6278">
        <v>0</v>
      </c>
      <c r="AC6278">
        <v>0</v>
      </c>
      <c r="AD6278">
        <v>0</v>
      </c>
      <c r="AE6278">
        <v>48.295886969119941</v>
      </c>
    </row>
    <row r="6279" spans="1:31" x14ac:dyDescent="0.3">
      <c r="A6279">
        <v>2458710</v>
      </c>
      <c r="B6279">
        <v>1</v>
      </c>
      <c r="C6279" t="s">
        <v>80</v>
      </c>
      <c r="D6279" t="s">
        <v>107</v>
      </c>
      <c r="E6279" t="s">
        <v>159</v>
      </c>
      <c r="F6279" t="s">
        <v>18110</v>
      </c>
      <c r="G6279" t="s">
        <v>143</v>
      </c>
      <c r="H6279" t="s">
        <v>144</v>
      </c>
      <c r="I6279" t="s">
        <v>136</v>
      </c>
      <c r="J6279" t="s">
        <v>137</v>
      </c>
      <c r="K6279" t="s">
        <v>138</v>
      </c>
      <c r="L6279" t="s">
        <v>18111</v>
      </c>
      <c r="M6279" t="s">
        <v>18112</v>
      </c>
      <c r="N6279">
        <v>0.77666666600000001</v>
      </c>
      <c r="O6279">
        <v>0</v>
      </c>
      <c r="P6279">
        <v>250</v>
      </c>
      <c r="Q6279">
        <v>0</v>
      </c>
      <c r="R6279">
        <v>0</v>
      </c>
      <c r="S6279">
        <v>0</v>
      </c>
      <c r="T6279">
        <v>55</v>
      </c>
      <c r="U6279">
        <v>0</v>
      </c>
      <c r="V6279">
        <v>1</v>
      </c>
      <c r="W6279">
        <v>0</v>
      </c>
      <c r="X6279">
        <v>23.359543526260715</v>
      </c>
      <c r="Y6279">
        <v>0</v>
      </c>
      <c r="Z6279">
        <v>0</v>
      </c>
      <c r="AA6279">
        <v>0</v>
      </c>
      <c r="AB6279">
        <v>27.74866015228567</v>
      </c>
      <c r="AC6279">
        <v>0</v>
      </c>
      <c r="AD6279">
        <v>9.7607842406907146</v>
      </c>
      <c r="AE6279">
        <v>60.8689879192371</v>
      </c>
    </row>
    <row r="6280" spans="1:31" x14ac:dyDescent="0.3">
      <c r="A6280">
        <v>2458733</v>
      </c>
      <c r="B6280">
        <v>1</v>
      </c>
      <c r="C6280" t="s">
        <v>81</v>
      </c>
      <c r="D6280" t="s">
        <v>128</v>
      </c>
      <c r="E6280" t="s">
        <v>169</v>
      </c>
      <c r="F6280" t="s">
        <v>18113</v>
      </c>
      <c r="G6280" t="s">
        <v>166</v>
      </c>
      <c r="H6280" t="s">
        <v>135</v>
      </c>
      <c r="I6280" t="s">
        <v>136</v>
      </c>
      <c r="J6280" t="s">
        <v>137</v>
      </c>
      <c r="K6280" t="s">
        <v>138</v>
      </c>
      <c r="L6280" t="s">
        <v>18114</v>
      </c>
      <c r="M6280" t="s">
        <v>18115</v>
      </c>
      <c r="N6280">
        <v>1.616666666</v>
      </c>
      <c r="O6280">
        <v>0</v>
      </c>
      <c r="P6280">
        <v>2127</v>
      </c>
      <c r="Q6280">
        <v>0</v>
      </c>
      <c r="R6280">
        <v>23</v>
      </c>
      <c r="S6280">
        <v>2</v>
      </c>
      <c r="T6280">
        <v>143</v>
      </c>
      <c r="U6280">
        <v>0</v>
      </c>
      <c r="V6280">
        <v>0</v>
      </c>
      <c r="W6280">
        <v>0</v>
      </c>
      <c r="X6280">
        <v>856.78809057777983</v>
      </c>
      <c r="Y6280">
        <v>0</v>
      </c>
      <c r="Z6280">
        <v>18.36623513307471</v>
      </c>
      <c r="AA6280">
        <v>85.62837299434814</v>
      </c>
      <c r="AB6280">
        <v>359.48791818469954</v>
      </c>
      <c r="AC6280">
        <v>0</v>
      </c>
      <c r="AD6280">
        <v>0</v>
      </c>
      <c r="AE6280">
        <v>1320.2706168899022</v>
      </c>
    </row>
    <row r="6281" spans="1:31" x14ac:dyDescent="0.3">
      <c r="A6281">
        <v>2459188</v>
      </c>
      <c r="B6281">
        <v>1</v>
      </c>
      <c r="C6281" t="s">
        <v>81</v>
      </c>
      <c r="D6281" t="s">
        <v>127</v>
      </c>
      <c r="E6281" t="s">
        <v>182</v>
      </c>
      <c r="F6281" t="s">
        <v>18116</v>
      </c>
      <c r="G6281" t="s">
        <v>156</v>
      </c>
      <c r="H6281" t="s">
        <v>144</v>
      </c>
      <c r="I6281" t="s">
        <v>136</v>
      </c>
      <c r="J6281" t="s">
        <v>137</v>
      </c>
      <c r="K6281" t="s">
        <v>138</v>
      </c>
      <c r="L6281" t="s">
        <v>18117</v>
      </c>
      <c r="M6281" t="s">
        <v>18118</v>
      </c>
      <c r="N6281">
        <v>0.61305555499999997</v>
      </c>
      <c r="O6281">
        <v>0</v>
      </c>
      <c r="P6281">
        <v>77</v>
      </c>
      <c r="Q6281">
        <v>0</v>
      </c>
      <c r="R6281">
        <v>0</v>
      </c>
      <c r="S6281">
        <v>0</v>
      </c>
      <c r="T6281">
        <v>17</v>
      </c>
      <c r="U6281">
        <v>0</v>
      </c>
      <c r="V6281">
        <v>0</v>
      </c>
      <c r="W6281">
        <v>0</v>
      </c>
      <c r="X6281">
        <v>12.812986413778793</v>
      </c>
      <c r="Y6281">
        <v>0</v>
      </c>
      <c r="Z6281">
        <v>0</v>
      </c>
      <c r="AA6281">
        <v>0</v>
      </c>
      <c r="AB6281">
        <v>7.4977203921207298</v>
      </c>
      <c r="AC6281">
        <v>0</v>
      </c>
      <c r="AD6281">
        <v>0</v>
      </c>
      <c r="AE6281">
        <v>20.310706805899521</v>
      </c>
    </row>
    <row r="6282" spans="1:31" x14ac:dyDescent="0.3">
      <c r="A6282">
        <v>2458873</v>
      </c>
      <c r="B6282">
        <v>1</v>
      </c>
      <c r="C6282" t="s">
        <v>81</v>
      </c>
      <c r="D6282" t="s">
        <v>113</v>
      </c>
      <c r="E6282" t="s">
        <v>147</v>
      </c>
      <c r="F6282" t="s">
        <v>18119</v>
      </c>
      <c r="G6282" t="s">
        <v>134</v>
      </c>
      <c r="H6282" t="s">
        <v>135</v>
      </c>
      <c r="I6282" t="s">
        <v>136</v>
      </c>
      <c r="J6282" t="s">
        <v>137</v>
      </c>
      <c r="K6282" t="s">
        <v>138</v>
      </c>
      <c r="L6282" t="s">
        <v>18120</v>
      </c>
      <c r="M6282" t="s">
        <v>18121</v>
      </c>
      <c r="N6282">
        <v>1.4422222220000001</v>
      </c>
      <c r="O6282">
        <v>0</v>
      </c>
      <c r="P6282">
        <v>0</v>
      </c>
      <c r="Q6282">
        <v>0</v>
      </c>
      <c r="R6282">
        <v>11</v>
      </c>
      <c r="S6282">
        <v>0</v>
      </c>
      <c r="T6282">
        <v>1</v>
      </c>
      <c r="U6282">
        <v>0</v>
      </c>
      <c r="V6282">
        <v>0</v>
      </c>
      <c r="W6282">
        <v>0</v>
      </c>
      <c r="X6282">
        <v>0</v>
      </c>
      <c r="Y6282">
        <v>0</v>
      </c>
      <c r="Z6282">
        <v>16.706464961016152</v>
      </c>
      <c r="AA6282">
        <v>0</v>
      </c>
      <c r="AB6282">
        <v>0.95677218931995234</v>
      </c>
      <c r="AC6282">
        <v>0</v>
      </c>
      <c r="AD6282">
        <v>0</v>
      </c>
      <c r="AE6282">
        <v>17.663237150336105</v>
      </c>
    </row>
    <row r="6283" spans="1:31" x14ac:dyDescent="0.3">
      <c r="A6283">
        <v>2458919</v>
      </c>
      <c r="B6283">
        <v>1</v>
      </c>
      <c r="C6283" t="s">
        <v>80</v>
      </c>
      <c r="D6283" t="s">
        <v>93</v>
      </c>
      <c r="E6283" t="s">
        <v>159</v>
      </c>
      <c r="F6283" t="s">
        <v>18122</v>
      </c>
      <c r="G6283" t="s">
        <v>143</v>
      </c>
      <c r="H6283" t="s">
        <v>144</v>
      </c>
      <c r="I6283" t="s">
        <v>136</v>
      </c>
      <c r="J6283" t="s">
        <v>137</v>
      </c>
      <c r="K6283" t="s">
        <v>138</v>
      </c>
      <c r="L6283" t="s">
        <v>18123</v>
      </c>
      <c r="M6283" t="s">
        <v>18124</v>
      </c>
      <c r="N6283">
        <v>0.68777777699999998</v>
      </c>
      <c r="O6283">
        <v>0</v>
      </c>
      <c r="P6283">
        <v>8</v>
      </c>
      <c r="Q6283">
        <v>0</v>
      </c>
      <c r="R6283">
        <v>21</v>
      </c>
      <c r="S6283">
        <v>0</v>
      </c>
      <c r="T6283">
        <v>4</v>
      </c>
      <c r="U6283">
        <v>0</v>
      </c>
      <c r="V6283">
        <v>0</v>
      </c>
      <c r="W6283">
        <v>0</v>
      </c>
      <c r="X6283">
        <v>2.2288598652876344</v>
      </c>
      <c r="Y6283">
        <v>0</v>
      </c>
      <c r="Z6283">
        <v>24.352310032667173</v>
      </c>
      <c r="AA6283">
        <v>0</v>
      </c>
      <c r="AB6283">
        <v>0.6009487253316721</v>
      </c>
      <c r="AC6283">
        <v>0</v>
      </c>
      <c r="AD6283">
        <v>0</v>
      </c>
      <c r="AE6283">
        <v>27.182118623286481</v>
      </c>
    </row>
    <row r="6284" spans="1:31" x14ac:dyDescent="0.3">
      <c r="A6284">
        <v>2458816</v>
      </c>
      <c r="B6284">
        <v>1</v>
      </c>
      <c r="C6284" t="s">
        <v>81</v>
      </c>
      <c r="D6284" t="s">
        <v>123</v>
      </c>
      <c r="E6284" t="s">
        <v>147</v>
      </c>
      <c r="F6284" t="s">
        <v>18125</v>
      </c>
      <c r="G6284" t="s">
        <v>381</v>
      </c>
      <c r="H6284" t="s">
        <v>135</v>
      </c>
      <c r="I6284" t="s">
        <v>136</v>
      </c>
      <c r="J6284" t="s">
        <v>137</v>
      </c>
      <c r="K6284" t="s">
        <v>162</v>
      </c>
      <c r="L6284" t="s">
        <v>18126</v>
      </c>
      <c r="M6284" t="s">
        <v>18127</v>
      </c>
      <c r="N6284">
        <v>0.32777777699999999</v>
      </c>
      <c r="O6284">
        <v>0</v>
      </c>
      <c r="P6284">
        <v>233</v>
      </c>
      <c r="Q6284">
        <v>0</v>
      </c>
      <c r="R6284">
        <v>6</v>
      </c>
      <c r="S6284">
        <v>0</v>
      </c>
      <c r="T6284">
        <v>94</v>
      </c>
      <c r="U6284">
        <v>0</v>
      </c>
      <c r="V6284">
        <v>0</v>
      </c>
      <c r="W6284">
        <v>0</v>
      </c>
      <c r="X6284">
        <v>19.386139709649438</v>
      </c>
      <c r="Y6284">
        <v>0</v>
      </c>
      <c r="Z6284">
        <v>0.35502770446196913</v>
      </c>
      <c r="AA6284">
        <v>0</v>
      </c>
      <c r="AB6284">
        <v>18.390825280999756</v>
      </c>
      <c r="AC6284">
        <v>0</v>
      </c>
      <c r="AD6284">
        <v>0</v>
      </c>
      <c r="AE6284">
        <v>38.131992695111165</v>
      </c>
    </row>
    <row r="6285" spans="1:31" x14ac:dyDescent="0.3">
      <c r="A6285">
        <v>2459125</v>
      </c>
      <c r="B6285">
        <v>1</v>
      </c>
      <c r="C6285" t="s">
        <v>80</v>
      </c>
      <c r="D6285" t="s">
        <v>88</v>
      </c>
      <c r="E6285" t="s">
        <v>132</v>
      </c>
      <c r="F6285" t="s">
        <v>18128</v>
      </c>
      <c r="G6285" t="s">
        <v>149</v>
      </c>
      <c r="H6285" t="s">
        <v>135</v>
      </c>
      <c r="I6285" t="s">
        <v>660</v>
      </c>
      <c r="J6285" t="s">
        <v>137</v>
      </c>
      <c r="K6285" t="s">
        <v>138</v>
      </c>
      <c r="L6285" t="s">
        <v>18129</v>
      </c>
      <c r="M6285" t="s">
        <v>18130</v>
      </c>
      <c r="N6285">
        <v>1.7222221999999999E-2</v>
      </c>
      <c r="O6285">
        <v>0</v>
      </c>
      <c r="P6285">
        <v>0</v>
      </c>
      <c r="Q6285">
        <v>0</v>
      </c>
      <c r="R6285">
        <v>0</v>
      </c>
      <c r="S6285">
        <v>3</v>
      </c>
      <c r="T6285">
        <v>0</v>
      </c>
      <c r="U6285">
        <v>2</v>
      </c>
      <c r="V6285">
        <v>0</v>
      </c>
      <c r="W6285">
        <v>0</v>
      </c>
      <c r="X6285">
        <v>0</v>
      </c>
      <c r="Y6285">
        <v>0</v>
      </c>
      <c r="Z6285">
        <v>0</v>
      </c>
      <c r="AA6285">
        <v>0.81163440740536863</v>
      </c>
      <c r="AB6285">
        <v>0</v>
      </c>
      <c r="AC6285">
        <v>0.70828704917753149</v>
      </c>
      <c r="AD6285">
        <v>0</v>
      </c>
      <c r="AE6285">
        <v>1.5199214565829</v>
      </c>
    </row>
    <row r="6286" spans="1:31" x14ac:dyDescent="0.3">
      <c r="A6286">
        <v>2458796</v>
      </c>
      <c r="B6286">
        <v>1</v>
      </c>
      <c r="C6286" t="s">
        <v>81</v>
      </c>
      <c r="D6286" t="s">
        <v>123</v>
      </c>
      <c r="E6286" t="s">
        <v>173</v>
      </c>
      <c r="F6286" t="s">
        <v>18131</v>
      </c>
      <c r="G6286" t="s">
        <v>179</v>
      </c>
      <c r="H6286" t="s">
        <v>144</v>
      </c>
      <c r="I6286" t="s">
        <v>136</v>
      </c>
      <c r="J6286" t="s">
        <v>137</v>
      </c>
      <c r="K6286" t="s">
        <v>138</v>
      </c>
      <c r="L6286" t="s">
        <v>18132</v>
      </c>
      <c r="M6286" t="s">
        <v>18133</v>
      </c>
      <c r="N6286">
        <v>1.3816666660000001</v>
      </c>
      <c r="O6286">
        <v>0</v>
      </c>
      <c r="P6286">
        <v>2</v>
      </c>
      <c r="Q6286">
        <v>0</v>
      </c>
      <c r="R6286">
        <v>0</v>
      </c>
      <c r="S6286">
        <v>0</v>
      </c>
      <c r="T6286">
        <v>1</v>
      </c>
      <c r="U6286">
        <v>0</v>
      </c>
      <c r="V6286">
        <v>0</v>
      </c>
      <c r="W6286">
        <v>0</v>
      </c>
      <c r="X6286">
        <v>0.5980356187018514</v>
      </c>
      <c r="Y6286">
        <v>0</v>
      </c>
      <c r="Z6286">
        <v>0</v>
      </c>
      <c r="AA6286">
        <v>0</v>
      </c>
      <c r="AB6286">
        <v>0.19583437149795418</v>
      </c>
      <c r="AC6286">
        <v>0</v>
      </c>
      <c r="AD6286">
        <v>0</v>
      </c>
      <c r="AE6286">
        <v>0.79386999019980564</v>
      </c>
    </row>
    <row r="6287" spans="1:31" x14ac:dyDescent="0.3">
      <c r="A6287">
        <v>2458770</v>
      </c>
      <c r="B6287">
        <v>1</v>
      </c>
      <c r="C6287" t="s">
        <v>80</v>
      </c>
      <c r="D6287" t="s">
        <v>96</v>
      </c>
      <c r="E6287" t="s">
        <v>141</v>
      </c>
      <c r="F6287" t="s">
        <v>18134</v>
      </c>
      <c r="G6287" t="s">
        <v>8644</v>
      </c>
      <c r="H6287" t="s">
        <v>144</v>
      </c>
      <c r="I6287" t="s">
        <v>136</v>
      </c>
      <c r="J6287" t="s">
        <v>137</v>
      </c>
      <c r="K6287" t="s">
        <v>138</v>
      </c>
      <c r="L6287" t="s">
        <v>18135</v>
      </c>
      <c r="M6287" t="s">
        <v>18136</v>
      </c>
      <c r="N6287">
        <v>2.3052777770000001</v>
      </c>
      <c r="O6287">
        <v>0</v>
      </c>
      <c r="P6287">
        <v>21</v>
      </c>
      <c r="Q6287">
        <v>0</v>
      </c>
      <c r="R6287">
        <v>0</v>
      </c>
      <c r="S6287">
        <v>0</v>
      </c>
      <c r="T6287">
        <v>3</v>
      </c>
      <c r="U6287">
        <v>0</v>
      </c>
      <c r="V6287">
        <v>0</v>
      </c>
      <c r="W6287">
        <v>0</v>
      </c>
      <c r="X6287">
        <v>35.345111738109161</v>
      </c>
      <c r="Y6287">
        <v>0</v>
      </c>
      <c r="Z6287">
        <v>0</v>
      </c>
      <c r="AA6287">
        <v>0</v>
      </c>
      <c r="AB6287">
        <v>7.8825598162253261</v>
      </c>
      <c r="AC6287">
        <v>0</v>
      </c>
      <c r="AD6287">
        <v>0</v>
      </c>
      <c r="AE6287">
        <v>43.227671554334485</v>
      </c>
    </row>
    <row r="6288" spans="1:31" x14ac:dyDescent="0.3">
      <c r="A6288">
        <v>2459151</v>
      </c>
      <c r="B6288">
        <v>1</v>
      </c>
      <c r="C6288" t="s">
        <v>81</v>
      </c>
      <c r="D6288" t="s">
        <v>127</v>
      </c>
      <c r="E6288" t="s">
        <v>147</v>
      </c>
      <c r="F6288" t="s">
        <v>18137</v>
      </c>
      <c r="G6288" t="s">
        <v>134</v>
      </c>
      <c r="H6288" t="s">
        <v>135</v>
      </c>
      <c r="I6288" t="s">
        <v>136</v>
      </c>
      <c r="J6288" t="s">
        <v>137</v>
      </c>
      <c r="K6288" t="s">
        <v>138</v>
      </c>
      <c r="L6288" t="s">
        <v>18138</v>
      </c>
      <c r="M6288" t="s">
        <v>18139</v>
      </c>
      <c r="N6288">
        <v>2.622777777</v>
      </c>
      <c r="O6288">
        <v>0</v>
      </c>
      <c r="P6288">
        <v>1</v>
      </c>
      <c r="Q6288">
        <v>0</v>
      </c>
      <c r="R6288">
        <v>4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1.9407644488649785</v>
      </c>
      <c r="Y6288">
        <v>0</v>
      </c>
      <c r="Z6288">
        <v>4.9866004544542202</v>
      </c>
      <c r="AA6288">
        <v>0</v>
      </c>
      <c r="AB6288">
        <v>0</v>
      </c>
      <c r="AC6288">
        <v>0</v>
      </c>
      <c r="AD6288">
        <v>0</v>
      </c>
      <c r="AE6288">
        <v>6.9273649033191989</v>
      </c>
    </row>
    <row r="6289" spans="1:31" x14ac:dyDescent="0.3">
      <c r="A6289">
        <v>2458627</v>
      </c>
      <c r="B6289">
        <v>1</v>
      </c>
      <c r="C6289" t="s">
        <v>81</v>
      </c>
      <c r="D6289" t="s">
        <v>123</v>
      </c>
      <c r="E6289" t="s">
        <v>132</v>
      </c>
      <c r="F6289" t="s">
        <v>18140</v>
      </c>
      <c r="G6289" t="s">
        <v>149</v>
      </c>
      <c r="H6289" t="s">
        <v>135</v>
      </c>
      <c r="I6289" t="s">
        <v>136</v>
      </c>
      <c r="J6289" t="s">
        <v>137</v>
      </c>
      <c r="K6289" t="s">
        <v>138</v>
      </c>
      <c r="L6289" t="s">
        <v>18141</v>
      </c>
      <c r="M6289" t="s">
        <v>18142</v>
      </c>
      <c r="N6289">
        <v>0.70611111100000001</v>
      </c>
      <c r="O6289">
        <v>1</v>
      </c>
      <c r="P6289">
        <v>369</v>
      </c>
      <c r="Q6289">
        <v>143</v>
      </c>
      <c r="R6289">
        <v>55</v>
      </c>
      <c r="S6289">
        <v>14</v>
      </c>
      <c r="T6289">
        <v>36</v>
      </c>
      <c r="U6289">
        <v>0</v>
      </c>
      <c r="V6289">
        <v>0</v>
      </c>
      <c r="W6289">
        <v>0.1917692047343125</v>
      </c>
      <c r="X6289">
        <v>35.279009344793486</v>
      </c>
      <c r="Y6289">
        <v>105.70918261193886</v>
      </c>
      <c r="Z6289">
        <v>9.3813930987509302</v>
      </c>
      <c r="AA6289">
        <v>7.4484153693419932</v>
      </c>
      <c r="AB6289">
        <v>16.390462945433224</v>
      </c>
      <c r="AC6289">
        <v>0</v>
      </c>
      <c r="AD6289">
        <v>0</v>
      </c>
      <c r="AE6289">
        <v>174.4002325749928</v>
      </c>
    </row>
    <row r="6290" spans="1:31" x14ac:dyDescent="0.3">
      <c r="A6290">
        <v>2458833</v>
      </c>
      <c r="B6290">
        <v>1</v>
      </c>
      <c r="C6290" t="s">
        <v>80</v>
      </c>
      <c r="D6290" t="s">
        <v>96</v>
      </c>
      <c r="E6290" t="s">
        <v>173</v>
      </c>
      <c r="F6290" t="s">
        <v>18143</v>
      </c>
      <c r="G6290" t="s">
        <v>179</v>
      </c>
      <c r="H6290" t="s">
        <v>144</v>
      </c>
      <c r="I6290" t="s">
        <v>136</v>
      </c>
      <c r="J6290" t="s">
        <v>137</v>
      </c>
      <c r="K6290" t="s">
        <v>138</v>
      </c>
      <c r="L6290" t="s">
        <v>18144</v>
      </c>
      <c r="M6290" t="s">
        <v>18145</v>
      </c>
      <c r="N6290">
        <v>1.974722222</v>
      </c>
      <c r="O6290">
        <v>0</v>
      </c>
      <c r="P6290">
        <v>1</v>
      </c>
      <c r="Q6290">
        <v>0</v>
      </c>
      <c r="R6290">
        <v>0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4.3405549719343253E-2</v>
      </c>
      <c r="Y6290">
        <v>0</v>
      </c>
      <c r="Z6290">
        <v>0</v>
      </c>
      <c r="AA6290">
        <v>0</v>
      </c>
      <c r="AB6290">
        <v>0</v>
      </c>
      <c r="AC6290">
        <v>0</v>
      </c>
      <c r="AD6290">
        <v>0</v>
      </c>
      <c r="AE6290">
        <v>4.3405549719343253E-2</v>
      </c>
    </row>
    <row r="6291" spans="1:31" x14ac:dyDescent="0.3">
      <c r="A6291">
        <v>2480464</v>
      </c>
      <c r="B6291">
        <v>1</v>
      </c>
      <c r="C6291" t="s">
        <v>80</v>
      </c>
      <c r="D6291" t="s">
        <v>95</v>
      </c>
      <c r="E6291" t="s">
        <v>284</v>
      </c>
      <c r="F6291" t="s">
        <v>18146</v>
      </c>
      <c r="G6291" t="s">
        <v>149</v>
      </c>
      <c r="H6291" t="s">
        <v>135</v>
      </c>
      <c r="I6291" t="s">
        <v>136</v>
      </c>
      <c r="J6291" t="s">
        <v>137</v>
      </c>
      <c r="K6291" t="s">
        <v>138</v>
      </c>
      <c r="L6291" t="s">
        <v>18147</v>
      </c>
      <c r="M6291" t="s">
        <v>18148</v>
      </c>
      <c r="N6291">
        <v>0.42583333299999998</v>
      </c>
      <c r="O6291">
        <v>2</v>
      </c>
      <c r="P6291">
        <v>1399</v>
      </c>
      <c r="Q6291">
        <v>15</v>
      </c>
      <c r="R6291">
        <v>21</v>
      </c>
      <c r="S6291">
        <v>25</v>
      </c>
      <c r="T6291">
        <v>79</v>
      </c>
      <c r="U6291">
        <v>1</v>
      </c>
      <c r="V6291">
        <v>0</v>
      </c>
      <c r="W6291">
        <v>0.41823478455113805</v>
      </c>
      <c r="X6291">
        <v>101.01263581367216</v>
      </c>
      <c r="Y6291">
        <v>8.6261844265688321</v>
      </c>
      <c r="Z6291">
        <v>1.2726506648984466</v>
      </c>
      <c r="AA6291">
        <v>535.07896537465911</v>
      </c>
      <c r="AB6291">
        <v>12.603625494397035</v>
      </c>
      <c r="AC6291">
        <v>0.70332339463763061</v>
      </c>
      <c r="AD6291">
        <v>0</v>
      </c>
      <c r="AE6291">
        <v>659.71561995338436</v>
      </c>
    </row>
    <row r="6292" spans="1:31" x14ac:dyDescent="0.3">
      <c r="A6292">
        <v>2461480</v>
      </c>
      <c r="B6292">
        <v>1</v>
      </c>
      <c r="C6292" t="s">
        <v>80</v>
      </c>
      <c r="D6292" t="s">
        <v>82</v>
      </c>
      <c r="E6292" t="s">
        <v>159</v>
      </c>
      <c r="F6292" t="s">
        <v>18149</v>
      </c>
      <c r="G6292" t="s">
        <v>143</v>
      </c>
      <c r="H6292" t="s">
        <v>144</v>
      </c>
      <c r="I6292" t="s">
        <v>136</v>
      </c>
      <c r="J6292" t="s">
        <v>137</v>
      </c>
      <c r="K6292" t="s">
        <v>138</v>
      </c>
      <c r="L6292" t="s">
        <v>18150</v>
      </c>
      <c r="M6292" t="s">
        <v>18151</v>
      </c>
      <c r="N6292">
        <v>0.60416666600000002</v>
      </c>
      <c r="O6292">
        <v>0</v>
      </c>
      <c r="P6292">
        <v>869</v>
      </c>
      <c r="Q6292">
        <v>0</v>
      </c>
      <c r="R6292">
        <v>0</v>
      </c>
      <c r="S6292">
        <v>0</v>
      </c>
      <c r="T6292">
        <v>89</v>
      </c>
      <c r="U6292">
        <v>0</v>
      </c>
      <c r="V6292">
        <v>0</v>
      </c>
      <c r="W6292">
        <v>0</v>
      </c>
      <c r="X6292">
        <v>195.01058371494995</v>
      </c>
      <c r="Y6292">
        <v>0</v>
      </c>
      <c r="Z6292">
        <v>0</v>
      </c>
      <c r="AA6292">
        <v>0</v>
      </c>
      <c r="AB6292">
        <v>24.41237195980753</v>
      </c>
      <c r="AC6292">
        <v>0</v>
      </c>
      <c r="AD6292">
        <v>0</v>
      </c>
      <c r="AE6292">
        <v>219.42295567475747</v>
      </c>
    </row>
    <row r="6293" spans="1:31" x14ac:dyDescent="0.3">
      <c r="A6293">
        <v>2460839</v>
      </c>
      <c r="B6293">
        <v>1</v>
      </c>
      <c r="C6293" t="s">
        <v>80</v>
      </c>
      <c r="D6293" t="s">
        <v>108</v>
      </c>
      <c r="E6293" t="s">
        <v>159</v>
      </c>
      <c r="F6293" t="s">
        <v>18152</v>
      </c>
      <c r="G6293" t="s">
        <v>725</v>
      </c>
      <c r="H6293" t="s">
        <v>144</v>
      </c>
      <c r="I6293" t="s">
        <v>136</v>
      </c>
      <c r="J6293" t="s">
        <v>137</v>
      </c>
      <c r="K6293" t="s">
        <v>138</v>
      </c>
      <c r="L6293" t="s">
        <v>18153</v>
      </c>
      <c r="M6293" t="s">
        <v>18154</v>
      </c>
      <c r="N6293">
        <v>3.437777777</v>
      </c>
      <c r="O6293">
        <v>0</v>
      </c>
      <c r="P6293">
        <v>47</v>
      </c>
      <c r="Q6293">
        <v>0</v>
      </c>
      <c r="R6293">
        <v>7</v>
      </c>
      <c r="S6293">
        <v>0</v>
      </c>
      <c r="T6293">
        <v>6</v>
      </c>
      <c r="U6293">
        <v>0</v>
      </c>
      <c r="V6293">
        <v>0</v>
      </c>
      <c r="W6293">
        <v>0</v>
      </c>
      <c r="X6293">
        <v>24.188056711263435</v>
      </c>
      <c r="Y6293">
        <v>0</v>
      </c>
      <c r="Z6293">
        <v>1.8981587911513662</v>
      </c>
      <c r="AA6293">
        <v>0</v>
      </c>
      <c r="AB6293">
        <v>14.881693044566388</v>
      </c>
      <c r="AC6293">
        <v>0</v>
      </c>
      <c r="AD6293">
        <v>0</v>
      </c>
      <c r="AE6293">
        <v>40.967908546981192</v>
      </c>
    </row>
    <row r="6294" spans="1:31" x14ac:dyDescent="0.3">
      <c r="A6294">
        <v>2461526</v>
      </c>
      <c r="B6294">
        <v>1</v>
      </c>
      <c r="C6294" t="s">
        <v>80</v>
      </c>
      <c r="D6294" t="s">
        <v>101</v>
      </c>
      <c r="E6294" t="s">
        <v>173</v>
      </c>
      <c r="F6294" t="s">
        <v>10690</v>
      </c>
      <c r="G6294" t="s">
        <v>461</v>
      </c>
      <c r="H6294" t="s">
        <v>144</v>
      </c>
      <c r="I6294" t="s">
        <v>136</v>
      </c>
      <c r="J6294" t="s">
        <v>137</v>
      </c>
      <c r="K6294" t="s">
        <v>138</v>
      </c>
      <c r="L6294" t="s">
        <v>18155</v>
      </c>
      <c r="M6294" t="s">
        <v>18156</v>
      </c>
      <c r="N6294">
        <v>1.4075</v>
      </c>
      <c r="O6294">
        <v>0</v>
      </c>
      <c r="P6294">
        <v>1</v>
      </c>
      <c r="Q6294">
        <v>0</v>
      </c>
      <c r="R6294">
        <v>0</v>
      </c>
      <c r="S6294">
        <v>0</v>
      </c>
      <c r="T6294">
        <v>0</v>
      </c>
      <c r="U6294">
        <v>0</v>
      </c>
      <c r="V6294">
        <v>0</v>
      </c>
      <c r="W6294">
        <v>0</v>
      </c>
      <c r="X6294">
        <v>0.54755709424778654</v>
      </c>
      <c r="Y6294">
        <v>0</v>
      </c>
      <c r="Z6294">
        <v>0</v>
      </c>
      <c r="AA6294">
        <v>0</v>
      </c>
      <c r="AB6294">
        <v>0</v>
      </c>
      <c r="AC6294">
        <v>0</v>
      </c>
      <c r="AD6294">
        <v>0</v>
      </c>
      <c r="AE6294">
        <v>0.54755709424778654</v>
      </c>
    </row>
    <row r="6295" spans="1:31" x14ac:dyDescent="0.3">
      <c r="A6295">
        <v>2461317</v>
      </c>
      <c r="B6295">
        <v>1</v>
      </c>
      <c r="C6295" t="s">
        <v>80</v>
      </c>
      <c r="D6295" t="s">
        <v>93</v>
      </c>
      <c r="E6295" t="s">
        <v>141</v>
      </c>
      <c r="F6295" t="s">
        <v>18157</v>
      </c>
      <c r="G6295" t="s">
        <v>156</v>
      </c>
      <c r="H6295" t="s">
        <v>144</v>
      </c>
      <c r="I6295" t="s">
        <v>136</v>
      </c>
      <c r="J6295" t="s">
        <v>137</v>
      </c>
      <c r="K6295" t="s">
        <v>138</v>
      </c>
      <c r="L6295" t="s">
        <v>18158</v>
      </c>
      <c r="M6295" t="s">
        <v>18159</v>
      </c>
      <c r="N6295">
        <v>6.7522222220000003</v>
      </c>
      <c r="O6295">
        <v>0</v>
      </c>
      <c r="P6295">
        <v>1</v>
      </c>
      <c r="Q6295">
        <v>0</v>
      </c>
      <c r="R6295">
        <v>5</v>
      </c>
      <c r="S6295">
        <v>0</v>
      </c>
      <c r="T6295">
        <v>0</v>
      </c>
      <c r="U6295">
        <v>0</v>
      </c>
      <c r="V6295">
        <v>0</v>
      </c>
      <c r="W6295">
        <v>0</v>
      </c>
      <c r="X6295">
        <v>3.1362225838064597</v>
      </c>
      <c r="Y6295">
        <v>0</v>
      </c>
      <c r="Z6295">
        <v>147.27688282829649</v>
      </c>
      <c r="AA6295">
        <v>0</v>
      </c>
      <c r="AB6295">
        <v>0</v>
      </c>
      <c r="AC6295">
        <v>0</v>
      </c>
      <c r="AD6295">
        <v>0</v>
      </c>
      <c r="AE6295">
        <v>150.41310541210296</v>
      </c>
    </row>
    <row r="6296" spans="1:31" x14ac:dyDescent="0.3">
      <c r="A6296">
        <v>2460736</v>
      </c>
      <c r="B6296">
        <v>1</v>
      </c>
      <c r="C6296" t="s">
        <v>81</v>
      </c>
      <c r="D6296" t="s">
        <v>112</v>
      </c>
      <c r="E6296" t="s">
        <v>159</v>
      </c>
      <c r="F6296" t="s">
        <v>18160</v>
      </c>
      <c r="G6296" t="s">
        <v>725</v>
      </c>
      <c r="H6296" t="s">
        <v>144</v>
      </c>
      <c r="I6296" t="s">
        <v>136</v>
      </c>
      <c r="J6296" t="s">
        <v>137</v>
      </c>
      <c r="K6296" t="s">
        <v>138</v>
      </c>
      <c r="L6296" t="s">
        <v>18161</v>
      </c>
      <c r="M6296" t="s">
        <v>18162</v>
      </c>
      <c r="N6296">
        <v>3.3569444439999998</v>
      </c>
      <c r="O6296">
        <v>0</v>
      </c>
      <c r="P6296">
        <v>15</v>
      </c>
      <c r="Q6296">
        <v>0</v>
      </c>
      <c r="R6296">
        <v>21</v>
      </c>
      <c r="S6296">
        <v>0</v>
      </c>
      <c r="T6296">
        <v>0</v>
      </c>
      <c r="U6296">
        <v>0</v>
      </c>
      <c r="V6296">
        <v>0</v>
      </c>
      <c r="W6296">
        <v>0</v>
      </c>
      <c r="X6296">
        <v>1.4973315247515058</v>
      </c>
      <c r="Y6296">
        <v>0</v>
      </c>
      <c r="Z6296">
        <v>5.0799123536685844</v>
      </c>
      <c r="AA6296">
        <v>0</v>
      </c>
      <c r="AB6296">
        <v>0</v>
      </c>
      <c r="AC6296">
        <v>0</v>
      </c>
      <c r="AD6296">
        <v>0</v>
      </c>
      <c r="AE6296">
        <v>6.5772438784200897</v>
      </c>
    </row>
    <row r="6297" spans="1:31" x14ac:dyDescent="0.3">
      <c r="A6297">
        <v>2461417</v>
      </c>
      <c r="B6297">
        <v>1</v>
      </c>
      <c r="C6297" t="s">
        <v>80</v>
      </c>
      <c r="D6297" t="s">
        <v>107</v>
      </c>
      <c r="E6297" t="s">
        <v>159</v>
      </c>
      <c r="F6297" t="s">
        <v>12853</v>
      </c>
      <c r="G6297" t="s">
        <v>156</v>
      </c>
      <c r="H6297" t="s">
        <v>144</v>
      </c>
      <c r="I6297" t="s">
        <v>136</v>
      </c>
      <c r="J6297" t="s">
        <v>137</v>
      </c>
      <c r="K6297" t="s">
        <v>138</v>
      </c>
      <c r="L6297" t="s">
        <v>18163</v>
      </c>
      <c r="M6297" t="s">
        <v>18164</v>
      </c>
      <c r="N6297">
        <v>1.2322222220000001</v>
      </c>
      <c r="O6297">
        <v>0</v>
      </c>
      <c r="P6297">
        <v>368</v>
      </c>
      <c r="Q6297">
        <v>0</v>
      </c>
      <c r="R6297">
        <v>0</v>
      </c>
      <c r="S6297">
        <v>0</v>
      </c>
      <c r="T6297">
        <v>158</v>
      </c>
      <c r="U6297">
        <v>0</v>
      </c>
      <c r="V6297">
        <v>0</v>
      </c>
      <c r="W6297">
        <v>0</v>
      </c>
      <c r="X6297">
        <v>142.53916301259585</v>
      </c>
      <c r="Y6297">
        <v>0</v>
      </c>
      <c r="Z6297">
        <v>0</v>
      </c>
      <c r="AA6297">
        <v>0</v>
      </c>
      <c r="AB6297">
        <v>139.25092438129991</v>
      </c>
      <c r="AC6297">
        <v>0</v>
      </c>
      <c r="AD6297">
        <v>0</v>
      </c>
      <c r="AE6297">
        <v>281.79008739389576</v>
      </c>
    </row>
    <row r="6298" spans="1:31" x14ac:dyDescent="0.3">
      <c r="A6298">
        <v>2461025</v>
      </c>
      <c r="B6298">
        <v>1</v>
      </c>
      <c r="C6298" t="s">
        <v>80</v>
      </c>
      <c r="D6298" t="s">
        <v>107</v>
      </c>
      <c r="E6298" t="s">
        <v>173</v>
      </c>
      <c r="F6298" t="s">
        <v>18165</v>
      </c>
      <c r="G6298" t="s">
        <v>461</v>
      </c>
      <c r="H6298" t="s">
        <v>144</v>
      </c>
      <c r="I6298" t="s">
        <v>136</v>
      </c>
      <c r="J6298" t="s">
        <v>137</v>
      </c>
      <c r="K6298" t="s">
        <v>138</v>
      </c>
      <c r="L6298" t="s">
        <v>18166</v>
      </c>
      <c r="M6298" t="s">
        <v>18167</v>
      </c>
      <c r="N6298">
        <v>3.323611111</v>
      </c>
      <c r="O6298">
        <v>0</v>
      </c>
      <c r="P6298">
        <v>3</v>
      </c>
      <c r="Q6298">
        <v>0</v>
      </c>
      <c r="R6298">
        <v>0</v>
      </c>
      <c r="S6298">
        <v>0</v>
      </c>
      <c r="T6298">
        <v>0</v>
      </c>
      <c r="U6298">
        <v>0</v>
      </c>
      <c r="V6298">
        <v>0</v>
      </c>
      <c r="W6298">
        <v>0</v>
      </c>
      <c r="X6298">
        <v>1.8099509323563023</v>
      </c>
      <c r="Y6298">
        <v>0</v>
      </c>
      <c r="Z6298">
        <v>0</v>
      </c>
      <c r="AA6298">
        <v>0</v>
      </c>
      <c r="AB6298">
        <v>0</v>
      </c>
      <c r="AC6298">
        <v>0</v>
      </c>
      <c r="AD6298">
        <v>0</v>
      </c>
      <c r="AE6298">
        <v>1.8099509323563023</v>
      </c>
    </row>
    <row r="6299" spans="1:31" x14ac:dyDescent="0.3">
      <c r="A6299">
        <v>2460882</v>
      </c>
      <c r="B6299">
        <v>1</v>
      </c>
      <c r="C6299" t="s">
        <v>81</v>
      </c>
      <c r="D6299" t="s">
        <v>122</v>
      </c>
      <c r="E6299" t="s">
        <v>147</v>
      </c>
      <c r="F6299" t="s">
        <v>18168</v>
      </c>
      <c r="G6299" t="s">
        <v>134</v>
      </c>
      <c r="H6299" t="s">
        <v>135</v>
      </c>
      <c r="I6299" t="s">
        <v>136</v>
      </c>
      <c r="J6299" t="s">
        <v>137</v>
      </c>
      <c r="K6299" t="s">
        <v>138</v>
      </c>
      <c r="L6299" t="s">
        <v>18169</v>
      </c>
      <c r="M6299" t="s">
        <v>18170</v>
      </c>
      <c r="N6299">
        <v>1.9544444439999999</v>
      </c>
      <c r="O6299">
        <v>0</v>
      </c>
      <c r="P6299">
        <v>1053</v>
      </c>
      <c r="Q6299">
        <v>6</v>
      </c>
      <c r="R6299">
        <v>24</v>
      </c>
      <c r="S6299">
        <v>1</v>
      </c>
      <c r="T6299">
        <v>148</v>
      </c>
      <c r="U6299">
        <v>1</v>
      </c>
      <c r="V6299">
        <v>0</v>
      </c>
      <c r="W6299">
        <v>0</v>
      </c>
      <c r="X6299">
        <v>393.52385369142758</v>
      </c>
      <c r="Y6299">
        <v>2.2796889118267352</v>
      </c>
      <c r="Z6299">
        <v>11.444737405221041</v>
      </c>
      <c r="AA6299">
        <v>3.6495218342664333</v>
      </c>
      <c r="AB6299">
        <v>253.53362458896279</v>
      </c>
      <c r="AC6299">
        <v>7.7205974566525848</v>
      </c>
      <c r="AD6299">
        <v>0</v>
      </c>
      <c r="AE6299">
        <v>672.15202388835712</v>
      </c>
    </row>
    <row r="6300" spans="1:31" x14ac:dyDescent="0.3">
      <c r="A6300">
        <v>2461380</v>
      </c>
      <c r="B6300">
        <v>1</v>
      </c>
      <c r="C6300" t="s">
        <v>80</v>
      </c>
      <c r="D6300" t="s">
        <v>94</v>
      </c>
      <c r="E6300" t="s">
        <v>284</v>
      </c>
      <c r="F6300" t="s">
        <v>1134</v>
      </c>
      <c r="G6300" t="s">
        <v>193</v>
      </c>
      <c r="H6300" t="s">
        <v>135</v>
      </c>
      <c r="I6300" t="s">
        <v>136</v>
      </c>
      <c r="J6300" t="s">
        <v>137</v>
      </c>
      <c r="K6300" t="s">
        <v>138</v>
      </c>
      <c r="L6300" t="s">
        <v>18171</v>
      </c>
      <c r="M6300" t="s">
        <v>18172</v>
      </c>
      <c r="N6300">
        <v>2.4550000000000001</v>
      </c>
      <c r="O6300">
        <v>3</v>
      </c>
      <c r="P6300">
        <v>15</v>
      </c>
      <c r="Q6300">
        <v>48</v>
      </c>
      <c r="R6300">
        <v>25</v>
      </c>
      <c r="S6300">
        <v>11</v>
      </c>
      <c r="T6300">
        <v>4</v>
      </c>
      <c r="U6300">
        <v>0</v>
      </c>
      <c r="V6300">
        <v>0</v>
      </c>
      <c r="W6300">
        <v>6.3401819248184506</v>
      </c>
      <c r="X6300">
        <v>5.1944546760350354</v>
      </c>
      <c r="Y6300">
        <v>123.45820135487496</v>
      </c>
      <c r="Z6300">
        <v>13.019802765064046</v>
      </c>
      <c r="AA6300">
        <v>19.089957013597342</v>
      </c>
      <c r="AB6300">
        <v>6.7270693562017474</v>
      </c>
      <c r="AC6300">
        <v>0</v>
      </c>
      <c r="AD6300">
        <v>0</v>
      </c>
      <c r="AE6300">
        <v>173.82966709059158</v>
      </c>
    </row>
    <row r="6301" spans="1:31" x14ac:dyDescent="0.3">
      <c r="A6301">
        <v>2460690</v>
      </c>
      <c r="B6301">
        <v>1</v>
      </c>
      <c r="C6301" t="s">
        <v>80</v>
      </c>
      <c r="D6301" t="s">
        <v>97</v>
      </c>
      <c r="E6301" t="s">
        <v>141</v>
      </c>
      <c r="F6301" t="s">
        <v>18173</v>
      </c>
      <c r="G6301" t="s">
        <v>156</v>
      </c>
      <c r="H6301" t="s">
        <v>144</v>
      </c>
      <c r="I6301" t="s">
        <v>136</v>
      </c>
      <c r="J6301" t="s">
        <v>137</v>
      </c>
      <c r="K6301" t="s">
        <v>138</v>
      </c>
      <c r="L6301" t="s">
        <v>18174</v>
      </c>
      <c r="M6301" t="s">
        <v>18175</v>
      </c>
      <c r="N6301">
        <v>2.6872222219999999</v>
      </c>
      <c r="O6301">
        <v>0</v>
      </c>
      <c r="P6301">
        <v>1</v>
      </c>
      <c r="Q6301">
        <v>0</v>
      </c>
      <c r="R6301">
        <v>4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0.55022964092627846</v>
      </c>
      <c r="Y6301">
        <v>0</v>
      </c>
      <c r="Z6301">
        <v>1.2488706786169552</v>
      </c>
      <c r="AA6301">
        <v>0</v>
      </c>
      <c r="AB6301">
        <v>0</v>
      </c>
      <c r="AC6301">
        <v>0</v>
      </c>
      <c r="AD6301">
        <v>0</v>
      </c>
      <c r="AE6301">
        <v>1.7991003195432338</v>
      </c>
    </row>
    <row r="6302" spans="1:31" x14ac:dyDescent="0.3">
      <c r="A6302">
        <v>2460859</v>
      </c>
      <c r="B6302">
        <v>1</v>
      </c>
      <c r="C6302" t="s">
        <v>81</v>
      </c>
      <c r="D6302" t="s">
        <v>116</v>
      </c>
      <c r="E6302" t="s">
        <v>173</v>
      </c>
      <c r="F6302" t="s">
        <v>18176</v>
      </c>
      <c r="G6302" t="s">
        <v>175</v>
      </c>
      <c r="H6302" t="s">
        <v>144</v>
      </c>
      <c r="I6302" t="s">
        <v>136</v>
      </c>
      <c r="J6302" t="s">
        <v>137</v>
      </c>
      <c r="K6302" t="s">
        <v>138</v>
      </c>
      <c r="L6302" t="s">
        <v>18177</v>
      </c>
      <c r="M6302" t="s">
        <v>18178</v>
      </c>
      <c r="N6302">
        <v>0.95972222200000001</v>
      </c>
      <c r="O6302">
        <v>0</v>
      </c>
      <c r="P6302">
        <v>1</v>
      </c>
      <c r="Q6302">
        <v>0</v>
      </c>
      <c r="R6302">
        <v>0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0.24377494122986287</v>
      </c>
      <c r="Y6302">
        <v>0</v>
      </c>
      <c r="Z6302">
        <v>0</v>
      </c>
      <c r="AA6302">
        <v>0</v>
      </c>
      <c r="AB6302">
        <v>0</v>
      </c>
      <c r="AC6302">
        <v>0</v>
      </c>
      <c r="AD6302">
        <v>0</v>
      </c>
      <c r="AE6302">
        <v>0.24377494122986287</v>
      </c>
    </row>
    <row r="6303" spans="1:31" x14ac:dyDescent="0.3">
      <c r="A6303">
        <v>2461500</v>
      </c>
      <c r="B6303">
        <v>1</v>
      </c>
      <c r="C6303" t="s">
        <v>80</v>
      </c>
      <c r="D6303" t="s">
        <v>106</v>
      </c>
      <c r="E6303" t="s">
        <v>141</v>
      </c>
      <c r="F6303" t="s">
        <v>10239</v>
      </c>
      <c r="G6303" t="s">
        <v>156</v>
      </c>
      <c r="H6303" t="s">
        <v>144</v>
      </c>
      <c r="I6303" t="s">
        <v>136</v>
      </c>
      <c r="J6303" t="s">
        <v>137</v>
      </c>
      <c r="K6303" t="s">
        <v>138</v>
      </c>
      <c r="L6303" t="s">
        <v>18179</v>
      </c>
      <c r="M6303" t="s">
        <v>18180</v>
      </c>
      <c r="N6303">
        <v>0.63666666599999999</v>
      </c>
      <c r="O6303">
        <v>0</v>
      </c>
      <c r="P6303">
        <v>77</v>
      </c>
      <c r="Q6303">
        <v>0</v>
      </c>
      <c r="R6303">
        <v>0</v>
      </c>
      <c r="S6303">
        <v>0</v>
      </c>
      <c r="T6303">
        <v>3</v>
      </c>
      <c r="U6303">
        <v>0</v>
      </c>
      <c r="V6303">
        <v>0</v>
      </c>
      <c r="W6303">
        <v>0</v>
      </c>
      <c r="X6303">
        <v>10.063548125736762</v>
      </c>
      <c r="Y6303">
        <v>0</v>
      </c>
      <c r="Z6303">
        <v>0</v>
      </c>
      <c r="AA6303">
        <v>0</v>
      </c>
      <c r="AB6303">
        <v>0.65346069435169962</v>
      </c>
      <c r="AC6303">
        <v>0</v>
      </c>
      <c r="AD6303">
        <v>0</v>
      </c>
      <c r="AE6303">
        <v>10.717008820088463</v>
      </c>
    </row>
    <row r="6304" spans="1:31" x14ac:dyDescent="0.3">
      <c r="A6304">
        <v>2460381</v>
      </c>
      <c r="B6304">
        <v>1</v>
      </c>
      <c r="C6304" t="s">
        <v>80</v>
      </c>
      <c r="D6304" t="s">
        <v>85</v>
      </c>
      <c r="E6304" t="s">
        <v>141</v>
      </c>
      <c r="F6304" t="s">
        <v>10090</v>
      </c>
      <c r="G6304" t="s">
        <v>156</v>
      </c>
      <c r="H6304" t="s">
        <v>144</v>
      </c>
      <c r="I6304" t="s">
        <v>136</v>
      </c>
      <c r="J6304" t="s">
        <v>137</v>
      </c>
      <c r="K6304" t="s">
        <v>138</v>
      </c>
      <c r="L6304" t="s">
        <v>18181</v>
      </c>
      <c r="M6304" t="s">
        <v>18182</v>
      </c>
      <c r="N6304">
        <v>3.6127777769999998</v>
      </c>
      <c r="O6304">
        <v>0</v>
      </c>
      <c r="P6304">
        <v>106</v>
      </c>
      <c r="Q6304">
        <v>0</v>
      </c>
      <c r="R6304">
        <v>0</v>
      </c>
      <c r="S6304">
        <v>0</v>
      </c>
      <c r="T6304">
        <v>13</v>
      </c>
      <c r="U6304">
        <v>0</v>
      </c>
      <c r="V6304">
        <v>0</v>
      </c>
      <c r="W6304">
        <v>0</v>
      </c>
      <c r="X6304">
        <v>106.23964024040086</v>
      </c>
      <c r="Y6304">
        <v>0</v>
      </c>
      <c r="Z6304">
        <v>0</v>
      </c>
      <c r="AA6304">
        <v>0</v>
      </c>
      <c r="AB6304">
        <v>43.953878140253785</v>
      </c>
      <c r="AC6304">
        <v>0</v>
      </c>
      <c r="AD6304">
        <v>0</v>
      </c>
      <c r="AE6304">
        <v>150.19351838065464</v>
      </c>
    </row>
    <row r="6305" spans="1:31" x14ac:dyDescent="0.3">
      <c r="A6305">
        <v>2460647</v>
      </c>
      <c r="B6305">
        <v>1</v>
      </c>
      <c r="C6305" t="s">
        <v>81</v>
      </c>
      <c r="D6305" t="s">
        <v>127</v>
      </c>
      <c r="E6305" t="s">
        <v>132</v>
      </c>
      <c r="F6305" t="s">
        <v>9985</v>
      </c>
      <c r="G6305" t="s">
        <v>193</v>
      </c>
      <c r="H6305" t="s">
        <v>135</v>
      </c>
      <c r="I6305" t="s">
        <v>136</v>
      </c>
      <c r="J6305" t="s">
        <v>137</v>
      </c>
      <c r="K6305" t="s">
        <v>138</v>
      </c>
      <c r="L6305" t="s">
        <v>18183</v>
      </c>
      <c r="M6305" t="s">
        <v>18184</v>
      </c>
      <c r="N6305">
        <v>2.5794444439999999</v>
      </c>
      <c r="O6305">
        <v>0</v>
      </c>
      <c r="P6305">
        <v>3</v>
      </c>
      <c r="Q6305">
        <v>38</v>
      </c>
      <c r="R6305">
        <v>36</v>
      </c>
      <c r="S6305">
        <v>6</v>
      </c>
      <c r="T6305">
        <v>1</v>
      </c>
      <c r="U6305">
        <v>0</v>
      </c>
      <c r="V6305">
        <v>0</v>
      </c>
      <c r="W6305">
        <v>0</v>
      </c>
      <c r="X6305">
        <v>0.41665013579357202</v>
      </c>
      <c r="Y6305">
        <v>22.053941628323145</v>
      </c>
      <c r="Z6305">
        <v>21.114115725232679</v>
      </c>
      <c r="AA6305">
        <v>34.939697177404227</v>
      </c>
      <c r="AB6305">
        <v>0.39021858764619416</v>
      </c>
      <c r="AC6305">
        <v>0</v>
      </c>
      <c r="AD6305">
        <v>0</v>
      </c>
      <c r="AE6305">
        <v>78.914623254399814</v>
      </c>
    </row>
    <row r="6306" spans="1:31" x14ac:dyDescent="0.3">
      <c r="A6306">
        <v>2460404</v>
      </c>
      <c r="B6306">
        <v>1</v>
      </c>
      <c r="C6306" t="s">
        <v>81</v>
      </c>
      <c r="D6306" t="s">
        <v>115</v>
      </c>
      <c r="E6306" t="s">
        <v>132</v>
      </c>
      <c r="F6306" t="s">
        <v>18185</v>
      </c>
      <c r="G6306" t="s">
        <v>149</v>
      </c>
      <c r="H6306" t="s">
        <v>135</v>
      </c>
      <c r="I6306" t="s">
        <v>136</v>
      </c>
      <c r="J6306" t="s">
        <v>137</v>
      </c>
      <c r="K6306" t="s">
        <v>138</v>
      </c>
      <c r="L6306" t="s">
        <v>18186</v>
      </c>
      <c r="M6306" t="s">
        <v>18187</v>
      </c>
      <c r="N6306">
        <v>8.0555555000000001E-2</v>
      </c>
      <c r="O6306">
        <v>0</v>
      </c>
      <c r="P6306">
        <v>431</v>
      </c>
      <c r="Q6306">
        <v>3</v>
      </c>
      <c r="R6306">
        <v>16</v>
      </c>
      <c r="S6306">
        <v>4</v>
      </c>
      <c r="T6306">
        <v>34</v>
      </c>
      <c r="U6306">
        <v>0</v>
      </c>
      <c r="V6306">
        <v>0</v>
      </c>
      <c r="W6306">
        <v>0</v>
      </c>
      <c r="X6306">
        <v>2.6865066753913021</v>
      </c>
      <c r="Y6306">
        <v>6.0580621589430936E-2</v>
      </c>
      <c r="Z6306">
        <v>4.8409953188356405E-2</v>
      </c>
      <c r="AA6306">
        <v>0.59025442922619997</v>
      </c>
      <c r="AB6306">
        <v>0.96028184621118662</v>
      </c>
      <c r="AC6306">
        <v>0</v>
      </c>
      <c r="AD6306">
        <v>0</v>
      </c>
      <c r="AE6306">
        <v>4.3460335256064759</v>
      </c>
    </row>
    <row r="6307" spans="1:31" x14ac:dyDescent="0.3">
      <c r="A6307">
        <v>2460696</v>
      </c>
      <c r="B6307">
        <v>1</v>
      </c>
      <c r="C6307" t="s">
        <v>80</v>
      </c>
      <c r="D6307" t="s">
        <v>99</v>
      </c>
      <c r="E6307" t="s">
        <v>169</v>
      </c>
      <c r="F6307" t="s">
        <v>9282</v>
      </c>
      <c r="G6307" t="s">
        <v>149</v>
      </c>
      <c r="H6307" t="s">
        <v>135</v>
      </c>
      <c r="I6307" t="s">
        <v>136</v>
      </c>
      <c r="J6307" t="s">
        <v>137</v>
      </c>
      <c r="K6307" t="s">
        <v>138</v>
      </c>
      <c r="L6307" t="s">
        <v>18188</v>
      </c>
      <c r="M6307" t="s">
        <v>18189</v>
      </c>
      <c r="N6307">
        <v>0.51833333299999995</v>
      </c>
      <c r="O6307">
        <v>4</v>
      </c>
      <c r="P6307">
        <v>912</v>
      </c>
      <c r="Q6307">
        <v>13</v>
      </c>
      <c r="R6307">
        <v>132</v>
      </c>
      <c r="S6307">
        <v>20</v>
      </c>
      <c r="T6307">
        <v>78</v>
      </c>
      <c r="U6307">
        <v>0</v>
      </c>
      <c r="V6307">
        <v>4</v>
      </c>
      <c r="W6307">
        <v>9.785898420279036</v>
      </c>
      <c r="X6307">
        <v>85.965543857018602</v>
      </c>
      <c r="Y6307">
        <v>6.4494787527820243</v>
      </c>
      <c r="Z6307">
        <v>20.132245826878716</v>
      </c>
      <c r="AA6307">
        <v>59.622815324163717</v>
      </c>
      <c r="AB6307">
        <v>23.309948180801143</v>
      </c>
      <c r="AC6307">
        <v>0</v>
      </c>
      <c r="AD6307">
        <v>7.0729484575951282</v>
      </c>
      <c r="AE6307">
        <v>212.33887881951836</v>
      </c>
    </row>
    <row r="6308" spans="1:31" x14ac:dyDescent="0.3">
      <c r="A6308">
        <v>2461357</v>
      </c>
      <c r="B6308">
        <v>1</v>
      </c>
      <c r="C6308" t="s">
        <v>80</v>
      </c>
      <c r="D6308" t="s">
        <v>105</v>
      </c>
      <c r="E6308" t="s">
        <v>141</v>
      </c>
      <c r="F6308" t="s">
        <v>18190</v>
      </c>
      <c r="G6308" t="s">
        <v>143</v>
      </c>
      <c r="H6308" t="s">
        <v>144</v>
      </c>
      <c r="I6308" t="s">
        <v>136</v>
      </c>
      <c r="J6308" t="s">
        <v>137</v>
      </c>
      <c r="K6308" t="s">
        <v>138</v>
      </c>
      <c r="L6308" t="s">
        <v>18191</v>
      </c>
      <c r="M6308" t="s">
        <v>18192</v>
      </c>
      <c r="N6308">
        <v>0.97611111100000003</v>
      </c>
      <c r="O6308">
        <v>0</v>
      </c>
      <c r="P6308">
        <v>157</v>
      </c>
      <c r="Q6308">
        <v>0</v>
      </c>
      <c r="R6308">
        <v>0</v>
      </c>
      <c r="S6308">
        <v>0</v>
      </c>
      <c r="T6308">
        <v>8</v>
      </c>
      <c r="U6308">
        <v>0</v>
      </c>
      <c r="V6308">
        <v>0</v>
      </c>
      <c r="W6308">
        <v>0</v>
      </c>
      <c r="X6308">
        <v>60.705308278073431</v>
      </c>
      <c r="Y6308">
        <v>0</v>
      </c>
      <c r="Z6308">
        <v>0</v>
      </c>
      <c r="AA6308">
        <v>0</v>
      </c>
      <c r="AB6308">
        <v>7.5825418872151467</v>
      </c>
      <c r="AC6308">
        <v>0</v>
      </c>
      <c r="AD6308">
        <v>0</v>
      </c>
      <c r="AE6308">
        <v>68.287850165288575</v>
      </c>
    </row>
    <row r="6309" spans="1:31" x14ac:dyDescent="0.3">
      <c r="A6309">
        <v>2480441</v>
      </c>
      <c r="B6309">
        <v>1</v>
      </c>
      <c r="C6309" t="s">
        <v>80</v>
      </c>
      <c r="D6309" t="s">
        <v>105</v>
      </c>
      <c r="E6309" t="s">
        <v>132</v>
      </c>
      <c r="F6309" t="s">
        <v>18193</v>
      </c>
      <c r="G6309" t="s">
        <v>149</v>
      </c>
      <c r="H6309" t="s">
        <v>135</v>
      </c>
      <c r="I6309" t="s">
        <v>136</v>
      </c>
      <c r="J6309" t="s">
        <v>137</v>
      </c>
      <c r="K6309" t="s">
        <v>138</v>
      </c>
      <c r="L6309" t="s">
        <v>18194</v>
      </c>
      <c r="M6309" t="s">
        <v>18195</v>
      </c>
      <c r="N6309">
        <v>6.4</v>
      </c>
      <c r="O6309">
        <v>0</v>
      </c>
      <c r="P6309">
        <v>0</v>
      </c>
      <c r="Q6309">
        <v>0</v>
      </c>
      <c r="R6309">
        <v>0</v>
      </c>
      <c r="S6309">
        <v>5</v>
      </c>
      <c r="T6309">
        <v>0</v>
      </c>
      <c r="U6309">
        <v>0</v>
      </c>
      <c r="V6309">
        <v>0</v>
      </c>
      <c r="W6309">
        <v>0</v>
      </c>
      <c r="X6309">
        <v>0</v>
      </c>
      <c r="Y6309">
        <v>0</v>
      </c>
      <c r="Z6309">
        <v>0</v>
      </c>
      <c r="AA6309">
        <v>0</v>
      </c>
      <c r="AB6309">
        <v>0</v>
      </c>
      <c r="AC6309">
        <v>0</v>
      </c>
      <c r="AD6309">
        <v>0</v>
      </c>
      <c r="AE6309">
        <v>0</v>
      </c>
    </row>
    <row r="6310" spans="1:31" x14ac:dyDescent="0.3">
      <c r="A6310">
        <v>2460816</v>
      </c>
      <c r="B6310">
        <v>1</v>
      </c>
      <c r="C6310" t="s">
        <v>81</v>
      </c>
      <c r="D6310" t="s">
        <v>122</v>
      </c>
      <c r="E6310" t="s">
        <v>141</v>
      </c>
      <c r="F6310" t="s">
        <v>18196</v>
      </c>
      <c r="G6310" t="s">
        <v>143</v>
      </c>
      <c r="H6310" t="s">
        <v>144</v>
      </c>
      <c r="I6310" t="s">
        <v>136</v>
      </c>
      <c r="J6310" t="s">
        <v>137</v>
      </c>
      <c r="K6310" t="s">
        <v>138</v>
      </c>
      <c r="L6310" t="s">
        <v>18197</v>
      </c>
      <c r="M6310" t="s">
        <v>18198</v>
      </c>
      <c r="N6310">
        <v>3.565555555</v>
      </c>
      <c r="O6310">
        <v>0</v>
      </c>
      <c r="P6310">
        <v>120</v>
      </c>
      <c r="Q6310">
        <v>0</v>
      </c>
      <c r="R6310">
        <v>1</v>
      </c>
      <c r="S6310">
        <v>0</v>
      </c>
      <c r="T6310">
        <v>14</v>
      </c>
      <c r="U6310">
        <v>0</v>
      </c>
      <c r="V6310">
        <v>0</v>
      </c>
      <c r="W6310">
        <v>0</v>
      </c>
      <c r="X6310">
        <v>132.57931987547275</v>
      </c>
      <c r="Y6310">
        <v>0</v>
      </c>
      <c r="Z6310">
        <v>0</v>
      </c>
      <c r="AA6310">
        <v>0</v>
      </c>
      <c r="AB6310">
        <v>69.881341510664299</v>
      </c>
      <c r="AC6310">
        <v>0</v>
      </c>
      <c r="AD6310">
        <v>0</v>
      </c>
      <c r="AE6310">
        <v>202.46066138613705</v>
      </c>
    </row>
    <row r="6311" spans="1:31" x14ac:dyDescent="0.3">
      <c r="A6311">
        <v>2460567</v>
      </c>
      <c r="B6311">
        <v>1</v>
      </c>
      <c r="C6311" t="s">
        <v>80</v>
      </c>
      <c r="D6311" t="s">
        <v>106</v>
      </c>
      <c r="E6311" t="s">
        <v>132</v>
      </c>
      <c r="F6311" t="s">
        <v>1630</v>
      </c>
      <c r="G6311" t="s">
        <v>149</v>
      </c>
      <c r="H6311" t="s">
        <v>135</v>
      </c>
      <c r="I6311" t="s">
        <v>136</v>
      </c>
      <c r="J6311" t="s">
        <v>137</v>
      </c>
      <c r="K6311" t="s">
        <v>138</v>
      </c>
      <c r="L6311" t="s">
        <v>18199</v>
      </c>
      <c r="M6311" t="s">
        <v>18200</v>
      </c>
      <c r="N6311">
        <v>1.384166666</v>
      </c>
      <c r="O6311">
        <v>0</v>
      </c>
      <c r="P6311">
        <v>234</v>
      </c>
      <c r="Q6311">
        <v>0</v>
      </c>
      <c r="R6311">
        <v>15</v>
      </c>
      <c r="S6311">
        <v>0</v>
      </c>
      <c r="T6311">
        <v>29</v>
      </c>
      <c r="U6311">
        <v>0</v>
      </c>
      <c r="V6311">
        <v>0</v>
      </c>
      <c r="W6311">
        <v>0</v>
      </c>
      <c r="X6311">
        <v>87.675757573027809</v>
      </c>
      <c r="Y6311">
        <v>0</v>
      </c>
      <c r="Z6311">
        <v>4.1793862952013079</v>
      </c>
      <c r="AA6311">
        <v>0</v>
      </c>
      <c r="AB6311">
        <v>31.818791809678224</v>
      </c>
      <c r="AC6311">
        <v>0</v>
      </c>
      <c r="AD6311">
        <v>0</v>
      </c>
      <c r="AE6311">
        <v>123.67393567790734</v>
      </c>
    </row>
    <row r="6312" spans="1:31" x14ac:dyDescent="0.3">
      <c r="A6312">
        <v>2460318</v>
      </c>
      <c r="B6312">
        <v>1</v>
      </c>
      <c r="C6312" t="s">
        <v>80</v>
      </c>
      <c r="D6312" t="s">
        <v>99</v>
      </c>
      <c r="E6312" t="s">
        <v>169</v>
      </c>
      <c r="F6312" t="s">
        <v>1644</v>
      </c>
      <c r="G6312" t="s">
        <v>149</v>
      </c>
      <c r="H6312" t="s">
        <v>135</v>
      </c>
      <c r="I6312" t="s">
        <v>136</v>
      </c>
      <c r="J6312" t="s">
        <v>137</v>
      </c>
      <c r="K6312" t="s">
        <v>138</v>
      </c>
      <c r="L6312" t="s">
        <v>18201</v>
      </c>
      <c r="M6312" t="s">
        <v>18202</v>
      </c>
      <c r="N6312">
        <v>0.57861111099999996</v>
      </c>
      <c r="O6312">
        <v>4</v>
      </c>
      <c r="P6312">
        <v>577</v>
      </c>
      <c r="Q6312">
        <v>1</v>
      </c>
      <c r="R6312">
        <v>39</v>
      </c>
      <c r="S6312">
        <v>2</v>
      </c>
      <c r="T6312">
        <v>73</v>
      </c>
      <c r="U6312">
        <v>0</v>
      </c>
      <c r="V6312">
        <v>0</v>
      </c>
      <c r="W6312">
        <v>21.692379745951129</v>
      </c>
      <c r="X6312">
        <v>63.236865269026502</v>
      </c>
      <c r="Y6312">
        <v>0.19321405880536816</v>
      </c>
      <c r="Z6312">
        <v>2.5896774878369877</v>
      </c>
      <c r="AA6312">
        <v>21.46114340569051</v>
      </c>
      <c r="AB6312">
        <v>17.319136377370789</v>
      </c>
      <c r="AC6312">
        <v>0</v>
      </c>
      <c r="AD6312">
        <v>0</v>
      </c>
      <c r="AE6312">
        <v>126.49241634468129</v>
      </c>
    </row>
    <row r="6313" spans="1:31" x14ac:dyDescent="0.3">
      <c r="A6313">
        <v>2461337</v>
      </c>
      <c r="B6313">
        <v>1</v>
      </c>
      <c r="C6313" t="s">
        <v>81</v>
      </c>
      <c r="D6313" t="s">
        <v>112</v>
      </c>
      <c r="E6313" t="s">
        <v>147</v>
      </c>
      <c r="F6313" t="s">
        <v>18203</v>
      </c>
      <c r="G6313" t="s">
        <v>149</v>
      </c>
      <c r="H6313" t="s">
        <v>135</v>
      </c>
      <c r="I6313" t="s">
        <v>136</v>
      </c>
      <c r="J6313" t="s">
        <v>137</v>
      </c>
      <c r="K6313" t="s">
        <v>138</v>
      </c>
      <c r="L6313" t="s">
        <v>18204</v>
      </c>
      <c r="M6313" t="s">
        <v>18205</v>
      </c>
      <c r="N6313">
        <v>4.5127777770000002</v>
      </c>
      <c r="O6313">
        <v>0</v>
      </c>
      <c r="P6313">
        <v>878</v>
      </c>
      <c r="Q6313">
        <v>112</v>
      </c>
      <c r="R6313">
        <v>65</v>
      </c>
      <c r="S6313">
        <v>20</v>
      </c>
      <c r="T6313">
        <v>113</v>
      </c>
      <c r="U6313">
        <v>6</v>
      </c>
      <c r="V6313">
        <v>0</v>
      </c>
      <c r="W6313">
        <v>0</v>
      </c>
      <c r="X6313">
        <v>712.20814163612886</v>
      </c>
      <c r="Y6313">
        <v>172.14020548615545</v>
      </c>
      <c r="Z6313">
        <v>77.405232790315438</v>
      </c>
      <c r="AA6313">
        <v>327.33799155295537</v>
      </c>
      <c r="AB6313">
        <v>179.60181210915738</v>
      </c>
      <c r="AC6313">
        <v>1228.846916954587</v>
      </c>
      <c r="AD6313">
        <v>0</v>
      </c>
      <c r="AE6313">
        <v>2697.5403005292992</v>
      </c>
    </row>
    <row r="6314" spans="1:31" x14ac:dyDescent="0.3">
      <c r="A6314">
        <v>2460710</v>
      </c>
      <c r="B6314">
        <v>1</v>
      </c>
      <c r="C6314" t="s">
        <v>80</v>
      </c>
      <c r="D6314" t="s">
        <v>96</v>
      </c>
      <c r="E6314" t="s">
        <v>141</v>
      </c>
      <c r="F6314" t="s">
        <v>18206</v>
      </c>
      <c r="G6314" t="s">
        <v>200</v>
      </c>
      <c r="H6314" t="s">
        <v>144</v>
      </c>
      <c r="I6314" t="s">
        <v>136</v>
      </c>
      <c r="J6314" t="s">
        <v>137</v>
      </c>
      <c r="K6314" t="s">
        <v>138</v>
      </c>
      <c r="L6314" t="s">
        <v>18207</v>
      </c>
      <c r="M6314" t="s">
        <v>18208</v>
      </c>
      <c r="N6314">
        <v>4.3444444439999996</v>
      </c>
      <c r="O6314">
        <v>0</v>
      </c>
      <c r="P6314">
        <v>88</v>
      </c>
      <c r="Q6314">
        <v>0</v>
      </c>
      <c r="R6314">
        <v>0</v>
      </c>
      <c r="S6314">
        <v>0</v>
      </c>
      <c r="T6314">
        <v>3</v>
      </c>
      <c r="U6314">
        <v>0</v>
      </c>
      <c r="V6314">
        <v>0</v>
      </c>
      <c r="W6314">
        <v>0</v>
      </c>
      <c r="X6314">
        <v>110.16602924925354</v>
      </c>
      <c r="Y6314">
        <v>0</v>
      </c>
      <c r="Z6314">
        <v>0</v>
      </c>
      <c r="AA6314">
        <v>0</v>
      </c>
      <c r="AB6314">
        <v>9.9587078079030054</v>
      </c>
      <c r="AC6314">
        <v>0</v>
      </c>
      <c r="AD6314">
        <v>0</v>
      </c>
      <c r="AE6314">
        <v>120.12473705715655</v>
      </c>
    </row>
    <row r="6315" spans="1:31" x14ac:dyDescent="0.3">
      <c r="A6315">
        <v>2460945</v>
      </c>
      <c r="B6315">
        <v>1</v>
      </c>
      <c r="C6315" t="s">
        <v>81</v>
      </c>
      <c r="D6315" t="s">
        <v>113</v>
      </c>
      <c r="E6315" t="s">
        <v>169</v>
      </c>
      <c r="F6315" t="s">
        <v>18209</v>
      </c>
      <c r="G6315" t="s">
        <v>134</v>
      </c>
      <c r="H6315" t="s">
        <v>135</v>
      </c>
      <c r="I6315" t="s">
        <v>136</v>
      </c>
      <c r="J6315" t="s">
        <v>137</v>
      </c>
      <c r="K6315" t="s">
        <v>138</v>
      </c>
      <c r="L6315" t="s">
        <v>18210</v>
      </c>
      <c r="M6315" t="s">
        <v>18211</v>
      </c>
      <c r="N6315">
        <v>4.7083333329999997</v>
      </c>
      <c r="O6315">
        <v>0</v>
      </c>
      <c r="P6315">
        <v>43</v>
      </c>
      <c r="Q6315">
        <v>0</v>
      </c>
      <c r="R6315">
        <v>4</v>
      </c>
      <c r="S6315">
        <v>0</v>
      </c>
      <c r="T6315">
        <v>5</v>
      </c>
      <c r="U6315">
        <v>0</v>
      </c>
      <c r="V6315">
        <v>0</v>
      </c>
      <c r="W6315">
        <v>0</v>
      </c>
      <c r="X6315">
        <v>35.592237164404985</v>
      </c>
      <c r="Y6315">
        <v>0</v>
      </c>
      <c r="Z6315">
        <v>3.147756972323466</v>
      </c>
      <c r="AA6315">
        <v>0</v>
      </c>
      <c r="AB6315">
        <v>19.665059137823132</v>
      </c>
      <c r="AC6315">
        <v>0</v>
      </c>
      <c r="AD6315">
        <v>0</v>
      </c>
      <c r="AE6315">
        <v>58.405053274551577</v>
      </c>
    </row>
    <row r="6316" spans="1:31" x14ac:dyDescent="0.3">
      <c r="A6316">
        <v>2460959</v>
      </c>
      <c r="B6316">
        <v>1</v>
      </c>
      <c r="C6316" t="s">
        <v>81</v>
      </c>
      <c r="D6316" t="s">
        <v>124</v>
      </c>
      <c r="E6316" t="s">
        <v>173</v>
      </c>
      <c r="F6316" t="s">
        <v>18212</v>
      </c>
      <c r="G6316" t="s">
        <v>175</v>
      </c>
      <c r="H6316" t="s">
        <v>144</v>
      </c>
      <c r="I6316" t="s">
        <v>136</v>
      </c>
      <c r="J6316" t="s">
        <v>137</v>
      </c>
      <c r="K6316" t="s">
        <v>138</v>
      </c>
      <c r="L6316" t="s">
        <v>18213</v>
      </c>
      <c r="M6316" t="s">
        <v>18214</v>
      </c>
      <c r="N6316">
        <v>2.2961111110000001</v>
      </c>
      <c r="O6316">
        <v>0</v>
      </c>
      <c r="P6316">
        <v>2</v>
      </c>
      <c r="Q6316">
        <v>0</v>
      </c>
      <c r="R6316">
        <v>1</v>
      </c>
      <c r="S6316">
        <v>0</v>
      </c>
      <c r="T6316">
        <v>0</v>
      </c>
      <c r="U6316">
        <v>0</v>
      </c>
      <c r="V6316">
        <v>0</v>
      </c>
      <c r="W6316">
        <v>0</v>
      </c>
      <c r="X6316">
        <v>2.2777753617027203</v>
      </c>
      <c r="Y6316">
        <v>0</v>
      </c>
      <c r="Z6316">
        <v>17.039078376862829</v>
      </c>
      <c r="AA6316">
        <v>0</v>
      </c>
      <c r="AB6316">
        <v>0</v>
      </c>
      <c r="AC6316">
        <v>0</v>
      </c>
      <c r="AD6316">
        <v>0</v>
      </c>
      <c r="AE6316">
        <v>19.316853738565548</v>
      </c>
    </row>
    <row r="6317" spans="1:31" x14ac:dyDescent="0.3">
      <c r="A6317">
        <v>2460653</v>
      </c>
      <c r="B6317">
        <v>1</v>
      </c>
      <c r="C6317" t="s">
        <v>81</v>
      </c>
      <c r="D6317" t="s">
        <v>113</v>
      </c>
      <c r="E6317" t="s">
        <v>173</v>
      </c>
      <c r="F6317" t="s">
        <v>18215</v>
      </c>
      <c r="G6317" t="s">
        <v>175</v>
      </c>
      <c r="H6317" t="s">
        <v>144</v>
      </c>
      <c r="I6317" t="s">
        <v>136</v>
      </c>
      <c r="J6317" t="s">
        <v>137</v>
      </c>
      <c r="K6317" t="s">
        <v>138</v>
      </c>
      <c r="L6317" t="s">
        <v>18216</v>
      </c>
      <c r="M6317" t="s">
        <v>18217</v>
      </c>
      <c r="N6317">
        <v>1.611111111</v>
      </c>
      <c r="O6317">
        <v>0</v>
      </c>
      <c r="P6317">
        <v>1</v>
      </c>
      <c r="Q6317">
        <v>0</v>
      </c>
      <c r="R6317">
        <v>0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7.8287668987783776E-2</v>
      </c>
      <c r="Y6317">
        <v>0</v>
      </c>
      <c r="Z6317">
        <v>0</v>
      </c>
      <c r="AA6317">
        <v>0</v>
      </c>
      <c r="AB6317">
        <v>0</v>
      </c>
      <c r="AC6317">
        <v>0</v>
      </c>
      <c r="AD6317">
        <v>0</v>
      </c>
      <c r="AE6317">
        <v>7.8287668987783776E-2</v>
      </c>
    </row>
    <row r="6318" spans="1:31" x14ac:dyDescent="0.3">
      <c r="A6318">
        <v>2461400</v>
      </c>
      <c r="B6318">
        <v>1</v>
      </c>
      <c r="C6318" t="s">
        <v>80</v>
      </c>
      <c r="D6318" t="s">
        <v>103</v>
      </c>
      <c r="E6318" t="s">
        <v>173</v>
      </c>
      <c r="F6318" t="s">
        <v>18218</v>
      </c>
      <c r="G6318" t="s">
        <v>175</v>
      </c>
      <c r="H6318" t="s">
        <v>144</v>
      </c>
      <c r="I6318" t="s">
        <v>136</v>
      </c>
      <c r="J6318" t="s">
        <v>137</v>
      </c>
      <c r="K6318" t="s">
        <v>138</v>
      </c>
      <c r="L6318" t="s">
        <v>18219</v>
      </c>
      <c r="M6318" t="s">
        <v>18220</v>
      </c>
      <c r="N6318">
        <v>3.2894444439999999</v>
      </c>
      <c r="O6318">
        <v>0</v>
      </c>
      <c r="P6318">
        <v>1</v>
      </c>
      <c r="Q6318">
        <v>0</v>
      </c>
      <c r="R6318">
        <v>0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2.9126747540200402</v>
      </c>
      <c r="Y6318">
        <v>0</v>
      </c>
      <c r="Z6318">
        <v>0</v>
      </c>
      <c r="AA6318">
        <v>0</v>
      </c>
      <c r="AB6318">
        <v>0</v>
      </c>
      <c r="AC6318">
        <v>0</v>
      </c>
      <c r="AD6318">
        <v>0</v>
      </c>
      <c r="AE6318">
        <v>2.9126747540200402</v>
      </c>
    </row>
    <row r="6319" spans="1:31" x14ac:dyDescent="0.3">
      <c r="A6319">
        <v>2461251</v>
      </c>
      <c r="B6319">
        <v>1</v>
      </c>
      <c r="C6319" t="s">
        <v>81</v>
      </c>
      <c r="D6319" t="s">
        <v>125</v>
      </c>
      <c r="E6319" t="s">
        <v>132</v>
      </c>
      <c r="F6319" t="s">
        <v>18221</v>
      </c>
      <c r="G6319" t="s">
        <v>149</v>
      </c>
      <c r="H6319" t="s">
        <v>135</v>
      </c>
      <c r="I6319" t="s">
        <v>136</v>
      </c>
      <c r="J6319" t="s">
        <v>137</v>
      </c>
      <c r="K6319" t="s">
        <v>138</v>
      </c>
      <c r="L6319" t="s">
        <v>18222</v>
      </c>
      <c r="M6319" t="s">
        <v>18223</v>
      </c>
      <c r="N6319">
        <v>0.21</v>
      </c>
      <c r="O6319">
        <v>0</v>
      </c>
      <c r="P6319">
        <v>335</v>
      </c>
      <c r="Q6319">
        <v>2</v>
      </c>
      <c r="R6319">
        <v>3</v>
      </c>
      <c r="S6319">
        <v>3</v>
      </c>
      <c r="T6319">
        <v>16</v>
      </c>
      <c r="U6319">
        <v>0</v>
      </c>
      <c r="V6319">
        <v>0</v>
      </c>
      <c r="W6319">
        <v>0</v>
      </c>
      <c r="X6319">
        <v>6.960329332857027</v>
      </c>
      <c r="Y6319">
        <v>2.4761653746007846</v>
      </c>
      <c r="Z6319">
        <v>1.9634975095026635E-2</v>
      </c>
      <c r="AA6319">
        <v>0.49852383100525804</v>
      </c>
      <c r="AB6319">
        <v>1.4718831004033979</v>
      </c>
      <c r="AC6319">
        <v>0</v>
      </c>
      <c r="AD6319">
        <v>0</v>
      </c>
      <c r="AE6319">
        <v>11.426536613961494</v>
      </c>
    </row>
    <row r="6320" spans="1:31" x14ac:dyDescent="0.3">
      <c r="A6320">
        <v>2460361</v>
      </c>
      <c r="B6320">
        <v>1</v>
      </c>
      <c r="C6320" t="s">
        <v>80</v>
      </c>
      <c r="D6320" t="s">
        <v>94</v>
      </c>
      <c r="E6320" t="s">
        <v>284</v>
      </c>
      <c r="F6320" t="s">
        <v>18224</v>
      </c>
      <c r="G6320" t="s">
        <v>149</v>
      </c>
      <c r="H6320" t="s">
        <v>135</v>
      </c>
      <c r="I6320" t="s">
        <v>136</v>
      </c>
      <c r="J6320" t="s">
        <v>137</v>
      </c>
      <c r="K6320" t="s">
        <v>138</v>
      </c>
      <c r="L6320" t="s">
        <v>18225</v>
      </c>
      <c r="M6320" t="s">
        <v>18226</v>
      </c>
      <c r="N6320">
        <v>0.258611111</v>
      </c>
      <c r="O6320">
        <v>0</v>
      </c>
      <c r="P6320">
        <v>10880</v>
      </c>
      <c r="Q6320">
        <v>16</v>
      </c>
      <c r="R6320">
        <v>186</v>
      </c>
      <c r="S6320">
        <v>42</v>
      </c>
      <c r="T6320">
        <v>876</v>
      </c>
      <c r="U6320">
        <v>1</v>
      </c>
      <c r="V6320">
        <v>1</v>
      </c>
      <c r="W6320">
        <v>0</v>
      </c>
      <c r="X6320">
        <v>695.67593722054926</v>
      </c>
      <c r="Y6320">
        <v>3.5808202855540454</v>
      </c>
      <c r="Z6320">
        <v>9.3226725377932489</v>
      </c>
      <c r="AA6320">
        <v>63.250741014535059</v>
      </c>
      <c r="AB6320">
        <v>187.6228923300159</v>
      </c>
      <c r="AC6320">
        <v>19.114753500162436</v>
      </c>
      <c r="AD6320">
        <v>3.1074307856734817</v>
      </c>
      <c r="AE6320">
        <v>981.67524767428347</v>
      </c>
    </row>
    <row r="6321" spans="1:31" x14ac:dyDescent="0.3">
      <c r="A6321">
        <v>2461443</v>
      </c>
      <c r="B6321">
        <v>1</v>
      </c>
      <c r="C6321" t="s">
        <v>80</v>
      </c>
      <c r="D6321" t="s">
        <v>92</v>
      </c>
      <c r="E6321" t="s">
        <v>141</v>
      </c>
      <c r="F6321" t="s">
        <v>18227</v>
      </c>
      <c r="G6321" t="s">
        <v>200</v>
      </c>
      <c r="H6321" t="s">
        <v>144</v>
      </c>
      <c r="I6321" t="s">
        <v>136</v>
      </c>
      <c r="J6321" t="s">
        <v>137</v>
      </c>
      <c r="K6321" t="s">
        <v>138</v>
      </c>
      <c r="L6321" t="s">
        <v>18228</v>
      </c>
      <c r="M6321" t="s">
        <v>18229</v>
      </c>
      <c r="N6321">
        <v>1.5249999999999999</v>
      </c>
      <c r="O6321">
        <v>0</v>
      </c>
      <c r="P6321">
        <v>27</v>
      </c>
      <c r="Q6321">
        <v>0</v>
      </c>
      <c r="R6321">
        <v>0</v>
      </c>
      <c r="S6321">
        <v>0</v>
      </c>
      <c r="T6321">
        <v>3</v>
      </c>
      <c r="U6321">
        <v>0</v>
      </c>
      <c r="V6321">
        <v>0</v>
      </c>
      <c r="W6321">
        <v>0</v>
      </c>
      <c r="X6321">
        <v>13.308245285975614</v>
      </c>
      <c r="Y6321">
        <v>0</v>
      </c>
      <c r="Z6321">
        <v>0</v>
      </c>
      <c r="AA6321">
        <v>0</v>
      </c>
      <c r="AB6321">
        <v>1.5723891714288101</v>
      </c>
      <c r="AC6321">
        <v>0</v>
      </c>
      <c r="AD6321">
        <v>0</v>
      </c>
      <c r="AE6321">
        <v>14.880634457404424</v>
      </c>
    </row>
    <row r="6322" spans="1:31" x14ac:dyDescent="0.3">
      <c r="A6322">
        <v>2460461</v>
      </c>
      <c r="B6322">
        <v>1</v>
      </c>
      <c r="C6322" t="s">
        <v>80</v>
      </c>
      <c r="D6322" t="s">
        <v>100</v>
      </c>
      <c r="E6322" t="s">
        <v>141</v>
      </c>
      <c r="F6322" t="s">
        <v>18230</v>
      </c>
      <c r="G6322" t="s">
        <v>200</v>
      </c>
      <c r="H6322" t="s">
        <v>144</v>
      </c>
      <c r="I6322" t="s">
        <v>136</v>
      </c>
      <c r="J6322" t="s">
        <v>137</v>
      </c>
      <c r="K6322" t="s">
        <v>138</v>
      </c>
      <c r="L6322" t="s">
        <v>18231</v>
      </c>
      <c r="M6322" t="s">
        <v>18232</v>
      </c>
      <c r="N6322">
        <v>1.6261111109999999</v>
      </c>
      <c r="O6322">
        <v>0</v>
      </c>
      <c r="P6322">
        <v>72</v>
      </c>
      <c r="Q6322">
        <v>0</v>
      </c>
      <c r="R6322">
        <v>0</v>
      </c>
      <c r="S6322">
        <v>0</v>
      </c>
      <c r="T6322">
        <v>4</v>
      </c>
      <c r="U6322">
        <v>0</v>
      </c>
      <c r="V6322">
        <v>0</v>
      </c>
      <c r="W6322">
        <v>0</v>
      </c>
      <c r="X6322">
        <v>36.77053896548135</v>
      </c>
      <c r="Y6322">
        <v>0</v>
      </c>
      <c r="Z6322">
        <v>0</v>
      </c>
      <c r="AA6322">
        <v>0</v>
      </c>
      <c r="AB6322">
        <v>6.1480705028261209</v>
      </c>
      <c r="AC6322">
        <v>0</v>
      </c>
      <c r="AD6322">
        <v>0</v>
      </c>
      <c r="AE6322">
        <v>42.918609468307473</v>
      </c>
    </row>
    <row r="6323" spans="1:31" x14ac:dyDescent="0.3">
      <c r="A6323">
        <v>2460773</v>
      </c>
      <c r="B6323">
        <v>1</v>
      </c>
      <c r="C6323" t="s">
        <v>81</v>
      </c>
      <c r="D6323" t="s">
        <v>118</v>
      </c>
      <c r="E6323" t="s">
        <v>169</v>
      </c>
      <c r="F6323" t="s">
        <v>18233</v>
      </c>
      <c r="G6323" t="s">
        <v>149</v>
      </c>
      <c r="H6323" t="s">
        <v>135</v>
      </c>
      <c r="I6323" t="s">
        <v>136</v>
      </c>
      <c r="J6323" t="s">
        <v>137</v>
      </c>
      <c r="K6323" t="s">
        <v>138</v>
      </c>
      <c r="L6323" t="s">
        <v>18234</v>
      </c>
      <c r="M6323" t="s">
        <v>18235</v>
      </c>
      <c r="N6323">
        <v>4.7300000000000004</v>
      </c>
      <c r="O6323">
        <v>0</v>
      </c>
      <c r="P6323">
        <v>331</v>
      </c>
      <c r="Q6323">
        <v>9</v>
      </c>
      <c r="R6323">
        <v>89</v>
      </c>
      <c r="S6323">
        <v>12</v>
      </c>
      <c r="T6323">
        <v>70</v>
      </c>
      <c r="U6323">
        <v>1</v>
      </c>
      <c r="V6323">
        <v>0</v>
      </c>
      <c r="W6323">
        <v>0</v>
      </c>
      <c r="X6323">
        <v>349.12056309616025</v>
      </c>
      <c r="Y6323">
        <v>46.150185062549511</v>
      </c>
      <c r="Z6323">
        <v>245.29770141097706</v>
      </c>
      <c r="AA6323">
        <v>2024.7355960435682</v>
      </c>
      <c r="AB6323">
        <v>182.52700850468509</v>
      </c>
      <c r="AC6323">
        <v>6682.8845855472255</v>
      </c>
      <c r="AD6323">
        <v>0</v>
      </c>
      <c r="AE6323">
        <v>9530.7156396651662</v>
      </c>
    </row>
    <row r="6324" spans="1:31" x14ac:dyDescent="0.3">
      <c r="A6324">
        <v>2460418</v>
      </c>
      <c r="B6324">
        <v>1</v>
      </c>
      <c r="C6324" t="s">
        <v>80</v>
      </c>
      <c r="D6324" t="s">
        <v>106</v>
      </c>
      <c r="E6324" t="s">
        <v>169</v>
      </c>
      <c r="F6324" t="s">
        <v>18236</v>
      </c>
      <c r="G6324" t="s">
        <v>149</v>
      </c>
      <c r="H6324" t="s">
        <v>135</v>
      </c>
      <c r="I6324" t="s">
        <v>136</v>
      </c>
      <c r="J6324" t="s">
        <v>137</v>
      </c>
      <c r="K6324" t="s">
        <v>138</v>
      </c>
      <c r="L6324" t="s">
        <v>18237</v>
      </c>
      <c r="M6324" t="s">
        <v>18238</v>
      </c>
      <c r="N6324">
        <v>0.38055555499999999</v>
      </c>
      <c r="O6324">
        <v>4</v>
      </c>
      <c r="P6324">
        <v>1810</v>
      </c>
      <c r="Q6324">
        <v>56</v>
      </c>
      <c r="R6324">
        <v>372</v>
      </c>
      <c r="S6324">
        <v>29</v>
      </c>
      <c r="T6324">
        <v>303</v>
      </c>
      <c r="U6324">
        <v>3</v>
      </c>
      <c r="V6324">
        <v>1</v>
      </c>
      <c r="W6324">
        <v>0.54774145053983658</v>
      </c>
      <c r="X6324">
        <v>135.52556394148792</v>
      </c>
      <c r="Y6324">
        <v>29.792774191511199</v>
      </c>
      <c r="Z6324">
        <v>41.71868261727743</v>
      </c>
      <c r="AA6324">
        <v>100.67543168097596</v>
      </c>
      <c r="AB6324">
        <v>89.001088144246495</v>
      </c>
      <c r="AC6324">
        <v>624.5208636438781</v>
      </c>
      <c r="AD6324">
        <v>70.067442518136218</v>
      </c>
      <c r="AE6324">
        <v>1091.8495881880533</v>
      </c>
    </row>
    <row r="6325" spans="1:31" x14ac:dyDescent="0.3">
      <c r="A6325">
        <v>2461483</v>
      </c>
      <c r="B6325">
        <v>1</v>
      </c>
      <c r="C6325" t="s">
        <v>80</v>
      </c>
      <c r="D6325" t="s">
        <v>84</v>
      </c>
      <c r="E6325" t="s">
        <v>169</v>
      </c>
      <c r="F6325" t="s">
        <v>18239</v>
      </c>
      <c r="G6325" t="s">
        <v>149</v>
      </c>
      <c r="H6325" t="s">
        <v>135</v>
      </c>
      <c r="I6325" t="s">
        <v>136</v>
      </c>
      <c r="J6325" t="s">
        <v>137</v>
      </c>
      <c r="K6325" t="s">
        <v>138</v>
      </c>
      <c r="L6325" t="s">
        <v>18240</v>
      </c>
      <c r="M6325" t="s">
        <v>18241</v>
      </c>
      <c r="N6325">
        <v>1.368055555</v>
      </c>
      <c r="O6325">
        <v>1</v>
      </c>
      <c r="P6325">
        <v>2056</v>
      </c>
      <c r="Q6325">
        <v>0</v>
      </c>
      <c r="R6325">
        <v>0</v>
      </c>
      <c r="S6325">
        <v>1</v>
      </c>
      <c r="T6325">
        <v>117</v>
      </c>
      <c r="U6325">
        <v>0</v>
      </c>
      <c r="V6325">
        <v>0</v>
      </c>
      <c r="W6325">
        <v>0.38980808013249502</v>
      </c>
      <c r="X6325">
        <v>636.27609546619385</v>
      </c>
      <c r="Y6325">
        <v>0</v>
      </c>
      <c r="Z6325">
        <v>0</v>
      </c>
      <c r="AA6325">
        <v>69.989163174530859</v>
      </c>
      <c r="AB6325">
        <v>89.120145800011343</v>
      </c>
      <c r="AC6325">
        <v>0</v>
      </c>
      <c r="AD6325">
        <v>0</v>
      </c>
      <c r="AE6325">
        <v>795.77521252086854</v>
      </c>
    </row>
    <row r="6326" spans="1:31" x14ac:dyDescent="0.3">
      <c r="A6326">
        <v>2481125</v>
      </c>
      <c r="B6326">
        <v>1</v>
      </c>
      <c r="C6326" t="s">
        <v>80</v>
      </c>
      <c r="D6326" t="s">
        <v>95</v>
      </c>
      <c r="E6326" t="s">
        <v>147</v>
      </c>
      <c r="F6326" t="s">
        <v>18242</v>
      </c>
      <c r="G6326" t="s">
        <v>143</v>
      </c>
      <c r="H6326" t="s">
        <v>135</v>
      </c>
      <c r="I6326" t="s">
        <v>136</v>
      </c>
      <c r="J6326" t="s">
        <v>137</v>
      </c>
      <c r="K6326" t="s">
        <v>138</v>
      </c>
      <c r="L6326" t="s">
        <v>18243</v>
      </c>
      <c r="M6326" t="s">
        <v>18244</v>
      </c>
      <c r="N6326">
        <v>2.1597222220000001</v>
      </c>
      <c r="O6326">
        <v>0</v>
      </c>
      <c r="P6326">
        <v>563</v>
      </c>
      <c r="Q6326">
        <v>0</v>
      </c>
      <c r="R6326">
        <v>0</v>
      </c>
      <c r="S6326">
        <v>0</v>
      </c>
      <c r="T6326">
        <v>84</v>
      </c>
      <c r="U6326">
        <v>0</v>
      </c>
      <c r="V6326">
        <v>0</v>
      </c>
      <c r="W6326">
        <v>0</v>
      </c>
      <c r="X6326">
        <v>334.401622360717</v>
      </c>
      <c r="Y6326">
        <v>0</v>
      </c>
      <c r="Z6326">
        <v>0</v>
      </c>
      <c r="AA6326">
        <v>0</v>
      </c>
      <c r="AB6326">
        <v>283.95488811642565</v>
      </c>
      <c r="AC6326">
        <v>0</v>
      </c>
      <c r="AD6326">
        <v>0</v>
      </c>
      <c r="AE6326">
        <v>618.35651047714259</v>
      </c>
    </row>
    <row r="6327" spans="1:31" x14ac:dyDescent="0.3">
      <c r="A6327">
        <v>2460919</v>
      </c>
      <c r="B6327">
        <v>1</v>
      </c>
      <c r="C6327" t="s">
        <v>81</v>
      </c>
      <c r="D6327" t="s">
        <v>112</v>
      </c>
      <c r="E6327" t="s">
        <v>169</v>
      </c>
      <c r="F6327" t="s">
        <v>18245</v>
      </c>
      <c r="G6327" t="s">
        <v>149</v>
      </c>
      <c r="H6327" t="s">
        <v>135</v>
      </c>
      <c r="I6327" t="s">
        <v>136</v>
      </c>
      <c r="J6327" t="s">
        <v>137</v>
      </c>
      <c r="K6327" t="s">
        <v>138</v>
      </c>
      <c r="L6327" t="s">
        <v>18246</v>
      </c>
      <c r="M6327" t="s">
        <v>18247</v>
      </c>
      <c r="N6327">
        <v>1.417777777</v>
      </c>
      <c r="O6327">
        <v>1</v>
      </c>
      <c r="P6327">
        <v>99</v>
      </c>
      <c r="Q6327">
        <v>4</v>
      </c>
      <c r="R6327">
        <v>16</v>
      </c>
      <c r="S6327">
        <v>3</v>
      </c>
      <c r="T6327">
        <v>5</v>
      </c>
      <c r="U6327">
        <v>0</v>
      </c>
      <c r="V6327">
        <v>0</v>
      </c>
      <c r="W6327">
        <v>1.3426919124418308</v>
      </c>
      <c r="X6327">
        <v>13.084298457510267</v>
      </c>
      <c r="Y6327">
        <v>19.98126391425194</v>
      </c>
      <c r="Z6327">
        <v>16.101042289538068</v>
      </c>
      <c r="AA6327">
        <v>34.586800181508195</v>
      </c>
      <c r="AB6327">
        <v>16.888495937169271</v>
      </c>
      <c r="AC6327">
        <v>0</v>
      </c>
      <c r="AD6327">
        <v>0</v>
      </c>
      <c r="AE6327">
        <v>101.98459269241957</v>
      </c>
    </row>
    <row r="6328" spans="1:31" x14ac:dyDescent="0.3">
      <c r="A6328">
        <v>2460733</v>
      </c>
      <c r="B6328">
        <v>1</v>
      </c>
      <c r="C6328" t="s">
        <v>80</v>
      </c>
      <c r="D6328" t="s">
        <v>90</v>
      </c>
      <c r="E6328" t="s">
        <v>173</v>
      </c>
      <c r="F6328" t="s">
        <v>18248</v>
      </c>
      <c r="G6328" t="s">
        <v>461</v>
      </c>
      <c r="H6328" t="s">
        <v>144</v>
      </c>
      <c r="I6328" t="s">
        <v>136</v>
      </c>
      <c r="J6328" t="s">
        <v>137</v>
      </c>
      <c r="K6328" t="s">
        <v>138</v>
      </c>
      <c r="L6328" t="s">
        <v>18249</v>
      </c>
      <c r="M6328" t="s">
        <v>18250</v>
      </c>
      <c r="N6328">
        <v>8.1363888880000008</v>
      </c>
      <c r="O6328">
        <v>0</v>
      </c>
      <c r="P6328">
        <v>2</v>
      </c>
      <c r="Q6328">
        <v>0</v>
      </c>
      <c r="R6328">
        <v>0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1.3257914103321418</v>
      </c>
      <c r="Y6328">
        <v>0</v>
      </c>
      <c r="Z6328">
        <v>0</v>
      </c>
      <c r="AA6328">
        <v>0</v>
      </c>
      <c r="AB6328">
        <v>0</v>
      </c>
      <c r="AC6328">
        <v>0</v>
      </c>
      <c r="AD6328">
        <v>0</v>
      </c>
      <c r="AE6328">
        <v>1.3257914103321418</v>
      </c>
    </row>
    <row r="6329" spans="1:31" x14ac:dyDescent="0.3">
      <c r="A6329">
        <v>2460378</v>
      </c>
      <c r="B6329">
        <v>1</v>
      </c>
      <c r="C6329" t="s">
        <v>80</v>
      </c>
      <c r="D6329" t="s">
        <v>82</v>
      </c>
      <c r="E6329" t="s">
        <v>169</v>
      </c>
      <c r="F6329" t="s">
        <v>18251</v>
      </c>
      <c r="G6329" t="s">
        <v>149</v>
      </c>
      <c r="H6329" t="s">
        <v>135</v>
      </c>
      <c r="I6329" t="s">
        <v>136</v>
      </c>
      <c r="J6329" t="s">
        <v>137</v>
      </c>
      <c r="K6329" t="s">
        <v>138</v>
      </c>
      <c r="L6329" t="s">
        <v>11833</v>
      </c>
      <c r="M6329" t="s">
        <v>18252</v>
      </c>
      <c r="N6329">
        <v>3.79</v>
      </c>
      <c r="O6329">
        <v>0</v>
      </c>
      <c r="P6329">
        <v>3447</v>
      </c>
      <c r="Q6329">
        <v>0</v>
      </c>
      <c r="R6329">
        <v>0</v>
      </c>
      <c r="S6329">
        <v>0</v>
      </c>
      <c r="T6329">
        <v>366</v>
      </c>
      <c r="U6329">
        <v>0</v>
      </c>
      <c r="V6329">
        <v>2</v>
      </c>
      <c r="W6329">
        <v>0</v>
      </c>
      <c r="X6329">
        <v>4394.189642712714</v>
      </c>
      <c r="Y6329">
        <v>0</v>
      </c>
      <c r="Z6329">
        <v>0</v>
      </c>
      <c r="AA6329">
        <v>0</v>
      </c>
      <c r="AB6329">
        <v>1513.6339486114875</v>
      </c>
      <c r="AC6329">
        <v>0</v>
      </c>
      <c r="AD6329">
        <v>13.145774389782023</v>
      </c>
      <c r="AE6329">
        <v>5920.9693657139833</v>
      </c>
    </row>
    <row r="6330" spans="1:31" x14ac:dyDescent="0.3">
      <c r="A6330">
        <v>2460627</v>
      </c>
      <c r="B6330">
        <v>1</v>
      </c>
      <c r="C6330" t="s">
        <v>81</v>
      </c>
      <c r="D6330" t="s">
        <v>122</v>
      </c>
      <c r="E6330" t="s">
        <v>147</v>
      </c>
      <c r="F6330" t="s">
        <v>18253</v>
      </c>
      <c r="G6330" t="s">
        <v>143</v>
      </c>
      <c r="H6330" t="s">
        <v>135</v>
      </c>
      <c r="I6330" t="s">
        <v>136</v>
      </c>
      <c r="J6330" t="s">
        <v>137</v>
      </c>
      <c r="K6330" t="s">
        <v>138</v>
      </c>
      <c r="L6330" t="s">
        <v>18254</v>
      </c>
      <c r="M6330" t="s">
        <v>18255</v>
      </c>
      <c r="N6330">
        <v>1.061666666</v>
      </c>
      <c r="O6330">
        <v>0</v>
      </c>
      <c r="P6330">
        <v>809</v>
      </c>
      <c r="Q6330">
        <v>6</v>
      </c>
      <c r="R6330">
        <v>8</v>
      </c>
      <c r="S6330">
        <v>1</v>
      </c>
      <c r="T6330">
        <v>118</v>
      </c>
      <c r="U6330">
        <v>1</v>
      </c>
      <c r="V6330">
        <v>0</v>
      </c>
      <c r="W6330">
        <v>0</v>
      </c>
      <c r="X6330">
        <v>183.46693022788872</v>
      </c>
      <c r="Y6330">
        <v>1.3646711767075577</v>
      </c>
      <c r="Z6330">
        <v>3.3536777567765981</v>
      </c>
      <c r="AA6330">
        <v>2.1984985165092299</v>
      </c>
      <c r="AB6330">
        <v>134.22126158709952</v>
      </c>
      <c r="AC6330">
        <v>4.7197675277189237</v>
      </c>
      <c r="AD6330">
        <v>0</v>
      </c>
      <c r="AE6330">
        <v>329.3248067927006</v>
      </c>
    </row>
    <row r="6331" spans="1:31" x14ac:dyDescent="0.3">
      <c r="A6331">
        <v>2460925</v>
      </c>
      <c r="B6331">
        <v>1</v>
      </c>
      <c r="C6331" t="s">
        <v>80</v>
      </c>
      <c r="D6331" t="s">
        <v>96</v>
      </c>
      <c r="E6331" t="s">
        <v>169</v>
      </c>
      <c r="F6331" t="s">
        <v>3668</v>
      </c>
      <c r="G6331" t="s">
        <v>149</v>
      </c>
      <c r="H6331" t="s">
        <v>135</v>
      </c>
      <c r="I6331" t="s">
        <v>136</v>
      </c>
      <c r="J6331" t="s">
        <v>137</v>
      </c>
      <c r="K6331" t="s">
        <v>138</v>
      </c>
      <c r="L6331" t="s">
        <v>18256</v>
      </c>
      <c r="M6331" t="s">
        <v>18257</v>
      </c>
      <c r="N6331">
        <v>5.42</v>
      </c>
      <c r="O6331">
        <v>2</v>
      </c>
      <c r="P6331">
        <v>105</v>
      </c>
      <c r="Q6331">
        <v>3</v>
      </c>
      <c r="R6331">
        <v>0</v>
      </c>
      <c r="S6331">
        <v>7</v>
      </c>
      <c r="T6331">
        <v>1</v>
      </c>
      <c r="U6331">
        <v>0</v>
      </c>
      <c r="V6331">
        <v>0</v>
      </c>
      <c r="W6331">
        <v>4.2200589447325383</v>
      </c>
      <c r="X6331">
        <v>141.57591097157226</v>
      </c>
      <c r="Y6331">
        <v>5.258910561419226</v>
      </c>
      <c r="Z6331">
        <v>0</v>
      </c>
      <c r="AA6331">
        <v>346.43390389372195</v>
      </c>
      <c r="AB6331">
        <v>0</v>
      </c>
      <c r="AC6331">
        <v>0</v>
      </c>
      <c r="AD6331">
        <v>0</v>
      </c>
      <c r="AE6331">
        <v>497.48878437144594</v>
      </c>
    </row>
    <row r="6332" spans="1:31" x14ac:dyDescent="0.3">
      <c r="A6332">
        <v>2461466</v>
      </c>
      <c r="B6332">
        <v>1</v>
      </c>
      <c r="C6332" t="s">
        <v>80</v>
      </c>
      <c r="D6332" t="s">
        <v>82</v>
      </c>
      <c r="E6332" t="s">
        <v>141</v>
      </c>
      <c r="F6332" t="s">
        <v>4099</v>
      </c>
      <c r="G6332" t="s">
        <v>156</v>
      </c>
      <c r="H6332" t="s">
        <v>144</v>
      </c>
      <c r="I6332" t="s">
        <v>136</v>
      </c>
      <c r="J6332" t="s">
        <v>137</v>
      </c>
      <c r="K6332" t="s">
        <v>138</v>
      </c>
      <c r="L6332" t="s">
        <v>18258</v>
      </c>
      <c r="M6332" t="s">
        <v>18259</v>
      </c>
      <c r="N6332">
        <v>2.665</v>
      </c>
      <c r="O6332">
        <v>0</v>
      </c>
      <c r="P6332">
        <v>75</v>
      </c>
      <c r="Q6332">
        <v>0</v>
      </c>
      <c r="R6332">
        <v>0</v>
      </c>
      <c r="S6332">
        <v>0</v>
      </c>
      <c r="T6332">
        <v>3</v>
      </c>
      <c r="U6332">
        <v>0</v>
      </c>
      <c r="V6332">
        <v>0</v>
      </c>
      <c r="W6332">
        <v>0</v>
      </c>
      <c r="X6332">
        <v>35.921876189509085</v>
      </c>
      <c r="Y6332">
        <v>0</v>
      </c>
      <c r="Z6332">
        <v>0</v>
      </c>
      <c r="AA6332">
        <v>0</v>
      </c>
      <c r="AB6332">
        <v>2.8336023045154994</v>
      </c>
      <c r="AC6332">
        <v>0</v>
      </c>
      <c r="AD6332">
        <v>0</v>
      </c>
      <c r="AE6332">
        <v>38.755478494024587</v>
      </c>
    </row>
    <row r="6333" spans="1:31" x14ac:dyDescent="0.3">
      <c r="A6333">
        <v>2461274</v>
      </c>
      <c r="B6333">
        <v>1</v>
      </c>
      <c r="C6333" t="s">
        <v>80</v>
      </c>
      <c r="D6333" t="s">
        <v>94</v>
      </c>
      <c r="E6333" t="s">
        <v>159</v>
      </c>
      <c r="F6333" t="s">
        <v>18260</v>
      </c>
      <c r="G6333" t="s">
        <v>725</v>
      </c>
      <c r="H6333" t="s">
        <v>144</v>
      </c>
      <c r="I6333" t="s">
        <v>136</v>
      </c>
      <c r="J6333" t="s">
        <v>137</v>
      </c>
      <c r="K6333" t="s">
        <v>138</v>
      </c>
      <c r="L6333" t="s">
        <v>18261</v>
      </c>
      <c r="M6333" t="s">
        <v>18262</v>
      </c>
      <c r="N6333">
        <v>3.2380555549999999</v>
      </c>
      <c r="O6333">
        <v>0</v>
      </c>
      <c r="P6333">
        <v>0</v>
      </c>
      <c r="Q6333">
        <v>0</v>
      </c>
      <c r="R6333">
        <v>8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0</v>
      </c>
      <c r="Y6333">
        <v>0</v>
      </c>
      <c r="Z6333">
        <v>9.1464913147863669</v>
      </c>
      <c r="AA6333">
        <v>0</v>
      </c>
      <c r="AB6333">
        <v>0</v>
      </c>
      <c r="AC6333">
        <v>0</v>
      </c>
      <c r="AD6333">
        <v>0</v>
      </c>
      <c r="AE6333">
        <v>9.1464913147863669</v>
      </c>
    </row>
    <row r="6334" spans="1:31" x14ac:dyDescent="0.3">
      <c r="A6334">
        <v>2461028</v>
      </c>
      <c r="B6334">
        <v>1</v>
      </c>
      <c r="C6334" t="s">
        <v>80</v>
      </c>
      <c r="D6334" t="s">
        <v>106</v>
      </c>
      <c r="E6334" t="s">
        <v>141</v>
      </c>
      <c r="F6334" t="s">
        <v>18263</v>
      </c>
      <c r="G6334" t="s">
        <v>156</v>
      </c>
      <c r="H6334" t="s">
        <v>144</v>
      </c>
      <c r="I6334" t="s">
        <v>136</v>
      </c>
      <c r="J6334" t="s">
        <v>137</v>
      </c>
      <c r="K6334" t="s">
        <v>138</v>
      </c>
      <c r="L6334" t="s">
        <v>18264</v>
      </c>
      <c r="M6334" t="s">
        <v>18265</v>
      </c>
      <c r="N6334">
        <v>3.0663888880000001</v>
      </c>
      <c r="O6334">
        <v>0</v>
      </c>
      <c r="P6334">
        <v>13</v>
      </c>
      <c r="Q6334">
        <v>0</v>
      </c>
      <c r="R6334">
        <v>1</v>
      </c>
      <c r="S6334">
        <v>0</v>
      </c>
      <c r="T6334">
        <v>1</v>
      </c>
      <c r="U6334">
        <v>0</v>
      </c>
      <c r="V6334">
        <v>0</v>
      </c>
      <c r="W6334">
        <v>0</v>
      </c>
      <c r="X6334">
        <v>3.7358495597942238</v>
      </c>
      <c r="Y6334">
        <v>0</v>
      </c>
      <c r="Z6334">
        <v>0.43347058184696186</v>
      </c>
      <c r="AA6334">
        <v>0</v>
      </c>
      <c r="AB6334">
        <v>8.3825151875442589</v>
      </c>
      <c r="AC6334">
        <v>0</v>
      </c>
      <c r="AD6334">
        <v>0</v>
      </c>
      <c r="AE6334">
        <v>12.551835329185444</v>
      </c>
    </row>
    <row r="6335" spans="1:31" x14ac:dyDescent="0.3">
      <c r="A6335">
        <v>2461168</v>
      </c>
      <c r="B6335">
        <v>1</v>
      </c>
      <c r="C6335" t="s">
        <v>80</v>
      </c>
      <c r="D6335" t="s">
        <v>98</v>
      </c>
      <c r="E6335" t="s">
        <v>169</v>
      </c>
      <c r="F6335" t="s">
        <v>1390</v>
      </c>
      <c r="G6335" t="s">
        <v>149</v>
      </c>
      <c r="H6335" t="s">
        <v>135</v>
      </c>
      <c r="I6335" t="s">
        <v>136</v>
      </c>
      <c r="J6335" t="s">
        <v>137</v>
      </c>
      <c r="K6335" t="s">
        <v>138</v>
      </c>
      <c r="L6335" t="s">
        <v>18266</v>
      </c>
      <c r="M6335" t="s">
        <v>18267</v>
      </c>
      <c r="N6335">
        <v>0.14027777699999999</v>
      </c>
      <c r="O6335">
        <v>0</v>
      </c>
      <c r="P6335">
        <v>2316</v>
      </c>
      <c r="Q6335">
        <v>26</v>
      </c>
      <c r="R6335">
        <v>685</v>
      </c>
      <c r="S6335">
        <v>41</v>
      </c>
      <c r="T6335">
        <v>674</v>
      </c>
      <c r="U6335">
        <v>3</v>
      </c>
      <c r="V6335">
        <v>0</v>
      </c>
      <c r="W6335">
        <v>0</v>
      </c>
      <c r="X6335">
        <v>86.476011173934836</v>
      </c>
      <c r="Y6335">
        <v>5.0412420974944929</v>
      </c>
      <c r="Z6335">
        <v>38.210850155460427</v>
      </c>
      <c r="AA6335">
        <v>21.143952103147701</v>
      </c>
      <c r="AB6335">
        <v>73.421071049998247</v>
      </c>
      <c r="AC6335">
        <v>89.033629942568453</v>
      </c>
      <c r="AD6335">
        <v>0</v>
      </c>
      <c r="AE6335">
        <v>313.32675652260417</v>
      </c>
    </row>
    <row r="6336" spans="1:31" x14ac:dyDescent="0.3">
      <c r="A6336">
        <v>2460836</v>
      </c>
      <c r="B6336">
        <v>1</v>
      </c>
      <c r="C6336" t="s">
        <v>80</v>
      </c>
      <c r="D6336" t="s">
        <v>106</v>
      </c>
      <c r="E6336" t="s">
        <v>141</v>
      </c>
      <c r="F6336" t="s">
        <v>18268</v>
      </c>
      <c r="G6336" t="s">
        <v>156</v>
      </c>
      <c r="H6336" t="s">
        <v>144</v>
      </c>
      <c r="I6336" t="s">
        <v>136</v>
      </c>
      <c r="J6336" t="s">
        <v>137</v>
      </c>
      <c r="K6336" t="s">
        <v>138</v>
      </c>
      <c r="L6336" t="s">
        <v>18269</v>
      </c>
      <c r="M6336" t="s">
        <v>18270</v>
      </c>
      <c r="N6336">
        <v>7.0222222219999999</v>
      </c>
      <c r="O6336">
        <v>0</v>
      </c>
      <c r="P6336">
        <v>37</v>
      </c>
      <c r="Q6336">
        <v>0</v>
      </c>
      <c r="R6336">
        <v>1</v>
      </c>
      <c r="S6336">
        <v>0</v>
      </c>
      <c r="T6336">
        <v>2</v>
      </c>
      <c r="U6336">
        <v>0</v>
      </c>
      <c r="V6336">
        <v>0</v>
      </c>
      <c r="W6336">
        <v>0</v>
      </c>
      <c r="X6336">
        <v>32.151971386202099</v>
      </c>
      <c r="Y6336">
        <v>0</v>
      </c>
      <c r="Z6336">
        <v>0.24646971950719943</v>
      </c>
      <c r="AA6336">
        <v>0</v>
      </c>
      <c r="AB6336">
        <v>13.182076012182238</v>
      </c>
      <c r="AC6336">
        <v>0</v>
      </c>
      <c r="AD6336">
        <v>0</v>
      </c>
      <c r="AE6336">
        <v>45.580517117891532</v>
      </c>
    </row>
    <row r="6337" spans="1:31" x14ac:dyDescent="0.3">
      <c r="A6337">
        <v>2460713</v>
      </c>
      <c r="B6337">
        <v>1</v>
      </c>
      <c r="C6337" t="s">
        <v>80</v>
      </c>
      <c r="D6337" t="s">
        <v>83</v>
      </c>
      <c r="E6337" t="s">
        <v>147</v>
      </c>
      <c r="F6337" t="s">
        <v>18271</v>
      </c>
      <c r="G6337" t="s">
        <v>134</v>
      </c>
      <c r="H6337" t="s">
        <v>135</v>
      </c>
      <c r="I6337" t="s">
        <v>136</v>
      </c>
      <c r="J6337" t="s">
        <v>137</v>
      </c>
      <c r="K6337" t="s">
        <v>138</v>
      </c>
      <c r="L6337" t="s">
        <v>18272</v>
      </c>
      <c r="M6337" t="s">
        <v>18273</v>
      </c>
      <c r="N6337">
        <v>0.640833333</v>
      </c>
      <c r="O6337">
        <v>0</v>
      </c>
      <c r="P6337">
        <v>0</v>
      </c>
      <c r="Q6337">
        <v>0</v>
      </c>
      <c r="R6337">
        <v>0</v>
      </c>
      <c r="S6337">
        <v>0</v>
      </c>
      <c r="T6337">
        <v>16</v>
      </c>
      <c r="U6337">
        <v>0</v>
      </c>
      <c r="V6337">
        <v>5</v>
      </c>
      <c r="W6337">
        <v>0</v>
      </c>
      <c r="X6337">
        <v>0</v>
      </c>
      <c r="Y6337">
        <v>0</v>
      </c>
      <c r="Z6337">
        <v>0</v>
      </c>
      <c r="AA6337">
        <v>0</v>
      </c>
      <c r="AB6337">
        <v>50.989492829206512</v>
      </c>
      <c r="AC6337">
        <v>0</v>
      </c>
      <c r="AD6337">
        <v>13.608864115270631</v>
      </c>
      <c r="AE6337">
        <v>64.598356944477146</v>
      </c>
    </row>
    <row r="6338" spans="1:31" x14ac:dyDescent="0.3">
      <c r="A6338">
        <v>2480544</v>
      </c>
      <c r="B6338">
        <v>1</v>
      </c>
      <c r="C6338" t="s">
        <v>80</v>
      </c>
      <c r="D6338" t="s">
        <v>92</v>
      </c>
      <c r="E6338" t="s">
        <v>169</v>
      </c>
      <c r="F6338" t="s">
        <v>6826</v>
      </c>
      <c r="G6338" t="s">
        <v>149</v>
      </c>
      <c r="H6338" t="s">
        <v>135</v>
      </c>
      <c r="I6338" t="s">
        <v>660</v>
      </c>
      <c r="J6338" t="s">
        <v>137</v>
      </c>
      <c r="K6338" t="s">
        <v>138</v>
      </c>
      <c r="L6338" t="s">
        <v>18274</v>
      </c>
      <c r="M6338" t="s">
        <v>18275</v>
      </c>
      <c r="N6338">
        <v>2.2222222E-2</v>
      </c>
      <c r="O6338">
        <v>1</v>
      </c>
      <c r="P6338">
        <v>3658</v>
      </c>
      <c r="Q6338">
        <v>0</v>
      </c>
      <c r="R6338">
        <v>7</v>
      </c>
      <c r="S6338">
        <v>7</v>
      </c>
      <c r="T6338">
        <v>219</v>
      </c>
      <c r="U6338">
        <v>0</v>
      </c>
      <c r="V6338">
        <v>0</v>
      </c>
      <c r="W6338">
        <v>0.11123323180379228</v>
      </c>
      <c r="X6338">
        <v>13.011774979453488</v>
      </c>
      <c r="Y6338">
        <v>0</v>
      </c>
      <c r="Z6338">
        <v>3.7269491476247451E-3</v>
      </c>
      <c r="AA6338">
        <v>3.9492384011793833</v>
      </c>
      <c r="AB6338">
        <v>2.5113783522941668</v>
      </c>
      <c r="AC6338">
        <v>0</v>
      </c>
      <c r="AD6338">
        <v>0</v>
      </c>
      <c r="AE6338">
        <v>19.587351913878454</v>
      </c>
    </row>
    <row r="6339" spans="1:31" x14ac:dyDescent="0.3">
      <c r="A6339">
        <v>2461068</v>
      </c>
      <c r="B6339">
        <v>1</v>
      </c>
      <c r="C6339" t="s">
        <v>80</v>
      </c>
      <c r="D6339" t="s">
        <v>82</v>
      </c>
      <c r="E6339" t="s">
        <v>173</v>
      </c>
      <c r="F6339" t="s">
        <v>18276</v>
      </c>
      <c r="G6339" t="s">
        <v>179</v>
      </c>
      <c r="H6339" t="s">
        <v>144</v>
      </c>
      <c r="I6339" t="s">
        <v>136</v>
      </c>
      <c r="J6339" t="s">
        <v>137</v>
      </c>
      <c r="K6339" t="s">
        <v>138</v>
      </c>
      <c r="L6339" t="s">
        <v>18277</v>
      </c>
      <c r="M6339" t="s">
        <v>18278</v>
      </c>
      <c r="N6339">
        <v>3.9780555550000001</v>
      </c>
      <c r="O6339">
        <v>0</v>
      </c>
      <c r="P6339">
        <v>1</v>
      </c>
      <c r="Q6339">
        <v>0</v>
      </c>
      <c r="R6339">
        <v>0</v>
      </c>
      <c r="S6339">
        <v>0</v>
      </c>
      <c r="T6339">
        <v>9</v>
      </c>
      <c r="U6339">
        <v>0</v>
      </c>
      <c r="V6339">
        <v>0</v>
      </c>
      <c r="W6339">
        <v>0</v>
      </c>
      <c r="X6339">
        <v>0.23315523103288227</v>
      </c>
      <c r="Y6339">
        <v>0</v>
      </c>
      <c r="Z6339">
        <v>0</v>
      </c>
      <c r="AA6339">
        <v>0</v>
      </c>
      <c r="AB6339">
        <v>16.895280484192632</v>
      </c>
      <c r="AC6339">
        <v>0</v>
      </c>
      <c r="AD6339">
        <v>0</v>
      </c>
      <c r="AE6339">
        <v>17.128435715225514</v>
      </c>
    </row>
    <row r="6340" spans="1:31" x14ac:dyDescent="0.3">
      <c r="A6340">
        <v>2460693</v>
      </c>
      <c r="B6340">
        <v>1</v>
      </c>
      <c r="C6340" t="s">
        <v>80</v>
      </c>
      <c r="D6340" t="s">
        <v>108</v>
      </c>
      <c r="E6340" t="s">
        <v>141</v>
      </c>
      <c r="F6340" t="s">
        <v>18279</v>
      </c>
      <c r="G6340" t="s">
        <v>156</v>
      </c>
      <c r="H6340" t="s">
        <v>144</v>
      </c>
      <c r="I6340" t="s">
        <v>136</v>
      </c>
      <c r="J6340" t="s">
        <v>137</v>
      </c>
      <c r="K6340" t="s">
        <v>138</v>
      </c>
      <c r="L6340" t="s">
        <v>18280</v>
      </c>
      <c r="M6340" t="s">
        <v>18281</v>
      </c>
      <c r="N6340">
        <v>4.3650000000000002</v>
      </c>
      <c r="O6340">
        <v>0</v>
      </c>
      <c r="P6340">
        <v>12</v>
      </c>
      <c r="Q6340">
        <v>0</v>
      </c>
      <c r="R6340">
        <v>2</v>
      </c>
      <c r="S6340">
        <v>0</v>
      </c>
      <c r="T6340">
        <v>4</v>
      </c>
      <c r="U6340">
        <v>0</v>
      </c>
      <c r="V6340">
        <v>0</v>
      </c>
      <c r="W6340">
        <v>0</v>
      </c>
      <c r="X6340">
        <v>11.571005075412332</v>
      </c>
      <c r="Y6340">
        <v>0</v>
      </c>
      <c r="Z6340">
        <v>0.51229418386992587</v>
      </c>
      <c r="AA6340">
        <v>0</v>
      </c>
      <c r="AB6340">
        <v>3.782195580078497</v>
      </c>
      <c r="AC6340">
        <v>0</v>
      </c>
      <c r="AD6340">
        <v>0</v>
      </c>
      <c r="AE6340">
        <v>15.865494839360755</v>
      </c>
    </row>
    <row r="6341" spans="1:31" x14ac:dyDescent="0.3">
      <c r="A6341">
        <v>2461360</v>
      </c>
      <c r="B6341">
        <v>1</v>
      </c>
      <c r="C6341" t="s">
        <v>80</v>
      </c>
      <c r="D6341" t="s">
        <v>103</v>
      </c>
      <c r="E6341" t="s">
        <v>173</v>
      </c>
      <c r="F6341" t="s">
        <v>18282</v>
      </c>
      <c r="G6341" t="s">
        <v>175</v>
      </c>
      <c r="H6341" t="s">
        <v>144</v>
      </c>
      <c r="I6341" t="s">
        <v>136</v>
      </c>
      <c r="J6341" t="s">
        <v>137</v>
      </c>
      <c r="K6341" t="s">
        <v>138</v>
      </c>
      <c r="L6341" t="s">
        <v>18283</v>
      </c>
      <c r="M6341" t="s">
        <v>18284</v>
      </c>
      <c r="N6341">
        <v>1.035555555</v>
      </c>
      <c r="O6341">
        <v>0</v>
      </c>
      <c r="P6341">
        <v>1</v>
      </c>
      <c r="Q6341">
        <v>0</v>
      </c>
      <c r="R6341">
        <v>0</v>
      </c>
      <c r="S6341">
        <v>0</v>
      </c>
      <c r="T6341">
        <v>0</v>
      </c>
      <c r="U6341">
        <v>0</v>
      </c>
      <c r="V6341">
        <v>0</v>
      </c>
      <c r="W6341">
        <v>0</v>
      </c>
      <c r="X6341">
        <v>0.29004706698242744</v>
      </c>
      <c r="Y6341">
        <v>0</v>
      </c>
      <c r="Z6341">
        <v>0</v>
      </c>
      <c r="AA6341">
        <v>0</v>
      </c>
      <c r="AB6341">
        <v>0</v>
      </c>
      <c r="AC6341">
        <v>0</v>
      </c>
      <c r="AD6341">
        <v>0</v>
      </c>
      <c r="AE6341">
        <v>0.29004706698242744</v>
      </c>
    </row>
    <row r="6342" spans="1:31" x14ac:dyDescent="0.3">
      <c r="A6342">
        <v>2460670</v>
      </c>
      <c r="B6342">
        <v>1</v>
      </c>
      <c r="C6342" t="s">
        <v>81</v>
      </c>
      <c r="D6342" t="s">
        <v>112</v>
      </c>
      <c r="E6342" t="s">
        <v>169</v>
      </c>
      <c r="F6342" t="s">
        <v>18285</v>
      </c>
      <c r="G6342" t="s">
        <v>149</v>
      </c>
      <c r="H6342" t="s">
        <v>135</v>
      </c>
      <c r="I6342" t="s">
        <v>136</v>
      </c>
      <c r="J6342" t="s">
        <v>137</v>
      </c>
      <c r="K6342" t="s">
        <v>138</v>
      </c>
      <c r="L6342" t="s">
        <v>18286</v>
      </c>
      <c r="M6342" t="s">
        <v>18287</v>
      </c>
      <c r="N6342">
        <v>1.149444444</v>
      </c>
      <c r="O6342">
        <v>2</v>
      </c>
      <c r="P6342">
        <v>2762</v>
      </c>
      <c r="Q6342">
        <v>59</v>
      </c>
      <c r="R6342">
        <v>586</v>
      </c>
      <c r="S6342">
        <v>17</v>
      </c>
      <c r="T6342">
        <v>381</v>
      </c>
      <c r="U6342">
        <v>4</v>
      </c>
      <c r="V6342">
        <v>1</v>
      </c>
      <c r="W6342">
        <v>0.99754324822428186</v>
      </c>
      <c r="X6342">
        <v>685.91247029262991</v>
      </c>
      <c r="Y6342">
        <v>16.700724507164136</v>
      </c>
      <c r="Z6342">
        <v>73.517179835167653</v>
      </c>
      <c r="AA6342">
        <v>128.64088994508202</v>
      </c>
      <c r="AB6342">
        <v>325.18337225659286</v>
      </c>
      <c r="AC6342">
        <v>400.60701154775859</v>
      </c>
      <c r="AD6342">
        <v>21.056143355151654</v>
      </c>
      <c r="AE6342">
        <v>1652.6153349877709</v>
      </c>
    </row>
    <row r="6343" spans="1:31" x14ac:dyDescent="0.3">
      <c r="A6343">
        <v>2461334</v>
      </c>
      <c r="B6343">
        <v>1</v>
      </c>
      <c r="C6343" t="s">
        <v>80</v>
      </c>
      <c r="D6343" t="s">
        <v>94</v>
      </c>
      <c r="E6343" t="s">
        <v>159</v>
      </c>
      <c r="F6343" t="s">
        <v>12770</v>
      </c>
      <c r="G6343" t="s">
        <v>725</v>
      </c>
      <c r="H6343" t="s">
        <v>144</v>
      </c>
      <c r="I6343" t="s">
        <v>136</v>
      </c>
      <c r="J6343" t="s">
        <v>137</v>
      </c>
      <c r="K6343" t="s">
        <v>138</v>
      </c>
      <c r="L6343" t="s">
        <v>18288</v>
      </c>
      <c r="M6343" t="s">
        <v>18289</v>
      </c>
      <c r="N6343">
        <v>3.448611111</v>
      </c>
      <c r="O6343">
        <v>0</v>
      </c>
      <c r="P6343">
        <v>381</v>
      </c>
      <c r="Q6343">
        <v>0</v>
      </c>
      <c r="R6343">
        <v>0</v>
      </c>
      <c r="S6343">
        <v>0</v>
      </c>
      <c r="T6343">
        <v>9</v>
      </c>
      <c r="U6343">
        <v>0</v>
      </c>
      <c r="V6343">
        <v>0</v>
      </c>
      <c r="W6343">
        <v>0</v>
      </c>
      <c r="X6343">
        <v>351.95674705518587</v>
      </c>
      <c r="Y6343">
        <v>0</v>
      </c>
      <c r="Z6343">
        <v>0</v>
      </c>
      <c r="AA6343">
        <v>0</v>
      </c>
      <c r="AB6343">
        <v>246.97332409803442</v>
      </c>
      <c r="AC6343">
        <v>0</v>
      </c>
      <c r="AD6343">
        <v>0</v>
      </c>
      <c r="AE6343">
        <v>598.9300711532203</v>
      </c>
    </row>
    <row r="6344" spans="1:31" x14ac:dyDescent="0.3">
      <c r="A6344">
        <v>2460401</v>
      </c>
      <c r="B6344">
        <v>1</v>
      </c>
      <c r="C6344" t="s">
        <v>81</v>
      </c>
      <c r="D6344" t="s">
        <v>115</v>
      </c>
      <c r="E6344" t="s">
        <v>169</v>
      </c>
      <c r="F6344" t="s">
        <v>18290</v>
      </c>
      <c r="G6344" t="s">
        <v>149</v>
      </c>
      <c r="H6344" t="s">
        <v>135</v>
      </c>
      <c r="I6344" t="s">
        <v>136</v>
      </c>
      <c r="J6344" t="s">
        <v>137</v>
      </c>
      <c r="K6344" t="s">
        <v>138</v>
      </c>
      <c r="L6344" t="s">
        <v>18291</v>
      </c>
      <c r="M6344" t="s">
        <v>18292</v>
      </c>
      <c r="N6344">
        <v>6.8333332999999996E-2</v>
      </c>
      <c r="O6344">
        <v>1</v>
      </c>
      <c r="P6344">
        <v>637</v>
      </c>
      <c r="Q6344">
        <v>19</v>
      </c>
      <c r="R6344">
        <v>219</v>
      </c>
      <c r="S6344">
        <v>3</v>
      </c>
      <c r="T6344">
        <v>50</v>
      </c>
      <c r="U6344">
        <v>1</v>
      </c>
      <c r="V6344">
        <v>0</v>
      </c>
      <c r="W6344">
        <v>4.031086943613634E-3</v>
      </c>
      <c r="X6344">
        <v>3.6443517862920976</v>
      </c>
      <c r="Y6344">
        <v>1.9636265725847035</v>
      </c>
      <c r="Z6344">
        <v>3.3977059768850686</v>
      </c>
      <c r="AA6344">
        <v>0.27494909405255868</v>
      </c>
      <c r="AB6344">
        <v>2.4243413503846756</v>
      </c>
      <c r="AC6344">
        <v>3.0274914933438741</v>
      </c>
      <c r="AD6344">
        <v>0</v>
      </c>
      <c r="AE6344">
        <v>14.736497360486592</v>
      </c>
    </row>
    <row r="6345" spans="1:31" x14ac:dyDescent="0.3">
      <c r="A6345">
        <v>2460899</v>
      </c>
      <c r="B6345">
        <v>1</v>
      </c>
      <c r="C6345" t="s">
        <v>80</v>
      </c>
      <c r="D6345" t="s">
        <v>100</v>
      </c>
      <c r="E6345" t="s">
        <v>159</v>
      </c>
      <c r="F6345" t="s">
        <v>18293</v>
      </c>
      <c r="G6345" t="s">
        <v>143</v>
      </c>
      <c r="H6345" t="s">
        <v>144</v>
      </c>
      <c r="I6345" t="s">
        <v>136</v>
      </c>
      <c r="J6345" t="s">
        <v>137</v>
      </c>
      <c r="K6345" t="s">
        <v>138</v>
      </c>
      <c r="L6345" t="s">
        <v>18294</v>
      </c>
      <c r="M6345" t="s">
        <v>18295</v>
      </c>
      <c r="N6345">
        <v>1.1472222219999999</v>
      </c>
      <c r="O6345">
        <v>0</v>
      </c>
      <c r="P6345">
        <v>45</v>
      </c>
      <c r="Q6345">
        <v>0</v>
      </c>
      <c r="R6345">
        <v>19</v>
      </c>
      <c r="S6345">
        <v>0</v>
      </c>
      <c r="T6345">
        <v>8</v>
      </c>
      <c r="U6345">
        <v>0</v>
      </c>
      <c r="V6345">
        <v>0</v>
      </c>
      <c r="W6345">
        <v>0</v>
      </c>
      <c r="X6345">
        <v>10.413658993669108</v>
      </c>
      <c r="Y6345">
        <v>0</v>
      </c>
      <c r="Z6345">
        <v>6.6567176838949713</v>
      </c>
      <c r="AA6345">
        <v>0</v>
      </c>
      <c r="AB6345">
        <v>7.0356532490945423</v>
      </c>
      <c r="AC6345">
        <v>0</v>
      </c>
      <c r="AD6345">
        <v>0</v>
      </c>
      <c r="AE6345">
        <v>24.106029926658621</v>
      </c>
    </row>
    <row r="6346" spans="1:31" x14ac:dyDescent="0.3">
      <c r="A6346">
        <v>2460650</v>
      </c>
      <c r="B6346">
        <v>1</v>
      </c>
      <c r="C6346" t="s">
        <v>80</v>
      </c>
      <c r="D6346" t="s">
        <v>108</v>
      </c>
      <c r="E6346" t="s">
        <v>147</v>
      </c>
      <c r="F6346" t="s">
        <v>18296</v>
      </c>
      <c r="G6346" t="s">
        <v>353</v>
      </c>
      <c r="H6346" t="s">
        <v>135</v>
      </c>
      <c r="I6346" t="s">
        <v>136</v>
      </c>
      <c r="J6346" t="s">
        <v>137</v>
      </c>
      <c r="K6346" t="s">
        <v>138</v>
      </c>
      <c r="L6346" t="s">
        <v>18297</v>
      </c>
      <c r="M6346" t="s">
        <v>18298</v>
      </c>
      <c r="N6346">
        <v>3.2066666659999998</v>
      </c>
      <c r="O6346">
        <v>0</v>
      </c>
      <c r="P6346">
        <v>0</v>
      </c>
      <c r="Q6346">
        <v>0</v>
      </c>
      <c r="R6346">
        <v>0</v>
      </c>
      <c r="S6346">
        <v>1</v>
      </c>
      <c r="T6346">
        <v>0</v>
      </c>
      <c r="U6346">
        <v>0</v>
      </c>
      <c r="V6346">
        <v>0</v>
      </c>
      <c r="W6346">
        <v>0</v>
      </c>
      <c r="X6346">
        <v>0</v>
      </c>
      <c r="Y6346">
        <v>0</v>
      </c>
      <c r="Z6346">
        <v>0</v>
      </c>
      <c r="AA6346">
        <v>9.0147261230373132</v>
      </c>
      <c r="AB6346">
        <v>0</v>
      </c>
      <c r="AC6346">
        <v>0</v>
      </c>
      <c r="AD6346">
        <v>0</v>
      </c>
      <c r="AE6346">
        <v>9.0147261230373132</v>
      </c>
    </row>
    <row r="6347" spans="1:31" x14ac:dyDescent="0.3">
      <c r="A6347">
        <v>2461397</v>
      </c>
      <c r="B6347">
        <v>1</v>
      </c>
      <c r="C6347" t="s">
        <v>80</v>
      </c>
      <c r="D6347" t="s">
        <v>82</v>
      </c>
      <c r="E6347" t="s">
        <v>159</v>
      </c>
      <c r="F6347" t="s">
        <v>18299</v>
      </c>
      <c r="G6347" t="s">
        <v>143</v>
      </c>
      <c r="H6347" t="s">
        <v>144</v>
      </c>
      <c r="I6347" t="s">
        <v>136</v>
      </c>
      <c r="J6347" t="s">
        <v>137</v>
      </c>
      <c r="K6347" t="s">
        <v>138</v>
      </c>
      <c r="L6347" t="s">
        <v>18300</v>
      </c>
      <c r="M6347" t="s">
        <v>18301</v>
      </c>
      <c r="N6347">
        <v>0.237777777</v>
      </c>
      <c r="O6347">
        <v>0</v>
      </c>
      <c r="P6347">
        <v>351</v>
      </c>
      <c r="Q6347">
        <v>0</v>
      </c>
      <c r="R6347">
        <v>0</v>
      </c>
      <c r="S6347">
        <v>0</v>
      </c>
      <c r="T6347">
        <v>118</v>
      </c>
      <c r="U6347">
        <v>0</v>
      </c>
      <c r="V6347">
        <v>0</v>
      </c>
      <c r="W6347">
        <v>0</v>
      </c>
      <c r="X6347">
        <v>36.423494083299609</v>
      </c>
      <c r="Y6347">
        <v>0</v>
      </c>
      <c r="Z6347">
        <v>0</v>
      </c>
      <c r="AA6347">
        <v>0</v>
      </c>
      <c r="AB6347">
        <v>32.079815365678805</v>
      </c>
      <c r="AC6347">
        <v>0</v>
      </c>
      <c r="AD6347">
        <v>0</v>
      </c>
      <c r="AE6347">
        <v>68.503309448978413</v>
      </c>
    </row>
    <row r="6348" spans="1:31" x14ac:dyDescent="0.3">
      <c r="A6348">
        <v>2461005</v>
      </c>
      <c r="B6348">
        <v>1</v>
      </c>
      <c r="C6348" t="s">
        <v>80</v>
      </c>
      <c r="D6348" t="s">
        <v>85</v>
      </c>
      <c r="E6348" t="s">
        <v>141</v>
      </c>
      <c r="F6348" t="s">
        <v>10090</v>
      </c>
      <c r="G6348" t="s">
        <v>219</v>
      </c>
      <c r="H6348" t="s">
        <v>144</v>
      </c>
      <c r="I6348" t="s">
        <v>136</v>
      </c>
      <c r="J6348" t="s">
        <v>3</v>
      </c>
      <c r="K6348" t="s">
        <v>138</v>
      </c>
      <c r="L6348" t="s">
        <v>18302</v>
      </c>
      <c r="M6348" t="s">
        <v>18303</v>
      </c>
      <c r="N6348">
        <v>9.9358333329999997</v>
      </c>
      <c r="O6348">
        <v>0</v>
      </c>
      <c r="P6348">
        <v>106</v>
      </c>
      <c r="Q6348">
        <v>0</v>
      </c>
      <c r="R6348">
        <v>0</v>
      </c>
      <c r="S6348">
        <v>0</v>
      </c>
      <c r="T6348">
        <v>13</v>
      </c>
      <c r="U6348">
        <v>0</v>
      </c>
      <c r="V6348">
        <v>0</v>
      </c>
      <c r="W6348">
        <v>0</v>
      </c>
      <c r="X6348">
        <v>300.51578575819394</v>
      </c>
      <c r="Y6348">
        <v>0</v>
      </c>
      <c r="Z6348">
        <v>0</v>
      </c>
      <c r="AA6348">
        <v>0</v>
      </c>
      <c r="AB6348">
        <v>83.393135031133241</v>
      </c>
      <c r="AC6348">
        <v>0</v>
      </c>
      <c r="AD6348">
        <v>0</v>
      </c>
      <c r="AE6348">
        <v>383.90892078932717</v>
      </c>
    </row>
    <row r="6349" spans="1:31" x14ac:dyDescent="0.3">
      <c r="A6349">
        <v>2460507</v>
      </c>
      <c r="B6349">
        <v>1</v>
      </c>
      <c r="C6349" t="s">
        <v>80</v>
      </c>
      <c r="D6349" t="s">
        <v>85</v>
      </c>
      <c r="E6349" t="s">
        <v>173</v>
      </c>
      <c r="F6349" t="s">
        <v>10719</v>
      </c>
      <c r="G6349" t="s">
        <v>461</v>
      </c>
      <c r="H6349" t="s">
        <v>144</v>
      </c>
      <c r="I6349" t="s">
        <v>136</v>
      </c>
      <c r="J6349" t="s">
        <v>137</v>
      </c>
      <c r="K6349" t="s">
        <v>138</v>
      </c>
      <c r="L6349" t="s">
        <v>18304</v>
      </c>
      <c r="M6349" t="s">
        <v>18305</v>
      </c>
      <c r="N6349">
        <v>7.7852777770000001</v>
      </c>
      <c r="O6349">
        <v>0</v>
      </c>
      <c r="P6349">
        <v>6</v>
      </c>
      <c r="Q6349">
        <v>0</v>
      </c>
      <c r="R6349">
        <v>0</v>
      </c>
      <c r="S6349">
        <v>0</v>
      </c>
      <c r="T6349">
        <v>0</v>
      </c>
      <c r="U6349">
        <v>0</v>
      </c>
      <c r="V6349">
        <v>0</v>
      </c>
      <c r="W6349">
        <v>0</v>
      </c>
      <c r="X6349">
        <v>8.1889530432457054</v>
      </c>
      <c r="Y6349">
        <v>0</v>
      </c>
      <c r="Z6349">
        <v>0</v>
      </c>
      <c r="AA6349">
        <v>0</v>
      </c>
      <c r="AB6349">
        <v>0</v>
      </c>
      <c r="AC6349">
        <v>0</v>
      </c>
      <c r="AD6349">
        <v>0</v>
      </c>
      <c r="AE6349">
        <v>8.1889530432457054</v>
      </c>
    </row>
    <row r="6350" spans="1:31" x14ac:dyDescent="0.3">
      <c r="A6350">
        <v>2460564</v>
      </c>
      <c r="B6350">
        <v>1</v>
      </c>
      <c r="C6350" t="s">
        <v>81</v>
      </c>
      <c r="D6350" t="s">
        <v>119</v>
      </c>
      <c r="E6350" t="s">
        <v>132</v>
      </c>
      <c r="F6350" t="s">
        <v>18306</v>
      </c>
      <c r="G6350" t="s">
        <v>2092</v>
      </c>
      <c r="H6350" t="s">
        <v>135</v>
      </c>
      <c r="I6350" t="s">
        <v>136</v>
      </c>
      <c r="J6350" t="s">
        <v>137</v>
      </c>
      <c r="K6350" t="s">
        <v>138</v>
      </c>
      <c r="L6350" t="s">
        <v>18307</v>
      </c>
      <c r="M6350" t="s">
        <v>18308</v>
      </c>
      <c r="N6350">
        <v>7.5263888879999996</v>
      </c>
      <c r="O6350">
        <v>1</v>
      </c>
      <c r="P6350">
        <v>487</v>
      </c>
      <c r="Q6350">
        <v>52</v>
      </c>
      <c r="R6350">
        <v>71</v>
      </c>
      <c r="S6350">
        <v>2</v>
      </c>
      <c r="T6350">
        <v>35</v>
      </c>
      <c r="U6350">
        <v>0</v>
      </c>
      <c r="V6350">
        <v>0</v>
      </c>
      <c r="W6350">
        <v>0.32691558573837243</v>
      </c>
      <c r="X6350">
        <v>550.38960354865105</v>
      </c>
      <c r="Y6350">
        <v>98.125504880809132</v>
      </c>
      <c r="Z6350">
        <v>70.281958476811951</v>
      </c>
      <c r="AA6350">
        <v>36.908541636205435</v>
      </c>
      <c r="AB6350">
        <v>195.16534212266504</v>
      </c>
      <c r="AC6350">
        <v>0</v>
      </c>
      <c r="AD6350">
        <v>0</v>
      </c>
      <c r="AE6350">
        <v>951.19786625088091</v>
      </c>
    </row>
    <row r="6351" spans="1:31" x14ac:dyDescent="0.3">
      <c r="A6351">
        <v>2460464</v>
      </c>
      <c r="B6351">
        <v>1</v>
      </c>
      <c r="C6351" t="s">
        <v>81</v>
      </c>
      <c r="D6351" t="s">
        <v>113</v>
      </c>
      <c r="E6351" t="s">
        <v>141</v>
      </c>
      <c r="F6351" t="s">
        <v>18309</v>
      </c>
      <c r="G6351" t="s">
        <v>156</v>
      </c>
      <c r="H6351" t="s">
        <v>144</v>
      </c>
      <c r="I6351" t="s">
        <v>136</v>
      </c>
      <c r="J6351" t="s">
        <v>137</v>
      </c>
      <c r="K6351" t="s">
        <v>138</v>
      </c>
      <c r="L6351" t="s">
        <v>18310</v>
      </c>
      <c r="M6351" t="s">
        <v>18311</v>
      </c>
      <c r="N6351">
        <v>1.2752777769999999</v>
      </c>
      <c r="O6351">
        <v>0</v>
      </c>
      <c r="P6351">
        <v>3</v>
      </c>
      <c r="Q6351">
        <v>0</v>
      </c>
      <c r="R6351">
        <v>9</v>
      </c>
      <c r="S6351">
        <v>0</v>
      </c>
      <c r="T6351">
        <v>0</v>
      </c>
      <c r="U6351">
        <v>0</v>
      </c>
      <c r="V6351">
        <v>0</v>
      </c>
      <c r="W6351">
        <v>0</v>
      </c>
      <c r="X6351">
        <v>0.1365191378953263</v>
      </c>
      <c r="Y6351">
        <v>0</v>
      </c>
      <c r="Z6351">
        <v>0.34239871005727884</v>
      </c>
      <c r="AA6351">
        <v>0</v>
      </c>
      <c r="AB6351">
        <v>0</v>
      </c>
      <c r="AC6351">
        <v>0</v>
      </c>
      <c r="AD6351">
        <v>0</v>
      </c>
      <c r="AE6351">
        <v>0.47891784795260517</v>
      </c>
    </row>
    <row r="6352" spans="1:31" x14ac:dyDescent="0.3">
      <c r="A6352">
        <v>2460756</v>
      </c>
      <c r="B6352">
        <v>1</v>
      </c>
      <c r="C6352" t="s">
        <v>80</v>
      </c>
      <c r="D6352" t="s">
        <v>90</v>
      </c>
      <c r="E6352" t="s">
        <v>173</v>
      </c>
      <c r="F6352" t="s">
        <v>18312</v>
      </c>
      <c r="G6352" t="s">
        <v>175</v>
      </c>
      <c r="H6352" t="s">
        <v>144</v>
      </c>
      <c r="I6352" t="s">
        <v>136</v>
      </c>
      <c r="J6352" t="s">
        <v>137</v>
      </c>
      <c r="K6352" t="s">
        <v>138</v>
      </c>
      <c r="L6352" t="s">
        <v>18313</v>
      </c>
      <c r="M6352" t="s">
        <v>18314</v>
      </c>
      <c r="N6352">
        <v>1.342777777</v>
      </c>
      <c r="O6352">
        <v>0</v>
      </c>
      <c r="P6352">
        <v>6</v>
      </c>
      <c r="Q6352">
        <v>0</v>
      </c>
      <c r="R6352">
        <v>0</v>
      </c>
      <c r="S6352">
        <v>0</v>
      </c>
      <c r="T6352">
        <v>0</v>
      </c>
      <c r="U6352">
        <v>0</v>
      </c>
      <c r="V6352">
        <v>0</v>
      </c>
      <c r="W6352">
        <v>0</v>
      </c>
      <c r="X6352">
        <v>2.6501928701479498</v>
      </c>
      <c r="Y6352">
        <v>0</v>
      </c>
      <c r="Z6352">
        <v>0</v>
      </c>
      <c r="AA6352">
        <v>0</v>
      </c>
      <c r="AB6352">
        <v>0</v>
      </c>
      <c r="AC6352">
        <v>0</v>
      </c>
      <c r="AD6352">
        <v>0</v>
      </c>
      <c r="AE6352">
        <v>2.6501928701479498</v>
      </c>
    </row>
    <row r="6353" spans="1:31" x14ac:dyDescent="0.3">
      <c r="A6353">
        <v>2460822</v>
      </c>
      <c r="B6353">
        <v>1</v>
      </c>
      <c r="C6353" t="s">
        <v>80</v>
      </c>
      <c r="D6353" t="s">
        <v>110</v>
      </c>
      <c r="E6353" t="s">
        <v>159</v>
      </c>
      <c r="F6353" t="s">
        <v>18315</v>
      </c>
      <c r="G6353" t="s">
        <v>143</v>
      </c>
      <c r="H6353" t="s">
        <v>144</v>
      </c>
      <c r="I6353" t="s">
        <v>136</v>
      </c>
      <c r="J6353" t="s">
        <v>137</v>
      </c>
      <c r="K6353" t="s">
        <v>138</v>
      </c>
      <c r="L6353" t="s">
        <v>18316</v>
      </c>
      <c r="M6353" t="s">
        <v>18317</v>
      </c>
      <c r="N6353">
        <v>2.323611111</v>
      </c>
      <c r="O6353">
        <v>0</v>
      </c>
      <c r="P6353">
        <v>379</v>
      </c>
      <c r="Q6353">
        <v>0</v>
      </c>
      <c r="R6353">
        <v>0</v>
      </c>
      <c r="S6353">
        <v>0</v>
      </c>
      <c r="T6353">
        <v>52</v>
      </c>
      <c r="U6353">
        <v>0</v>
      </c>
      <c r="V6353">
        <v>0</v>
      </c>
      <c r="W6353">
        <v>0</v>
      </c>
      <c r="X6353">
        <v>245.21694709434053</v>
      </c>
      <c r="Y6353">
        <v>0</v>
      </c>
      <c r="Z6353">
        <v>0</v>
      </c>
      <c r="AA6353">
        <v>0</v>
      </c>
      <c r="AB6353">
        <v>206.74230446484327</v>
      </c>
      <c r="AC6353">
        <v>0</v>
      </c>
      <c r="AD6353">
        <v>0</v>
      </c>
      <c r="AE6353">
        <v>451.95925155918383</v>
      </c>
    </row>
    <row r="6354" spans="1:31" x14ac:dyDescent="0.3">
      <c r="A6354">
        <v>2460845</v>
      </c>
      <c r="B6354">
        <v>1</v>
      </c>
      <c r="C6354" t="s">
        <v>80</v>
      </c>
      <c r="D6354" t="s">
        <v>89</v>
      </c>
      <c r="E6354" t="s">
        <v>182</v>
      </c>
      <c r="F6354" t="s">
        <v>18318</v>
      </c>
      <c r="G6354" t="s">
        <v>259</v>
      </c>
      <c r="H6354" t="s">
        <v>144</v>
      </c>
      <c r="I6354" t="s">
        <v>136</v>
      </c>
      <c r="J6354" t="s">
        <v>137</v>
      </c>
      <c r="K6354" t="s">
        <v>138</v>
      </c>
      <c r="L6354" t="s">
        <v>18319</v>
      </c>
      <c r="M6354" t="s">
        <v>18320</v>
      </c>
      <c r="N6354">
        <v>1.808888888</v>
      </c>
      <c r="O6354">
        <v>0</v>
      </c>
      <c r="P6354">
        <v>22</v>
      </c>
      <c r="Q6354">
        <v>0</v>
      </c>
      <c r="R6354">
        <v>0</v>
      </c>
      <c r="S6354">
        <v>0</v>
      </c>
      <c r="T6354">
        <v>1</v>
      </c>
      <c r="U6354">
        <v>0</v>
      </c>
      <c r="V6354">
        <v>0</v>
      </c>
      <c r="W6354">
        <v>0</v>
      </c>
      <c r="X6354">
        <v>9.9772676958508235</v>
      </c>
      <c r="Y6354">
        <v>0</v>
      </c>
      <c r="Z6354">
        <v>0</v>
      </c>
      <c r="AA6354">
        <v>0</v>
      </c>
      <c r="AB6354">
        <v>4.8073738712717654E-2</v>
      </c>
      <c r="AC6354">
        <v>0</v>
      </c>
      <c r="AD6354">
        <v>0</v>
      </c>
      <c r="AE6354">
        <v>10.025341434563542</v>
      </c>
    </row>
    <row r="6355" spans="1:31" x14ac:dyDescent="0.3">
      <c r="A6355">
        <v>2460991</v>
      </c>
      <c r="B6355">
        <v>1</v>
      </c>
      <c r="C6355" t="s">
        <v>80</v>
      </c>
      <c r="D6355" t="s">
        <v>92</v>
      </c>
      <c r="E6355" t="s">
        <v>147</v>
      </c>
      <c r="F6355" t="s">
        <v>18321</v>
      </c>
      <c r="G6355" t="s">
        <v>134</v>
      </c>
      <c r="H6355" t="s">
        <v>135</v>
      </c>
      <c r="I6355" t="s">
        <v>136</v>
      </c>
      <c r="J6355" t="s">
        <v>137</v>
      </c>
      <c r="K6355" t="s">
        <v>138</v>
      </c>
      <c r="L6355" t="s">
        <v>18322</v>
      </c>
      <c r="M6355" t="s">
        <v>18323</v>
      </c>
      <c r="N6355">
        <v>7.4694444439999996</v>
      </c>
      <c r="O6355">
        <v>1</v>
      </c>
      <c r="P6355">
        <v>321</v>
      </c>
      <c r="Q6355">
        <v>0</v>
      </c>
      <c r="R6355">
        <v>2</v>
      </c>
      <c r="S6355">
        <v>0</v>
      </c>
      <c r="T6355">
        <v>12</v>
      </c>
      <c r="U6355">
        <v>0</v>
      </c>
      <c r="V6355">
        <v>0</v>
      </c>
      <c r="W6355">
        <v>48.147447510604536</v>
      </c>
      <c r="X6355">
        <v>517.44913611648258</v>
      </c>
      <c r="Y6355">
        <v>0</v>
      </c>
      <c r="Z6355">
        <v>1.0786228232662447</v>
      </c>
      <c r="AA6355">
        <v>0</v>
      </c>
      <c r="AB6355">
        <v>62.375708377088827</v>
      </c>
      <c r="AC6355">
        <v>0</v>
      </c>
      <c r="AD6355">
        <v>0</v>
      </c>
      <c r="AE6355">
        <v>629.05091482744217</v>
      </c>
    </row>
    <row r="6356" spans="1:31" x14ac:dyDescent="0.3">
      <c r="A6356">
        <v>2460968</v>
      </c>
      <c r="B6356">
        <v>1</v>
      </c>
      <c r="C6356" t="s">
        <v>80</v>
      </c>
      <c r="D6356" t="s">
        <v>101</v>
      </c>
      <c r="E6356" t="s">
        <v>182</v>
      </c>
      <c r="F6356" t="s">
        <v>18324</v>
      </c>
      <c r="G6356" t="s">
        <v>156</v>
      </c>
      <c r="H6356" t="s">
        <v>144</v>
      </c>
      <c r="I6356" t="s">
        <v>136</v>
      </c>
      <c r="J6356" t="s">
        <v>137</v>
      </c>
      <c r="K6356" t="s">
        <v>138</v>
      </c>
      <c r="L6356" t="s">
        <v>18325</v>
      </c>
      <c r="M6356" t="s">
        <v>18326</v>
      </c>
      <c r="N6356">
        <v>1.8525</v>
      </c>
      <c r="O6356">
        <v>0</v>
      </c>
      <c r="P6356">
        <v>23</v>
      </c>
      <c r="Q6356">
        <v>0</v>
      </c>
      <c r="R6356">
        <v>0</v>
      </c>
      <c r="S6356">
        <v>0</v>
      </c>
      <c r="T6356">
        <v>0</v>
      </c>
      <c r="U6356">
        <v>0</v>
      </c>
      <c r="V6356">
        <v>0</v>
      </c>
      <c r="W6356">
        <v>0</v>
      </c>
      <c r="X6356">
        <v>6.747820580308086</v>
      </c>
      <c r="Y6356">
        <v>0</v>
      </c>
      <c r="Z6356">
        <v>0</v>
      </c>
      <c r="AA6356">
        <v>0</v>
      </c>
      <c r="AB6356">
        <v>0</v>
      </c>
      <c r="AC6356">
        <v>0</v>
      </c>
      <c r="AD6356">
        <v>0</v>
      </c>
      <c r="AE6356">
        <v>6.747820580308086</v>
      </c>
    </row>
    <row r="6357" spans="1:31" x14ac:dyDescent="0.3">
      <c r="A6357">
        <v>2460868</v>
      </c>
      <c r="B6357">
        <v>1</v>
      </c>
      <c r="C6357" t="s">
        <v>81</v>
      </c>
      <c r="D6357" t="s">
        <v>128</v>
      </c>
      <c r="E6357" t="s">
        <v>141</v>
      </c>
      <c r="F6357" t="s">
        <v>18327</v>
      </c>
      <c r="G6357" t="s">
        <v>156</v>
      </c>
      <c r="H6357" t="s">
        <v>144</v>
      </c>
      <c r="I6357" t="s">
        <v>136</v>
      </c>
      <c r="J6357" t="s">
        <v>137</v>
      </c>
      <c r="K6357" t="s">
        <v>138</v>
      </c>
      <c r="L6357" t="s">
        <v>18328</v>
      </c>
      <c r="M6357" t="s">
        <v>18329</v>
      </c>
      <c r="N6357">
        <v>8.5169444439999999</v>
      </c>
      <c r="O6357">
        <v>0</v>
      </c>
      <c r="P6357">
        <v>3</v>
      </c>
      <c r="Q6357">
        <v>0</v>
      </c>
      <c r="R6357">
        <v>10</v>
      </c>
      <c r="S6357">
        <v>0</v>
      </c>
      <c r="T6357">
        <v>1</v>
      </c>
      <c r="U6357">
        <v>0</v>
      </c>
      <c r="V6357">
        <v>0</v>
      </c>
      <c r="W6357">
        <v>0</v>
      </c>
      <c r="X6357">
        <v>6.9563204007005766</v>
      </c>
      <c r="Y6357">
        <v>0</v>
      </c>
      <c r="Z6357">
        <v>11.965344139577718</v>
      </c>
      <c r="AA6357">
        <v>0</v>
      </c>
      <c r="AB6357">
        <v>6.2458468487823818E-4</v>
      </c>
      <c r="AC6357">
        <v>0</v>
      </c>
      <c r="AD6357">
        <v>0</v>
      </c>
      <c r="AE6357">
        <v>18.922289124963172</v>
      </c>
    </row>
    <row r="6358" spans="1:31" x14ac:dyDescent="0.3">
      <c r="A6358">
        <v>2460350</v>
      </c>
      <c r="B6358">
        <v>1</v>
      </c>
      <c r="C6358" t="s">
        <v>80</v>
      </c>
      <c r="D6358" t="s">
        <v>93</v>
      </c>
      <c r="E6358" t="s">
        <v>141</v>
      </c>
      <c r="F6358" t="s">
        <v>18330</v>
      </c>
      <c r="G6358" t="s">
        <v>156</v>
      </c>
      <c r="H6358" t="s">
        <v>144</v>
      </c>
      <c r="I6358" t="s">
        <v>136</v>
      </c>
      <c r="J6358" t="s">
        <v>137</v>
      </c>
      <c r="K6358" t="s">
        <v>138</v>
      </c>
      <c r="L6358" t="s">
        <v>18331</v>
      </c>
      <c r="M6358" t="s">
        <v>18332</v>
      </c>
      <c r="N6358">
        <v>0.88527777699999999</v>
      </c>
      <c r="O6358">
        <v>0</v>
      </c>
      <c r="P6358">
        <v>95</v>
      </c>
      <c r="Q6358">
        <v>0</v>
      </c>
      <c r="R6358">
        <v>2</v>
      </c>
      <c r="S6358">
        <v>0</v>
      </c>
      <c r="T6358">
        <v>7</v>
      </c>
      <c r="U6358">
        <v>0</v>
      </c>
      <c r="V6358">
        <v>0</v>
      </c>
      <c r="W6358">
        <v>0</v>
      </c>
      <c r="X6358">
        <v>16.514935847731618</v>
      </c>
      <c r="Y6358">
        <v>0</v>
      </c>
      <c r="Z6358">
        <v>5.7822154097493618E-2</v>
      </c>
      <c r="AA6358">
        <v>0</v>
      </c>
      <c r="AB6358">
        <v>1.5137169420992596</v>
      </c>
      <c r="AC6358">
        <v>0</v>
      </c>
      <c r="AD6358">
        <v>0</v>
      </c>
      <c r="AE6358">
        <v>18.086474943928373</v>
      </c>
    </row>
    <row r="6359" spans="1:31" x14ac:dyDescent="0.3">
      <c r="A6359">
        <v>2461409</v>
      </c>
      <c r="B6359">
        <v>1</v>
      </c>
      <c r="C6359" t="s">
        <v>81</v>
      </c>
      <c r="D6359" t="s">
        <v>118</v>
      </c>
      <c r="E6359" t="s">
        <v>159</v>
      </c>
      <c r="F6359" t="s">
        <v>18333</v>
      </c>
      <c r="G6359" t="s">
        <v>725</v>
      </c>
      <c r="H6359" t="s">
        <v>144</v>
      </c>
      <c r="I6359" t="s">
        <v>136</v>
      </c>
      <c r="J6359" t="s">
        <v>137</v>
      </c>
      <c r="K6359" t="s">
        <v>138</v>
      </c>
      <c r="L6359" t="s">
        <v>18334</v>
      </c>
      <c r="M6359" t="s">
        <v>18335</v>
      </c>
      <c r="N6359">
        <v>0.47749999999999998</v>
      </c>
      <c r="O6359">
        <v>0</v>
      </c>
      <c r="P6359">
        <v>416</v>
      </c>
      <c r="Q6359">
        <v>0</v>
      </c>
      <c r="R6359">
        <v>2</v>
      </c>
      <c r="S6359">
        <v>0</v>
      </c>
      <c r="T6359">
        <v>30</v>
      </c>
      <c r="U6359">
        <v>0</v>
      </c>
      <c r="V6359">
        <v>0</v>
      </c>
      <c r="W6359">
        <v>0</v>
      </c>
      <c r="X6359">
        <v>65.994714370629765</v>
      </c>
      <c r="Y6359">
        <v>0</v>
      </c>
      <c r="Z6359">
        <v>4.0811280785448405</v>
      </c>
      <c r="AA6359">
        <v>0</v>
      </c>
      <c r="AB6359">
        <v>27.918511461965636</v>
      </c>
      <c r="AC6359">
        <v>0</v>
      </c>
      <c r="AD6359">
        <v>0</v>
      </c>
      <c r="AE6359">
        <v>97.994353911140237</v>
      </c>
    </row>
    <row r="6360" spans="1:31" x14ac:dyDescent="0.3">
      <c r="A6360">
        <v>2460828</v>
      </c>
      <c r="B6360">
        <v>1</v>
      </c>
      <c r="C6360" t="s">
        <v>81</v>
      </c>
      <c r="D6360" t="s">
        <v>115</v>
      </c>
      <c r="E6360" t="s">
        <v>132</v>
      </c>
      <c r="F6360" t="s">
        <v>18336</v>
      </c>
      <c r="G6360" t="s">
        <v>166</v>
      </c>
      <c r="H6360" t="s">
        <v>135</v>
      </c>
      <c r="I6360" t="s">
        <v>136</v>
      </c>
      <c r="J6360" t="s">
        <v>137</v>
      </c>
      <c r="K6360" t="s">
        <v>138</v>
      </c>
      <c r="L6360" t="s">
        <v>18337</v>
      </c>
      <c r="M6360" t="s">
        <v>18338</v>
      </c>
      <c r="N6360">
        <v>4.1241666659999998</v>
      </c>
      <c r="O6360">
        <v>0</v>
      </c>
      <c r="P6360">
        <v>581</v>
      </c>
      <c r="Q6360">
        <v>3</v>
      </c>
      <c r="R6360">
        <v>26</v>
      </c>
      <c r="S6360">
        <v>5</v>
      </c>
      <c r="T6360">
        <v>38</v>
      </c>
      <c r="U6360">
        <v>0</v>
      </c>
      <c r="V6360">
        <v>0</v>
      </c>
      <c r="W6360">
        <v>0</v>
      </c>
      <c r="X6360">
        <v>252.4186044005356</v>
      </c>
      <c r="Y6360">
        <v>26.265116743459039</v>
      </c>
      <c r="Z6360">
        <v>74.466730660657632</v>
      </c>
      <c r="AA6360">
        <v>120.86828163816887</v>
      </c>
      <c r="AB6360">
        <v>134.01205958618385</v>
      </c>
      <c r="AC6360">
        <v>0</v>
      </c>
      <c r="AD6360">
        <v>0</v>
      </c>
      <c r="AE6360">
        <v>608.03079302900505</v>
      </c>
    </row>
    <row r="6361" spans="1:31" x14ac:dyDescent="0.3">
      <c r="A6361">
        <v>2460390</v>
      </c>
      <c r="B6361">
        <v>1</v>
      </c>
      <c r="C6361" t="s">
        <v>80</v>
      </c>
      <c r="D6361" t="s">
        <v>96</v>
      </c>
      <c r="E6361" t="s">
        <v>141</v>
      </c>
      <c r="F6361" t="s">
        <v>18339</v>
      </c>
      <c r="G6361" t="s">
        <v>156</v>
      </c>
      <c r="H6361" t="s">
        <v>144</v>
      </c>
      <c r="I6361" t="s">
        <v>136</v>
      </c>
      <c r="J6361" t="s">
        <v>137</v>
      </c>
      <c r="K6361" t="s">
        <v>138</v>
      </c>
      <c r="L6361" t="s">
        <v>18340</v>
      </c>
      <c r="M6361" t="s">
        <v>18341</v>
      </c>
      <c r="N6361">
        <v>4.8425000000000002</v>
      </c>
      <c r="O6361">
        <v>0</v>
      </c>
      <c r="P6361">
        <v>69</v>
      </c>
      <c r="Q6361">
        <v>0</v>
      </c>
      <c r="R6361">
        <v>1</v>
      </c>
      <c r="S6361">
        <v>0</v>
      </c>
      <c r="T6361">
        <v>3</v>
      </c>
      <c r="U6361">
        <v>0</v>
      </c>
      <c r="V6361">
        <v>0</v>
      </c>
      <c r="W6361">
        <v>0</v>
      </c>
      <c r="X6361">
        <v>99.551742916433014</v>
      </c>
      <c r="Y6361">
        <v>0</v>
      </c>
      <c r="Z6361">
        <v>2.6208561099657084</v>
      </c>
      <c r="AA6361">
        <v>0</v>
      </c>
      <c r="AB6361">
        <v>0.14609991257152546</v>
      </c>
      <c r="AC6361">
        <v>0</v>
      </c>
      <c r="AD6361">
        <v>0</v>
      </c>
      <c r="AE6361">
        <v>102.31869893897026</v>
      </c>
    </row>
    <row r="6362" spans="1:31" x14ac:dyDescent="0.3">
      <c r="A6362">
        <v>2461515</v>
      </c>
      <c r="B6362">
        <v>1</v>
      </c>
      <c r="C6362" t="s">
        <v>81</v>
      </c>
      <c r="D6362" t="s">
        <v>115</v>
      </c>
      <c r="E6362" t="s">
        <v>141</v>
      </c>
      <c r="F6362" t="s">
        <v>18342</v>
      </c>
      <c r="G6362" t="s">
        <v>156</v>
      </c>
      <c r="H6362" t="s">
        <v>144</v>
      </c>
      <c r="I6362" t="s">
        <v>136</v>
      </c>
      <c r="J6362" t="s">
        <v>137</v>
      </c>
      <c r="K6362" t="s">
        <v>138</v>
      </c>
      <c r="L6362" t="s">
        <v>18343</v>
      </c>
      <c r="M6362" t="s">
        <v>18344</v>
      </c>
      <c r="N6362">
        <v>3.028611111</v>
      </c>
      <c r="O6362">
        <v>0</v>
      </c>
      <c r="P6362">
        <v>48</v>
      </c>
      <c r="Q6362">
        <v>0</v>
      </c>
      <c r="R6362">
        <v>0</v>
      </c>
      <c r="S6362">
        <v>0</v>
      </c>
      <c r="T6362">
        <v>8</v>
      </c>
      <c r="U6362">
        <v>0</v>
      </c>
      <c r="V6362">
        <v>0</v>
      </c>
      <c r="W6362">
        <v>0</v>
      </c>
      <c r="X6362">
        <v>12.546622033224088</v>
      </c>
      <c r="Y6362">
        <v>0</v>
      </c>
      <c r="Z6362">
        <v>0</v>
      </c>
      <c r="AA6362">
        <v>0</v>
      </c>
      <c r="AB6362">
        <v>3.8617934657765582</v>
      </c>
      <c r="AC6362">
        <v>0</v>
      </c>
      <c r="AD6362">
        <v>0</v>
      </c>
      <c r="AE6362">
        <v>16.408415499000647</v>
      </c>
    </row>
    <row r="6363" spans="1:31" x14ac:dyDescent="0.3">
      <c r="A6363">
        <v>2461738</v>
      </c>
      <c r="B6363">
        <v>1</v>
      </c>
      <c r="C6363" t="s">
        <v>81</v>
      </c>
      <c r="D6363" t="s">
        <v>119</v>
      </c>
      <c r="E6363" t="s">
        <v>159</v>
      </c>
      <c r="F6363" t="s">
        <v>18345</v>
      </c>
      <c r="G6363" t="s">
        <v>161</v>
      </c>
      <c r="H6363" t="s">
        <v>144</v>
      </c>
      <c r="I6363" t="s">
        <v>136</v>
      </c>
      <c r="J6363" t="s">
        <v>137</v>
      </c>
      <c r="K6363" t="s">
        <v>162</v>
      </c>
      <c r="L6363" t="s">
        <v>18346</v>
      </c>
      <c r="M6363" t="s">
        <v>18347</v>
      </c>
      <c r="N6363">
        <v>7.5369444440000004</v>
      </c>
      <c r="O6363">
        <v>0</v>
      </c>
      <c r="P6363">
        <v>22</v>
      </c>
      <c r="Q6363">
        <v>0</v>
      </c>
      <c r="R6363">
        <v>8</v>
      </c>
      <c r="S6363">
        <v>0</v>
      </c>
      <c r="T6363">
        <v>1</v>
      </c>
      <c r="U6363">
        <v>0</v>
      </c>
      <c r="V6363">
        <v>0</v>
      </c>
      <c r="W6363">
        <v>0</v>
      </c>
      <c r="X6363">
        <v>32.077260787487539</v>
      </c>
      <c r="Y6363">
        <v>0</v>
      </c>
      <c r="Z6363">
        <v>24.489377882801559</v>
      </c>
      <c r="AA6363">
        <v>0</v>
      </c>
      <c r="AB6363">
        <v>0</v>
      </c>
      <c r="AC6363">
        <v>0</v>
      </c>
      <c r="AD6363">
        <v>0</v>
      </c>
      <c r="AE6363">
        <v>56.566638670289095</v>
      </c>
    </row>
    <row r="6364" spans="1:31" x14ac:dyDescent="0.3">
      <c r="A6364">
        <v>2462136</v>
      </c>
      <c r="B6364">
        <v>1</v>
      </c>
      <c r="C6364" t="s">
        <v>80</v>
      </c>
      <c r="D6364" t="s">
        <v>104</v>
      </c>
      <c r="E6364" t="s">
        <v>173</v>
      </c>
      <c r="F6364" t="s">
        <v>18348</v>
      </c>
      <c r="G6364" t="s">
        <v>175</v>
      </c>
      <c r="H6364" t="s">
        <v>144</v>
      </c>
      <c r="I6364" t="s">
        <v>136</v>
      </c>
      <c r="J6364" t="s">
        <v>137</v>
      </c>
      <c r="K6364" t="s">
        <v>138</v>
      </c>
      <c r="L6364" t="s">
        <v>18349</v>
      </c>
      <c r="M6364" t="s">
        <v>18350</v>
      </c>
      <c r="N6364">
        <v>1.3491666659999999</v>
      </c>
      <c r="O6364">
        <v>0</v>
      </c>
      <c r="P6364">
        <v>1</v>
      </c>
      <c r="Q6364">
        <v>0</v>
      </c>
      <c r="R6364">
        <v>0</v>
      </c>
      <c r="S6364">
        <v>0</v>
      </c>
      <c r="T6364">
        <v>0</v>
      </c>
      <c r="U6364">
        <v>0</v>
      </c>
      <c r="V6364">
        <v>0</v>
      </c>
      <c r="W6364">
        <v>0</v>
      </c>
      <c r="X6364">
        <v>0.11100958011300863</v>
      </c>
      <c r="Y6364">
        <v>0</v>
      </c>
      <c r="Z6364">
        <v>0</v>
      </c>
      <c r="AA6364">
        <v>0</v>
      </c>
      <c r="AB6364">
        <v>0</v>
      </c>
      <c r="AC6364">
        <v>0</v>
      </c>
      <c r="AD6364">
        <v>0</v>
      </c>
      <c r="AE6364">
        <v>0.11100958011300863</v>
      </c>
    </row>
    <row r="6365" spans="1:31" x14ac:dyDescent="0.3">
      <c r="A6365">
        <v>2461887</v>
      </c>
      <c r="B6365">
        <v>1</v>
      </c>
      <c r="C6365" t="s">
        <v>80</v>
      </c>
      <c r="D6365" t="s">
        <v>85</v>
      </c>
      <c r="E6365" t="s">
        <v>173</v>
      </c>
      <c r="F6365" t="s">
        <v>18351</v>
      </c>
      <c r="G6365" t="s">
        <v>461</v>
      </c>
      <c r="H6365" t="s">
        <v>144</v>
      </c>
      <c r="I6365" t="s">
        <v>136</v>
      </c>
      <c r="J6365" t="s">
        <v>137</v>
      </c>
      <c r="K6365" t="s">
        <v>138</v>
      </c>
      <c r="L6365" t="s">
        <v>18352</v>
      </c>
      <c r="M6365" t="s">
        <v>18353</v>
      </c>
      <c r="N6365">
        <v>1.1233333329999999</v>
      </c>
      <c r="O6365">
        <v>0</v>
      </c>
      <c r="P6365">
        <v>13</v>
      </c>
      <c r="Q6365">
        <v>0</v>
      </c>
      <c r="R6365">
        <v>0</v>
      </c>
      <c r="S6365">
        <v>0</v>
      </c>
      <c r="T6365">
        <v>4</v>
      </c>
      <c r="U6365">
        <v>0</v>
      </c>
      <c r="V6365">
        <v>0</v>
      </c>
      <c r="W6365">
        <v>0</v>
      </c>
      <c r="X6365">
        <v>5.3377625694144326</v>
      </c>
      <c r="Y6365">
        <v>0</v>
      </c>
      <c r="Z6365">
        <v>0</v>
      </c>
      <c r="AA6365">
        <v>0</v>
      </c>
      <c r="AB6365">
        <v>4.9316228656168049</v>
      </c>
      <c r="AC6365">
        <v>0</v>
      </c>
      <c r="AD6365">
        <v>0</v>
      </c>
      <c r="AE6365">
        <v>10.269385435031237</v>
      </c>
    </row>
    <row r="6366" spans="1:31" x14ac:dyDescent="0.3">
      <c r="A6366">
        <v>2461724</v>
      </c>
      <c r="B6366">
        <v>1</v>
      </c>
      <c r="C6366" t="s">
        <v>80</v>
      </c>
      <c r="D6366" t="s">
        <v>105</v>
      </c>
      <c r="E6366" t="s">
        <v>173</v>
      </c>
      <c r="F6366" t="s">
        <v>18354</v>
      </c>
      <c r="G6366" t="s">
        <v>175</v>
      </c>
      <c r="H6366" t="s">
        <v>144</v>
      </c>
      <c r="I6366" t="s">
        <v>136</v>
      </c>
      <c r="J6366" t="s">
        <v>137</v>
      </c>
      <c r="K6366" t="s">
        <v>138</v>
      </c>
      <c r="L6366" t="s">
        <v>18355</v>
      </c>
      <c r="M6366" t="s">
        <v>18356</v>
      </c>
      <c r="N6366">
        <v>1.436666666</v>
      </c>
      <c r="O6366">
        <v>0</v>
      </c>
      <c r="P6366">
        <v>1</v>
      </c>
      <c r="Q6366">
        <v>0</v>
      </c>
      <c r="R6366">
        <v>0</v>
      </c>
      <c r="S6366">
        <v>0</v>
      </c>
      <c r="T6366">
        <v>0</v>
      </c>
      <c r="U6366">
        <v>0</v>
      </c>
      <c r="V6366">
        <v>0</v>
      </c>
      <c r="W6366">
        <v>0</v>
      </c>
      <c r="X6366">
        <v>0.42109853088798527</v>
      </c>
      <c r="Y6366">
        <v>0</v>
      </c>
      <c r="Z6366">
        <v>0</v>
      </c>
      <c r="AA6366">
        <v>0</v>
      </c>
      <c r="AB6366">
        <v>0</v>
      </c>
      <c r="AC6366">
        <v>0</v>
      </c>
      <c r="AD6366">
        <v>0</v>
      </c>
      <c r="AE6366">
        <v>0.42109853088798527</v>
      </c>
    </row>
    <row r="6367" spans="1:31" x14ac:dyDescent="0.3">
      <c r="A6367">
        <v>2461793</v>
      </c>
      <c r="B6367">
        <v>1</v>
      </c>
      <c r="C6367" t="s">
        <v>80</v>
      </c>
      <c r="D6367" t="s">
        <v>107</v>
      </c>
      <c r="E6367" t="s">
        <v>182</v>
      </c>
      <c r="F6367" t="s">
        <v>18357</v>
      </c>
      <c r="G6367" t="s">
        <v>143</v>
      </c>
      <c r="H6367" t="s">
        <v>144</v>
      </c>
      <c r="I6367" t="s">
        <v>136</v>
      </c>
      <c r="J6367" t="s">
        <v>137</v>
      </c>
      <c r="K6367" t="s">
        <v>138</v>
      </c>
      <c r="L6367" t="s">
        <v>18358</v>
      </c>
      <c r="M6367" t="s">
        <v>18359</v>
      </c>
      <c r="N6367">
        <v>0.67888888800000002</v>
      </c>
      <c r="O6367">
        <v>0</v>
      </c>
      <c r="P6367">
        <v>144</v>
      </c>
      <c r="Q6367">
        <v>0</v>
      </c>
      <c r="R6367">
        <v>0</v>
      </c>
      <c r="S6367">
        <v>0</v>
      </c>
      <c r="T6367">
        <v>7</v>
      </c>
      <c r="U6367">
        <v>0</v>
      </c>
      <c r="V6367">
        <v>0</v>
      </c>
      <c r="W6367">
        <v>0</v>
      </c>
      <c r="X6367">
        <v>29.965337502632927</v>
      </c>
      <c r="Y6367">
        <v>0</v>
      </c>
      <c r="Z6367">
        <v>0</v>
      </c>
      <c r="AA6367">
        <v>0</v>
      </c>
      <c r="AB6367">
        <v>6.6186381376335549E-2</v>
      </c>
      <c r="AC6367">
        <v>0</v>
      </c>
      <c r="AD6367">
        <v>0</v>
      </c>
      <c r="AE6367">
        <v>30.031523884009264</v>
      </c>
    </row>
    <row r="6368" spans="1:31" x14ac:dyDescent="0.3">
      <c r="A6368">
        <v>2461770</v>
      </c>
      <c r="B6368">
        <v>1</v>
      </c>
      <c r="C6368" t="s">
        <v>80</v>
      </c>
      <c r="D6368" t="s">
        <v>93</v>
      </c>
      <c r="E6368" t="s">
        <v>141</v>
      </c>
      <c r="F6368" t="s">
        <v>18360</v>
      </c>
      <c r="G6368" t="s">
        <v>156</v>
      </c>
      <c r="H6368" t="s">
        <v>144</v>
      </c>
      <c r="I6368" t="s">
        <v>136</v>
      </c>
      <c r="J6368" t="s">
        <v>137</v>
      </c>
      <c r="K6368" t="s">
        <v>138</v>
      </c>
      <c r="L6368" t="s">
        <v>18361</v>
      </c>
      <c r="M6368" t="s">
        <v>18362</v>
      </c>
      <c r="N6368">
        <v>1.4611111109999999</v>
      </c>
      <c r="O6368">
        <v>0</v>
      </c>
      <c r="P6368">
        <v>0</v>
      </c>
      <c r="Q6368">
        <v>0</v>
      </c>
      <c r="R6368">
        <v>1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0</v>
      </c>
      <c r="Y6368">
        <v>0</v>
      </c>
      <c r="Z6368">
        <v>0.20220945807063961</v>
      </c>
      <c r="AA6368">
        <v>0</v>
      </c>
      <c r="AB6368">
        <v>0</v>
      </c>
      <c r="AC6368">
        <v>0</v>
      </c>
      <c r="AD6368">
        <v>0</v>
      </c>
      <c r="AE6368">
        <v>0.20220945807063961</v>
      </c>
    </row>
    <row r="6369" spans="1:31" x14ac:dyDescent="0.3">
      <c r="A6369">
        <v>2462248</v>
      </c>
      <c r="B6369">
        <v>1</v>
      </c>
      <c r="C6369" t="s">
        <v>80</v>
      </c>
      <c r="D6369" t="s">
        <v>94</v>
      </c>
      <c r="E6369" t="s">
        <v>147</v>
      </c>
      <c r="F6369" t="s">
        <v>12924</v>
      </c>
      <c r="G6369" t="s">
        <v>353</v>
      </c>
      <c r="H6369" t="s">
        <v>135</v>
      </c>
      <c r="I6369" t="s">
        <v>136</v>
      </c>
      <c r="J6369" t="s">
        <v>137</v>
      </c>
      <c r="K6369" t="s">
        <v>138</v>
      </c>
      <c r="L6369" t="s">
        <v>18363</v>
      </c>
      <c r="M6369" t="s">
        <v>18364</v>
      </c>
      <c r="N6369">
        <v>0.59944444399999997</v>
      </c>
      <c r="O6369">
        <v>0</v>
      </c>
      <c r="P6369">
        <v>323</v>
      </c>
      <c r="Q6369">
        <v>0</v>
      </c>
      <c r="R6369">
        <v>0</v>
      </c>
      <c r="S6369">
        <v>0</v>
      </c>
      <c r="T6369">
        <v>5</v>
      </c>
      <c r="U6369">
        <v>0</v>
      </c>
      <c r="V6369">
        <v>0</v>
      </c>
      <c r="W6369">
        <v>0</v>
      </c>
      <c r="X6369">
        <v>53.726742974801027</v>
      </c>
      <c r="Y6369">
        <v>0</v>
      </c>
      <c r="Z6369">
        <v>0</v>
      </c>
      <c r="AA6369">
        <v>0</v>
      </c>
      <c r="AB6369">
        <v>0.74017276618664718</v>
      </c>
      <c r="AC6369">
        <v>0</v>
      </c>
      <c r="AD6369">
        <v>0</v>
      </c>
      <c r="AE6369">
        <v>54.466915740987673</v>
      </c>
    </row>
    <row r="6370" spans="1:31" x14ac:dyDescent="0.3">
      <c r="A6370">
        <v>2461584</v>
      </c>
      <c r="B6370">
        <v>1</v>
      </c>
      <c r="C6370" t="s">
        <v>80</v>
      </c>
      <c r="D6370" t="s">
        <v>101</v>
      </c>
      <c r="E6370" t="s">
        <v>173</v>
      </c>
      <c r="F6370" t="s">
        <v>18365</v>
      </c>
      <c r="G6370" t="s">
        <v>179</v>
      </c>
      <c r="H6370" t="s">
        <v>144</v>
      </c>
      <c r="I6370" t="s">
        <v>136</v>
      </c>
      <c r="J6370" t="s">
        <v>137</v>
      </c>
      <c r="K6370" t="s">
        <v>138</v>
      </c>
      <c r="L6370" t="s">
        <v>18366</v>
      </c>
      <c r="M6370" t="s">
        <v>18367</v>
      </c>
      <c r="N6370">
        <v>0.96722222199999996</v>
      </c>
      <c r="O6370">
        <v>0</v>
      </c>
      <c r="P6370">
        <v>1</v>
      </c>
      <c r="Q6370">
        <v>0</v>
      </c>
      <c r="R6370">
        <v>0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0.31090830312925066</v>
      </c>
      <c r="Y6370">
        <v>0</v>
      </c>
      <c r="Z6370">
        <v>0</v>
      </c>
      <c r="AA6370">
        <v>0</v>
      </c>
      <c r="AB6370">
        <v>0</v>
      </c>
      <c r="AC6370">
        <v>0</v>
      </c>
      <c r="AD6370">
        <v>0</v>
      </c>
      <c r="AE6370">
        <v>0.31090830312925066</v>
      </c>
    </row>
    <row r="6371" spans="1:31" x14ac:dyDescent="0.3">
      <c r="A6371">
        <v>2461601</v>
      </c>
      <c r="B6371">
        <v>1</v>
      </c>
      <c r="C6371" t="s">
        <v>80</v>
      </c>
      <c r="D6371" t="s">
        <v>83</v>
      </c>
      <c r="E6371" t="s">
        <v>147</v>
      </c>
      <c r="F6371" t="s">
        <v>18368</v>
      </c>
      <c r="G6371" t="s">
        <v>149</v>
      </c>
      <c r="H6371" t="s">
        <v>135</v>
      </c>
      <c r="I6371" t="s">
        <v>136</v>
      </c>
      <c r="J6371" t="s">
        <v>137</v>
      </c>
      <c r="K6371" t="s">
        <v>138</v>
      </c>
      <c r="L6371" t="s">
        <v>18369</v>
      </c>
      <c r="M6371" t="s">
        <v>18370</v>
      </c>
      <c r="N6371">
        <v>1.3125</v>
      </c>
      <c r="O6371">
        <v>1</v>
      </c>
      <c r="P6371">
        <v>13</v>
      </c>
      <c r="Q6371">
        <v>0</v>
      </c>
      <c r="R6371">
        <v>1</v>
      </c>
      <c r="S6371">
        <v>18</v>
      </c>
      <c r="T6371">
        <v>34</v>
      </c>
      <c r="U6371">
        <v>8</v>
      </c>
      <c r="V6371">
        <v>1</v>
      </c>
      <c r="W6371">
        <v>0.30124270677431247</v>
      </c>
      <c r="X6371">
        <v>3.0525900376799204</v>
      </c>
      <c r="Y6371">
        <v>0</v>
      </c>
      <c r="Z6371">
        <v>4.1500744156747782</v>
      </c>
      <c r="AA6371">
        <v>178.12014515141178</v>
      </c>
      <c r="AB6371">
        <v>68.626798107994489</v>
      </c>
      <c r="AC6371">
        <v>486.29762526246009</v>
      </c>
      <c r="AD6371">
        <v>32.364918180376989</v>
      </c>
      <c r="AE6371">
        <v>772.91339386237235</v>
      </c>
    </row>
    <row r="6372" spans="1:31" x14ac:dyDescent="0.3">
      <c r="A6372">
        <v>2461707</v>
      </c>
      <c r="B6372">
        <v>1</v>
      </c>
      <c r="C6372" t="s">
        <v>80</v>
      </c>
      <c r="D6372" t="s">
        <v>110</v>
      </c>
      <c r="E6372" t="s">
        <v>182</v>
      </c>
      <c r="F6372" t="s">
        <v>18371</v>
      </c>
      <c r="G6372" t="s">
        <v>156</v>
      </c>
      <c r="H6372" t="s">
        <v>144</v>
      </c>
      <c r="I6372" t="s">
        <v>136</v>
      </c>
      <c r="J6372" t="s">
        <v>137</v>
      </c>
      <c r="K6372" t="s">
        <v>138</v>
      </c>
      <c r="L6372" t="s">
        <v>18372</v>
      </c>
      <c r="M6372" t="s">
        <v>18373</v>
      </c>
      <c r="N6372">
        <v>1.915277777</v>
      </c>
      <c r="O6372">
        <v>0</v>
      </c>
      <c r="P6372">
        <v>77</v>
      </c>
      <c r="Q6372">
        <v>0</v>
      </c>
      <c r="R6372">
        <v>0</v>
      </c>
      <c r="S6372">
        <v>0</v>
      </c>
      <c r="T6372">
        <v>25</v>
      </c>
      <c r="U6372">
        <v>0</v>
      </c>
      <c r="V6372">
        <v>0</v>
      </c>
      <c r="W6372">
        <v>0</v>
      </c>
      <c r="X6372">
        <v>47.58482603359537</v>
      </c>
      <c r="Y6372">
        <v>0</v>
      </c>
      <c r="Z6372">
        <v>0</v>
      </c>
      <c r="AA6372">
        <v>0</v>
      </c>
      <c r="AB6372">
        <v>32.16058708874489</v>
      </c>
      <c r="AC6372">
        <v>0</v>
      </c>
      <c r="AD6372">
        <v>0</v>
      </c>
      <c r="AE6372">
        <v>79.745413122340267</v>
      </c>
    </row>
    <row r="6373" spans="1:31" x14ac:dyDescent="0.3">
      <c r="A6373">
        <v>2461956</v>
      </c>
      <c r="B6373">
        <v>1</v>
      </c>
      <c r="C6373" t="s">
        <v>81</v>
      </c>
      <c r="D6373" t="s">
        <v>112</v>
      </c>
      <c r="E6373" t="s">
        <v>147</v>
      </c>
      <c r="F6373" t="s">
        <v>18374</v>
      </c>
      <c r="G6373" t="s">
        <v>226</v>
      </c>
      <c r="H6373" t="s">
        <v>135</v>
      </c>
      <c r="I6373" t="s">
        <v>136</v>
      </c>
      <c r="J6373" t="s">
        <v>137</v>
      </c>
      <c r="K6373" t="s">
        <v>162</v>
      </c>
      <c r="L6373" t="s">
        <v>18375</v>
      </c>
      <c r="M6373" t="s">
        <v>18376</v>
      </c>
      <c r="N6373">
        <v>0.55166666600000003</v>
      </c>
      <c r="O6373">
        <v>0</v>
      </c>
      <c r="P6373">
        <v>1480</v>
      </c>
      <c r="Q6373">
        <v>0</v>
      </c>
      <c r="R6373">
        <v>12</v>
      </c>
      <c r="S6373">
        <v>1</v>
      </c>
      <c r="T6373">
        <v>91</v>
      </c>
      <c r="U6373">
        <v>0</v>
      </c>
      <c r="V6373">
        <v>0</v>
      </c>
      <c r="W6373">
        <v>0</v>
      </c>
      <c r="X6373">
        <v>180.32307667185725</v>
      </c>
      <c r="Y6373">
        <v>0</v>
      </c>
      <c r="Z6373">
        <v>0.36851111556495342</v>
      </c>
      <c r="AA6373">
        <v>13.050614010034391</v>
      </c>
      <c r="AB6373">
        <v>87.117812191847818</v>
      </c>
      <c r="AC6373">
        <v>0</v>
      </c>
      <c r="AD6373">
        <v>0</v>
      </c>
      <c r="AE6373">
        <v>280.86001398930443</v>
      </c>
    </row>
    <row r="6374" spans="1:31" x14ac:dyDescent="0.3">
      <c r="A6374">
        <v>2461561</v>
      </c>
      <c r="B6374">
        <v>1</v>
      </c>
      <c r="C6374" t="s">
        <v>80</v>
      </c>
      <c r="D6374" t="s">
        <v>94</v>
      </c>
      <c r="E6374" t="s">
        <v>141</v>
      </c>
      <c r="F6374" t="s">
        <v>18377</v>
      </c>
      <c r="G6374" t="s">
        <v>156</v>
      </c>
      <c r="H6374" t="s">
        <v>144</v>
      </c>
      <c r="I6374" t="s">
        <v>136</v>
      </c>
      <c r="J6374" t="s">
        <v>137</v>
      </c>
      <c r="K6374" t="s">
        <v>138</v>
      </c>
      <c r="L6374" t="s">
        <v>18378</v>
      </c>
      <c r="M6374" t="s">
        <v>18379</v>
      </c>
      <c r="N6374">
        <v>0.712777777</v>
      </c>
      <c r="O6374">
        <v>0</v>
      </c>
      <c r="P6374">
        <v>340</v>
      </c>
      <c r="Q6374">
        <v>0</v>
      </c>
      <c r="R6374">
        <v>0</v>
      </c>
      <c r="S6374">
        <v>0</v>
      </c>
      <c r="T6374">
        <v>8</v>
      </c>
      <c r="U6374">
        <v>0</v>
      </c>
      <c r="V6374">
        <v>0</v>
      </c>
      <c r="W6374">
        <v>0</v>
      </c>
      <c r="X6374">
        <v>49.937677779006094</v>
      </c>
      <c r="Y6374">
        <v>0</v>
      </c>
      <c r="Z6374">
        <v>0</v>
      </c>
      <c r="AA6374">
        <v>0</v>
      </c>
      <c r="AB6374">
        <v>18.725758762323885</v>
      </c>
      <c r="AC6374">
        <v>0</v>
      </c>
      <c r="AD6374">
        <v>0</v>
      </c>
      <c r="AE6374">
        <v>68.663436541329986</v>
      </c>
    </row>
    <row r="6375" spans="1:31" x14ac:dyDescent="0.3">
      <c r="A6375">
        <v>2462016</v>
      </c>
      <c r="B6375">
        <v>1</v>
      </c>
      <c r="C6375" t="s">
        <v>81</v>
      </c>
      <c r="D6375" t="s">
        <v>127</v>
      </c>
      <c r="E6375" t="s">
        <v>169</v>
      </c>
      <c r="F6375" t="s">
        <v>18380</v>
      </c>
      <c r="G6375" t="s">
        <v>149</v>
      </c>
      <c r="H6375" t="s">
        <v>135</v>
      </c>
      <c r="I6375" t="s">
        <v>136</v>
      </c>
      <c r="J6375" t="s">
        <v>137</v>
      </c>
      <c r="K6375" t="s">
        <v>138</v>
      </c>
      <c r="L6375" t="s">
        <v>18381</v>
      </c>
      <c r="M6375" t="s">
        <v>18382</v>
      </c>
      <c r="N6375">
        <v>1.118055555</v>
      </c>
      <c r="O6375">
        <v>0</v>
      </c>
      <c r="P6375">
        <v>0</v>
      </c>
      <c r="Q6375">
        <v>0</v>
      </c>
      <c r="R6375">
        <v>0</v>
      </c>
      <c r="S6375">
        <v>5</v>
      </c>
      <c r="T6375">
        <v>0</v>
      </c>
      <c r="U6375">
        <v>0</v>
      </c>
      <c r="V6375">
        <v>0</v>
      </c>
      <c r="W6375">
        <v>0</v>
      </c>
      <c r="X6375">
        <v>0</v>
      </c>
      <c r="Y6375">
        <v>0</v>
      </c>
      <c r="Z6375">
        <v>0</v>
      </c>
      <c r="AA6375">
        <v>58.656986221247458</v>
      </c>
      <c r="AB6375">
        <v>0</v>
      </c>
      <c r="AC6375">
        <v>0</v>
      </c>
      <c r="AD6375">
        <v>0</v>
      </c>
      <c r="AE6375">
        <v>58.656986221247458</v>
      </c>
    </row>
    <row r="6376" spans="1:31" x14ac:dyDescent="0.3">
      <c r="A6376">
        <v>2461996</v>
      </c>
      <c r="B6376">
        <v>1</v>
      </c>
      <c r="C6376" t="s">
        <v>80</v>
      </c>
      <c r="D6376" t="s">
        <v>104</v>
      </c>
      <c r="E6376" t="s">
        <v>159</v>
      </c>
      <c r="F6376" t="s">
        <v>18383</v>
      </c>
      <c r="G6376" t="s">
        <v>725</v>
      </c>
      <c r="H6376" t="s">
        <v>144</v>
      </c>
      <c r="I6376" t="s">
        <v>136</v>
      </c>
      <c r="J6376" t="s">
        <v>137</v>
      </c>
      <c r="K6376" t="s">
        <v>138</v>
      </c>
      <c r="L6376" t="s">
        <v>18384</v>
      </c>
      <c r="M6376" t="s">
        <v>18385</v>
      </c>
      <c r="N6376">
        <v>2.1952777769999998</v>
      </c>
      <c r="O6376">
        <v>0</v>
      </c>
      <c r="P6376">
        <v>8</v>
      </c>
      <c r="Q6376">
        <v>0</v>
      </c>
      <c r="R6376">
        <v>18</v>
      </c>
      <c r="S6376">
        <v>0</v>
      </c>
      <c r="T6376">
        <v>5</v>
      </c>
      <c r="U6376">
        <v>0</v>
      </c>
      <c r="V6376">
        <v>0</v>
      </c>
      <c r="W6376">
        <v>0</v>
      </c>
      <c r="X6376">
        <v>5.0953940668344275</v>
      </c>
      <c r="Y6376">
        <v>0</v>
      </c>
      <c r="Z6376">
        <v>19.580883233854848</v>
      </c>
      <c r="AA6376">
        <v>0</v>
      </c>
      <c r="AB6376">
        <v>5.0860546792667991</v>
      </c>
      <c r="AC6376">
        <v>0</v>
      </c>
      <c r="AD6376">
        <v>0</v>
      </c>
      <c r="AE6376">
        <v>29.762331979956073</v>
      </c>
    </row>
    <row r="6377" spans="1:31" x14ac:dyDescent="0.3">
      <c r="A6377">
        <v>2462162</v>
      </c>
      <c r="B6377">
        <v>1</v>
      </c>
      <c r="C6377" t="s">
        <v>81</v>
      </c>
      <c r="D6377" t="s">
        <v>117</v>
      </c>
      <c r="E6377" t="s">
        <v>147</v>
      </c>
      <c r="F6377" t="s">
        <v>18386</v>
      </c>
      <c r="G6377" t="s">
        <v>134</v>
      </c>
      <c r="H6377" t="s">
        <v>135</v>
      </c>
      <c r="I6377" t="s">
        <v>136</v>
      </c>
      <c r="J6377" t="s">
        <v>137</v>
      </c>
      <c r="K6377" t="s">
        <v>138</v>
      </c>
      <c r="L6377" t="s">
        <v>18387</v>
      </c>
      <c r="M6377" t="s">
        <v>18388</v>
      </c>
      <c r="N6377">
        <v>4.7030555549999997</v>
      </c>
      <c r="O6377">
        <v>0</v>
      </c>
      <c r="P6377">
        <v>6</v>
      </c>
      <c r="Q6377">
        <v>0</v>
      </c>
      <c r="R6377">
        <v>2</v>
      </c>
      <c r="S6377">
        <v>0</v>
      </c>
      <c r="T6377">
        <v>0</v>
      </c>
      <c r="U6377">
        <v>0</v>
      </c>
      <c r="V6377">
        <v>0</v>
      </c>
      <c r="W6377">
        <v>0</v>
      </c>
      <c r="X6377">
        <v>4.5747485206778382</v>
      </c>
      <c r="Y6377">
        <v>0</v>
      </c>
      <c r="Z6377">
        <v>2.7027121798284042</v>
      </c>
      <c r="AA6377">
        <v>0</v>
      </c>
      <c r="AB6377">
        <v>0</v>
      </c>
      <c r="AC6377">
        <v>0</v>
      </c>
      <c r="AD6377">
        <v>0</v>
      </c>
      <c r="AE6377">
        <v>7.2774607005062428</v>
      </c>
    </row>
    <row r="6378" spans="1:31" x14ac:dyDescent="0.3">
      <c r="A6378">
        <v>2461710</v>
      </c>
      <c r="B6378">
        <v>1</v>
      </c>
      <c r="C6378" t="s">
        <v>80</v>
      </c>
      <c r="D6378" t="s">
        <v>98</v>
      </c>
      <c r="E6378" t="s">
        <v>159</v>
      </c>
      <c r="F6378" t="s">
        <v>18389</v>
      </c>
      <c r="G6378" t="s">
        <v>143</v>
      </c>
      <c r="H6378" t="s">
        <v>144</v>
      </c>
      <c r="I6378" t="s">
        <v>136</v>
      </c>
      <c r="J6378" t="s">
        <v>137</v>
      </c>
      <c r="K6378" t="s">
        <v>138</v>
      </c>
      <c r="L6378" t="s">
        <v>18390</v>
      </c>
      <c r="M6378" t="s">
        <v>18391</v>
      </c>
      <c r="N6378">
        <v>0.82277777699999999</v>
      </c>
      <c r="O6378">
        <v>0</v>
      </c>
      <c r="P6378">
        <v>60</v>
      </c>
      <c r="Q6378">
        <v>0</v>
      </c>
      <c r="R6378">
        <v>0</v>
      </c>
      <c r="S6378">
        <v>0</v>
      </c>
      <c r="T6378">
        <v>8</v>
      </c>
      <c r="U6378">
        <v>0</v>
      </c>
      <c r="V6378">
        <v>0</v>
      </c>
      <c r="W6378">
        <v>0</v>
      </c>
      <c r="X6378">
        <v>9.3368364236938692</v>
      </c>
      <c r="Y6378">
        <v>0</v>
      </c>
      <c r="Z6378">
        <v>0</v>
      </c>
      <c r="AA6378">
        <v>0</v>
      </c>
      <c r="AB6378">
        <v>3.6339859943538246</v>
      </c>
      <c r="AC6378">
        <v>0</v>
      </c>
      <c r="AD6378">
        <v>0</v>
      </c>
      <c r="AE6378">
        <v>12.970822418047694</v>
      </c>
    </row>
    <row r="6379" spans="1:31" x14ac:dyDescent="0.3">
      <c r="A6379">
        <v>2461976</v>
      </c>
      <c r="B6379">
        <v>1</v>
      </c>
      <c r="C6379" t="s">
        <v>80</v>
      </c>
      <c r="D6379" t="s">
        <v>82</v>
      </c>
      <c r="E6379" t="s">
        <v>173</v>
      </c>
      <c r="F6379" t="s">
        <v>18392</v>
      </c>
      <c r="G6379" t="s">
        <v>175</v>
      </c>
      <c r="H6379" t="s">
        <v>144</v>
      </c>
      <c r="I6379" t="s">
        <v>136</v>
      </c>
      <c r="J6379" t="s">
        <v>137</v>
      </c>
      <c r="K6379" t="s">
        <v>138</v>
      </c>
      <c r="L6379" t="s">
        <v>18393</v>
      </c>
      <c r="M6379" t="s">
        <v>18394</v>
      </c>
      <c r="N6379">
        <v>3.3352777769999999</v>
      </c>
      <c r="O6379">
        <v>0</v>
      </c>
      <c r="P6379">
        <v>2</v>
      </c>
      <c r="Q6379">
        <v>0</v>
      </c>
      <c r="R6379">
        <v>0</v>
      </c>
      <c r="S6379">
        <v>0</v>
      </c>
      <c r="T6379">
        <v>0</v>
      </c>
      <c r="U6379">
        <v>0</v>
      </c>
      <c r="V6379">
        <v>0</v>
      </c>
      <c r="W6379">
        <v>0</v>
      </c>
      <c r="X6379">
        <v>1.5079659525278111</v>
      </c>
      <c r="Y6379">
        <v>0</v>
      </c>
      <c r="Z6379">
        <v>0</v>
      </c>
      <c r="AA6379">
        <v>0</v>
      </c>
      <c r="AB6379">
        <v>0</v>
      </c>
      <c r="AC6379">
        <v>0</v>
      </c>
      <c r="AD6379">
        <v>0</v>
      </c>
      <c r="AE6379">
        <v>1.5079659525278111</v>
      </c>
    </row>
    <row r="6380" spans="1:31" x14ac:dyDescent="0.3">
      <c r="A6380">
        <v>2461896</v>
      </c>
      <c r="B6380">
        <v>1</v>
      </c>
      <c r="C6380" t="s">
        <v>80</v>
      </c>
      <c r="D6380" t="s">
        <v>96</v>
      </c>
      <c r="E6380" t="s">
        <v>173</v>
      </c>
      <c r="F6380" t="s">
        <v>18395</v>
      </c>
      <c r="G6380" t="s">
        <v>259</v>
      </c>
      <c r="H6380" t="s">
        <v>144</v>
      </c>
      <c r="I6380" t="s">
        <v>136</v>
      </c>
      <c r="J6380" t="s">
        <v>137</v>
      </c>
      <c r="K6380" t="s">
        <v>138</v>
      </c>
      <c r="L6380" t="s">
        <v>18396</v>
      </c>
      <c r="M6380" t="s">
        <v>18397</v>
      </c>
      <c r="N6380">
        <v>6.2377777769999998</v>
      </c>
      <c r="O6380">
        <v>0</v>
      </c>
      <c r="P6380">
        <v>0</v>
      </c>
      <c r="Q6380">
        <v>0</v>
      </c>
      <c r="R6380">
        <v>0</v>
      </c>
      <c r="S6380">
        <v>0</v>
      </c>
      <c r="T6380">
        <v>1</v>
      </c>
      <c r="U6380">
        <v>0</v>
      </c>
      <c r="V6380">
        <v>0</v>
      </c>
      <c r="W6380">
        <v>0</v>
      </c>
      <c r="X6380">
        <v>0</v>
      </c>
      <c r="Y6380">
        <v>0</v>
      </c>
      <c r="Z6380">
        <v>0</v>
      </c>
      <c r="AA6380">
        <v>0</v>
      </c>
      <c r="AB6380">
        <v>0</v>
      </c>
      <c r="AC6380">
        <v>0</v>
      </c>
      <c r="AD6380">
        <v>0</v>
      </c>
      <c r="AE6380">
        <v>0</v>
      </c>
    </row>
    <row r="6381" spans="1:31" x14ac:dyDescent="0.3">
      <c r="A6381">
        <v>2462039</v>
      </c>
      <c r="B6381">
        <v>1</v>
      </c>
      <c r="C6381" t="s">
        <v>80</v>
      </c>
      <c r="D6381" t="s">
        <v>105</v>
      </c>
      <c r="E6381" t="s">
        <v>173</v>
      </c>
      <c r="F6381" t="s">
        <v>18398</v>
      </c>
      <c r="G6381" t="s">
        <v>175</v>
      </c>
      <c r="H6381" t="s">
        <v>144</v>
      </c>
      <c r="I6381" t="s">
        <v>136</v>
      </c>
      <c r="J6381" t="s">
        <v>137</v>
      </c>
      <c r="K6381" t="s">
        <v>138</v>
      </c>
      <c r="L6381" t="s">
        <v>18399</v>
      </c>
      <c r="M6381" t="s">
        <v>18400</v>
      </c>
      <c r="N6381">
        <v>2.2661111109999998</v>
      </c>
      <c r="O6381">
        <v>0</v>
      </c>
      <c r="P6381">
        <v>1</v>
      </c>
      <c r="Q6381">
        <v>0</v>
      </c>
      <c r="R6381">
        <v>0</v>
      </c>
      <c r="S6381">
        <v>0</v>
      </c>
      <c r="T6381">
        <v>0</v>
      </c>
      <c r="U6381">
        <v>0</v>
      </c>
      <c r="V6381">
        <v>0</v>
      </c>
      <c r="W6381">
        <v>0</v>
      </c>
      <c r="X6381">
        <v>0.35979215008226051</v>
      </c>
      <c r="Y6381">
        <v>0</v>
      </c>
      <c r="Z6381">
        <v>0</v>
      </c>
      <c r="AA6381">
        <v>0</v>
      </c>
      <c r="AB6381">
        <v>0</v>
      </c>
      <c r="AC6381">
        <v>0</v>
      </c>
      <c r="AD6381">
        <v>0</v>
      </c>
      <c r="AE6381">
        <v>0.35979215008226051</v>
      </c>
    </row>
    <row r="6382" spans="1:31" x14ac:dyDescent="0.3">
      <c r="A6382">
        <v>2461684</v>
      </c>
      <c r="B6382">
        <v>1</v>
      </c>
      <c r="C6382" t="s">
        <v>80</v>
      </c>
      <c r="D6382" t="s">
        <v>85</v>
      </c>
      <c r="E6382" t="s">
        <v>173</v>
      </c>
      <c r="F6382" t="s">
        <v>18401</v>
      </c>
      <c r="G6382" t="s">
        <v>179</v>
      </c>
      <c r="H6382" t="s">
        <v>144</v>
      </c>
      <c r="I6382" t="s">
        <v>136</v>
      </c>
      <c r="J6382" t="s">
        <v>137</v>
      </c>
      <c r="K6382" t="s">
        <v>138</v>
      </c>
      <c r="L6382" t="s">
        <v>18402</v>
      </c>
      <c r="M6382" t="s">
        <v>18403</v>
      </c>
      <c r="N6382">
        <v>0.81583333300000005</v>
      </c>
      <c r="O6382">
        <v>0</v>
      </c>
      <c r="P6382">
        <v>9</v>
      </c>
      <c r="Q6382">
        <v>0</v>
      </c>
      <c r="R6382">
        <v>0</v>
      </c>
      <c r="S6382">
        <v>0</v>
      </c>
      <c r="T6382">
        <v>0</v>
      </c>
      <c r="U6382">
        <v>0</v>
      </c>
      <c r="V6382">
        <v>0</v>
      </c>
      <c r="W6382">
        <v>0</v>
      </c>
      <c r="X6382">
        <v>1.4711757973752879</v>
      </c>
      <c r="Y6382">
        <v>0</v>
      </c>
      <c r="Z6382">
        <v>0</v>
      </c>
      <c r="AA6382">
        <v>0</v>
      </c>
      <c r="AB6382">
        <v>0</v>
      </c>
      <c r="AC6382">
        <v>0</v>
      </c>
      <c r="AD6382">
        <v>0</v>
      </c>
      <c r="AE6382">
        <v>1.4711757973752879</v>
      </c>
    </row>
    <row r="6383" spans="1:31" x14ac:dyDescent="0.3">
      <c r="A6383">
        <v>2461939</v>
      </c>
      <c r="B6383">
        <v>1</v>
      </c>
      <c r="C6383" t="s">
        <v>80</v>
      </c>
      <c r="D6383" t="s">
        <v>83</v>
      </c>
      <c r="E6383" t="s">
        <v>141</v>
      </c>
      <c r="F6383" t="s">
        <v>18404</v>
      </c>
      <c r="G6383" t="s">
        <v>161</v>
      </c>
      <c r="H6383" t="s">
        <v>144</v>
      </c>
      <c r="I6383" t="s">
        <v>136</v>
      </c>
      <c r="J6383" t="s">
        <v>137</v>
      </c>
      <c r="K6383" t="s">
        <v>162</v>
      </c>
      <c r="L6383" t="s">
        <v>18405</v>
      </c>
      <c r="M6383" t="s">
        <v>18406</v>
      </c>
      <c r="N6383">
        <v>0.49388888800000003</v>
      </c>
      <c r="O6383">
        <v>0</v>
      </c>
      <c r="P6383">
        <v>0</v>
      </c>
      <c r="Q6383">
        <v>0</v>
      </c>
      <c r="R6383">
        <v>0</v>
      </c>
      <c r="S6383">
        <v>0</v>
      </c>
      <c r="T6383">
        <v>15</v>
      </c>
      <c r="U6383">
        <v>0</v>
      </c>
      <c r="V6383">
        <v>7</v>
      </c>
      <c r="W6383">
        <v>0</v>
      </c>
      <c r="X6383">
        <v>0</v>
      </c>
      <c r="Y6383">
        <v>0</v>
      </c>
      <c r="Z6383">
        <v>0</v>
      </c>
      <c r="AA6383">
        <v>0</v>
      </c>
      <c r="AB6383">
        <v>39.576142488694188</v>
      </c>
      <c r="AC6383">
        <v>0</v>
      </c>
      <c r="AD6383">
        <v>87.858030106149769</v>
      </c>
      <c r="AE6383">
        <v>127.43417259484396</v>
      </c>
    </row>
    <row r="6384" spans="1:31" x14ac:dyDescent="0.3">
      <c r="A6384">
        <v>2461790</v>
      </c>
      <c r="B6384">
        <v>1</v>
      </c>
      <c r="C6384" t="s">
        <v>81</v>
      </c>
      <c r="D6384" t="s">
        <v>117</v>
      </c>
      <c r="E6384" t="s">
        <v>173</v>
      </c>
      <c r="F6384" t="s">
        <v>13730</v>
      </c>
      <c r="G6384" t="s">
        <v>179</v>
      </c>
      <c r="H6384" t="s">
        <v>144</v>
      </c>
      <c r="I6384" t="s">
        <v>136</v>
      </c>
      <c r="J6384" t="s">
        <v>137</v>
      </c>
      <c r="K6384" t="s">
        <v>138</v>
      </c>
      <c r="L6384" t="s">
        <v>18407</v>
      </c>
      <c r="M6384" t="s">
        <v>18408</v>
      </c>
      <c r="N6384">
        <v>0.59694444400000002</v>
      </c>
      <c r="O6384">
        <v>0</v>
      </c>
      <c r="P6384">
        <v>7</v>
      </c>
      <c r="Q6384">
        <v>0</v>
      </c>
      <c r="R6384">
        <v>0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0.81838277989474961</v>
      </c>
      <c r="Y6384">
        <v>0</v>
      </c>
      <c r="Z6384">
        <v>0</v>
      </c>
      <c r="AA6384">
        <v>0</v>
      </c>
      <c r="AB6384">
        <v>0</v>
      </c>
      <c r="AC6384">
        <v>0</v>
      </c>
      <c r="AD6384">
        <v>0</v>
      </c>
      <c r="AE6384">
        <v>0.81838277989474961</v>
      </c>
    </row>
    <row r="6385" spans="1:31" x14ac:dyDescent="0.3">
      <c r="A6385">
        <v>2461641</v>
      </c>
      <c r="B6385">
        <v>1</v>
      </c>
      <c r="C6385" t="s">
        <v>81</v>
      </c>
      <c r="D6385" t="s">
        <v>118</v>
      </c>
      <c r="E6385" t="s">
        <v>141</v>
      </c>
      <c r="F6385" t="s">
        <v>18409</v>
      </c>
      <c r="G6385" t="s">
        <v>156</v>
      </c>
      <c r="H6385" t="s">
        <v>144</v>
      </c>
      <c r="I6385" t="s">
        <v>136</v>
      </c>
      <c r="J6385" t="s">
        <v>137</v>
      </c>
      <c r="K6385" t="s">
        <v>138</v>
      </c>
      <c r="L6385" t="s">
        <v>18410</v>
      </c>
      <c r="M6385" t="s">
        <v>18411</v>
      </c>
      <c r="N6385">
        <v>1.7852777769999999</v>
      </c>
      <c r="O6385">
        <v>0</v>
      </c>
      <c r="P6385">
        <v>164</v>
      </c>
      <c r="Q6385">
        <v>0</v>
      </c>
      <c r="R6385">
        <v>1</v>
      </c>
      <c r="S6385">
        <v>0</v>
      </c>
      <c r="T6385">
        <v>12</v>
      </c>
      <c r="U6385">
        <v>0</v>
      </c>
      <c r="V6385">
        <v>0</v>
      </c>
      <c r="W6385">
        <v>0</v>
      </c>
      <c r="X6385">
        <v>92.477748858265073</v>
      </c>
      <c r="Y6385">
        <v>0</v>
      </c>
      <c r="Z6385">
        <v>1.4049786487576341</v>
      </c>
      <c r="AA6385">
        <v>0</v>
      </c>
      <c r="AB6385">
        <v>35.487494297414891</v>
      </c>
      <c r="AC6385">
        <v>0</v>
      </c>
      <c r="AD6385">
        <v>0</v>
      </c>
      <c r="AE6385">
        <v>129.37022180443759</v>
      </c>
    </row>
    <row r="6386" spans="1:31" x14ac:dyDescent="0.3">
      <c r="A6386">
        <v>2462182</v>
      </c>
      <c r="B6386">
        <v>1</v>
      </c>
      <c r="C6386" t="s">
        <v>80</v>
      </c>
      <c r="D6386" t="s">
        <v>96</v>
      </c>
      <c r="E6386" t="s">
        <v>173</v>
      </c>
      <c r="F6386" t="s">
        <v>18412</v>
      </c>
      <c r="G6386" t="s">
        <v>461</v>
      </c>
      <c r="H6386" t="s">
        <v>144</v>
      </c>
      <c r="I6386" t="s">
        <v>136</v>
      </c>
      <c r="J6386" t="s">
        <v>137</v>
      </c>
      <c r="K6386" t="s">
        <v>138</v>
      </c>
      <c r="L6386" t="s">
        <v>18413</v>
      </c>
      <c r="M6386" t="s">
        <v>18414</v>
      </c>
      <c r="N6386">
        <v>5.7302777770000004</v>
      </c>
      <c r="O6386">
        <v>0</v>
      </c>
      <c r="P6386">
        <v>4</v>
      </c>
      <c r="Q6386">
        <v>0</v>
      </c>
      <c r="R6386">
        <v>0</v>
      </c>
      <c r="S6386">
        <v>0</v>
      </c>
      <c r="T6386">
        <v>0</v>
      </c>
      <c r="U6386">
        <v>0</v>
      </c>
      <c r="V6386">
        <v>0</v>
      </c>
      <c r="W6386">
        <v>0</v>
      </c>
      <c r="X6386">
        <v>32.324018451227971</v>
      </c>
      <c r="Y6386">
        <v>0</v>
      </c>
      <c r="Z6386">
        <v>0</v>
      </c>
      <c r="AA6386">
        <v>0</v>
      </c>
      <c r="AB6386">
        <v>0</v>
      </c>
      <c r="AC6386">
        <v>0</v>
      </c>
      <c r="AD6386">
        <v>0</v>
      </c>
      <c r="AE6386">
        <v>32.324018451227971</v>
      </c>
    </row>
    <row r="6387" spans="1:31" x14ac:dyDescent="0.3">
      <c r="A6387">
        <v>2461581</v>
      </c>
      <c r="B6387">
        <v>1</v>
      </c>
      <c r="C6387" t="s">
        <v>80</v>
      </c>
      <c r="D6387" t="s">
        <v>95</v>
      </c>
      <c r="E6387" t="s">
        <v>284</v>
      </c>
      <c r="F6387" t="s">
        <v>1797</v>
      </c>
      <c r="G6387" t="s">
        <v>149</v>
      </c>
      <c r="H6387" t="s">
        <v>135</v>
      </c>
      <c r="I6387" t="s">
        <v>136</v>
      </c>
      <c r="J6387" t="s">
        <v>137</v>
      </c>
      <c r="K6387" t="s">
        <v>138</v>
      </c>
      <c r="L6387" t="s">
        <v>18415</v>
      </c>
      <c r="M6387" t="s">
        <v>18416</v>
      </c>
      <c r="N6387">
        <v>1.55935</v>
      </c>
      <c r="O6387">
        <v>0</v>
      </c>
      <c r="P6387">
        <v>0</v>
      </c>
      <c r="Q6387">
        <v>0</v>
      </c>
      <c r="R6387">
        <v>0</v>
      </c>
      <c r="S6387">
        <v>5</v>
      </c>
      <c r="T6387">
        <v>0</v>
      </c>
      <c r="U6387">
        <v>0</v>
      </c>
      <c r="V6387">
        <v>0</v>
      </c>
      <c r="W6387">
        <v>0</v>
      </c>
      <c r="X6387">
        <v>0</v>
      </c>
      <c r="Y6387">
        <v>0</v>
      </c>
      <c r="Z6387">
        <v>0</v>
      </c>
      <c r="AA6387">
        <v>74.491420470231361</v>
      </c>
      <c r="AB6387">
        <v>0</v>
      </c>
      <c r="AC6387">
        <v>0</v>
      </c>
      <c r="AD6387">
        <v>0</v>
      </c>
      <c r="AE6387">
        <v>74.491420470231361</v>
      </c>
    </row>
    <row r="6388" spans="1:31" x14ac:dyDescent="0.3">
      <c r="A6388">
        <v>2461913</v>
      </c>
      <c r="B6388">
        <v>1</v>
      </c>
      <c r="C6388" t="s">
        <v>80</v>
      </c>
      <c r="D6388" t="s">
        <v>104</v>
      </c>
      <c r="E6388" t="s">
        <v>173</v>
      </c>
      <c r="F6388" t="s">
        <v>18417</v>
      </c>
      <c r="G6388" t="s">
        <v>175</v>
      </c>
      <c r="H6388" t="s">
        <v>144</v>
      </c>
      <c r="I6388" t="s">
        <v>136</v>
      </c>
      <c r="J6388" t="s">
        <v>137</v>
      </c>
      <c r="K6388" t="s">
        <v>138</v>
      </c>
      <c r="L6388" t="s">
        <v>18418</v>
      </c>
      <c r="M6388" t="s">
        <v>18419</v>
      </c>
      <c r="N6388">
        <v>1.7825</v>
      </c>
      <c r="O6388">
        <v>0</v>
      </c>
      <c r="P6388">
        <v>2</v>
      </c>
      <c r="Q6388">
        <v>0</v>
      </c>
      <c r="R6388">
        <v>0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0.66492546755622439</v>
      </c>
      <c r="Y6388">
        <v>0</v>
      </c>
      <c r="Z6388">
        <v>0</v>
      </c>
      <c r="AA6388">
        <v>0</v>
      </c>
      <c r="AB6388">
        <v>0</v>
      </c>
      <c r="AC6388">
        <v>0</v>
      </c>
      <c r="AD6388">
        <v>0</v>
      </c>
      <c r="AE6388">
        <v>0.66492546755622439</v>
      </c>
    </row>
    <row r="6389" spans="1:31" x14ac:dyDescent="0.3">
      <c r="A6389">
        <v>2461704</v>
      </c>
      <c r="B6389">
        <v>1</v>
      </c>
      <c r="C6389" t="s">
        <v>81</v>
      </c>
      <c r="D6389" t="s">
        <v>112</v>
      </c>
      <c r="E6389" t="s">
        <v>159</v>
      </c>
      <c r="F6389" t="s">
        <v>18420</v>
      </c>
      <c r="G6389" t="s">
        <v>725</v>
      </c>
      <c r="H6389" t="s">
        <v>144</v>
      </c>
      <c r="I6389" t="s">
        <v>136</v>
      </c>
      <c r="J6389" t="s">
        <v>137</v>
      </c>
      <c r="K6389" t="s">
        <v>138</v>
      </c>
      <c r="L6389" t="s">
        <v>18421</v>
      </c>
      <c r="M6389" t="s">
        <v>18422</v>
      </c>
      <c r="N6389">
        <v>5.8513888879999998</v>
      </c>
      <c r="O6389">
        <v>0</v>
      </c>
      <c r="P6389">
        <v>42</v>
      </c>
      <c r="Q6389">
        <v>0</v>
      </c>
      <c r="R6389">
        <v>10</v>
      </c>
      <c r="S6389">
        <v>0</v>
      </c>
      <c r="T6389">
        <v>1</v>
      </c>
      <c r="U6389">
        <v>0</v>
      </c>
      <c r="V6389">
        <v>0</v>
      </c>
      <c r="W6389">
        <v>0</v>
      </c>
      <c r="X6389">
        <v>29.799859683215796</v>
      </c>
      <c r="Y6389">
        <v>0</v>
      </c>
      <c r="Z6389">
        <v>4.4831226407839653</v>
      </c>
      <c r="AA6389">
        <v>0</v>
      </c>
      <c r="AB6389">
        <v>10.185264809578996</v>
      </c>
      <c r="AC6389">
        <v>0</v>
      </c>
      <c r="AD6389">
        <v>0</v>
      </c>
      <c r="AE6389">
        <v>44.468247133578757</v>
      </c>
    </row>
    <row r="6390" spans="1:31" x14ac:dyDescent="0.3">
      <c r="A6390">
        <v>2462251</v>
      </c>
      <c r="B6390">
        <v>1</v>
      </c>
      <c r="C6390" t="s">
        <v>80</v>
      </c>
      <c r="D6390" t="s">
        <v>84</v>
      </c>
      <c r="E6390" t="s">
        <v>173</v>
      </c>
      <c r="F6390" t="s">
        <v>18423</v>
      </c>
      <c r="G6390" t="s">
        <v>179</v>
      </c>
      <c r="H6390" t="s">
        <v>144</v>
      </c>
      <c r="I6390" t="s">
        <v>136</v>
      </c>
      <c r="J6390" t="s">
        <v>137</v>
      </c>
      <c r="K6390" t="s">
        <v>138</v>
      </c>
      <c r="L6390" t="s">
        <v>18424</v>
      </c>
      <c r="M6390" t="s">
        <v>18425</v>
      </c>
      <c r="N6390">
        <v>1.496111111</v>
      </c>
      <c r="O6390">
        <v>0</v>
      </c>
      <c r="P6390">
        <v>5</v>
      </c>
      <c r="Q6390">
        <v>0</v>
      </c>
      <c r="R6390">
        <v>0</v>
      </c>
      <c r="S6390">
        <v>0</v>
      </c>
      <c r="T6390">
        <v>0</v>
      </c>
      <c r="U6390">
        <v>0</v>
      </c>
      <c r="V6390">
        <v>0</v>
      </c>
      <c r="W6390">
        <v>0</v>
      </c>
      <c r="X6390">
        <v>1.8044485532781191</v>
      </c>
      <c r="Y6390">
        <v>0</v>
      </c>
      <c r="Z6390">
        <v>0</v>
      </c>
      <c r="AA6390">
        <v>0</v>
      </c>
      <c r="AB6390">
        <v>0</v>
      </c>
      <c r="AC6390">
        <v>0</v>
      </c>
      <c r="AD6390">
        <v>0</v>
      </c>
      <c r="AE6390">
        <v>1.8044485532781191</v>
      </c>
    </row>
    <row r="6391" spans="1:31" x14ac:dyDescent="0.3">
      <c r="A6391">
        <v>2461564</v>
      </c>
      <c r="B6391">
        <v>1</v>
      </c>
      <c r="C6391" t="s">
        <v>80</v>
      </c>
      <c r="D6391" t="s">
        <v>95</v>
      </c>
      <c r="E6391" t="s">
        <v>284</v>
      </c>
      <c r="F6391" t="s">
        <v>1797</v>
      </c>
      <c r="G6391" t="s">
        <v>149</v>
      </c>
      <c r="H6391" t="s">
        <v>135</v>
      </c>
      <c r="I6391" t="s">
        <v>136</v>
      </c>
      <c r="J6391" t="s">
        <v>137</v>
      </c>
      <c r="K6391" t="s">
        <v>138</v>
      </c>
      <c r="L6391" t="s">
        <v>18426</v>
      </c>
      <c r="M6391" t="s">
        <v>18427</v>
      </c>
      <c r="N6391">
        <v>0.243888888</v>
      </c>
      <c r="O6391">
        <v>0</v>
      </c>
      <c r="P6391">
        <v>0</v>
      </c>
      <c r="Q6391">
        <v>0</v>
      </c>
      <c r="R6391">
        <v>0</v>
      </c>
      <c r="S6391">
        <v>5</v>
      </c>
      <c r="T6391">
        <v>0</v>
      </c>
      <c r="U6391">
        <v>0</v>
      </c>
      <c r="V6391">
        <v>0</v>
      </c>
      <c r="W6391">
        <v>0</v>
      </c>
      <c r="X6391">
        <v>0</v>
      </c>
      <c r="Y6391">
        <v>0</v>
      </c>
      <c r="Z6391">
        <v>0</v>
      </c>
      <c r="AA6391">
        <v>11.647380954501735</v>
      </c>
      <c r="AB6391">
        <v>0</v>
      </c>
      <c r="AC6391">
        <v>0</v>
      </c>
      <c r="AD6391">
        <v>0</v>
      </c>
      <c r="AE6391">
        <v>11.647380954501735</v>
      </c>
    </row>
    <row r="6392" spans="1:31" x14ac:dyDescent="0.3">
      <c r="A6392">
        <v>2461621</v>
      </c>
      <c r="B6392">
        <v>1</v>
      </c>
      <c r="C6392" t="s">
        <v>80</v>
      </c>
      <c r="D6392" t="s">
        <v>105</v>
      </c>
      <c r="E6392" t="s">
        <v>169</v>
      </c>
      <c r="F6392" t="s">
        <v>7238</v>
      </c>
      <c r="G6392" t="s">
        <v>2861</v>
      </c>
      <c r="H6392" t="s">
        <v>135</v>
      </c>
      <c r="I6392" t="s">
        <v>136</v>
      </c>
      <c r="J6392" t="s">
        <v>137</v>
      </c>
      <c r="K6392" t="s">
        <v>138</v>
      </c>
      <c r="L6392" t="s">
        <v>18428</v>
      </c>
      <c r="M6392" t="s">
        <v>18429</v>
      </c>
      <c r="N6392">
        <v>6.3766666660000002</v>
      </c>
      <c r="O6392">
        <v>0</v>
      </c>
      <c r="P6392">
        <v>11</v>
      </c>
      <c r="Q6392">
        <v>0</v>
      </c>
      <c r="R6392">
        <v>11</v>
      </c>
      <c r="S6392">
        <v>3</v>
      </c>
      <c r="T6392">
        <v>9</v>
      </c>
      <c r="U6392">
        <v>5</v>
      </c>
      <c r="V6392">
        <v>0</v>
      </c>
      <c r="W6392">
        <v>0</v>
      </c>
      <c r="X6392">
        <v>15.149119590862393</v>
      </c>
      <c r="Y6392">
        <v>0</v>
      </c>
      <c r="Z6392">
        <v>18.168057557187531</v>
      </c>
      <c r="AA6392">
        <v>55.948000274927431</v>
      </c>
      <c r="AB6392">
        <v>77.777102541824021</v>
      </c>
      <c r="AC6392">
        <v>1831.1410143459382</v>
      </c>
      <c r="AD6392">
        <v>0</v>
      </c>
      <c r="AE6392">
        <v>1998.1832943107395</v>
      </c>
    </row>
    <row r="6393" spans="1:31" x14ac:dyDescent="0.3">
      <c r="A6393">
        <v>2461667</v>
      </c>
      <c r="B6393">
        <v>1</v>
      </c>
      <c r="C6393" t="s">
        <v>80</v>
      </c>
      <c r="D6393" t="s">
        <v>100</v>
      </c>
      <c r="E6393" t="s">
        <v>173</v>
      </c>
      <c r="F6393" t="s">
        <v>18430</v>
      </c>
      <c r="G6393" t="s">
        <v>461</v>
      </c>
      <c r="H6393" t="s">
        <v>144</v>
      </c>
      <c r="I6393" t="s">
        <v>136</v>
      </c>
      <c r="J6393" t="s">
        <v>137</v>
      </c>
      <c r="K6393" t="s">
        <v>138</v>
      </c>
      <c r="L6393" t="s">
        <v>18431</v>
      </c>
      <c r="M6393" t="s">
        <v>18432</v>
      </c>
      <c r="N6393">
        <v>1.987777777</v>
      </c>
      <c r="O6393">
        <v>0</v>
      </c>
      <c r="P6393">
        <v>2</v>
      </c>
      <c r="Q6393">
        <v>0</v>
      </c>
      <c r="R6393">
        <v>0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0.3584632846643217</v>
      </c>
      <c r="Y6393">
        <v>0</v>
      </c>
      <c r="Z6393">
        <v>0</v>
      </c>
      <c r="AA6393">
        <v>0</v>
      </c>
      <c r="AB6393">
        <v>0</v>
      </c>
      <c r="AC6393">
        <v>0</v>
      </c>
      <c r="AD6393">
        <v>0</v>
      </c>
      <c r="AE6393">
        <v>0.3584632846643217</v>
      </c>
    </row>
    <row r="6394" spans="1:31" x14ac:dyDescent="0.3">
      <c r="A6394">
        <v>2462105</v>
      </c>
      <c r="B6394">
        <v>1</v>
      </c>
      <c r="C6394" t="s">
        <v>80</v>
      </c>
      <c r="D6394" t="s">
        <v>93</v>
      </c>
      <c r="E6394" t="s">
        <v>141</v>
      </c>
      <c r="F6394" t="s">
        <v>18433</v>
      </c>
      <c r="G6394" t="s">
        <v>200</v>
      </c>
      <c r="H6394" t="s">
        <v>144</v>
      </c>
      <c r="I6394" t="s">
        <v>136</v>
      </c>
      <c r="J6394" t="s">
        <v>137</v>
      </c>
      <c r="K6394" t="s">
        <v>138</v>
      </c>
      <c r="L6394" t="s">
        <v>18434</v>
      </c>
      <c r="M6394" t="s">
        <v>18435</v>
      </c>
      <c r="N6394">
        <v>4.7816666659999996</v>
      </c>
      <c r="O6394">
        <v>0</v>
      </c>
      <c r="P6394">
        <v>30</v>
      </c>
      <c r="Q6394">
        <v>0</v>
      </c>
      <c r="R6394">
        <v>10</v>
      </c>
      <c r="S6394">
        <v>0</v>
      </c>
      <c r="T6394">
        <v>10</v>
      </c>
      <c r="U6394">
        <v>0</v>
      </c>
      <c r="V6394">
        <v>0</v>
      </c>
      <c r="W6394">
        <v>0</v>
      </c>
      <c r="X6394">
        <v>9.1357602825338287</v>
      </c>
      <c r="Y6394">
        <v>0</v>
      </c>
      <c r="Z6394">
        <v>3.1829993308887357</v>
      </c>
      <c r="AA6394">
        <v>0</v>
      </c>
      <c r="AB6394">
        <v>18.123936268792491</v>
      </c>
      <c r="AC6394">
        <v>0</v>
      </c>
      <c r="AD6394">
        <v>0</v>
      </c>
      <c r="AE6394">
        <v>30.442695882215055</v>
      </c>
    </row>
    <row r="6395" spans="1:31" x14ac:dyDescent="0.3">
      <c r="A6395">
        <v>2462205</v>
      </c>
      <c r="B6395">
        <v>1</v>
      </c>
      <c r="C6395" t="s">
        <v>80</v>
      </c>
      <c r="D6395" t="s">
        <v>101</v>
      </c>
      <c r="E6395" t="s">
        <v>173</v>
      </c>
      <c r="F6395" t="s">
        <v>18436</v>
      </c>
      <c r="G6395" t="s">
        <v>461</v>
      </c>
      <c r="H6395" t="s">
        <v>144</v>
      </c>
      <c r="I6395" t="s">
        <v>136</v>
      </c>
      <c r="J6395" t="s">
        <v>137</v>
      </c>
      <c r="K6395" t="s">
        <v>138</v>
      </c>
      <c r="L6395" t="s">
        <v>18437</v>
      </c>
      <c r="M6395" t="s">
        <v>18438</v>
      </c>
      <c r="N6395">
        <v>2.221944444</v>
      </c>
      <c r="O6395">
        <v>0</v>
      </c>
      <c r="P6395">
        <v>1</v>
      </c>
      <c r="Q6395">
        <v>0</v>
      </c>
      <c r="R6395">
        <v>0</v>
      </c>
      <c r="S6395">
        <v>0</v>
      </c>
      <c r="T6395">
        <v>0</v>
      </c>
      <c r="U6395">
        <v>0</v>
      </c>
      <c r="V6395">
        <v>0</v>
      </c>
      <c r="W6395">
        <v>0</v>
      </c>
      <c r="X6395">
        <v>0.31762140546624429</v>
      </c>
      <c r="Y6395">
        <v>0</v>
      </c>
      <c r="Z6395">
        <v>0</v>
      </c>
      <c r="AA6395">
        <v>0</v>
      </c>
      <c r="AB6395">
        <v>0</v>
      </c>
      <c r="AC6395">
        <v>0</v>
      </c>
      <c r="AD6395">
        <v>0</v>
      </c>
      <c r="AE6395">
        <v>0.31762140546624429</v>
      </c>
    </row>
    <row r="6396" spans="1:31" x14ac:dyDescent="0.3">
      <c r="A6396">
        <v>2461813</v>
      </c>
      <c r="B6396">
        <v>1</v>
      </c>
      <c r="C6396" t="s">
        <v>80</v>
      </c>
      <c r="D6396" t="s">
        <v>83</v>
      </c>
      <c r="E6396" t="s">
        <v>141</v>
      </c>
      <c r="F6396" t="s">
        <v>18439</v>
      </c>
      <c r="G6396" t="s">
        <v>156</v>
      </c>
      <c r="H6396" t="s">
        <v>144</v>
      </c>
      <c r="I6396" t="s">
        <v>136</v>
      </c>
      <c r="J6396" t="s">
        <v>137</v>
      </c>
      <c r="K6396" t="s">
        <v>138</v>
      </c>
      <c r="L6396" t="s">
        <v>18440</v>
      </c>
      <c r="M6396" t="s">
        <v>18441</v>
      </c>
      <c r="N6396">
        <v>2.97</v>
      </c>
      <c r="O6396">
        <v>0</v>
      </c>
      <c r="P6396">
        <v>139</v>
      </c>
      <c r="Q6396">
        <v>0</v>
      </c>
      <c r="R6396">
        <v>0</v>
      </c>
      <c r="S6396">
        <v>0</v>
      </c>
      <c r="T6396">
        <v>17</v>
      </c>
      <c r="U6396">
        <v>0</v>
      </c>
      <c r="V6396">
        <v>0</v>
      </c>
      <c r="W6396">
        <v>0</v>
      </c>
      <c r="X6396">
        <v>178.80542925783274</v>
      </c>
      <c r="Y6396">
        <v>0</v>
      </c>
      <c r="Z6396">
        <v>0</v>
      </c>
      <c r="AA6396">
        <v>0</v>
      </c>
      <c r="AB6396">
        <v>63.02600562029145</v>
      </c>
      <c r="AC6396">
        <v>0</v>
      </c>
      <c r="AD6396">
        <v>0</v>
      </c>
      <c r="AE6396">
        <v>241.83143487812418</v>
      </c>
    </row>
    <row r="6397" spans="1:31" x14ac:dyDescent="0.3">
      <c r="A6397">
        <v>2461664</v>
      </c>
      <c r="B6397">
        <v>1</v>
      </c>
      <c r="C6397" t="s">
        <v>81</v>
      </c>
      <c r="D6397" t="s">
        <v>127</v>
      </c>
      <c r="E6397" t="s">
        <v>147</v>
      </c>
      <c r="F6397" t="s">
        <v>18442</v>
      </c>
      <c r="G6397" t="s">
        <v>134</v>
      </c>
      <c r="H6397" t="s">
        <v>135</v>
      </c>
      <c r="I6397" t="s">
        <v>136</v>
      </c>
      <c r="J6397" t="s">
        <v>137</v>
      </c>
      <c r="K6397" t="s">
        <v>138</v>
      </c>
      <c r="L6397" t="s">
        <v>18443</v>
      </c>
      <c r="M6397" t="s">
        <v>18444</v>
      </c>
      <c r="N6397">
        <v>3.5561111109999999</v>
      </c>
      <c r="O6397">
        <v>2</v>
      </c>
      <c r="P6397">
        <v>9</v>
      </c>
      <c r="Q6397">
        <v>128</v>
      </c>
      <c r="R6397">
        <v>66</v>
      </c>
      <c r="S6397">
        <v>14</v>
      </c>
      <c r="T6397">
        <v>4</v>
      </c>
      <c r="U6397">
        <v>0</v>
      </c>
      <c r="V6397">
        <v>0</v>
      </c>
      <c r="W6397">
        <v>1.1596129811622771</v>
      </c>
      <c r="X6397">
        <v>0.72524842052956251</v>
      </c>
      <c r="Y6397">
        <v>109.75579982015556</v>
      </c>
      <c r="Z6397">
        <v>49.307885274891824</v>
      </c>
      <c r="AA6397">
        <v>25.670556285170864</v>
      </c>
      <c r="AB6397">
        <v>8.0514595107912204</v>
      </c>
      <c r="AC6397">
        <v>0</v>
      </c>
      <c r="AD6397">
        <v>0</v>
      </c>
      <c r="AE6397">
        <v>194.67056229270133</v>
      </c>
    </row>
    <row r="6398" spans="1:31" x14ac:dyDescent="0.3">
      <c r="A6398">
        <v>2462042</v>
      </c>
      <c r="B6398">
        <v>1</v>
      </c>
      <c r="C6398" t="s">
        <v>80</v>
      </c>
      <c r="D6398" t="s">
        <v>100</v>
      </c>
      <c r="E6398" t="s">
        <v>169</v>
      </c>
      <c r="F6398" t="s">
        <v>7360</v>
      </c>
      <c r="G6398" t="s">
        <v>149</v>
      </c>
      <c r="H6398" t="s">
        <v>135</v>
      </c>
      <c r="I6398" t="s">
        <v>136</v>
      </c>
      <c r="J6398" t="s">
        <v>137</v>
      </c>
      <c r="K6398" t="s">
        <v>138</v>
      </c>
      <c r="L6398" t="s">
        <v>18445</v>
      </c>
      <c r="M6398" t="s">
        <v>18446</v>
      </c>
      <c r="N6398">
        <v>0.73083333299999997</v>
      </c>
      <c r="O6398">
        <v>0</v>
      </c>
      <c r="P6398">
        <v>29</v>
      </c>
      <c r="Q6398">
        <v>1</v>
      </c>
      <c r="R6398">
        <v>12</v>
      </c>
      <c r="S6398">
        <v>10</v>
      </c>
      <c r="T6398">
        <v>557</v>
      </c>
      <c r="U6398">
        <v>9</v>
      </c>
      <c r="V6398">
        <v>101</v>
      </c>
      <c r="W6398">
        <v>0</v>
      </c>
      <c r="X6398">
        <v>5.0178397237614103</v>
      </c>
      <c r="Y6398">
        <v>1.512682366156598</v>
      </c>
      <c r="Z6398">
        <v>5.6119341718481293</v>
      </c>
      <c r="AA6398">
        <v>35.959389740165349</v>
      </c>
      <c r="AB6398">
        <v>774.9599601048476</v>
      </c>
      <c r="AC6398">
        <v>288.61240711121292</v>
      </c>
      <c r="AD6398">
        <v>918.65323342081854</v>
      </c>
      <c r="AE6398">
        <v>2030.3274466388107</v>
      </c>
    </row>
    <row r="6399" spans="1:31" x14ac:dyDescent="0.3">
      <c r="A6399">
        <v>2461856</v>
      </c>
      <c r="B6399">
        <v>1</v>
      </c>
      <c r="C6399" t="s">
        <v>80</v>
      </c>
      <c r="D6399" t="s">
        <v>88</v>
      </c>
      <c r="E6399" t="s">
        <v>173</v>
      </c>
      <c r="F6399" t="s">
        <v>18447</v>
      </c>
      <c r="G6399" t="s">
        <v>175</v>
      </c>
      <c r="H6399" t="s">
        <v>144</v>
      </c>
      <c r="I6399" t="s">
        <v>136</v>
      </c>
      <c r="J6399" t="s">
        <v>137</v>
      </c>
      <c r="K6399" t="s">
        <v>138</v>
      </c>
      <c r="L6399" t="s">
        <v>18448</v>
      </c>
      <c r="M6399" t="s">
        <v>18449</v>
      </c>
      <c r="N6399">
        <v>6.846666666</v>
      </c>
      <c r="O6399">
        <v>0</v>
      </c>
      <c r="P6399">
        <v>32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0</v>
      </c>
      <c r="W6399">
        <v>0</v>
      </c>
      <c r="X6399">
        <v>72.941950718110036</v>
      </c>
      <c r="Y6399">
        <v>0</v>
      </c>
      <c r="Z6399">
        <v>0</v>
      </c>
      <c r="AA6399">
        <v>0</v>
      </c>
      <c r="AB6399">
        <v>0</v>
      </c>
      <c r="AC6399">
        <v>0</v>
      </c>
      <c r="AD6399">
        <v>0</v>
      </c>
      <c r="AE6399">
        <v>72.941950718110036</v>
      </c>
    </row>
    <row r="6400" spans="1:31" x14ac:dyDescent="0.3">
      <c r="A6400">
        <v>2462165</v>
      </c>
      <c r="B6400">
        <v>1</v>
      </c>
      <c r="C6400" t="s">
        <v>80</v>
      </c>
      <c r="D6400" t="s">
        <v>95</v>
      </c>
      <c r="E6400" t="s">
        <v>132</v>
      </c>
      <c r="F6400" t="s">
        <v>13388</v>
      </c>
      <c r="G6400" t="s">
        <v>166</v>
      </c>
      <c r="H6400" t="s">
        <v>135</v>
      </c>
      <c r="I6400" t="s">
        <v>136</v>
      </c>
      <c r="J6400" t="s">
        <v>137</v>
      </c>
      <c r="K6400" t="s">
        <v>138</v>
      </c>
      <c r="L6400" t="s">
        <v>18450</v>
      </c>
      <c r="M6400" t="s">
        <v>18451</v>
      </c>
      <c r="N6400">
        <v>7.1358333329999999</v>
      </c>
      <c r="O6400">
        <v>1</v>
      </c>
      <c r="P6400">
        <v>0</v>
      </c>
      <c r="Q6400">
        <v>2</v>
      </c>
      <c r="R6400">
        <v>0</v>
      </c>
      <c r="S6400">
        <v>20</v>
      </c>
      <c r="T6400">
        <v>0</v>
      </c>
      <c r="U6400">
        <v>1</v>
      </c>
      <c r="V6400">
        <v>0</v>
      </c>
      <c r="W6400">
        <v>0.74671221792336062</v>
      </c>
      <c r="X6400">
        <v>0</v>
      </c>
      <c r="Y6400">
        <v>89.595463225965915</v>
      </c>
      <c r="Z6400">
        <v>0</v>
      </c>
      <c r="AA6400">
        <v>1316.1065933699631</v>
      </c>
      <c r="AB6400">
        <v>0</v>
      </c>
      <c r="AC6400">
        <v>257.53956166221496</v>
      </c>
      <c r="AD6400">
        <v>0</v>
      </c>
      <c r="AE6400">
        <v>1663.9883304760674</v>
      </c>
    </row>
    <row r="6401" spans="1:31" x14ac:dyDescent="0.3">
      <c r="A6401">
        <v>2462142</v>
      </c>
      <c r="B6401">
        <v>1</v>
      </c>
      <c r="C6401" t="s">
        <v>80</v>
      </c>
      <c r="D6401" t="s">
        <v>90</v>
      </c>
      <c r="E6401" t="s">
        <v>159</v>
      </c>
      <c r="F6401" t="s">
        <v>18452</v>
      </c>
      <c r="G6401" t="s">
        <v>143</v>
      </c>
      <c r="H6401" t="s">
        <v>144</v>
      </c>
      <c r="I6401" t="s">
        <v>136</v>
      </c>
      <c r="J6401" t="s">
        <v>137</v>
      </c>
      <c r="K6401" t="s">
        <v>138</v>
      </c>
      <c r="L6401" t="s">
        <v>18453</v>
      </c>
      <c r="M6401" t="s">
        <v>18454</v>
      </c>
      <c r="N6401">
        <v>0.25444444399999999</v>
      </c>
      <c r="O6401">
        <v>0</v>
      </c>
      <c r="P6401">
        <v>865</v>
      </c>
      <c r="Q6401">
        <v>0</v>
      </c>
      <c r="R6401">
        <v>0</v>
      </c>
      <c r="S6401">
        <v>0</v>
      </c>
      <c r="T6401">
        <v>113</v>
      </c>
      <c r="U6401">
        <v>0</v>
      </c>
      <c r="V6401">
        <v>0</v>
      </c>
      <c r="W6401">
        <v>0</v>
      </c>
      <c r="X6401">
        <v>65.651174495686746</v>
      </c>
      <c r="Y6401">
        <v>0</v>
      </c>
      <c r="Z6401">
        <v>0</v>
      </c>
      <c r="AA6401">
        <v>0</v>
      </c>
      <c r="AB6401">
        <v>16.890343955754705</v>
      </c>
      <c r="AC6401">
        <v>0</v>
      </c>
      <c r="AD6401">
        <v>0</v>
      </c>
      <c r="AE6401">
        <v>82.541518451441448</v>
      </c>
    </row>
    <row r="6402" spans="1:31" x14ac:dyDescent="0.3">
      <c r="A6402">
        <v>2461873</v>
      </c>
      <c r="B6402">
        <v>1</v>
      </c>
      <c r="C6402" t="s">
        <v>80</v>
      </c>
      <c r="D6402" t="s">
        <v>90</v>
      </c>
      <c r="E6402" t="s">
        <v>173</v>
      </c>
      <c r="F6402" t="s">
        <v>18455</v>
      </c>
      <c r="G6402" t="s">
        <v>175</v>
      </c>
      <c r="H6402" t="s">
        <v>144</v>
      </c>
      <c r="I6402" t="s">
        <v>136</v>
      </c>
      <c r="J6402" t="s">
        <v>137</v>
      </c>
      <c r="K6402" t="s">
        <v>138</v>
      </c>
      <c r="L6402" t="s">
        <v>18456</v>
      </c>
      <c r="M6402" t="s">
        <v>18457</v>
      </c>
      <c r="N6402">
        <v>5.8449999999999998</v>
      </c>
      <c r="O6402">
        <v>0</v>
      </c>
      <c r="P6402">
        <v>1</v>
      </c>
      <c r="Q6402">
        <v>0</v>
      </c>
      <c r="R6402">
        <v>0</v>
      </c>
      <c r="S6402">
        <v>0</v>
      </c>
      <c r="T6402">
        <v>0</v>
      </c>
      <c r="U6402">
        <v>0</v>
      </c>
      <c r="V6402">
        <v>0</v>
      </c>
      <c r="W6402">
        <v>0</v>
      </c>
      <c r="X6402">
        <v>0.68802543905569891</v>
      </c>
      <c r="Y6402">
        <v>0</v>
      </c>
      <c r="Z6402">
        <v>0</v>
      </c>
      <c r="AA6402">
        <v>0</v>
      </c>
      <c r="AB6402">
        <v>0</v>
      </c>
      <c r="AC6402">
        <v>0</v>
      </c>
      <c r="AD6402">
        <v>0</v>
      </c>
      <c r="AE6402">
        <v>0.68802543905569891</v>
      </c>
    </row>
    <row r="6403" spans="1:31" x14ac:dyDescent="0.3">
      <c r="A6403">
        <v>2462022</v>
      </c>
      <c r="B6403">
        <v>1</v>
      </c>
      <c r="C6403" t="s">
        <v>80</v>
      </c>
      <c r="D6403" t="s">
        <v>103</v>
      </c>
      <c r="E6403" t="s">
        <v>169</v>
      </c>
      <c r="F6403" t="s">
        <v>16036</v>
      </c>
      <c r="G6403" t="s">
        <v>149</v>
      </c>
      <c r="H6403" t="s">
        <v>135</v>
      </c>
      <c r="I6403" t="s">
        <v>136</v>
      </c>
      <c r="J6403" t="s">
        <v>137</v>
      </c>
      <c r="K6403" t="s">
        <v>138</v>
      </c>
      <c r="L6403" t="s">
        <v>18458</v>
      </c>
      <c r="M6403" t="s">
        <v>18459</v>
      </c>
      <c r="N6403">
        <v>1.7338888880000001</v>
      </c>
      <c r="O6403">
        <v>0</v>
      </c>
      <c r="P6403">
        <v>1848</v>
      </c>
      <c r="Q6403">
        <v>0</v>
      </c>
      <c r="R6403">
        <v>20</v>
      </c>
      <c r="S6403">
        <v>13</v>
      </c>
      <c r="T6403">
        <v>205</v>
      </c>
      <c r="U6403">
        <v>11</v>
      </c>
      <c r="V6403">
        <v>3</v>
      </c>
      <c r="W6403">
        <v>0</v>
      </c>
      <c r="X6403">
        <v>1053.8454533792701</v>
      </c>
      <c r="Y6403">
        <v>0</v>
      </c>
      <c r="Z6403">
        <v>8.8961691039957245</v>
      </c>
      <c r="AA6403">
        <v>269.14289152505444</v>
      </c>
      <c r="AB6403">
        <v>284.4669603981705</v>
      </c>
      <c r="AC6403">
        <v>2518.8057039694718</v>
      </c>
      <c r="AD6403">
        <v>156.07611570940591</v>
      </c>
      <c r="AE6403">
        <v>4291.2332940853685</v>
      </c>
    </row>
    <row r="6404" spans="1:31" x14ac:dyDescent="0.3">
      <c r="A6404">
        <v>2462228</v>
      </c>
      <c r="B6404">
        <v>1</v>
      </c>
      <c r="C6404" t="s">
        <v>80</v>
      </c>
      <c r="D6404" t="s">
        <v>84</v>
      </c>
      <c r="E6404" t="s">
        <v>173</v>
      </c>
      <c r="F6404" t="s">
        <v>18460</v>
      </c>
      <c r="G6404" t="s">
        <v>175</v>
      </c>
      <c r="H6404" t="s">
        <v>144</v>
      </c>
      <c r="I6404" t="s">
        <v>136</v>
      </c>
      <c r="J6404" t="s">
        <v>137</v>
      </c>
      <c r="K6404" t="s">
        <v>138</v>
      </c>
      <c r="L6404" t="s">
        <v>18461</v>
      </c>
      <c r="M6404" t="s">
        <v>18462</v>
      </c>
      <c r="N6404">
        <v>1.2905555550000001</v>
      </c>
      <c r="O6404">
        <v>0</v>
      </c>
      <c r="P6404">
        <v>8</v>
      </c>
      <c r="Q6404">
        <v>0</v>
      </c>
      <c r="R6404">
        <v>0</v>
      </c>
      <c r="S6404">
        <v>0</v>
      </c>
      <c r="T6404">
        <v>1</v>
      </c>
      <c r="U6404">
        <v>0</v>
      </c>
      <c r="V6404">
        <v>0</v>
      </c>
      <c r="W6404">
        <v>0</v>
      </c>
      <c r="X6404">
        <v>3.1076755221090591</v>
      </c>
      <c r="Y6404">
        <v>0</v>
      </c>
      <c r="Z6404">
        <v>0</v>
      </c>
      <c r="AA6404">
        <v>0</v>
      </c>
      <c r="AB6404">
        <v>1.5727757537392002</v>
      </c>
      <c r="AC6404">
        <v>0</v>
      </c>
      <c r="AD6404">
        <v>0</v>
      </c>
      <c r="AE6404">
        <v>4.6804512758482595</v>
      </c>
    </row>
    <row r="6405" spans="1:31" x14ac:dyDescent="0.3">
      <c r="A6405">
        <v>2461538</v>
      </c>
      <c r="B6405">
        <v>1</v>
      </c>
      <c r="C6405" t="s">
        <v>80</v>
      </c>
      <c r="D6405" t="s">
        <v>91</v>
      </c>
      <c r="E6405" t="s">
        <v>132</v>
      </c>
      <c r="F6405" t="s">
        <v>13724</v>
      </c>
      <c r="G6405" t="s">
        <v>149</v>
      </c>
      <c r="H6405" t="s">
        <v>135</v>
      </c>
      <c r="I6405" t="s">
        <v>136</v>
      </c>
      <c r="J6405" t="s">
        <v>137</v>
      </c>
      <c r="K6405" t="s">
        <v>138</v>
      </c>
      <c r="L6405" t="s">
        <v>18463</v>
      </c>
      <c r="M6405" t="s">
        <v>18464</v>
      </c>
      <c r="N6405">
        <v>1.094166666</v>
      </c>
      <c r="O6405">
        <v>3</v>
      </c>
      <c r="P6405">
        <v>16</v>
      </c>
      <c r="Q6405">
        <v>25</v>
      </c>
      <c r="R6405">
        <v>4</v>
      </c>
      <c r="S6405">
        <v>27</v>
      </c>
      <c r="T6405">
        <v>1</v>
      </c>
      <c r="U6405">
        <v>0</v>
      </c>
      <c r="V6405">
        <v>0</v>
      </c>
      <c r="W6405">
        <v>2.329152204485256</v>
      </c>
      <c r="X6405">
        <v>3.7352645159645932</v>
      </c>
      <c r="Y6405">
        <v>12.607810739027984</v>
      </c>
      <c r="Z6405">
        <v>0.84967257403688157</v>
      </c>
      <c r="AA6405">
        <v>94.789623821039626</v>
      </c>
      <c r="AB6405">
        <v>2.094860650929792</v>
      </c>
      <c r="AC6405">
        <v>0</v>
      </c>
      <c r="AD6405">
        <v>0</v>
      </c>
      <c r="AE6405">
        <v>116.40638450548413</v>
      </c>
    </row>
    <row r="6406" spans="1:31" x14ac:dyDescent="0.3">
      <c r="A6406">
        <v>2461893</v>
      </c>
      <c r="B6406">
        <v>1</v>
      </c>
      <c r="C6406" t="s">
        <v>80</v>
      </c>
      <c r="D6406" t="s">
        <v>103</v>
      </c>
      <c r="E6406" t="s">
        <v>132</v>
      </c>
      <c r="F6406" t="s">
        <v>17624</v>
      </c>
      <c r="G6406" t="s">
        <v>149</v>
      </c>
      <c r="H6406" t="s">
        <v>135</v>
      </c>
      <c r="I6406" t="s">
        <v>136</v>
      </c>
      <c r="J6406" t="s">
        <v>137</v>
      </c>
      <c r="K6406" t="s">
        <v>138</v>
      </c>
      <c r="L6406" t="s">
        <v>18465</v>
      </c>
      <c r="M6406" t="s">
        <v>18466</v>
      </c>
      <c r="N6406">
        <v>1.440833333</v>
      </c>
      <c r="O6406">
        <v>13</v>
      </c>
      <c r="P6406">
        <v>1388</v>
      </c>
      <c r="Q6406">
        <v>3</v>
      </c>
      <c r="R6406">
        <v>257</v>
      </c>
      <c r="S6406">
        <v>11</v>
      </c>
      <c r="T6406">
        <v>169</v>
      </c>
      <c r="U6406">
        <v>0</v>
      </c>
      <c r="V6406">
        <v>0</v>
      </c>
      <c r="W6406">
        <v>6.4111923084526579</v>
      </c>
      <c r="X6406">
        <v>495.27767324313231</v>
      </c>
      <c r="Y6406">
        <v>39.704295797849525</v>
      </c>
      <c r="Z6406">
        <v>147.70276129999695</v>
      </c>
      <c r="AA6406">
        <v>16.122860647616292</v>
      </c>
      <c r="AB6406">
        <v>190.59700260780832</v>
      </c>
      <c r="AC6406">
        <v>0</v>
      </c>
      <c r="AD6406">
        <v>0</v>
      </c>
      <c r="AE6406">
        <v>895.81578590485617</v>
      </c>
    </row>
    <row r="6407" spans="1:31" x14ac:dyDescent="0.3">
      <c r="A6407">
        <v>2462036</v>
      </c>
      <c r="B6407">
        <v>1</v>
      </c>
      <c r="C6407" t="s">
        <v>80</v>
      </c>
      <c r="D6407" t="s">
        <v>101</v>
      </c>
      <c r="E6407" t="s">
        <v>141</v>
      </c>
      <c r="F6407" t="s">
        <v>18467</v>
      </c>
      <c r="G6407" t="s">
        <v>143</v>
      </c>
      <c r="H6407" t="s">
        <v>144</v>
      </c>
      <c r="I6407" t="s">
        <v>136</v>
      </c>
      <c r="J6407" t="s">
        <v>137</v>
      </c>
      <c r="K6407" t="s">
        <v>138</v>
      </c>
      <c r="L6407" t="s">
        <v>18468</v>
      </c>
      <c r="M6407" t="s">
        <v>18469</v>
      </c>
      <c r="N6407">
        <v>0.56527777700000004</v>
      </c>
      <c r="O6407">
        <v>0</v>
      </c>
      <c r="P6407">
        <v>88</v>
      </c>
      <c r="Q6407">
        <v>0</v>
      </c>
      <c r="R6407">
        <v>1</v>
      </c>
      <c r="S6407">
        <v>0</v>
      </c>
      <c r="T6407">
        <v>11</v>
      </c>
      <c r="U6407">
        <v>0</v>
      </c>
      <c r="V6407">
        <v>0</v>
      </c>
      <c r="W6407">
        <v>0</v>
      </c>
      <c r="X6407">
        <v>19.327439562006198</v>
      </c>
      <c r="Y6407">
        <v>0</v>
      </c>
      <c r="Z6407">
        <v>1.2239178001065996</v>
      </c>
      <c r="AA6407">
        <v>0</v>
      </c>
      <c r="AB6407">
        <v>6.2017403484272071</v>
      </c>
      <c r="AC6407">
        <v>0</v>
      </c>
      <c r="AD6407">
        <v>0</v>
      </c>
      <c r="AE6407">
        <v>26.753097710540004</v>
      </c>
    </row>
    <row r="6408" spans="1:31" x14ac:dyDescent="0.3">
      <c r="A6408">
        <v>2461544</v>
      </c>
      <c r="B6408">
        <v>1</v>
      </c>
      <c r="C6408" t="s">
        <v>80</v>
      </c>
      <c r="D6408" t="s">
        <v>92</v>
      </c>
      <c r="E6408" t="s">
        <v>173</v>
      </c>
      <c r="F6408" t="s">
        <v>18470</v>
      </c>
      <c r="G6408" t="s">
        <v>175</v>
      </c>
      <c r="H6408" t="s">
        <v>144</v>
      </c>
      <c r="I6408" t="s">
        <v>136</v>
      </c>
      <c r="J6408" t="s">
        <v>137</v>
      </c>
      <c r="K6408" t="s">
        <v>138</v>
      </c>
      <c r="L6408" t="s">
        <v>18471</v>
      </c>
      <c r="M6408" t="s">
        <v>18472</v>
      </c>
      <c r="N6408">
        <v>2.8572222219999999</v>
      </c>
      <c r="O6408">
        <v>0</v>
      </c>
      <c r="P6408">
        <v>1</v>
      </c>
      <c r="Q6408">
        <v>0</v>
      </c>
      <c r="R6408">
        <v>0</v>
      </c>
      <c r="S6408">
        <v>0</v>
      </c>
      <c r="T6408">
        <v>0</v>
      </c>
      <c r="U6408">
        <v>0</v>
      </c>
      <c r="V6408">
        <v>0</v>
      </c>
      <c r="W6408">
        <v>0</v>
      </c>
      <c r="X6408">
        <v>0.63506289235585101</v>
      </c>
      <c r="Y6408">
        <v>0</v>
      </c>
      <c r="Z6408">
        <v>0</v>
      </c>
      <c r="AA6408">
        <v>0</v>
      </c>
      <c r="AB6408">
        <v>0</v>
      </c>
      <c r="AC6408">
        <v>0</v>
      </c>
      <c r="AD6408">
        <v>0</v>
      </c>
      <c r="AE6408">
        <v>0.63506289235585101</v>
      </c>
    </row>
    <row r="6409" spans="1:31" x14ac:dyDescent="0.3">
      <c r="A6409">
        <v>2461936</v>
      </c>
      <c r="B6409">
        <v>1</v>
      </c>
      <c r="C6409" t="s">
        <v>80</v>
      </c>
      <c r="D6409" t="s">
        <v>107</v>
      </c>
      <c r="E6409" t="s">
        <v>141</v>
      </c>
      <c r="F6409" t="s">
        <v>18473</v>
      </c>
      <c r="G6409" t="s">
        <v>143</v>
      </c>
      <c r="H6409" t="s">
        <v>144</v>
      </c>
      <c r="I6409" t="s">
        <v>136</v>
      </c>
      <c r="J6409" t="s">
        <v>137</v>
      </c>
      <c r="K6409" t="s">
        <v>138</v>
      </c>
      <c r="L6409" t="s">
        <v>18474</v>
      </c>
      <c r="M6409" t="s">
        <v>18475</v>
      </c>
      <c r="N6409">
        <v>0.811111111</v>
      </c>
      <c r="O6409">
        <v>0</v>
      </c>
      <c r="P6409">
        <v>8</v>
      </c>
      <c r="Q6409">
        <v>0</v>
      </c>
      <c r="R6409">
        <v>0</v>
      </c>
      <c r="S6409">
        <v>0</v>
      </c>
      <c r="T6409">
        <v>2</v>
      </c>
      <c r="U6409">
        <v>0</v>
      </c>
      <c r="V6409">
        <v>0</v>
      </c>
      <c r="W6409">
        <v>0</v>
      </c>
      <c r="X6409">
        <v>1.9571286886118948</v>
      </c>
      <c r="Y6409">
        <v>0</v>
      </c>
      <c r="Z6409">
        <v>0</v>
      </c>
      <c r="AA6409">
        <v>0</v>
      </c>
      <c r="AB6409">
        <v>7.1788476870030173E-3</v>
      </c>
      <c r="AC6409">
        <v>0</v>
      </c>
      <c r="AD6409">
        <v>0</v>
      </c>
      <c r="AE6409">
        <v>1.9643075362988978</v>
      </c>
    </row>
    <row r="6410" spans="1:31" x14ac:dyDescent="0.3">
      <c r="A6410">
        <v>2461676</v>
      </c>
      <c r="B6410">
        <v>1</v>
      </c>
      <c r="C6410" t="s">
        <v>80</v>
      </c>
      <c r="D6410" t="s">
        <v>87</v>
      </c>
      <c r="E6410" t="s">
        <v>182</v>
      </c>
      <c r="F6410" t="s">
        <v>18476</v>
      </c>
      <c r="G6410" t="s">
        <v>410</v>
      </c>
      <c r="H6410" t="s">
        <v>144</v>
      </c>
      <c r="I6410" t="s">
        <v>136</v>
      </c>
      <c r="J6410" t="s">
        <v>137</v>
      </c>
      <c r="K6410" t="s">
        <v>138</v>
      </c>
      <c r="L6410" t="s">
        <v>18477</v>
      </c>
      <c r="M6410" t="s">
        <v>18478</v>
      </c>
      <c r="N6410">
        <v>9.8208333329999995</v>
      </c>
      <c r="O6410">
        <v>0</v>
      </c>
      <c r="P6410">
        <v>67</v>
      </c>
      <c r="Q6410">
        <v>0</v>
      </c>
      <c r="R6410">
        <v>0</v>
      </c>
      <c r="S6410">
        <v>0</v>
      </c>
      <c r="T6410">
        <v>4</v>
      </c>
      <c r="U6410">
        <v>0</v>
      </c>
      <c r="V6410">
        <v>0</v>
      </c>
      <c r="W6410">
        <v>0</v>
      </c>
      <c r="X6410">
        <v>165.66334612505369</v>
      </c>
      <c r="Y6410">
        <v>0</v>
      </c>
      <c r="Z6410">
        <v>0</v>
      </c>
      <c r="AA6410">
        <v>0</v>
      </c>
      <c r="AB6410">
        <v>22.734794277373616</v>
      </c>
      <c r="AC6410">
        <v>0</v>
      </c>
      <c r="AD6410">
        <v>0</v>
      </c>
      <c r="AE6410">
        <v>188.39814040242732</v>
      </c>
    </row>
    <row r="6411" spans="1:31" x14ac:dyDescent="0.3">
      <c r="A6411">
        <v>2462171</v>
      </c>
      <c r="B6411">
        <v>1</v>
      </c>
      <c r="C6411" t="s">
        <v>81</v>
      </c>
      <c r="D6411" t="s">
        <v>118</v>
      </c>
      <c r="E6411" t="s">
        <v>132</v>
      </c>
      <c r="F6411" t="s">
        <v>18479</v>
      </c>
      <c r="G6411" t="s">
        <v>149</v>
      </c>
      <c r="H6411" t="s">
        <v>135</v>
      </c>
      <c r="I6411" t="s">
        <v>136</v>
      </c>
      <c r="J6411" t="s">
        <v>137</v>
      </c>
      <c r="K6411" t="s">
        <v>138</v>
      </c>
      <c r="L6411" t="s">
        <v>18480</v>
      </c>
      <c r="M6411" t="s">
        <v>18481</v>
      </c>
      <c r="N6411">
        <v>0.55249999999999999</v>
      </c>
      <c r="O6411">
        <v>3</v>
      </c>
      <c r="P6411">
        <v>60</v>
      </c>
      <c r="Q6411">
        <v>40</v>
      </c>
      <c r="R6411">
        <v>95</v>
      </c>
      <c r="S6411">
        <v>2</v>
      </c>
      <c r="T6411">
        <v>26</v>
      </c>
      <c r="U6411">
        <v>0</v>
      </c>
      <c r="V6411">
        <v>0</v>
      </c>
      <c r="W6411">
        <v>1.0044623628288052</v>
      </c>
      <c r="X6411">
        <v>6.5307278355617244</v>
      </c>
      <c r="Y6411">
        <v>8.0315707826968818</v>
      </c>
      <c r="Z6411">
        <v>42.078529041924874</v>
      </c>
      <c r="AA6411">
        <v>7.2413525216766861E-2</v>
      </c>
      <c r="AB6411">
        <v>11.383337237075489</v>
      </c>
      <c r="AC6411">
        <v>0</v>
      </c>
      <c r="AD6411">
        <v>0</v>
      </c>
      <c r="AE6411">
        <v>69.101040785304548</v>
      </c>
    </row>
    <row r="6412" spans="1:31" x14ac:dyDescent="0.3">
      <c r="A6412">
        <v>2462148</v>
      </c>
      <c r="B6412">
        <v>1</v>
      </c>
      <c r="C6412" t="s">
        <v>81</v>
      </c>
      <c r="D6412" t="s">
        <v>113</v>
      </c>
      <c r="E6412" t="s">
        <v>147</v>
      </c>
      <c r="F6412" t="s">
        <v>18482</v>
      </c>
      <c r="G6412" t="s">
        <v>5071</v>
      </c>
      <c r="H6412" t="s">
        <v>135</v>
      </c>
      <c r="I6412" t="s">
        <v>136</v>
      </c>
      <c r="J6412" t="s">
        <v>137</v>
      </c>
      <c r="K6412" t="s">
        <v>138</v>
      </c>
      <c r="L6412" t="s">
        <v>18483</v>
      </c>
      <c r="M6412" t="s">
        <v>18484</v>
      </c>
      <c r="N6412">
        <v>3.6663888880000002</v>
      </c>
      <c r="O6412">
        <v>0</v>
      </c>
      <c r="P6412">
        <v>16</v>
      </c>
      <c r="Q6412">
        <v>0</v>
      </c>
      <c r="R6412">
        <v>1</v>
      </c>
      <c r="S6412">
        <v>0</v>
      </c>
      <c r="T6412">
        <v>0</v>
      </c>
      <c r="U6412">
        <v>0</v>
      </c>
      <c r="V6412">
        <v>0</v>
      </c>
      <c r="W6412">
        <v>0</v>
      </c>
      <c r="X6412">
        <v>5.985886492146566</v>
      </c>
      <c r="Y6412">
        <v>0</v>
      </c>
      <c r="Z6412">
        <v>3.9752746901213207E-2</v>
      </c>
      <c r="AA6412">
        <v>0</v>
      </c>
      <c r="AB6412">
        <v>0</v>
      </c>
      <c r="AC6412">
        <v>0</v>
      </c>
      <c r="AD6412">
        <v>0</v>
      </c>
      <c r="AE6412">
        <v>6.0256392390477789</v>
      </c>
    </row>
    <row r="6413" spans="1:31" x14ac:dyDescent="0.3">
      <c r="A6413">
        <v>2461822</v>
      </c>
      <c r="B6413">
        <v>1</v>
      </c>
      <c r="C6413" t="s">
        <v>81</v>
      </c>
      <c r="D6413" t="s">
        <v>116</v>
      </c>
      <c r="E6413" t="s">
        <v>173</v>
      </c>
      <c r="F6413" t="s">
        <v>18485</v>
      </c>
      <c r="G6413" t="s">
        <v>175</v>
      </c>
      <c r="H6413" t="s">
        <v>144</v>
      </c>
      <c r="I6413" t="s">
        <v>136</v>
      </c>
      <c r="J6413" t="s">
        <v>137</v>
      </c>
      <c r="K6413" t="s">
        <v>138</v>
      </c>
      <c r="L6413" t="s">
        <v>18486</v>
      </c>
      <c r="M6413" t="s">
        <v>18487</v>
      </c>
      <c r="N6413">
        <v>3.43</v>
      </c>
      <c r="O6413">
        <v>0</v>
      </c>
      <c r="P6413">
        <v>1</v>
      </c>
      <c r="Q6413">
        <v>0</v>
      </c>
      <c r="R6413">
        <v>0</v>
      </c>
      <c r="S6413">
        <v>0</v>
      </c>
      <c r="T6413">
        <v>0</v>
      </c>
      <c r="U6413">
        <v>0</v>
      </c>
      <c r="V6413">
        <v>0</v>
      </c>
      <c r="W6413">
        <v>0</v>
      </c>
      <c r="X6413">
        <v>0.41768979315039861</v>
      </c>
      <c r="Y6413">
        <v>0</v>
      </c>
      <c r="Z6413">
        <v>0</v>
      </c>
      <c r="AA6413">
        <v>0</v>
      </c>
      <c r="AB6413">
        <v>0</v>
      </c>
      <c r="AC6413">
        <v>0</v>
      </c>
      <c r="AD6413">
        <v>0</v>
      </c>
      <c r="AE6413">
        <v>0.41768979315039861</v>
      </c>
    </row>
    <row r="6414" spans="1:31" x14ac:dyDescent="0.3">
      <c r="A6414">
        <v>2461799</v>
      </c>
      <c r="B6414">
        <v>1</v>
      </c>
      <c r="C6414" t="s">
        <v>81</v>
      </c>
      <c r="D6414" t="s">
        <v>112</v>
      </c>
      <c r="E6414" t="s">
        <v>284</v>
      </c>
      <c r="F6414" t="s">
        <v>18488</v>
      </c>
      <c r="G6414" t="s">
        <v>149</v>
      </c>
      <c r="H6414" t="s">
        <v>135</v>
      </c>
      <c r="I6414" t="s">
        <v>136</v>
      </c>
      <c r="J6414" t="s">
        <v>137</v>
      </c>
      <c r="K6414" t="s">
        <v>138</v>
      </c>
      <c r="L6414" t="s">
        <v>18489</v>
      </c>
      <c r="M6414" t="s">
        <v>18490</v>
      </c>
      <c r="N6414">
        <v>0.130833333</v>
      </c>
      <c r="O6414">
        <v>7</v>
      </c>
      <c r="P6414">
        <v>5010</v>
      </c>
      <c r="Q6414">
        <v>809</v>
      </c>
      <c r="R6414">
        <v>740</v>
      </c>
      <c r="S6414">
        <v>107</v>
      </c>
      <c r="T6414">
        <v>641</v>
      </c>
      <c r="U6414">
        <v>20</v>
      </c>
      <c r="V6414">
        <v>3</v>
      </c>
      <c r="W6414">
        <v>2.6057638670733572</v>
      </c>
      <c r="X6414">
        <v>147.64258400726342</v>
      </c>
      <c r="Y6414">
        <v>260.34743349716149</v>
      </c>
      <c r="Z6414">
        <v>41.118784653911469</v>
      </c>
      <c r="AA6414">
        <v>102.05690635299787</v>
      </c>
      <c r="AB6414">
        <v>55.032575993131204</v>
      </c>
      <c r="AC6414">
        <v>331.16192594433926</v>
      </c>
      <c r="AD6414">
        <v>20.018071200928386</v>
      </c>
      <c r="AE6414">
        <v>959.98404551680642</v>
      </c>
    </row>
    <row r="6415" spans="1:31" x14ac:dyDescent="0.3">
      <c r="A6415">
        <v>2461630</v>
      </c>
      <c r="B6415">
        <v>1</v>
      </c>
      <c r="C6415" t="s">
        <v>80</v>
      </c>
      <c r="D6415" t="s">
        <v>82</v>
      </c>
      <c r="E6415" t="s">
        <v>147</v>
      </c>
      <c r="F6415" t="s">
        <v>9197</v>
      </c>
      <c r="G6415" t="s">
        <v>679</v>
      </c>
      <c r="H6415" t="s">
        <v>135</v>
      </c>
      <c r="I6415" t="s">
        <v>136</v>
      </c>
      <c r="J6415" t="s">
        <v>137</v>
      </c>
      <c r="K6415" t="s">
        <v>138</v>
      </c>
      <c r="L6415" t="s">
        <v>18491</v>
      </c>
      <c r="M6415" t="s">
        <v>18492</v>
      </c>
      <c r="N6415">
        <v>4.1572222219999997</v>
      </c>
      <c r="O6415">
        <v>0</v>
      </c>
      <c r="P6415">
        <v>413</v>
      </c>
      <c r="Q6415">
        <v>0</v>
      </c>
      <c r="R6415">
        <v>0</v>
      </c>
      <c r="S6415">
        <v>0</v>
      </c>
      <c r="T6415">
        <v>22</v>
      </c>
      <c r="U6415">
        <v>0</v>
      </c>
      <c r="V6415">
        <v>0</v>
      </c>
      <c r="W6415">
        <v>0</v>
      </c>
      <c r="X6415">
        <v>616.23383543019804</v>
      </c>
      <c r="Y6415">
        <v>0</v>
      </c>
      <c r="Z6415">
        <v>0</v>
      </c>
      <c r="AA6415">
        <v>0</v>
      </c>
      <c r="AB6415">
        <v>58.875131863879503</v>
      </c>
      <c r="AC6415">
        <v>0</v>
      </c>
      <c r="AD6415">
        <v>0</v>
      </c>
      <c r="AE6415">
        <v>675.1089672940775</v>
      </c>
    </row>
    <row r="6416" spans="1:31" x14ac:dyDescent="0.3">
      <c r="A6416">
        <v>2461670</v>
      </c>
      <c r="B6416">
        <v>1</v>
      </c>
      <c r="C6416" t="s">
        <v>80</v>
      </c>
      <c r="D6416" t="s">
        <v>96</v>
      </c>
      <c r="E6416" t="s">
        <v>173</v>
      </c>
      <c r="F6416" t="s">
        <v>18493</v>
      </c>
      <c r="G6416" t="s">
        <v>219</v>
      </c>
      <c r="H6416" t="s">
        <v>144</v>
      </c>
      <c r="I6416" t="s">
        <v>136</v>
      </c>
      <c r="J6416" t="s">
        <v>3</v>
      </c>
      <c r="K6416" t="s">
        <v>138</v>
      </c>
      <c r="L6416" t="s">
        <v>18494</v>
      </c>
      <c r="M6416" t="s">
        <v>18495</v>
      </c>
      <c r="N6416">
        <v>1.7705555550000001</v>
      </c>
      <c r="O6416">
        <v>0</v>
      </c>
      <c r="P6416">
        <v>1</v>
      </c>
      <c r="Q6416">
        <v>0</v>
      </c>
      <c r="R6416">
        <v>0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3.4864893671057748</v>
      </c>
      <c r="Y6416">
        <v>0</v>
      </c>
      <c r="Z6416">
        <v>0</v>
      </c>
      <c r="AA6416">
        <v>0</v>
      </c>
      <c r="AB6416">
        <v>0</v>
      </c>
      <c r="AC6416">
        <v>0</v>
      </c>
      <c r="AD6416">
        <v>0</v>
      </c>
      <c r="AE6416">
        <v>3.4864893671057748</v>
      </c>
    </row>
    <row r="6417" spans="1:31" x14ac:dyDescent="0.3">
      <c r="A6417">
        <v>2461753</v>
      </c>
      <c r="B6417">
        <v>1</v>
      </c>
      <c r="C6417" t="s">
        <v>80</v>
      </c>
      <c r="D6417" t="s">
        <v>89</v>
      </c>
      <c r="E6417" t="s">
        <v>141</v>
      </c>
      <c r="F6417" t="s">
        <v>9058</v>
      </c>
      <c r="G6417" t="s">
        <v>161</v>
      </c>
      <c r="H6417" t="s">
        <v>144</v>
      </c>
      <c r="I6417" t="s">
        <v>136</v>
      </c>
      <c r="J6417" t="s">
        <v>137</v>
      </c>
      <c r="K6417" t="s">
        <v>162</v>
      </c>
      <c r="L6417" t="s">
        <v>18496</v>
      </c>
      <c r="M6417" t="s">
        <v>18497</v>
      </c>
      <c r="N6417">
        <v>3.7966666660000001</v>
      </c>
      <c r="O6417">
        <v>0</v>
      </c>
      <c r="P6417">
        <v>105</v>
      </c>
      <c r="Q6417">
        <v>0</v>
      </c>
      <c r="R6417">
        <v>0</v>
      </c>
      <c r="S6417">
        <v>0</v>
      </c>
      <c r="T6417">
        <v>0</v>
      </c>
      <c r="U6417">
        <v>0</v>
      </c>
      <c r="V6417">
        <v>0</v>
      </c>
      <c r="W6417">
        <v>0</v>
      </c>
      <c r="X6417">
        <v>112.93390046533115</v>
      </c>
      <c r="Y6417">
        <v>0</v>
      </c>
      <c r="Z6417">
        <v>0</v>
      </c>
      <c r="AA6417">
        <v>0</v>
      </c>
      <c r="AB6417">
        <v>0</v>
      </c>
      <c r="AC6417">
        <v>0</v>
      </c>
      <c r="AD6417">
        <v>0</v>
      </c>
      <c r="AE6417">
        <v>112.93390046533115</v>
      </c>
    </row>
    <row r="6418" spans="1:31" x14ac:dyDescent="0.3">
      <c r="A6418">
        <v>2461968</v>
      </c>
      <c r="B6418">
        <v>1</v>
      </c>
      <c r="C6418" t="s">
        <v>80</v>
      </c>
      <c r="D6418" t="s">
        <v>98</v>
      </c>
      <c r="E6418" t="s">
        <v>173</v>
      </c>
      <c r="F6418" t="s">
        <v>18498</v>
      </c>
      <c r="G6418" t="s">
        <v>175</v>
      </c>
      <c r="H6418" t="s">
        <v>144</v>
      </c>
      <c r="I6418" t="s">
        <v>136</v>
      </c>
      <c r="J6418" t="s">
        <v>137</v>
      </c>
      <c r="K6418" t="s">
        <v>138</v>
      </c>
      <c r="L6418" t="s">
        <v>18499</v>
      </c>
      <c r="M6418" t="s">
        <v>18500</v>
      </c>
      <c r="N6418">
        <v>4.3238888879999999</v>
      </c>
      <c r="O6418">
        <v>0</v>
      </c>
      <c r="P6418">
        <v>1</v>
      </c>
      <c r="Q6418">
        <v>0</v>
      </c>
      <c r="R6418">
        <v>0</v>
      </c>
      <c r="S6418">
        <v>0</v>
      </c>
      <c r="T6418">
        <v>0</v>
      </c>
      <c r="U6418">
        <v>0</v>
      </c>
      <c r="V6418">
        <v>0</v>
      </c>
      <c r="W6418">
        <v>0</v>
      </c>
      <c r="X6418">
        <v>1.1312147637473717</v>
      </c>
      <c r="Y6418">
        <v>0</v>
      </c>
      <c r="Z6418">
        <v>0</v>
      </c>
      <c r="AA6418">
        <v>0</v>
      </c>
      <c r="AB6418">
        <v>0</v>
      </c>
      <c r="AC6418">
        <v>0</v>
      </c>
      <c r="AD6418">
        <v>0</v>
      </c>
      <c r="AE6418">
        <v>1.1312147637473717</v>
      </c>
    </row>
    <row r="6419" spans="1:31" x14ac:dyDescent="0.3">
      <c r="A6419">
        <v>2462154</v>
      </c>
      <c r="B6419">
        <v>1</v>
      </c>
      <c r="C6419" t="s">
        <v>80</v>
      </c>
      <c r="D6419" t="s">
        <v>99</v>
      </c>
      <c r="E6419" t="s">
        <v>182</v>
      </c>
      <c r="F6419" t="s">
        <v>2854</v>
      </c>
      <c r="G6419" t="s">
        <v>156</v>
      </c>
      <c r="H6419" t="s">
        <v>144</v>
      </c>
      <c r="I6419" t="s">
        <v>136</v>
      </c>
      <c r="J6419" t="s">
        <v>137</v>
      </c>
      <c r="K6419" t="s">
        <v>138</v>
      </c>
      <c r="L6419" t="s">
        <v>18501</v>
      </c>
      <c r="M6419" t="s">
        <v>18502</v>
      </c>
      <c r="N6419">
        <v>1.986388888</v>
      </c>
      <c r="O6419">
        <v>0</v>
      </c>
      <c r="P6419">
        <v>16</v>
      </c>
      <c r="Q6419">
        <v>0</v>
      </c>
      <c r="R6419">
        <v>0</v>
      </c>
      <c r="S6419">
        <v>0</v>
      </c>
      <c r="T6419">
        <v>1</v>
      </c>
      <c r="U6419">
        <v>0</v>
      </c>
      <c r="V6419">
        <v>0</v>
      </c>
      <c r="W6419">
        <v>0</v>
      </c>
      <c r="X6419">
        <v>4.6943708037462342</v>
      </c>
      <c r="Y6419">
        <v>0</v>
      </c>
      <c r="Z6419">
        <v>0</v>
      </c>
      <c r="AA6419">
        <v>0</v>
      </c>
      <c r="AB6419">
        <v>3.8210210717518192E-2</v>
      </c>
      <c r="AC6419">
        <v>0</v>
      </c>
      <c r="AD6419">
        <v>0</v>
      </c>
      <c r="AE6419">
        <v>4.7325810144637526</v>
      </c>
    </row>
    <row r="6420" spans="1:31" x14ac:dyDescent="0.3">
      <c r="A6420">
        <v>2461925</v>
      </c>
      <c r="B6420">
        <v>1</v>
      </c>
      <c r="C6420" t="s">
        <v>80</v>
      </c>
      <c r="D6420" t="s">
        <v>105</v>
      </c>
      <c r="E6420" t="s">
        <v>182</v>
      </c>
      <c r="F6420" t="s">
        <v>18503</v>
      </c>
      <c r="G6420" t="s">
        <v>143</v>
      </c>
      <c r="H6420" t="s">
        <v>144</v>
      </c>
      <c r="I6420" t="s">
        <v>136</v>
      </c>
      <c r="J6420" t="s">
        <v>137</v>
      </c>
      <c r="K6420" t="s">
        <v>138</v>
      </c>
      <c r="L6420" t="s">
        <v>18504</v>
      </c>
      <c r="M6420" t="s">
        <v>18505</v>
      </c>
      <c r="N6420">
        <v>0.69361111099999995</v>
      </c>
      <c r="O6420">
        <v>0</v>
      </c>
      <c r="P6420">
        <v>92</v>
      </c>
      <c r="Q6420">
        <v>0</v>
      </c>
      <c r="R6420">
        <v>0</v>
      </c>
      <c r="S6420">
        <v>0</v>
      </c>
      <c r="T6420">
        <v>30</v>
      </c>
      <c r="U6420">
        <v>0</v>
      </c>
      <c r="V6420">
        <v>0</v>
      </c>
      <c r="W6420">
        <v>0</v>
      </c>
      <c r="X6420">
        <v>20.110041486633317</v>
      </c>
      <c r="Y6420">
        <v>0</v>
      </c>
      <c r="Z6420">
        <v>0</v>
      </c>
      <c r="AA6420">
        <v>0</v>
      </c>
      <c r="AB6420">
        <v>36.861459449378593</v>
      </c>
      <c r="AC6420">
        <v>0</v>
      </c>
      <c r="AD6420">
        <v>0</v>
      </c>
      <c r="AE6420">
        <v>56.971500936011907</v>
      </c>
    </row>
    <row r="6421" spans="1:31" x14ac:dyDescent="0.3">
      <c r="A6421">
        <v>2461759</v>
      </c>
      <c r="B6421">
        <v>1</v>
      </c>
      <c r="C6421" t="s">
        <v>80</v>
      </c>
      <c r="D6421" t="s">
        <v>96</v>
      </c>
      <c r="E6421" t="s">
        <v>141</v>
      </c>
      <c r="F6421" t="s">
        <v>2990</v>
      </c>
      <c r="G6421" t="s">
        <v>143</v>
      </c>
      <c r="H6421" t="s">
        <v>144</v>
      </c>
      <c r="I6421" t="s">
        <v>136</v>
      </c>
      <c r="J6421" t="s">
        <v>137</v>
      </c>
      <c r="K6421" t="s">
        <v>138</v>
      </c>
      <c r="L6421" t="s">
        <v>18506</v>
      </c>
      <c r="M6421" t="s">
        <v>18507</v>
      </c>
      <c r="N6421">
        <v>0.61972222200000004</v>
      </c>
      <c r="O6421">
        <v>0</v>
      </c>
      <c r="P6421">
        <v>41</v>
      </c>
      <c r="Q6421">
        <v>0</v>
      </c>
      <c r="R6421">
        <v>0</v>
      </c>
      <c r="S6421">
        <v>0</v>
      </c>
      <c r="T6421">
        <v>5</v>
      </c>
      <c r="U6421">
        <v>0</v>
      </c>
      <c r="V6421">
        <v>0</v>
      </c>
      <c r="W6421">
        <v>0</v>
      </c>
      <c r="X6421">
        <v>27.534750743505462</v>
      </c>
      <c r="Y6421">
        <v>0</v>
      </c>
      <c r="Z6421">
        <v>0</v>
      </c>
      <c r="AA6421">
        <v>0</v>
      </c>
      <c r="AB6421">
        <v>0.63887158606076977</v>
      </c>
      <c r="AC6421">
        <v>0</v>
      </c>
      <c r="AD6421">
        <v>0</v>
      </c>
      <c r="AE6421">
        <v>28.173622329566232</v>
      </c>
    </row>
    <row r="6422" spans="1:31" x14ac:dyDescent="0.3">
      <c r="A6422">
        <v>2461902</v>
      </c>
      <c r="B6422">
        <v>1</v>
      </c>
      <c r="C6422" t="s">
        <v>80</v>
      </c>
      <c r="D6422" t="s">
        <v>108</v>
      </c>
      <c r="E6422" t="s">
        <v>141</v>
      </c>
      <c r="F6422" t="s">
        <v>18508</v>
      </c>
      <c r="G6422" t="s">
        <v>6050</v>
      </c>
      <c r="H6422" t="s">
        <v>144</v>
      </c>
      <c r="I6422" t="s">
        <v>136</v>
      </c>
      <c r="J6422" t="s">
        <v>137</v>
      </c>
      <c r="K6422" t="s">
        <v>138</v>
      </c>
      <c r="L6422" t="s">
        <v>18509</v>
      </c>
      <c r="M6422" t="s">
        <v>18510</v>
      </c>
      <c r="N6422">
        <v>3.290277777</v>
      </c>
      <c r="O6422">
        <v>0</v>
      </c>
      <c r="P6422">
        <v>9</v>
      </c>
      <c r="Q6422">
        <v>0</v>
      </c>
      <c r="R6422">
        <v>3</v>
      </c>
      <c r="S6422">
        <v>0</v>
      </c>
      <c r="T6422">
        <v>1</v>
      </c>
      <c r="U6422">
        <v>0</v>
      </c>
      <c r="V6422">
        <v>0</v>
      </c>
      <c r="W6422">
        <v>0</v>
      </c>
      <c r="X6422">
        <v>3.071484665320011</v>
      </c>
      <c r="Y6422">
        <v>0</v>
      </c>
      <c r="Z6422">
        <v>1.4725573233578209E-2</v>
      </c>
      <c r="AA6422">
        <v>0</v>
      </c>
      <c r="AB6422">
        <v>9.2365581909982473E-3</v>
      </c>
      <c r="AC6422">
        <v>0</v>
      </c>
      <c r="AD6422">
        <v>0</v>
      </c>
      <c r="AE6422">
        <v>3.0954467967445876</v>
      </c>
    </row>
    <row r="6423" spans="1:31" x14ac:dyDescent="0.3">
      <c r="A6423">
        <v>2461547</v>
      </c>
      <c r="B6423">
        <v>1</v>
      </c>
      <c r="C6423" t="s">
        <v>80</v>
      </c>
      <c r="D6423" t="s">
        <v>103</v>
      </c>
      <c r="E6423" t="s">
        <v>132</v>
      </c>
      <c r="F6423" t="s">
        <v>12681</v>
      </c>
      <c r="G6423" t="s">
        <v>143</v>
      </c>
      <c r="H6423" t="s">
        <v>135</v>
      </c>
      <c r="I6423" t="s">
        <v>136</v>
      </c>
      <c r="J6423" t="s">
        <v>137</v>
      </c>
      <c r="K6423" t="s">
        <v>138</v>
      </c>
      <c r="L6423" t="s">
        <v>18511</v>
      </c>
      <c r="M6423" t="s">
        <v>18512</v>
      </c>
      <c r="N6423">
        <v>2.0444444439999998</v>
      </c>
      <c r="O6423">
        <v>0</v>
      </c>
      <c r="P6423">
        <v>35</v>
      </c>
      <c r="Q6423">
        <v>2</v>
      </c>
      <c r="R6423">
        <v>14</v>
      </c>
      <c r="S6423">
        <v>17</v>
      </c>
      <c r="T6423">
        <v>23</v>
      </c>
      <c r="U6423">
        <v>19</v>
      </c>
      <c r="V6423">
        <v>0</v>
      </c>
      <c r="W6423">
        <v>0</v>
      </c>
      <c r="X6423">
        <v>15.75202047608885</v>
      </c>
      <c r="Y6423">
        <v>1.4375354372013367</v>
      </c>
      <c r="Z6423">
        <v>2.7955066902121208</v>
      </c>
      <c r="AA6423">
        <v>359.02515529181841</v>
      </c>
      <c r="AB6423">
        <v>9.5323124729335706</v>
      </c>
      <c r="AC6423">
        <v>2061.8780751963777</v>
      </c>
      <c r="AD6423">
        <v>0</v>
      </c>
      <c r="AE6423">
        <v>2450.4206055646318</v>
      </c>
    </row>
    <row r="6424" spans="1:31" x14ac:dyDescent="0.3">
      <c r="A6424">
        <v>2462274</v>
      </c>
      <c r="B6424">
        <v>1</v>
      </c>
      <c r="C6424" t="s">
        <v>80</v>
      </c>
      <c r="D6424" t="s">
        <v>89</v>
      </c>
      <c r="E6424" t="s">
        <v>159</v>
      </c>
      <c r="F6424" t="s">
        <v>18513</v>
      </c>
      <c r="G6424" t="s">
        <v>143</v>
      </c>
      <c r="H6424" t="s">
        <v>144</v>
      </c>
      <c r="I6424" t="s">
        <v>136</v>
      </c>
      <c r="J6424" t="s">
        <v>137</v>
      </c>
      <c r="K6424" t="s">
        <v>138</v>
      </c>
      <c r="L6424" t="s">
        <v>18514</v>
      </c>
      <c r="M6424" t="s">
        <v>18515</v>
      </c>
      <c r="N6424">
        <v>0.71611111100000002</v>
      </c>
      <c r="O6424">
        <v>0</v>
      </c>
      <c r="P6424">
        <v>8</v>
      </c>
      <c r="Q6424">
        <v>0</v>
      </c>
      <c r="R6424">
        <v>12</v>
      </c>
      <c r="S6424">
        <v>0</v>
      </c>
      <c r="T6424">
        <v>8</v>
      </c>
      <c r="U6424">
        <v>0</v>
      </c>
      <c r="V6424">
        <v>0</v>
      </c>
      <c r="W6424">
        <v>0</v>
      </c>
      <c r="X6424">
        <v>10.365318472714531</v>
      </c>
      <c r="Y6424">
        <v>0</v>
      </c>
      <c r="Z6424">
        <v>3.069057217922905</v>
      </c>
      <c r="AA6424">
        <v>0</v>
      </c>
      <c r="AB6424">
        <v>2.9184197702942654</v>
      </c>
      <c r="AC6424">
        <v>0</v>
      </c>
      <c r="AD6424">
        <v>0</v>
      </c>
      <c r="AE6424">
        <v>16.352795460931702</v>
      </c>
    </row>
    <row r="6425" spans="1:31" x14ac:dyDescent="0.3">
      <c r="A6425">
        <v>2462237</v>
      </c>
      <c r="B6425">
        <v>1</v>
      </c>
      <c r="C6425" t="s">
        <v>80</v>
      </c>
      <c r="D6425" t="s">
        <v>90</v>
      </c>
      <c r="E6425" t="s">
        <v>141</v>
      </c>
      <c r="F6425" t="s">
        <v>18516</v>
      </c>
      <c r="G6425" t="s">
        <v>200</v>
      </c>
      <c r="H6425" t="s">
        <v>144</v>
      </c>
      <c r="I6425" t="s">
        <v>136</v>
      </c>
      <c r="J6425" t="s">
        <v>137</v>
      </c>
      <c r="K6425" t="s">
        <v>138</v>
      </c>
      <c r="L6425" t="s">
        <v>18517</v>
      </c>
      <c r="M6425" t="s">
        <v>18518</v>
      </c>
      <c r="N6425">
        <v>2.3875000000000002</v>
      </c>
      <c r="O6425">
        <v>0</v>
      </c>
      <c r="P6425">
        <v>4</v>
      </c>
      <c r="Q6425">
        <v>0</v>
      </c>
      <c r="R6425">
        <v>0</v>
      </c>
      <c r="S6425">
        <v>0</v>
      </c>
      <c r="T6425">
        <v>41</v>
      </c>
      <c r="U6425">
        <v>0</v>
      </c>
      <c r="V6425">
        <v>1</v>
      </c>
      <c r="W6425">
        <v>0</v>
      </c>
      <c r="X6425">
        <v>6.6111793462148221</v>
      </c>
      <c r="Y6425">
        <v>0</v>
      </c>
      <c r="Z6425">
        <v>0</v>
      </c>
      <c r="AA6425">
        <v>0</v>
      </c>
      <c r="AB6425">
        <v>43.097914742315972</v>
      </c>
      <c r="AC6425">
        <v>0</v>
      </c>
      <c r="AD6425">
        <v>1.3874785872059814</v>
      </c>
      <c r="AE6425">
        <v>51.096572675736773</v>
      </c>
    </row>
    <row r="6426" spans="1:31" x14ac:dyDescent="0.3">
      <c r="A6426">
        <v>2462088</v>
      </c>
      <c r="B6426">
        <v>1</v>
      </c>
      <c r="C6426" t="s">
        <v>80</v>
      </c>
      <c r="D6426" t="s">
        <v>110</v>
      </c>
      <c r="E6426" t="s">
        <v>182</v>
      </c>
      <c r="F6426" t="s">
        <v>18519</v>
      </c>
      <c r="G6426" t="s">
        <v>259</v>
      </c>
      <c r="H6426" t="s">
        <v>144</v>
      </c>
      <c r="I6426" t="s">
        <v>136</v>
      </c>
      <c r="J6426" t="s">
        <v>137</v>
      </c>
      <c r="K6426" t="s">
        <v>138</v>
      </c>
      <c r="L6426" t="s">
        <v>18520</v>
      </c>
      <c r="M6426" t="s">
        <v>18521</v>
      </c>
      <c r="N6426">
        <v>1.5694444439999999</v>
      </c>
      <c r="O6426">
        <v>0</v>
      </c>
      <c r="P6426">
        <v>117</v>
      </c>
      <c r="Q6426">
        <v>0</v>
      </c>
      <c r="R6426">
        <v>0</v>
      </c>
      <c r="S6426">
        <v>0</v>
      </c>
      <c r="T6426">
        <v>2</v>
      </c>
      <c r="U6426">
        <v>0</v>
      </c>
      <c r="V6426">
        <v>0</v>
      </c>
      <c r="W6426">
        <v>0</v>
      </c>
      <c r="X6426">
        <v>72.868807172033158</v>
      </c>
      <c r="Y6426">
        <v>0</v>
      </c>
      <c r="Z6426">
        <v>0</v>
      </c>
      <c r="AA6426">
        <v>0</v>
      </c>
      <c r="AB6426">
        <v>0.87109314115972092</v>
      </c>
      <c r="AC6426">
        <v>0</v>
      </c>
      <c r="AD6426">
        <v>0</v>
      </c>
      <c r="AE6426">
        <v>73.739900313192877</v>
      </c>
    </row>
    <row r="6427" spans="1:31" x14ac:dyDescent="0.3">
      <c r="A6427">
        <v>2461982</v>
      </c>
      <c r="B6427">
        <v>1</v>
      </c>
      <c r="C6427" t="s">
        <v>80</v>
      </c>
      <c r="D6427" t="s">
        <v>108</v>
      </c>
      <c r="E6427" t="s">
        <v>141</v>
      </c>
      <c r="F6427" t="s">
        <v>18522</v>
      </c>
      <c r="G6427" t="s">
        <v>156</v>
      </c>
      <c r="H6427" t="s">
        <v>144</v>
      </c>
      <c r="I6427" t="s">
        <v>136</v>
      </c>
      <c r="J6427" t="s">
        <v>137</v>
      </c>
      <c r="K6427" t="s">
        <v>138</v>
      </c>
      <c r="L6427" t="s">
        <v>18523</v>
      </c>
      <c r="M6427" t="s">
        <v>18524</v>
      </c>
      <c r="N6427">
        <v>3.1211111109999998</v>
      </c>
      <c r="O6427">
        <v>0</v>
      </c>
      <c r="P6427">
        <v>9</v>
      </c>
      <c r="Q6427">
        <v>0</v>
      </c>
      <c r="R6427">
        <v>4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4.2858502498099478</v>
      </c>
      <c r="Y6427">
        <v>0</v>
      </c>
      <c r="Z6427">
        <v>1.3587398309256518</v>
      </c>
      <c r="AA6427">
        <v>0</v>
      </c>
      <c r="AB6427">
        <v>0</v>
      </c>
      <c r="AC6427">
        <v>0</v>
      </c>
      <c r="AD6427">
        <v>0</v>
      </c>
      <c r="AE6427">
        <v>5.6445900807355995</v>
      </c>
    </row>
    <row r="6428" spans="1:31" x14ac:dyDescent="0.3">
      <c r="A6428">
        <v>2461988</v>
      </c>
      <c r="B6428">
        <v>1</v>
      </c>
      <c r="C6428" t="s">
        <v>80</v>
      </c>
      <c r="D6428" t="s">
        <v>93</v>
      </c>
      <c r="E6428" t="s">
        <v>173</v>
      </c>
      <c r="F6428" t="s">
        <v>18525</v>
      </c>
      <c r="G6428" t="s">
        <v>175</v>
      </c>
      <c r="H6428" t="s">
        <v>144</v>
      </c>
      <c r="I6428" t="s">
        <v>136</v>
      </c>
      <c r="J6428" t="s">
        <v>137</v>
      </c>
      <c r="K6428" t="s">
        <v>138</v>
      </c>
      <c r="L6428" t="s">
        <v>18526</v>
      </c>
      <c r="M6428" t="s">
        <v>18459</v>
      </c>
      <c r="N6428">
        <v>2.3038888879999999</v>
      </c>
      <c r="O6428">
        <v>0</v>
      </c>
      <c r="P6428">
        <v>5</v>
      </c>
      <c r="Q6428">
        <v>0</v>
      </c>
      <c r="R6428">
        <v>0</v>
      </c>
      <c r="S6428">
        <v>0</v>
      </c>
      <c r="T6428">
        <v>0</v>
      </c>
      <c r="U6428">
        <v>0</v>
      </c>
      <c r="V6428">
        <v>0</v>
      </c>
      <c r="W6428">
        <v>0</v>
      </c>
      <c r="X6428">
        <v>1.8091319251420712</v>
      </c>
      <c r="Y6428">
        <v>0</v>
      </c>
      <c r="Z6428">
        <v>0</v>
      </c>
      <c r="AA6428">
        <v>0</v>
      </c>
      <c r="AB6428">
        <v>0</v>
      </c>
      <c r="AC6428">
        <v>0</v>
      </c>
      <c r="AD6428">
        <v>0</v>
      </c>
      <c r="AE6428">
        <v>1.8091319251420712</v>
      </c>
    </row>
    <row r="6429" spans="1:31" x14ac:dyDescent="0.3">
      <c r="A6429">
        <v>2462131</v>
      </c>
      <c r="B6429">
        <v>1</v>
      </c>
      <c r="C6429" t="s">
        <v>80</v>
      </c>
      <c r="D6429" t="s">
        <v>108</v>
      </c>
      <c r="E6429" t="s">
        <v>141</v>
      </c>
      <c r="F6429" t="s">
        <v>18527</v>
      </c>
      <c r="G6429" t="s">
        <v>156</v>
      </c>
      <c r="H6429" t="s">
        <v>144</v>
      </c>
      <c r="I6429" t="s">
        <v>136</v>
      </c>
      <c r="J6429" t="s">
        <v>137</v>
      </c>
      <c r="K6429" t="s">
        <v>138</v>
      </c>
      <c r="L6429" t="s">
        <v>18528</v>
      </c>
      <c r="M6429" t="s">
        <v>18529</v>
      </c>
      <c r="N6429">
        <v>2.477777777</v>
      </c>
      <c r="O6429">
        <v>0</v>
      </c>
      <c r="P6429">
        <v>4</v>
      </c>
      <c r="Q6429">
        <v>0</v>
      </c>
      <c r="R6429">
        <v>0</v>
      </c>
      <c r="S6429">
        <v>0</v>
      </c>
      <c r="T6429">
        <v>1</v>
      </c>
      <c r="U6429">
        <v>0</v>
      </c>
      <c r="V6429">
        <v>0</v>
      </c>
      <c r="W6429">
        <v>0</v>
      </c>
      <c r="X6429">
        <v>1.0879828881369686</v>
      </c>
      <c r="Y6429">
        <v>0</v>
      </c>
      <c r="Z6429">
        <v>0</v>
      </c>
      <c r="AA6429">
        <v>0</v>
      </c>
      <c r="AB6429">
        <v>3.7501039149503601</v>
      </c>
      <c r="AC6429">
        <v>0</v>
      </c>
      <c r="AD6429">
        <v>0</v>
      </c>
      <c r="AE6429">
        <v>4.8380868030873287</v>
      </c>
    </row>
    <row r="6430" spans="1:31" x14ac:dyDescent="0.3">
      <c r="A6430">
        <v>2462231</v>
      </c>
      <c r="B6430">
        <v>1</v>
      </c>
      <c r="C6430" t="s">
        <v>80</v>
      </c>
      <c r="D6430" t="s">
        <v>101</v>
      </c>
      <c r="E6430" t="s">
        <v>141</v>
      </c>
      <c r="F6430" t="s">
        <v>18530</v>
      </c>
      <c r="G6430" t="s">
        <v>156</v>
      </c>
      <c r="H6430" t="s">
        <v>144</v>
      </c>
      <c r="I6430" t="s">
        <v>136</v>
      </c>
      <c r="J6430" t="s">
        <v>137</v>
      </c>
      <c r="K6430" t="s">
        <v>138</v>
      </c>
      <c r="L6430" t="s">
        <v>18531</v>
      </c>
      <c r="M6430" t="s">
        <v>18532</v>
      </c>
      <c r="N6430">
        <v>1.5930555550000001</v>
      </c>
      <c r="O6430">
        <v>0</v>
      </c>
      <c r="P6430">
        <v>48</v>
      </c>
      <c r="Q6430">
        <v>0</v>
      </c>
      <c r="R6430">
        <v>1</v>
      </c>
      <c r="S6430">
        <v>0</v>
      </c>
      <c r="T6430">
        <v>24</v>
      </c>
      <c r="U6430">
        <v>0</v>
      </c>
      <c r="V6430">
        <v>0</v>
      </c>
      <c r="W6430">
        <v>0</v>
      </c>
      <c r="X6430">
        <v>36.565267836781139</v>
      </c>
      <c r="Y6430">
        <v>0</v>
      </c>
      <c r="Z6430">
        <v>9.3895541717629954E-2</v>
      </c>
      <c r="AA6430">
        <v>0</v>
      </c>
      <c r="AB6430">
        <v>30.26347610423343</v>
      </c>
      <c r="AC6430">
        <v>0</v>
      </c>
      <c r="AD6430">
        <v>0</v>
      </c>
      <c r="AE6430">
        <v>66.922639482732194</v>
      </c>
    </row>
    <row r="6431" spans="1:31" x14ac:dyDescent="0.3">
      <c r="A6431">
        <v>2462280</v>
      </c>
      <c r="B6431">
        <v>1</v>
      </c>
      <c r="C6431" t="s">
        <v>80</v>
      </c>
      <c r="D6431" t="s">
        <v>93</v>
      </c>
      <c r="E6431" t="s">
        <v>141</v>
      </c>
      <c r="F6431" t="s">
        <v>14929</v>
      </c>
      <c r="G6431" t="s">
        <v>156</v>
      </c>
      <c r="H6431" t="s">
        <v>144</v>
      </c>
      <c r="I6431" t="s">
        <v>136</v>
      </c>
      <c r="J6431" t="s">
        <v>137</v>
      </c>
      <c r="K6431" t="s">
        <v>138</v>
      </c>
      <c r="L6431" t="s">
        <v>18533</v>
      </c>
      <c r="M6431" t="s">
        <v>18534</v>
      </c>
      <c r="N6431">
        <v>2.9494444440000001</v>
      </c>
      <c r="O6431">
        <v>0</v>
      </c>
      <c r="P6431">
        <v>8</v>
      </c>
      <c r="Q6431">
        <v>0</v>
      </c>
      <c r="R6431">
        <v>7</v>
      </c>
      <c r="S6431">
        <v>0</v>
      </c>
      <c r="T6431">
        <v>9</v>
      </c>
      <c r="U6431">
        <v>0</v>
      </c>
      <c r="V6431">
        <v>0</v>
      </c>
      <c r="W6431">
        <v>0</v>
      </c>
      <c r="X6431">
        <v>1.0469773656829293</v>
      </c>
      <c r="Y6431">
        <v>0</v>
      </c>
      <c r="Z6431">
        <v>2.1205439367017327</v>
      </c>
      <c r="AA6431">
        <v>0</v>
      </c>
      <c r="AB6431">
        <v>1.5379992193057397</v>
      </c>
      <c r="AC6431">
        <v>0</v>
      </c>
      <c r="AD6431">
        <v>0</v>
      </c>
      <c r="AE6431">
        <v>4.7055205216904019</v>
      </c>
    </row>
    <row r="6432" spans="1:31" x14ac:dyDescent="0.3">
      <c r="A6432">
        <v>2461690</v>
      </c>
      <c r="B6432">
        <v>1</v>
      </c>
      <c r="C6432" t="s">
        <v>80</v>
      </c>
      <c r="D6432" t="s">
        <v>93</v>
      </c>
      <c r="E6432" t="s">
        <v>173</v>
      </c>
      <c r="F6432" t="s">
        <v>18535</v>
      </c>
      <c r="G6432" t="s">
        <v>175</v>
      </c>
      <c r="H6432" t="s">
        <v>144</v>
      </c>
      <c r="I6432" t="s">
        <v>136</v>
      </c>
      <c r="J6432" t="s">
        <v>137</v>
      </c>
      <c r="K6432" t="s">
        <v>138</v>
      </c>
      <c r="L6432" t="s">
        <v>18536</v>
      </c>
      <c r="M6432" t="s">
        <v>18537</v>
      </c>
      <c r="N6432">
        <v>1.5466666659999999</v>
      </c>
      <c r="O6432">
        <v>0</v>
      </c>
      <c r="P6432">
        <v>4</v>
      </c>
      <c r="Q6432">
        <v>0</v>
      </c>
      <c r="R6432">
        <v>0</v>
      </c>
      <c r="S6432">
        <v>0</v>
      </c>
      <c r="T6432">
        <v>0</v>
      </c>
      <c r="U6432">
        <v>0</v>
      </c>
      <c r="V6432">
        <v>0</v>
      </c>
      <c r="W6432">
        <v>0</v>
      </c>
      <c r="X6432">
        <v>1.0833762136308887</v>
      </c>
      <c r="Y6432">
        <v>0</v>
      </c>
      <c r="Z6432">
        <v>0</v>
      </c>
      <c r="AA6432">
        <v>0</v>
      </c>
      <c r="AB6432">
        <v>0</v>
      </c>
      <c r="AC6432">
        <v>0</v>
      </c>
      <c r="AD6432">
        <v>0</v>
      </c>
      <c r="AE6432">
        <v>1.0833762136308887</v>
      </c>
    </row>
    <row r="6433" spans="1:31" x14ac:dyDescent="0.3">
      <c r="A6433">
        <v>2462174</v>
      </c>
      <c r="B6433">
        <v>1</v>
      </c>
      <c r="C6433" t="s">
        <v>80</v>
      </c>
      <c r="D6433" t="s">
        <v>92</v>
      </c>
      <c r="E6433" t="s">
        <v>141</v>
      </c>
      <c r="F6433" t="s">
        <v>18538</v>
      </c>
      <c r="G6433" t="s">
        <v>143</v>
      </c>
      <c r="H6433" t="s">
        <v>144</v>
      </c>
      <c r="I6433" t="s">
        <v>136</v>
      </c>
      <c r="J6433" t="s">
        <v>137</v>
      </c>
      <c r="K6433" t="s">
        <v>138</v>
      </c>
      <c r="L6433" t="s">
        <v>18539</v>
      </c>
      <c r="M6433" t="s">
        <v>18540</v>
      </c>
      <c r="N6433">
        <v>0.58888888800000005</v>
      </c>
      <c r="O6433">
        <v>0</v>
      </c>
      <c r="P6433">
        <v>32</v>
      </c>
      <c r="Q6433">
        <v>0</v>
      </c>
      <c r="R6433">
        <v>11</v>
      </c>
      <c r="S6433">
        <v>0</v>
      </c>
      <c r="T6433">
        <v>5</v>
      </c>
      <c r="U6433">
        <v>0</v>
      </c>
      <c r="V6433">
        <v>0</v>
      </c>
      <c r="W6433">
        <v>0</v>
      </c>
      <c r="X6433">
        <v>5.0992939612042969</v>
      </c>
      <c r="Y6433">
        <v>0</v>
      </c>
      <c r="Z6433">
        <v>0.70828557014981608</v>
      </c>
      <c r="AA6433">
        <v>0</v>
      </c>
      <c r="AB6433">
        <v>1.4813502921480191</v>
      </c>
      <c r="AC6433">
        <v>0</v>
      </c>
      <c r="AD6433">
        <v>0</v>
      </c>
      <c r="AE6433">
        <v>7.2889298235021318</v>
      </c>
    </row>
    <row r="6434" spans="1:31" x14ac:dyDescent="0.3">
      <c r="A6434">
        <v>2461842</v>
      </c>
      <c r="B6434">
        <v>1</v>
      </c>
      <c r="C6434" t="s">
        <v>80</v>
      </c>
      <c r="D6434" t="s">
        <v>110</v>
      </c>
      <c r="E6434" t="s">
        <v>182</v>
      </c>
      <c r="F6434" t="s">
        <v>15053</v>
      </c>
      <c r="G6434" t="s">
        <v>156</v>
      </c>
      <c r="H6434" t="s">
        <v>144</v>
      </c>
      <c r="I6434" t="s">
        <v>136</v>
      </c>
      <c r="J6434" t="s">
        <v>137</v>
      </c>
      <c r="K6434" t="s">
        <v>138</v>
      </c>
      <c r="L6434" t="s">
        <v>18541</v>
      </c>
      <c r="M6434" t="s">
        <v>18542</v>
      </c>
      <c r="N6434">
        <v>1.4230555549999999</v>
      </c>
      <c r="O6434">
        <v>0</v>
      </c>
      <c r="P6434">
        <v>74</v>
      </c>
      <c r="Q6434">
        <v>0</v>
      </c>
      <c r="R6434">
        <v>0</v>
      </c>
      <c r="S6434">
        <v>0</v>
      </c>
      <c r="T6434">
        <v>14</v>
      </c>
      <c r="U6434">
        <v>0</v>
      </c>
      <c r="V6434">
        <v>0</v>
      </c>
      <c r="W6434">
        <v>0</v>
      </c>
      <c r="X6434">
        <v>29.413486542966393</v>
      </c>
      <c r="Y6434">
        <v>0</v>
      </c>
      <c r="Z6434">
        <v>0</v>
      </c>
      <c r="AA6434">
        <v>0</v>
      </c>
      <c r="AB6434">
        <v>18.437773264467886</v>
      </c>
      <c r="AC6434">
        <v>0</v>
      </c>
      <c r="AD6434">
        <v>0</v>
      </c>
      <c r="AE6434">
        <v>47.851259807434275</v>
      </c>
    </row>
    <row r="6435" spans="1:31" x14ac:dyDescent="0.3">
      <c r="A6435">
        <v>2463170</v>
      </c>
      <c r="B6435">
        <v>1</v>
      </c>
      <c r="C6435" t="s">
        <v>80</v>
      </c>
      <c r="D6435" t="s">
        <v>105</v>
      </c>
      <c r="E6435" t="s">
        <v>147</v>
      </c>
      <c r="F6435" t="s">
        <v>18543</v>
      </c>
      <c r="G6435" t="s">
        <v>143</v>
      </c>
      <c r="H6435" t="s">
        <v>135</v>
      </c>
      <c r="I6435" t="s">
        <v>136</v>
      </c>
      <c r="J6435" t="s">
        <v>137</v>
      </c>
      <c r="K6435" t="s">
        <v>138</v>
      </c>
      <c r="L6435" t="s">
        <v>18544</v>
      </c>
      <c r="M6435" t="s">
        <v>18545</v>
      </c>
      <c r="N6435">
        <v>0.66666666600000002</v>
      </c>
      <c r="O6435">
        <v>0</v>
      </c>
      <c r="P6435">
        <v>2923</v>
      </c>
      <c r="Q6435">
        <v>0</v>
      </c>
      <c r="R6435">
        <v>0</v>
      </c>
      <c r="S6435">
        <v>1</v>
      </c>
      <c r="T6435">
        <v>218</v>
      </c>
      <c r="U6435">
        <v>0</v>
      </c>
      <c r="V6435">
        <v>1</v>
      </c>
      <c r="W6435">
        <v>0</v>
      </c>
      <c r="X6435">
        <v>554.50423874068008</v>
      </c>
      <c r="Y6435">
        <v>0</v>
      </c>
      <c r="Z6435">
        <v>0</v>
      </c>
      <c r="AA6435">
        <v>15.832662716394239</v>
      </c>
      <c r="AB6435">
        <v>245.10228162049236</v>
      </c>
      <c r="AC6435">
        <v>0</v>
      </c>
      <c r="AD6435">
        <v>8.1458110578403318</v>
      </c>
      <c r="AE6435">
        <v>823.58499413540699</v>
      </c>
    </row>
    <row r="6436" spans="1:31" x14ac:dyDescent="0.3">
      <c r="A6436">
        <v>2463193</v>
      </c>
      <c r="B6436">
        <v>1</v>
      </c>
      <c r="C6436" t="s">
        <v>81</v>
      </c>
      <c r="D6436" t="s">
        <v>112</v>
      </c>
      <c r="E6436" t="s">
        <v>132</v>
      </c>
      <c r="F6436" t="s">
        <v>6875</v>
      </c>
      <c r="G6436" t="s">
        <v>149</v>
      </c>
      <c r="H6436" t="s">
        <v>135</v>
      </c>
      <c r="I6436" t="s">
        <v>136</v>
      </c>
      <c r="J6436" t="s">
        <v>137</v>
      </c>
      <c r="K6436" t="s">
        <v>138</v>
      </c>
      <c r="L6436" t="s">
        <v>18546</v>
      </c>
      <c r="M6436" t="s">
        <v>18547</v>
      </c>
      <c r="N6436">
        <v>0.54611111099999998</v>
      </c>
      <c r="O6436">
        <v>5</v>
      </c>
      <c r="P6436">
        <v>2110</v>
      </c>
      <c r="Q6436">
        <v>122</v>
      </c>
      <c r="R6436">
        <v>387</v>
      </c>
      <c r="S6436">
        <v>34</v>
      </c>
      <c r="T6436">
        <v>182</v>
      </c>
      <c r="U6436">
        <v>3</v>
      </c>
      <c r="V6436">
        <v>0</v>
      </c>
      <c r="W6436">
        <v>0.5274950286050476</v>
      </c>
      <c r="X6436">
        <v>218.82911823368195</v>
      </c>
      <c r="Y6436">
        <v>15.556357385874145</v>
      </c>
      <c r="Z6436">
        <v>17.624747488511439</v>
      </c>
      <c r="AA6436">
        <v>61.606018357418904</v>
      </c>
      <c r="AB6436">
        <v>69.730855585319588</v>
      </c>
      <c r="AC6436">
        <v>33.137150578078405</v>
      </c>
      <c r="AD6436">
        <v>0</v>
      </c>
      <c r="AE6436">
        <v>417.01174265748955</v>
      </c>
    </row>
    <row r="6437" spans="1:31" x14ac:dyDescent="0.3">
      <c r="A6437">
        <v>2462815</v>
      </c>
      <c r="B6437">
        <v>1</v>
      </c>
      <c r="C6437" t="s">
        <v>81</v>
      </c>
      <c r="D6437" t="s">
        <v>123</v>
      </c>
      <c r="E6437" t="s">
        <v>169</v>
      </c>
      <c r="F6437" t="s">
        <v>2985</v>
      </c>
      <c r="G6437" t="s">
        <v>149</v>
      </c>
      <c r="H6437" t="s">
        <v>135</v>
      </c>
      <c r="I6437" t="s">
        <v>136</v>
      </c>
      <c r="J6437" t="s">
        <v>137</v>
      </c>
      <c r="K6437" t="s">
        <v>138</v>
      </c>
      <c r="L6437" t="s">
        <v>18548</v>
      </c>
      <c r="M6437" t="s">
        <v>18549</v>
      </c>
      <c r="N6437">
        <v>0.84611111100000003</v>
      </c>
      <c r="O6437">
        <v>0</v>
      </c>
      <c r="P6437">
        <v>6</v>
      </c>
      <c r="Q6437">
        <v>1</v>
      </c>
      <c r="R6437">
        <v>3</v>
      </c>
      <c r="S6437">
        <v>14</v>
      </c>
      <c r="T6437">
        <v>227</v>
      </c>
      <c r="U6437">
        <v>14</v>
      </c>
      <c r="V6437">
        <v>3</v>
      </c>
      <c r="W6437">
        <v>0</v>
      </c>
      <c r="X6437">
        <v>0.8038628920854527</v>
      </c>
      <c r="Y6437">
        <v>0.72950504657217674</v>
      </c>
      <c r="Z6437">
        <v>1.1023613402544186</v>
      </c>
      <c r="AA6437">
        <v>384.01942365068305</v>
      </c>
      <c r="AB6437">
        <v>112.6202023067824</v>
      </c>
      <c r="AC6437">
        <v>1159.7294781491103</v>
      </c>
      <c r="AD6437">
        <v>5.1033590102988464</v>
      </c>
      <c r="AE6437">
        <v>1664.1081923957865</v>
      </c>
    </row>
    <row r="6438" spans="1:31" x14ac:dyDescent="0.3">
      <c r="A6438">
        <v>2463147</v>
      </c>
      <c r="B6438">
        <v>1</v>
      </c>
      <c r="C6438" t="s">
        <v>80</v>
      </c>
      <c r="D6438" t="s">
        <v>82</v>
      </c>
      <c r="E6438" t="s">
        <v>159</v>
      </c>
      <c r="F6438" t="s">
        <v>12327</v>
      </c>
      <c r="G6438" t="s">
        <v>143</v>
      </c>
      <c r="H6438" t="s">
        <v>144</v>
      </c>
      <c r="I6438" t="s">
        <v>136</v>
      </c>
      <c r="J6438" t="s">
        <v>137</v>
      </c>
      <c r="K6438" t="s">
        <v>138</v>
      </c>
      <c r="L6438" t="s">
        <v>18550</v>
      </c>
      <c r="M6438" t="s">
        <v>18551</v>
      </c>
      <c r="N6438">
        <v>2.4424999999999999</v>
      </c>
      <c r="O6438">
        <v>0</v>
      </c>
      <c r="P6438">
        <v>201</v>
      </c>
      <c r="Q6438">
        <v>0</v>
      </c>
      <c r="R6438">
        <v>0</v>
      </c>
      <c r="S6438">
        <v>0</v>
      </c>
      <c r="T6438">
        <v>32</v>
      </c>
      <c r="U6438">
        <v>0</v>
      </c>
      <c r="V6438">
        <v>0</v>
      </c>
      <c r="W6438">
        <v>0</v>
      </c>
      <c r="X6438">
        <v>127.79020507641617</v>
      </c>
      <c r="Y6438">
        <v>0</v>
      </c>
      <c r="Z6438">
        <v>0</v>
      </c>
      <c r="AA6438">
        <v>0</v>
      </c>
      <c r="AB6438">
        <v>62.996806710028643</v>
      </c>
      <c r="AC6438">
        <v>0</v>
      </c>
      <c r="AD6438">
        <v>0</v>
      </c>
      <c r="AE6438">
        <v>190.78701178644482</v>
      </c>
    </row>
    <row r="6439" spans="1:31" x14ac:dyDescent="0.3">
      <c r="A6439">
        <v>2463001</v>
      </c>
      <c r="B6439">
        <v>1</v>
      </c>
      <c r="C6439" t="s">
        <v>80</v>
      </c>
      <c r="D6439" t="s">
        <v>96</v>
      </c>
      <c r="E6439" t="s">
        <v>173</v>
      </c>
      <c r="F6439" t="s">
        <v>18552</v>
      </c>
      <c r="G6439" t="s">
        <v>461</v>
      </c>
      <c r="H6439" t="s">
        <v>144</v>
      </c>
      <c r="I6439" t="s">
        <v>136</v>
      </c>
      <c r="J6439" t="s">
        <v>137</v>
      </c>
      <c r="K6439" t="s">
        <v>138</v>
      </c>
      <c r="L6439" t="s">
        <v>18553</v>
      </c>
      <c r="M6439" t="s">
        <v>18554</v>
      </c>
      <c r="N6439">
        <v>1.3177777770000001</v>
      </c>
      <c r="O6439">
        <v>0</v>
      </c>
      <c r="P6439">
        <v>1</v>
      </c>
      <c r="Q6439">
        <v>0</v>
      </c>
      <c r="R6439">
        <v>0</v>
      </c>
      <c r="S6439">
        <v>0</v>
      </c>
      <c r="T6439">
        <v>0</v>
      </c>
      <c r="U6439">
        <v>0</v>
      </c>
      <c r="V6439">
        <v>0</v>
      </c>
      <c r="W6439">
        <v>0</v>
      </c>
      <c r="X6439">
        <v>0.40546105161937152</v>
      </c>
      <c r="Y6439">
        <v>0</v>
      </c>
      <c r="Z6439">
        <v>0</v>
      </c>
      <c r="AA6439">
        <v>0</v>
      </c>
      <c r="AB6439">
        <v>0</v>
      </c>
      <c r="AC6439">
        <v>0</v>
      </c>
      <c r="AD6439">
        <v>0</v>
      </c>
      <c r="AE6439">
        <v>0.40546105161937152</v>
      </c>
    </row>
    <row r="6440" spans="1:31" x14ac:dyDescent="0.3">
      <c r="A6440">
        <v>2463293</v>
      </c>
      <c r="B6440">
        <v>1</v>
      </c>
      <c r="C6440" t="s">
        <v>80</v>
      </c>
      <c r="D6440" t="s">
        <v>107</v>
      </c>
      <c r="E6440" t="s">
        <v>132</v>
      </c>
      <c r="F6440" t="s">
        <v>1470</v>
      </c>
      <c r="G6440" t="s">
        <v>149</v>
      </c>
      <c r="H6440" t="s">
        <v>135</v>
      </c>
      <c r="I6440" t="s">
        <v>136</v>
      </c>
      <c r="J6440" t="s">
        <v>137</v>
      </c>
      <c r="K6440" t="s">
        <v>138</v>
      </c>
      <c r="L6440" t="s">
        <v>18555</v>
      </c>
      <c r="M6440" t="s">
        <v>18556</v>
      </c>
      <c r="N6440">
        <v>0.3</v>
      </c>
      <c r="O6440">
        <v>1</v>
      </c>
      <c r="P6440">
        <v>110</v>
      </c>
      <c r="Q6440">
        <v>5</v>
      </c>
      <c r="R6440">
        <v>36</v>
      </c>
      <c r="S6440">
        <v>7</v>
      </c>
      <c r="T6440">
        <v>19</v>
      </c>
      <c r="U6440">
        <v>0</v>
      </c>
      <c r="V6440">
        <v>0</v>
      </c>
      <c r="W6440">
        <v>3.650792410700904</v>
      </c>
      <c r="X6440">
        <v>6.9165787675990522</v>
      </c>
      <c r="Y6440">
        <v>0.63724700579761329</v>
      </c>
      <c r="Z6440">
        <v>5.6407771133426747</v>
      </c>
      <c r="AA6440">
        <v>57.870787233464227</v>
      </c>
      <c r="AB6440">
        <v>9.9112682253319999</v>
      </c>
      <c r="AC6440">
        <v>0</v>
      </c>
      <c r="AD6440">
        <v>0</v>
      </c>
      <c r="AE6440">
        <v>84.62745075623647</v>
      </c>
    </row>
    <row r="6441" spans="1:31" x14ac:dyDescent="0.3">
      <c r="A6441">
        <v>2462901</v>
      </c>
      <c r="B6441">
        <v>1</v>
      </c>
      <c r="C6441" t="s">
        <v>80</v>
      </c>
      <c r="D6441" t="s">
        <v>102</v>
      </c>
      <c r="E6441" t="s">
        <v>141</v>
      </c>
      <c r="F6441" t="s">
        <v>11673</v>
      </c>
      <c r="G6441" t="s">
        <v>226</v>
      </c>
      <c r="H6441" t="s">
        <v>144</v>
      </c>
      <c r="I6441" t="s">
        <v>136</v>
      </c>
      <c r="J6441" t="s">
        <v>137</v>
      </c>
      <c r="K6441" t="s">
        <v>162</v>
      </c>
      <c r="L6441" t="s">
        <v>18557</v>
      </c>
      <c r="M6441" t="s">
        <v>18558</v>
      </c>
      <c r="N6441">
        <v>7.4511111110000003</v>
      </c>
      <c r="O6441">
        <v>0</v>
      </c>
      <c r="P6441">
        <v>18</v>
      </c>
      <c r="Q6441">
        <v>0</v>
      </c>
      <c r="R6441">
        <v>1</v>
      </c>
      <c r="S6441">
        <v>0</v>
      </c>
      <c r="T6441">
        <v>4</v>
      </c>
      <c r="U6441">
        <v>0</v>
      </c>
      <c r="V6441">
        <v>0</v>
      </c>
      <c r="W6441">
        <v>0</v>
      </c>
      <c r="X6441">
        <v>9.2288321043047894</v>
      </c>
      <c r="Y6441">
        <v>0</v>
      </c>
      <c r="Z6441">
        <v>3.2002195126360552E-4</v>
      </c>
      <c r="AA6441">
        <v>0</v>
      </c>
      <c r="AB6441">
        <v>33.001430323713073</v>
      </c>
      <c r="AC6441">
        <v>0</v>
      </c>
      <c r="AD6441">
        <v>0</v>
      </c>
      <c r="AE6441">
        <v>42.230582449969127</v>
      </c>
    </row>
    <row r="6442" spans="1:31" x14ac:dyDescent="0.3">
      <c r="A6442">
        <v>2463339</v>
      </c>
      <c r="B6442">
        <v>1</v>
      </c>
      <c r="C6442" t="s">
        <v>80</v>
      </c>
      <c r="D6442" t="s">
        <v>95</v>
      </c>
      <c r="E6442" t="s">
        <v>141</v>
      </c>
      <c r="F6442" t="s">
        <v>18559</v>
      </c>
      <c r="G6442" t="s">
        <v>143</v>
      </c>
      <c r="H6442" t="s">
        <v>144</v>
      </c>
      <c r="I6442" t="s">
        <v>136</v>
      </c>
      <c r="J6442" t="s">
        <v>137</v>
      </c>
      <c r="K6442" t="s">
        <v>138</v>
      </c>
      <c r="L6442" t="s">
        <v>18560</v>
      </c>
      <c r="M6442" t="s">
        <v>18561</v>
      </c>
      <c r="N6442">
        <v>1.988611111</v>
      </c>
      <c r="O6442">
        <v>0</v>
      </c>
      <c r="P6442">
        <v>8</v>
      </c>
      <c r="Q6442">
        <v>0</v>
      </c>
      <c r="R6442">
        <v>0</v>
      </c>
      <c r="S6442">
        <v>0</v>
      </c>
      <c r="T6442">
        <v>1</v>
      </c>
      <c r="U6442">
        <v>0</v>
      </c>
      <c r="V6442">
        <v>0</v>
      </c>
      <c r="W6442">
        <v>0</v>
      </c>
      <c r="X6442">
        <v>7.0036570892591969</v>
      </c>
      <c r="Y6442">
        <v>0</v>
      </c>
      <c r="Z6442">
        <v>0</v>
      </c>
      <c r="AA6442">
        <v>0</v>
      </c>
      <c r="AB6442">
        <v>3.1028137033827985</v>
      </c>
      <c r="AC6442">
        <v>0</v>
      </c>
      <c r="AD6442">
        <v>0</v>
      </c>
      <c r="AE6442">
        <v>10.106470792641996</v>
      </c>
    </row>
    <row r="6443" spans="1:31" x14ac:dyDescent="0.3">
      <c r="A6443">
        <v>2463439</v>
      </c>
      <c r="B6443">
        <v>1</v>
      </c>
      <c r="C6443" t="s">
        <v>80</v>
      </c>
      <c r="D6443" t="s">
        <v>82</v>
      </c>
      <c r="E6443" t="s">
        <v>159</v>
      </c>
      <c r="F6443" t="s">
        <v>12327</v>
      </c>
      <c r="G6443" t="s">
        <v>143</v>
      </c>
      <c r="H6443" t="s">
        <v>144</v>
      </c>
      <c r="I6443" t="s">
        <v>136</v>
      </c>
      <c r="J6443" t="s">
        <v>137</v>
      </c>
      <c r="K6443" t="s">
        <v>138</v>
      </c>
      <c r="L6443" t="s">
        <v>18562</v>
      </c>
      <c r="M6443" t="s">
        <v>18563</v>
      </c>
      <c r="N6443">
        <v>0.72166666599999996</v>
      </c>
      <c r="O6443">
        <v>0</v>
      </c>
      <c r="P6443">
        <v>201</v>
      </c>
      <c r="Q6443">
        <v>0</v>
      </c>
      <c r="R6443">
        <v>0</v>
      </c>
      <c r="S6443">
        <v>0</v>
      </c>
      <c r="T6443">
        <v>32</v>
      </c>
      <c r="U6443">
        <v>0</v>
      </c>
      <c r="V6443">
        <v>0</v>
      </c>
      <c r="W6443">
        <v>0</v>
      </c>
      <c r="X6443">
        <v>39.528243618493349</v>
      </c>
      <c r="Y6443">
        <v>0</v>
      </c>
      <c r="Z6443">
        <v>0</v>
      </c>
      <c r="AA6443">
        <v>0</v>
      </c>
      <c r="AB6443">
        <v>10.495177118248691</v>
      </c>
      <c r="AC6443">
        <v>0</v>
      </c>
      <c r="AD6443">
        <v>0</v>
      </c>
      <c r="AE6443">
        <v>50.02342073674204</v>
      </c>
    </row>
    <row r="6444" spans="1:31" x14ac:dyDescent="0.3">
      <c r="A6444">
        <v>2462944</v>
      </c>
      <c r="B6444">
        <v>1</v>
      </c>
      <c r="C6444" t="s">
        <v>81</v>
      </c>
      <c r="D6444" t="s">
        <v>120</v>
      </c>
      <c r="E6444" t="s">
        <v>173</v>
      </c>
      <c r="F6444" t="s">
        <v>14964</v>
      </c>
      <c r="G6444" t="s">
        <v>179</v>
      </c>
      <c r="H6444" t="s">
        <v>144</v>
      </c>
      <c r="I6444" t="s">
        <v>136</v>
      </c>
      <c r="J6444" t="s">
        <v>137</v>
      </c>
      <c r="K6444" t="s">
        <v>138</v>
      </c>
      <c r="L6444" t="s">
        <v>18564</v>
      </c>
      <c r="M6444" t="s">
        <v>18565</v>
      </c>
      <c r="N6444">
        <v>0.35499999999999998</v>
      </c>
      <c r="O6444">
        <v>0</v>
      </c>
      <c r="P6444">
        <v>5</v>
      </c>
      <c r="Q6444">
        <v>0</v>
      </c>
      <c r="R6444">
        <v>0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0.30824005969099305</v>
      </c>
      <c r="Y6444">
        <v>0</v>
      </c>
      <c r="Z6444">
        <v>0</v>
      </c>
      <c r="AA6444">
        <v>0</v>
      </c>
      <c r="AB6444">
        <v>0</v>
      </c>
      <c r="AC6444">
        <v>0</v>
      </c>
      <c r="AD6444">
        <v>0</v>
      </c>
      <c r="AE6444">
        <v>0.30824005969099305</v>
      </c>
    </row>
    <row r="6445" spans="1:31" x14ac:dyDescent="0.3">
      <c r="A6445">
        <v>2462898</v>
      </c>
      <c r="B6445">
        <v>1</v>
      </c>
      <c r="C6445" t="s">
        <v>80</v>
      </c>
      <c r="D6445" t="s">
        <v>102</v>
      </c>
      <c r="E6445" t="s">
        <v>141</v>
      </c>
      <c r="F6445" t="s">
        <v>18566</v>
      </c>
      <c r="G6445" t="s">
        <v>226</v>
      </c>
      <c r="H6445" t="s">
        <v>144</v>
      </c>
      <c r="I6445" t="s">
        <v>136</v>
      </c>
      <c r="J6445" t="s">
        <v>137</v>
      </c>
      <c r="K6445" t="s">
        <v>162</v>
      </c>
      <c r="L6445" t="s">
        <v>18567</v>
      </c>
      <c r="M6445" t="s">
        <v>18568</v>
      </c>
      <c r="N6445">
        <v>9.0211111109999997</v>
      </c>
      <c r="O6445">
        <v>0</v>
      </c>
      <c r="P6445">
        <v>28</v>
      </c>
      <c r="Q6445">
        <v>0</v>
      </c>
      <c r="R6445">
        <v>6</v>
      </c>
      <c r="S6445">
        <v>0</v>
      </c>
      <c r="T6445">
        <v>2</v>
      </c>
      <c r="U6445">
        <v>0</v>
      </c>
      <c r="V6445">
        <v>0</v>
      </c>
      <c r="W6445">
        <v>0</v>
      </c>
      <c r="X6445">
        <v>31.607904449077139</v>
      </c>
      <c r="Y6445">
        <v>0</v>
      </c>
      <c r="Z6445">
        <v>4.2953358027213522</v>
      </c>
      <c r="AA6445">
        <v>0</v>
      </c>
      <c r="AB6445">
        <v>0.69253122676949452</v>
      </c>
      <c r="AC6445">
        <v>0</v>
      </c>
      <c r="AD6445">
        <v>0</v>
      </c>
      <c r="AE6445">
        <v>36.59577147856799</v>
      </c>
    </row>
    <row r="6446" spans="1:31" x14ac:dyDescent="0.3">
      <c r="A6446">
        <v>2463465</v>
      </c>
      <c r="B6446">
        <v>1</v>
      </c>
      <c r="C6446" t="s">
        <v>80</v>
      </c>
      <c r="D6446" t="s">
        <v>91</v>
      </c>
      <c r="E6446" t="s">
        <v>173</v>
      </c>
      <c r="F6446" t="s">
        <v>18569</v>
      </c>
      <c r="G6446" t="s">
        <v>461</v>
      </c>
      <c r="H6446" t="s">
        <v>144</v>
      </c>
      <c r="I6446" t="s">
        <v>136</v>
      </c>
      <c r="J6446" t="s">
        <v>137</v>
      </c>
      <c r="K6446" t="s">
        <v>138</v>
      </c>
      <c r="L6446" t="s">
        <v>18570</v>
      </c>
      <c r="M6446" t="s">
        <v>18571</v>
      </c>
      <c r="N6446">
        <v>1.0219444440000001</v>
      </c>
      <c r="O6446">
        <v>0</v>
      </c>
      <c r="P6446">
        <v>1</v>
      </c>
      <c r="Q6446">
        <v>0</v>
      </c>
      <c r="R6446">
        <v>0</v>
      </c>
      <c r="S6446">
        <v>0</v>
      </c>
      <c r="T6446">
        <v>0</v>
      </c>
      <c r="U6446">
        <v>0</v>
      </c>
      <c r="V6446">
        <v>0</v>
      </c>
      <c r="W6446">
        <v>0</v>
      </c>
      <c r="X6446">
        <v>0.99563408577987789</v>
      </c>
      <c r="Y6446">
        <v>0</v>
      </c>
      <c r="Z6446">
        <v>0</v>
      </c>
      <c r="AA6446">
        <v>0</v>
      </c>
      <c r="AB6446">
        <v>0</v>
      </c>
      <c r="AC6446">
        <v>0</v>
      </c>
      <c r="AD6446">
        <v>0</v>
      </c>
      <c r="AE6446">
        <v>0.99563408577987789</v>
      </c>
    </row>
    <row r="6447" spans="1:31" x14ac:dyDescent="0.3">
      <c r="A6447">
        <v>2463273</v>
      </c>
      <c r="B6447">
        <v>1</v>
      </c>
      <c r="C6447" t="s">
        <v>80</v>
      </c>
      <c r="D6447" t="s">
        <v>105</v>
      </c>
      <c r="E6447" t="s">
        <v>182</v>
      </c>
      <c r="F6447" t="s">
        <v>18572</v>
      </c>
      <c r="G6447" t="s">
        <v>143</v>
      </c>
      <c r="H6447" t="s">
        <v>144</v>
      </c>
      <c r="I6447" t="s">
        <v>136</v>
      </c>
      <c r="J6447" t="s">
        <v>137</v>
      </c>
      <c r="K6447" t="s">
        <v>138</v>
      </c>
      <c r="L6447" t="s">
        <v>18573</v>
      </c>
      <c r="M6447" t="s">
        <v>18574</v>
      </c>
      <c r="N6447">
        <v>0.40805555500000001</v>
      </c>
      <c r="O6447">
        <v>0</v>
      </c>
      <c r="P6447">
        <v>4</v>
      </c>
      <c r="Q6447">
        <v>0</v>
      </c>
      <c r="R6447">
        <v>0</v>
      </c>
      <c r="S6447">
        <v>0</v>
      </c>
      <c r="T6447">
        <v>6</v>
      </c>
      <c r="U6447">
        <v>0</v>
      </c>
      <c r="V6447">
        <v>0</v>
      </c>
      <c r="W6447">
        <v>0</v>
      </c>
      <c r="X6447">
        <v>0.86288319907438826</v>
      </c>
      <c r="Y6447">
        <v>0</v>
      </c>
      <c r="Z6447">
        <v>0</v>
      </c>
      <c r="AA6447">
        <v>0</v>
      </c>
      <c r="AB6447">
        <v>3.4037646917736959</v>
      </c>
      <c r="AC6447">
        <v>0</v>
      </c>
      <c r="AD6447">
        <v>0</v>
      </c>
      <c r="AE6447">
        <v>4.266647890848084</v>
      </c>
    </row>
    <row r="6448" spans="1:31" x14ac:dyDescent="0.3">
      <c r="A6448">
        <v>2463130</v>
      </c>
      <c r="B6448">
        <v>1</v>
      </c>
      <c r="C6448" t="s">
        <v>81</v>
      </c>
      <c r="D6448" t="s">
        <v>128</v>
      </c>
      <c r="E6448" t="s">
        <v>173</v>
      </c>
      <c r="F6448" t="s">
        <v>3023</v>
      </c>
      <c r="G6448" t="s">
        <v>461</v>
      </c>
      <c r="H6448" t="s">
        <v>144</v>
      </c>
      <c r="I6448" t="s">
        <v>136</v>
      </c>
      <c r="J6448" t="s">
        <v>137</v>
      </c>
      <c r="K6448" t="s">
        <v>138</v>
      </c>
      <c r="L6448" t="s">
        <v>18575</v>
      </c>
      <c r="M6448" t="s">
        <v>18576</v>
      </c>
      <c r="N6448">
        <v>3.0869444439999998</v>
      </c>
      <c r="O6448">
        <v>0</v>
      </c>
      <c r="P6448">
        <v>20</v>
      </c>
      <c r="Q6448">
        <v>0</v>
      </c>
      <c r="R6448">
        <v>0</v>
      </c>
      <c r="S6448">
        <v>0</v>
      </c>
      <c r="T6448">
        <v>2</v>
      </c>
      <c r="U6448">
        <v>0</v>
      </c>
      <c r="V6448">
        <v>0</v>
      </c>
      <c r="W6448">
        <v>0</v>
      </c>
      <c r="X6448">
        <v>17.71906312059221</v>
      </c>
      <c r="Y6448">
        <v>0</v>
      </c>
      <c r="Z6448">
        <v>0</v>
      </c>
      <c r="AA6448">
        <v>0</v>
      </c>
      <c r="AB6448">
        <v>12.568868678384737</v>
      </c>
      <c r="AC6448">
        <v>0</v>
      </c>
      <c r="AD6448">
        <v>0</v>
      </c>
      <c r="AE6448">
        <v>30.287931798976949</v>
      </c>
    </row>
    <row r="6449" spans="1:31" x14ac:dyDescent="0.3">
      <c r="A6449">
        <v>2463402</v>
      </c>
      <c r="B6449">
        <v>1</v>
      </c>
      <c r="C6449" t="s">
        <v>80</v>
      </c>
      <c r="D6449" t="s">
        <v>96</v>
      </c>
      <c r="E6449" t="s">
        <v>141</v>
      </c>
      <c r="F6449" t="s">
        <v>18577</v>
      </c>
      <c r="G6449" t="s">
        <v>200</v>
      </c>
      <c r="H6449" t="s">
        <v>144</v>
      </c>
      <c r="I6449" t="s">
        <v>136</v>
      </c>
      <c r="J6449" t="s">
        <v>137</v>
      </c>
      <c r="K6449" t="s">
        <v>138</v>
      </c>
      <c r="L6449" t="s">
        <v>18578</v>
      </c>
      <c r="M6449" t="s">
        <v>18579</v>
      </c>
      <c r="N6449">
        <v>4.0486111109999996</v>
      </c>
      <c r="O6449">
        <v>0</v>
      </c>
      <c r="P6449">
        <v>46</v>
      </c>
      <c r="Q6449">
        <v>0</v>
      </c>
      <c r="R6449">
        <v>3</v>
      </c>
      <c r="S6449">
        <v>0</v>
      </c>
      <c r="T6449">
        <v>6</v>
      </c>
      <c r="U6449">
        <v>0</v>
      </c>
      <c r="V6449">
        <v>0</v>
      </c>
      <c r="W6449">
        <v>0</v>
      </c>
      <c r="X6449">
        <v>126.95953082668245</v>
      </c>
      <c r="Y6449">
        <v>0</v>
      </c>
      <c r="Z6449">
        <v>25.849504580358364</v>
      </c>
      <c r="AA6449">
        <v>0</v>
      </c>
      <c r="AB6449">
        <v>18.956336190877707</v>
      </c>
      <c r="AC6449">
        <v>0</v>
      </c>
      <c r="AD6449">
        <v>0</v>
      </c>
      <c r="AE6449">
        <v>171.76537159791854</v>
      </c>
    </row>
    <row r="6450" spans="1:31" x14ac:dyDescent="0.3">
      <c r="A6450">
        <v>2462961</v>
      </c>
      <c r="B6450">
        <v>1</v>
      </c>
      <c r="C6450" t="s">
        <v>80</v>
      </c>
      <c r="D6450" t="s">
        <v>102</v>
      </c>
      <c r="E6450" t="s">
        <v>132</v>
      </c>
      <c r="F6450" t="s">
        <v>14093</v>
      </c>
      <c r="G6450" t="s">
        <v>226</v>
      </c>
      <c r="H6450" t="s">
        <v>135</v>
      </c>
      <c r="I6450" t="s">
        <v>136</v>
      </c>
      <c r="J6450" t="s">
        <v>137</v>
      </c>
      <c r="K6450" t="s">
        <v>162</v>
      </c>
      <c r="L6450" t="s">
        <v>18580</v>
      </c>
      <c r="M6450" t="s">
        <v>18581</v>
      </c>
      <c r="N6450">
        <v>8.8938888879999993</v>
      </c>
      <c r="O6450">
        <v>0</v>
      </c>
      <c r="P6450">
        <v>530</v>
      </c>
      <c r="Q6450">
        <v>15</v>
      </c>
      <c r="R6450">
        <v>280</v>
      </c>
      <c r="S6450">
        <v>5</v>
      </c>
      <c r="T6450">
        <v>76</v>
      </c>
      <c r="U6450">
        <v>0</v>
      </c>
      <c r="V6450">
        <v>0</v>
      </c>
      <c r="W6450">
        <v>0</v>
      </c>
      <c r="X6450">
        <v>1105.4404792397534</v>
      </c>
      <c r="Y6450">
        <v>27.647899028418006</v>
      </c>
      <c r="Z6450">
        <v>676.10324363209099</v>
      </c>
      <c r="AA6450">
        <v>225.07603885914293</v>
      </c>
      <c r="AB6450">
        <v>617.67517149574348</v>
      </c>
      <c r="AC6450">
        <v>0</v>
      </c>
      <c r="AD6450">
        <v>0</v>
      </c>
      <c r="AE6450">
        <v>2651.9428322551489</v>
      </c>
    </row>
    <row r="6451" spans="1:31" x14ac:dyDescent="0.3">
      <c r="A6451">
        <v>2463316</v>
      </c>
      <c r="B6451">
        <v>1</v>
      </c>
      <c r="C6451" t="s">
        <v>80</v>
      </c>
      <c r="D6451" t="s">
        <v>103</v>
      </c>
      <c r="E6451" t="s">
        <v>169</v>
      </c>
      <c r="F6451" t="s">
        <v>2518</v>
      </c>
      <c r="G6451" t="s">
        <v>149</v>
      </c>
      <c r="H6451" t="s">
        <v>135</v>
      </c>
      <c r="I6451" t="s">
        <v>136</v>
      </c>
      <c r="J6451" t="s">
        <v>137</v>
      </c>
      <c r="K6451" t="s">
        <v>138</v>
      </c>
      <c r="L6451" t="s">
        <v>18582</v>
      </c>
      <c r="M6451" t="s">
        <v>18583</v>
      </c>
      <c r="N6451">
        <v>0.39638888799999999</v>
      </c>
      <c r="O6451">
        <v>1</v>
      </c>
      <c r="P6451">
        <v>292</v>
      </c>
      <c r="Q6451">
        <v>18</v>
      </c>
      <c r="R6451">
        <v>106</v>
      </c>
      <c r="S6451">
        <v>9</v>
      </c>
      <c r="T6451">
        <v>49</v>
      </c>
      <c r="U6451">
        <v>5</v>
      </c>
      <c r="V6451">
        <v>0</v>
      </c>
      <c r="W6451">
        <v>1.5105721255170963</v>
      </c>
      <c r="X6451">
        <v>33.073827389292028</v>
      </c>
      <c r="Y6451">
        <v>76.067496800080164</v>
      </c>
      <c r="Z6451">
        <v>36.260677685421285</v>
      </c>
      <c r="AA6451">
        <v>4.4389509259338471</v>
      </c>
      <c r="AB6451">
        <v>13.648526218555947</v>
      </c>
      <c r="AC6451">
        <v>150.09383146599384</v>
      </c>
      <c r="AD6451">
        <v>0</v>
      </c>
      <c r="AE6451">
        <v>315.09388261079425</v>
      </c>
    </row>
    <row r="6452" spans="1:31" x14ac:dyDescent="0.3">
      <c r="A6452">
        <v>2462967</v>
      </c>
      <c r="B6452">
        <v>1</v>
      </c>
      <c r="C6452" t="s">
        <v>80</v>
      </c>
      <c r="D6452" t="s">
        <v>110</v>
      </c>
      <c r="E6452" t="s">
        <v>159</v>
      </c>
      <c r="F6452" t="s">
        <v>18584</v>
      </c>
      <c r="G6452" t="s">
        <v>161</v>
      </c>
      <c r="H6452" t="s">
        <v>144</v>
      </c>
      <c r="I6452" t="s">
        <v>136</v>
      </c>
      <c r="J6452" t="s">
        <v>137</v>
      </c>
      <c r="K6452" t="s">
        <v>162</v>
      </c>
      <c r="L6452" t="s">
        <v>18585</v>
      </c>
      <c r="M6452" t="s">
        <v>18586</v>
      </c>
      <c r="N6452">
        <v>0.68916666599999998</v>
      </c>
      <c r="O6452">
        <v>0</v>
      </c>
      <c r="P6452">
        <v>334</v>
      </c>
      <c r="Q6452">
        <v>0</v>
      </c>
      <c r="R6452">
        <v>0</v>
      </c>
      <c r="S6452">
        <v>0</v>
      </c>
      <c r="T6452">
        <v>7</v>
      </c>
      <c r="U6452">
        <v>0</v>
      </c>
      <c r="V6452">
        <v>0</v>
      </c>
      <c r="W6452">
        <v>0</v>
      </c>
      <c r="X6452">
        <v>125.00203749582462</v>
      </c>
      <c r="Y6452">
        <v>0</v>
      </c>
      <c r="Z6452">
        <v>0</v>
      </c>
      <c r="AA6452">
        <v>0</v>
      </c>
      <c r="AB6452">
        <v>13.479980174158106</v>
      </c>
      <c r="AC6452">
        <v>0</v>
      </c>
      <c r="AD6452">
        <v>0</v>
      </c>
      <c r="AE6452">
        <v>138.48201766998272</v>
      </c>
    </row>
    <row r="6453" spans="1:31" x14ac:dyDescent="0.3">
      <c r="A6453">
        <v>2463219</v>
      </c>
      <c r="B6453">
        <v>1</v>
      </c>
      <c r="C6453" t="s">
        <v>81</v>
      </c>
      <c r="D6453" t="s">
        <v>127</v>
      </c>
      <c r="E6453" t="s">
        <v>141</v>
      </c>
      <c r="F6453" t="s">
        <v>18587</v>
      </c>
      <c r="G6453" t="s">
        <v>200</v>
      </c>
      <c r="H6453" t="s">
        <v>144</v>
      </c>
      <c r="I6453" t="s">
        <v>136</v>
      </c>
      <c r="J6453" t="s">
        <v>137</v>
      </c>
      <c r="K6453" t="s">
        <v>138</v>
      </c>
      <c r="L6453" t="s">
        <v>18588</v>
      </c>
      <c r="M6453" t="s">
        <v>18589</v>
      </c>
      <c r="N6453">
        <v>2.1949999999999998</v>
      </c>
      <c r="O6453">
        <v>0</v>
      </c>
      <c r="P6453">
        <v>19</v>
      </c>
      <c r="Q6453">
        <v>0</v>
      </c>
      <c r="R6453">
        <v>0</v>
      </c>
      <c r="S6453">
        <v>0</v>
      </c>
      <c r="T6453">
        <v>1</v>
      </c>
      <c r="U6453">
        <v>0</v>
      </c>
      <c r="V6453">
        <v>0</v>
      </c>
      <c r="W6453">
        <v>0</v>
      </c>
      <c r="X6453">
        <v>9.6029846009635431</v>
      </c>
      <c r="Y6453">
        <v>0</v>
      </c>
      <c r="Z6453">
        <v>0</v>
      </c>
      <c r="AA6453">
        <v>0</v>
      </c>
      <c r="AB6453">
        <v>0.93147710189663202</v>
      </c>
      <c r="AC6453">
        <v>0</v>
      </c>
      <c r="AD6453">
        <v>0</v>
      </c>
      <c r="AE6453">
        <v>10.534461702860176</v>
      </c>
    </row>
    <row r="6454" spans="1:31" x14ac:dyDescent="0.3">
      <c r="A6454">
        <v>2463451</v>
      </c>
      <c r="B6454">
        <v>1</v>
      </c>
      <c r="C6454" t="s">
        <v>80</v>
      </c>
      <c r="D6454" t="s">
        <v>92</v>
      </c>
      <c r="E6454" t="s">
        <v>173</v>
      </c>
      <c r="F6454" t="s">
        <v>18590</v>
      </c>
      <c r="G6454" t="s">
        <v>461</v>
      </c>
      <c r="H6454" t="s">
        <v>144</v>
      </c>
      <c r="I6454" t="s">
        <v>136</v>
      </c>
      <c r="J6454" t="s">
        <v>137</v>
      </c>
      <c r="K6454" t="s">
        <v>138</v>
      </c>
      <c r="L6454" t="s">
        <v>18591</v>
      </c>
      <c r="M6454" t="s">
        <v>18592</v>
      </c>
      <c r="N6454">
        <v>2.0802777770000001</v>
      </c>
      <c r="O6454">
        <v>0</v>
      </c>
      <c r="P6454">
        <v>2</v>
      </c>
      <c r="Q6454">
        <v>0</v>
      </c>
      <c r="R6454">
        <v>0</v>
      </c>
      <c r="S6454">
        <v>0</v>
      </c>
      <c r="T6454">
        <v>0</v>
      </c>
      <c r="U6454">
        <v>0</v>
      </c>
      <c r="V6454">
        <v>0</v>
      </c>
      <c r="W6454">
        <v>0</v>
      </c>
      <c r="X6454">
        <v>0.58326251050114497</v>
      </c>
      <c r="Y6454">
        <v>0</v>
      </c>
      <c r="Z6454">
        <v>0</v>
      </c>
      <c r="AA6454">
        <v>0</v>
      </c>
      <c r="AB6454">
        <v>0</v>
      </c>
      <c r="AC6454">
        <v>0</v>
      </c>
      <c r="AD6454">
        <v>0</v>
      </c>
      <c r="AE6454">
        <v>0.58326251050114497</v>
      </c>
    </row>
    <row r="6455" spans="1:31" x14ac:dyDescent="0.3">
      <c r="A6455">
        <v>2463474</v>
      </c>
      <c r="B6455">
        <v>1</v>
      </c>
      <c r="C6455" t="s">
        <v>80</v>
      </c>
      <c r="D6455" t="s">
        <v>110</v>
      </c>
      <c r="E6455" t="s">
        <v>173</v>
      </c>
      <c r="F6455" t="s">
        <v>18593</v>
      </c>
      <c r="G6455" t="s">
        <v>175</v>
      </c>
      <c r="H6455" t="s">
        <v>144</v>
      </c>
      <c r="I6455" t="s">
        <v>136</v>
      </c>
      <c r="J6455" t="s">
        <v>137</v>
      </c>
      <c r="K6455" t="s">
        <v>138</v>
      </c>
      <c r="L6455" t="s">
        <v>18594</v>
      </c>
      <c r="M6455" t="s">
        <v>18595</v>
      </c>
      <c r="N6455">
        <v>1.6844444439999999</v>
      </c>
      <c r="O6455">
        <v>0</v>
      </c>
      <c r="P6455">
        <v>3</v>
      </c>
      <c r="Q6455">
        <v>0</v>
      </c>
      <c r="R6455">
        <v>0</v>
      </c>
      <c r="S6455">
        <v>0</v>
      </c>
      <c r="T6455">
        <v>0</v>
      </c>
      <c r="U6455">
        <v>0</v>
      </c>
      <c r="V6455">
        <v>0</v>
      </c>
      <c r="W6455">
        <v>0</v>
      </c>
      <c r="X6455">
        <v>1.011574937452161</v>
      </c>
      <c r="Y6455">
        <v>0</v>
      </c>
      <c r="Z6455">
        <v>0</v>
      </c>
      <c r="AA6455">
        <v>0</v>
      </c>
      <c r="AB6455">
        <v>0</v>
      </c>
      <c r="AC6455">
        <v>0</v>
      </c>
      <c r="AD6455">
        <v>0</v>
      </c>
      <c r="AE6455">
        <v>1.011574937452161</v>
      </c>
    </row>
    <row r="6456" spans="1:31" x14ac:dyDescent="0.3">
      <c r="A6456">
        <v>2463033</v>
      </c>
      <c r="B6456">
        <v>1</v>
      </c>
      <c r="C6456" t="s">
        <v>80</v>
      </c>
      <c r="D6456" t="s">
        <v>100</v>
      </c>
      <c r="E6456" t="s">
        <v>132</v>
      </c>
      <c r="F6456" t="s">
        <v>10825</v>
      </c>
      <c r="G6456" t="s">
        <v>143</v>
      </c>
      <c r="H6456" t="s">
        <v>135</v>
      </c>
      <c r="I6456" t="s">
        <v>136</v>
      </c>
      <c r="J6456" t="s">
        <v>137</v>
      </c>
      <c r="K6456" t="s">
        <v>138</v>
      </c>
      <c r="L6456" t="s">
        <v>18596</v>
      </c>
      <c r="M6456" t="s">
        <v>18597</v>
      </c>
      <c r="N6456">
        <v>1.455833333</v>
      </c>
      <c r="O6456">
        <v>0</v>
      </c>
      <c r="P6456">
        <v>3</v>
      </c>
      <c r="Q6456">
        <v>58</v>
      </c>
      <c r="R6456">
        <v>72</v>
      </c>
      <c r="S6456">
        <v>3</v>
      </c>
      <c r="T6456">
        <v>5</v>
      </c>
      <c r="U6456">
        <v>0</v>
      </c>
      <c r="V6456">
        <v>0</v>
      </c>
      <c r="W6456">
        <v>0</v>
      </c>
      <c r="X6456">
        <v>4.0428093678270898</v>
      </c>
      <c r="Y6456">
        <v>49.300330208804247</v>
      </c>
      <c r="Z6456">
        <v>168.24408989569369</v>
      </c>
      <c r="AA6456">
        <v>110.18113018414093</v>
      </c>
      <c r="AB6456">
        <v>0.95866364518938829</v>
      </c>
      <c r="AC6456">
        <v>0</v>
      </c>
      <c r="AD6456">
        <v>0</v>
      </c>
      <c r="AE6456">
        <v>332.72702330165532</v>
      </c>
    </row>
    <row r="6457" spans="1:31" x14ac:dyDescent="0.3">
      <c r="A6457">
        <v>2462950</v>
      </c>
      <c r="B6457">
        <v>1</v>
      </c>
      <c r="C6457" t="s">
        <v>81</v>
      </c>
      <c r="D6457" t="s">
        <v>118</v>
      </c>
      <c r="E6457" t="s">
        <v>147</v>
      </c>
      <c r="F6457" t="s">
        <v>959</v>
      </c>
      <c r="G6457" t="s">
        <v>161</v>
      </c>
      <c r="H6457" t="s">
        <v>135</v>
      </c>
      <c r="I6457" t="s">
        <v>136</v>
      </c>
      <c r="J6457" t="s">
        <v>137</v>
      </c>
      <c r="K6457" t="s">
        <v>162</v>
      </c>
      <c r="L6457" t="s">
        <v>18598</v>
      </c>
      <c r="M6457" t="s">
        <v>18599</v>
      </c>
      <c r="N6457">
        <v>5.0594444440000004</v>
      </c>
      <c r="O6457">
        <v>0</v>
      </c>
      <c r="P6457">
        <v>901</v>
      </c>
      <c r="Q6457">
        <v>2</v>
      </c>
      <c r="R6457">
        <v>127</v>
      </c>
      <c r="S6457">
        <v>0</v>
      </c>
      <c r="T6457">
        <v>67</v>
      </c>
      <c r="U6457">
        <v>0</v>
      </c>
      <c r="V6457">
        <v>0</v>
      </c>
      <c r="W6457">
        <v>0</v>
      </c>
      <c r="X6457">
        <v>360.77390942879379</v>
      </c>
      <c r="Y6457">
        <v>6.2546736517713368</v>
      </c>
      <c r="Z6457">
        <v>97.332373124669729</v>
      </c>
      <c r="AA6457">
        <v>0</v>
      </c>
      <c r="AB6457">
        <v>233.04169185972785</v>
      </c>
      <c r="AC6457">
        <v>0</v>
      </c>
      <c r="AD6457">
        <v>0</v>
      </c>
      <c r="AE6457">
        <v>697.4026480649627</v>
      </c>
    </row>
    <row r="6458" spans="1:31" x14ac:dyDescent="0.3">
      <c r="A6458">
        <v>2463488</v>
      </c>
      <c r="B6458">
        <v>1</v>
      </c>
      <c r="C6458" t="s">
        <v>80</v>
      </c>
      <c r="D6458" t="s">
        <v>111</v>
      </c>
      <c r="E6458" t="s">
        <v>173</v>
      </c>
      <c r="F6458" t="s">
        <v>18600</v>
      </c>
      <c r="G6458" t="s">
        <v>175</v>
      </c>
      <c r="H6458" t="s">
        <v>144</v>
      </c>
      <c r="I6458" t="s">
        <v>136</v>
      </c>
      <c r="J6458" t="s">
        <v>137</v>
      </c>
      <c r="K6458" t="s">
        <v>138</v>
      </c>
      <c r="L6458" t="s">
        <v>18601</v>
      </c>
      <c r="M6458" t="s">
        <v>18602</v>
      </c>
      <c r="N6458">
        <v>1.4727777769999999</v>
      </c>
      <c r="O6458">
        <v>0</v>
      </c>
      <c r="P6458">
        <v>9</v>
      </c>
      <c r="Q6458">
        <v>0</v>
      </c>
      <c r="R6458">
        <v>0</v>
      </c>
      <c r="S6458">
        <v>0</v>
      </c>
      <c r="T6458">
        <v>0</v>
      </c>
      <c r="U6458">
        <v>0</v>
      </c>
      <c r="V6458">
        <v>0</v>
      </c>
      <c r="W6458">
        <v>0</v>
      </c>
      <c r="X6458">
        <v>3.1359397572518453</v>
      </c>
      <c r="Y6458">
        <v>0</v>
      </c>
      <c r="Z6458">
        <v>0</v>
      </c>
      <c r="AA6458">
        <v>0</v>
      </c>
      <c r="AB6458">
        <v>0</v>
      </c>
      <c r="AC6458">
        <v>0</v>
      </c>
      <c r="AD6458">
        <v>0</v>
      </c>
      <c r="AE6458">
        <v>3.1359397572518453</v>
      </c>
    </row>
    <row r="6459" spans="1:31" x14ac:dyDescent="0.3">
      <c r="A6459">
        <v>2463388</v>
      </c>
      <c r="B6459">
        <v>1</v>
      </c>
      <c r="C6459" t="s">
        <v>81</v>
      </c>
      <c r="D6459" t="s">
        <v>128</v>
      </c>
      <c r="E6459" t="s">
        <v>141</v>
      </c>
      <c r="F6459" t="s">
        <v>18603</v>
      </c>
      <c r="G6459" t="s">
        <v>156</v>
      </c>
      <c r="H6459" t="s">
        <v>144</v>
      </c>
      <c r="I6459" t="s">
        <v>136</v>
      </c>
      <c r="J6459" t="s">
        <v>137</v>
      </c>
      <c r="K6459" t="s">
        <v>138</v>
      </c>
      <c r="L6459" t="s">
        <v>18604</v>
      </c>
      <c r="M6459" t="s">
        <v>18605</v>
      </c>
      <c r="N6459">
        <v>4.3341666659999998</v>
      </c>
      <c r="O6459">
        <v>0</v>
      </c>
      <c r="P6459">
        <v>94</v>
      </c>
      <c r="Q6459">
        <v>0</v>
      </c>
      <c r="R6459">
        <v>0</v>
      </c>
      <c r="S6459">
        <v>0</v>
      </c>
      <c r="T6459">
        <v>4</v>
      </c>
      <c r="U6459">
        <v>0</v>
      </c>
      <c r="V6459">
        <v>0</v>
      </c>
      <c r="W6459">
        <v>0</v>
      </c>
      <c r="X6459">
        <v>124.88966258655525</v>
      </c>
      <c r="Y6459">
        <v>0</v>
      </c>
      <c r="Z6459">
        <v>0</v>
      </c>
      <c r="AA6459">
        <v>0</v>
      </c>
      <c r="AB6459">
        <v>10.626678327007703</v>
      </c>
      <c r="AC6459">
        <v>0</v>
      </c>
      <c r="AD6459">
        <v>0</v>
      </c>
      <c r="AE6459">
        <v>135.51634091356294</v>
      </c>
    </row>
    <row r="6460" spans="1:31" x14ac:dyDescent="0.3">
      <c r="A6460">
        <v>2463468</v>
      </c>
      <c r="B6460">
        <v>1</v>
      </c>
      <c r="C6460" t="s">
        <v>80</v>
      </c>
      <c r="D6460" t="s">
        <v>93</v>
      </c>
      <c r="E6460" t="s">
        <v>141</v>
      </c>
      <c r="F6460" t="s">
        <v>18606</v>
      </c>
      <c r="G6460" t="s">
        <v>156</v>
      </c>
      <c r="H6460" t="s">
        <v>144</v>
      </c>
      <c r="I6460" t="s">
        <v>136</v>
      </c>
      <c r="J6460" t="s">
        <v>137</v>
      </c>
      <c r="K6460" t="s">
        <v>138</v>
      </c>
      <c r="L6460" t="s">
        <v>18607</v>
      </c>
      <c r="M6460" t="s">
        <v>18608</v>
      </c>
      <c r="N6460">
        <v>3.2083333330000001</v>
      </c>
      <c r="O6460">
        <v>0</v>
      </c>
      <c r="P6460">
        <v>0</v>
      </c>
      <c r="Q6460">
        <v>0</v>
      </c>
      <c r="R6460">
        <v>0</v>
      </c>
      <c r="S6460">
        <v>0</v>
      </c>
      <c r="T6460">
        <v>1</v>
      </c>
      <c r="U6460">
        <v>0</v>
      </c>
      <c r="V6460">
        <v>0</v>
      </c>
      <c r="W6460">
        <v>0</v>
      </c>
      <c r="X6460">
        <v>0</v>
      </c>
      <c r="Y6460">
        <v>0</v>
      </c>
      <c r="Z6460">
        <v>0</v>
      </c>
      <c r="AA6460">
        <v>0</v>
      </c>
      <c r="AB6460">
        <v>1.4878911005529634</v>
      </c>
      <c r="AC6460">
        <v>0</v>
      </c>
      <c r="AD6460">
        <v>0</v>
      </c>
      <c r="AE6460">
        <v>1.4878911005529634</v>
      </c>
    </row>
    <row r="6461" spans="1:31" x14ac:dyDescent="0.3">
      <c r="A6461">
        <v>2462827</v>
      </c>
      <c r="B6461">
        <v>1</v>
      </c>
      <c r="C6461" t="s">
        <v>81</v>
      </c>
      <c r="D6461" t="s">
        <v>123</v>
      </c>
      <c r="E6461" t="s">
        <v>147</v>
      </c>
      <c r="F6461" t="s">
        <v>18609</v>
      </c>
      <c r="G6461" t="s">
        <v>5071</v>
      </c>
      <c r="H6461" t="s">
        <v>135</v>
      </c>
      <c r="I6461" t="s">
        <v>136</v>
      </c>
      <c r="J6461" t="s">
        <v>137</v>
      </c>
      <c r="K6461" t="s">
        <v>138</v>
      </c>
      <c r="L6461" t="s">
        <v>18610</v>
      </c>
      <c r="M6461" t="s">
        <v>18611</v>
      </c>
      <c r="N6461">
        <v>4.659166666</v>
      </c>
      <c r="O6461">
        <v>0</v>
      </c>
      <c r="P6461">
        <v>3</v>
      </c>
      <c r="Q6461">
        <v>0</v>
      </c>
      <c r="R6461">
        <v>0</v>
      </c>
      <c r="S6461">
        <v>0</v>
      </c>
      <c r="T6461">
        <v>107</v>
      </c>
      <c r="U6461">
        <v>0</v>
      </c>
      <c r="V6461">
        <v>1</v>
      </c>
      <c r="W6461">
        <v>0</v>
      </c>
      <c r="X6461">
        <v>3.2659406040084273</v>
      </c>
      <c r="Y6461">
        <v>0</v>
      </c>
      <c r="Z6461">
        <v>0</v>
      </c>
      <c r="AA6461">
        <v>0</v>
      </c>
      <c r="AB6461">
        <v>382.4574691912008</v>
      </c>
      <c r="AC6461">
        <v>0</v>
      </c>
      <c r="AD6461">
        <v>98.13685664475274</v>
      </c>
      <c r="AE6461">
        <v>483.860266439962</v>
      </c>
    </row>
    <row r="6462" spans="1:31" x14ac:dyDescent="0.3">
      <c r="A6462">
        <v>2463368</v>
      </c>
      <c r="B6462">
        <v>1</v>
      </c>
      <c r="C6462" t="s">
        <v>81</v>
      </c>
      <c r="D6462" t="s">
        <v>112</v>
      </c>
      <c r="E6462" t="s">
        <v>169</v>
      </c>
      <c r="F6462" t="s">
        <v>18612</v>
      </c>
      <c r="G6462" t="s">
        <v>149</v>
      </c>
      <c r="H6462" t="s">
        <v>135</v>
      </c>
      <c r="I6462" t="s">
        <v>136</v>
      </c>
      <c r="J6462" t="s">
        <v>137</v>
      </c>
      <c r="K6462" t="s">
        <v>138</v>
      </c>
      <c r="L6462" t="s">
        <v>18613</v>
      </c>
      <c r="M6462" t="s">
        <v>18614</v>
      </c>
      <c r="N6462">
        <v>0.34944444400000002</v>
      </c>
      <c r="O6462">
        <v>0</v>
      </c>
      <c r="P6462">
        <v>442</v>
      </c>
      <c r="Q6462">
        <v>13</v>
      </c>
      <c r="R6462">
        <v>125</v>
      </c>
      <c r="S6462">
        <v>12</v>
      </c>
      <c r="T6462">
        <v>75</v>
      </c>
      <c r="U6462">
        <v>4</v>
      </c>
      <c r="V6462">
        <v>0</v>
      </c>
      <c r="W6462">
        <v>0</v>
      </c>
      <c r="X6462">
        <v>39.45291921479911</v>
      </c>
      <c r="Y6462">
        <v>108.43355038534955</v>
      </c>
      <c r="Z6462">
        <v>19.633747945927546</v>
      </c>
      <c r="AA6462">
        <v>48.320241893789557</v>
      </c>
      <c r="AB6462">
        <v>18.269701231780211</v>
      </c>
      <c r="AC6462">
        <v>47.298180811528724</v>
      </c>
      <c r="AD6462">
        <v>0</v>
      </c>
      <c r="AE6462">
        <v>281.40834148317469</v>
      </c>
    </row>
    <row r="6463" spans="1:31" x14ac:dyDescent="0.3">
      <c r="A6463">
        <v>2463013</v>
      </c>
      <c r="B6463">
        <v>1</v>
      </c>
      <c r="C6463" t="s">
        <v>80</v>
      </c>
      <c r="D6463" t="s">
        <v>105</v>
      </c>
      <c r="E6463" t="s">
        <v>141</v>
      </c>
      <c r="F6463" t="s">
        <v>142</v>
      </c>
      <c r="G6463" t="s">
        <v>143</v>
      </c>
      <c r="H6463" t="s">
        <v>144</v>
      </c>
      <c r="I6463" t="s">
        <v>136</v>
      </c>
      <c r="J6463" t="s">
        <v>137</v>
      </c>
      <c r="K6463" t="s">
        <v>138</v>
      </c>
      <c r="L6463" t="s">
        <v>18615</v>
      </c>
      <c r="M6463" t="s">
        <v>18616</v>
      </c>
      <c r="N6463">
        <v>1.6544444439999999</v>
      </c>
      <c r="O6463">
        <v>0</v>
      </c>
      <c r="P6463">
        <v>303</v>
      </c>
      <c r="Q6463">
        <v>0</v>
      </c>
      <c r="R6463">
        <v>0</v>
      </c>
      <c r="S6463">
        <v>0</v>
      </c>
      <c r="T6463">
        <v>17</v>
      </c>
      <c r="U6463">
        <v>0</v>
      </c>
      <c r="V6463">
        <v>0</v>
      </c>
      <c r="W6463">
        <v>0</v>
      </c>
      <c r="X6463">
        <v>162.58228113185618</v>
      </c>
      <c r="Y6463">
        <v>0</v>
      </c>
      <c r="Z6463">
        <v>0</v>
      </c>
      <c r="AA6463">
        <v>0</v>
      </c>
      <c r="AB6463">
        <v>32.716333999740748</v>
      </c>
      <c r="AC6463">
        <v>0</v>
      </c>
      <c r="AD6463">
        <v>0</v>
      </c>
      <c r="AE6463">
        <v>195.29861513159693</v>
      </c>
    </row>
    <row r="6464" spans="1:31" x14ac:dyDescent="0.3">
      <c r="A6464">
        <v>2463411</v>
      </c>
      <c r="B6464">
        <v>1</v>
      </c>
      <c r="C6464" t="s">
        <v>80</v>
      </c>
      <c r="D6464" t="s">
        <v>82</v>
      </c>
      <c r="E6464" t="s">
        <v>141</v>
      </c>
      <c r="F6464" t="s">
        <v>11150</v>
      </c>
      <c r="G6464" t="s">
        <v>410</v>
      </c>
      <c r="H6464" t="s">
        <v>144</v>
      </c>
      <c r="I6464" t="s">
        <v>136</v>
      </c>
      <c r="J6464" t="s">
        <v>137</v>
      </c>
      <c r="K6464" t="s">
        <v>138</v>
      </c>
      <c r="L6464" t="s">
        <v>18617</v>
      </c>
      <c r="M6464" t="s">
        <v>18618</v>
      </c>
      <c r="N6464">
        <v>9.8680555549999998</v>
      </c>
      <c r="O6464">
        <v>0</v>
      </c>
      <c r="P6464">
        <v>75</v>
      </c>
      <c r="Q6464">
        <v>0</v>
      </c>
      <c r="R6464">
        <v>0</v>
      </c>
      <c r="S6464">
        <v>0</v>
      </c>
      <c r="T6464">
        <v>23</v>
      </c>
      <c r="U6464">
        <v>0</v>
      </c>
      <c r="V6464">
        <v>0</v>
      </c>
      <c r="W6464">
        <v>0</v>
      </c>
      <c r="X6464">
        <v>205.4451732889215</v>
      </c>
      <c r="Y6464">
        <v>0</v>
      </c>
      <c r="Z6464">
        <v>0</v>
      </c>
      <c r="AA6464">
        <v>0</v>
      </c>
      <c r="AB6464">
        <v>202.71239926596624</v>
      </c>
      <c r="AC6464">
        <v>0</v>
      </c>
      <c r="AD6464">
        <v>0</v>
      </c>
      <c r="AE6464">
        <v>408.15757255488774</v>
      </c>
    </row>
    <row r="6465" spans="1:31" x14ac:dyDescent="0.3">
      <c r="A6465">
        <v>2463408</v>
      </c>
      <c r="B6465">
        <v>1</v>
      </c>
      <c r="C6465" t="s">
        <v>80</v>
      </c>
      <c r="D6465" t="s">
        <v>97</v>
      </c>
      <c r="E6465" t="s">
        <v>141</v>
      </c>
      <c r="F6465" t="s">
        <v>18619</v>
      </c>
      <c r="G6465" t="s">
        <v>156</v>
      </c>
      <c r="H6465" t="s">
        <v>144</v>
      </c>
      <c r="I6465" t="s">
        <v>136</v>
      </c>
      <c r="J6465" t="s">
        <v>137</v>
      </c>
      <c r="K6465" t="s">
        <v>138</v>
      </c>
      <c r="L6465" t="s">
        <v>18620</v>
      </c>
      <c r="M6465" t="s">
        <v>18621</v>
      </c>
      <c r="N6465">
        <v>3.2725</v>
      </c>
      <c r="O6465">
        <v>0</v>
      </c>
      <c r="P6465">
        <v>60</v>
      </c>
      <c r="Q6465">
        <v>0</v>
      </c>
      <c r="R6465">
        <v>0</v>
      </c>
      <c r="S6465">
        <v>0</v>
      </c>
      <c r="T6465">
        <v>12</v>
      </c>
      <c r="U6465">
        <v>0</v>
      </c>
      <c r="V6465">
        <v>0</v>
      </c>
      <c r="W6465">
        <v>0</v>
      </c>
      <c r="X6465">
        <v>87.606618937672536</v>
      </c>
      <c r="Y6465">
        <v>0</v>
      </c>
      <c r="Z6465">
        <v>0</v>
      </c>
      <c r="AA6465">
        <v>0</v>
      </c>
      <c r="AB6465">
        <v>41.091271788698002</v>
      </c>
      <c r="AC6465">
        <v>0</v>
      </c>
      <c r="AD6465">
        <v>0</v>
      </c>
      <c r="AE6465">
        <v>128.69789072637053</v>
      </c>
    </row>
    <row r="6466" spans="1:31" x14ac:dyDescent="0.3">
      <c r="A6466">
        <v>2463076</v>
      </c>
      <c r="B6466">
        <v>1</v>
      </c>
      <c r="C6466" t="s">
        <v>80</v>
      </c>
      <c r="D6466" t="s">
        <v>107</v>
      </c>
      <c r="E6466" t="s">
        <v>173</v>
      </c>
      <c r="F6466" t="s">
        <v>18622</v>
      </c>
      <c r="G6466" t="s">
        <v>461</v>
      </c>
      <c r="H6466" t="s">
        <v>144</v>
      </c>
      <c r="I6466" t="s">
        <v>136</v>
      </c>
      <c r="J6466" t="s">
        <v>137</v>
      </c>
      <c r="K6466" t="s">
        <v>138</v>
      </c>
      <c r="L6466" t="s">
        <v>18623</v>
      </c>
      <c r="M6466" t="s">
        <v>18624</v>
      </c>
      <c r="N6466">
        <v>1.9469444440000001</v>
      </c>
      <c r="O6466">
        <v>0</v>
      </c>
      <c r="P6466">
        <v>8</v>
      </c>
      <c r="Q6466">
        <v>0</v>
      </c>
      <c r="R6466">
        <v>0</v>
      </c>
      <c r="S6466">
        <v>0</v>
      </c>
      <c r="T6466">
        <v>0</v>
      </c>
      <c r="U6466">
        <v>0</v>
      </c>
      <c r="V6466">
        <v>0</v>
      </c>
      <c r="W6466">
        <v>0</v>
      </c>
      <c r="X6466">
        <v>3.4388928221424591</v>
      </c>
      <c r="Y6466">
        <v>0</v>
      </c>
      <c r="Z6466">
        <v>0</v>
      </c>
      <c r="AA6466">
        <v>0</v>
      </c>
      <c r="AB6466">
        <v>0</v>
      </c>
      <c r="AC6466">
        <v>0</v>
      </c>
      <c r="AD6466">
        <v>0</v>
      </c>
      <c r="AE6466">
        <v>3.4388928221424591</v>
      </c>
    </row>
    <row r="6467" spans="1:31" x14ac:dyDescent="0.3">
      <c r="A6467">
        <v>2462930</v>
      </c>
      <c r="B6467">
        <v>1</v>
      </c>
      <c r="C6467" t="s">
        <v>81</v>
      </c>
      <c r="D6467" t="s">
        <v>112</v>
      </c>
      <c r="E6467" t="s">
        <v>173</v>
      </c>
      <c r="F6467" t="s">
        <v>18625</v>
      </c>
      <c r="G6467" t="s">
        <v>461</v>
      </c>
      <c r="H6467" t="s">
        <v>144</v>
      </c>
      <c r="I6467" t="s">
        <v>136</v>
      </c>
      <c r="J6467" t="s">
        <v>137</v>
      </c>
      <c r="K6467" t="s">
        <v>138</v>
      </c>
      <c r="L6467" t="s">
        <v>18626</v>
      </c>
      <c r="M6467" t="s">
        <v>18627</v>
      </c>
      <c r="N6467">
        <v>2.855</v>
      </c>
      <c r="O6467">
        <v>0</v>
      </c>
      <c r="P6467">
        <v>4</v>
      </c>
      <c r="Q6467">
        <v>0</v>
      </c>
      <c r="R6467">
        <v>0</v>
      </c>
      <c r="S6467">
        <v>0</v>
      </c>
      <c r="T6467">
        <v>0</v>
      </c>
      <c r="U6467">
        <v>0</v>
      </c>
      <c r="V6467">
        <v>0</v>
      </c>
      <c r="W6467">
        <v>0</v>
      </c>
      <c r="X6467">
        <v>0</v>
      </c>
      <c r="Y6467">
        <v>0</v>
      </c>
      <c r="Z6467">
        <v>0</v>
      </c>
      <c r="AA6467">
        <v>0</v>
      </c>
      <c r="AB6467">
        <v>0</v>
      </c>
      <c r="AC6467">
        <v>0</v>
      </c>
      <c r="AD6467">
        <v>0</v>
      </c>
      <c r="AE6467">
        <v>0</v>
      </c>
    </row>
    <row r="6468" spans="1:31" x14ac:dyDescent="0.3">
      <c r="A6468">
        <v>2463053</v>
      </c>
      <c r="B6468">
        <v>1</v>
      </c>
      <c r="C6468" t="s">
        <v>80</v>
      </c>
      <c r="D6468" t="s">
        <v>83</v>
      </c>
      <c r="E6468" t="s">
        <v>132</v>
      </c>
      <c r="F6468" t="s">
        <v>9793</v>
      </c>
      <c r="G6468" t="s">
        <v>149</v>
      </c>
      <c r="H6468" t="s">
        <v>135</v>
      </c>
      <c r="I6468" t="s">
        <v>136</v>
      </c>
      <c r="J6468" t="s">
        <v>137</v>
      </c>
      <c r="K6468" t="s">
        <v>138</v>
      </c>
      <c r="L6468" t="s">
        <v>18628</v>
      </c>
      <c r="M6468" t="s">
        <v>18629</v>
      </c>
      <c r="N6468">
        <v>0.17222222200000001</v>
      </c>
      <c r="O6468">
        <v>0</v>
      </c>
      <c r="P6468">
        <v>0</v>
      </c>
      <c r="Q6468">
        <v>1</v>
      </c>
      <c r="R6468">
        <v>0</v>
      </c>
      <c r="S6468">
        <v>3</v>
      </c>
      <c r="T6468">
        <v>17</v>
      </c>
      <c r="U6468">
        <v>6</v>
      </c>
      <c r="V6468">
        <v>4</v>
      </c>
      <c r="W6468">
        <v>0</v>
      </c>
      <c r="X6468">
        <v>0</v>
      </c>
      <c r="Y6468">
        <v>1.8186289240614165E-2</v>
      </c>
      <c r="Z6468">
        <v>0</v>
      </c>
      <c r="AA6468">
        <v>6.7926293611756812</v>
      </c>
      <c r="AB6468">
        <v>24.964780485737545</v>
      </c>
      <c r="AC6468">
        <v>127.22353155742505</v>
      </c>
      <c r="AD6468">
        <v>11.144637431806814</v>
      </c>
      <c r="AE6468">
        <v>170.1437651253857</v>
      </c>
    </row>
    <row r="6469" spans="1:31" x14ac:dyDescent="0.3">
      <c r="A6469">
        <v>2463030</v>
      </c>
      <c r="B6469">
        <v>1</v>
      </c>
      <c r="C6469" t="s">
        <v>80</v>
      </c>
      <c r="D6469" t="s">
        <v>104</v>
      </c>
      <c r="E6469" t="s">
        <v>284</v>
      </c>
      <c r="F6469" t="s">
        <v>18630</v>
      </c>
      <c r="G6469" t="s">
        <v>149</v>
      </c>
      <c r="H6469" t="s">
        <v>135</v>
      </c>
      <c r="I6469" t="s">
        <v>136</v>
      </c>
      <c r="J6469" t="s">
        <v>137</v>
      </c>
      <c r="K6469" t="s">
        <v>138</v>
      </c>
      <c r="L6469" t="s">
        <v>18631</v>
      </c>
      <c r="M6469" t="s">
        <v>18632</v>
      </c>
      <c r="N6469">
        <v>0.14944444400000001</v>
      </c>
      <c r="O6469">
        <v>0</v>
      </c>
      <c r="P6469">
        <v>431</v>
      </c>
      <c r="Q6469">
        <v>0</v>
      </c>
      <c r="R6469">
        <v>4</v>
      </c>
      <c r="S6469">
        <v>12</v>
      </c>
      <c r="T6469">
        <v>18</v>
      </c>
      <c r="U6469">
        <v>15</v>
      </c>
      <c r="V6469">
        <v>1</v>
      </c>
      <c r="W6469">
        <v>0</v>
      </c>
      <c r="X6469">
        <v>20.891321428185034</v>
      </c>
      <c r="Y6469">
        <v>0</v>
      </c>
      <c r="Z6469">
        <v>1.2723147660657614</v>
      </c>
      <c r="AA6469">
        <v>50.632944976653306</v>
      </c>
      <c r="AB6469">
        <v>7.6021969728538092</v>
      </c>
      <c r="AC6469">
        <v>389.70427013586465</v>
      </c>
      <c r="AD6469">
        <v>0</v>
      </c>
      <c r="AE6469">
        <v>470.10304827962256</v>
      </c>
    </row>
    <row r="6470" spans="1:31" x14ac:dyDescent="0.3">
      <c r="A6470">
        <v>2462907</v>
      </c>
      <c r="B6470">
        <v>1</v>
      </c>
      <c r="C6470" t="s">
        <v>81</v>
      </c>
      <c r="D6470" t="s">
        <v>119</v>
      </c>
      <c r="E6470" t="s">
        <v>169</v>
      </c>
      <c r="F6470" t="s">
        <v>10756</v>
      </c>
      <c r="G6470" t="s">
        <v>161</v>
      </c>
      <c r="H6470" t="s">
        <v>135</v>
      </c>
      <c r="I6470" t="s">
        <v>136</v>
      </c>
      <c r="J6470" t="s">
        <v>137</v>
      </c>
      <c r="K6470" t="s">
        <v>162</v>
      </c>
      <c r="L6470" t="s">
        <v>18633</v>
      </c>
      <c r="M6470" t="s">
        <v>18634</v>
      </c>
      <c r="N6470">
        <v>2.6969444440000001</v>
      </c>
      <c r="O6470">
        <v>0</v>
      </c>
      <c r="P6470">
        <v>2625</v>
      </c>
      <c r="Q6470">
        <v>141</v>
      </c>
      <c r="R6470">
        <v>332</v>
      </c>
      <c r="S6470">
        <v>10</v>
      </c>
      <c r="T6470">
        <v>197</v>
      </c>
      <c r="U6470">
        <v>0</v>
      </c>
      <c r="V6470">
        <v>0</v>
      </c>
      <c r="W6470">
        <v>0</v>
      </c>
      <c r="X6470">
        <v>1439.6644223954979</v>
      </c>
      <c r="Y6470">
        <v>235.69356435642689</v>
      </c>
      <c r="Z6470">
        <v>344.06205652582361</v>
      </c>
      <c r="AA6470">
        <v>103.35717140327647</v>
      </c>
      <c r="AB6470">
        <v>369.58316075733592</v>
      </c>
      <c r="AC6470">
        <v>0</v>
      </c>
      <c r="AD6470">
        <v>0</v>
      </c>
      <c r="AE6470">
        <v>2492.3603754383607</v>
      </c>
    </row>
    <row r="6471" spans="1:31" x14ac:dyDescent="0.3">
      <c r="A6471">
        <v>2462844</v>
      </c>
      <c r="B6471">
        <v>1</v>
      </c>
      <c r="C6471" t="s">
        <v>80</v>
      </c>
      <c r="D6471" t="s">
        <v>103</v>
      </c>
      <c r="E6471" t="s">
        <v>284</v>
      </c>
      <c r="F6471" t="s">
        <v>18635</v>
      </c>
      <c r="G6471" t="s">
        <v>149</v>
      </c>
      <c r="H6471" t="s">
        <v>135</v>
      </c>
      <c r="I6471" t="s">
        <v>136</v>
      </c>
      <c r="J6471" t="s">
        <v>137</v>
      </c>
      <c r="K6471" t="s">
        <v>138</v>
      </c>
      <c r="L6471" t="s">
        <v>18636</v>
      </c>
      <c r="M6471" t="s">
        <v>18637</v>
      </c>
      <c r="N6471">
        <v>0.73388888799999996</v>
      </c>
      <c r="O6471">
        <v>28</v>
      </c>
      <c r="P6471">
        <v>7515</v>
      </c>
      <c r="Q6471">
        <v>60</v>
      </c>
      <c r="R6471">
        <v>379</v>
      </c>
      <c r="S6471">
        <v>55</v>
      </c>
      <c r="T6471">
        <v>987</v>
      </c>
      <c r="U6471">
        <v>16</v>
      </c>
      <c r="V6471">
        <v>5</v>
      </c>
      <c r="W6471">
        <v>16.010015881633834</v>
      </c>
      <c r="X6471">
        <v>1913.0553218999496</v>
      </c>
      <c r="Y6471">
        <v>96.436933307663907</v>
      </c>
      <c r="Z6471">
        <v>134.89033767304582</v>
      </c>
      <c r="AA6471">
        <v>730.27295631156085</v>
      </c>
      <c r="AB6471">
        <v>939.47068743198872</v>
      </c>
      <c r="AC6471">
        <v>2602.1438120645466</v>
      </c>
      <c r="AD6471">
        <v>253.57519720749866</v>
      </c>
      <c r="AE6471">
        <v>6685.8552617778878</v>
      </c>
    </row>
    <row r="6472" spans="1:31" x14ac:dyDescent="0.3">
      <c r="A6472">
        <v>2463391</v>
      </c>
      <c r="B6472">
        <v>1</v>
      </c>
      <c r="C6472" t="s">
        <v>80</v>
      </c>
      <c r="D6472" t="s">
        <v>95</v>
      </c>
      <c r="E6472" t="s">
        <v>141</v>
      </c>
      <c r="F6472" t="s">
        <v>18638</v>
      </c>
      <c r="G6472" t="s">
        <v>143</v>
      </c>
      <c r="H6472" t="s">
        <v>144</v>
      </c>
      <c r="I6472" t="s">
        <v>136</v>
      </c>
      <c r="J6472" t="s">
        <v>137</v>
      </c>
      <c r="K6472" t="s">
        <v>138</v>
      </c>
      <c r="L6472" t="s">
        <v>18639</v>
      </c>
      <c r="M6472" t="s">
        <v>18640</v>
      </c>
      <c r="N6472">
        <v>0.62166666599999998</v>
      </c>
      <c r="O6472">
        <v>0</v>
      </c>
      <c r="P6472">
        <v>17</v>
      </c>
      <c r="Q6472">
        <v>0</v>
      </c>
      <c r="R6472">
        <v>0</v>
      </c>
      <c r="S6472">
        <v>0</v>
      </c>
      <c r="T6472">
        <v>1</v>
      </c>
      <c r="U6472">
        <v>0</v>
      </c>
      <c r="V6472">
        <v>0</v>
      </c>
      <c r="W6472">
        <v>0</v>
      </c>
      <c r="X6472">
        <v>2.8734213607508137</v>
      </c>
      <c r="Y6472">
        <v>0</v>
      </c>
      <c r="Z6472">
        <v>0</v>
      </c>
      <c r="AA6472">
        <v>0</v>
      </c>
      <c r="AB6472">
        <v>0</v>
      </c>
      <c r="AC6472">
        <v>0</v>
      </c>
      <c r="AD6472">
        <v>0</v>
      </c>
      <c r="AE6472">
        <v>2.8734213607508137</v>
      </c>
    </row>
    <row r="6473" spans="1:31" x14ac:dyDescent="0.3">
      <c r="A6473">
        <v>2462990</v>
      </c>
      <c r="B6473">
        <v>1</v>
      </c>
      <c r="C6473" t="s">
        <v>80</v>
      </c>
      <c r="D6473" t="s">
        <v>103</v>
      </c>
      <c r="E6473" t="s">
        <v>284</v>
      </c>
      <c r="F6473" t="s">
        <v>15258</v>
      </c>
      <c r="G6473" t="s">
        <v>149</v>
      </c>
      <c r="H6473" t="s">
        <v>135</v>
      </c>
      <c r="I6473" t="s">
        <v>136</v>
      </c>
      <c r="J6473" t="s">
        <v>137</v>
      </c>
      <c r="K6473" t="s">
        <v>138</v>
      </c>
      <c r="L6473" t="s">
        <v>18641</v>
      </c>
      <c r="M6473" t="s">
        <v>18642</v>
      </c>
      <c r="N6473">
        <v>0.13349055500000001</v>
      </c>
      <c r="O6473">
        <v>0</v>
      </c>
      <c r="P6473">
        <v>0</v>
      </c>
      <c r="Q6473">
        <v>6</v>
      </c>
      <c r="R6473">
        <v>21</v>
      </c>
      <c r="S6473">
        <v>14</v>
      </c>
      <c r="T6473">
        <v>5</v>
      </c>
      <c r="U6473">
        <v>5</v>
      </c>
      <c r="V6473">
        <v>0</v>
      </c>
      <c r="W6473">
        <v>0</v>
      </c>
      <c r="X6473">
        <v>0</v>
      </c>
      <c r="Y6473">
        <v>0.24442118270225069</v>
      </c>
      <c r="Z6473">
        <v>4.2417723932685911</v>
      </c>
      <c r="AA6473">
        <v>43.950901578025949</v>
      </c>
      <c r="AB6473">
        <v>6.3993848993903928</v>
      </c>
      <c r="AC6473">
        <v>24.707497411530014</v>
      </c>
      <c r="AD6473">
        <v>0</v>
      </c>
      <c r="AE6473">
        <v>79.543977464917191</v>
      </c>
    </row>
    <row r="6474" spans="1:31" x14ac:dyDescent="0.3">
      <c r="A6474">
        <v>2463285</v>
      </c>
      <c r="B6474">
        <v>1</v>
      </c>
      <c r="C6474" t="s">
        <v>81</v>
      </c>
      <c r="D6474" t="s">
        <v>128</v>
      </c>
      <c r="E6474" t="s">
        <v>284</v>
      </c>
      <c r="F6474" t="s">
        <v>6432</v>
      </c>
      <c r="G6474" t="s">
        <v>381</v>
      </c>
      <c r="H6474" t="s">
        <v>135</v>
      </c>
      <c r="I6474" t="s">
        <v>136</v>
      </c>
      <c r="J6474" t="s">
        <v>137</v>
      </c>
      <c r="K6474" t="s">
        <v>162</v>
      </c>
      <c r="L6474" t="s">
        <v>18643</v>
      </c>
      <c r="M6474" t="s">
        <v>18644</v>
      </c>
      <c r="N6474">
        <v>0.17694444400000001</v>
      </c>
      <c r="O6474">
        <v>0</v>
      </c>
      <c r="P6474">
        <v>5063</v>
      </c>
      <c r="Q6474">
        <v>7</v>
      </c>
      <c r="R6474">
        <v>24</v>
      </c>
      <c r="S6474">
        <v>9</v>
      </c>
      <c r="T6474">
        <v>204</v>
      </c>
      <c r="U6474">
        <v>2</v>
      </c>
      <c r="V6474">
        <v>0</v>
      </c>
      <c r="W6474">
        <v>0</v>
      </c>
      <c r="X6474">
        <v>203.96571415977098</v>
      </c>
      <c r="Y6474">
        <v>3.1339982253679395</v>
      </c>
      <c r="Z6474">
        <v>1.7335250309125401</v>
      </c>
      <c r="AA6474">
        <v>44.206352233054375</v>
      </c>
      <c r="AB6474">
        <v>51.412211540528624</v>
      </c>
      <c r="AC6474">
        <v>110.13014358371959</v>
      </c>
      <c r="AD6474">
        <v>0</v>
      </c>
      <c r="AE6474">
        <v>414.58194477335405</v>
      </c>
    </row>
    <row r="6475" spans="1:31" x14ac:dyDescent="0.3">
      <c r="A6475">
        <v>2462947</v>
      </c>
      <c r="B6475">
        <v>1</v>
      </c>
      <c r="C6475" t="s">
        <v>80</v>
      </c>
      <c r="D6475" t="s">
        <v>110</v>
      </c>
      <c r="E6475" t="s">
        <v>173</v>
      </c>
      <c r="F6475" t="s">
        <v>18645</v>
      </c>
      <c r="G6475" t="s">
        <v>239</v>
      </c>
      <c r="H6475" t="s">
        <v>144</v>
      </c>
      <c r="I6475" t="s">
        <v>136</v>
      </c>
      <c r="J6475" t="s">
        <v>137</v>
      </c>
      <c r="K6475" t="s">
        <v>138</v>
      </c>
      <c r="L6475" t="s">
        <v>18646</v>
      </c>
      <c r="M6475" t="s">
        <v>18647</v>
      </c>
      <c r="N6475">
        <v>2.0152777770000001</v>
      </c>
      <c r="O6475">
        <v>0</v>
      </c>
      <c r="P6475">
        <v>1</v>
      </c>
      <c r="Q6475">
        <v>0</v>
      </c>
      <c r="R6475">
        <v>0</v>
      </c>
      <c r="S6475">
        <v>0</v>
      </c>
      <c r="T6475">
        <v>0</v>
      </c>
      <c r="U6475">
        <v>0</v>
      </c>
      <c r="V6475">
        <v>0</v>
      </c>
      <c r="W6475">
        <v>0</v>
      </c>
      <c r="X6475">
        <v>1.2693119589576582</v>
      </c>
      <c r="Y6475">
        <v>0</v>
      </c>
      <c r="Z6475">
        <v>0</v>
      </c>
      <c r="AA6475">
        <v>0</v>
      </c>
      <c r="AB6475">
        <v>0</v>
      </c>
      <c r="AC6475">
        <v>0</v>
      </c>
      <c r="AD6475">
        <v>0</v>
      </c>
      <c r="AE6475">
        <v>1.2693119589576582</v>
      </c>
    </row>
    <row r="6476" spans="1:31" x14ac:dyDescent="0.3">
      <c r="A6476">
        <v>2463139</v>
      </c>
      <c r="B6476">
        <v>1</v>
      </c>
      <c r="C6476" t="s">
        <v>80</v>
      </c>
      <c r="D6476" t="s">
        <v>103</v>
      </c>
      <c r="E6476" t="s">
        <v>147</v>
      </c>
      <c r="F6476" t="s">
        <v>18648</v>
      </c>
      <c r="G6476" t="s">
        <v>2861</v>
      </c>
      <c r="H6476" t="s">
        <v>135</v>
      </c>
      <c r="I6476" t="s">
        <v>136</v>
      </c>
      <c r="J6476" t="s">
        <v>137</v>
      </c>
      <c r="K6476" t="s">
        <v>138</v>
      </c>
      <c r="L6476" t="s">
        <v>18649</v>
      </c>
      <c r="M6476" t="s">
        <v>18650</v>
      </c>
      <c r="N6476">
        <v>2.8788888880000001</v>
      </c>
      <c r="O6476">
        <v>0</v>
      </c>
      <c r="P6476">
        <v>0</v>
      </c>
      <c r="Q6476">
        <v>0</v>
      </c>
      <c r="R6476">
        <v>0</v>
      </c>
      <c r="S6476">
        <v>1</v>
      </c>
      <c r="T6476">
        <v>1</v>
      </c>
      <c r="U6476">
        <v>0</v>
      </c>
      <c r="V6476">
        <v>0</v>
      </c>
      <c r="W6476">
        <v>0</v>
      </c>
      <c r="X6476">
        <v>0</v>
      </c>
      <c r="Y6476">
        <v>0</v>
      </c>
      <c r="Z6476">
        <v>0</v>
      </c>
      <c r="AA6476">
        <v>110.4142027100109</v>
      </c>
      <c r="AB6476">
        <v>0</v>
      </c>
      <c r="AC6476">
        <v>0</v>
      </c>
      <c r="AD6476">
        <v>0</v>
      </c>
      <c r="AE6476">
        <v>110.4142027100109</v>
      </c>
    </row>
    <row r="6477" spans="1:31" x14ac:dyDescent="0.3">
      <c r="A6477">
        <v>2463385</v>
      </c>
      <c r="B6477">
        <v>1</v>
      </c>
      <c r="C6477" t="s">
        <v>81</v>
      </c>
      <c r="D6477" t="s">
        <v>112</v>
      </c>
      <c r="E6477" t="s">
        <v>169</v>
      </c>
      <c r="F6477" t="s">
        <v>3234</v>
      </c>
      <c r="G6477" t="s">
        <v>149</v>
      </c>
      <c r="H6477" t="s">
        <v>135</v>
      </c>
      <c r="I6477" t="s">
        <v>660</v>
      </c>
      <c r="J6477" t="s">
        <v>137</v>
      </c>
      <c r="K6477" t="s">
        <v>138</v>
      </c>
      <c r="L6477" t="s">
        <v>18651</v>
      </c>
      <c r="M6477" t="s">
        <v>18652</v>
      </c>
      <c r="N6477">
        <v>2.9166666000000001E-2</v>
      </c>
      <c r="O6477">
        <v>0</v>
      </c>
      <c r="P6477">
        <v>439</v>
      </c>
      <c r="Q6477">
        <v>0</v>
      </c>
      <c r="R6477">
        <v>57</v>
      </c>
      <c r="S6477">
        <v>6</v>
      </c>
      <c r="T6477">
        <v>68</v>
      </c>
      <c r="U6477">
        <v>3</v>
      </c>
      <c r="V6477">
        <v>0</v>
      </c>
      <c r="W6477">
        <v>0</v>
      </c>
      <c r="X6477">
        <v>3.258543555878644</v>
      </c>
      <c r="Y6477">
        <v>0</v>
      </c>
      <c r="Z6477">
        <v>0.4277443191676446</v>
      </c>
      <c r="AA6477">
        <v>3.5827476528046454</v>
      </c>
      <c r="AB6477">
        <v>1.3067483960069266</v>
      </c>
      <c r="AC6477">
        <v>2.0896097227523676</v>
      </c>
      <c r="AD6477">
        <v>0</v>
      </c>
      <c r="AE6477">
        <v>10.665393646610227</v>
      </c>
    </row>
    <row r="6478" spans="1:31" x14ac:dyDescent="0.3">
      <c r="A6478">
        <v>2463345</v>
      </c>
      <c r="B6478">
        <v>1</v>
      </c>
      <c r="C6478" t="s">
        <v>80</v>
      </c>
      <c r="D6478" t="s">
        <v>101</v>
      </c>
      <c r="E6478" t="s">
        <v>173</v>
      </c>
      <c r="F6478" t="s">
        <v>18653</v>
      </c>
      <c r="G6478" t="s">
        <v>461</v>
      </c>
      <c r="H6478" t="s">
        <v>144</v>
      </c>
      <c r="I6478" t="s">
        <v>136</v>
      </c>
      <c r="J6478" t="s">
        <v>137</v>
      </c>
      <c r="K6478" t="s">
        <v>138</v>
      </c>
      <c r="L6478" t="s">
        <v>18654</v>
      </c>
      <c r="M6478" t="s">
        <v>18655</v>
      </c>
      <c r="N6478">
        <v>3.3824999999999998</v>
      </c>
      <c r="O6478">
        <v>0</v>
      </c>
      <c r="P6478">
        <v>16</v>
      </c>
      <c r="Q6478">
        <v>0</v>
      </c>
      <c r="R6478">
        <v>0</v>
      </c>
      <c r="S6478">
        <v>0</v>
      </c>
      <c r="T6478">
        <v>0</v>
      </c>
      <c r="U6478">
        <v>0</v>
      </c>
      <c r="V6478">
        <v>0</v>
      </c>
      <c r="W6478">
        <v>0</v>
      </c>
      <c r="X6478">
        <v>21.477945005352804</v>
      </c>
      <c r="Y6478">
        <v>0</v>
      </c>
      <c r="Z6478">
        <v>0</v>
      </c>
      <c r="AA6478">
        <v>0</v>
      </c>
      <c r="AB6478">
        <v>0</v>
      </c>
      <c r="AC6478">
        <v>0</v>
      </c>
      <c r="AD6478">
        <v>0</v>
      </c>
      <c r="AE6478">
        <v>21.477945005352804</v>
      </c>
    </row>
    <row r="6479" spans="1:31" x14ac:dyDescent="0.3">
      <c r="A6479">
        <v>2463322</v>
      </c>
      <c r="B6479">
        <v>1</v>
      </c>
      <c r="C6479" t="s">
        <v>80</v>
      </c>
      <c r="D6479" t="s">
        <v>105</v>
      </c>
      <c r="E6479" t="s">
        <v>182</v>
      </c>
      <c r="F6479" t="s">
        <v>18656</v>
      </c>
      <c r="G6479" t="s">
        <v>143</v>
      </c>
      <c r="H6479" t="s">
        <v>144</v>
      </c>
      <c r="I6479" t="s">
        <v>136</v>
      </c>
      <c r="J6479" t="s">
        <v>137</v>
      </c>
      <c r="K6479" t="s">
        <v>138</v>
      </c>
      <c r="L6479" t="s">
        <v>18657</v>
      </c>
      <c r="M6479" t="s">
        <v>18658</v>
      </c>
      <c r="N6479">
        <v>1.2016666659999999</v>
      </c>
      <c r="O6479">
        <v>0</v>
      </c>
      <c r="P6479">
        <v>44</v>
      </c>
      <c r="Q6479">
        <v>0</v>
      </c>
      <c r="R6479">
        <v>0</v>
      </c>
      <c r="S6479">
        <v>0</v>
      </c>
      <c r="T6479">
        <v>3</v>
      </c>
      <c r="U6479">
        <v>0</v>
      </c>
      <c r="V6479">
        <v>0</v>
      </c>
      <c r="W6479">
        <v>0</v>
      </c>
      <c r="X6479">
        <v>14.275683345169469</v>
      </c>
      <c r="Y6479">
        <v>0</v>
      </c>
      <c r="Z6479">
        <v>0</v>
      </c>
      <c r="AA6479">
        <v>0</v>
      </c>
      <c r="AB6479">
        <v>1.3587758242807932</v>
      </c>
      <c r="AC6479">
        <v>0</v>
      </c>
      <c r="AD6479">
        <v>0</v>
      </c>
      <c r="AE6479">
        <v>15.634459169450261</v>
      </c>
    </row>
    <row r="6480" spans="1:31" x14ac:dyDescent="0.3">
      <c r="A6480">
        <v>2463328</v>
      </c>
      <c r="B6480">
        <v>1</v>
      </c>
      <c r="C6480" t="s">
        <v>81</v>
      </c>
      <c r="D6480" t="s">
        <v>123</v>
      </c>
      <c r="E6480" t="s">
        <v>141</v>
      </c>
      <c r="F6480" t="s">
        <v>9459</v>
      </c>
      <c r="G6480" t="s">
        <v>156</v>
      </c>
      <c r="H6480" t="s">
        <v>144</v>
      </c>
      <c r="I6480" t="s">
        <v>136</v>
      </c>
      <c r="J6480" t="s">
        <v>137</v>
      </c>
      <c r="K6480" t="s">
        <v>138</v>
      </c>
      <c r="L6480" t="s">
        <v>18659</v>
      </c>
      <c r="M6480" t="s">
        <v>18660</v>
      </c>
      <c r="N6480">
        <v>0.66972222199999998</v>
      </c>
      <c r="O6480">
        <v>0</v>
      </c>
      <c r="P6480">
        <v>187</v>
      </c>
      <c r="Q6480">
        <v>0</v>
      </c>
      <c r="R6480">
        <v>0</v>
      </c>
      <c r="S6480">
        <v>0</v>
      </c>
      <c r="T6480">
        <v>2</v>
      </c>
      <c r="U6480">
        <v>0</v>
      </c>
      <c r="V6480">
        <v>0</v>
      </c>
      <c r="W6480">
        <v>0</v>
      </c>
      <c r="X6480">
        <v>33.864631822754205</v>
      </c>
      <c r="Y6480">
        <v>0</v>
      </c>
      <c r="Z6480">
        <v>0</v>
      </c>
      <c r="AA6480">
        <v>0</v>
      </c>
      <c r="AB6480">
        <v>1.1818209129916268</v>
      </c>
      <c r="AC6480">
        <v>0</v>
      </c>
      <c r="AD6480">
        <v>0</v>
      </c>
      <c r="AE6480">
        <v>35.046452735745831</v>
      </c>
    </row>
    <row r="6481" spans="1:31" x14ac:dyDescent="0.3">
      <c r="A6481">
        <v>2463471</v>
      </c>
      <c r="B6481">
        <v>1</v>
      </c>
      <c r="C6481" t="s">
        <v>80</v>
      </c>
      <c r="D6481" t="s">
        <v>90</v>
      </c>
      <c r="E6481" t="s">
        <v>147</v>
      </c>
      <c r="F6481" t="s">
        <v>18661</v>
      </c>
      <c r="G6481" t="s">
        <v>134</v>
      </c>
      <c r="H6481" t="s">
        <v>135</v>
      </c>
      <c r="I6481" t="s">
        <v>136</v>
      </c>
      <c r="J6481" t="s">
        <v>137</v>
      </c>
      <c r="K6481" t="s">
        <v>138</v>
      </c>
      <c r="L6481" t="s">
        <v>18662</v>
      </c>
      <c r="M6481" t="s">
        <v>18663</v>
      </c>
      <c r="N6481">
        <v>0.52555555499999995</v>
      </c>
      <c r="O6481">
        <v>0</v>
      </c>
      <c r="P6481">
        <v>1553</v>
      </c>
      <c r="Q6481">
        <v>0</v>
      </c>
      <c r="R6481">
        <v>0</v>
      </c>
      <c r="S6481">
        <v>0</v>
      </c>
      <c r="T6481">
        <v>152</v>
      </c>
      <c r="U6481">
        <v>0</v>
      </c>
      <c r="V6481">
        <v>0</v>
      </c>
      <c r="W6481">
        <v>0</v>
      </c>
      <c r="X6481">
        <v>332.55582858087757</v>
      </c>
      <c r="Y6481">
        <v>0</v>
      </c>
      <c r="Z6481">
        <v>0</v>
      </c>
      <c r="AA6481">
        <v>0</v>
      </c>
      <c r="AB6481">
        <v>37.974554595329437</v>
      </c>
      <c r="AC6481">
        <v>0</v>
      </c>
      <c r="AD6481">
        <v>0</v>
      </c>
      <c r="AE6481">
        <v>370.53038317620701</v>
      </c>
    </row>
    <row r="6482" spans="1:31" x14ac:dyDescent="0.3">
      <c r="A6482">
        <v>2463302</v>
      </c>
      <c r="B6482">
        <v>1</v>
      </c>
      <c r="C6482" t="s">
        <v>80</v>
      </c>
      <c r="D6482" t="s">
        <v>108</v>
      </c>
      <c r="E6482" t="s">
        <v>173</v>
      </c>
      <c r="F6482" t="s">
        <v>18664</v>
      </c>
      <c r="G6482" t="s">
        <v>175</v>
      </c>
      <c r="H6482" t="s">
        <v>144</v>
      </c>
      <c r="I6482" t="s">
        <v>136</v>
      </c>
      <c r="J6482" t="s">
        <v>137</v>
      </c>
      <c r="K6482" t="s">
        <v>138</v>
      </c>
      <c r="L6482" t="s">
        <v>18665</v>
      </c>
      <c r="M6482" t="s">
        <v>18666</v>
      </c>
      <c r="N6482">
        <v>2.8969444439999998</v>
      </c>
      <c r="O6482">
        <v>0</v>
      </c>
      <c r="P6482">
        <v>1</v>
      </c>
      <c r="Q6482">
        <v>0</v>
      </c>
      <c r="R6482">
        <v>0</v>
      </c>
      <c r="S6482">
        <v>0</v>
      </c>
      <c r="T6482">
        <v>0</v>
      </c>
      <c r="U6482">
        <v>0</v>
      </c>
      <c r="V6482">
        <v>0</v>
      </c>
      <c r="W6482">
        <v>0</v>
      </c>
      <c r="X6482">
        <v>0.18455676782779573</v>
      </c>
      <c r="Y6482">
        <v>0</v>
      </c>
      <c r="Z6482">
        <v>0</v>
      </c>
      <c r="AA6482">
        <v>0</v>
      </c>
      <c r="AB6482">
        <v>0</v>
      </c>
      <c r="AC6482">
        <v>0</v>
      </c>
      <c r="AD6482">
        <v>0</v>
      </c>
      <c r="AE6482">
        <v>0.18455676782779573</v>
      </c>
    </row>
    <row r="6483" spans="1:31" x14ac:dyDescent="0.3">
      <c r="A6483">
        <v>2463010</v>
      </c>
      <c r="B6483">
        <v>1</v>
      </c>
      <c r="C6483" t="s">
        <v>80</v>
      </c>
      <c r="D6483" t="s">
        <v>97</v>
      </c>
      <c r="E6483" t="s">
        <v>141</v>
      </c>
      <c r="F6483" t="s">
        <v>18667</v>
      </c>
      <c r="G6483" t="s">
        <v>143</v>
      </c>
      <c r="H6483" t="s">
        <v>144</v>
      </c>
      <c r="I6483" t="s">
        <v>136</v>
      </c>
      <c r="J6483" t="s">
        <v>137</v>
      </c>
      <c r="K6483" t="s">
        <v>138</v>
      </c>
      <c r="L6483" t="s">
        <v>18668</v>
      </c>
      <c r="M6483" t="s">
        <v>18669</v>
      </c>
      <c r="N6483">
        <v>0.83305555499999995</v>
      </c>
      <c r="O6483">
        <v>0</v>
      </c>
      <c r="P6483">
        <v>101</v>
      </c>
      <c r="Q6483">
        <v>0</v>
      </c>
      <c r="R6483">
        <v>1</v>
      </c>
      <c r="S6483">
        <v>0</v>
      </c>
      <c r="T6483">
        <v>3</v>
      </c>
      <c r="U6483">
        <v>0</v>
      </c>
      <c r="V6483">
        <v>0</v>
      </c>
      <c r="W6483">
        <v>0</v>
      </c>
      <c r="X6483">
        <v>34.182557490817295</v>
      </c>
      <c r="Y6483">
        <v>0</v>
      </c>
      <c r="Z6483">
        <v>1.0226591137079333</v>
      </c>
      <c r="AA6483">
        <v>0</v>
      </c>
      <c r="AB6483">
        <v>2.003783564952716</v>
      </c>
      <c r="AC6483">
        <v>0</v>
      </c>
      <c r="AD6483">
        <v>0</v>
      </c>
      <c r="AE6483">
        <v>37.209000169477946</v>
      </c>
    </row>
    <row r="6484" spans="1:31" x14ac:dyDescent="0.3">
      <c r="A6484">
        <v>2462867</v>
      </c>
      <c r="B6484">
        <v>1</v>
      </c>
      <c r="C6484" t="s">
        <v>80</v>
      </c>
      <c r="D6484" t="s">
        <v>82</v>
      </c>
      <c r="E6484" t="s">
        <v>182</v>
      </c>
      <c r="F6484" t="s">
        <v>18670</v>
      </c>
      <c r="G6484" t="s">
        <v>263</v>
      </c>
      <c r="H6484" t="s">
        <v>144</v>
      </c>
      <c r="I6484" t="s">
        <v>136</v>
      </c>
      <c r="J6484" t="s">
        <v>3</v>
      </c>
      <c r="K6484" t="s">
        <v>138</v>
      </c>
      <c r="L6484" t="s">
        <v>18671</v>
      </c>
      <c r="M6484" t="s">
        <v>18672</v>
      </c>
      <c r="N6484">
        <v>3.1816666659999999</v>
      </c>
      <c r="O6484">
        <v>0</v>
      </c>
      <c r="P6484">
        <v>0</v>
      </c>
      <c r="Q6484">
        <v>0</v>
      </c>
      <c r="R6484">
        <v>0</v>
      </c>
      <c r="S6484">
        <v>0</v>
      </c>
      <c r="T6484">
        <v>19</v>
      </c>
      <c r="U6484">
        <v>0</v>
      </c>
      <c r="V6484">
        <v>0</v>
      </c>
      <c r="W6484">
        <v>0</v>
      </c>
      <c r="X6484">
        <v>0</v>
      </c>
      <c r="Y6484">
        <v>0</v>
      </c>
      <c r="Z6484">
        <v>0</v>
      </c>
      <c r="AA6484">
        <v>0</v>
      </c>
      <c r="AB6484">
        <v>72.701439752084738</v>
      </c>
      <c r="AC6484">
        <v>0</v>
      </c>
      <c r="AD6484">
        <v>0</v>
      </c>
      <c r="AE6484">
        <v>72.701439752084738</v>
      </c>
    </row>
    <row r="6485" spans="1:31" x14ac:dyDescent="0.3">
      <c r="A6485">
        <v>2463365</v>
      </c>
      <c r="B6485">
        <v>1</v>
      </c>
      <c r="C6485" t="s">
        <v>80</v>
      </c>
      <c r="D6485" t="s">
        <v>90</v>
      </c>
      <c r="E6485" t="s">
        <v>173</v>
      </c>
      <c r="F6485" t="s">
        <v>18673</v>
      </c>
      <c r="G6485" t="s">
        <v>175</v>
      </c>
      <c r="H6485" t="s">
        <v>144</v>
      </c>
      <c r="I6485" t="s">
        <v>136</v>
      </c>
      <c r="J6485" t="s">
        <v>137</v>
      </c>
      <c r="K6485" t="s">
        <v>138</v>
      </c>
      <c r="L6485" t="s">
        <v>18674</v>
      </c>
      <c r="M6485" t="s">
        <v>18675</v>
      </c>
      <c r="N6485">
        <v>1.1530555549999999</v>
      </c>
      <c r="O6485">
        <v>0</v>
      </c>
      <c r="P6485">
        <v>1</v>
      </c>
      <c r="Q6485">
        <v>0</v>
      </c>
      <c r="R6485">
        <v>0</v>
      </c>
      <c r="S6485">
        <v>0</v>
      </c>
      <c r="T6485">
        <v>2</v>
      </c>
      <c r="U6485">
        <v>0</v>
      </c>
      <c r="V6485">
        <v>0</v>
      </c>
      <c r="W6485">
        <v>0</v>
      </c>
      <c r="X6485">
        <v>1.7032105155644248</v>
      </c>
      <c r="Y6485">
        <v>0</v>
      </c>
      <c r="Z6485">
        <v>0</v>
      </c>
      <c r="AA6485">
        <v>0</v>
      </c>
      <c r="AB6485">
        <v>2.9823269877508323</v>
      </c>
      <c r="AC6485">
        <v>0</v>
      </c>
      <c r="AD6485">
        <v>0</v>
      </c>
      <c r="AE6485">
        <v>4.6855375033152571</v>
      </c>
    </row>
    <row r="6486" spans="1:31" x14ac:dyDescent="0.3">
      <c r="A6486">
        <v>2463222</v>
      </c>
      <c r="B6486">
        <v>1</v>
      </c>
      <c r="C6486" t="s">
        <v>80</v>
      </c>
      <c r="D6486" t="s">
        <v>105</v>
      </c>
      <c r="E6486" t="s">
        <v>147</v>
      </c>
      <c r="F6486" t="s">
        <v>18676</v>
      </c>
      <c r="G6486" t="s">
        <v>528</v>
      </c>
      <c r="H6486" t="s">
        <v>135</v>
      </c>
      <c r="I6486" t="s">
        <v>136</v>
      </c>
      <c r="J6486" t="s">
        <v>137</v>
      </c>
      <c r="K6486" t="s">
        <v>138</v>
      </c>
      <c r="L6486" t="s">
        <v>18545</v>
      </c>
      <c r="M6486" t="s">
        <v>18677</v>
      </c>
      <c r="N6486">
        <v>1.733333333</v>
      </c>
      <c r="O6486">
        <v>0</v>
      </c>
      <c r="P6486">
        <v>468</v>
      </c>
      <c r="Q6486">
        <v>0</v>
      </c>
      <c r="R6486">
        <v>0</v>
      </c>
      <c r="S6486">
        <v>0</v>
      </c>
      <c r="T6486">
        <v>29</v>
      </c>
      <c r="U6486">
        <v>0</v>
      </c>
      <c r="V6486">
        <v>0</v>
      </c>
      <c r="W6486">
        <v>0</v>
      </c>
      <c r="X6486">
        <v>221.81298695298955</v>
      </c>
      <c r="Y6486">
        <v>0</v>
      </c>
      <c r="Z6486">
        <v>0</v>
      </c>
      <c r="AA6486">
        <v>0</v>
      </c>
      <c r="AB6486">
        <v>116.40226210763514</v>
      </c>
      <c r="AC6486">
        <v>0</v>
      </c>
      <c r="AD6486">
        <v>0</v>
      </c>
      <c r="AE6486">
        <v>338.21524906062467</v>
      </c>
    </row>
    <row r="6487" spans="1:31" x14ac:dyDescent="0.3">
      <c r="A6487">
        <v>2462973</v>
      </c>
      <c r="B6487">
        <v>1</v>
      </c>
      <c r="C6487" t="s">
        <v>80</v>
      </c>
      <c r="D6487" t="s">
        <v>100</v>
      </c>
      <c r="E6487" t="s">
        <v>169</v>
      </c>
      <c r="F6487" t="s">
        <v>18678</v>
      </c>
      <c r="G6487" t="s">
        <v>149</v>
      </c>
      <c r="H6487" t="s">
        <v>135</v>
      </c>
      <c r="I6487" t="s">
        <v>136</v>
      </c>
      <c r="J6487" t="s">
        <v>137</v>
      </c>
      <c r="K6487" t="s">
        <v>138</v>
      </c>
      <c r="L6487" t="s">
        <v>18679</v>
      </c>
      <c r="M6487" t="s">
        <v>18680</v>
      </c>
      <c r="N6487">
        <v>0.42499999999999999</v>
      </c>
      <c r="O6487">
        <v>0</v>
      </c>
      <c r="P6487">
        <v>16</v>
      </c>
      <c r="Q6487">
        <v>0</v>
      </c>
      <c r="R6487">
        <v>5</v>
      </c>
      <c r="S6487">
        <v>1</v>
      </c>
      <c r="T6487">
        <v>17</v>
      </c>
      <c r="U6487">
        <v>0</v>
      </c>
      <c r="V6487">
        <v>0</v>
      </c>
      <c r="W6487">
        <v>0</v>
      </c>
      <c r="X6487">
        <v>3.593894317162194</v>
      </c>
      <c r="Y6487">
        <v>0</v>
      </c>
      <c r="Z6487">
        <v>0.43290160674148537</v>
      </c>
      <c r="AA6487">
        <v>19.467304586334276</v>
      </c>
      <c r="AB6487">
        <v>6.8512269408265496</v>
      </c>
      <c r="AC6487">
        <v>0</v>
      </c>
      <c r="AD6487">
        <v>0</v>
      </c>
      <c r="AE6487">
        <v>30.345327451064506</v>
      </c>
    </row>
    <row r="6488" spans="1:31" x14ac:dyDescent="0.3">
      <c r="A6488">
        <v>2462979</v>
      </c>
      <c r="B6488">
        <v>1</v>
      </c>
      <c r="C6488" t="s">
        <v>80</v>
      </c>
      <c r="D6488" t="s">
        <v>101</v>
      </c>
      <c r="E6488" t="s">
        <v>159</v>
      </c>
      <c r="F6488" t="s">
        <v>18681</v>
      </c>
      <c r="G6488" t="s">
        <v>226</v>
      </c>
      <c r="H6488" t="s">
        <v>144</v>
      </c>
      <c r="I6488" t="s">
        <v>136</v>
      </c>
      <c r="J6488" t="s">
        <v>137</v>
      </c>
      <c r="K6488" t="s">
        <v>162</v>
      </c>
      <c r="L6488" t="s">
        <v>18682</v>
      </c>
      <c r="M6488" t="s">
        <v>18683</v>
      </c>
      <c r="N6488">
        <v>0.82444444400000005</v>
      </c>
      <c r="O6488">
        <v>0</v>
      </c>
      <c r="P6488">
        <v>38</v>
      </c>
      <c r="Q6488">
        <v>0</v>
      </c>
      <c r="R6488">
        <v>0</v>
      </c>
      <c r="S6488">
        <v>0</v>
      </c>
      <c r="T6488">
        <v>0</v>
      </c>
      <c r="U6488">
        <v>0</v>
      </c>
      <c r="V6488">
        <v>0</v>
      </c>
      <c r="W6488">
        <v>0</v>
      </c>
      <c r="X6488">
        <v>7.0677850952136909</v>
      </c>
      <c r="Y6488">
        <v>0</v>
      </c>
      <c r="Z6488">
        <v>0</v>
      </c>
      <c r="AA6488">
        <v>0</v>
      </c>
      <c r="AB6488">
        <v>0</v>
      </c>
      <c r="AC6488">
        <v>0</v>
      </c>
      <c r="AD6488">
        <v>0</v>
      </c>
      <c r="AE6488">
        <v>7.0677850952136909</v>
      </c>
    </row>
    <row r="6489" spans="1:31" x14ac:dyDescent="0.3">
      <c r="A6489">
        <v>2462956</v>
      </c>
      <c r="B6489">
        <v>1</v>
      </c>
      <c r="C6489" t="s">
        <v>80</v>
      </c>
      <c r="D6489" t="s">
        <v>103</v>
      </c>
      <c r="E6489" t="s">
        <v>169</v>
      </c>
      <c r="F6489" t="s">
        <v>18684</v>
      </c>
      <c r="G6489" t="s">
        <v>149</v>
      </c>
      <c r="H6489" t="s">
        <v>135</v>
      </c>
      <c r="I6489" t="s">
        <v>136</v>
      </c>
      <c r="J6489" t="s">
        <v>137</v>
      </c>
      <c r="K6489" t="s">
        <v>138</v>
      </c>
      <c r="L6489" t="s">
        <v>18685</v>
      </c>
      <c r="M6489" t="s">
        <v>18686</v>
      </c>
      <c r="N6489">
        <v>0.78527777700000001</v>
      </c>
      <c r="O6489">
        <v>0</v>
      </c>
      <c r="P6489">
        <v>5609</v>
      </c>
      <c r="Q6489">
        <v>12</v>
      </c>
      <c r="R6489">
        <v>61</v>
      </c>
      <c r="S6489">
        <v>48</v>
      </c>
      <c r="T6489">
        <v>544</v>
      </c>
      <c r="U6489">
        <v>67</v>
      </c>
      <c r="V6489">
        <v>11</v>
      </c>
      <c r="W6489">
        <v>0</v>
      </c>
      <c r="X6489">
        <v>1313.2374287031735</v>
      </c>
      <c r="Y6489">
        <v>7.8925865505802753</v>
      </c>
      <c r="Z6489">
        <v>24.001209348590677</v>
      </c>
      <c r="AA6489">
        <v>923.37057027838387</v>
      </c>
      <c r="AB6489">
        <v>780.8442342031675</v>
      </c>
      <c r="AC6489">
        <v>7171.7503287336385</v>
      </c>
      <c r="AD6489">
        <v>422.0185862235839</v>
      </c>
      <c r="AE6489">
        <v>10643.114944041117</v>
      </c>
    </row>
    <row r="6490" spans="1:31" x14ac:dyDescent="0.3">
      <c r="A6490">
        <v>2462833</v>
      </c>
      <c r="B6490">
        <v>1</v>
      </c>
      <c r="C6490" t="s">
        <v>81</v>
      </c>
      <c r="D6490" t="s">
        <v>120</v>
      </c>
      <c r="E6490" t="s">
        <v>147</v>
      </c>
      <c r="F6490" t="s">
        <v>18687</v>
      </c>
      <c r="G6490" t="s">
        <v>353</v>
      </c>
      <c r="H6490" t="s">
        <v>135</v>
      </c>
      <c r="I6490" t="s">
        <v>136</v>
      </c>
      <c r="J6490" t="s">
        <v>137</v>
      </c>
      <c r="K6490" t="s">
        <v>138</v>
      </c>
      <c r="L6490" t="s">
        <v>18688</v>
      </c>
      <c r="M6490" t="s">
        <v>18689</v>
      </c>
      <c r="N6490">
        <v>1.027222222</v>
      </c>
      <c r="O6490">
        <v>0</v>
      </c>
      <c r="P6490">
        <v>0</v>
      </c>
      <c r="Q6490">
        <v>0</v>
      </c>
      <c r="R6490">
        <v>0</v>
      </c>
      <c r="S6490">
        <v>2</v>
      </c>
      <c r="T6490">
        <v>0</v>
      </c>
      <c r="U6490">
        <v>0</v>
      </c>
      <c r="V6490">
        <v>0</v>
      </c>
      <c r="W6490">
        <v>0</v>
      </c>
      <c r="X6490">
        <v>0</v>
      </c>
      <c r="Y6490">
        <v>0</v>
      </c>
      <c r="Z6490">
        <v>0</v>
      </c>
      <c r="AA6490">
        <v>6.3410392768116379</v>
      </c>
      <c r="AB6490">
        <v>0</v>
      </c>
      <c r="AC6490">
        <v>0</v>
      </c>
      <c r="AD6490">
        <v>0</v>
      </c>
      <c r="AE6490">
        <v>6.3410392768116379</v>
      </c>
    </row>
    <row r="6491" spans="1:31" x14ac:dyDescent="0.3">
      <c r="A6491">
        <v>2462939</v>
      </c>
      <c r="B6491">
        <v>1</v>
      </c>
      <c r="C6491" t="s">
        <v>80</v>
      </c>
      <c r="D6491" t="s">
        <v>85</v>
      </c>
      <c r="E6491" t="s">
        <v>173</v>
      </c>
      <c r="F6491" t="s">
        <v>18690</v>
      </c>
      <c r="G6491" t="s">
        <v>179</v>
      </c>
      <c r="H6491" t="s">
        <v>144</v>
      </c>
      <c r="I6491" t="s">
        <v>136</v>
      </c>
      <c r="J6491" t="s">
        <v>137</v>
      </c>
      <c r="K6491" t="s">
        <v>138</v>
      </c>
      <c r="L6491" t="s">
        <v>18691</v>
      </c>
      <c r="M6491" t="s">
        <v>18692</v>
      </c>
      <c r="N6491">
        <v>2.323611111</v>
      </c>
      <c r="O6491">
        <v>0</v>
      </c>
      <c r="P6491">
        <v>16</v>
      </c>
      <c r="Q6491">
        <v>0</v>
      </c>
      <c r="R6491">
        <v>0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17.89586865010498</v>
      </c>
      <c r="Y6491">
        <v>0</v>
      </c>
      <c r="Z6491">
        <v>0</v>
      </c>
      <c r="AA6491">
        <v>0</v>
      </c>
      <c r="AB6491">
        <v>0</v>
      </c>
      <c r="AC6491">
        <v>0</v>
      </c>
      <c r="AD6491">
        <v>0</v>
      </c>
      <c r="AE6491">
        <v>17.89586865010498</v>
      </c>
    </row>
    <row r="6492" spans="1:31" x14ac:dyDescent="0.3">
      <c r="A6492">
        <v>2463248</v>
      </c>
      <c r="B6492">
        <v>1</v>
      </c>
      <c r="C6492" t="s">
        <v>80</v>
      </c>
      <c r="D6492" t="s">
        <v>93</v>
      </c>
      <c r="E6492" t="s">
        <v>173</v>
      </c>
      <c r="F6492" t="s">
        <v>18693</v>
      </c>
      <c r="G6492" t="s">
        <v>219</v>
      </c>
      <c r="H6492" t="s">
        <v>144</v>
      </c>
      <c r="I6492" t="s">
        <v>136</v>
      </c>
      <c r="J6492" t="s">
        <v>3</v>
      </c>
      <c r="K6492" t="s">
        <v>138</v>
      </c>
      <c r="L6492" t="s">
        <v>18694</v>
      </c>
      <c r="M6492" t="s">
        <v>18695</v>
      </c>
      <c r="N6492">
        <v>5.8730555549999997</v>
      </c>
      <c r="O6492">
        <v>0</v>
      </c>
      <c r="P6492">
        <v>9</v>
      </c>
      <c r="Q6492">
        <v>0</v>
      </c>
      <c r="R6492">
        <v>0</v>
      </c>
      <c r="S6492">
        <v>0</v>
      </c>
      <c r="T6492">
        <v>0</v>
      </c>
      <c r="U6492">
        <v>0</v>
      </c>
      <c r="V6492">
        <v>0</v>
      </c>
      <c r="W6492">
        <v>0</v>
      </c>
      <c r="X6492">
        <v>13.917719418318489</v>
      </c>
      <c r="Y6492">
        <v>0</v>
      </c>
      <c r="Z6492">
        <v>0</v>
      </c>
      <c r="AA6492">
        <v>0</v>
      </c>
      <c r="AB6492">
        <v>0</v>
      </c>
      <c r="AC6492">
        <v>0</v>
      </c>
      <c r="AD6492">
        <v>0</v>
      </c>
      <c r="AE6492">
        <v>13.917719418318489</v>
      </c>
    </row>
    <row r="6493" spans="1:31" x14ac:dyDescent="0.3">
      <c r="A6493">
        <v>2463294</v>
      </c>
      <c r="B6493">
        <v>1</v>
      </c>
      <c r="C6493" t="s">
        <v>80</v>
      </c>
      <c r="D6493" t="s">
        <v>84</v>
      </c>
      <c r="E6493" t="s">
        <v>159</v>
      </c>
      <c r="F6493" t="s">
        <v>13965</v>
      </c>
      <c r="G6493" t="s">
        <v>143</v>
      </c>
      <c r="H6493" t="s">
        <v>144</v>
      </c>
      <c r="I6493" t="s">
        <v>136</v>
      </c>
      <c r="J6493" t="s">
        <v>137</v>
      </c>
      <c r="K6493" t="s">
        <v>138</v>
      </c>
      <c r="L6493" t="s">
        <v>18696</v>
      </c>
      <c r="M6493" t="s">
        <v>18697</v>
      </c>
      <c r="N6493">
        <v>0.93861111100000005</v>
      </c>
      <c r="O6493">
        <v>0</v>
      </c>
      <c r="P6493">
        <v>43</v>
      </c>
      <c r="Q6493">
        <v>0</v>
      </c>
      <c r="R6493">
        <v>0</v>
      </c>
      <c r="S6493">
        <v>0</v>
      </c>
      <c r="T6493">
        <v>71</v>
      </c>
      <c r="U6493">
        <v>0</v>
      </c>
      <c r="V6493">
        <v>2</v>
      </c>
      <c r="W6493">
        <v>0</v>
      </c>
      <c r="X6493">
        <v>23.344972377350796</v>
      </c>
      <c r="Y6493">
        <v>0</v>
      </c>
      <c r="Z6493">
        <v>0</v>
      </c>
      <c r="AA6493">
        <v>0</v>
      </c>
      <c r="AB6493">
        <v>169.35078003898846</v>
      </c>
      <c r="AC6493">
        <v>0</v>
      </c>
      <c r="AD6493">
        <v>210.26761735776793</v>
      </c>
      <c r="AE6493">
        <v>402.96336977410715</v>
      </c>
    </row>
    <row r="6494" spans="1:31" x14ac:dyDescent="0.3">
      <c r="A6494">
        <v>2463434</v>
      </c>
      <c r="B6494">
        <v>1</v>
      </c>
      <c r="C6494" t="s">
        <v>80</v>
      </c>
      <c r="D6494" t="s">
        <v>90</v>
      </c>
      <c r="E6494" t="s">
        <v>141</v>
      </c>
      <c r="F6494" t="s">
        <v>18698</v>
      </c>
      <c r="G6494" t="s">
        <v>410</v>
      </c>
      <c r="H6494" t="s">
        <v>144</v>
      </c>
      <c r="I6494" t="s">
        <v>136</v>
      </c>
      <c r="J6494" t="s">
        <v>137</v>
      </c>
      <c r="K6494" t="s">
        <v>138</v>
      </c>
      <c r="L6494" t="s">
        <v>18699</v>
      </c>
      <c r="M6494" t="s">
        <v>18700</v>
      </c>
      <c r="N6494">
        <v>7.0263888879999996</v>
      </c>
      <c r="O6494">
        <v>0</v>
      </c>
      <c r="P6494">
        <v>75</v>
      </c>
      <c r="Q6494">
        <v>0</v>
      </c>
      <c r="R6494">
        <v>0</v>
      </c>
      <c r="S6494">
        <v>0</v>
      </c>
      <c r="T6494">
        <v>12</v>
      </c>
      <c r="U6494">
        <v>0</v>
      </c>
      <c r="V6494">
        <v>0</v>
      </c>
      <c r="W6494">
        <v>0</v>
      </c>
      <c r="X6494">
        <v>219.35475810321395</v>
      </c>
      <c r="Y6494">
        <v>0</v>
      </c>
      <c r="Z6494">
        <v>0</v>
      </c>
      <c r="AA6494">
        <v>0</v>
      </c>
      <c r="AB6494">
        <v>88.533212059752174</v>
      </c>
      <c r="AC6494">
        <v>0</v>
      </c>
      <c r="AD6494">
        <v>0</v>
      </c>
      <c r="AE6494">
        <v>307.8879701629661</v>
      </c>
    </row>
    <row r="6495" spans="1:31" x14ac:dyDescent="0.3">
      <c r="A6495">
        <v>2463334</v>
      </c>
      <c r="B6495">
        <v>1</v>
      </c>
      <c r="C6495" t="s">
        <v>80</v>
      </c>
      <c r="D6495" t="s">
        <v>93</v>
      </c>
      <c r="E6495" t="s">
        <v>141</v>
      </c>
      <c r="F6495" t="s">
        <v>18701</v>
      </c>
      <c r="G6495" t="s">
        <v>200</v>
      </c>
      <c r="H6495" t="s">
        <v>144</v>
      </c>
      <c r="I6495" t="s">
        <v>136</v>
      </c>
      <c r="J6495" t="s">
        <v>137</v>
      </c>
      <c r="K6495" t="s">
        <v>138</v>
      </c>
      <c r="L6495" t="s">
        <v>18702</v>
      </c>
      <c r="M6495" t="s">
        <v>18703</v>
      </c>
      <c r="N6495">
        <v>6.0758333330000003</v>
      </c>
      <c r="O6495">
        <v>0</v>
      </c>
      <c r="P6495">
        <v>56</v>
      </c>
      <c r="Q6495">
        <v>0</v>
      </c>
      <c r="R6495">
        <v>8</v>
      </c>
      <c r="S6495">
        <v>0</v>
      </c>
      <c r="T6495">
        <v>10</v>
      </c>
      <c r="U6495">
        <v>0</v>
      </c>
      <c r="V6495">
        <v>0</v>
      </c>
      <c r="W6495">
        <v>0</v>
      </c>
      <c r="X6495">
        <v>22.865633705701772</v>
      </c>
      <c r="Y6495">
        <v>0</v>
      </c>
      <c r="Z6495">
        <v>2.7824902241115703</v>
      </c>
      <c r="AA6495">
        <v>0</v>
      </c>
      <c r="AB6495">
        <v>18.388477084813481</v>
      </c>
      <c r="AC6495">
        <v>0</v>
      </c>
      <c r="AD6495">
        <v>0</v>
      </c>
      <c r="AE6495">
        <v>44.036601014626825</v>
      </c>
    </row>
    <row r="6496" spans="1:31" x14ac:dyDescent="0.3">
      <c r="A6496">
        <v>2463142</v>
      </c>
      <c r="B6496">
        <v>1</v>
      </c>
      <c r="C6496" t="s">
        <v>81</v>
      </c>
      <c r="D6496" t="s">
        <v>112</v>
      </c>
      <c r="E6496" t="s">
        <v>169</v>
      </c>
      <c r="F6496" t="s">
        <v>7308</v>
      </c>
      <c r="G6496" t="s">
        <v>149</v>
      </c>
      <c r="H6496" t="s">
        <v>135</v>
      </c>
      <c r="I6496" t="s">
        <v>136</v>
      </c>
      <c r="J6496" t="s">
        <v>137</v>
      </c>
      <c r="K6496" t="s">
        <v>138</v>
      </c>
      <c r="L6496" t="s">
        <v>18704</v>
      </c>
      <c r="M6496" t="s">
        <v>18705</v>
      </c>
      <c r="N6496">
        <v>0.150277777</v>
      </c>
      <c r="O6496">
        <v>1</v>
      </c>
      <c r="P6496">
        <v>0</v>
      </c>
      <c r="Q6496">
        <v>92</v>
      </c>
      <c r="R6496">
        <v>23</v>
      </c>
      <c r="S6496">
        <v>5</v>
      </c>
      <c r="T6496">
        <v>0</v>
      </c>
      <c r="U6496">
        <v>1</v>
      </c>
      <c r="V6496">
        <v>0</v>
      </c>
      <c r="W6496">
        <v>3.85959936989375E-2</v>
      </c>
      <c r="X6496">
        <v>0</v>
      </c>
      <c r="Y6496">
        <v>5.6652883147453643</v>
      </c>
      <c r="Z6496">
        <v>0.49461181815231436</v>
      </c>
      <c r="AA6496">
        <v>2.4572011824567799</v>
      </c>
      <c r="AB6496">
        <v>0</v>
      </c>
      <c r="AC6496">
        <v>1.0158772133902798</v>
      </c>
      <c r="AD6496">
        <v>0</v>
      </c>
      <c r="AE6496">
        <v>9.6715745224436755</v>
      </c>
    </row>
    <row r="6497" spans="1:31" x14ac:dyDescent="0.3">
      <c r="A6497">
        <v>2462899</v>
      </c>
      <c r="B6497">
        <v>1</v>
      </c>
      <c r="C6497" t="s">
        <v>80</v>
      </c>
      <c r="D6497" t="s">
        <v>85</v>
      </c>
      <c r="E6497" t="s">
        <v>147</v>
      </c>
      <c r="F6497" t="s">
        <v>18706</v>
      </c>
      <c r="G6497" t="s">
        <v>528</v>
      </c>
      <c r="H6497" t="s">
        <v>135</v>
      </c>
      <c r="I6497" t="s">
        <v>136</v>
      </c>
      <c r="J6497" t="s">
        <v>137</v>
      </c>
      <c r="K6497" t="s">
        <v>138</v>
      </c>
      <c r="L6497" t="s">
        <v>18707</v>
      </c>
      <c r="M6497" t="s">
        <v>18708</v>
      </c>
      <c r="N6497">
        <v>0.95250000000000001</v>
      </c>
      <c r="O6497">
        <v>0</v>
      </c>
      <c r="P6497">
        <v>227</v>
      </c>
      <c r="Q6497">
        <v>0</v>
      </c>
      <c r="R6497">
        <v>0</v>
      </c>
      <c r="S6497">
        <v>0</v>
      </c>
      <c r="T6497">
        <v>1</v>
      </c>
      <c r="U6497">
        <v>0</v>
      </c>
      <c r="V6497">
        <v>0</v>
      </c>
      <c r="W6497">
        <v>0</v>
      </c>
      <c r="X6497">
        <v>67.076829290497713</v>
      </c>
      <c r="Y6497">
        <v>0</v>
      </c>
      <c r="Z6497">
        <v>0</v>
      </c>
      <c r="AA6497">
        <v>0</v>
      </c>
      <c r="AB6497">
        <v>2.5222774453800128</v>
      </c>
      <c r="AC6497">
        <v>0</v>
      </c>
      <c r="AD6497">
        <v>0</v>
      </c>
      <c r="AE6497">
        <v>69.599106735877726</v>
      </c>
    </row>
    <row r="6498" spans="1:31" x14ac:dyDescent="0.3">
      <c r="A6498">
        <v>2463062</v>
      </c>
      <c r="B6498">
        <v>1</v>
      </c>
      <c r="C6498" t="s">
        <v>81</v>
      </c>
      <c r="D6498" t="s">
        <v>128</v>
      </c>
      <c r="E6498" t="s">
        <v>169</v>
      </c>
      <c r="F6498" t="s">
        <v>18709</v>
      </c>
      <c r="G6498" t="s">
        <v>226</v>
      </c>
      <c r="H6498" t="s">
        <v>135</v>
      </c>
      <c r="I6498" t="s">
        <v>136</v>
      </c>
      <c r="J6498" t="s">
        <v>137</v>
      </c>
      <c r="K6498" t="s">
        <v>162</v>
      </c>
      <c r="L6498" t="s">
        <v>18710</v>
      </c>
      <c r="M6498" t="s">
        <v>18711</v>
      </c>
      <c r="N6498">
        <v>3.5127777770000002</v>
      </c>
      <c r="O6498">
        <v>0</v>
      </c>
      <c r="P6498">
        <v>8</v>
      </c>
      <c r="Q6498">
        <v>0</v>
      </c>
      <c r="R6498">
        <v>0</v>
      </c>
      <c r="S6498">
        <v>0</v>
      </c>
      <c r="T6498">
        <v>0</v>
      </c>
      <c r="U6498">
        <v>1</v>
      </c>
      <c r="V6498">
        <v>0</v>
      </c>
      <c r="W6498">
        <v>0</v>
      </c>
      <c r="X6498">
        <v>6.729122841533437</v>
      </c>
      <c r="Y6498">
        <v>0</v>
      </c>
      <c r="Z6498">
        <v>0</v>
      </c>
      <c r="AA6498">
        <v>0</v>
      </c>
      <c r="AB6498">
        <v>0</v>
      </c>
      <c r="AC6498">
        <v>592.81134562731904</v>
      </c>
      <c r="AD6498">
        <v>0</v>
      </c>
      <c r="AE6498">
        <v>599.54046846885251</v>
      </c>
    </row>
    <row r="6499" spans="1:31" x14ac:dyDescent="0.3">
      <c r="A6499">
        <v>2462876</v>
      </c>
      <c r="B6499">
        <v>1</v>
      </c>
      <c r="C6499" t="s">
        <v>80</v>
      </c>
      <c r="D6499" t="s">
        <v>105</v>
      </c>
      <c r="E6499" t="s">
        <v>147</v>
      </c>
      <c r="F6499" t="s">
        <v>18712</v>
      </c>
      <c r="G6499" t="s">
        <v>161</v>
      </c>
      <c r="H6499" t="s">
        <v>135</v>
      </c>
      <c r="I6499" t="s">
        <v>136</v>
      </c>
      <c r="J6499" t="s">
        <v>137</v>
      </c>
      <c r="K6499" t="s">
        <v>162</v>
      </c>
      <c r="L6499" t="s">
        <v>18713</v>
      </c>
      <c r="M6499" t="s">
        <v>18714</v>
      </c>
      <c r="N6499">
        <v>7.7549999999999999</v>
      </c>
      <c r="O6499">
        <v>0</v>
      </c>
      <c r="P6499">
        <v>473</v>
      </c>
      <c r="Q6499">
        <v>0</v>
      </c>
      <c r="R6499">
        <v>0</v>
      </c>
      <c r="S6499">
        <v>0</v>
      </c>
      <c r="T6499">
        <v>47</v>
      </c>
      <c r="U6499">
        <v>0</v>
      </c>
      <c r="V6499">
        <v>0</v>
      </c>
      <c r="W6499">
        <v>0</v>
      </c>
      <c r="X6499">
        <v>1215.8465278200349</v>
      </c>
      <c r="Y6499">
        <v>0</v>
      </c>
      <c r="Z6499">
        <v>0</v>
      </c>
      <c r="AA6499">
        <v>0</v>
      </c>
      <c r="AB6499">
        <v>411.09813651815233</v>
      </c>
      <c r="AC6499">
        <v>0</v>
      </c>
      <c r="AD6499">
        <v>0</v>
      </c>
      <c r="AE6499">
        <v>1626.9446643381873</v>
      </c>
    </row>
    <row r="6500" spans="1:31" x14ac:dyDescent="0.3">
      <c r="A6500">
        <v>2463274</v>
      </c>
      <c r="B6500">
        <v>1</v>
      </c>
      <c r="C6500" t="s">
        <v>80</v>
      </c>
      <c r="D6500" t="s">
        <v>103</v>
      </c>
      <c r="E6500" t="s">
        <v>169</v>
      </c>
      <c r="F6500" t="s">
        <v>6326</v>
      </c>
      <c r="G6500" t="s">
        <v>149</v>
      </c>
      <c r="H6500" t="s">
        <v>135</v>
      </c>
      <c r="I6500" t="s">
        <v>136</v>
      </c>
      <c r="J6500" t="s">
        <v>137</v>
      </c>
      <c r="K6500" t="s">
        <v>138</v>
      </c>
      <c r="L6500" t="s">
        <v>18715</v>
      </c>
      <c r="M6500" t="s">
        <v>18716</v>
      </c>
      <c r="N6500">
        <v>1.251944444</v>
      </c>
      <c r="O6500">
        <v>0</v>
      </c>
      <c r="P6500">
        <v>1044</v>
      </c>
      <c r="Q6500">
        <v>0</v>
      </c>
      <c r="R6500">
        <v>1</v>
      </c>
      <c r="S6500">
        <v>1</v>
      </c>
      <c r="T6500">
        <v>280</v>
      </c>
      <c r="U6500">
        <v>0</v>
      </c>
      <c r="V6500">
        <v>0</v>
      </c>
      <c r="W6500">
        <v>0</v>
      </c>
      <c r="X6500">
        <v>375.18415620161613</v>
      </c>
      <c r="Y6500">
        <v>0</v>
      </c>
      <c r="Z6500">
        <v>1.5264344599463716E-2</v>
      </c>
      <c r="AA6500">
        <v>12.492531590043738</v>
      </c>
      <c r="AB6500">
        <v>343.75610056699725</v>
      </c>
      <c r="AC6500">
        <v>0</v>
      </c>
      <c r="AD6500">
        <v>0</v>
      </c>
      <c r="AE6500">
        <v>731.44805270325651</v>
      </c>
    </row>
    <row r="6501" spans="1:31" x14ac:dyDescent="0.3">
      <c r="A6501">
        <v>2463397</v>
      </c>
      <c r="B6501">
        <v>1</v>
      </c>
      <c r="C6501" t="s">
        <v>81</v>
      </c>
      <c r="D6501" t="s">
        <v>112</v>
      </c>
      <c r="E6501" t="s">
        <v>147</v>
      </c>
      <c r="F6501" t="s">
        <v>18717</v>
      </c>
      <c r="G6501" t="s">
        <v>149</v>
      </c>
      <c r="H6501" t="s">
        <v>135</v>
      </c>
      <c r="I6501" t="s">
        <v>136</v>
      </c>
      <c r="J6501" t="s">
        <v>137</v>
      </c>
      <c r="K6501" t="s">
        <v>138</v>
      </c>
      <c r="L6501" t="s">
        <v>18718</v>
      </c>
      <c r="M6501" t="s">
        <v>18719</v>
      </c>
      <c r="N6501">
        <v>0.58333333300000001</v>
      </c>
      <c r="O6501">
        <v>0</v>
      </c>
      <c r="P6501">
        <v>1</v>
      </c>
      <c r="Q6501">
        <v>1</v>
      </c>
      <c r="R6501">
        <v>8</v>
      </c>
      <c r="S6501">
        <v>67</v>
      </c>
      <c r="T6501">
        <v>466</v>
      </c>
      <c r="U6501">
        <v>9</v>
      </c>
      <c r="V6501">
        <v>5</v>
      </c>
      <c r="W6501">
        <v>0</v>
      </c>
      <c r="X6501">
        <v>0.18789677077605002</v>
      </c>
      <c r="Y6501">
        <v>0.92755552315868306</v>
      </c>
      <c r="Z6501">
        <v>9.6305812011873027</v>
      </c>
      <c r="AA6501">
        <v>92.614171464859453</v>
      </c>
      <c r="AB6501">
        <v>166.14786193299938</v>
      </c>
      <c r="AC6501">
        <v>111.26572578164644</v>
      </c>
      <c r="AD6501">
        <v>25.073756341997768</v>
      </c>
      <c r="AE6501">
        <v>405.84754901662507</v>
      </c>
    </row>
    <row r="6502" spans="1:31" x14ac:dyDescent="0.3">
      <c r="A6502">
        <v>2463225</v>
      </c>
      <c r="B6502">
        <v>1</v>
      </c>
      <c r="C6502" t="s">
        <v>80</v>
      </c>
      <c r="D6502" t="s">
        <v>99</v>
      </c>
      <c r="E6502" t="s">
        <v>173</v>
      </c>
      <c r="F6502" t="s">
        <v>18720</v>
      </c>
      <c r="G6502" t="s">
        <v>461</v>
      </c>
      <c r="H6502" t="s">
        <v>144</v>
      </c>
      <c r="I6502" t="s">
        <v>136</v>
      </c>
      <c r="J6502" t="s">
        <v>137</v>
      </c>
      <c r="K6502" t="s">
        <v>138</v>
      </c>
      <c r="L6502" t="s">
        <v>18721</v>
      </c>
      <c r="M6502" t="s">
        <v>18722</v>
      </c>
      <c r="N6502">
        <v>3.2688888880000002</v>
      </c>
      <c r="O6502">
        <v>0</v>
      </c>
      <c r="P6502">
        <v>0</v>
      </c>
      <c r="Q6502">
        <v>0</v>
      </c>
      <c r="R6502">
        <v>0</v>
      </c>
      <c r="S6502">
        <v>0</v>
      </c>
      <c r="T6502">
        <v>1</v>
      </c>
      <c r="U6502">
        <v>0</v>
      </c>
      <c r="V6502">
        <v>0</v>
      </c>
      <c r="W6502">
        <v>0</v>
      </c>
      <c r="X6502">
        <v>0</v>
      </c>
      <c r="Y6502">
        <v>0</v>
      </c>
      <c r="Z6502">
        <v>0</v>
      </c>
      <c r="AA6502">
        <v>0</v>
      </c>
      <c r="AB6502">
        <v>1.07118440461804E-3</v>
      </c>
      <c r="AC6502">
        <v>0</v>
      </c>
      <c r="AD6502">
        <v>0</v>
      </c>
      <c r="AE6502">
        <v>1.07118440461804E-3</v>
      </c>
    </row>
    <row r="6503" spans="1:31" x14ac:dyDescent="0.3">
      <c r="A6503">
        <v>2463374</v>
      </c>
      <c r="B6503">
        <v>1</v>
      </c>
      <c r="C6503" t="s">
        <v>80</v>
      </c>
      <c r="D6503" t="s">
        <v>82</v>
      </c>
      <c r="E6503" t="s">
        <v>141</v>
      </c>
      <c r="F6503" t="s">
        <v>7935</v>
      </c>
      <c r="G6503" t="s">
        <v>156</v>
      </c>
      <c r="H6503" t="s">
        <v>144</v>
      </c>
      <c r="I6503" t="s">
        <v>136</v>
      </c>
      <c r="J6503" t="s">
        <v>137</v>
      </c>
      <c r="K6503" t="s">
        <v>138</v>
      </c>
      <c r="L6503" t="s">
        <v>18723</v>
      </c>
      <c r="M6503" t="s">
        <v>18724</v>
      </c>
      <c r="N6503">
        <v>0.83972222200000002</v>
      </c>
      <c r="O6503">
        <v>0</v>
      </c>
      <c r="P6503">
        <v>254</v>
      </c>
      <c r="Q6503">
        <v>0</v>
      </c>
      <c r="R6503">
        <v>0</v>
      </c>
      <c r="S6503">
        <v>0</v>
      </c>
      <c r="T6503">
        <v>6</v>
      </c>
      <c r="U6503">
        <v>0</v>
      </c>
      <c r="V6503">
        <v>0</v>
      </c>
      <c r="W6503">
        <v>0</v>
      </c>
      <c r="X6503">
        <v>95.859463570805744</v>
      </c>
      <c r="Y6503">
        <v>0</v>
      </c>
      <c r="Z6503">
        <v>0</v>
      </c>
      <c r="AA6503">
        <v>0</v>
      </c>
      <c r="AB6503">
        <v>0.61011251276023426</v>
      </c>
      <c r="AC6503">
        <v>0</v>
      </c>
      <c r="AD6503">
        <v>0</v>
      </c>
      <c r="AE6503">
        <v>96.469576083565983</v>
      </c>
    </row>
    <row r="6504" spans="1:31" x14ac:dyDescent="0.3">
      <c r="A6504">
        <v>2463354</v>
      </c>
      <c r="B6504">
        <v>1</v>
      </c>
      <c r="C6504" t="s">
        <v>80</v>
      </c>
      <c r="D6504" t="s">
        <v>82</v>
      </c>
      <c r="E6504" t="s">
        <v>147</v>
      </c>
      <c r="F6504" t="s">
        <v>18725</v>
      </c>
      <c r="G6504" t="s">
        <v>381</v>
      </c>
      <c r="H6504" t="s">
        <v>135</v>
      </c>
      <c r="I6504" t="s">
        <v>136</v>
      </c>
      <c r="J6504" t="s">
        <v>137</v>
      </c>
      <c r="K6504" t="s">
        <v>138</v>
      </c>
      <c r="L6504" t="s">
        <v>18726</v>
      </c>
      <c r="M6504" t="s">
        <v>18727</v>
      </c>
      <c r="N6504">
        <v>0.57055555499999999</v>
      </c>
      <c r="O6504">
        <v>0</v>
      </c>
      <c r="P6504">
        <v>64</v>
      </c>
      <c r="Q6504">
        <v>0</v>
      </c>
      <c r="R6504">
        <v>0</v>
      </c>
      <c r="S6504">
        <v>2</v>
      </c>
      <c r="T6504">
        <v>416</v>
      </c>
      <c r="U6504">
        <v>0</v>
      </c>
      <c r="V6504">
        <v>2</v>
      </c>
      <c r="W6504">
        <v>0</v>
      </c>
      <c r="X6504">
        <v>7.2484812879841654</v>
      </c>
      <c r="Y6504">
        <v>0</v>
      </c>
      <c r="Z6504">
        <v>0</v>
      </c>
      <c r="AA6504">
        <v>571.04885830704131</v>
      </c>
      <c r="AB6504">
        <v>164.53211938898482</v>
      </c>
      <c r="AC6504">
        <v>0</v>
      </c>
      <c r="AD6504">
        <v>58.33431909355366</v>
      </c>
      <c r="AE6504">
        <v>801.16377807756396</v>
      </c>
    </row>
    <row r="6505" spans="1:31" x14ac:dyDescent="0.3">
      <c r="A6505">
        <v>2463268</v>
      </c>
      <c r="B6505">
        <v>1</v>
      </c>
      <c r="C6505" t="s">
        <v>80</v>
      </c>
      <c r="D6505" t="s">
        <v>93</v>
      </c>
      <c r="E6505" t="s">
        <v>141</v>
      </c>
      <c r="F6505" t="s">
        <v>18728</v>
      </c>
      <c r="G6505" t="s">
        <v>143</v>
      </c>
      <c r="H6505" t="s">
        <v>144</v>
      </c>
      <c r="I6505" t="s">
        <v>136</v>
      </c>
      <c r="J6505" t="s">
        <v>137</v>
      </c>
      <c r="K6505" t="s">
        <v>138</v>
      </c>
      <c r="L6505" t="s">
        <v>18729</v>
      </c>
      <c r="M6505" t="s">
        <v>18730</v>
      </c>
      <c r="N6505">
        <v>3.256388888</v>
      </c>
      <c r="O6505">
        <v>0</v>
      </c>
      <c r="P6505">
        <v>167</v>
      </c>
      <c r="Q6505">
        <v>0</v>
      </c>
      <c r="R6505">
        <v>0</v>
      </c>
      <c r="S6505">
        <v>0</v>
      </c>
      <c r="T6505">
        <v>4</v>
      </c>
      <c r="U6505">
        <v>0</v>
      </c>
      <c r="V6505">
        <v>0</v>
      </c>
      <c r="W6505">
        <v>0</v>
      </c>
      <c r="X6505">
        <v>157.92828713399615</v>
      </c>
      <c r="Y6505">
        <v>0</v>
      </c>
      <c r="Z6505">
        <v>0</v>
      </c>
      <c r="AA6505">
        <v>0</v>
      </c>
      <c r="AB6505">
        <v>18.667892112064489</v>
      </c>
      <c r="AC6505">
        <v>0</v>
      </c>
      <c r="AD6505">
        <v>0</v>
      </c>
      <c r="AE6505">
        <v>176.59617924606064</v>
      </c>
    </row>
    <row r="6506" spans="1:31" x14ac:dyDescent="0.3">
      <c r="A6506">
        <v>2463477</v>
      </c>
      <c r="B6506">
        <v>1</v>
      </c>
      <c r="C6506" t="s">
        <v>80</v>
      </c>
      <c r="D6506" t="s">
        <v>96</v>
      </c>
      <c r="E6506" t="s">
        <v>141</v>
      </c>
      <c r="F6506" t="s">
        <v>18731</v>
      </c>
      <c r="G6506" t="s">
        <v>156</v>
      </c>
      <c r="H6506" t="s">
        <v>144</v>
      </c>
      <c r="I6506" t="s">
        <v>136</v>
      </c>
      <c r="J6506" t="s">
        <v>137</v>
      </c>
      <c r="K6506" t="s">
        <v>138</v>
      </c>
      <c r="L6506" t="s">
        <v>18732</v>
      </c>
      <c r="M6506" t="s">
        <v>18733</v>
      </c>
      <c r="N6506">
        <v>0.92666666600000003</v>
      </c>
      <c r="O6506">
        <v>0</v>
      </c>
      <c r="P6506">
        <v>123</v>
      </c>
      <c r="Q6506">
        <v>0</v>
      </c>
      <c r="R6506">
        <v>0</v>
      </c>
      <c r="S6506">
        <v>0</v>
      </c>
      <c r="T6506">
        <v>13</v>
      </c>
      <c r="U6506">
        <v>0</v>
      </c>
      <c r="V6506">
        <v>0</v>
      </c>
      <c r="W6506">
        <v>0</v>
      </c>
      <c r="X6506">
        <v>51.577015254033583</v>
      </c>
      <c r="Y6506">
        <v>0</v>
      </c>
      <c r="Z6506">
        <v>0</v>
      </c>
      <c r="AA6506">
        <v>0</v>
      </c>
      <c r="AB6506">
        <v>3.8411797912843837</v>
      </c>
      <c r="AC6506">
        <v>0</v>
      </c>
      <c r="AD6506">
        <v>0</v>
      </c>
      <c r="AE6506">
        <v>55.418195045317965</v>
      </c>
    </row>
    <row r="6507" spans="1:31" x14ac:dyDescent="0.3">
      <c r="A6507">
        <v>2445987</v>
      </c>
      <c r="B6507">
        <v>1</v>
      </c>
      <c r="C6507" t="s">
        <v>80</v>
      </c>
      <c r="D6507" t="s">
        <v>90</v>
      </c>
      <c r="E6507" t="s">
        <v>284</v>
      </c>
      <c r="F6507" t="s">
        <v>18734</v>
      </c>
      <c r="G6507" t="s">
        <v>381</v>
      </c>
      <c r="H6507" t="s">
        <v>331</v>
      </c>
      <c r="I6507" t="s">
        <v>660</v>
      </c>
      <c r="J6507" t="s">
        <v>137</v>
      </c>
      <c r="K6507" t="s">
        <v>162</v>
      </c>
      <c r="L6507" t="s">
        <v>18735</v>
      </c>
      <c r="M6507" t="s">
        <v>18736</v>
      </c>
      <c r="N6507">
        <v>0.04</v>
      </c>
      <c r="O6507">
        <v>1</v>
      </c>
      <c r="P6507">
        <v>14029</v>
      </c>
      <c r="Q6507">
        <v>0</v>
      </c>
      <c r="R6507">
        <v>0</v>
      </c>
      <c r="S6507">
        <v>4</v>
      </c>
      <c r="T6507">
        <v>1274</v>
      </c>
      <c r="U6507">
        <v>0</v>
      </c>
      <c r="V6507">
        <v>1</v>
      </c>
      <c r="W6507">
        <v>0.76252988779271103</v>
      </c>
      <c r="X6507">
        <v>141.72492218429636</v>
      </c>
      <c r="Y6507">
        <v>0</v>
      </c>
      <c r="Z6507">
        <v>0</v>
      </c>
      <c r="AA6507">
        <v>11.178893845972294</v>
      </c>
      <c r="AB6507">
        <v>37.670805812589919</v>
      </c>
      <c r="AC6507">
        <v>0</v>
      </c>
      <c r="AD6507">
        <v>0.11263930307615441</v>
      </c>
      <c r="AE6507">
        <v>191.44979103372742</v>
      </c>
    </row>
    <row r="6508" spans="1:31" x14ac:dyDescent="0.3">
      <c r="A6508">
        <v>2446242</v>
      </c>
      <c r="B6508">
        <v>1</v>
      </c>
      <c r="C6508" t="s">
        <v>80</v>
      </c>
      <c r="D6508" t="s">
        <v>105</v>
      </c>
      <c r="E6508" t="s">
        <v>141</v>
      </c>
      <c r="F6508" t="s">
        <v>18737</v>
      </c>
      <c r="G6508" t="s">
        <v>143</v>
      </c>
      <c r="H6508" t="s">
        <v>144</v>
      </c>
      <c r="I6508" t="s">
        <v>136</v>
      </c>
      <c r="J6508" t="s">
        <v>137</v>
      </c>
      <c r="K6508" t="s">
        <v>138</v>
      </c>
      <c r="L6508" t="s">
        <v>18738</v>
      </c>
      <c r="M6508" t="s">
        <v>18739</v>
      </c>
      <c r="N6508">
        <v>0.41527777700000001</v>
      </c>
      <c r="O6508">
        <v>0</v>
      </c>
      <c r="P6508">
        <v>182</v>
      </c>
      <c r="Q6508">
        <v>0</v>
      </c>
      <c r="R6508">
        <v>0</v>
      </c>
      <c r="S6508">
        <v>0</v>
      </c>
      <c r="T6508">
        <v>9</v>
      </c>
      <c r="U6508">
        <v>0</v>
      </c>
      <c r="V6508">
        <v>0</v>
      </c>
      <c r="W6508">
        <v>0</v>
      </c>
      <c r="X6508">
        <v>21.349982441365032</v>
      </c>
      <c r="Y6508">
        <v>0</v>
      </c>
      <c r="Z6508">
        <v>0</v>
      </c>
      <c r="AA6508">
        <v>0</v>
      </c>
      <c r="AB6508">
        <v>0.33461788393991998</v>
      </c>
      <c r="AC6508">
        <v>0</v>
      </c>
      <c r="AD6508">
        <v>0</v>
      </c>
      <c r="AE6508">
        <v>21.684600325304952</v>
      </c>
    </row>
    <row r="6509" spans="1:31" x14ac:dyDescent="0.3">
      <c r="A6509">
        <v>2445993</v>
      </c>
      <c r="B6509">
        <v>1</v>
      </c>
      <c r="C6509" t="s">
        <v>81</v>
      </c>
      <c r="D6509" t="s">
        <v>128</v>
      </c>
      <c r="E6509" t="s">
        <v>141</v>
      </c>
      <c r="F6509" t="s">
        <v>3724</v>
      </c>
      <c r="G6509" t="s">
        <v>366</v>
      </c>
      <c r="H6509" t="s">
        <v>144</v>
      </c>
      <c r="I6509" t="s">
        <v>136</v>
      </c>
      <c r="J6509" t="s">
        <v>137</v>
      </c>
      <c r="K6509" t="s">
        <v>138</v>
      </c>
      <c r="L6509" t="s">
        <v>18740</v>
      </c>
      <c r="M6509" t="s">
        <v>18741</v>
      </c>
      <c r="N6509">
        <v>6.4530555549999997</v>
      </c>
      <c r="O6509">
        <v>0</v>
      </c>
      <c r="P6509">
        <v>246</v>
      </c>
      <c r="Q6509">
        <v>0</v>
      </c>
      <c r="R6509">
        <v>0</v>
      </c>
      <c r="S6509">
        <v>0</v>
      </c>
      <c r="T6509">
        <v>21</v>
      </c>
      <c r="U6509">
        <v>0</v>
      </c>
      <c r="V6509">
        <v>0</v>
      </c>
      <c r="W6509">
        <v>0</v>
      </c>
      <c r="X6509">
        <v>367.45099852557536</v>
      </c>
      <c r="Y6509">
        <v>0</v>
      </c>
      <c r="Z6509">
        <v>0</v>
      </c>
      <c r="AA6509">
        <v>0</v>
      </c>
      <c r="AB6509">
        <v>112.29057227822722</v>
      </c>
      <c r="AC6509">
        <v>0</v>
      </c>
      <c r="AD6509">
        <v>0</v>
      </c>
      <c r="AE6509">
        <v>479.74157080380257</v>
      </c>
    </row>
    <row r="6510" spans="1:31" x14ac:dyDescent="0.3">
      <c r="A6510">
        <v>2446007</v>
      </c>
      <c r="B6510">
        <v>1</v>
      </c>
      <c r="C6510" t="s">
        <v>80</v>
      </c>
      <c r="D6510" t="s">
        <v>85</v>
      </c>
      <c r="E6510" t="s">
        <v>182</v>
      </c>
      <c r="F6510" t="s">
        <v>2056</v>
      </c>
      <c r="G6510" t="s">
        <v>410</v>
      </c>
      <c r="H6510" t="s">
        <v>144</v>
      </c>
      <c r="I6510" t="s">
        <v>136</v>
      </c>
      <c r="J6510" t="s">
        <v>137</v>
      </c>
      <c r="K6510" t="s">
        <v>138</v>
      </c>
      <c r="L6510" t="s">
        <v>18742</v>
      </c>
      <c r="M6510" t="s">
        <v>18743</v>
      </c>
      <c r="N6510">
        <v>1.7594444440000001</v>
      </c>
      <c r="O6510">
        <v>0</v>
      </c>
      <c r="P6510">
        <v>28</v>
      </c>
      <c r="Q6510">
        <v>0</v>
      </c>
      <c r="R6510">
        <v>0</v>
      </c>
      <c r="S6510">
        <v>0</v>
      </c>
      <c r="T6510">
        <v>3</v>
      </c>
      <c r="U6510">
        <v>0</v>
      </c>
      <c r="V6510">
        <v>0</v>
      </c>
      <c r="W6510">
        <v>0</v>
      </c>
      <c r="X6510">
        <v>15.6032171005791</v>
      </c>
      <c r="Y6510">
        <v>0</v>
      </c>
      <c r="Z6510">
        <v>0</v>
      </c>
      <c r="AA6510">
        <v>0</v>
      </c>
      <c r="AB6510">
        <v>5.4214267443175341</v>
      </c>
      <c r="AC6510">
        <v>0</v>
      </c>
      <c r="AD6510">
        <v>0</v>
      </c>
      <c r="AE6510">
        <v>21.024643844896634</v>
      </c>
    </row>
    <row r="6511" spans="1:31" x14ac:dyDescent="0.3">
      <c r="A6511">
        <v>2446199</v>
      </c>
      <c r="B6511">
        <v>1</v>
      </c>
      <c r="C6511" t="s">
        <v>80</v>
      </c>
      <c r="D6511" t="s">
        <v>106</v>
      </c>
      <c r="E6511" t="s">
        <v>169</v>
      </c>
      <c r="F6511" t="s">
        <v>18744</v>
      </c>
      <c r="G6511" t="s">
        <v>161</v>
      </c>
      <c r="H6511" t="s">
        <v>135</v>
      </c>
      <c r="I6511" t="s">
        <v>136</v>
      </c>
      <c r="J6511" t="s">
        <v>137</v>
      </c>
      <c r="K6511" t="s">
        <v>162</v>
      </c>
      <c r="L6511" t="s">
        <v>18745</v>
      </c>
      <c r="M6511" t="s">
        <v>18746</v>
      </c>
      <c r="N6511">
        <v>1.3625</v>
      </c>
      <c r="O6511">
        <v>0</v>
      </c>
      <c r="P6511">
        <v>4606</v>
      </c>
      <c r="Q6511">
        <v>0</v>
      </c>
      <c r="R6511">
        <v>13</v>
      </c>
      <c r="S6511">
        <v>3</v>
      </c>
      <c r="T6511">
        <v>307</v>
      </c>
      <c r="U6511">
        <v>2</v>
      </c>
      <c r="V6511">
        <v>1</v>
      </c>
      <c r="W6511">
        <v>0</v>
      </c>
      <c r="X6511">
        <v>1530.7795714009371</v>
      </c>
      <c r="Y6511">
        <v>0</v>
      </c>
      <c r="Z6511">
        <v>4.1291553006269055</v>
      </c>
      <c r="AA6511">
        <v>1124.9556011471343</v>
      </c>
      <c r="AB6511">
        <v>769.14559641931248</v>
      </c>
      <c r="AC6511">
        <v>100.17781280940221</v>
      </c>
      <c r="AD6511">
        <v>28.572020521071785</v>
      </c>
      <c r="AE6511">
        <v>3557.7597575984846</v>
      </c>
    </row>
    <row r="6512" spans="1:31" x14ac:dyDescent="0.3">
      <c r="A6512">
        <v>2446299</v>
      </c>
      <c r="B6512">
        <v>1</v>
      </c>
      <c r="C6512" t="s">
        <v>80</v>
      </c>
      <c r="D6512" t="s">
        <v>97</v>
      </c>
      <c r="E6512" t="s">
        <v>173</v>
      </c>
      <c r="F6512" t="s">
        <v>18747</v>
      </c>
      <c r="G6512" t="s">
        <v>175</v>
      </c>
      <c r="H6512" t="s">
        <v>144</v>
      </c>
      <c r="I6512" t="s">
        <v>136</v>
      </c>
      <c r="J6512" t="s">
        <v>137</v>
      </c>
      <c r="K6512" t="s">
        <v>138</v>
      </c>
      <c r="L6512" t="s">
        <v>18748</v>
      </c>
      <c r="M6512" t="s">
        <v>18749</v>
      </c>
      <c r="N6512">
        <v>1.0375000000000001</v>
      </c>
      <c r="O6512">
        <v>0</v>
      </c>
      <c r="P6512">
        <v>1</v>
      </c>
      <c r="Q6512">
        <v>0</v>
      </c>
      <c r="R6512">
        <v>0</v>
      </c>
      <c r="S6512">
        <v>0</v>
      </c>
      <c r="T6512">
        <v>0</v>
      </c>
      <c r="U6512">
        <v>0</v>
      </c>
      <c r="V6512">
        <v>0</v>
      </c>
      <c r="W6512">
        <v>0</v>
      </c>
      <c r="X6512">
        <v>0.29612274673278</v>
      </c>
      <c r="Y6512">
        <v>0</v>
      </c>
      <c r="Z6512">
        <v>0</v>
      </c>
      <c r="AA6512">
        <v>0</v>
      </c>
      <c r="AB6512">
        <v>0</v>
      </c>
      <c r="AC6512">
        <v>0</v>
      </c>
      <c r="AD6512">
        <v>0</v>
      </c>
      <c r="AE6512">
        <v>0.29612274673278</v>
      </c>
    </row>
    <row r="6513" spans="1:31" x14ac:dyDescent="0.3">
      <c r="A6513">
        <v>2446050</v>
      </c>
      <c r="B6513">
        <v>1</v>
      </c>
      <c r="C6513" t="s">
        <v>81</v>
      </c>
      <c r="D6513" t="s">
        <v>123</v>
      </c>
      <c r="E6513" t="s">
        <v>141</v>
      </c>
      <c r="F6513" t="s">
        <v>18750</v>
      </c>
      <c r="G6513" t="s">
        <v>156</v>
      </c>
      <c r="H6513" t="s">
        <v>144</v>
      </c>
      <c r="I6513" t="s">
        <v>136</v>
      </c>
      <c r="J6513" t="s">
        <v>137</v>
      </c>
      <c r="K6513" t="s">
        <v>138</v>
      </c>
      <c r="L6513" t="s">
        <v>18751</v>
      </c>
      <c r="M6513" t="s">
        <v>18752</v>
      </c>
      <c r="N6513">
        <v>0.78666666600000001</v>
      </c>
      <c r="O6513">
        <v>0</v>
      </c>
      <c r="P6513">
        <v>0</v>
      </c>
      <c r="Q6513">
        <v>0</v>
      </c>
      <c r="R6513">
        <v>0</v>
      </c>
      <c r="S6513">
        <v>0</v>
      </c>
      <c r="T6513">
        <v>19</v>
      </c>
      <c r="U6513">
        <v>0</v>
      </c>
      <c r="V6513">
        <v>0</v>
      </c>
      <c r="W6513">
        <v>0</v>
      </c>
      <c r="X6513">
        <v>0</v>
      </c>
      <c r="Y6513">
        <v>0</v>
      </c>
      <c r="Z6513">
        <v>0</v>
      </c>
      <c r="AA6513">
        <v>0</v>
      </c>
      <c r="AB6513">
        <v>25.481960351147951</v>
      </c>
      <c r="AC6513">
        <v>0</v>
      </c>
      <c r="AD6513">
        <v>0</v>
      </c>
      <c r="AE6513">
        <v>25.481960351147951</v>
      </c>
    </row>
    <row r="6514" spans="1:31" x14ac:dyDescent="0.3">
      <c r="A6514">
        <v>2446451</v>
      </c>
      <c r="B6514">
        <v>1</v>
      </c>
      <c r="C6514" t="s">
        <v>80</v>
      </c>
      <c r="D6514" t="s">
        <v>96</v>
      </c>
      <c r="E6514" t="s">
        <v>173</v>
      </c>
      <c r="F6514" t="s">
        <v>18753</v>
      </c>
      <c r="G6514" t="s">
        <v>461</v>
      </c>
      <c r="H6514" t="s">
        <v>144</v>
      </c>
      <c r="I6514" t="s">
        <v>136</v>
      </c>
      <c r="J6514" t="s">
        <v>137</v>
      </c>
      <c r="K6514" t="s">
        <v>138</v>
      </c>
      <c r="L6514" t="s">
        <v>18754</v>
      </c>
      <c r="M6514" t="s">
        <v>18755</v>
      </c>
      <c r="N6514">
        <v>2.1419444439999999</v>
      </c>
      <c r="O6514">
        <v>0</v>
      </c>
      <c r="P6514">
        <v>1</v>
      </c>
      <c r="Q6514">
        <v>0</v>
      </c>
      <c r="R6514">
        <v>0</v>
      </c>
      <c r="S6514">
        <v>0</v>
      </c>
      <c r="T6514">
        <v>0</v>
      </c>
      <c r="U6514">
        <v>0</v>
      </c>
      <c r="V6514">
        <v>0</v>
      </c>
      <c r="W6514">
        <v>0</v>
      </c>
      <c r="X6514">
        <v>5.0870929953064442E-2</v>
      </c>
      <c r="Y6514">
        <v>0</v>
      </c>
      <c r="Z6514">
        <v>0</v>
      </c>
      <c r="AA6514">
        <v>0</v>
      </c>
      <c r="AB6514">
        <v>0</v>
      </c>
      <c r="AC6514">
        <v>0</v>
      </c>
      <c r="AD6514">
        <v>0</v>
      </c>
      <c r="AE6514">
        <v>5.0870929953064442E-2</v>
      </c>
    </row>
    <row r="6515" spans="1:31" x14ac:dyDescent="0.3">
      <c r="A6515">
        <v>2446428</v>
      </c>
      <c r="B6515">
        <v>1</v>
      </c>
      <c r="C6515" t="s">
        <v>80</v>
      </c>
      <c r="D6515" t="s">
        <v>82</v>
      </c>
      <c r="E6515" t="s">
        <v>173</v>
      </c>
      <c r="F6515" t="s">
        <v>18756</v>
      </c>
      <c r="G6515" t="s">
        <v>175</v>
      </c>
      <c r="H6515" t="s">
        <v>144</v>
      </c>
      <c r="I6515" t="s">
        <v>136</v>
      </c>
      <c r="J6515" t="s">
        <v>137</v>
      </c>
      <c r="K6515" t="s">
        <v>138</v>
      </c>
      <c r="L6515" t="s">
        <v>18757</v>
      </c>
      <c r="M6515" t="s">
        <v>18758</v>
      </c>
      <c r="N6515">
        <v>1.8036111109999999</v>
      </c>
      <c r="O6515">
        <v>0</v>
      </c>
      <c r="P6515">
        <v>4</v>
      </c>
      <c r="Q6515">
        <v>0</v>
      </c>
      <c r="R6515">
        <v>0</v>
      </c>
      <c r="S6515">
        <v>0</v>
      </c>
      <c r="T6515">
        <v>0</v>
      </c>
      <c r="U6515">
        <v>0</v>
      </c>
      <c r="V6515">
        <v>0</v>
      </c>
      <c r="W6515">
        <v>0</v>
      </c>
      <c r="X6515">
        <v>2.7657543526819479</v>
      </c>
      <c r="Y6515">
        <v>0</v>
      </c>
      <c r="Z6515">
        <v>0</v>
      </c>
      <c r="AA6515">
        <v>0</v>
      </c>
      <c r="AB6515">
        <v>0</v>
      </c>
      <c r="AC6515">
        <v>0</v>
      </c>
      <c r="AD6515">
        <v>0</v>
      </c>
      <c r="AE6515">
        <v>2.7657543526819479</v>
      </c>
    </row>
    <row r="6516" spans="1:31" x14ac:dyDescent="0.3">
      <c r="A6516">
        <v>2446282</v>
      </c>
      <c r="B6516">
        <v>1</v>
      </c>
      <c r="C6516" t="s">
        <v>80</v>
      </c>
      <c r="D6516" t="s">
        <v>85</v>
      </c>
      <c r="E6516" t="s">
        <v>141</v>
      </c>
      <c r="F6516" t="s">
        <v>18759</v>
      </c>
      <c r="G6516" t="s">
        <v>226</v>
      </c>
      <c r="H6516" t="s">
        <v>144</v>
      </c>
      <c r="I6516" t="s">
        <v>136</v>
      </c>
      <c r="J6516" t="s">
        <v>137</v>
      </c>
      <c r="K6516" t="s">
        <v>162</v>
      </c>
      <c r="L6516" t="s">
        <v>18760</v>
      </c>
      <c r="M6516" t="s">
        <v>18761</v>
      </c>
      <c r="N6516">
        <v>5.8822222220000002</v>
      </c>
      <c r="O6516">
        <v>0</v>
      </c>
      <c r="P6516">
        <v>125</v>
      </c>
      <c r="Q6516">
        <v>0</v>
      </c>
      <c r="R6516">
        <v>0</v>
      </c>
      <c r="S6516">
        <v>0</v>
      </c>
      <c r="T6516">
        <v>4</v>
      </c>
      <c r="U6516">
        <v>0</v>
      </c>
      <c r="V6516">
        <v>0</v>
      </c>
      <c r="W6516">
        <v>0</v>
      </c>
      <c r="X6516">
        <v>217.89611941212917</v>
      </c>
      <c r="Y6516">
        <v>0</v>
      </c>
      <c r="Z6516">
        <v>0</v>
      </c>
      <c r="AA6516">
        <v>0</v>
      </c>
      <c r="AB6516">
        <v>15.622036202373812</v>
      </c>
      <c r="AC6516">
        <v>0</v>
      </c>
      <c r="AD6516">
        <v>0</v>
      </c>
      <c r="AE6516">
        <v>233.51815561450297</v>
      </c>
    </row>
    <row r="6517" spans="1:31" x14ac:dyDescent="0.3">
      <c r="A6517">
        <v>2446219</v>
      </c>
      <c r="B6517">
        <v>1</v>
      </c>
      <c r="C6517" t="s">
        <v>81</v>
      </c>
      <c r="D6517" t="s">
        <v>112</v>
      </c>
      <c r="E6517" t="s">
        <v>169</v>
      </c>
      <c r="F6517" t="s">
        <v>18762</v>
      </c>
      <c r="G6517" t="s">
        <v>149</v>
      </c>
      <c r="H6517" t="s">
        <v>135</v>
      </c>
      <c r="I6517" t="s">
        <v>136</v>
      </c>
      <c r="J6517" t="s">
        <v>137</v>
      </c>
      <c r="K6517" t="s">
        <v>138</v>
      </c>
      <c r="L6517" t="s">
        <v>18763</v>
      </c>
      <c r="M6517" t="s">
        <v>18764</v>
      </c>
      <c r="N6517">
        <v>0.19805555499999999</v>
      </c>
      <c r="O6517">
        <v>2</v>
      </c>
      <c r="P6517">
        <v>51</v>
      </c>
      <c r="Q6517">
        <v>18</v>
      </c>
      <c r="R6517">
        <v>43</v>
      </c>
      <c r="S6517">
        <v>5</v>
      </c>
      <c r="T6517">
        <v>5</v>
      </c>
      <c r="U6517">
        <v>1</v>
      </c>
      <c r="V6517">
        <v>0</v>
      </c>
      <c r="W6517">
        <v>5.7736454946240717E-2</v>
      </c>
      <c r="X6517">
        <v>1.1296564050921638</v>
      </c>
      <c r="Y6517">
        <v>7.7622443940789569</v>
      </c>
      <c r="Z6517">
        <v>4.323053755651233</v>
      </c>
      <c r="AA6517">
        <v>4.8769618672037183</v>
      </c>
      <c r="AB6517">
        <v>1.8143710480908415</v>
      </c>
      <c r="AC6517">
        <v>25.34552488799843</v>
      </c>
      <c r="AD6517">
        <v>0</v>
      </c>
      <c r="AE6517">
        <v>45.309548813061582</v>
      </c>
    </row>
    <row r="6518" spans="1:31" x14ac:dyDescent="0.3">
      <c r="A6518">
        <v>2446365</v>
      </c>
      <c r="B6518">
        <v>1</v>
      </c>
      <c r="C6518" t="s">
        <v>80</v>
      </c>
      <c r="D6518" t="s">
        <v>110</v>
      </c>
      <c r="E6518" t="s">
        <v>141</v>
      </c>
      <c r="F6518" t="s">
        <v>18765</v>
      </c>
      <c r="G6518" t="s">
        <v>219</v>
      </c>
      <c r="H6518" t="s">
        <v>144</v>
      </c>
      <c r="I6518" t="s">
        <v>136</v>
      </c>
      <c r="J6518" t="s">
        <v>3</v>
      </c>
      <c r="K6518" t="s">
        <v>138</v>
      </c>
      <c r="L6518" t="s">
        <v>18766</v>
      </c>
      <c r="M6518" t="s">
        <v>18767</v>
      </c>
      <c r="N6518">
        <v>2.4049999999999998</v>
      </c>
      <c r="O6518">
        <v>0</v>
      </c>
      <c r="P6518">
        <v>10</v>
      </c>
      <c r="Q6518">
        <v>0</v>
      </c>
      <c r="R6518">
        <v>0</v>
      </c>
      <c r="S6518">
        <v>0</v>
      </c>
      <c r="T6518">
        <v>13</v>
      </c>
      <c r="U6518">
        <v>0</v>
      </c>
      <c r="V6518">
        <v>0</v>
      </c>
      <c r="W6518">
        <v>0</v>
      </c>
      <c r="X6518">
        <v>6.2046304976871696</v>
      </c>
      <c r="Y6518">
        <v>0</v>
      </c>
      <c r="Z6518">
        <v>0</v>
      </c>
      <c r="AA6518">
        <v>0</v>
      </c>
      <c r="AB6518">
        <v>19.838998553023711</v>
      </c>
      <c r="AC6518">
        <v>0</v>
      </c>
      <c r="AD6518">
        <v>0</v>
      </c>
      <c r="AE6518">
        <v>26.04362905071088</v>
      </c>
    </row>
    <row r="6519" spans="1:31" x14ac:dyDescent="0.3">
      <c r="A6519">
        <v>2446319</v>
      </c>
      <c r="B6519">
        <v>1</v>
      </c>
      <c r="C6519" t="s">
        <v>81</v>
      </c>
      <c r="D6519" t="s">
        <v>127</v>
      </c>
      <c r="E6519" t="s">
        <v>132</v>
      </c>
      <c r="F6519" t="s">
        <v>18768</v>
      </c>
      <c r="G6519" t="s">
        <v>149</v>
      </c>
      <c r="H6519" t="s">
        <v>135</v>
      </c>
      <c r="I6519" t="s">
        <v>136</v>
      </c>
      <c r="J6519" t="s">
        <v>137</v>
      </c>
      <c r="K6519" t="s">
        <v>138</v>
      </c>
      <c r="L6519" t="s">
        <v>18769</v>
      </c>
      <c r="M6519" t="s">
        <v>18770</v>
      </c>
      <c r="N6519">
        <v>0.74944444399999999</v>
      </c>
      <c r="O6519">
        <v>0</v>
      </c>
      <c r="P6519">
        <v>527</v>
      </c>
      <c r="Q6519">
        <v>0</v>
      </c>
      <c r="R6519">
        <v>20</v>
      </c>
      <c r="S6519">
        <v>0</v>
      </c>
      <c r="T6519">
        <v>49</v>
      </c>
      <c r="U6519">
        <v>0</v>
      </c>
      <c r="V6519">
        <v>0</v>
      </c>
      <c r="W6519">
        <v>0</v>
      </c>
      <c r="X6519">
        <v>92.543735014695145</v>
      </c>
      <c r="Y6519">
        <v>0</v>
      </c>
      <c r="Z6519">
        <v>9.8666273803035587</v>
      </c>
      <c r="AA6519">
        <v>0</v>
      </c>
      <c r="AB6519">
        <v>31.200327468194768</v>
      </c>
      <c r="AC6519">
        <v>0</v>
      </c>
      <c r="AD6519">
        <v>0</v>
      </c>
      <c r="AE6519">
        <v>133.61068986319347</v>
      </c>
    </row>
    <row r="6520" spans="1:31" x14ac:dyDescent="0.3">
      <c r="A6520">
        <v>2446073</v>
      </c>
      <c r="B6520">
        <v>1</v>
      </c>
      <c r="C6520" t="s">
        <v>80</v>
      </c>
      <c r="D6520" t="s">
        <v>92</v>
      </c>
      <c r="E6520" t="s">
        <v>159</v>
      </c>
      <c r="F6520" t="s">
        <v>18771</v>
      </c>
      <c r="G6520" t="s">
        <v>725</v>
      </c>
      <c r="H6520" t="s">
        <v>144</v>
      </c>
      <c r="I6520" t="s">
        <v>136</v>
      </c>
      <c r="J6520" t="s">
        <v>137</v>
      </c>
      <c r="K6520" t="s">
        <v>138</v>
      </c>
      <c r="L6520" t="s">
        <v>18772</v>
      </c>
      <c r="M6520" t="s">
        <v>18773</v>
      </c>
      <c r="N6520">
        <v>4.9086111109999999</v>
      </c>
      <c r="O6520">
        <v>0</v>
      </c>
      <c r="P6520">
        <v>101</v>
      </c>
      <c r="Q6520">
        <v>0</v>
      </c>
      <c r="R6520">
        <v>0</v>
      </c>
      <c r="S6520">
        <v>0</v>
      </c>
      <c r="T6520">
        <v>3</v>
      </c>
      <c r="U6520">
        <v>0</v>
      </c>
      <c r="V6520">
        <v>0</v>
      </c>
      <c r="W6520">
        <v>0</v>
      </c>
      <c r="X6520">
        <v>127.97424292990543</v>
      </c>
      <c r="Y6520">
        <v>0</v>
      </c>
      <c r="Z6520">
        <v>0</v>
      </c>
      <c r="AA6520">
        <v>0</v>
      </c>
      <c r="AB6520">
        <v>9.485220349091092</v>
      </c>
      <c r="AC6520">
        <v>0</v>
      </c>
      <c r="AD6520">
        <v>0</v>
      </c>
      <c r="AE6520">
        <v>137.45946327899651</v>
      </c>
    </row>
    <row r="6521" spans="1:31" x14ac:dyDescent="0.3">
      <c r="A6521">
        <v>2446153</v>
      </c>
      <c r="B6521">
        <v>1</v>
      </c>
      <c r="C6521" t="s">
        <v>81</v>
      </c>
      <c r="D6521" t="s">
        <v>117</v>
      </c>
      <c r="E6521" t="s">
        <v>284</v>
      </c>
      <c r="F6521" t="s">
        <v>18774</v>
      </c>
      <c r="G6521" t="s">
        <v>149</v>
      </c>
      <c r="H6521" t="s">
        <v>135</v>
      </c>
      <c r="I6521" t="s">
        <v>136</v>
      </c>
      <c r="J6521" t="s">
        <v>137</v>
      </c>
      <c r="K6521" t="s">
        <v>138</v>
      </c>
      <c r="L6521" t="s">
        <v>18775</v>
      </c>
      <c r="M6521" t="s">
        <v>18776</v>
      </c>
      <c r="N6521">
        <v>6.0593332999999999E-2</v>
      </c>
      <c r="O6521">
        <v>35</v>
      </c>
      <c r="P6521">
        <v>9042</v>
      </c>
      <c r="Q6521">
        <v>18</v>
      </c>
      <c r="R6521">
        <v>703</v>
      </c>
      <c r="S6521">
        <v>28</v>
      </c>
      <c r="T6521">
        <v>1046</v>
      </c>
      <c r="U6521">
        <v>0</v>
      </c>
      <c r="V6521">
        <v>1</v>
      </c>
      <c r="W6521">
        <v>0.57220666489997529</v>
      </c>
      <c r="X6521">
        <v>78.410361248767174</v>
      </c>
      <c r="Y6521">
        <v>0.59338107155724762</v>
      </c>
      <c r="Z6521">
        <v>4.3125352303101998</v>
      </c>
      <c r="AA6521">
        <v>16.657038381823032</v>
      </c>
      <c r="AB6521">
        <v>49.663190228865986</v>
      </c>
      <c r="AC6521">
        <v>0</v>
      </c>
      <c r="AD6521">
        <v>10.512345314020635</v>
      </c>
      <c r="AE6521">
        <v>160.72105814024428</v>
      </c>
    </row>
    <row r="6522" spans="1:31" x14ac:dyDescent="0.3">
      <c r="A6522">
        <v>2446090</v>
      </c>
      <c r="B6522">
        <v>1</v>
      </c>
      <c r="C6522" t="s">
        <v>80</v>
      </c>
      <c r="D6522" t="s">
        <v>82</v>
      </c>
      <c r="E6522" t="s">
        <v>173</v>
      </c>
      <c r="F6522" t="s">
        <v>18777</v>
      </c>
      <c r="G6522" t="s">
        <v>219</v>
      </c>
      <c r="H6522" t="s">
        <v>144</v>
      </c>
      <c r="I6522" t="s">
        <v>136</v>
      </c>
      <c r="J6522" t="s">
        <v>137</v>
      </c>
      <c r="K6522" t="s">
        <v>138</v>
      </c>
      <c r="L6522" t="s">
        <v>18778</v>
      </c>
      <c r="M6522" t="s">
        <v>18779</v>
      </c>
      <c r="N6522">
        <v>5.5188888880000002</v>
      </c>
      <c r="O6522">
        <v>0</v>
      </c>
      <c r="P6522">
        <v>13</v>
      </c>
      <c r="Q6522">
        <v>0</v>
      </c>
      <c r="R6522">
        <v>0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21.886801564232716</v>
      </c>
      <c r="Y6522">
        <v>0</v>
      </c>
      <c r="Z6522">
        <v>0</v>
      </c>
      <c r="AA6522">
        <v>0</v>
      </c>
      <c r="AB6522">
        <v>0</v>
      </c>
      <c r="AC6522">
        <v>0</v>
      </c>
      <c r="AD6522">
        <v>0</v>
      </c>
      <c r="AE6522">
        <v>21.886801564232716</v>
      </c>
    </row>
    <row r="6523" spans="1:31" x14ac:dyDescent="0.3">
      <c r="A6523">
        <v>2446345</v>
      </c>
      <c r="B6523">
        <v>1</v>
      </c>
      <c r="C6523" t="s">
        <v>80</v>
      </c>
      <c r="D6523" t="s">
        <v>106</v>
      </c>
      <c r="E6523" t="s">
        <v>169</v>
      </c>
      <c r="F6523" t="s">
        <v>12220</v>
      </c>
      <c r="G6523" t="s">
        <v>143</v>
      </c>
      <c r="H6523" t="s">
        <v>135</v>
      </c>
      <c r="I6523" t="s">
        <v>136</v>
      </c>
      <c r="J6523" t="s">
        <v>137</v>
      </c>
      <c r="K6523" t="s">
        <v>138</v>
      </c>
      <c r="L6523" t="s">
        <v>18780</v>
      </c>
      <c r="M6523" t="s">
        <v>18781</v>
      </c>
      <c r="N6523">
        <v>0.58750000000000002</v>
      </c>
      <c r="O6523">
        <v>0</v>
      </c>
      <c r="P6523">
        <v>31</v>
      </c>
      <c r="Q6523">
        <v>14</v>
      </c>
      <c r="R6523">
        <v>47</v>
      </c>
      <c r="S6523">
        <v>12</v>
      </c>
      <c r="T6523">
        <v>23</v>
      </c>
      <c r="U6523">
        <v>3</v>
      </c>
      <c r="V6523">
        <v>0</v>
      </c>
      <c r="W6523">
        <v>0</v>
      </c>
      <c r="X6523">
        <v>7.8742259905603964</v>
      </c>
      <c r="Y6523">
        <v>9.9595937521043805</v>
      </c>
      <c r="Z6523">
        <v>22.878893061567137</v>
      </c>
      <c r="AA6523">
        <v>29.661620231169117</v>
      </c>
      <c r="AB6523">
        <v>37.593317030129036</v>
      </c>
      <c r="AC6523">
        <v>197.60533904873913</v>
      </c>
      <c r="AD6523">
        <v>0</v>
      </c>
      <c r="AE6523">
        <v>305.57298911426921</v>
      </c>
    </row>
    <row r="6524" spans="1:31" x14ac:dyDescent="0.3">
      <c r="A6524">
        <v>2446285</v>
      </c>
      <c r="B6524">
        <v>1</v>
      </c>
      <c r="C6524" t="s">
        <v>80</v>
      </c>
      <c r="D6524" t="s">
        <v>85</v>
      </c>
      <c r="E6524" t="s">
        <v>141</v>
      </c>
      <c r="F6524" t="s">
        <v>18782</v>
      </c>
      <c r="G6524" t="s">
        <v>226</v>
      </c>
      <c r="H6524" t="s">
        <v>144</v>
      </c>
      <c r="I6524" t="s">
        <v>136</v>
      </c>
      <c r="J6524" t="s">
        <v>137</v>
      </c>
      <c r="K6524" t="s">
        <v>162</v>
      </c>
      <c r="L6524" t="s">
        <v>18760</v>
      </c>
      <c r="M6524" t="s">
        <v>18783</v>
      </c>
      <c r="N6524">
        <v>6.0794444439999999</v>
      </c>
      <c r="O6524">
        <v>0</v>
      </c>
      <c r="P6524">
        <v>232</v>
      </c>
      <c r="Q6524">
        <v>0</v>
      </c>
      <c r="R6524">
        <v>0</v>
      </c>
      <c r="S6524">
        <v>0</v>
      </c>
      <c r="T6524">
        <v>35</v>
      </c>
      <c r="U6524">
        <v>0</v>
      </c>
      <c r="V6524">
        <v>0</v>
      </c>
      <c r="W6524">
        <v>0</v>
      </c>
      <c r="X6524">
        <v>373.21476674896974</v>
      </c>
      <c r="Y6524">
        <v>0</v>
      </c>
      <c r="Z6524">
        <v>0</v>
      </c>
      <c r="AA6524">
        <v>0</v>
      </c>
      <c r="AB6524">
        <v>304.31096764092365</v>
      </c>
      <c r="AC6524">
        <v>0</v>
      </c>
      <c r="AD6524">
        <v>0</v>
      </c>
      <c r="AE6524">
        <v>677.52573438989339</v>
      </c>
    </row>
    <row r="6525" spans="1:31" x14ac:dyDescent="0.3">
      <c r="A6525">
        <v>2446162</v>
      </c>
      <c r="B6525">
        <v>1</v>
      </c>
      <c r="C6525" t="s">
        <v>80</v>
      </c>
      <c r="D6525" t="s">
        <v>100</v>
      </c>
      <c r="E6525" t="s">
        <v>173</v>
      </c>
      <c r="F6525" t="s">
        <v>18784</v>
      </c>
      <c r="G6525" t="s">
        <v>461</v>
      </c>
      <c r="H6525" t="s">
        <v>144</v>
      </c>
      <c r="I6525" t="s">
        <v>136</v>
      </c>
      <c r="J6525" t="s">
        <v>137</v>
      </c>
      <c r="K6525" t="s">
        <v>138</v>
      </c>
      <c r="L6525" t="s">
        <v>18785</v>
      </c>
      <c r="M6525" t="s">
        <v>18786</v>
      </c>
      <c r="N6525">
        <v>5.8449999999999998</v>
      </c>
      <c r="O6525">
        <v>0</v>
      </c>
      <c r="P6525">
        <v>3</v>
      </c>
      <c r="Q6525">
        <v>0</v>
      </c>
      <c r="R6525">
        <v>0</v>
      </c>
      <c r="S6525">
        <v>0</v>
      </c>
      <c r="T6525">
        <v>0</v>
      </c>
      <c r="U6525">
        <v>0</v>
      </c>
      <c r="V6525">
        <v>0</v>
      </c>
      <c r="W6525">
        <v>0</v>
      </c>
      <c r="X6525">
        <v>0.30826250209117001</v>
      </c>
      <c r="Y6525">
        <v>0</v>
      </c>
      <c r="Z6525">
        <v>0</v>
      </c>
      <c r="AA6525">
        <v>0</v>
      </c>
      <c r="AB6525">
        <v>0</v>
      </c>
      <c r="AC6525">
        <v>0</v>
      </c>
      <c r="AD6525">
        <v>0</v>
      </c>
      <c r="AE6525">
        <v>0.30826250209117001</v>
      </c>
    </row>
    <row r="6526" spans="1:31" x14ac:dyDescent="0.3">
      <c r="A6526">
        <v>2446185</v>
      </c>
      <c r="B6526">
        <v>1</v>
      </c>
      <c r="C6526" t="s">
        <v>80</v>
      </c>
      <c r="D6526" t="s">
        <v>94</v>
      </c>
      <c r="E6526" t="s">
        <v>169</v>
      </c>
      <c r="F6526" t="s">
        <v>18787</v>
      </c>
      <c r="G6526" t="s">
        <v>149</v>
      </c>
      <c r="H6526" t="s">
        <v>135</v>
      </c>
      <c r="I6526" t="s">
        <v>136</v>
      </c>
      <c r="J6526" t="s">
        <v>137</v>
      </c>
      <c r="K6526" t="s">
        <v>138</v>
      </c>
      <c r="L6526" t="s">
        <v>18788</v>
      </c>
      <c r="M6526" t="s">
        <v>18789</v>
      </c>
      <c r="N6526">
        <v>0.82250000000000001</v>
      </c>
      <c r="O6526">
        <v>0</v>
      </c>
      <c r="P6526">
        <v>3165</v>
      </c>
      <c r="Q6526">
        <v>0</v>
      </c>
      <c r="R6526">
        <v>1</v>
      </c>
      <c r="S6526">
        <v>0</v>
      </c>
      <c r="T6526">
        <v>961</v>
      </c>
      <c r="U6526">
        <v>0</v>
      </c>
      <c r="V6526">
        <v>0</v>
      </c>
      <c r="W6526">
        <v>0</v>
      </c>
      <c r="X6526">
        <v>827.6329748131634</v>
      </c>
      <c r="Y6526">
        <v>0</v>
      </c>
      <c r="Z6526">
        <v>0.61311999456036248</v>
      </c>
      <c r="AA6526">
        <v>0</v>
      </c>
      <c r="AB6526">
        <v>1237.7168623164048</v>
      </c>
      <c r="AC6526">
        <v>0</v>
      </c>
      <c r="AD6526">
        <v>0</v>
      </c>
      <c r="AE6526">
        <v>2065.9629571241285</v>
      </c>
    </row>
    <row r="6527" spans="1:31" x14ac:dyDescent="0.3">
      <c r="A6527">
        <v>2446022</v>
      </c>
      <c r="B6527">
        <v>1</v>
      </c>
      <c r="C6527" t="s">
        <v>80</v>
      </c>
      <c r="D6527" t="s">
        <v>97</v>
      </c>
      <c r="E6527" t="s">
        <v>141</v>
      </c>
      <c r="F6527" t="s">
        <v>18790</v>
      </c>
      <c r="G6527" t="s">
        <v>161</v>
      </c>
      <c r="H6527" t="s">
        <v>144</v>
      </c>
      <c r="I6527" t="s">
        <v>136</v>
      </c>
      <c r="J6527" t="s">
        <v>137</v>
      </c>
      <c r="K6527" t="s">
        <v>162</v>
      </c>
      <c r="L6527" t="s">
        <v>18791</v>
      </c>
      <c r="M6527" t="s">
        <v>18792</v>
      </c>
      <c r="N6527">
        <v>8.2488888879999998</v>
      </c>
      <c r="O6527">
        <v>0</v>
      </c>
      <c r="P6527">
        <v>108</v>
      </c>
      <c r="Q6527">
        <v>0</v>
      </c>
      <c r="R6527">
        <v>0</v>
      </c>
      <c r="S6527">
        <v>0</v>
      </c>
      <c r="T6527">
        <v>6</v>
      </c>
      <c r="U6527">
        <v>0</v>
      </c>
      <c r="V6527">
        <v>0</v>
      </c>
      <c r="W6527">
        <v>0</v>
      </c>
      <c r="X6527">
        <v>428.88599695690129</v>
      </c>
      <c r="Y6527">
        <v>0</v>
      </c>
      <c r="Z6527">
        <v>0</v>
      </c>
      <c r="AA6527">
        <v>0</v>
      </c>
      <c r="AB6527">
        <v>46.700120501798814</v>
      </c>
      <c r="AC6527">
        <v>0</v>
      </c>
      <c r="AD6527">
        <v>0</v>
      </c>
      <c r="AE6527">
        <v>475.58611745870013</v>
      </c>
    </row>
    <row r="6528" spans="1:31" x14ac:dyDescent="0.3">
      <c r="A6528">
        <v>2446417</v>
      </c>
      <c r="B6528">
        <v>1</v>
      </c>
      <c r="C6528" t="s">
        <v>81</v>
      </c>
      <c r="D6528" t="s">
        <v>112</v>
      </c>
      <c r="E6528" t="s">
        <v>141</v>
      </c>
      <c r="F6528" t="s">
        <v>18793</v>
      </c>
      <c r="G6528" t="s">
        <v>156</v>
      </c>
      <c r="H6528" t="s">
        <v>144</v>
      </c>
      <c r="I6528" t="s">
        <v>136</v>
      </c>
      <c r="J6528" t="s">
        <v>137</v>
      </c>
      <c r="K6528" t="s">
        <v>138</v>
      </c>
      <c r="L6528" t="s">
        <v>18794</v>
      </c>
      <c r="M6528" t="s">
        <v>18795</v>
      </c>
      <c r="N6528">
        <v>3.6294444440000002</v>
      </c>
      <c r="O6528">
        <v>0</v>
      </c>
      <c r="P6528">
        <v>4</v>
      </c>
      <c r="Q6528">
        <v>0</v>
      </c>
      <c r="R6528">
        <v>7</v>
      </c>
      <c r="S6528">
        <v>0</v>
      </c>
      <c r="T6528">
        <v>0</v>
      </c>
      <c r="U6528">
        <v>0</v>
      </c>
      <c r="V6528">
        <v>0</v>
      </c>
      <c r="W6528">
        <v>0</v>
      </c>
      <c r="X6528">
        <v>2.0676924128372107</v>
      </c>
      <c r="Y6528">
        <v>0</v>
      </c>
      <c r="Z6528">
        <v>0.15439320215827337</v>
      </c>
      <c r="AA6528">
        <v>0</v>
      </c>
      <c r="AB6528">
        <v>0</v>
      </c>
      <c r="AC6528">
        <v>0</v>
      </c>
      <c r="AD6528">
        <v>0</v>
      </c>
      <c r="AE6528">
        <v>2.2220856149954842</v>
      </c>
    </row>
    <row r="6529" spans="1:31" x14ac:dyDescent="0.3">
      <c r="A6529">
        <v>2446391</v>
      </c>
      <c r="B6529">
        <v>1</v>
      </c>
      <c r="C6529" t="s">
        <v>80</v>
      </c>
      <c r="D6529" t="s">
        <v>100</v>
      </c>
      <c r="E6529" t="s">
        <v>173</v>
      </c>
      <c r="F6529" t="s">
        <v>18796</v>
      </c>
      <c r="G6529" t="s">
        <v>461</v>
      </c>
      <c r="H6529" t="s">
        <v>144</v>
      </c>
      <c r="I6529" t="s">
        <v>136</v>
      </c>
      <c r="J6529" t="s">
        <v>137</v>
      </c>
      <c r="K6529" t="s">
        <v>138</v>
      </c>
      <c r="L6529" t="s">
        <v>18797</v>
      </c>
      <c r="M6529" t="s">
        <v>18798</v>
      </c>
      <c r="N6529">
        <v>1.390833333</v>
      </c>
      <c r="O6529">
        <v>0</v>
      </c>
      <c r="P6529">
        <v>1</v>
      </c>
      <c r="Q6529">
        <v>0</v>
      </c>
      <c r="R6529">
        <v>0</v>
      </c>
      <c r="S6529">
        <v>0</v>
      </c>
      <c r="T6529">
        <v>0</v>
      </c>
      <c r="U6529">
        <v>0</v>
      </c>
      <c r="V6529">
        <v>0</v>
      </c>
      <c r="W6529">
        <v>0</v>
      </c>
      <c r="X6529">
        <v>1.0755704733119145</v>
      </c>
      <c r="Y6529">
        <v>0</v>
      </c>
      <c r="Z6529">
        <v>0</v>
      </c>
      <c r="AA6529">
        <v>0</v>
      </c>
      <c r="AB6529">
        <v>0</v>
      </c>
      <c r="AC6529">
        <v>0</v>
      </c>
      <c r="AD6529">
        <v>0</v>
      </c>
      <c r="AE6529">
        <v>1.0755704733119145</v>
      </c>
    </row>
    <row r="6530" spans="1:31" x14ac:dyDescent="0.3">
      <c r="A6530">
        <v>2446105</v>
      </c>
      <c r="B6530">
        <v>1</v>
      </c>
      <c r="C6530" t="s">
        <v>80</v>
      </c>
      <c r="D6530" t="s">
        <v>83</v>
      </c>
      <c r="E6530" t="s">
        <v>147</v>
      </c>
      <c r="F6530" t="s">
        <v>18799</v>
      </c>
      <c r="G6530" t="s">
        <v>134</v>
      </c>
      <c r="H6530" t="s">
        <v>135</v>
      </c>
      <c r="I6530" t="s">
        <v>136</v>
      </c>
      <c r="J6530" t="s">
        <v>137</v>
      </c>
      <c r="K6530" t="s">
        <v>138</v>
      </c>
      <c r="L6530" t="s">
        <v>18800</v>
      </c>
      <c r="M6530" t="s">
        <v>18801</v>
      </c>
      <c r="N6530">
        <v>5.8966666659999998</v>
      </c>
      <c r="O6530">
        <v>0</v>
      </c>
      <c r="P6530">
        <v>11</v>
      </c>
      <c r="Q6530">
        <v>0</v>
      </c>
      <c r="R6530">
        <v>23</v>
      </c>
      <c r="S6530">
        <v>4</v>
      </c>
      <c r="T6530">
        <v>44</v>
      </c>
      <c r="U6530">
        <v>4</v>
      </c>
      <c r="V6530">
        <v>3</v>
      </c>
      <c r="W6530">
        <v>0</v>
      </c>
      <c r="X6530">
        <v>21.282104231376003</v>
      </c>
      <c r="Y6530">
        <v>0</v>
      </c>
      <c r="Z6530">
        <v>114.63290985385773</v>
      </c>
      <c r="AA6530">
        <v>394.95582538252552</v>
      </c>
      <c r="AB6530">
        <v>934.12845706467874</v>
      </c>
      <c r="AC6530">
        <v>1820.3478782642862</v>
      </c>
      <c r="AD6530">
        <v>687.17948379665802</v>
      </c>
      <c r="AE6530">
        <v>3972.5266585933823</v>
      </c>
    </row>
    <row r="6531" spans="1:31" x14ac:dyDescent="0.3">
      <c r="A6531">
        <v>2446062</v>
      </c>
      <c r="B6531">
        <v>1</v>
      </c>
      <c r="C6531" t="s">
        <v>80</v>
      </c>
      <c r="D6531" t="s">
        <v>107</v>
      </c>
      <c r="E6531" t="s">
        <v>173</v>
      </c>
      <c r="F6531" t="s">
        <v>18802</v>
      </c>
      <c r="G6531" t="s">
        <v>239</v>
      </c>
      <c r="H6531" t="s">
        <v>144</v>
      </c>
      <c r="I6531" t="s">
        <v>136</v>
      </c>
      <c r="J6531" t="s">
        <v>137</v>
      </c>
      <c r="K6531" t="s">
        <v>138</v>
      </c>
      <c r="L6531" t="s">
        <v>18803</v>
      </c>
      <c r="M6531" t="s">
        <v>18804</v>
      </c>
      <c r="N6531">
        <v>2.1030555550000001</v>
      </c>
      <c r="O6531">
        <v>0</v>
      </c>
      <c r="P6531">
        <v>3</v>
      </c>
      <c r="Q6531">
        <v>0</v>
      </c>
      <c r="R6531">
        <v>0</v>
      </c>
      <c r="S6531">
        <v>0</v>
      </c>
      <c r="T6531">
        <v>0</v>
      </c>
      <c r="U6531">
        <v>0</v>
      </c>
      <c r="V6531">
        <v>0</v>
      </c>
      <c r="W6531">
        <v>0</v>
      </c>
      <c r="X6531">
        <v>1.4090154094229483</v>
      </c>
      <c r="Y6531">
        <v>0</v>
      </c>
      <c r="Z6531">
        <v>0</v>
      </c>
      <c r="AA6531">
        <v>0</v>
      </c>
      <c r="AB6531">
        <v>0</v>
      </c>
      <c r="AC6531">
        <v>0</v>
      </c>
      <c r="AD6531">
        <v>0</v>
      </c>
      <c r="AE6531">
        <v>1.4090154094229483</v>
      </c>
    </row>
    <row r="6532" spans="1:31" x14ac:dyDescent="0.3">
      <c r="A6532">
        <v>2446056</v>
      </c>
      <c r="B6532">
        <v>1</v>
      </c>
      <c r="C6532" t="s">
        <v>81</v>
      </c>
      <c r="D6532" t="s">
        <v>122</v>
      </c>
      <c r="E6532" t="s">
        <v>173</v>
      </c>
      <c r="F6532" t="s">
        <v>18805</v>
      </c>
      <c r="G6532" t="s">
        <v>175</v>
      </c>
      <c r="H6532" t="s">
        <v>144</v>
      </c>
      <c r="I6532" t="s">
        <v>136</v>
      </c>
      <c r="J6532" t="s">
        <v>137</v>
      </c>
      <c r="K6532" t="s">
        <v>138</v>
      </c>
      <c r="L6532" t="s">
        <v>18806</v>
      </c>
      <c r="M6532" t="s">
        <v>18807</v>
      </c>
      <c r="N6532">
        <v>0.70888888800000005</v>
      </c>
      <c r="O6532">
        <v>0</v>
      </c>
      <c r="P6532">
        <v>4</v>
      </c>
      <c r="Q6532">
        <v>0</v>
      </c>
      <c r="R6532">
        <v>0</v>
      </c>
      <c r="S6532">
        <v>0</v>
      </c>
      <c r="T6532">
        <v>0</v>
      </c>
      <c r="U6532">
        <v>0</v>
      </c>
      <c r="V6532">
        <v>0</v>
      </c>
      <c r="W6532">
        <v>0</v>
      </c>
      <c r="X6532">
        <v>0.57772517589922168</v>
      </c>
      <c r="Y6532">
        <v>0</v>
      </c>
      <c r="Z6532">
        <v>0</v>
      </c>
      <c r="AA6532">
        <v>0</v>
      </c>
      <c r="AB6532">
        <v>0</v>
      </c>
      <c r="AC6532">
        <v>0</v>
      </c>
      <c r="AD6532">
        <v>0</v>
      </c>
      <c r="AE6532">
        <v>0.57772517589922168</v>
      </c>
    </row>
    <row r="6533" spans="1:31" x14ac:dyDescent="0.3">
      <c r="A6533">
        <v>2445999</v>
      </c>
      <c r="B6533">
        <v>1</v>
      </c>
      <c r="C6533" t="s">
        <v>80</v>
      </c>
      <c r="D6533" t="s">
        <v>87</v>
      </c>
      <c r="E6533" t="s">
        <v>141</v>
      </c>
      <c r="F6533" t="s">
        <v>2453</v>
      </c>
      <c r="G6533" t="s">
        <v>410</v>
      </c>
      <c r="H6533" t="s">
        <v>144</v>
      </c>
      <c r="I6533" t="s">
        <v>136</v>
      </c>
      <c r="J6533" t="s">
        <v>137</v>
      </c>
      <c r="K6533" t="s">
        <v>138</v>
      </c>
      <c r="L6533" t="s">
        <v>18808</v>
      </c>
      <c r="M6533" t="s">
        <v>18809</v>
      </c>
      <c r="N6533">
        <v>4.0319444439999996</v>
      </c>
      <c r="O6533">
        <v>0</v>
      </c>
      <c r="P6533">
        <v>207</v>
      </c>
      <c r="Q6533">
        <v>0</v>
      </c>
      <c r="R6533">
        <v>0</v>
      </c>
      <c r="S6533">
        <v>0</v>
      </c>
      <c r="T6533">
        <v>18</v>
      </c>
      <c r="U6533">
        <v>0</v>
      </c>
      <c r="V6533">
        <v>0</v>
      </c>
      <c r="W6533">
        <v>0</v>
      </c>
      <c r="X6533">
        <v>331.6472313734966</v>
      </c>
      <c r="Y6533">
        <v>0</v>
      </c>
      <c r="Z6533">
        <v>0</v>
      </c>
      <c r="AA6533">
        <v>0</v>
      </c>
      <c r="AB6533">
        <v>97.280443056334192</v>
      </c>
      <c r="AC6533">
        <v>0</v>
      </c>
      <c r="AD6533">
        <v>0</v>
      </c>
      <c r="AE6533">
        <v>428.9276744298308</v>
      </c>
    </row>
    <row r="6534" spans="1:31" x14ac:dyDescent="0.3">
      <c r="A6534">
        <v>2446142</v>
      </c>
      <c r="B6534">
        <v>1</v>
      </c>
      <c r="C6534" t="s">
        <v>80</v>
      </c>
      <c r="D6534" t="s">
        <v>99</v>
      </c>
      <c r="E6534" t="s">
        <v>141</v>
      </c>
      <c r="F6534" t="s">
        <v>18810</v>
      </c>
      <c r="G6534" t="s">
        <v>156</v>
      </c>
      <c r="H6534" t="s">
        <v>144</v>
      </c>
      <c r="I6534" t="s">
        <v>136</v>
      </c>
      <c r="J6534" t="s">
        <v>137</v>
      </c>
      <c r="K6534" t="s">
        <v>138</v>
      </c>
      <c r="L6534" t="s">
        <v>18811</v>
      </c>
      <c r="M6534" t="s">
        <v>18812</v>
      </c>
      <c r="N6534">
        <v>2.8647222220000002</v>
      </c>
      <c r="O6534">
        <v>0</v>
      </c>
      <c r="P6534">
        <v>35</v>
      </c>
      <c r="Q6534">
        <v>0</v>
      </c>
      <c r="R6534">
        <v>2</v>
      </c>
      <c r="S6534">
        <v>0</v>
      </c>
      <c r="T6534">
        <v>6</v>
      </c>
      <c r="U6534">
        <v>0</v>
      </c>
      <c r="V6534">
        <v>0</v>
      </c>
      <c r="W6534">
        <v>0</v>
      </c>
      <c r="X6534">
        <v>42.783975967363062</v>
      </c>
      <c r="Y6534">
        <v>0</v>
      </c>
      <c r="Z6534">
        <v>0.62329185531941222</v>
      </c>
      <c r="AA6534">
        <v>0</v>
      </c>
      <c r="AB6534">
        <v>30.352284834430648</v>
      </c>
      <c r="AC6534">
        <v>0</v>
      </c>
      <c r="AD6534">
        <v>0</v>
      </c>
      <c r="AE6534">
        <v>73.759552657113119</v>
      </c>
    </row>
    <row r="6535" spans="1:31" x14ac:dyDescent="0.3">
      <c r="A6535">
        <v>2446188</v>
      </c>
      <c r="B6535">
        <v>1</v>
      </c>
      <c r="C6535" t="s">
        <v>81</v>
      </c>
      <c r="D6535" t="s">
        <v>125</v>
      </c>
      <c r="E6535" t="s">
        <v>132</v>
      </c>
      <c r="F6535" t="s">
        <v>666</v>
      </c>
      <c r="G6535" t="s">
        <v>149</v>
      </c>
      <c r="H6535" t="s">
        <v>135</v>
      </c>
      <c r="I6535" t="s">
        <v>136</v>
      </c>
      <c r="J6535" t="s">
        <v>137</v>
      </c>
      <c r="K6535" t="s">
        <v>138</v>
      </c>
      <c r="L6535" t="s">
        <v>18813</v>
      </c>
      <c r="M6535" t="s">
        <v>18814</v>
      </c>
      <c r="N6535">
        <v>0.58750000000000002</v>
      </c>
      <c r="O6535">
        <v>0</v>
      </c>
      <c r="P6535">
        <v>0</v>
      </c>
      <c r="Q6535">
        <v>45</v>
      </c>
      <c r="R6535">
        <v>34</v>
      </c>
      <c r="S6535">
        <v>2</v>
      </c>
      <c r="T6535">
        <v>0</v>
      </c>
      <c r="U6535">
        <v>0</v>
      </c>
      <c r="V6535">
        <v>0</v>
      </c>
      <c r="W6535">
        <v>0</v>
      </c>
      <c r="X6535">
        <v>0</v>
      </c>
      <c r="Y6535">
        <v>9.695239188468701</v>
      </c>
      <c r="Z6535">
        <v>10.148131302798271</v>
      </c>
      <c r="AA6535">
        <v>8.5002359553835962</v>
      </c>
      <c r="AB6535">
        <v>0</v>
      </c>
      <c r="AC6535">
        <v>0</v>
      </c>
      <c r="AD6535">
        <v>0</v>
      </c>
      <c r="AE6535">
        <v>28.343606446650568</v>
      </c>
    </row>
    <row r="6536" spans="1:31" x14ac:dyDescent="0.3">
      <c r="A6536">
        <v>2446411</v>
      </c>
      <c r="B6536">
        <v>1</v>
      </c>
      <c r="C6536" t="s">
        <v>81</v>
      </c>
      <c r="D6536" t="s">
        <v>120</v>
      </c>
      <c r="E6536" t="s">
        <v>159</v>
      </c>
      <c r="F6536" t="s">
        <v>2367</v>
      </c>
      <c r="G6536" t="s">
        <v>725</v>
      </c>
      <c r="H6536" t="s">
        <v>144</v>
      </c>
      <c r="I6536" t="s">
        <v>136</v>
      </c>
      <c r="J6536" t="s">
        <v>137</v>
      </c>
      <c r="K6536" t="s">
        <v>138</v>
      </c>
      <c r="L6536" t="s">
        <v>18815</v>
      </c>
      <c r="M6536" t="s">
        <v>18816</v>
      </c>
      <c r="N6536">
        <v>0.43916666599999998</v>
      </c>
      <c r="O6536">
        <v>0</v>
      </c>
      <c r="P6536">
        <v>247</v>
      </c>
      <c r="Q6536">
        <v>0</v>
      </c>
      <c r="R6536">
        <v>1</v>
      </c>
      <c r="S6536">
        <v>0</v>
      </c>
      <c r="T6536">
        <v>35</v>
      </c>
      <c r="U6536">
        <v>0</v>
      </c>
      <c r="V6536">
        <v>0</v>
      </c>
      <c r="W6536">
        <v>0</v>
      </c>
      <c r="X6536">
        <v>41.54291579680865</v>
      </c>
      <c r="Y6536">
        <v>0</v>
      </c>
      <c r="Z6536">
        <v>0</v>
      </c>
      <c r="AA6536">
        <v>0</v>
      </c>
      <c r="AB6536">
        <v>10.765433576047162</v>
      </c>
      <c r="AC6536">
        <v>0</v>
      </c>
      <c r="AD6536">
        <v>0</v>
      </c>
      <c r="AE6536">
        <v>52.308349372855815</v>
      </c>
    </row>
    <row r="6537" spans="1:31" x14ac:dyDescent="0.3">
      <c r="A6537">
        <v>2446079</v>
      </c>
      <c r="B6537">
        <v>1</v>
      </c>
      <c r="C6537" t="s">
        <v>80</v>
      </c>
      <c r="D6537" t="s">
        <v>99</v>
      </c>
      <c r="E6537" t="s">
        <v>141</v>
      </c>
      <c r="F6537" t="s">
        <v>10762</v>
      </c>
      <c r="G6537" t="s">
        <v>143</v>
      </c>
      <c r="H6537" t="s">
        <v>144</v>
      </c>
      <c r="I6537" t="s">
        <v>136</v>
      </c>
      <c r="J6537" t="s">
        <v>137</v>
      </c>
      <c r="K6537" t="s">
        <v>138</v>
      </c>
      <c r="L6537" t="s">
        <v>18817</v>
      </c>
      <c r="M6537" t="s">
        <v>18818</v>
      </c>
      <c r="N6537">
        <v>1.1233333329999999</v>
      </c>
      <c r="O6537">
        <v>0</v>
      </c>
      <c r="P6537">
        <v>14</v>
      </c>
      <c r="Q6537">
        <v>0</v>
      </c>
      <c r="R6537">
        <v>0</v>
      </c>
      <c r="S6537">
        <v>0</v>
      </c>
      <c r="T6537">
        <v>2</v>
      </c>
      <c r="U6537">
        <v>0</v>
      </c>
      <c r="V6537">
        <v>0</v>
      </c>
      <c r="W6537">
        <v>0</v>
      </c>
      <c r="X6537">
        <v>11.425031779056129</v>
      </c>
      <c r="Y6537">
        <v>0</v>
      </c>
      <c r="Z6537">
        <v>0</v>
      </c>
      <c r="AA6537">
        <v>0</v>
      </c>
      <c r="AB6537">
        <v>3.2101382241159757</v>
      </c>
      <c r="AC6537">
        <v>0</v>
      </c>
      <c r="AD6537">
        <v>0</v>
      </c>
      <c r="AE6537">
        <v>14.635170003172105</v>
      </c>
    </row>
    <row r="6538" spans="1:31" x14ac:dyDescent="0.3">
      <c r="A6538">
        <v>2446019</v>
      </c>
      <c r="B6538">
        <v>1</v>
      </c>
      <c r="C6538" t="s">
        <v>80</v>
      </c>
      <c r="D6538" t="s">
        <v>110</v>
      </c>
      <c r="E6538" t="s">
        <v>284</v>
      </c>
      <c r="F6538" t="s">
        <v>18819</v>
      </c>
      <c r="G6538" t="s">
        <v>226</v>
      </c>
      <c r="H6538" t="s">
        <v>135</v>
      </c>
      <c r="I6538" t="s">
        <v>136</v>
      </c>
      <c r="J6538" t="s">
        <v>137</v>
      </c>
      <c r="K6538" t="s">
        <v>162</v>
      </c>
      <c r="L6538" t="s">
        <v>18820</v>
      </c>
      <c r="M6538" t="s">
        <v>18821</v>
      </c>
      <c r="N6538">
        <v>4.7508333330000001</v>
      </c>
      <c r="O6538">
        <v>8</v>
      </c>
      <c r="P6538">
        <v>3089</v>
      </c>
      <c r="Q6538">
        <v>6</v>
      </c>
      <c r="R6538">
        <v>11</v>
      </c>
      <c r="S6538">
        <v>7</v>
      </c>
      <c r="T6538">
        <v>229</v>
      </c>
      <c r="U6538">
        <v>0</v>
      </c>
      <c r="V6538">
        <v>0</v>
      </c>
      <c r="W6538">
        <v>15.494062775357676</v>
      </c>
      <c r="X6538">
        <v>6721.2323250356949</v>
      </c>
      <c r="Y6538">
        <v>8.8790049931157053</v>
      </c>
      <c r="Z6538">
        <v>4.936673339631791</v>
      </c>
      <c r="AA6538">
        <v>797.72782807493331</v>
      </c>
      <c r="AB6538">
        <v>1153.339078643618</v>
      </c>
      <c r="AC6538">
        <v>0</v>
      </c>
      <c r="AD6538">
        <v>0</v>
      </c>
      <c r="AE6538">
        <v>8701.6089728623519</v>
      </c>
    </row>
    <row r="6539" spans="1:31" x14ac:dyDescent="0.3">
      <c r="A6539">
        <v>2445979</v>
      </c>
      <c r="B6539">
        <v>1</v>
      </c>
      <c r="C6539" t="s">
        <v>80</v>
      </c>
      <c r="D6539" t="s">
        <v>88</v>
      </c>
      <c r="E6539" t="s">
        <v>173</v>
      </c>
      <c r="F6539" t="s">
        <v>18822</v>
      </c>
      <c r="G6539" t="s">
        <v>179</v>
      </c>
      <c r="H6539" t="s">
        <v>144</v>
      </c>
      <c r="I6539" t="s">
        <v>136</v>
      </c>
      <c r="J6539" t="s">
        <v>137</v>
      </c>
      <c r="K6539" t="s">
        <v>138</v>
      </c>
      <c r="L6539" t="s">
        <v>18823</v>
      </c>
      <c r="M6539" t="s">
        <v>18824</v>
      </c>
      <c r="N6539">
        <v>7.358333333</v>
      </c>
      <c r="O6539">
        <v>0</v>
      </c>
      <c r="P6539">
        <v>13</v>
      </c>
      <c r="Q6539">
        <v>0</v>
      </c>
      <c r="R6539">
        <v>0</v>
      </c>
      <c r="S6539">
        <v>0</v>
      </c>
      <c r="T6539">
        <v>0</v>
      </c>
      <c r="U6539">
        <v>0</v>
      </c>
      <c r="V6539">
        <v>0</v>
      </c>
      <c r="W6539">
        <v>0</v>
      </c>
      <c r="X6539">
        <v>18.152926382722722</v>
      </c>
      <c r="Y6539">
        <v>0</v>
      </c>
      <c r="Z6539">
        <v>0</v>
      </c>
      <c r="AA6539">
        <v>0</v>
      </c>
      <c r="AB6539">
        <v>0</v>
      </c>
      <c r="AC6539">
        <v>0</v>
      </c>
      <c r="AD6539">
        <v>0</v>
      </c>
      <c r="AE6539">
        <v>18.152926382722722</v>
      </c>
    </row>
    <row r="6540" spans="1:31" x14ac:dyDescent="0.3">
      <c r="A6540">
        <v>2446414</v>
      </c>
      <c r="B6540">
        <v>1</v>
      </c>
      <c r="C6540" t="s">
        <v>80</v>
      </c>
      <c r="D6540" t="s">
        <v>88</v>
      </c>
      <c r="E6540" t="s">
        <v>182</v>
      </c>
      <c r="F6540" t="s">
        <v>18825</v>
      </c>
      <c r="G6540" t="s">
        <v>259</v>
      </c>
      <c r="H6540" t="s">
        <v>144</v>
      </c>
      <c r="I6540" t="s">
        <v>136</v>
      </c>
      <c r="J6540" t="s">
        <v>137</v>
      </c>
      <c r="K6540" t="s">
        <v>138</v>
      </c>
      <c r="L6540" t="s">
        <v>18826</v>
      </c>
      <c r="M6540" t="s">
        <v>18827</v>
      </c>
      <c r="N6540">
        <v>1.355555555</v>
      </c>
      <c r="O6540">
        <v>0</v>
      </c>
      <c r="P6540">
        <v>61</v>
      </c>
      <c r="Q6540">
        <v>0</v>
      </c>
      <c r="R6540">
        <v>0</v>
      </c>
      <c r="S6540">
        <v>0</v>
      </c>
      <c r="T6540">
        <v>1</v>
      </c>
      <c r="U6540">
        <v>0</v>
      </c>
      <c r="V6540">
        <v>0</v>
      </c>
      <c r="W6540">
        <v>0</v>
      </c>
      <c r="X6540">
        <v>28.007287442271359</v>
      </c>
      <c r="Y6540">
        <v>0</v>
      </c>
      <c r="Z6540">
        <v>0</v>
      </c>
      <c r="AA6540">
        <v>0</v>
      </c>
      <c r="AB6540">
        <v>0.10463777958976478</v>
      </c>
      <c r="AC6540">
        <v>0</v>
      </c>
      <c r="AD6540">
        <v>0</v>
      </c>
      <c r="AE6540">
        <v>28.111925221861124</v>
      </c>
    </row>
    <row r="6541" spans="1:31" x14ac:dyDescent="0.3">
      <c r="A6541">
        <v>2446016</v>
      </c>
      <c r="B6541">
        <v>1</v>
      </c>
      <c r="C6541" t="s">
        <v>81</v>
      </c>
      <c r="D6541" t="s">
        <v>123</v>
      </c>
      <c r="E6541" t="s">
        <v>147</v>
      </c>
      <c r="F6541" t="s">
        <v>18828</v>
      </c>
      <c r="G6541" t="s">
        <v>161</v>
      </c>
      <c r="H6541" t="s">
        <v>135</v>
      </c>
      <c r="I6541" t="s">
        <v>136</v>
      </c>
      <c r="J6541" t="s">
        <v>137</v>
      </c>
      <c r="K6541" t="s">
        <v>162</v>
      </c>
      <c r="L6541" t="s">
        <v>18829</v>
      </c>
      <c r="M6541" t="s">
        <v>18830</v>
      </c>
      <c r="N6541">
        <v>1.0538888879999999</v>
      </c>
      <c r="O6541">
        <v>0</v>
      </c>
      <c r="P6541">
        <v>396</v>
      </c>
      <c r="Q6541">
        <v>3</v>
      </c>
      <c r="R6541">
        <v>11</v>
      </c>
      <c r="S6541">
        <v>7</v>
      </c>
      <c r="T6541">
        <v>50</v>
      </c>
      <c r="U6541">
        <v>3</v>
      </c>
      <c r="V6541">
        <v>0</v>
      </c>
      <c r="W6541">
        <v>0</v>
      </c>
      <c r="X6541">
        <v>111.45381096989169</v>
      </c>
      <c r="Y6541">
        <v>14.834839371717941</v>
      </c>
      <c r="Z6541">
        <v>2.0421145603098902</v>
      </c>
      <c r="AA6541">
        <v>191.92267301969224</v>
      </c>
      <c r="AB6541">
        <v>49.989078974906249</v>
      </c>
      <c r="AC6541">
        <v>166.32316815015307</v>
      </c>
      <c r="AD6541">
        <v>0</v>
      </c>
      <c r="AE6541">
        <v>536.56568504667109</v>
      </c>
    </row>
    <row r="6542" spans="1:31" x14ac:dyDescent="0.3">
      <c r="A6542">
        <v>2446102</v>
      </c>
      <c r="B6542">
        <v>1</v>
      </c>
      <c r="C6542" t="s">
        <v>80</v>
      </c>
      <c r="D6542" t="s">
        <v>98</v>
      </c>
      <c r="E6542" t="s">
        <v>141</v>
      </c>
      <c r="F6542" t="s">
        <v>18831</v>
      </c>
      <c r="G6542" t="s">
        <v>156</v>
      </c>
      <c r="H6542" t="s">
        <v>144</v>
      </c>
      <c r="I6542" t="s">
        <v>136</v>
      </c>
      <c r="J6542" t="s">
        <v>137</v>
      </c>
      <c r="K6542" t="s">
        <v>138</v>
      </c>
      <c r="L6542" t="s">
        <v>18832</v>
      </c>
      <c r="M6542" t="s">
        <v>18833</v>
      </c>
      <c r="N6542">
        <v>1.4530555549999999</v>
      </c>
      <c r="O6542">
        <v>0</v>
      </c>
      <c r="P6542">
        <v>18</v>
      </c>
      <c r="Q6542">
        <v>0</v>
      </c>
      <c r="R6542">
        <v>7</v>
      </c>
      <c r="S6542">
        <v>0</v>
      </c>
      <c r="T6542">
        <v>6</v>
      </c>
      <c r="U6542">
        <v>0</v>
      </c>
      <c r="V6542">
        <v>0</v>
      </c>
      <c r="W6542">
        <v>0</v>
      </c>
      <c r="X6542">
        <v>5.3470763542132049</v>
      </c>
      <c r="Y6542">
        <v>0</v>
      </c>
      <c r="Z6542">
        <v>0.66565445290873992</v>
      </c>
      <c r="AA6542">
        <v>0</v>
      </c>
      <c r="AB6542">
        <v>3.4194539406822031</v>
      </c>
      <c r="AC6542">
        <v>0</v>
      </c>
      <c r="AD6542">
        <v>0</v>
      </c>
      <c r="AE6542">
        <v>9.432184747804147</v>
      </c>
    </row>
    <row r="6543" spans="1:31" x14ac:dyDescent="0.3">
      <c r="A6543">
        <v>2446168</v>
      </c>
      <c r="B6543">
        <v>1</v>
      </c>
      <c r="C6543" t="s">
        <v>80</v>
      </c>
      <c r="D6543" t="s">
        <v>90</v>
      </c>
      <c r="E6543" t="s">
        <v>182</v>
      </c>
      <c r="F6543" t="s">
        <v>18834</v>
      </c>
      <c r="G6543" t="s">
        <v>219</v>
      </c>
      <c r="H6543" t="s">
        <v>144</v>
      </c>
      <c r="I6543" t="s">
        <v>136</v>
      </c>
      <c r="J6543" t="s">
        <v>3</v>
      </c>
      <c r="K6543" t="s">
        <v>138</v>
      </c>
      <c r="L6543" t="s">
        <v>18835</v>
      </c>
      <c r="M6543" t="s">
        <v>18836</v>
      </c>
      <c r="N6543">
        <v>10.293333333</v>
      </c>
      <c r="O6543">
        <v>0</v>
      </c>
      <c r="P6543">
        <v>55</v>
      </c>
      <c r="Q6543">
        <v>0</v>
      </c>
      <c r="R6543">
        <v>0</v>
      </c>
      <c r="S6543">
        <v>0</v>
      </c>
      <c r="T6543">
        <v>25</v>
      </c>
      <c r="U6543">
        <v>0</v>
      </c>
      <c r="V6543">
        <v>0</v>
      </c>
      <c r="W6543">
        <v>0</v>
      </c>
      <c r="X6543">
        <v>144.96374133981652</v>
      </c>
      <c r="Y6543">
        <v>0</v>
      </c>
      <c r="Z6543">
        <v>0</v>
      </c>
      <c r="AA6543">
        <v>0</v>
      </c>
      <c r="AB6543">
        <v>428.36869293251721</v>
      </c>
      <c r="AC6543">
        <v>0</v>
      </c>
      <c r="AD6543">
        <v>0</v>
      </c>
      <c r="AE6543">
        <v>573.33243427233378</v>
      </c>
    </row>
    <row r="6544" spans="1:31" x14ac:dyDescent="0.3">
      <c r="A6544">
        <v>2446383</v>
      </c>
      <c r="B6544">
        <v>1</v>
      </c>
      <c r="C6544" t="s">
        <v>80</v>
      </c>
      <c r="D6544" t="s">
        <v>104</v>
      </c>
      <c r="E6544" t="s">
        <v>173</v>
      </c>
      <c r="F6544" t="s">
        <v>18837</v>
      </c>
      <c r="G6544" t="s">
        <v>219</v>
      </c>
      <c r="H6544" t="s">
        <v>144</v>
      </c>
      <c r="I6544" t="s">
        <v>136</v>
      </c>
      <c r="J6544" t="s">
        <v>137</v>
      </c>
      <c r="K6544" t="s">
        <v>138</v>
      </c>
      <c r="L6544" t="s">
        <v>18838</v>
      </c>
      <c r="M6544" t="s">
        <v>18839</v>
      </c>
      <c r="N6544">
        <v>3.687777777</v>
      </c>
      <c r="O6544">
        <v>0</v>
      </c>
      <c r="P6544">
        <v>9</v>
      </c>
      <c r="Q6544">
        <v>0</v>
      </c>
      <c r="R6544">
        <v>0</v>
      </c>
      <c r="S6544">
        <v>0</v>
      </c>
      <c r="T6544">
        <v>0</v>
      </c>
      <c r="U6544">
        <v>0</v>
      </c>
      <c r="V6544">
        <v>0</v>
      </c>
      <c r="W6544">
        <v>0</v>
      </c>
      <c r="X6544">
        <v>6.25698802824565</v>
      </c>
      <c r="Y6544">
        <v>0</v>
      </c>
      <c r="Z6544">
        <v>0</v>
      </c>
      <c r="AA6544">
        <v>0</v>
      </c>
      <c r="AB6544">
        <v>0</v>
      </c>
      <c r="AC6544">
        <v>0</v>
      </c>
      <c r="AD6544">
        <v>0</v>
      </c>
      <c r="AE6544">
        <v>6.25698802824565</v>
      </c>
    </row>
    <row r="6545" spans="1:31" x14ac:dyDescent="0.3">
      <c r="A6545">
        <v>2446377</v>
      </c>
      <c r="B6545">
        <v>1</v>
      </c>
      <c r="C6545" t="s">
        <v>81</v>
      </c>
      <c r="D6545" t="s">
        <v>123</v>
      </c>
      <c r="E6545" t="s">
        <v>147</v>
      </c>
      <c r="F6545" t="s">
        <v>18828</v>
      </c>
      <c r="G6545" t="s">
        <v>226</v>
      </c>
      <c r="H6545" t="s">
        <v>135</v>
      </c>
      <c r="I6545" t="s">
        <v>136</v>
      </c>
      <c r="J6545" t="s">
        <v>137</v>
      </c>
      <c r="K6545" t="s">
        <v>162</v>
      </c>
      <c r="L6545" t="s">
        <v>18840</v>
      </c>
      <c r="M6545" t="s">
        <v>18841</v>
      </c>
      <c r="N6545">
        <v>0.998611111</v>
      </c>
      <c r="O6545">
        <v>0</v>
      </c>
      <c r="P6545">
        <v>396</v>
      </c>
      <c r="Q6545">
        <v>3</v>
      </c>
      <c r="R6545">
        <v>11</v>
      </c>
      <c r="S6545">
        <v>7</v>
      </c>
      <c r="T6545">
        <v>50</v>
      </c>
      <c r="U6545">
        <v>3</v>
      </c>
      <c r="V6545">
        <v>0</v>
      </c>
      <c r="W6545">
        <v>0</v>
      </c>
      <c r="X6545">
        <v>112.2842822742433</v>
      </c>
      <c r="Y6545">
        <v>12.611959616814111</v>
      </c>
      <c r="Z6545">
        <v>1.9518191372970346</v>
      </c>
      <c r="AA6545">
        <v>125.69125567546342</v>
      </c>
      <c r="AB6545">
        <v>34.117924054568881</v>
      </c>
      <c r="AC6545">
        <v>71.382828310600203</v>
      </c>
      <c r="AD6545">
        <v>0</v>
      </c>
      <c r="AE6545">
        <v>358.04006906898695</v>
      </c>
    </row>
    <row r="6546" spans="1:31" x14ac:dyDescent="0.3">
      <c r="A6546">
        <v>2446231</v>
      </c>
      <c r="B6546">
        <v>1</v>
      </c>
      <c r="C6546" t="s">
        <v>80</v>
      </c>
      <c r="D6546" t="s">
        <v>96</v>
      </c>
      <c r="E6546" t="s">
        <v>182</v>
      </c>
      <c r="F6546" t="s">
        <v>18842</v>
      </c>
      <c r="G6546" t="s">
        <v>599</v>
      </c>
      <c r="H6546" t="s">
        <v>144</v>
      </c>
      <c r="I6546" t="s">
        <v>136</v>
      </c>
      <c r="J6546" t="s">
        <v>137</v>
      </c>
      <c r="K6546" t="s">
        <v>138</v>
      </c>
      <c r="L6546" t="s">
        <v>18843</v>
      </c>
      <c r="M6546" t="s">
        <v>18844</v>
      </c>
      <c r="N6546">
        <v>2.2008333329999998</v>
      </c>
      <c r="O6546">
        <v>0</v>
      </c>
      <c r="P6546">
        <v>6</v>
      </c>
      <c r="Q6546">
        <v>0</v>
      </c>
      <c r="R6546">
        <v>0</v>
      </c>
      <c r="S6546">
        <v>0</v>
      </c>
      <c r="T6546">
        <v>3</v>
      </c>
      <c r="U6546">
        <v>0</v>
      </c>
      <c r="V6546">
        <v>0</v>
      </c>
      <c r="W6546">
        <v>0</v>
      </c>
      <c r="X6546">
        <v>15.263864893670254</v>
      </c>
      <c r="Y6546">
        <v>0</v>
      </c>
      <c r="Z6546">
        <v>0</v>
      </c>
      <c r="AA6546">
        <v>0</v>
      </c>
      <c r="AB6546">
        <v>2.7657494337372865</v>
      </c>
      <c r="AC6546">
        <v>0</v>
      </c>
      <c r="AD6546">
        <v>0</v>
      </c>
      <c r="AE6546">
        <v>18.02961432740754</v>
      </c>
    </row>
    <row r="6547" spans="1:31" x14ac:dyDescent="0.3">
      <c r="A6547">
        <v>2445982</v>
      </c>
      <c r="B6547">
        <v>1</v>
      </c>
      <c r="C6547" t="s">
        <v>80</v>
      </c>
      <c r="D6547" t="s">
        <v>96</v>
      </c>
      <c r="E6547" t="s">
        <v>169</v>
      </c>
      <c r="F6547" t="s">
        <v>9212</v>
      </c>
      <c r="G6547" t="s">
        <v>143</v>
      </c>
      <c r="H6547" t="s">
        <v>135</v>
      </c>
      <c r="I6547" t="s">
        <v>136</v>
      </c>
      <c r="J6547" t="s">
        <v>137</v>
      </c>
      <c r="K6547" t="s">
        <v>138</v>
      </c>
      <c r="L6547" t="s">
        <v>18845</v>
      </c>
      <c r="M6547" t="s">
        <v>18846</v>
      </c>
      <c r="N6547">
        <v>0.60277777700000001</v>
      </c>
      <c r="O6547">
        <v>3</v>
      </c>
      <c r="P6547">
        <v>1637</v>
      </c>
      <c r="Q6547">
        <v>0</v>
      </c>
      <c r="R6547">
        <v>1</v>
      </c>
      <c r="S6547">
        <v>4</v>
      </c>
      <c r="T6547">
        <v>98</v>
      </c>
      <c r="U6547">
        <v>0</v>
      </c>
      <c r="V6547">
        <v>0</v>
      </c>
      <c r="W6547">
        <v>22.764311510505163</v>
      </c>
      <c r="X6547">
        <v>188.99533681150959</v>
      </c>
      <c r="Y6547">
        <v>0</v>
      </c>
      <c r="Z6547">
        <v>0.12644427799477811</v>
      </c>
      <c r="AA6547">
        <v>22.315596882339008</v>
      </c>
      <c r="AB6547">
        <v>27.160511920458756</v>
      </c>
      <c r="AC6547">
        <v>0</v>
      </c>
      <c r="AD6547">
        <v>0</v>
      </c>
      <c r="AE6547">
        <v>261.36220140280727</v>
      </c>
    </row>
    <row r="6548" spans="1:31" x14ac:dyDescent="0.3">
      <c r="A6548">
        <v>2446068</v>
      </c>
      <c r="B6548">
        <v>1</v>
      </c>
      <c r="C6548" t="s">
        <v>80</v>
      </c>
      <c r="D6548" t="s">
        <v>99</v>
      </c>
      <c r="E6548" t="s">
        <v>173</v>
      </c>
      <c r="F6548" t="s">
        <v>18847</v>
      </c>
      <c r="G6548" t="s">
        <v>219</v>
      </c>
      <c r="H6548" t="s">
        <v>144</v>
      </c>
      <c r="I6548" t="s">
        <v>136</v>
      </c>
      <c r="J6548" t="s">
        <v>137</v>
      </c>
      <c r="K6548" t="s">
        <v>138</v>
      </c>
      <c r="L6548" t="s">
        <v>18848</v>
      </c>
      <c r="M6548" t="s">
        <v>18849</v>
      </c>
      <c r="N6548">
        <v>0.99527777699999997</v>
      </c>
      <c r="O6548">
        <v>0</v>
      </c>
      <c r="P6548">
        <v>0</v>
      </c>
      <c r="Q6548">
        <v>0</v>
      </c>
      <c r="R6548">
        <v>0</v>
      </c>
      <c r="S6548">
        <v>0</v>
      </c>
      <c r="T6548">
        <v>1</v>
      </c>
      <c r="U6548">
        <v>0</v>
      </c>
      <c r="V6548">
        <v>0</v>
      </c>
      <c r="W6548">
        <v>0</v>
      </c>
      <c r="X6548">
        <v>0</v>
      </c>
      <c r="Y6548">
        <v>0</v>
      </c>
      <c r="Z6548">
        <v>0</v>
      </c>
      <c r="AA6548">
        <v>0</v>
      </c>
      <c r="AB6548">
        <v>1.1493333567011077</v>
      </c>
      <c r="AC6548">
        <v>0</v>
      </c>
      <c r="AD6548">
        <v>0</v>
      </c>
      <c r="AE6548">
        <v>1.1493333567011077</v>
      </c>
    </row>
    <row r="6549" spans="1:31" x14ac:dyDescent="0.3">
      <c r="A6549">
        <v>2446128</v>
      </c>
      <c r="B6549">
        <v>1</v>
      </c>
      <c r="C6549" t="s">
        <v>81</v>
      </c>
      <c r="D6549" t="s">
        <v>127</v>
      </c>
      <c r="E6549" t="s">
        <v>141</v>
      </c>
      <c r="F6549" t="s">
        <v>18850</v>
      </c>
      <c r="G6549" t="s">
        <v>1552</v>
      </c>
      <c r="H6549" t="s">
        <v>144</v>
      </c>
      <c r="I6549" t="s">
        <v>136</v>
      </c>
      <c r="J6549" t="s">
        <v>137</v>
      </c>
      <c r="K6549" t="s">
        <v>138</v>
      </c>
      <c r="L6549" t="s">
        <v>18851</v>
      </c>
      <c r="M6549" t="s">
        <v>18852</v>
      </c>
      <c r="N6549">
        <v>3.1611111109999999</v>
      </c>
      <c r="O6549">
        <v>0</v>
      </c>
      <c r="P6549">
        <v>13</v>
      </c>
      <c r="Q6549">
        <v>0</v>
      </c>
      <c r="R6549">
        <v>1</v>
      </c>
      <c r="S6549">
        <v>0</v>
      </c>
      <c r="T6549">
        <v>1</v>
      </c>
      <c r="U6549">
        <v>0</v>
      </c>
      <c r="V6549">
        <v>0</v>
      </c>
      <c r="W6549">
        <v>0</v>
      </c>
      <c r="X6549">
        <v>5.5711276374317276</v>
      </c>
      <c r="Y6549">
        <v>0</v>
      </c>
      <c r="Z6549">
        <v>9.6123936759245923E-2</v>
      </c>
      <c r="AA6549">
        <v>0</v>
      </c>
      <c r="AB6549">
        <v>3.5065644866800411E-3</v>
      </c>
      <c r="AC6549">
        <v>0</v>
      </c>
      <c r="AD6549">
        <v>0</v>
      </c>
      <c r="AE6549">
        <v>5.6707581386776535</v>
      </c>
    </row>
    <row r="6550" spans="1:31" x14ac:dyDescent="0.3">
      <c r="A6550">
        <v>2446028</v>
      </c>
      <c r="B6550">
        <v>1</v>
      </c>
      <c r="C6550" t="s">
        <v>80</v>
      </c>
      <c r="D6550" t="s">
        <v>89</v>
      </c>
      <c r="E6550" t="s">
        <v>141</v>
      </c>
      <c r="F6550" t="s">
        <v>18853</v>
      </c>
      <c r="G6550" t="s">
        <v>200</v>
      </c>
      <c r="H6550" t="s">
        <v>144</v>
      </c>
      <c r="I6550" t="s">
        <v>136</v>
      </c>
      <c r="J6550" t="s">
        <v>137</v>
      </c>
      <c r="K6550" t="s">
        <v>138</v>
      </c>
      <c r="L6550" t="s">
        <v>18854</v>
      </c>
      <c r="M6550" t="s">
        <v>18855</v>
      </c>
      <c r="N6550">
        <v>5.3250000000000002</v>
      </c>
      <c r="O6550">
        <v>0</v>
      </c>
      <c r="P6550">
        <v>23</v>
      </c>
      <c r="Q6550">
        <v>0</v>
      </c>
      <c r="R6550">
        <v>4</v>
      </c>
      <c r="S6550">
        <v>0</v>
      </c>
      <c r="T6550">
        <v>22</v>
      </c>
      <c r="U6550">
        <v>0</v>
      </c>
      <c r="V6550">
        <v>0</v>
      </c>
      <c r="W6550">
        <v>0</v>
      </c>
      <c r="X6550">
        <v>237.61607683389255</v>
      </c>
      <c r="Y6550">
        <v>0</v>
      </c>
      <c r="Z6550">
        <v>8.1533007373900528</v>
      </c>
      <c r="AA6550">
        <v>0</v>
      </c>
      <c r="AB6550">
        <v>465.08027755618508</v>
      </c>
      <c r="AC6550">
        <v>0</v>
      </c>
      <c r="AD6550">
        <v>0</v>
      </c>
      <c r="AE6550">
        <v>710.84965512746771</v>
      </c>
    </row>
    <row r="6551" spans="1:31" x14ac:dyDescent="0.3">
      <c r="A6551">
        <v>2446174</v>
      </c>
      <c r="B6551">
        <v>1</v>
      </c>
      <c r="C6551" t="s">
        <v>80</v>
      </c>
      <c r="D6551" t="s">
        <v>103</v>
      </c>
      <c r="E6551" t="s">
        <v>284</v>
      </c>
      <c r="F6551" t="s">
        <v>17692</v>
      </c>
      <c r="G6551" t="s">
        <v>149</v>
      </c>
      <c r="H6551" t="s">
        <v>135</v>
      </c>
      <c r="I6551" t="s">
        <v>660</v>
      </c>
      <c r="J6551" t="s">
        <v>137</v>
      </c>
      <c r="K6551" t="s">
        <v>138</v>
      </c>
      <c r="L6551" t="s">
        <v>18856</v>
      </c>
      <c r="M6551" t="s">
        <v>18857</v>
      </c>
      <c r="N6551">
        <v>4.7222222000000001E-2</v>
      </c>
      <c r="O6551">
        <v>6</v>
      </c>
      <c r="P6551">
        <v>2085</v>
      </c>
      <c r="Q6551">
        <v>103</v>
      </c>
      <c r="R6551">
        <v>312</v>
      </c>
      <c r="S6551">
        <v>46</v>
      </c>
      <c r="T6551">
        <v>215</v>
      </c>
      <c r="U6551">
        <v>9</v>
      </c>
      <c r="V6551">
        <v>1</v>
      </c>
      <c r="W6551">
        <v>0.12154968268468001</v>
      </c>
      <c r="X6551">
        <v>31.37263813524892</v>
      </c>
      <c r="Y6551">
        <v>30.334949387924599</v>
      </c>
      <c r="Z6551">
        <v>11.074604569637277</v>
      </c>
      <c r="AA6551">
        <v>28.886143437757017</v>
      </c>
      <c r="AB6551">
        <v>13.14489209636916</v>
      </c>
      <c r="AC6551">
        <v>164.03814391858475</v>
      </c>
      <c r="AD6551">
        <v>8.1977004742362745</v>
      </c>
      <c r="AE6551">
        <v>287.1706217024427</v>
      </c>
    </row>
    <row r="6552" spans="1:31" x14ac:dyDescent="0.3">
      <c r="A6552">
        <v>2446085</v>
      </c>
      <c r="B6552">
        <v>1</v>
      </c>
      <c r="C6552" t="s">
        <v>80</v>
      </c>
      <c r="D6552" t="s">
        <v>96</v>
      </c>
      <c r="E6552" t="s">
        <v>141</v>
      </c>
      <c r="F6552" t="s">
        <v>18858</v>
      </c>
      <c r="G6552" t="s">
        <v>143</v>
      </c>
      <c r="H6552" t="s">
        <v>144</v>
      </c>
      <c r="I6552" t="s">
        <v>136</v>
      </c>
      <c r="J6552" t="s">
        <v>137</v>
      </c>
      <c r="K6552" t="s">
        <v>138</v>
      </c>
      <c r="L6552" t="s">
        <v>18859</v>
      </c>
      <c r="M6552" t="s">
        <v>18860</v>
      </c>
      <c r="N6552">
        <v>0.49666666599999998</v>
      </c>
      <c r="O6552">
        <v>0</v>
      </c>
      <c r="P6552">
        <v>54</v>
      </c>
      <c r="Q6552">
        <v>0</v>
      </c>
      <c r="R6552">
        <v>0</v>
      </c>
      <c r="S6552">
        <v>0</v>
      </c>
      <c r="T6552">
        <v>2</v>
      </c>
      <c r="U6552">
        <v>0</v>
      </c>
      <c r="V6552">
        <v>0</v>
      </c>
      <c r="W6552">
        <v>0</v>
      </c>
      <c r="X6552">
        <v>9.5477577717996311</v>
      </c>
      <c r="Y6552">
        <v>0</v>
      </c>
      <c r="Z6552">
        <v>0</v>
      </c>
      <c r="AA6552">
        <v>0</v>
      </c>
      <c r="AB6552">
        <v>1.9840971505835005E-2</v>
      </c>
      <c r="AC6552">
        <v>0</v>
      </c>
      <c r="AD6552">
        <v>0</v>
      </c>
      <c r="AE6552">
        <v>9.5675987433054654</v>
      </c>
    </row>
    <row r="6553" spans="1:31" x14ac:dyDescent="0.3">
      <c r="A6553">
        <v>2446091</v>
      </c>
      <c r="B6553">
        <v>1</v>
      </c>
      <c r="C6553" t="s">
        <v>80</v>
      </c>
      <c r="D6553" t="s">
        <v>107</v>
      </c>
      <c r="E6553" t="s">
        <v>173</v>
      </c>
      <c r="F6553" t="s">
        <v>18861</v>
      </c>
      <c r="G6553" t="s">
        <v>461</v>
      </c>
      <c r="H6553" t="s">
        <v>144</v>
      </c>
      <c r="I6553" t="s">
        <v>136</v>
      </c>
      <c r="J6553" t="s">
        <v>137</v>
      </c>
      <c r="K6553" t="s">
        <v>138</v>
      </c>
      <c r="L6553" t="s">
        <v>18862</v>
      </c>
      <c r="M6553" t="s">
        <v>18863</v>
      </c>
      <c r="N6553">
        <v>3.4872222220000002</v>
      </c>
      <c r="O6553">
        <v>0</v>
      </c>
      <c r="P6553">
        <v>1</v>
      </c>
      <c r="Q6553">
        <v>0</v>
      </c>
      <c r="R6553">
        <v>0</v>
      </c>
      <c r="S6553">
        <v>0</v>
      </c>
      <c r="T6553">
        <v>0</v>
      </c>
      <c r="U6553">
        <v>0</v>
      </c>
      <c r="V6553">
        <v>0</v>
      </c>
      <c r="W6553">
        <v>0</v>
      </c>
      <c r="X6553">
        <v>1.0706593024897968</v>
      </c>
      <c r="Y6553">
        <v>0</v>
      </c>
      <c r="Z6553">
        <v>0</v>
      </c>
      <c r="AA6553">
        <v>0</v>
      </c>
      <c r="AB6553">
        <v>0</v>
      </c>
      <c r="AC6553">
        <v>0</v>
      </c>
      <c r="AD6553">
        <v>0</v>
      </c>
      <c r="AE6553">
        <v>1.0706593024897968</v>
      </c>
    </row>
    <row r="6554" spans="1:31" x14ac:dyDescent="0.3">
      <c r="A6554">
        <v>2446005</v>
      </c>
      <c r="B6554">
        <v>1</v>
      </c>
      <c r="C6554" t="s">
        <v>80</v>
      </c>
      <c r="D6554" t="s">
        <v>104</v>
      </c>
      <c r="E6554" t="s">
        <v>182</v>
      </c>
      <c r="F6554" t="s">
        <v>18864</v>
      </c>
      <c r="G6554" t="s">
        <v>410</v>
      </c>
      <c r="H6554" t="s">
        <v>144</v>
      </c>
      <c r="I6554" t="s">
        <v>136</v>
      </c>
      <c r="J6554" t="s">
        <v>137</v>
      </c>
      <c r="K6554" t="s">
        <v>138</v>
      </c>
      <c r="L6554" t="s">
        <v>18865</v>
      </c>
      <c r="M6554" t="s">
        <v>18866</v>
      </c>
      <c r="N6554">
        <v>7.9749999999999996</v>
      </c>
      <c r="O6554">
        <v>0</v>
      </c>
      <c r="P6554">
        <v>0</v>
      </c>
      <c r="Q6554">
        <v>0</v>
      </c>
      <c r="R6554">
        <v>0</v>
      </c>
      <c r="S6554">
        <v>0</v>
      </c>
      <c r="T6554">
        <v>21</v>
      </c>
      <c r="U6554">
        <v>0</v>
      </c>
      <c r="V6554">
        <v>0</v>
      </c>
      <c r="W6554">
        <v>0</v>
      </c>
      <c r="X6554">
        <v>0</v>
      </c>
      <c r="Y6554">
        <v>0</v>
      </c>
      <c r="Z6554">
        <v>0</v>
      </c>
      <c r="AA6554">
        <v>0</v>
      </c>
      <c r="AB6554">
        <v>90.86992943233659</v>
      </c>
      <c r="AC6554">
        <v>0</v>
      </c>
      <c r="AD6554">
        <v>0</v>
      </c>
      <c r="AE6554">
        <v>90.86992943233659</v>
      </c>
    </row>
    <row r="6555" spans="1:31" x14ac:dyDescent="0.3">
      <c r="A6555">
        <v>2446340</v>
      </c>
      <c r="B6555">
        <v>1</v>
      </c>
      <c r="C6555" t="s">
        <v>81</v>
      </c>
      <c r="D6555" t="s">
        <v>127</v>
      </c>
      <c r="E6555" t="s">
        <v>169</v>
      </c>
      <c r="F6555" t="s">
        <v>1249</v>
      </c>
      <c r="G6555" t="s">
        <v>149</v>
      </c>
      <c r="H6555" t="s">
        <v>135</v>
      </c>
      <c r="I6555" t="s">
        <v>136</v>
      </c>
      <c r="J6555" t="s">
        <v>137</v>
      </c>
      <c r="K6555" t="s">
        <v>138</v>
      </c>
      <c r="L6555" t="s">
        <v>18867</v>
      </c>
      <c r="M6555" t="s">
        <v>18868</v>
      </c>
      <c r="N6555">
        <v>0.75972222199999995</v>
      </c>
      <c r="O6555">
        <v>0</v>
      </c>
      <c r="P6555">
        <v>0</v>
      </c>
      <c r="Q6555">
        <v>0</v>
      </c>
      <c r="R6555">
        <v>0</v>
      </c>
      <c r="S6555">
        <v>2</v>
      </c>
      <c r="T6555">
        <v>0</v>
      </c>
      <c r="U6555">
        <v>0</v>
      </c>
      <c r="V6555">
        <v>0</v>
      </c>
      <c r="W6555">
        <v>0</v>
      </c>
      <c r="X6555">
        <v>0</v>
      </c>
      <c r="Y6555">
        <v>0</v>
      </c>
      <c r="Z6555">
        <v>0</v>
      </c>
      <c r="AA6555">
        <v>1924.4159409113181</v>
      </c>
      <c r="AB6555">
        <v>0</v>
      </c>
      <c r="AC6555">
        <v>0</v>
      </c>
      <c r="AD6555">
        <v>0</v>
      </c>
      <c r="AE6555">
        <v>1924.4159409113181</v>
      </c>
    </row>
    <row r="6556" spans="1:31" x14ac:dyDescent="0.3">
      <c r="A6556">
        <v>2446380</v>
      </c>
      <c r="B6556">
        <v>1</v>
      </c>
      <c r="C6556" t="s">
        <v>80</v>
      </c>
      <c r="D6556" t="s">
        <v>97</v>
      </c>
      <c r="E6556" t="s">
        <v>173</v>
      </c>
      <c r="F6556" t="s">
        <v>18869</v>
      </c>
      <c r="G6556" t="s">
        <v>179</v>
      </c>
      <c r="H6556" t="s">
        <v>144</v>
      </c>
      <c r="I6556" t="s">
        <v>136</v>
      </c>
      <c r="J6556" t="s">
        <v>137</v>
      </c>
      <c r="K6556" t="s">
        <v>138</v>
      </c>
      <c r="L6556" t="s">
        <v>18870</v>
      </c>
      <c r="M6556" t="s">
        <v>18871</v>
      </c>
      <c r="N6556">
        <v>3.7888888879999998</v>
      </c>
      <c r="O6556">
        <v>0</v>
      </c>
      <c r="P6556">
        <v>1</v>
      </c>
      <c r="Q6556">
        <v>0</v>
      </c>
      <c r="R6556">
        <v>0</v>
      </c>
      <c r="S6556">
        <v>0</v>
      </c>
      <c r="T6556">
        <v>0</v>
      </c>
      <c r="U6556">
        <v>0</v>
      </c>
      <c r="V6556">
        <v>0</v>
      </c>
      <c r="W6556">
        <v>0</v>
      </c>
      <c r="X6556">
        <v>1.8668861785302129</v>
      </c>
      <c r="Y6556">
        <v>0</v>
      </c>
      <c r="Z6556">
        <v>0</v>
      </c>
      <c r="AA6556">
        <v>0</v>
      </c>
      <c r="AB6556">
        <v>0</v>
      </c>
      <c r="AC6556">
        <v>0</v>
      </c>
      <c r="AD6556">
        <v>0</v>
      </c>
      <c r="AE6556">
        <v>1.8668861785302129</v>
      </c>
    </row>
    <row r="6557" spans="1:31" x14ac:dyDescent="0.3">
      <c r="A6557">
        <v>2446403</v>
      </c>
      <c r="B6557">
        <v>1</v>
      </c>
      <c r="C6557" t="s">
        <v>80</v>
      </c>
      <c r="D6557" t="s">
        <v>94</v>
      </c>
      <c r="E6557" t="s">
        <v>169</v>
      </c>
      <c r="F6557" t="s">
        <v>18872</v>
      </c>
      <c r="G6557" t="s">
        <v>149</v>
      </c>
      <c r="H6557" t="s">
        <v>135</v>
      </c>
      <c r="I6557" t="s">
        <v>136</v>
      </c>
      <c r="J6557" t="s">
        <v>137</v>
      </c>
      <c r="K6557" t="s">
        <v>138</v>
      </c>
      <c r="L6557" t="s">
        <v>18873</v>
      </c>
      <c r="M6557" t="s">
        <v>17093</v>
      </c>
      <c r="N6557">
        <v>6.1111111000000003E-2</v>
      </c>
      <c r="O6557">
        <v>0</v>
      </c>
      <c r="P6557">
        <v>23389</v>
      </c>
      <c r="Q6557">
        <v>1</v>
      </c>
      <c r="R6557">
        <v>344</v>
      </c>
      <c r="S6557">
        <v>14</v>
      </c>
      <c r="T6557">
        <v>3899</v>
      </c>
      <c r="U6557">
        <v>4</v>
      </c>
      <c r="V6557">
        <v>9</v>
      </c>
      <c r="W6557">
        <v>0</v>
      </c>
      <c r="X6557">
        <v>453.6354402187273</v>
      </c>
      <c r="Y6557">
        <v>0.31394570753598589</v>
      </c>
      <c r="Z6557">
        <v>5.4334846354035813</v>
      </c>
      <c r="AA6557">
        <v>36.657750863582301</v>
      </c>
      <c r="AB6557">
        <v>217.48480202368398</v>
      </c>
      <c r="AC6557">
        <v>4.4846191745533073</v>
      </c>
      <c r="AD6557">
        <v>1.9751003738132162</v>
      </c>
      <c r="AE6557">
        <v>719.98514299729982</v>
      </c>
    </row>
    <row r="6558" spans="1:31" x14ac:dyDescent="0.3">
      <c r="A6558">
        <v>2446071</v>
      </c>
      <c r="B6558">
        <v>1</v>
      </c>
      <c r="C6558" t="s">
        <v>80</v>
      </c>
      <c r="D6558" t="s">
        <v>96</v>
      </c>
      <c r="E6558" t="s">
        <v>173</v>
      </c>
      <c r="F6558" t="s">
        <v>18874</v>
      </c>
      <c r="G6558" t="s">
        <v>219</v>
      </c>
      <c r="H6558" t="s">
        <v>144</v>
      </c>
      <c r="I6558" t="s">
        <v>136</v>
      </c>
      <c r="J6558" t="s">
        <v>3</v>
      </c>
      <c r="K6558" t="s">
        <v>138</v>
      </c>
      <c r="L6558" t="s">
        <v>18875</v>
      </c>
      <c r="M6558" t="s">
        <v>18876</v>
      </c>
      <c r="N6558">
        <v>0.90444444400000001</v>
      </c>
      <c r="O6558">
        <v>0</v>
      </c>
      <c r="P6558">
        <v>1</v>
      </c>
      <c r="Q6558">
        <v>0</v>
      </c>
      <c r="R6558">
        <v>0</v>
      </c>
      <c r="S6558">
        <v>0</v>
      </c>
      <c r="T6558">
        <v>0</v>
      </c>
      <c r="U6558">
        <v>0</v>
      </c>
      <c r="V6558">
        <v>0</v>
      </c>
      <c r="W6558">
        <v>0</v>
      </c>
      <c r="X6558">
        <v>1.8256201175265549E-3</v>
      </c>
      <c r="Y6558">
        <v>0</v>
      </c>
      <c r="Z6558">
        <v>0</v>
      </c>
      <c r="AA6558">
        <v>0</v>
      </c>
      <c r="AB6558">
        <v>0</v>
      </c>
      <c r="AC6558">
        <v>0</v>
      </c>
      <c r="AD6558">
        <v>0</v>
      </c>
      <c r="AE6558">
        <v>1.8256201175265549E-3</v>
      </c>
    </row>
    <row r="6559" spans="1:31" x14ac:dyDescent="0.3">
      <c r="A6559">
        <v>2446357</v>
      </c>
      <c r="B6559">
        <v>1</v>
      </c>
      <c r="C6559" t="s">
        <v>80</v>
      </c>
      <c r="D6559" t="s">
        <v>93</v>
      </c>
      <c r="E6559" t="s">
        <v>173</v>
      </c>
      <c r="F6559" t="s">
        <v>18877</v>
      </c>
      <c r="G6559" t="s">
        <v>179</v>
      </c>
      <c r="H6559" t="s">
        <v>144</v>
      </c>
      <c r="I6559" t="s">
        <v>136</v>
      </c>
      <c r="J6559" t="s">
        <v>137</v>
      </c>
      <c r="K6559" t="s">
        <v>138</v>
      </c>
      <c r="L6559" t="s">
        <v>18878</v>
      </c>
      <c r="M6559" t="s">
        <v>18879</v>
      </c>
      <c r="N6559">
        <v>1.1625000000000001</v>
      </c>
      <c r="O6559">
        <v>0</v>
      </c>
      <c r="P6559">
        <v>9</v>
      </c>
      <c r="Q6559">
        <v>0</v>
      </c>
      <c r="R6559">
        <v>0</v>
      </c>
      <c r="S6559">
        <v>0</v>
      </c>
      <c r="T6559">
        <v>1</v>
      </c>
      <c r="U6559">
        <v>0</v>
      </c>
      <c r="V6559">
        <v>0</v>
      </c>
      <c r="W6559">
        <v>0</v>
      </c>
      <c r="X6559">
        <v>3.4354872548190873</v>
      </c>
      <c r="Y6559">
        <v>0</v>
      </c>
      <c r="Z6559">
        <v>0</v>
      </c>
      <c r="AA6559">
        <v>0</v>
      </c>
      <c r="AB6559">
        <v>1.1718062291942781</v>
      </c>
      <c r="AC6559">
        <v>0</v>
      </c>
      <c r="AD6559">
        <v>0</v>
      </c>
      <c r="AE6559">
        <v>4.6072934840133657</v>
      </c>
    </row>
    <row r="6560" spans="1:31" x14ac:dyDescent="0.3">
      <c r="A6560">
        <v>2446065</v>
      </c>
      <c r="B6560">
        <v>1</v>
      </c>
      <c r="C6560" t="s">
        <v>80</v>
      </c>
      <c r="D6560" t="s">
        <v>97</v>
      </c>
      <c r="E6560" t="s">
        <v>147</v>
      </c>
      <c r="F6560" t="s">
        <v>18880</v>
      </c>
      <c r="G6560" t="s">
        <v>1987</v>
      </c>
      <c r="H6560" t="s">
        <v>135</v>
      </c>
      <c r="I6560" t="s">
        <v>136</v>
      </c>
      <c r="J6560" t="s">
        <v>137</v>
      </c>
      <c r="K6560" t="s">
        <v>138</v>
      </c>
      <c r="L6560" t="s">
        <v>18881</v>
      </c>
      <c r="M6560" t="s">
        <v>18882</v>
      </c>
      <c r="N6560">
        <v>1.7175</v>
      </c>
      <c r="O6560">
        <v>0</v>
      </c>
      <c r="P6560">
        <v>0</v>
      </c>
      <c r="Q6560">
        <v>0</v>
      </c>
      <c r="R6560">
        <v>0</v>
      </c>
      <c r="S6560">
        <v>1</v>
      </c>
      <c r="T6560">
        <v>0</v>
      </c>
      <c r="U6560">
        <v>0</v>
      </c>
      <c r="V6560">
        <v>0</v>
      </c>
      <c r="W6560">
        <v>0</v>
      </c>
      <c r="X6560">
        <v>0</v>
      </c>
      <c r="Y6560">
        <v>0</v>
      </c>
      <c r="Z6560">
        <v>0</v>
      </c>
      <c r="AA6560">
        <v>23.059382462111824</v>
      </c>
      <c r="AB6560">
        <v>0</v>
      </c>
      <c r="AC6560">
        <v>0</v>
      </c>
      <c r="AD6560">
        <v>0</v>
      </c>
      <c r="AE6560">
        <v>23.059382462111824</v>
      </c>
    </row>
    <row r="6561" spans="1:31" x14ac:dyDescent="0.3">
      <c r="A6561">
        <v>2446108</v>
      </c>
      <c r="B6561">
        <v>1</v>
      </c>
      <c r="C6561" t="s">
        <v>81</v>
      </c>
      <c r="D6561" t="s">
        <v>118</v>
      </c>
      <c r="E6561" t="s">
        <v>284</v>
      </c>
      <c r="F6561" t="s">
        <v>938</v>
      </c>
      <c r="G6561" t="s">
        <v>149</v>
      </c>
      <c r="H6561" t="s">
        <v>135</v>
      </c>
      <c r="I6561" t="s">
        <v>136</v>
      </c>
      <c r="J6561" t="s">
        <v>137</v>
      </c>
      <c r="K6561" t="s">
        <v>138</v>
      </c>
      <c r="L6561" t="s">
        <v>18883</v>
      </c>
      <c r="M6561" t="s">
        <v>17005</v>
      </c>
      <c r="N6561">
        <v>0.28249999999999997</v>
      </c>
      <c r="O6561">
        <v>17</v>
      </c>
      <c r="P6561">
        <v>1128</v>
      </c>
      <c r="Q6561">
        <v>195</v>
      </c>
      <c r="R6561">
        <v>84</v>
      </c>
      <c r="S6561">
        <v>32</v>
      </c>
      <c r="T6561">
        <v>96</v>
      </c>
      <c r="U6561">
        <v>0</v>
      </c>
      <c r="V6561">
        <v>0</v>
      </c>
      <c r="W6561">
        <v>1.3122786022179982</v>
      </c>
      <c r="X6561">
        <v>58.081859784142473</v>
      </c>
      <c r="Y6561">
        <v>82.081316726223463</v>
      </c>
      <c r="Z6561">
        <v>7.7077018967488771</v>
      </c>
      <c r="AA6561">
        <v>38.51275495561022</v>
      </c>
      <c r="AB6561">
        <v>20.357088346443827</v>
      </c>
      <c r="AC6561">
        <v>0</v>
      </c>
      <c r="AD6561">
        <v>0</v>
      </c>
      <c r="AE6561">
        <v>208.05300031138685</v>
      </c>
    </row>
    <row r="6562" spans="1:31" x14ac:dyDescent="0.3">
      <c r="A6562">
        <v>2446088</v>
      </c>
      <c r="B6562">
        <v>1</v>
      </c>
      <c r="C6562" t="s">
        <v>81</v>
      </c>
      <c r="D6562" t="s">
        <v>118</v>
      </c>
      <c r="E6562" t="s">
        <v>147</v>
      </c>
      <c r="F6562" t="s">
        <v>18884</v>
      </c>
      <c r="G6562" t="s">
        <v>226</v>
      </c>
      <c r="H6562" t="s">
        <v>135</v>
      </c>
      <c r="I6562" t="s">
        <v>136</v>
      </c>
      <c r="J6562" t="s">
        <v>137</v>
      </c>
      <c r="K6562" t="s">
        <v>162</v>
      </c>
      <c r="L6562" t="s">
        <v>18885</v>
      </c>
      <c r="M6562" t="s">
        <v>18886</v>
      </c>
      <c r="N6562">
        <v>0.64833333299999996</v>
      </c>
      <c r="O6562">
        <v>0</v>
      </c>
      <c r="P6562">
        <v>49</v>
      </c>
      <c r="Q6562">
        <v>2</v>
      </c>
      <c r="R6562">
        <v>10</v>
      </c>
      <c r="S6562">
        <v>0</v>
      </c>
      <c r="T6562">
        <v>29</v>
      </c>
      <c r="U6562">
        <v>0</v>
      </c>
      <c r="V6562">
        <v>1</v>
      </c>
      <c r="W6562">
        <v>0</v>
      </c>
      <c r="X6562">
        <v>11.223730595447989</v>
      </c>
      <c r="Y6562">
        <v>0.30667687173106639</v>
      </c>
      <c r="Z6562">
        <v>2.5105385190038372</v>
      </c>
      <c r="AA6562">
        <v>0</v>
      </c>
      <c r="AB6562">
        <v>16.256870906984464</v>
      </c>
      <c r="AC6562">
        <v>0</v>
      </c>
      <c r="AD6562">
        <v>7.2515000811798229</v>
      </c>
      <c r="AE6562">
        <v>37.549316974347178</v>
      </c>
    </row>
    <row r="6563" spans="1:31" x14ac:dyDescent="0.3">
      <c r="A6563">
        <v>2445988</v>
      </c>
      <c r="B6563">
        <v>1</v>
      </c>
      <c r="C6563" t="s">
        <v>80</v>
      </c>
      <c r="D6563" t="s">
        <v>86</v>
      </c>
      <c r="E6563" t="s">
        <v>169</v>
      </c>
      <c r="F6563" t="s">
        <v>18887</v>
      </c>
      <c r="G6563" t="s">
        <v>149</v>
      </c>
      <c r="H6563" t="s">
        <v>135</v>
      </c>
      <c r="I6563" t="s">
        <v>136</v>
      </c>
      <c r="J6563" t="s">
        <v>137</v>
      </c>
      <c r="K6563" t="s">
        <v>138</v>
      </c>
      <c r="L6563" t="s">
        <v>18888</v>
      </c>
      <c r="M6563" t="s">
        <v>18889</v>
      </c>
      <c r="N6563">
        <v>1.1299999999999999</v>
      </c>
      <c r="O6563">
        <v>0</v>
      </c>
      <c r="P6563">
        <v>12245</v>
      </c>
      <c r="Q6563">
        <v>0</v>
      </c>
      <c r="R6563">
        <v>7</v>
      </c>
      <c r="S6563">
        <v>9</v>
      </c>
      <c r="T6563">
        <v>1431</v>
      </c>
      <c r="U6563">
        <v>3</v>
      </c>
      <c r="V6563">
        <v>6</v>
      </c>
      <c r="W6563">
        <v>0</v>
      </c>
      <c r="X6563">
        <v>3702.3534482167775</v>
      </c>
      <c r="Y6563">
        <v>0</v>
      </c>
      <c r="Z6563">
        <v>1.8283774911398145</v>
      </c>
      <c r="AA6563">
        <v>1543.6593567651616</v>
      </c>
      <c r="AB6563">
        <v>1144.2974479436316</v>
      </c>
      <c r="AC6563">
        <v>263.35542550721686</v>
      </c>
      <c r="AD6563">
        <v>147.10665578549694</v>
      </c>
      <c r="AE6563">
        <v>6802.6007117094241</v>
      </c>
    </row>
    <row r="6564" spans="1:31" x14ac:dyDescent="0.3">
      <c r="A6564">
        <v>2446300</v>
      </c>
      <c r="B6564">
        <v>1</v>
      </c>
      <c r="C6564" t="s">
        <v>81</v>
      </c>
      <c r="D6564" t="s">
        <v>115</v>
      </c>
      <c r="E6564" t="s">
        <v>147</v>
      </c>
      <c r="F6564" t="s">
        <v>14677</v>
      </c>
      <c r="G6564" t="s">
        <v>149</v>
      </c>
      <c r="H6564" t="s">
        <v>135</v>
      </c>
      <c r="I6564" t="s">
        <v>660</v>
      </c>
      <c r="J6564" t="s">
        <v>137</v>
      </c>
      <c r="K6564" t="s">
        <v>138</v>
      </c>
      <c r="L6564" t="s">
        <v>18890</v>
      </c>
      <c r="M6564" t="s">
        <v>18891</v>
      </c>
      <c r="N6564">
        <v>9.1666660000000004E-3</v>
      </c>
      <c r="O6564">
        <v>0</v>
      </c>
      <c r="P6564">
        <v>335</v>
      </c>
      <c r="Q6564">
        <v>10</v>
      </c>
      <c r="R6564">
        <v>160</v>
      </c>
      <c r="S6564">
        <v>0</v>
      </c>
      <c r="T6564">
        <v>18</v>
      </c>
      <c r="U6564">
        <v>1</v>
      </c>
      <c r="V6564">
        <v>0</v>
      </c>
      <c r="W6564">
        <v>0</v>
      </c>
      <c r="X6564">
        <v>0.30258142108388214</v>
      </c>
      <c r="Y6564">
        <v>0.16749460718989159</v>
      </c>
      <c r="Z6564">
        <v>0.35076346354472837</v>
      </c>
      <c r="AA6564">
        <v>0</v>
      </c>
      <c r="AB6564">
        <v>0.19814606341550334</v>
      </c>
      <c r="AC6564">
        <v>0.4646987194695904</v>
      </c>
      <c r="AD6564">
        <v>0</v>
      </c>
      <c r="AE6564">
        <v>1.4836842747035957</v>
      </c>
    </row>
    <row r="6565" spans="1:31" x14ac:dyDescent="0.3">
      <c r="A6565">
        <v>2446294</v>
      </c>
      <c r="B6565">
        <v>1</v>
      </c>
      <c r="C6565" t="s">
        <v>80</v>
      </c>
      <c r="D6565" t="s">
        <v>109</v>
      </c>
      <c r="E6565" t="s">
        <v>141</v>
      </c>
      <c r="F6565" t="s">
        <v>18892</v>
      </c>
      <c r="G6565" t="s">
        <v>246</v>
      </c>
      <c r="H6565" t="s">
        <v>144</v>
      </c>
      <c r="I6565" t="s">
        <v>136</v>
      </c>
      <c r="J6565" t="s">
        <v>137</v>
      </c>
      <c r="K6565" t="s">
        <v>138</v>
      </c>
      <c r="L6565" t="s">
        <v>18893</v>
      </c>
      <c r="M6565" t="s">
        <v>18894</v>
      </c>
      <c r="N6565">
        <v>2.489166666</v>
      </c>
      <c r="O6565">
        <v>0</v>
      </c>
      <c r="P6565">
        <v>19</v>
      </c>
      <c r="Q6565">
        <v>0</v>
      </c>
      <c r="R6565">
        <v>0</v>
      </c>
      <c r="S6565">
        <v>0</v>
      </c>
      <c r="T6565">
        <v>4</v>
      </c>
      <c r="U6565">
        <v>0</v>
      </c>
      <c r="V6565">
        <v>0</v>
      </c>
      <c r="W6565">
        <v>0</v>
      </c>
      <c r="X6565">
        <v>3.2002800920334336</v>
      </c>
      <c r="Y6565">
        <v>0</v>
      </c>
      <c r="Z6565">
        <v>0</v>
      </c>
      <c r="AA6565">
        <v>0</v>
      </c>
      <c r="AB6565">
        <v>3.6303387130839573</v>
      </c>
      <c r="AC6565">
        <v>0</v>
      </c>
      <c r="AD6565">
        <v>0</v>
      </c>
      <c r="AE6565">
        <v>6.8306188051173908</v>
      </c>
    </row>
    <row r="6566" spans="1:31" x14ac:dyDescent="0.3">
      <c r="A6566">
        <v>2446002</v>
      </c>
      <c r="B6566">
        <v>1</v>
      </c>
      <c r="C6566" t="s">
        <v>80</v>
      </c>
      <c r="D6566" t="s">
        <v>105</v>
      </c>
      <c r="E6566" t="s">
        <v>173</v>
      </c>
      <c r="F6566" t="s">
        <v>1950</v>
      </c>
      <c r="G6566" t="s">
        <v>179</v>
      </c>
      <c r="H6566" t="s">
        <v>144</v>
      </c>
      <c r="I6566" t="s">
        <v>136</v>
      </c>
      <c r="J6566" t="s">
        <v>137</v>
      </c>
      <c r="K6566" t="s">
        <v>138</v>
      </c>
      <c r="L6566" t="s">
        <v>18895</v>
      </c>
      <c r="M6566" t="s">
        <v>18896</v>
      </c>
      <c r="N6566">
        <v>2.8405555549999999</v>
      </c>
      <c r="O6566">
        <v>0</v>
      </c>
      <c r="P6566">
        <v>0</v>
      </c>
      <c r="Q6566">
        <v>0</v>
      </c>
      <c r="R6566">
        <v>0</v>
      </c>
      <c r="S6566">
        <v>0</v>
      </c>
      <c r="T6566">
        <v>1</v>
      </c>
      <c r="U6566">
        <v>0</v>
      </c>
      <c r="V6566">
        <v>0</v>
      </c>
      <c r="W6566">
        <v>0</v>
      </c>
      <c r="X6566">
        <v>0</v>
      </c>
      <c r="Y6566">
        <v>0</v>
      </c>
      <c r="Z6566">
        <v>0</v>
      </c>
      <c r="AA6566">
        <v>0</v>
      </c>
      <c r="AB6566">
        <v>14.090071058508972</v>
      </c>
      <c r="AC6566">
        <v>0</v>
      </c>
      <c r="AD6566">
        <v>0</v>
      </c>
      <c r="AE6566">
        <v>14.090071058508972</v>
      </c>
    </row>
    <row r="6567" spans="1:31" x14ac:dyDescent="0.3">
      <c r="A6567">
        <v>2446443</v>
      </c>
      <c r="B6567">
        <v>1</v>
      </c>
      <c r="C6567" t="s">
        <v>81</v>
      </c>
      <c r="D6567" t="s">
        <v>114</v>
      </c>
      <c r="E6567" t="s">
        <v>147</v>
      </c>
      <c r="F6567" t="s">
        <v>18897</v>
      </c>
      <c r="G6567" t="s">
        <v>149</v>
      </c>
      <c r="H6567" t="s">
        <v>135</v>
      </c>
      <c r="I6567" t="s">
        <v>136</v>
      </c>
      <c r="J6567" t="s">
        <v>137</v>
      </c>
      <c r="K6567" t="s">
        <v>138</v>
      </c>
      <c r="L6567" t="s">
        <v>18898</v>
      </c>
      <c r="M6567" t="s">
        <v>18899</v>
      </c>
      <c r="N6567">
        <v>0.42583333299999998</v>
      </c>
      <c r="O6567">
        <v>0</v>
      </c>
      <c r="P6567">
        <v>65</v>
      </c>
      <c r="Q6567">
        <v>0</v>
      </c>
      <c r="R6567">
        <v>6</v>
      </c>
      <c r="S6567">
        <v>5</v>
      </c>
      <c r="T6567">
        <v>2</v>
      </c>
      <c r="U6567">
        <v>0</v>
      </c>
      <c r="V6567">
        <v>0</v>
      </c>
      <c r="W6567">
        <v>0</v>
      </c>
      <c r="X6567">
        <v>7.2527280016791993</v>
      </c>
      <c r="Y6567">
        <v>0</v>
      </c>
      <c r="Z6567">
        <v>0.20201808463118812</v>
      </c>
      <c r="AA6567">
        <v>22.075955984244917</v>
      </c>
      <c r="AB6567">
        <v>5.189707080452262</v>
      </c>
      <c r="AC6567">
        <v>0</v>
      </c>
      <c r="AD6567">
        <v>0</v>
      </c>
      <c r="AE6567">
        <v>34.720409151007566</v>
      </c>
    </row>
    <row r="6568" spans="1:31" x14ac:dyDescent="0.3">
      <c r="A6568">
        <v>2446452</v>
      </c>
      <c r="B6568">
        <v>1</v>
      </c>
      <c r="C6568" t="s">
        <v>80</v>
      </c>
      <c r="D6568" t="s">
        <v>94</v>
      </c>
      <c r="E6568" t="s">
        <v>169</v>
      </c>
      <c r="F6568" t="s">
        <v>18787</v>
      </c>
      <c r="G6568" t="s">
        <v>381</v>
      </c>
      <c r="H6568" t="s">
        <v>135</v>
      </c>
      <c r="I6568" t="s">
        <v>136</v>
      </c>
      <c r="J6568" t="s">
        <v>137</v>
      </c>
      <c r="K6568" t="s">
        <v>138</v>
      </c>
      <c r="L6568" t="s">
        <v>18900</v>
      </c>
      <c r="M6568" t="s">
        <v>18901</v>
      </c>
      <c r="N6568">
        <v>0.114166666</v>
      </c>
      <c r="O6568">
        <v>0</v>
      </c>
      <c r="P6568">
        <v>3165</v>
      </c>
      <c r="Q6568">
        <v>0</v>
      </c>
      <c r="R6568">
        <v>1</v>
      </c>
      <c r="S6568">
        <v>0</v>
      </c>
      <c r="T6568">
        <v>961</v>
      </c>
      <c r="U6568">
        <v>0</v>
      </c>
      <c r="V6568">
        <v>0</v>
      </c>
      <c r="W6568">
        <v>0</v>
      </c>
      <c r="X6568">
        <v>104.28626863494226</v>
      </c>
      <c r="Y6568">
        <v>0</v>
      </c>
      <c r="Z6568">
        <v>6.642348070548415E-2</v>
      </c>
      <c r="AA6568">
        <v>0</v>
      </c>
      <c r="AB6568">
        <v>77.080302192385062</v>
      </c>
      <c r="AC6568">
        <v>0</v>
      </c>
      <c r="AD6568">
        <v>0</v>
      </c>
      <c r="AE6568">
        <v>181.43299430803279</v>
      </c>
    </row>
    <row r="6569" spans="1:31" x14ac:dyDescent="0.3">
      <c r="A6569">
        <v>2446329</v>
      </c>
      <c r="B6569">
        <v>1</v>
      </c>
      <c r="C6569" t="s">
        <v>80</v>
      </c>
      <c r="D6569" t="s">
        <v>97</v>
      </c>
      <c r="E6569" t="s">
        <v>141</v>
      </c>
      <c r="F6569" t="s">
        <v>17680</v>
      </c>
      <c r="G6569" t="s">
        <v>143</v>
      </c>
      <c r="H6569" t="s">
        <v>144</v>
      </c>
      <c r="I6569" t="s">
        <v>136</v>
      </c>
      <c r="J6569" t="s">
        <v>137</v>
      </c>
      <c r="K6569" t="s">
        <v>138</v>
      </c>
      <c r="L6569" t="s">
        <v>18902</v>
      </c>
      <c r="M6569" t="s">
        <v>18903</v>
      </c>
      <c r="N6569">
        <v>0.45638888799999999</v>
      </c>
      <c r="O6569">
        <v>0</v>
      </c>
      <c r="P6569">
        <v>26</v>
      </c>
      <c r="Q6569">
        <v>0</v>
      </c>
      <c r="R6569">
        <v>0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4.5485803378228979</v>
      </c>
      <c r="Y6569">
        <v>0</v>
      </c>
      <c r="Z6569">
        <v>0</v>
      </c>
      <c r="AA6569">
        <v>0</v>
      </c>
      <c r="AB6569">
        <v>0</v>
      </c>
      <c r="AC6569">
        <v>0</v>
      </c>
      <c r="AD6569">
        <v>0</v>
      </c>
      <c r="AE6569">
        <v>4.5485803378228979</v>
      </c>
    </row>
    <row r="6570" spans="1:31" x14ac:dyDescent="0.3">
      <c r="A6570">
        <v>2446283</v>
      </c>
      <c r="B6570">
        <v>1</v>
      </c>
      <c r="C6570" t="s">
        <v>80</v>
      </c>
      <c r="D6570" t="s">
        <v>85</v>
      </c>
      <c r="E6570" t="s">
        <v>173</v>
      </c>
      <c r="F6570" t="s">
        <v>18904</v>
      </c>
      <c r="G6570" t="s">
        <v>179</v>
      </c>
      <c r="H6570" t="s">
        <v>144</v>
      </c>
      <c r="I6570" t="s">
        <v>136</v>
      </c>
      <c r="J6570" t="s">
        <v>137</v>
      </c>
      <c r="K6570" t="s">
        <v>138</v>
      </c>
      <c r="L6570" t="s">
        <v>18905</v>
      </c>
      <c r="M6570" t="s">
        <v>18906</v>
      </c>
      <c r="N6570">
        <v>2.176388888</v>
      </c>
      <c r="O6570">
        <v>0</v>
      </c>
      <c r="P6570">
        <v>49</v>
      </c>
      <c r="Q6570">
        <v>0</v>
      </c>
      <c r="R6570">
        <v>0</v>
      </c>
      <c r="S6570">
        <v>0</v>
      </c>
      <c r="T6570">
        <v>1</v>
      </c>
      <c r="U6570">
        <v>0</v>
      </c>
      <c r="V6570">
        <v>0</v>
      </c>
      <c r="W6570">
        <v>0</v>
      </c>
      <c r="X6570">
        <v>30.299352567886292</v>
      </c>
      <c r="Y6570">
        <v>0</v>
      </c>
      <c r="Z6570">
        <v>0</v>
      </c>
      <c r="AA6570">
        <v>0</v>
      </c>
      <c r="AB6570">
        <v>9.1924111508231321E-2</v>
      </c>
      <c r="AC6570">
        <v>0</v>
      </c>
      <c r="AD6570">
        <v>0</v>
      </c>
      <c r="AE6570">
        <v>30.391276679394522</v>
      </c>
    </row>
    <row r="6571" spans="1:31" x14ac:dyDescent="0.3">
      <c r="A6571">
        <v>2446074</v>
      </c>
      <c r="B6571">
        <v>1</v>
      </c>
      <c r="C6571" t="s">
        <v>80</v>
      </c>
      <c r="D6571" t="s">
        <v>93</v>
      </c>
      <c r="E6571" t="s">
        <v>141</v>
      </c>
      <c r="F6571" t="s">
        <v>18907</v>
      </c>
      <c r="G6571" t="s">
        <v>2554</v>
      </c>
      <c r="H6571" t="s">
        <v>144</v>
      </c>
      <c r="I6571" t="s">
        <v>136</v>
      </c>
      <c r="J6571" t="s">
        <v>137</v>
      </c>
      <c r="K6571" t="s">
        <v>138</v>
      </c>
      <c r="L6571" t="s">
        <v>18908</v>
      </c>
      <c r="M6571" t="s">
        <v>18909</v>
      </c>
      <c r="N6571">
        <v>4.4850000000000003</v>
      </c>
      <c r="O6571">
        <v>0</v>
      </c>
      <c r="P6571">
        <v>0</v>
      </c>
      <c r="Q6571">
        <v>0</v>
      </c>
      <c r="R6571">
        <v>0</v>
      </c>
      <c r="S6571">
        <v>0</v>
      </c>
      <c r="T6571">
        <v>20</v>
      </c>
      <c r="U6571">
        <v>0</v>
      </c>
      <c r="V6571">
        <v>0</v>
      </c>
      <c r="W6571">
        <v>0</v>
      </c>
      <c r="X6571">
        <v>0</v>
      </c>
      <c r="Y6571">
        <v>0</v>
      </c>
      <c r="Z6571">
        <v>0</v>
      </c>
      <c r="AA6571">
        <v>0</v>
      </c>
      <c r="AB6571">
        <v>213.46640662621081</v>
      </c>
      <c r="AC6571">
        <v>0</v>
      </c>
      <c r="AD6571">
        <v>0</v>
      </c>
      <c r="AE6571">
        <v>213.46640662621081</v>
      </c>
    </row>
    <row r="6572" spans="1:31" x14ac:dyDescent="0.3">
      <c r="A6572">
        <v>2446177</v>
      </c>
      <c r="B6572">
        <v>1</v>
      </c>
      <c r="C6572" t="s">
        <v>80</v>
      </c>
      <c r="D6572" t="s">
        <v>96</v>
      </c>
      <c r="E6572" t="s">
        <v>173</v>
      </c>
      <c r="F6572" t="s">
        <v>18910</v>
      </c>
      <c r="G6572" t="s">
        <v>179</v>
      </c>
      <c r="H6572" t="s">
        <v>144</v>
      </c>
      <c r="I6572" t="s">
        <v>136</v>
      </c>
      <c r="J6572" t="s">
        <v>137</v>
      </c>
      <c r="K6572" t="s">
        <v>138</v>
      </c>
      <c r="L6572" t="s">
        <v>18911</v>
      </c>
      <c r="M6572" t="s">
        <v>18912</v>
      </c>
      <c r="N6572">
        <v>2.3272222220000001</v>
      </c>
      <c r="O6572">
        <v>0</v>
      </c>
      <c r="P6572">
        <v>2</v>
      </c>
      <c r="Q6572">
        <v>0</v>
      </c>
      <c r="R6572">
        <v>0</v>
      </c>
      <c r="S6572">
        <v>0</v>
      </c>
      <c r="T6572">
        <v>0</v>
      </c>
      <c r="U6572">
        <v>0</v>
      </c>
      <c r="V6572">
        <v>0</v>
      </c>
      <c r="W6572">
        <v>0</v>
      </c>
      <c r="X6572">
        <v>0.13518591611912564</v>
      </c>
      <c r="Y6572">
        <v>0</v>
      </c>
      <c r="Z6572">
        <v>0</v>
      </c>
      <c r="AA6572">
        <v>0</v>
      </c>
      <c r="AB6572">
        <v>0</v>
      </c>
      <c r="AC6572">
        <v>0</v>
      </c>
      <c r="AD6572">
        <v>0</v>
      </c>
      <c r="AE6572">
        <v>0.13518591611912564</v>
      </c>
    </row>
    <row r="6573" spans="1:31" x14ac:dyDescent="0.3">
      <c r="A6573">
        <v>2446160</v>
      </c>
      <c r="B6573">
        <v>1</v>
      </c>
      <c r="C6573" t="s">
        <v>80</v>
      </c>
      <c r="D6573" t="s">
        <v>104</v>
      </c>
      <c r="E6573" t="s">
        <v>147</v>
      </c>
      <c r="F6573" t="s">
        <v>3185</v>
      </c>
      <c r="G6573" t="s">
        <v>161</v>
      </c>
      <c r="H6573" t="s">
        <v>135</v>
      </c>
      <c r="I6573" t="s">
        <v>136</v>
      </c>
      <c r="J6573" t="s">
        <v>137</v>
      </c>
      <c r="K6573" t="s">
        <v>162</v>
      </c>
      <c r="L6573" t="s">
        <v>18913</v>
      </c>
      <c r="M6573" t="s">
        <v>18914</v>
      </c>
      <c r="N6573">
        <v>1.6130555550000001</v>
      </c>
      <c r="O6573">
        <v>10</v>
      </c>
      <c r="P6573">
        <v>36</v>
      </c>
      <c r="Q6573">
        <v>59</v>
      </c>
      <c r="R6573">
        <v>198</v>
      </c>
      <c r="S6573">
        <v>21</v>
      </c>
      <c r="T6573">
        <v>49</v>
      </c>
      <c r="U6573">
        <v>6</v>
      </c>
      <c r="V6573">
        <v>0</v>
      </c>
      <c r="W6573">
        <v>3.8506553289655998</v>
      </c>
      <c r="X6573">
        <v>23.621680957072684</v>
      </c>
      <c r="Y6573">
        <v>71.137421566602285</v>
      </c>
      <c r="Z6573">
        <v>62.813371253598412</v>
      </c>
      <c r="AA6573">
        <v>114.49997801415947</v>
      </c>
      <c r="AB6573">
        <v>60.664392174039122</v>
      </c>
      <c r="AC6573">
        <v>845.40118835841054</v>
      </c>
      <c r="AD6573">
        <v>0</v>
      </c>
      <c r="AE6573">
        <v>1181.9886876528481</v>
      </c>
    </row>
    <row r="6574" spans="1:31" x14ac:dyDescent="0.3">
      <c r="A6574">
        <v>2446389</v>
      </c>
      <c r="B6574">
        <v>1</v>
      </c>
      <c r="C6574" t="s">
        <v>80</v>
      </c>
      <c r="D6574" t="s">
        <v>93</v>
      </c>
      <c r="E6574" t="s">
        <v>159</v>
      </c>
      <c r="F6574" t="s">
        <v>18915</v>
      </c>
      <c r="G6574" t="s">
        <v>143</v>
      </c>
      <c r="H6574" t="s">
        <v>144</v>
      </c>
      <c r="I6574" t="s">
        <v>136</v>
      </c>
      <c r="J6574" t="s">
        <v>137</v>
      </c>
      <c r="K6574" t="s">
        <v>138</v>
      </c>
      <c r="L6574" t="s">
        <v>18916</v>
      </c>
      <c r="M6574" t="s">
        <v>18917</v>
      </c>
      <c r="N6574">
        <v>0.34083333300000002</v>
      </c>
      <c r="O6574">
        <v>0</v>
      </c>
      <c r="P6574">
        <v>52</v>
      </c>
      <c r="Q6574">
        <v>0</v>
      </c>
      <c r="R6574">
        <v>6</v>
      </c>
      <c r="S6574">
        <v>0</v>
      </c>
      <c r="T6574">
        <v>16</v>
      </c>
      <c r="U6574">
        <v>0</v>
      </c>
      <c r="V6574">
        <v>0</v>
      </c>
      <c r="W6574">
        <v>0</v>
      </c>
      <c r="X6574">
        <v>3.9711408752953594</v>
      </c>
      <c r="Y6574">
        <v>0</v>
      </c>
      <c r="Z6574">
        <v>0.41101608482146534</v>
      </c>
      <c r="AA6574">
        <v>0</v>
      </c>
      <c r="AB6574">
        <v>3.5888241978854092</v>
      </c>
      <c r="AC6574">
        <v>0</v>
      </c>
      <c r="AD6574">
        <v>0</v>
      </c>
      <c r="AE6574">
        <v>7.9709811580022336</v>
      </c>
    </row>
    <row r="6575" spans="1:31" x14ac:dyDescent="0.3">
      <c r="A6575">
        <v>2446097</v>
      </c>
      <c r="B6575">
        <v>1</v>
      </c>
      <c r="C6575" t="s">
        <v>81</v>
      </c>
      <c r="D6575" t="s">
        <v>128</v>
      </c>
      <c r="E6575" t="s">
        <v>173</v>
      </c>
      <c r="F6575" t="s">
        <v>18918</v>
      </c>
      <c r="G6575" t="s">
        <v>461</v>
      </c>
      <c r="H6575" t="s">
        <v>144</v>
      </c>
      <c r="I6575" t="s">
        <v>136</v>
      </c>
      <c r="J6575" t="s">
        <v>137</v>
      </c>
      <c r="K6575" t="s">
        <v>138</v>
      </c>
      <c r="L6575" t="s">
        <v>18919</v>
      </c>
      <c r="M6575" t="s">
        <v>18920</v>
      </c>
      <c r="N6575">
        <v>7.9241666659999996</v>
      </c>
      <c r="O6575">
        <v>0</v>
      </c>
      <c r="P6575">
        <v>16</v>
      </c>
      <c r="Q6575">
        <v>0</v>
      </c>
      <c r="R6575">
        <v>0</v>
      </c>
      <c r="S6575">
        <v>0</v>
      </c>
      <c r="T6575">
        <v>1</v>
      </c>
      <c r="U6575">
        <v>0</v>
      </c>
      <c r="V6575">
        <v>0</v>
      </c>
      <c r="W6575">
        <v>0</v>
      </c>
      <c r="X6575">
        <v>24.828914283905899</v>
      </c>
      <c r="Y6575">
        <v>0</v>
      </c>
      <c r="Z6575">
        <v>0</v>
      </c>
      <c r="AA6575">
        <v>0</v>
      </c>
      <c r="AB6575">
        <v>0.25144146902628012</v>
      </c>
      <c r="AC6575">
        <v>0</v>
      </c>
      <c r="AD6575">
        <v>0</v>
      </c>
      <c r="AE6575">
        <v>25.080355752932178</v>
      </c>
    </row>
    <row r="6576" spans="1:31" x14ac:dyDescent="0.3">
      <c r="A6576">
        <v>2446286</v>
      </c>
      <c r="B6576">
        <v>1</v>
      </c>
      <c r="C6576" t="s">
        <v>80</v>
      </c>
      <c r="D6576" t="s">
        <v>85</v>
      </c>
      <c r="E6576" t="s">
        <v>141</v>
      </c>
      <c r="F6576" t="s">
        <v>18921</v>
      </c>
      <c r="G6576" t="s">
        <v>226</v>
      </c>
      <c r="H6576" t="s">
        <v>144</v>
      </c>
      <c r="I6576" t="s">
        <v>136</v>
      </c>
      <c r="J6576" t="s">
        <v>137</v>
      </c>
      <c r="K6576" t="s">
        <v>162</v>
      </c>
      <c r="L6576" t="s">
        <v>18760</v>
      </c>
      <c r="M6576" t="s">
        <v>18922</v>
      </c>
      <c r="N6576">
        <v>6.0366666660000003</v>
      </c>
      <c r="O6576">
        <v>0</v>
      </c>
      <c r="P6576">
        <v>297</v>
      </c>
      <c r="Q6576">
        <v>0</v>
      </c>
      <c r="R6576">
        <v>0</v>
      </c>
      <c r="S6576">
        <v>0</v>
      </c>
      <c r="T6576">
        <v>22</v>
      </c>
      <c r="U6576">
        <v>0</v>
      </c>
      <c r="V6576">
        <v>0</v>
      </c>
      <c r="W6576">
        <v>0</v>
      </c>
      <c r="X6576">
        <v>552.54939243247793</v>
      </c>
      <c r="Y6576">
        <v>0</v>
      </c>
      <c r="Z6576">
        <v>0</v>
      </c>
      <c r="AA6576">
        <v>0</v>
      </c>
      <c r="AB6576">
        <v>87.898405579538064</v>
      </c>
      <c r="AC6576">
        <v>0</v>
      </c>
      <c r="AD6576">
        <v>0</v>
      </c>
      <c r="AE6576">
        <v>640.44779801201594</v>
      </c>
    </row>
    <row r="6577" spans="1:31" x14ac:dyDescent="0.3">
      <c r="A6577">
        <v>2446094</v>
      </c>
      <c r="B6577">
        <v>1</v>
      </c>
      <c r="C6577" t="s">
        <v>80</v>
      </c>
      <c r="D6577" t="s">
        <v>85</v>
      </c>
      <c r="E6577" t="s">
        <v>141</v>
      </c>
      <c r="F6577" t="s">
        <v>18923</v>
      </c>
      <c r="G6577" t="s">
        <v>226</v>
      </c>
      <c r="H6577" t="s">
        <v>144</v>
      </c>
      <c r="I6577" t="s">
        <v>136</v>
      </c>
      <c r="J6577" t="s">
        <v>137</v>
      </c>
      <c r="K6577" t="s">
        <v>162</v>
      </c>
      <c r="L6577" t="s">
        <v>18924</v>
      </c>
      <c r="M6577" t="s">
        <v>18925</v>
      </c>
      <c r="N6577">
        <v>0.54944444400000003</v>
      </c>
      <c r="O6577">
        <v>0</v>
      </c>
      <c r="P6577">
        <v>78</v>
      </c>
      <c r="Q6577">
        <v>0</v>
      </c>
      <c r="R6577">
        <v>0</v>
      </c>
      <c r="S6577">
        <v>0</v>
      </c>
      <c r="T6577">
        <v>11</v>
      </c>
      <c r="U6577">
        <v>0</v>
      </c>
      <c r="V6577">
        <v>0</v>
      </c>
      <c r="W6577">
        <v>0</v>
      </c>
      <c r="X6577">
        <v>11.57156732214024</v>
      </c>
      <c r="Y6577">
        <v>0</v>
      </c>
      <c r="Z6577">
        <v>0</v>
      </c>
      <c r="AA6577">
        <v>0</v>
      </c>
      <c r="AB6577">
        <v>10.525481220719916</v>
      </c>
      <c r="AC6577">
        <v>0</v>
      </c>
      <c r="AD6577">
        <v>0</v>
      </c>
      <c r="AE6577">
        <v>22.097048542860158</v>
      </c>
    </row>
    <row r="6578" spans="1:31" x14ac:dyDescent="0.3">
      <c r="A6578">
        <v>2446449</v>
      </c>
      <c r="B6578">
        <v>1</v>
      </c>
      <c r="C6578" t="s">
        <v>80</v>
      </c>
      <c r="D6578" t="s">
        <v>82</v>
      </c>
      <c r="E6578" t="s">
        <v>173</v>
      </c>
      <c r="F6578" t="s">
        <v>18926</v>
      </c>
      <c r="G6578" t="s">
        <v>175</v>
      </c>
      <c r="H6578" t="s">
        <v>144</v>
      </c>
      <c r="I6578" t="s">
        <v>136</v>
      </c>
      <c r="J6578" t="s">
        <v>137</v>
      </c>
      <c r="K6578" t="s">
        <v>138</v>
      </c>
      <c r="L6578" t="s">
        <v>18927</v>
      </c>
      <c r="M6578" t="s">
        <v>18928</v>
      </c>
      <c r="N6578">
        <v>1.996111111</v>
      </c>
      <c r="O6578">
        <v>0</v>
      </c>
      <c r="P6578">
        <v>2</v>
      </c>
      <c r="Q6578">
        <v>0</v>
      </c>
      <c r="R6578">
        <v>0</v>
      </c>
      <c r="S6578">
        <v>0</v>
      </c>
      <c r="T6578">
        <v>0</v>
      </c>
      <c r="U6578">
        <v>0</v>
      </c>
      <c r="V6578">
        <v>0</v>
      </c>
      <c r="W6578">
        <v>0</v>
      </c>
      <c r="X6578">
        <v>0.69221384960012355</v>
      </c>
      <c r="Y6578">
        <v>0</v>
      </c>
      <c r="Z6578">
        <v>0</v>
      </c>
      <c r="AA6578">
        <v>0</v>
      </c>
      <c r="AB6578">
        <v>0</v>
      </c>
      <c r="AC6578">
        <v>0</v>
      </c>
      <c r="AD6578">
        <v>0</v>
      </c>
      <c r="AE6578">
        <v>0.69221384960012355</v>
      </c>
    </row>
    <row r="6579" spans="1:31" x14ac:dyDescent="0.3">
      <c r="A6579">
        <v>2448236</v>
      </c>
      <c r="B6579">
        <v>1</v>
      </c>
      <c r="C6579" t="s">
        <v>80</v>
      </c>
      <c r="D6579" t="s">
        <v>83</v>
      </c>
      <c r="E6579" t="s">
        <v>173</v>
      </c>
      <c r="F6579" t="s">
        <v>18929</v>
      </c>
      <c r="G6579" t="s">
        <v>219</v>
      </c>
      <c r="H6579" t="s">
        <v>144</v>
      </c>
      <c r="I6579" t="s">
        <v>136</v>
      </c>
      <c r="J6579" t="s">
        <v>3</v>
      </c>
      <c r="K6579" t="s">
        <v>138</v>
      </c>
      <c r="L6579" t="s">
        <v>18930</v>
      </c>
      <c r="M6579" t="s">
        <v>18931</v>
      </c>
      <c r="N6579">
        <v>5.0661111109999997</v>
      </c>
      <c r="O6579">
        <v>0</v>
      </c>
      <c r="P6579">
        <v>2</v>
      </c>
      <c r="Q6579">
        <v>0</v>
      </c>
      <c r="R6579">
        <v>0</v>
      </c>
      <c r="S6579">
        <v>0</v>
      </c>
      <c r="T6579">
        <v>0</v>
      </c>
      <c r="U6579">
        <v>0</v>
      </c>
      <c r="V6579">
        <v>0</v>
      </c>
      <c r="W6579">
        <v>0</v>
      </c>
      <c r="X6579">
        <v>1.0559331677123154</v>
      </c>
      <c r="Y6579">
        <v>0</v>
      </c>
      <c r="Z6579">
        <v>0</v>
      </c>
      <c r="AA6579">
        <v>0</v>
      </c>
      <c r="AB6579">
        <v>0</v>
      </c>
      <c r="AC6579">
        <v>0</v>
      </c>
      <c r="AD6579">
        <v>0</v>
      </c>
      <c r="AE6579">
        <v>1.0559331677123154</v>
      </c>
    </row>
    <row r="6580" spans="1:31" x14ac:dyDescent="0.3">
      <c r="A6580">
        <v>2448090</v>
      </c>
      <c r="B6580">
        <v>1</v>
      </c>
      <c r="C6580" t="s">
        <v>81</v>
      </c>
      <c r="D6580" t="s">
        <v>127</v>
      </c>
      <c r="E6580" t="s">
        <v>159</v>
      </c>
      <c r="F6580" t="s">
        <v>18932</v>
      </c>
      <c r="G6580" t="s">
        <v>226</v>
      </c>
      <c r="H6580" t="s">
        <v>144</v>
      </c>
      <c r="I6580" t="s">
        <v>136</v>
      </c>
      <c r="J6580" t="s">
        <v>137</v>
      </c>
      <c r="K6580" t="s">
        <v>162</v>
      </c>
      <c r="L6580" t="s">
        <v>18933</v>
      </c>
      <c r="M6580" t="s">
        <v>18934</v>
      </c>
      <c r="N6580">
        <v>7.9188888879999997</v>
      </c>
      <c r="O6580">
        <v>0</v>
      </c>
      <c r="P6580">
        <v>1085</v>
      </c>
      <c r="Q6580">
        <v>0</v>
      </c>
      <c r="R6580">
        <v>0</v>
      </c>
      <c r="S6580">
        <v>0</v>
      </c>
      <c r="T6580">
        <v>187</v>
      </c>
      <c r="U6580">
        <v>0</v>
      </c>
      <c r="V6580">
        <v>0</v>
      </c>
      <c r="W6580">
        <v>0</v>
      </c>
      <c r="X6580">
        <v>2098.0739160821677</v>
      </c>
      <c r="Y6580">
        <v>0</v>
      </c>
      <c r="Z6580">
        <v>0</v>
      </c>
      <c r="AA6580">
        <v>0</v>
      </c>
      <c r="AB6580">
        <v>1670.4531235689783</v>
      </c>
      <c r="AC6580">
        <v>0</v>
      </c>
      <c r="AD6580">
        <v>0</v>
      </c>
      <c r="AE6580">
        <v>3768.527039651146</v>
      </c>
    </row>
    <row r="6581" spans="1:31" x14ac:dyDescent="0.3">
      <c r="A6581">
        <v>2448044</v>
      </c>
      <c r="B6581">
        <v>1</v>
      </c>
      <c r="C6581" t="s">
        <v>80</v>
      </c>
      <c r="D6581" t="s">
        <v>100</v>
      </c>
      <c r="E6581" t="s">
        <v>159</v>
      </c>
      <c r="F6581" t="s">
        <v>18935</v>
      </c>
      <c r="G6581" t="s">
        <v>161</v>
      </c>
      <c r="H6581" t="s">
        <v>144</v>
      </c>
      <c r="I6581" t="s">
        <v>136</v>
      </c>
      <c r="J6581" t="s">
        <v>137</v>
      </c>
      <c r="K6581" t="s">
        <v>162</v>
      </c>
      <c r="L6581" t="s">
        <v>3548</v>
      </c>
      <c r="M6581" t="s">
        <v>18936</v>
      </c>
      <c r="N6581">
        <v>8.0552777770000006</v>
      </c>
      <c r="O6581">
        <v>0</v>
      </c>
      <c r="P6581">
        <v>130</v>
      </c>
      <c r="Q6581">
        <v>0</v>
      </c>
      <c r="R6581">
        <v>3</v>
      </c>
      <c r="S6581">
        <v>0</v>
      </c>
      <c r="T6581">
        <v>4</v>
      </c>
      <c r="U6581">
        <v>0</v>
      </c>
      <c r="V6581">
        <v>0</v>
      </c>
      <c r="W6581">
        <v>0</v>
      </c>
      <c r="X6581">
        <v>402.83624563777471</v>
      </c>
      <c r="Y6581">
        <v>0</v>
      </c>
      <c r="Z6581">
        <v>30.216118706203996</v>
      </c>
      <c r="AA6581">
        <v>0</v>
      </c>
      <c r="AB6581">
        <v>33.689047346506172</v>
      </c>
      <c r="AC6581">
        <v>0</v>
      </c>
      <c r="AD6581">
        <v>0</v>
      </c>
      <c r="AE6581">
        <v>466.74141169048488</v>
      </c>
    </row>
    <row r="6582" spans="1:31" x14ac:dyDescent="0.3">
      <c r="A6582">
        <v>2448170</v>
      </c>
      <c r="B6582">
        <v>1</v>
      </c>
      <c r="C6582" t="s">
        <v>80</v>
      </c>
      <c r="D6582" t="s">
        <v>94</v>
      </c>
      <c r="E6582" t="s">
        <v>169</v>
      </c>
      <c r="F6582" t="s">
        <v>18937</v>
      </c>
      <c r="G6582" t="s">
        <v>595</v>
      </c>
      <c r="H6582" t="s">
        <v>135</v>
      </c>
      <c r="I6582" t="s">
        <v>136</v>
      </c>
      <c r="J6582" t="s">
        <v>137</v>
      </c>
      <c r="K6582" t="s">
        <v>138</v>
      </c>
      <c r="L6582" t="s">
        <v>18938</v>
      </c>
      <c r="M6582" t="s">
        <v>18939</v>
      </c>
      <c r="N6582">
        <v>1.6477777769999999</v>
      </c>
      <c r="O6582">
        <v>0</v>
      </c>
      <c r="P6582">
        <v>917</v>
      </c>
      <c r="Q6582">
        <v>32</v>
      </c>
      <c r="R6582">
        <v>32</v>
      </c>
      <c r="S6582">
        <v>12</v>
      </c>
      <c r="T6582">
        <v>175</v>
      </c>
      <c r="U6582">
        <v>1</v>
      </c>
      <c r="V6582">
        <v>0</v>
      </c>
      <c r="W6582">
        <v>0</v>
      </c>
      <c r="X6582">
        <v>238.74396838675551</v>
      </c>
      <c r="Y6582">
        <v>26.757628456967964</v>
      </c>
      <c r="Z6582">
        <v>3.540711876239417</v>
      </c>
      <c r="AA6582">
        <v>53.547931545977477</v>
      </c>
      <c r="AB6582">
        <v>151.73379082853583</v>
      </c>
      <c r="AC6582">
        <v>71.61182621797316</v>
      </c>
      <c r="AD6582">
        <v>0</v>
      </c>
      <c r="AE6582">
        <v>545.93585731244934</v>
      </c>
    </row>
    <row r="6583" spans="1:31" x14ac:dyDescent="0.3">
      <c r="A6583">
        <v>2448050</v>
      </c>
      <c r="B6583">
        <v>1</v>
      </c>
      <c r="C6583" t="s">
        <v>80</v>
      </c>
      <c r="D6583" t="s">
        <v>92</v>
      </c>
      <c r="E6583" t="s">
        <v>132</v>
      </c>
      <c r="F6583" t="s">
        <v>18940</v>
      </c>
      <c r="G6583" t="s">
        <v>226</v>
      </c>
      <c r="H6583" t="s">
        <v>135</v>
      </c>
      <c r="I6583" t="s">
        <v>136</v>
      </c>
      <c r="J6583" t="s">
        <v>137</v>
      </c>
      <c r="K6583" t="s">
        <v>162</v>
      </c>
      <c r="L6583" t="s">
        <v>18941</v>
      </c>
      <c r="M6583" t="s">
        <v>18942</v>
      </c>
      <c r="N6583">
        <v>5.0250000000000004</v>
      </c>
      <c r="O6583">
        <v>1</v>
      </c>
      <c r="P6583">
        <v>3029</v>
      </c>
      <c r="Q6583">
        <v>1</v>
      </c>
      <c r="R6583">
        <v>2</v>
      </c>
      <c r="S6583">
        <v>6</v>
      </c>
      <c r="T6583">
        <v>159</v>
      </c>
      <c r="U6583">
        <v>1</v>
      </c>
      <c r="V6583">
        <v>2</v>
      </c>
      <c r="W6583">
        <v>1.49924519867052</v>
      </c>
      <c r="X6583">
        <v>3933.5831272077589</v>
      </c>
      <c r="Y6583">
        <v>20.073894229670387</v>
      </c>
      <c r="Z6583">
        <v>0.13308727542918286</v>
      </c>
      <c r="AA6583">
        <v>106.31957242786071</v>
      </c>
      <c r="AB6583">
        <v>810.55562809640617</v>
      </c>
      <c r="AC6583">
        <v>129.93965473898575</v>
      </c>
      <c r="AD6583">
        <v>3.0543563515813101</v>
      </c>
      <c r="AE6583">
        <v>5005.1585655263634</v>
      </c>
    </row>
    <row r="6584" spans="1:31" x14ac:dyDescent="0.3">
      <c r="A6584">
        <v>2448127</v>
      </c>
      <c r="B6584">
        <v>1</v>
      </c>
      <c r="C6584" t="s">
        <v>81</v>
      </c>
      <c r="D6584" t="s">
        <v>120</v>
      </c>
      <c r="E6584" t="s">
        <v>141</v>
      </c>
      <c r="F6584" t="s">
        <v>18943</v>
      </c>
      <c r="G6584" t="s">
        <v>143</v>
      </c>
      <c r="H6584" t="s">
        <v>144</v>
      </c>
      <c r="I6584" t="s">
        <v>136</v>
      </c>
      <c r="J6584" t="s">
        <v>137</v>
      </c>
      <c r="K6584" t="s">
        <v>138</v>
      </c>
      <c r="L6584" t="s">
        <v>18944</v>
      </c>
      <c r="M6584" t="s">
        <v>18945</v>
      </c>
      <c r="N6584">
        <v>0.70722222199999996</v>
      </c>
      <c r="O6584">
        <v>0</v>
      </c>
      <c r="P6584">
        <v>315</v>
      </c>
      <c r="Q6584">
        <v>0</v>
      </c>
      <c r="R6584">
        <v>0</v>
      </c>
      <c r="S6584">
        <v>0</v>
      </c>
      <c r="T6584">
        <v>9</v>
      </c>
      <c r="U6584">
        <v>0</v>
      </c>
      <c r="V6584">
        <v>0</v>
      </c>
      <c r="W6584">
        <v>0</v>
      </c>
      <c r="X6584">
        <v>51.103129143371369</v>
      </c>
      <c r="Y6584">
        <v>0</v>
      </c>
      <c r="Z6584">
        <v>0</v>
      </c>
      <c r="AA6584">
        <v>0</v>
      </c>
      <c r="AB6584">
        <v>4.1798220066763356</v>
      </c>
      <c r="AC6584">
        <v>0</v>
      </c>
      <c r="AD6584">
        <v>0</v>
      </c>
      <c r="AE6584">
        <v>55.282951150047708</v>
      </c>
    </row>
    <row r="6585" spans="1:31" x14ac:dyDescent="0.3">
      <c r="A6585">
        <v>2448319</v>
      </c>
      <c r="B6585">
        <v>1</v>
      </c>
      <c r="C6585" t="s">
        <v>81</v>
      </c>
      <c r="D6585" t="s">
        <v>119</v>
      </c>
      <c r="E6585" t="s">
        <v>147</v>
      </c>
      <c r="F6585" t="s">
        <v>18946</v>
      </c>
      <c r="G6585" t="s">
        <v>134</v>
      </c>
      <c r="H6585" t="s">
        <v>135</v>
      </c>
      <c r="I6585" t="s">
        <v>136</v>
      </c>
      <c r="J6585" t="s">
        <v>137</v>
      </c>
      <c r="K6585" t="s">
        <v>138</v>
      </c>
      <c r="L6585" t="s">
        <v>18947</v>
      </c>
      <c r="M6585" t="s">
        <v>18948</v>
      </c>
      <c r="N6585">
        <v>0.92861111100000004</v>
      </c>
      <c r="O6585">
        <v>0</v>
      </c>
      <c r="P6585">
        <v>544</v>
      </c>
      <c r="Q6585">
        <v>0</v>
      </c>
      <c r="R6585">
        <v>3</v>
      </c>
      <c r="S6585">
        <v>0</v>
      </c>
      <c r="T6585">
        <v>26</v>
      </c>
      <c r="U6585">
        <v>0</v>
      </c>
      <c r="V6585">
        <v>0</v>
      </c>
      <c r="W6585">
        <v>0</v>
      </c>
      <c r="X6585">
        <v>152.85894149080428</v>
      </c>
      <c r="Y6585">
        <v>0</v>
      </c>
      <c r="Z6585">
        <v>0.10106773630348249</v>
      </c>
      <c r="AA6585">
        <v>0</v>
      </c>
      <c r="AB6585">
        <v>18.12434170484304</v>
      </c>
      <c r="AC6585">
        <v>0</v>
      </c>
      <c r="AD6585">
        <v>0</v>
      </c>
      <c r="AE6585">
        <v>171.08435093195081</v>
      </c>
    </row>
    <row r="6586" spans="1:31" x14ac:dyDescent="0.3">
      <c r="A6586">
        <v>2448213</v>
      </c>
      <c r="B6586">
        <v>1</v>
      </c>
      <c r="C6586" t="s">
        <v>81</v>
      </c>
      <c r="D6586" t="s">
        <v>128</v>
      </c>
      <c r="E6586" t="s">
        <v>173</v>
      </c>
      <c r="F6586" t="s">
        <v>18949</v>
      </c>
      <c r="G6586" t="s">
        <v>179</v>
      </c>
      <c r="H6586" t="s">
        <v>144</v>
      </c>
      <c r="I6586" t="s">
        <v>136</v>
      </c>
      <c r="J6586" t="s">
        <v>137</v>
      </c>
      <c r="K6586" t="s">
        <v>138</v>
      </c>
      <c r="L6586" t="s">
        <v>18950</v>
      </c>
      <c r="M6586" t="s">
        <v>18951</v>
      </c>
      <c r="N6586">
        <v>0.93305555500000004</v>
      </c>
      <c r="O6586">
        <v>0</v>
      </c>
      <c r="P6586">
        <v>11</v>
      </c>
      <c r="Q6586">
        <v>0</v>
      </c>
      <c r="R6586">
        <v>0</v>
      </c>
      <c r="S6586">
        <v>0</v>
      </c>
      <c r="T6586">
        <v>0</v>
      </c>
      <c r="U6586">
        <v>0</v>
      </c>
      <c r="V6586">
        <v>0</v>
      </c>
      <c r="W6586">
        <v>0</v>
      </c>
      <c r="X6586">
        <v>2.3437869246860248</v>
      </c>
      <c r="Y6586">
        <v>0</v>
      </c>
      <c r="Z6586">
        <v>0</v>
      </c>
      <c r="AA6586">
        <v>0</v>
      </c>
      <c r="AB6586">
        <v>0</v>
      </c>
      <c r="AC6586">
        <v>0</v>
      </c>
      <c r="AD6586">
        <v>0</v>
      </c>
      <c r="AE6586">
        <v>2.3437869246860248</v>
      </c>
    </row>
    <row r="6587" spans="1:31" x14ac:dyDescent="0.3">
      <c r="A6587">
        <v>2448348</v>
      </c>
      <c r="B6587">
        <v>1</v>
      </c>
      <c r="C6587" t="s">
        <v>80</v>
      </c>
      <c r="D6587" t="s">
        <v>96</v>
      </c>
      <c r="E6587" t="s">
        <v>182</v>
      </c>
      <c r="F6587" t="s">
        <v>409</v>
      </c>
      <c r="G6587" t="s">
        <v>410</v>
      </c>
      <c r="H6587" t="s">
        <v>144</v>
      </c>
      <c r="I6587" t="s">
        <v>136</v>
      </c>
      <c r="J6587" t="s">
        <v>137</v>
      </c>
      <c r="K6587" t="s">
        <v>138</v>
      </c>
      <c r="L6587" t="s">
        <v>18952</v>
      </c>
      <c r="M6587" t="s">
        <v>18953</v>
      </c>
      <c r="N6587">
        <v>2.5897222219999998</v>
      </c>
      <c r="O6587">
        <v>0</v>
      </c>
      <c r="P6587">
        <v>10</v>
      </c>
      <c r="Q6587">
        <v>0</v>
      </c>
      <c r="R6587">
        <v>0</v>
      </c>
      <c r="S6587">
        <v>0</v>
      </c>
      <c r="T6587">
        <v>2</v>
      </c>
      <c r="U6587">
        <v>0</v>
      </c>
      <c r="V6587">
        <v>0</v>
      </c>
      <c r="W6587">
        <v>0</v>
      </c>
      <c r="X6587">
        <v>5.6620516454527285</v>
      </c>
      <c r="Y6587">
        <v>0</v>
      </c>
      <c r="Z6587">
        <v>0</v>
      </c>
      <c r="AA6587">
        <v>0</v>
      </c>
      <c r="AB6587">
        <v>5.2675208993002567</v>
      </c>
      <c r="AC6587">
        <v>0</v>
      </c>
      <c r="AD6587">
        <v>0</v>
      </c>
      <c r="AE6587">
        <v>10.929572544752986</v>
      </c>
    </row>
    <row r="6588" spans="1:31" x14ac:dyDescent="0.3">
      <c r="A6588">
        <v>2448156</v>
      </c>
      <c r="B6588">
        <v>1</v>
      </c>
      <c r="C6588" t="s">
        <v>80</v>
      </c>
      <c r="D6588" t="s">
        <v>110</v>
      </c>
      <c r="E6588" t="s">
        <v>284</v>
      </c>
      <c r="F6588" t="s">
        <v>18954</v>
      </c>
      <c r="G6588" t="s">
        <v>226</v>
      </c>
      <c r="H6588" t="s">
        <v>135</v>
      </c>
      <c r="I6588" t="s">
        <v>136</v>
      </c>
      <c r="J6588" t="s">
        <v>137</v>
      </c>
      <c r="K6588" t="s">
        <v>162</v>
      </c>
      <c r="L6588" t="s">
        <v>18955</v>
      </c>
      <c r="M6588" t="s">
        <v>18956</v>
      </c>
      <c r="N6588">
        <v>0.67416666599999997</v>
      </c>
      <c r="O6588">
        <v>0</v>
      </c>
      <c r="P6588">
        <v>1042</v>
      </c>
      <c r="Q6588">
        <v>0</v>
      </c>
      <c r="R6588">
        <v>0</v>
      </c>
      <c r="S6588">
        <v>7</v>
      </c>
      <c r="T6588">
        <v>86</v>
      </c>
      <c r="U6588">
        <v>1</v>
      </c>
      <c r="V6588">
        <v>0</v>
      </c>
      <c r="W6588">
        <v>0</v>
      </c>
      <c r="X6588">
        <v>202.41829680727278</v>
      </c>
      <c r="Y6588">
        <v>0</v>
      </c>
      <c r="Z6588">
        <v>0</v>
      </c>
      <c r="AA6588">
        <v>91.44514938174737</v>
      </c>
      <c r="AB6588">
        <v>108.73110213153311</v>
      </c>
      <c r="AC6588">
        <v>89.502741992675212</v>
      </c>
      <c r="AD6588">
        <v>0</v>
      </c>
      <c r="AE6588">
        <v>492.09729031322848</v>
      </c>
    </row>
    <row r="6589" spans="1:31" x14ac:dyDescent="0.3">
      <c r="A6589">
        <v>2448302</v>
      </c>
      <c r="B6589">
        <v>1</v>
      </c>
      <c r="C6589" t="s">
        <v>80</v>
      </c>
      <c r="D6589" t="s">
        <v>82</v>
      </c>
      <c r="E6589" t="s">
        <v>141</v>
      </c>
      <c r="F6589" t="s">
        <v>13143</v>
      </c>
      <c r="G6589" t="s">
        <v>143</v>
      </c>
      <c r="H6589" t="s">
        <v>144</v>
      </c>
      <c r="I6589" t="s">
        <v>136</v>
      </c>
      <c r="J6589" t="s">
        <v>137</v>
      </c>
      <c r="K6589" t="s">
        <v>138</v>
      </c>
      <c r="L6589" t="s">
        <v>18957</v>
      </c>
      <c r="M6589" t="s">
        <v>18958</v>
      </c>
      <c r="N6589">
        <v>0.73166666599999997</v>
      </c>
      <c r="O6589">
        <v>0</v>
      </c>
      <c r="P6589">
        <v>77</v>
      </c>
      <c r="Q6589">
        <v>0</v>
      </c>
      <c r="R6589">
        <v>0</v>
      </c>
      <c r="S6589">
        <v>0</v>
      </c>
      <c r="T6589">
        <v>2</v>
      </c>
      <c r="U6589">
        <v>0</v>
      </c>
      <c r="V6589">
        <v>0</v>
      </c>
      <c r="W6589">
        <v>0</v>
      </c>
      <c r="X6589">
        <v>20.447646104465313</v>
      </c>
      <c r="Y6589">
        <v>0</v>
      </c>
      <c r="Z6589">
        <v>0</v>
      </c>
      <c r="AA6589">
        <v>0</v>
      </c>
      <c r="AB6589">
        <v>0.24252582214922125</v>
      </c>
      <c r="AC6589">
        <v>0</v>
      </c>
      <c r="AD6589">
        <v>0</v>
      </c>
      <c r="AE6589">
        <v>20.690171926614536</v>
      </c>
    </row>
    <row r="6590" spans="1:31" x14ac:dyDescent="0.3">
      <c r="A6590">
        <v>2448202</v>
      </c>
      <c r="B6590">
        <v>1</v>
      </c>
      <c r="C6590" t="s">
        <v>81</v>
      </c>
      <c r="D6590" t="s">
        <v>116</v>
      </c>
      <c r="E6590" t="s">
        <v>141</v>
      </c>
      <c r="F6590" t="s">
        <v>17279</v>
      </c>
      <c r="G6590" t="s">
        <v>200</v>
      </c>
      <c r="H6590" t="s">
        <v>144</v>
      </c>
      <c r="I6590" t="s">
        <v>136</v>
      </c>
      <c r="J6590" t="s">
        <v>137</v>
      </c>
      <c r="K6590" t="s">
        <v>138</v>
      </c>
      <c r="L6590" t="s">
        <v>18959</v>
      </c>
      <c r="M6590" t="s">
        <v>18960</v>
      </c>
      <c r="N6590">
        <v>1.352222222</v>
      </c>
      <c r="O6590">
        <v>0</v>
      </c>
      <c r="P6590">
        <v>133</v>
      </c>
      <c r="Q6590">
        <v>0</v>
      </c>
      <c r="R6590">
        <v>6</v>
      </c>
      <c r="S6590">
        <v>0</v>
      </c>
      <c r="T6590">
        <v>22</v>
      </c>
      <c r="U6590">
        <v>0</v>
      </c>
      <c r="V6590">
        <v>0</v>
      </c>
      <c r="W6590">
        <v>0</v>
      </c>
      <c r="X6590">
        <v>29.011899895968462</v>
      </c>
      <c r="Y6590">
        <v>0</v>
      </c>
      <c r="Z6590">
        <v>0.14497213609204004</v>
      </c>
      <c r="AA6590">
        <v>0</v>
      </c>
      <c r="AB6590">
        <v>3.2510126175064942</v>
      </c>
      <c r="AC6590">
        <v>0</v>
      </c>
      <c r="AD6590">
        <v>0</v>
      </c>
      <c r="AE6590">
        <v>32.407884649566995</v>
      </c>
    </row>
    <row r="6591" spans="1:31" x14ac:dyDescent="0.3">
      <c r="A6591">
        <v>2448093</v>
      </c>
      <c r="B6591">
        <v>1</v>
      </c>
      <c r="C6591" t="s">
        <v>81</v>
      </c>
      <c r="D6591" t="s">
        <v>123</v>
      </c>
      <c r="E6591" t="s">
        <v>182</v>
      </c>
      <c r="F6591" t="s">
        <v>18961</v>
      </c>
      <c r="G6591" t="s">
        <v>143</v>
      </c>
      <c r="H6591" t="s">
        <v>144</v>
      </c>
      <c r="I6591" t="s">
        <v>136</v>
      </c>
      <c r="J6591" t="s">
        <v>137</v>
      </c>
      <c r="K6591" t="s">
        <v>138</v>
      </c>
      <c r="L6591" t="s">
        <v>18962</v>
      </c>
      <c r="M6591" t="s">
        <v>18963</v>
      </c>
      <c r="N6591">
        <v>1.184722222</v>
      </c>
      <c r="O6591">
        <v>0</v>
      </c>
      <c r="P6591">
        <v>15</v>
      </c>
      <c r="Q6591">
        <v>0</v>
      </c>
      <c r="R6591">
        <v>0</v>
      </c>
      <c r="S6591">
        <v>0</v>
      </c>
      <c r="T6591">
        <v>7</v>
      </c>
      <c r="U6591">
        <v>0</v>
      </c>
      <c r="V6591">
        <v>0</v>
      </c>
      <c r="W6591">
        <v>0</v>
      </c>
      <c r="X6591">
        <v>3.9099745504598706</v>
      </c>
      <c r="Y6591">
        <v>0</v>
      </c>
      <c r="Z6591">
        <v>0</v>
      </c>
      <c r="AA6591">
        <v>0</v>
      </c>
      <c r="AB6591">
        <v>11.604578726514857</v>
      </c>
      <c r="AC6591">
        <v>0</v>
      </c>
      <c r="AD6591">
        <v>0</v>
      </c>
      <c r="AE6591">
        <v>15.514553276974727</v>
      </c>
    </row>
    <row r="6592" spans="1:31" x14ac:dyDescent="0.3">
      <c r="A6592">
        <v>2448033</v>
      </c>
      <c r="B6592">
        <v>1</v>
      </c>
      <c r="C6592" t="s">
        <v>80</v>
      </c>
      <c r="D6592" t="s">
        <v>83</v>
      </c>
      <c r="E6592" t="s">
        <v>284</v>
      </c>
      <c r="F6592" t="s">
        <v>18964</v>
      </c>
      <c r="G6592" t="s">
        <v>149</v>
      </c>
      <c r="H6592" t="s">
        <v>135</v>
      </c>
      <c r="I6592" t="s">
        <v>136</v>
      </c>
      <c r="J6592" t="s">
        <v>137</v>
      </c>
      <c r="K6592" t="s">
        <v>138</v>
      </c>
      <c r="L6592" t="s">
        <v>18965</v>
      </c>
      <c r="M6592" t="s">
        <v>18966</v>
      </c>
      <c r="N6592">
        <v>0.13485444399999999</v>
      </c>
      <c r="O6592">
        <v>2</v>
      </c>
      <c r="P6592">
        <v>4385</v>
      </c>
      <c r="Q6592">
        <v>5</v>
      </c>
      <c r="R6592">
        <v>5</v>
      </c>
      <c r="S6592">
        <v>32</v>
      </c>
      <c r="T6592">
        <v>1860</v>
      </c>
      <c r="U6592">
        <v>19</v>
      </c>
      <c r="V6592">
        <v>75</v>
      </c>
      <c r="W6592">
        <v>5.1381774473549358E-2</v>
      </c>
      <c r="X6592">
        <v>177.68075903309989</v>
      </c>
      <c r="Y6592">
        <v>27.065152736598613</v>
      </c>
      <c r="Z6592">
        <v>0.39195483803986614</v>
      </c>
      <c r="AA6592">
        <v>48.18311279647434</v>
      </c>
      <c r="AB6592">
        <v>301.36444128700703</v>
      </c>
      <c r="AC6592">
        <v>184.96523556121355</v>
      </c>
      <c r="AD6592">
        <v>297.5449260414419</v>
      </c>
      <c r="AE6592">
        <v>1037.2469640683487</v>
      </c>
    </row>
    <row r="6593" spans="1:31" x14ac:dyDescent="0.3">
      <c r="A6593">
        <v>2448265</v>
      </c>
      <c r="B6593">
        <v>1</v>
      </c>
      <c r="C6593" t="s">
        <v>80</v>
      </c>
      <c r="D6593" t="s">
        <v>107</v>
      </c>
      <c r="E6593" t="s">
        <v>141</v>
      </c>
      <c r="F6593" t="s">
        <v>18967</v>
      </c>
      <c r="G6593" t="s">
        <v>143</v>
      </c>
      <c r="H6593" t="s">
        <v>144</v>
      </c>
      <c r="I6593" t="s">
        <v>136</v>
      </c>
      <c r="J6593" t="s">
        <v>137</v>
      </c>
      <c r="K6593" t="s">
        <v>138</v>
      </c>
      <c r="L6593" t="s">
        <v>18968</v>
      </c>
      <c r="M6593" t="s">
        <v>18969</v>
      </c>
      <c r="N6593">
        <v>0.72638888800000001</v>
      </c>
      <c r="O6593">
        <v>0</v>
      </c>
      <c r="P6593">
        <v>41</v>
      </c>
      <c r="Q6593">
        <v>0</v>
      </c>
      <c r="R6593">
        <v>0</v>
      </c>
      <c r="S6593">
        <v>0</v>
      </c>
      <c r="T6593">
        <v>11</v>
      </c>
      <c r="U6593">
        <v>0</v>
      </c>
      <c r="V6593">
        <v>0</v>
      </c>
      <c r="W6593">
        <v>0</v>
      </c>
      <c r="X6593">
        <v>6.2255682741174221</v>
      </c>
      <c r="Y6593">
        <v>0</v>
      </c>
      <c r="Z6593">
        <v>0</v>
      </c>
      <c r="AA6593">
        <v>0</v>
      </c>
      <c r="AB6593">
        <v>22.985512699023772</v>
      </c>
      <c r="AC6593">
        <v>0</v>
      </c>
      <c r="AD6593">
        <v>0</v>
      </c>
      <c r="AE6593">
        <v>29.211080973141193</v>
      </c>
    </row>
    <row r="6594" spans="1:31" x14ac:dyDescent="0.3">
      <c r="A6594">
        <v>2448073</v>
      </c>
      <c r="B6594">
        <v>1</v>
      </c>
      <c r="C6594" t="s">
        <v>80</v>
      </c>
      <c r="D6594" t="s">
        <v>99</v>
      </c>
      <c r="E6594" t="s">
        <v>173</v>
      </c>
      <c r="F6594" t="s">
        <v>18970</v>
      </c>
      <c r="G6594" t="s">
        <v>175</v>
      </c>
      <c r="H6594" t="s">
        <v>144</v>
      </c>
      <c r="I6594" t="s">
        <v>136</v>
      </c>
      <c r="J6594" t="s">
        <v>137</v>
      </c>
      <c r="K6594" t="s">
        <v>138</v>
      </c>
      <c r="L6594" t="s">
        <v>18971</v>
      </c>
      <c r="M6594" t="s">
        <v>18972</v>
      </c>
      <c r="N6594">
        <v>1.930555555</v>
      </c>
      <c r="O6594">
        <v>0</v>
      </c>
      <c r="P6594">
        <v>5</v>
      </c>
      <c r="Q6594">
        <v>0</v>
      </c>
      <c r="R6594">
        <v>0</v>
      </c>
      <c r="S6594">
        <v>0</v>
      </c>
      <c r="T6594">
        <v>0</v>
      </c>
      <c r="U6594">
        <v>0</v>
      </c>
      <c r="V6594">
        <v>0</v>
      </c>
      <c r="W6594">
        <v>0</v>
      </c>
      <c r="X6594">
        <v>3.7564994131123575</v>
      </c>
      <c r="Y6594">
        <v>0</v>
      </c>
      <c r="Z6594">
        <v>0</v>
      </c>
      <c r="AA6594">
        <v>0</v>
      </c>
      <c r="AB6594">
        <v>0</v>
      </c>
      <c r="AC6594">
        <v>0</v>
      </c>
      <c r="AD6594">
        <v>0</v>
      </c>
      <c r="AE6594">
        <v>3.7564994131123575</v>
      </c>
    </row>
    <row r="6595" spans="1:31" x14ac:dyDescent="0.3">
      <c r="A6595">
        <v>2448053</v>
      </c>
      <c r="B6595">
        <v>1</v>
      </c>
      <c r="C6595" t="s">
        <v>80</v>
      </c>
      <c r="D6595" t="s">
        <v>108</v>
      </c>
      <c r="E6595" t="s">
        <v>141</v>
      </c>
      <c r="F6595" t="s">
        <v>7256</v>
      </c>
      <c r="G6595" t="s">
        <v>226</v>
      </c>
      <c r="H6595" t="s">
        <v>144</v>
      </c>
      <c r="I6595" t="s">
        <v>136</v>
      </c>
      <c r="J6595" t="s">
        <v>137</v>
      </c>
      <c r="K6595" t="s">
        <v>162</v>
      </c>
      <c r="L6595" t="s">
        <v>18973</v>
      </c>
      <c r="M6595" t="s">
        <v>18974</v>
      </c>
      <c r="N6595">
        <v>8.3194444440000002</v>
      </c>
      <c r="O6595">
        <v>0</v>
      </c>
      <c r="P6595">
        <v>2</v>
      </c>
      <c r="Q6595">
        <v>0</v>
      </c>
      <c r="R6595">
        <v>14</v>
      </c>
      <c r="S6595">
        <v>0</v>
      </c>
      <c r="T6595">
        <v>2</v>
      </c>
      <c r="U6595">
        <v>0</v>
      </c>
      <c r="V6595">
        <v>0</v>
      </c>
      <c r="W6595">
        <v>0</v>
      </c>
      <c r="X6595">
        <v>2.4885918965092699</v>
      </c>
      <c r="Y6595">
        <v>0</v>
      </c>
      <c r="Z6595">
        <v>5.726962346653873</v>
      </c>
      <c r="AA6595">
        <v>0</v>
      </c>
      <c r="AB6595">
        <v>0.36224616818786709</v>
      </c>
      <c r="AC6595">
        <v>0</v>
      </c>
      <c r="AD6595">
        <v>0</v>
      </c>
      <c r="AE6595">
        <v>8.5778004113510118</v>
      </c>
    </row>
    <row r="6596" spans="1:31" x14ac:dyDescent="0.3">
      <c r="A6596">
        <v>2448079</v>
      </c>
      <c r="B6596">
        <v>1</v>
      </c>
      <c r="C6596" t="s">
        <v>80</v>
      </c>
      <c r="D6596" t="s">
        <v>100</v>
      </c>
      <c r="E6596" t="s">
        <v>173</v>
      </c>
      <c r="F6596" t="s">
        <v>18975</v>
      </c>
      <c r="G6596" t="s">
        <v>179</v>
      </c>
      <c r="H6596" t="s">
        <v>144</v>
      </c>
      <c r="I6596" t="s">
        <v>136</v>
      </c>
      <c r="J6596" t="s">
        <v>137</v>
      </c>
      <c r="K6596" t="s">
        <v>138</v>
      </c>
      <c r="L6596" t="s">
        <v>18976</v>
      </c>
      <c r="M6596" t="s">
        <v>18977</v>
      </c>
      <c r="N6596">
        <v>2.534444444</v>
      </c>
      <c r="O6596">
        <v>0</v>
      </c>
      <c r="P6596">
        <v>0</v>
      </c>
      <c r="Q6596">
        <v>0</v>
      </c>
      <c r="R6596">
        <v>0</v>
      </c>
      <c r="S6596">
        <v>0</v>
      </c>
      <c r="T6596">
        <v>1</v>
      </c>
      <c r="U6596">
        <v>0</v>
      </c>
      <c r="V6596">
        <v>0</v>
      </c>
      <c r="W6596">
        <v>0</v>
      </c>
      <c r="X6596">
        <v>0</v>
      </c>
      <c r="Y6596">
        <v>0</v>
      </c>
      <c r="Z6596">
        <v>0</v>
      </c>
      <c r="AA6596">
        <v>0</v>
      </c>
      <c r="AB6596">
        <v>2.8472170672145669</v>
      </c>
      <c r="AC6596">
        <v>0</v>
      </c>
      <c r="AD6596">
        <v>0</v>
      </c>
      <c r="AE6596">
        <v>2.8472170672145669</v>
      </c>
    </row>
    <row r="6597" spans="1:31" x14ac:dyDescent="0.3">
      <c r="A6597">
        <v>2448010</v>
      </c>
      <c r="B6597">
        <v>1</v>
      </c>
      <c r="C6597" t="s">
        <v>81</v>
      </c>
      <c r="D6597" t="s">
        <v>113</v>
      </c>
      <c r="E6597" t="s">
        <v>284</v>
      </c>
      <c r="F6597" t="s">
        <v>822</v>
      </c>
      <c r="G6597" t="s">
        <v>381</v>
      </c>
      <c r="H6597" t="s">
        <v>331</v>
      </c>
      <c r="I6597" t="s">
        <v>136</v>
      </c>
      <c r="J6597" t="s">
        <v>137</v>
      </c>
      <c r="K6597" t="s">
        <v>162</v>
      </c>
      <c r="L6597" t="s">
        <v>18978</v>
      </c>
      <c r="M6597" t="s">
        <v>18979</v>
      </c>
      <c r="N6597">
        <v>0.19500000000000001</v>
      </c>
      <c r="O6597">
        <v>2</v>
      </c>
      <c r="P6597">
        <v>8603</v>
      </c>
      <c r="Q6597">
        <v>263</v>
      </c>
      <c r="R6597">
        <v>981</v>
      </c>
      <c r="S6597">
        <v>29</v>
      </c>
      <c r="T6597">
        <v>875</v>
      </c>
      <c r="U6597">
        <v>0</v>
      </c>
      <c r="V6597">
        <v>4</v>
      </c>
      <c r="W6597">
        <v>8.9762650426799998E-2</v>
      </c>
      <c r="X6597">
        <v>314.43244544678328</v>
      </c>
      <c r="Y6597">
        <v>24.988054900538547</v>
      </c>
      <c r="Z6597">
        <v>61.822312063335403</v>
      </c>
      <c r="AA6597">
        <v>25.358763517989534</v>
      </c>
      <c r="AB6597">
        <v>84.450751364005598</v>
      </c>
      <c r="AC6597">
        <v>0</v>
      </c>
      <c r="AD6597">
        <v>2.8040861769811327</v>
      </c>
      <c r="AE6597">
        <v>513.94617612006027</v>
      </c>
    </row>
    <row r="6598" spans="1:31" x14ac:dyDescent="0.3">
      <c r="A6598">
        <v>2448365</v>
      </c>
      <c r="B6598">
        <v>1</v>
      </c>
      <c r="C6598" t="s">
        <v>80</v>
      </c>
      <c r="D6598" t="s">
        <v>107</v>
      </c>
      <c r="E6598" t="s">
        <v>141</v>
      </c>
      <c r="F6598" t="s">
        <v>3480</v>
      </c>
      <c r="G6598" t="s">
        <v>156</v>
      </c>
      <c r="H6598" t="s">
        <v>144</v>
      </c>
      <c r="I6598" t="s">
        <v>136</v>
      </c>
      <c r="J6598" t="s">
        <v>137</v>
      </c>
      <c r="K6598" t="s">
        <v>138</v>
      </c>
      <c r="L6598" t="s">
        <v>18980</v>
      </c>
      <c r="M6598" t="s">
        <v>18981</v>
      </c>
      <c r="N6598">
        <v>1.3761111109999999</v>
      </c>
      <c r="O6598">
        <v>0</v>
      </c>
      <c r="P6598">
        <v>75</v>
      </c>
      <c r="Q6598">
        <v>0</v>
      </c>
      <c r="R6598">
        <v>0</v>
      </c>
      <c r="S6598">
        <v>0</v>
      </c>
      <c r="T6598">
        <v>2</v>
      </c>
      <c r="U6598">
        <v>0</v>
      </c>
      <c r="V6598">
        <v>0</v>
      </c>
      <c r="W6598">
        <v>0</v>
      </c>
      <c r="X6598">
        <v>36.767145002878841</v>
      </c>
      <c r="Y6598">
        <v>0</v>
      </c>
      <c r="Z6598">
        <v>0</v>
      </c>
      <c r="AA6598">
        <v>0</v>
      </c>
      <c r="AB6598">
        <v>6.5128640015653341</v>
      </c>
      <c r="AC6598">
        <v>0</v>
      </c>
      <c r="AD6598">
        <v>0</v>
      </c>
      <c r="AE6598">
        <v>43.280009004444175</v>
      </c>
    </row>
    <row r="6599" spans="1:31" x14ac:dyDescent="0.3">
      <c r="A6599">
        <v>2448222</v>
      </c>
      <c r="B6599">
        <v>1</v>
      </c>
      <c r="C6599" t="s">
        <v>81</v>
      </c>
      <c r="D6599" t="s">
        <v>123</v>
      </c>
      <c r="E6599" t="s">
        <v>159</v>
      </c>
      <c r="F6599" t="s">
        <v>18982</v>
      </c>
      <c r="G6599" t="s">
        <v>725</v>
      </c>
      <c r="H6599" t="s">
        <v>144</v>
      </c>
      <c r="I6599" t="s">
        <v>136</v>
      </c>
      <c r="J6599" t="s">
        <v>137</v>
      </c>
      <c r="K6599" t="s">
        <v>138</v>
      </c>
      <c r="L6599" t="s">
        <v>18983</v>
      </c>
      <c r="M6599" t="s">
        <v>18984</v>
      </c>
      <c r="N6599">
        <v>0.63694444400000005</v>
      </c>
      <c r="O6599">
        <v>0</v>
      </c>
      <c r="P6599">
        <v>2</v>
      </c>
      <c r="Q6599">
        <v>0</v>
      </c>
      <c r="R6599">
        <v>13</v>
      </c>
      <c r="S6599">
        <v>0</v>
      </c>
      <c r="T6599">
        <v>20</v>
      </c>
      <c r="U6599">
        <v>0</v>
      </c>
      <c r="V6599">
        <v>0</v>
      </c>
      <c r="W6599">
        <v>0</v>
      </c>
      <c r="X6599">
        <v>9.3245952176483141E-2</v>
      </c>
      <c r="Y6599">
        <v>0</v>
      </c>
      <c r="Z6599">
        <v>1.4733932769813838</v>
      </c>
      <c r="AA6599">
        <v>0</v>
      </c>
      <c r="AB6599">
        <v>39.008108700539111</v>
      </c>
      <c r="AC6599">
        <v>0</v>
      </c>
      <c r="AD6599">
        <v>0</v>
      </c>
      <c r="AE6599">
        <v>40.574747929696976</v>
      </c>
    </row>
    <row r="6600" spans="1:31" x14ac:dyDescent="0.3">
      <c r="A6600">
        <v>2448308</v>
      </c>
      <c r="B6600">
        <v>1</v>
      </c>
      <c r="C6600" t="s">
        <v>81</v>
      </c>
      <c r="D6600" t="s">
        <v>118</v>
      </c>
      <c r="E6600" t="s">
        <v>141</v>
      </c>
      <c r="F6600" t="s">
        <v>18985</v>
      </c>
      <c r="G6600" t="s">
        <v>143</v>
      </c>
      <c r="H6600" t="s">
        <v>144</v>
      </c>
      <c r="I6600" t="s">
        <v>136</v>
      </c>
      <c r="J6600" t="s">
        <v>137</v>
      </c>
      <c r="K6600" t="s">
        <v>138</v>
      </c>
      <c r="L6600" t="s">
        <v>18986</v>
      </c>
      <c r="M6600" t="s">
        <v>18987</v>
      </c>
      <c r="N6600">
        <v>0.39361111100000001</v>
      </c>
      <c r="O6600">
        <v>0</v>
      </c>
      <c r="P6600">
        <v>134</v>
      </c>
      <c r="Q6600">
        <v>0</v>
      </c>
      <c r="R6600">
        <v>0</v>
      </c>
      <c r="S6600">
        <v>0</v>
      </c>
      <c r="T6600">
        <v>0</v>
      </c>
      <c r="U6600">
        <v>0</v>
      </c>
      <c r="V6600">
        <v>0</v>
      </c>
      <c r="W6600">
        <v>0</v>
      </c>
      <c r="X6600">
        <v>15.113674256471352</v>
      </c>
      <c r="Y6600">
        <v>0</v>
      </c>
      <c r="Z6600">
        <v>0</v>
      </c>
      <c r="AA6600">
        <v>0</v>
      </c>
      <c r="AB6600">
        <v>0</v>
      </c>
      <c r="AC6600">
        <v>0</v>
      </c>
      <c r="AD6600">
        <v>0</v>
      </c>
      <c r="AE6600">
        <v>15.113674256471352</v>
      </c>
    </row>
    <row r="6601" spans="1:31" x14ac:dyDescent="0.3">
      <c r="A6601">
        <v>2448345</v>
      </c>
      <c r="B6601">
        <v>1</v>
      </c>
      <c r="C6601" t="s">
        <v>80</v>
      </c>
      <c r="D6601" t="s">
        <v>91</v>
      </c>
      <c r="E6601" t="s">
        <v>132</v>
      </c>
      <c r="F6601" t="s">
        <v>13724</v>
      </c>
      <c r="G6601" t="s">
        <v>149</v>
      </c>
      <c r="H6601" t="s">
        <v>135</v>
      </c>
      <c r="I6601" t="s">
        <v>136</v>
      </c>
      <c r="J6601" t="s">
        <v>137</v>
      </c>
      <c r="K6601" t="s">
        <v>138</v>
      </c>
      <c r="L6601" t="s">
        <v>18988</v>
      </c>
      <c r="M6601" t="s">
        <v>18989</v>
      </c>
      <c r="N6601">
        <v>0.40944444400000002</v>
      </c>
      <c r="O6601">
        <v>3</v>
      </c>
      <c r="P6601">
        <v>16</v>
      </c>
      <c r="Q6601">
        <v>25</v>
      </c>
      <c r="R6601">
        <v>4</v>
      </c>
      <c r="S6601">
        <v>27</v>
      </c>
      <c r="T6601">
        <v>1</v>
      </c>
      <c r="U6601">
        <v>0</v>
      </c>
      <c r="V6601">
        <v>0</v>
      </c>
      <c r="W6601">
        <v>1.1849615312108701</v>
      </c>
      <c r="X6601">
        <v>1.6527981251477046</v>
      </c>
      <c r="Y6601">
        <v>5.0426818702436114</v>
      </c>
      <c r="Z6601">
        <v>0.353845700130347</v>
      </c>
      <c r="AA6601">
        <v>39.989109074978245</v>
      </c>
      <c r="AB6601">
        <v>0.97481314553864695</v>
      </c>
      <c r="AC6601">
        <v>0</v>
      </c>
      <c r="AD6601">
        <v>0</v>
      </c>
      <c r="AE6601">
        <v>49.198209447249425</v>
      </c>
    </row>
    <row r="6602" spans="1:31" x14ac:dyDescent="0.3">
      <c r="A6602">
        <v>2448328</v>
      </c>
      <c r="B6602">
        <v>1</v>
      </c>
      <c r="C6602" t="s">
        <v>81</v>
      </c>
      <c r="D6602" t="s">
        <v>120</v>
      </c>
      <c r="E6602" t="s">
        <v>141</v>
      </c>
      <c r="F6602" t="s">
        <v>18990</v>
      </c>
      <c r="G6602" t="s">
        <v>156</v>
      </c>
      <c r="H6602" t="s">
        <v>144</v>
      </c>
      <c r="I6602" t="s">
        <v>136</v>
      </c>
      <c r="J6602" t="s">
        <v>137</v>
      </c>
      <c r="K6602" t="s">
        <v>138</v>
      </c>
      <c r="L6602" t="s">
        <v>18991</v>
      </c>
      <c r="M6602" t="s">
        <v>18992</v>
      </c>
      <c r="N6602">
        <v>1.294166666</v>
      </c>
      <c r="O6602">
        <v>0</v>
      </c>
      <c r="P6602">
        <v>0</v>
      </c>
      <c r="Q6602">
        <v>0</v>
      </c>
      <c r="R6602">
        <v>1</v>
      </c>
      <c r="S6602">
        <v>0</v>
      </c>
      <c r="T6602">
        <v>2</v>
      </c>
      <c r="U6602">
        <v>0</v>
      </c>
      <c r="V6602">
        <v>0</v>
      </c>
      <c r="W6602">
        <v>0</v>
      </c>
      <c r="X6602">
        <v>0</v>
      </c>
      <c r="Y6602">
        <v>0</v>
      </c>
      <c r="Z6602">
        <v>0.62236764092633667</v>
      </c>
      <c r="AA6602">
        <v>0</v>
      </c>
      <c r="AB6602">
        <v>5.6065999487314304</v>
      </c>
      <c r="AC6602">
        <v>0</v>
      </c>
      <c r="AD6602">
        <v>0</v>
      </c>
      <c r="AE6602">
        <v>6.228967589657767</v>
      </c>
    </row>
    <row r="6603" spans="1:31" x14ac:dyDescent="0.3">
      <c r="A6603">
        <v>2448199</v>
      </c>
      <c r="B6603">
        <v>1</v>
      </c>
      <c r="C6603" t="s">
        <v>80</v>
      </c>
      <c r="D6603" t="s">
        <v>84</v>
      </c>
      <c r="E6603" t="s">
        <v>141</v>
      </c>
      <c r="F6603" t="s">
        <v>18993</v>
      </c>
      <c r="G6603" t="s">
        <v>161</v>
      </c>
      <c r="H6603" t="s">
        <v>144</v>
      </c>
      <c r="I6603" t="s">
        <v>136</v>
      </c>
      <c r="J6603" t="s">
        <v>137</v>
      </c>
      <c r="K6603" t="s">
        <v>162</v>
      </c>
      <c r="L6603" t="s">
        <v>18994</v>
      </c>
      <c r="M6603" t="s">
        <v>18995</v>
      </c>
      <c r="N6603">
        <v>3.6247222219999999</v>
      </c>
      <c r="O6603">
        <v>0</v>
      </c>
      <c r="P6603">
        <v>0</v>
      </c>
      <c r="Q6603">
        <v>0</v>
      </c>
      <c r="R6603">
        <v>0</v>
      </c>
      <c r="S6603">
        <v>0</v>
      </c>
      <c r="T6603">
        <v>1</v>
      </c>
      <c r="U6603">
        <v>0</v>
      </c>
      <c r="V6603">
        <v>0</v>
      </c>
      <c r="W6603">
        <v>0</v>
      </c>
      <c r="X6603">
        <v>0</v>
      </c>
      <c r="Y6603">
        <v>0</v>
      </c>
      <c r="Z6603">
        <v>0</v>
      </c>
      <c r="AA6603">
        <v>0</v>
      </c>
      <c r="AB6603">
        <v>221.13897256282922</v>
      </c>
      <c r="AC6603">
        <v>0</v>
      </c>
      <c r="AD6603">
        <v>0</v>
      </c>
      <c r="AE6603">
        <v>221.13897256282922</v>
      </c>
    </row>
    <row r="6604" spans="1:31" x14ac:dyDescent="0.3">
      <c r="A6604">
        <v>2448282</v>
      </c>
      <c r="B6604">
        <v>1</v>
      </c>
      <c r="C6604" t="s">
        <v>80</v>
      </c>
      <c r="D6604" t="s">
        <v>103</v>
      </c>
      <c r="E6604" t="s">
        <v>141</v>
      </c>
      <c r="F6604" t="s">
        <v>18996</v>
      </c>
      <c r="G6604" t="s">
        <v>156</v>
      </c>
      <c r="H6604" t="s">
        <v>144</v>
      </c>
      <c r="I6604" t="s">
        <v>136</v>
      </c>
      <c r="J6604" t="s">
        <v>137</v>
      </c>
      <c r="K6604" t="s">
        <v>138</v>
      </c>
      <c r="L6604" t="s">
        <v>18997</v>
      </c>
      <c r="M6604" t="s">
        <v>18998</v>
      </c>
      <c r="N6604">
        <v>2.4738888879999998</v>
      </c>
      <c r="O6604">
        <v>0</v>
      </c>
      <c r="P6604">
        <v>9</v>
      </c>
      <c r="Q6604">
        <v>0</v>
      </c>
      <c r="R6604">
        <v>1</v>
      </c>
      <c r="S6604">
        <v>0</v>
      </c>
      <c r="T6604">
        <v>5</v>
      </c>
      <c r="U6604">
        <v>0</v>
      </c>
      <c r="V6604">
        <v>0</v>
      </c>
      <c r="W6604">
        <v>0</v>
      </c>
      <c r="X6604">
        <v>6.3295940841381482</v>
      </c>
      <c r="Y6604">
        <v>0</v>
      </c>
      <c r="Z6604">
        <v>1.2864968451483096</v>
      </c>
      <c r="AA6604">
        <v>0</v>
      </c>
      <c r="AB6604">
        <v>13.488008670075455</v>
      </c>
      <c r="AC6604">
        <v>0</v>
      </c>
      <c r="AD6604">
        <v>0</v>
      </c>
      <c r="AE6604">
        <v>21.104099599361913</v>
      </c>
    </row>
    <row r="6605" spans="1:31" x14ac:dyDescent="0.3">
      <c r="A6605">
        <v>2448036</v>
      </c>
      <c r="B6605">
        <v>1</v>
      </c>
      <c r="C6605" t="s">
        <v>80</v>
      </c>
      <c r="D6605" t="s">
        <v>83</v>
      </c>
      <c r="E6605" t="s">
        <v>147</v>
      </c>
      <c r="F6605" t="s">
        <v>18999</v>
      </c>
      <c r="G6605" t="s">
        <v>149</v>
      </c>
      <c r="H6605" t="s">
        <v>135</v>
      </c>
      <c r="I6605" t="s">
        <v>136</v>
      </c>
      <c r="J6605" t="s">
        <v>137</v>
      </c>
      <c r="K6605" t="s">
        <v>138</v>
      </c>
      <c r="L6605" t="s">
        <v>18966</v>
      </c>
      <c r="M6605" t="s">
        <v>19000</v>
      </c>
      <c r="N6605">
        <v>0.458055555</v>
      </c>
      <c r="O6605">
        <v>2</v>
      </c>
      <c r="P6605">
        <v>4391</v>
      </c>
      <c r="Q6605">
        <v>5</v>
      </c>
      <c r="R6605">
        <v>5</v>
      </c>
      <c r="S6605">
        <v>28</v>
      </c>
      <c r="T6605">
        <v>1463</v>
      </c>
      <c r="U6605">
        <v>13</v>
      </c>
      <c r="V6605">
        <v>51</v>
      </c>
      <c r="W6605">
        <v>0.18425131540028583</v>
      </c>
      <c r="X6605">
        <v>618.22497151347159</v>
      </c>
      <c r="Y6605">
        <v>90.471809759356944</v>
      </c>
      <c r="Z6605">
        <v>1.3465615107634608</v>
      </c>
      <c r="AA6605">
        <v>120.0709132299382</v>
      </c>
      <c r="AB6605">
        <v>776.11071746837104</v>
      </c>
      <c r="AC6605">
        <v>280.48427543790086</v>
      </c>
      <c r="AD6605">
        <v>1031.8856941254528</v>
      </c>
      <c r="AE6605">
        <v>2918.7791943606553</v>
      </c>
    </row>
    <row r="6606" spans="1:31" x14ac:dyDescent="0.3">
      <c r="A6606">
        <v>2448245</v>
      </c>
      <c r="B6606">
        <v>1</v>
      </c>
      <c r="C6606" t="s">
        <v>80</v>
      </c>
      <c r="D6606" t="s">
        <v>90</v>
      </c>
      <c r="E6606" t="s">
        <v>173</v>
      </c>
      <c r="F6606" t="s">
        <v>19001</v>
      </c>
      <c r="G6606" t="s">
        <v>461</v>
      </c>
      <c r="H6606" t="s">
        <v>144</v>
      </c>
      <c r="I6606" t="s">
        <v>136</v>
      </c>
      <c r="J6606" t="s">
        <v>137</v>
      </c>
      <c r="K6606" t="s">
        <v>138</v>
      </c>
      <c r="L6606" t="s">
        <v>19002</v>
      </c>
      <c r="M6606" t="s">
        <v>19003</v>
      </c>
      <c r="N6606">
        <v>6.5958333329999999</v>
      </c>
      <c r="O6606">
        <v>0</v>
      </c>
      <c r="P6606">
        <v>9</v>
      </c>
      <c r="Q6606">
        <v>0</v>
      </c>
      <c r="R6606">
        <v>0</v>
      </c>
      <c r="S6606">
        <v>0</v>
      </c>
      <c r="T6606">
        <v>1</v>
      </c>
      <c r="U6606">
        <v>0</v>
      </c>
      <c r="V6606">
        <v>0</v>
      </c>
      <c r="W6606">
        <v>0</v>
      </c>
      <c r="X6606">
        <v>13.898764630051556</v>
      </c>
      <c r="Y6606">
        <v>0</v>
      </c>
      <c r="Z6606">
        <v>0</v>
      </c>
      <c r="AA6606">
        <v>0</v>
      </c>
      <c r="AB6606">
        <v>8.7995995574545081</v>
      </c>
      <c r="AC6606">
        <v>0</v>
      </c>
      <c r="AD6606">
        <v>0</v>
      </c>
      <c r="AE6606">
        <v>22.698364187506066</v>
      </c>
    </row>
    <row r="6607" spans="1:31" x14ac:dyDescent="0.3">
      <c r="A6607">
        <v>2448096</v>
      </c>
      <c r="B6607">
        <v>1</v>
      </c>
      <c r="C6607" t="s">
        <v>80</v>
      </c>
      <c r="D6607" t="s">
        <v>99</v>
      </c>
      <c r="E6607" t="s">
        <v>169</v>
      </c>
      <c r="F6607" t="s">
        <v>19004</v>
      </c>
      <c r="G6607" t="s">
        <v>226</v>
      </c>
      <c r="H6607" t="s">
        <v>135</v>
      </c>
      <c r="I6607" t="s">
        <v>136</v>
      </c>
      <c r="J6607" t="s">
        <v>137</v>
      </c>
      <c r="K6607" t="s">
        <v>162</v>
      </c>
      <c r="L6607" t="s">
        <v>19005</v>
      </c>
      <c r="M6607" t="s">
        <v>19006</v>
      </c>
      <c r="N6607">
        <v>3.4672222220000002</v>
      </c>
      <c r="O6607">
        <v>0</v>
      </c>
      <c r="P6607">
        <v>1389</v>
      </c>
      <c r="Q6607">
        <v>0</v>
      </c>
      <c r="R6607">
        <v>5</v>
      </c>
      <c r="S6607">
        <v>0</v>
      </c>
      <c r="T6607">
        <v>118</v>
      </c>
      <c r="U6607">
        <v>0</v>
      </c>
      <c r="V6607">
        <v>1</v>
      </c>
      <c r="W6607">
        <v>0</v>
      </c>
      <c r="X6607">
        <v>1168.3530748492517</v>
      </c>
      <c r="Y6607">
        <v>0</v>
      </c>
      <c r="Z6607">
        <v>0.82447229431412972</v>
      </c>
      <c r="AA6607">
        <v>0</v>
      </c>
      <c r="AB6607">
        <v>717.61089355901743</v>
      </c>
      <c r="AC6607">
        <v>0</v>
      </c>
      <c r="AD6607">
        <v>0.12267483695182482</v>
      </c>
      <c r="AE6607">
        <v>1886.9111155395349</v>
      </c>
    </row>
    <row r="6608" spans="1:31" x14ac:dyDescent="0.3">
      <c r="A6608">
        <v>2447996</v>
      </c>
      <c r="B6608">
        <v>1</v>
      </c>
      <c r="C6608" t="s">
        <v>80</v>
      </c>
      <c r="D6608" t="s">
        <v>90</v>
      </c>
      <c r="E6608" t="s">
        <v>141</v>
      </c>
      <c r="F6608" t="s">
        <v>155</v>
      </c>
      <c r="G6608" t="s">
        <v>156</v>
      </c>
      <c r="H6608" t="s">
        <v>144</v>
      </c>
      <c r="I6608" t="s">
        <v>136</v>
      </c>
      <c r="J6608" t="s">
        <v>137</v>
      </c>
      <c r="K6608" t="s">
        <v>138</v>
      </c>
      <c r="L6608" t="s">
        <v>19007</v>
      </c>
      <c r="M6608" t="s">
        <v>19008</v>
      </c>
      <c r="N6608">
        <v>0.80777777699999997</v>
      </c>
      <c r="O6608">
        <v>0</v>
      </c>
      <c r="P6608">
        <v>154</v>
      </c>
      <c r="Q6608">
        <v>0</v>
      </c>
      <c r="R6608">
        <v>0</v>
      </c>
      <c r="S6608">
        <v>0</v>
      </c>
      <c r="T6608">
        <v>6</v>
      </c>
      <c r="U6608">
        <v>0</v>
      </c>
      <c r="V6608">
        <v>0</v>
      </c>
      <c r="W6608">
        <v>0</v>
      </c>
      <c r="X6608">
        <v>24.952018819090384</v>
      </c>
      <c r="Y6608">
        <v>0</v>
      </c>
      <c r="Z6608">
        <v>0</v>
      </c>
      <c r="AA6608">
        <v>0</v>
      </c>
      <c r="AB6608">
        <v>0.88040234176449639</v>
      </c>
      <c r="AC6608">
        <v>0</v>
      </c>
      <c r="AD6608">
        <v>0</v>
      </c>
      <c r="AE6608">
        <v>25.832421160854881</v>
      </c>
    </row>
    <row r="6609" spans="1:31" x14ac:dyDescent="0.3">
      <c r="A6609">
        <v>2448242</v>
      </c>
      <c r="B6609">
        <v>1</v>
      </c>
      <c r="C6609" t="s">
        <v>80</v>
      </c>
      <c r="D6609" t="s">
        <v>88</v>
      </c>
      <c r="E6609" t="s">
        <v>173</v>
      </c>
      <c r="F6609" t="s">
        <v>19009</v>
      </c>
      <c r="G6609" t="s">
        <v>219</v>
      </c>
      <c r="H6609" t="s">
        <v>144</v>
      </c>
      <c r="I6609" t="s">
        <v>136</v>
      </c>
      <c r="J6609" t="s">
        <v>3</v>
      </c>
      <c r="K6609" t="s">
        <v>138</v>
      </c>
      <c r="L6609" t="s">
        <v>19010</v>
      </c>
      <c r="M6609" t="s">
        <v>19011</v>
      </c>
      <c r="N6609">
        <v>2.599444444</v>
      </c>
      <c r="O6609">
        <v>0</v>
      </c>
      <c r="P6609">
        <v>4</v>
      </c>
      <c r="Q6609">
        <v>0</v>
      </c>
      <c r="R6609">
        <v>0</v>
      </c>
      <c r="S6609">
        <v>0</v>
      </c>
      <c r="T6609">
        <v>2</v>
      </c>
      <c r="U6609">
        <v>0</v>
      </c>
      <c r="V6609">
        <v>0</v>
      </c>
      <c r="W6609">
        <v>0</v>
      </c>
      <c r="X6609">
        <v>3.1817483735558083</v>
      </c>
      <c r="Y6609">
        <v>0</v>
      </c>
      <c r="Z6609">
        <v>0</v>
      </c>
      <c r="AA6609">
        <v>0</v>
      </c>
      <c r="AB6609">
        <v>4.4004020077888804</v>
      </c>
      <c r="AC6609">
        <v>0</v>
      </c>
      <c r="AD6609">
        <v>0</v>
      </c>
      <c r="AE6609">
        <v>7.5821503813446887</v>
      </c>
    </row>
    <row r="6610" spans="1:31" x14ac:dyDescent="0.3">
      <c r="A6610">
        <v>2448076</v>
      </c>
      <c r="B6610">
        <v>1</v>
      </c>
      <c r="C6610" t="s">
        <v>80</v>
      </c>
      <c r="D6610" t="s">
        <v>93</v>
      </c>
      <c r="E6610" t="s">
        <v>159</v>
      </c>
      <c r="F6610" t="s">
        <v>19012</v>
      </c>
      <c r="G6610" t="s">
        <v>143</v>
      </c>
      <c r="H6610" t="s">
        <v>144</v>
      </c>
      <c r="I6610" t="s">
        <v>136</v>
      </c>
      <c r="J6610" t="s">
        <v>137</v>
      </c>
      <c r="K6610" t="s">
        <v>138</v>
      </c>
      <c r="L6610" t="s">
        <v>19013</v>
      </c>
      <c r="M6610" t="s">
        <v>19014</v>
      </c>
      <c r="N6610">
        <v>2.1869444439999999</v>
      </c>
      <c r="O6610">
        <v>0</v>
      </c>
      <c r="P6610">
        <v>14</v>
      </c>
      <c r="Q6610">
        <v>0</v>
      </c>
      <c r="R6610">
        <v>3</v>
      </c>
      <c r="S6610">
        <v>0</v>
      </c>
      <c r="T6610">
        <v>4</v>
      </c>
      <c r="U6610">
        <v>0</v>
      </c>
      <c r="V6610">
        <v>0</v>
      </c>
      <c r="W6610">
        <v>0</v>
      </c>
      <c r="X6610">
        <v>4.1284371692632282</v>
      </c>
      <c r="Y6610">
        <v>0</v>
      </c>
      <c r="Z6610">
        <v>1.5159301932632026</v>
      </c>
      <c r="AA6610">
        <v>0</v>
      </c>
      <c r="AB6610">
        <v>28.362985120744618</v>
      </c>
      <c r="AC6610">
        <v>0</v>
      </c>
      <c r="AD6610">
        <v>0</v>
      </c>
      <c r="AE6610">
        <v>34.007352483271049</v>
      </c>
    </row>
    <row r="6611" spans="1:31" x14ac:dyDescent="0.3">
      <c r="A6611">
        <v>2448056</v>
      </c>
      <c r="B6611">
        <v>1</v>
      </c>
      <c r="C6611" t="s">
        <v>80</v>
      </c>
      <c r="D6611" t="s">
        <v>97</v>
      </c>
      <c r="E6611" t="s">
        <v>147</v>
      </c>
      <c r="F6611" t="s">
        <v>19015</v>
      </c>
      <c r="G6611" t="s">
        <v>161</v>
      </c>
      <c r="H6611" t="s">
        <v>135</v>
      </c>
      <c r="I6611" t="s">
        <v>136</v>
      </c>
      <c r="J6611" t="s">
        <v>137</v>
      </c>
      <c r="K6611" t="s">
        <v>162</v>
      </c>
      <c r="L6611" t="s">
        <v>19016</v>
      </c>
      <c r="M6611" t="s">
        <v>19017</v>
      </c>
      <c r="N6611">
        <v>2.713333333</v>
      </c>
      <c r="O6611">
        <v>7</v>
      </c>
      <c r="P6611">
        <v>945</v>
      </c>
      <c r="Q6611">
        <v>0</v>
      </c>
      <c r="R6611">
        <v>22</v>
      </c>
      <c r="S6611">
        <v>4</v>
      </c>
      <c r="T6611">
        <v>54</v>
      </c>
      <c r="U6611">
        <v>0</v>
      </c>
      <c r="V6611">
        <v>1</v>
      </c>
      <c r="W6611">
        <v>322.37884946093402</v>
      </c>
      <c r="X6611">
        <v>1330.229357344554</v>
      </c>
      <c r="Y6611">
        <v>0</v>
      </c>
      <c r="Z6611">
        <v>41.930557567351833</v>
      </c>
      <c r="AA6611">
        <v>601.98732484618699</v>
      </c>
      <c r="AB6611">
        <v>117.24082595402464</v>
      </c>
      <c r="AC6611">
        <v>0</v>
      </c>
      <c r="AD6611">
        <v>6.2138045653328966</v>
      </c>
      <c r="AE6611">
        <v>2419.9807197383843</v>
      </c>
    </row>
    <row r="6612" spans="1:31" x14ac:dyDescent="0.3">
      <c r="A6612">
        <v>2448262</v>
      </c>
      <c r="B6612">
        <v>1</v>
      </c>
      <c r="C6612" t="s">
        <v>80</v>
      </c>
      <c r="D6612" t="s">
        <v>99</v>
      </c>
      <c r="E6612" t="s">
        <v>141</v>
      </c>
      <c r="F6612" t="s">
        <v>19018</v>
      </c>
      <c r="G6612" t="s">
        <v>143</v>
      </c>
      <c r="H6612" t="s">
        <v>144</v>
      </c>
      <c r="I6612" t="s">
        <v>136</v>
      </c>
      <c r="J6612" t="s">
        <v>137</v>
      </c>
      <c r="K6612" t="s">
        <v>138</v>
      </c>
      <c r="L6612" t="s">
        <v>19019</v>
      </c>
      <c r="M6612" t="s">
        <v>19020</v>
      </c>
      <c r="N6612">
        <v>1.6258333330000001</v>
      </c>
      <c r="O6612">
        <v>0</v>
      </c>
      <c r="P6612">
        <v>15</v>
      </c>
      <c r="Q6612">
        <v>0</v>
      </c>
      <c r="R6612">
        <v>0</v>
      </c>
      <c r="S6612">
        <v>0</v>
      </c>
      <c r="T6612">
        <v>4</v>
      </c>
      <c r="U6612">
        <v>0</v>
      </c>
      <c r="V6612">
        <v>1</v>
      </c>
      <c r="W6612">
        <v>0</v>
      </c>
      <c r="X6612">
        <v>6.6981181039145623</v>
      </c>
      <c r="Y6612">
        <v>0</v>
      </c>
      <c r="Z6612">
        <v>0</v>
      </c>
      <c r="AA6612">
        <v>0</v>
      </c>
      <c r="AB6612">
        <v>14.166030905249547</v>
      </c>
      <c r="AC6612">
        <v>0</v>
      </c>
      <c r="AD6612">
        <v>0</v>
      </c>
      <c r="AE6612">
        <v>20.864149009164109</v>
      </c>
    </row>
    <row r="6613" spans="1:31" x14ac:dyDescent="0.3">
      <c r="A6613">
        <v>2448119</v>
      </c>
      <c r="B6613">
        <v>1</v>
      </c>
      <c r="C6613" t="s">
        <v>80</v>
      </c>
      <c r="D6613" t="s">
        <v>100</v>
      </c>
      <c r="E6613" t="s">
        <v>132</v>
      </c>
      <c r="F6613" t="s">
        <v>10825</v>
      </c>
      <c r="G6613" t="s">
        <v>149</v>
      </c>
      <c r="H6613" t="s">
        <v>135</v>
      </c>
      <c r="I6613" t="s">
        <v>136</v>
      </c>
      <c r="J6613" t="s">
        <v>137</v>
      </c>
      <c r="K6613" t="s">
        <v>138</v>
      </c>
      <c r="L6613" t="s">
        <v>19021</v>
      </c>
      <c r="M6613" t="s">
        <v>19022</v>
      </c>
      <c r="N6613">
        <v>0.3125</v>
      </c>
      <c r="O6613">
        <v>0</v>
      </c>
      <c r="P6613">
        <v>3</v>
      </c>
      <c r="Q6613">
        <v>59</v>
      </c>
      <c r="R6613">
        <v>72</v>
      </c>
      <c r="S6613">
        <v>3</v>
      </c>
      <c r="T6613">
        <v>5</v>
      </c>
      <c r="U6613">
        <v>0</v>
      </c>
      <c r="V6613">
        <v>0</v>
      </c>
      <c r="W6613">
        <v>0</v>
      </c>
      <c r="X6613">
        <v>0.84118338628843969</v>
      </c>
      <c r="Y6613">
        <v>11.240692811950247</v>
      </c>
      <c r="Z6613">
        <v>35.515132405934573</v>
      </c>
      <c r="AA6613">
        <v>18.504673309568219</v>
      </c>
      <c r="AB6613">
        <v>0.17118532361829658</v>
      </c>
      <c r="AC6613">
        <v>0</v>
      </c>
      <c r="AD6613">
        <v>0</v>
      </c>
      <c r="AE6613">
        <v>66.27286723735979</v>
      </c>
    </row>
    <row r="6614" spans="1:31" x14ac:dyDescent="0.3">
      <c r="A6614">
        <v>2448162</v>
      </c>
      <c r="B6614">
        <v>1</v>
      </c>
      <c r="C6614" t="s">
        <v>80</v>
      </c>
      <c r="D6614" t="s">
        <v>104</v>
      </c>
      <c r="E6614" t="s">
        <v>132</v>
      </c>
      <c r="F6614" t="s">
        <v>3547</v>
      </c>
      <c r="G6614" t="s">
        <v>381</v>
      </c>
      <c r="H6614" t="s">
        <v>135</v>
      </c>
      <c r="I6614" t="s">
        <v>136</v>
      </c>
      <c r="J6614" t="s">
        <v>137</v>
      </c>
      <c r="K6614" t="s">
        <v>162</v>
      </c>
      <c r="L6614" t="s">
        <v>19023</v>
      </c>
      <c r="M6614" t="s">
        <v>19024</v>
      </c>
      <c r="N6614">
        <v>0.54722222200000004</v>
      </c>
      <c r="O6614">
        <v>0</v>
      </c>
      <c r="P6614">
        <v>357</v>
      </c>
      <c r="Q6614">
        <v>1</v>
      </c>
      <c r="R6614">
        <v>1</v>
      </c>
      <c r="S6614">
        <v>8</v>
      </c>
      <c r="T6614">
        <v>33</v>
      </c>
      <c r="U6614">
        <v>2</v>
      </c>
      <c r="V6614">
        <v>0</v>
      </c>
      <c r="W6614">
        <v>0</v>
      </c>
      <c r="X6614">
        <v>52.509072211808665</v>
      </c>
      <c r="Y6614">
        <v>7.7845329195507293</v>
      </c>
      <c r="Z6614">
        <v>2.4646454104057499E-5</v>
      </c>
      <c r="AA6614">
        <v>65.815581970941366</v>
      </c>
      <c r="AB6614">
        <v>8.1964072373571497</v>
      </c>
      <c r="AC6614">
        <v>68.169518366736312</v>
      </c>
      <c r="AD6614">
        <v>0</v>
      </c>
      <c r="AE6614">
        <v>202.47513735284832</v>
      </c>
    </row>
    <row r="6615" spans="1:31" x14ac:dyDescent="0.3">
      <c r="A6615">
        <v>2448039</v>
      </c>
      <c r="B6615">
        <v>1</v>
      </c>
      <c r="C6615" t="s">
        <v>81</v>
      </c>
      <c r="D6615" t="s">
        <v>127</v>
      </c>
      <c r="E6615" t="s">
        <v>169</v>
      </c>
      <c r="F6615" t="s">
        <v>5415</v>
      </c>
      <c r="G6615" t="s">
        <v>149</v>
      </c>
      <c r="H6615" t="s">
        <v>135</v>
      </c>
      <c r="I6615" t="s">
        <v>136</v>
      </c>
      <c r="J6615" t="s">
        <v>137</v>
      </c>
      <c r="K6615" t="s">
        <v>138</v>
      </c>
      <c r="L6615" t="s">
        <v>19025</v>
      </c>
      <c r="M6615" t="s">
        <v>19026</v>
      </c>
      <c r="N6615">
        <v>3.0605555550000001</v>
      </c>
      <c r="O6615">
        <v>0</v>
      </c>
      <c r="P6615">
        <v>18</v>
      </c>
      <c r="Q6615">
        <v>0</v>
      </c>
      <c r="R6615">
        <v>3</v>
      </c>
      <c r="S6615">
        <v>6</v>
      </c>
      <c r="T6615">
        <v>11</v>
      </c>
      <c r="U6615">
        <v>0</v>
      </c>
      <c r="V6615">
        <v>0</v>
      </c>
      <c r="W6615">
        <v>0</v>
      </c>
      <c r="X6615">
        <v>20.089326117126657</v>
      </c>
      <c r="Y6615">
        <v>0</v>
      </c>
      <c r="Z6615">
        <v>1.9082144505645398</v>
      </c>
      <c r="AA6615">
        <v>237.12417187025804</v>
      </c>
      <c r="AB6615">
        <v>147.00982396374411</v>
      </c>
      <c r="AC6615">
        <v>0</v>
      </c>
      <c r="AD6615">
        <v>0</v>
      </c>
      <c r="AE6615">
        <v>406.13153640169332</v>
      </c>
    </row>
    <row r="6616" spans="1:31" x14ac:dyDescent="0.3">
      <c r="A6616">
        <v>2448062</v>
      </c>
      <c r="B6616">
        <v>1</v>
      </c>
      <c r="C6616" t="s">
        <v>80</v>
      </c>
      <c r="D6616" t="s">
        <v>100</v>
      </c>
      <c r="E6616" t="s">
        <v>169</v>
      </c>
      <c r="F6616" t="s">
        <v>10750</v>
      </c>
      <c r="G6616" t="s">
        <v>161</v>
      </c>
      <c r="H6616" t="s">
        <v>135</v>
      </c>
      <c r="I6616" t="s">
        <v>136</v>
      </c>
      <c r="J6616" t="s">
        <v>137</v>
      </c>
      <c r="K6616" t="s">
        <v>162</v>
      </c>
      <c r="L6616" t="s">
        <v>19027</v>
      </c>
      <c r="M6616" t="s">
        <v>19028</v>
      </c>
      <c r="N6616">
        <v>3.5188888880000002</v>
      </c>
      <c r="O6616">
        <v>4</v>
      </c>
      <c r="P6616">
        <v>1662</v>
      </c>
      <c r="Q6616">
        <v>4</v>
      </c>
      <c r="R6616">
        <v>105</v>
      </c>
      <c r="S6616">
        <v>9</v>
      </c>
      <c r="T6616">
        <v>74</v>
      </c>
      <c r="U6616">
        <v>0</v>
      </c>
      <c r="V6616">
        <v>0</v>
      </c>
      <c r="W6616">
        <v>187.68797575199247</v>
      </c>
      <c r="X6616">
        <v>1000.15694858855</v>
      </c>
      <c r="Y6616">
        <v>19.864093062488422</v>
      </c>
      <c r="Z6616">
        <v>83.090430355858473</v>
      </c>
      <c r="AA6616">
        <v>527.53641730413335</v>
      </c>
      <c r="AB6616">
        <v>190.64369207856427</v>
      </c>
      <c r="AC6616">
        <v>0</v>
      </c>
      <c r="AD6616">
        <v>0</v>
      </c>
      <c r="AE6616">
        <v>2008.9795571415868</v>
      </c>
    </row>
    <row r="6617" spans="1:31" x14ac:dyDescent="0.3">
      <c r="A6617">
        <v>2448231</v>
      </c>
      <c r="B6617">
        <v>1</v>
      </c>
      <c r="C6617" t="s">
        <v>80</v>
      </c>
      <c r="D6617" t="s">
        <v>87</v>
      </c>
      <c r="E6617" t="s">
        <v>159</v>
      </c>
      <c r="F6617" t="s">
        <v>19029</v>
      </c>
      <c r="G6617" t="s">
        <v>143</v>
      </c>
      <c r="H6617" t="s">
        <v>144</v>
      </c>
      <c r="I6617" t="s">
        <v>136</v>
      </c>
      <c r="J6617" t="s">
        <v>137</v>
      </c>
      <c r="K6617" t="s">
        <v>138</v>
      </c>
      <c r="L6617" t="s">
        <v>19030</v>
      </c>
      <c r="M6617" t="s">
        <v>19031</v>
      </c>
      <c r="N6617">
        <v>0.87388888799999997</v>
      </c>
      <c r="O6617">
        <v>0</v>
      </c>
      <c r="P6617">
        <v>61</v>
      </c>
      <c r="Q6617">
        <v>0</v>
      </c>
      <c r="R6617">
        <v>0</v>
      </c>
      <c r="S6617">
        <v>0</v>
      </c>
      <c r="T6617">
        <v>55</v>
      </c>
      <c r="U6617">
        <v>0</v>
      </c>
      <c r="V6617">
        <v>0</v>
      </c>
      <c r="W6617">
        <v>0</v>
      </c>
      <c r="X6617">
        <v>14.237867432839041</v>
      </c>
      <c r="Y6617">
        <v>0</v>
      </c>
      <c r="Z6617">
        <v>0</v>
      </c>
      <c r="AA6617">
        <v>0</v>
      </c>
      <c r="AB6617">
        <v>63.083231830260743</v>
      </c>
      <c r="AC6617">
        <v>0</v>
      </c>
      <c r="AD6617">
        <v>0</v>
      </c>
      <c r="AE6617">
        <v>77.321099263099782</v>
      </c>
    </row>
    <row r="6618" spans="1:31" x14ac:dyDescent="0.3">
      <c r="A6618">
        <v>2448294</v>
      </c>
      <c r="B6618">
        <v>1</v>
      </c>
      <c r="C6618" t="s">
        <v>81</v>
      </c>
      <c r="D6618" t="s">
        <v>127</v>
      </c>
      <c r="E6618" t="s">
        <v>147</v>
      </c>
      <c r="F6618" t="s">
        <v>19032</v>
      </c>
      <c r="G6618" t="s">
        <v>149</v>
      </c>
      <c r="H6618" t="s">
        <v>135</v>
      </c>
      <c r="I6618" t="s">
        <v>136</v>
      </c>
      <c r="J6618" t="s">
        <v>137</v>
      </c>
      <c r="K6618" t="s">
        <v>138</v>
      </c>
      <c r="L6618" t="s">
        <v>19033</v>
      </c>
      <c r="M6618" t="s">
        <v>19034</v>
      </c>
      <c r="N6618">
        <v>3.0108333329999999</v>
      </c>
      <c r="O6618">
        <v>0</v>
      </c>
      <c r="P6618">
        <v>181</v>
      </c>
      <c r="Q6618">
        <v>0</v>
      </c>
      <c r="R6618">
        <v>2</v>
      </c>
      <c r="S6618">
        <v>0</v>
      </c>
      <c r="T6618">
        <v>17</v>
      </c>
      <c r="U6618">
        <v>0</v>
      </c>
      <c r="V6618">
        <v>0</v>
      </c>
      <c r="W6618">
        <v>0</v>
      </c>
      <c r="X6618">
        <v>245.68749790853164</v>
      </c>
      <c r="Y6618">
        <v>0</v>
      </c>
      <c r="Z6618">
        <v>0.40627201124280721</v>
      </c>
      <c r="AA6618">
        <v>0</v>
      </c>
      <c r="AB6618">
        <v>15.205061750000091</v>
      </c>
      <c r="AC6618">
        <v>0</v>
      </c>
      <c r="AD6618">
        <v>0</v>
      </c>
      <c r="AE6618">
        <v>261.29883166977453</v>
      </c>
    </row>
    <row r="6619" spans="1:31" x14ac:dyDescent="0.3">
      <c r="A6619">
        <v>2448191</v>
      </c>
      <c r="B6619">
        <v>1</v>
      </c>
      <c r="C6619" t="s">
        <v>81</v>
      </c>
      <c r="D6619" t="s">
        <v>123</v>
      </c>
      <c r="E6619" t="s">
        <v>141</v>
      </c>
      <c r="F6619" t="s">
        <v>19035</v>
      </c>
      <c r="G6619" t="s">
        <v>143</v>
      </c>
      <c r="H6619" t="s">
        <v>144</v>
      </c>
      <c r="I6619" t="s">
        <v>136</v>
      </c>
      <c r="J6619" t="s">
        <v>137</v>
      </c>
      <c r="K6619" t="s">
        <v>138</v>
      </c>
      <c r="L6619" t="s">
        <v>19036</v>
      </c>
      <c r="M6619" t="s">
        <v>19037</v>
      </c>
      <c r="N6619">
        <v>1.273055555</v>
      </c>
      <c r="O6619">
        <v>0</v>
      </c>
      <c r="P6619">
        <v>100</v>
      </c>
      <c r="Q6619">
        <v>0</v>
      </c>
      <c r="R6619">
        <v>0</v>
      </c>
      <c r="S6619">
        <v>0</v>
      </c>
      <c r="T6619">
        <v>18</v>
      </c>
      <c r="U6619">
        <v>0</v>
      </c>
      <c r="V6619">
        <v>0</v>
      </c>
      <c r="W6619">
        <v>0</v>
      </c>
      <c r="X6619">
        <v>24.818002529393432</v>
      </c>
      <c r="Y6619">
        <v>0</v>
      </c>
      <c r="Z6619">
        <v>0</v>
      </c>
      <c r="AA6619">
        <v>0</v>
      </c>
      <c r="AB6619">
        <v>20.480615711535926</v>
      </c>
      <c r="AC6619">
        <v>0</v>
      </c>
      <c r="AD6619">
        <v>0</v>
      </c>
      <c r="AE6619">
        <v>45.298618240929358</v>
      </c>
    </row>
    <row r="6620" spans="1:31" x14ac:dyDescent="0.3">
      <c r="A6620">
        <v>2448122</v>
      </c>
      <c r="B6620">
        <v>1</v>
      </c>
      <c r="C6620" t="s">
        <v>81</v>
      </c>
      <c r="D6620" t="s">
        <v>123</v>
      </c>
      <c r="E6620" t="s">
        <v>169</v>
      </c>
      <c r="F6620" t="s">
        <v>7166</v>
      </c>
      <c r="G6620" t="s">
        <v>149</v>
      </c>
      <c r="H6620" t="s">
        <v>135</v>
      </c>
      <c r="I6620" t="s">
        <v>136</v>
      </c>
      <c r="J6620" t="s">
        <v>137</v>
      </c>
      <c r="K6620" t="s">
        <v>138</v>
      </c>
      <c r="L6620" t="s">
        <v>19038</v>
      </c>
      <c r="M6620" t="s">
        <v>19039</v>
      </c>
      <c r="N6620">
        <v>0.61666666599999997</v>
      </c>
      <c r="O6620">
        <v>0</v>
      </c>
      <c r="P6620">
        <v>2357</v>
      </c>
      <c r="Q6620">
        <v>4</v>
      </c>
      <c r="R6620">
        <v>12</v>
      </c>
      <c r="S6620">
        <v>21</v>
      </c>
      <c r="T6620">
        <v>182</v>
      </c>
      <c r="U6620">
        <v>3</v>
      </c>
      <c r="V6620">
        <v>0</v>
      </c>
      <c r="W6620">
        <v>0</v>
      </c>
      <c r="X6620">
        <v>399.84457521531385</v>
      </c>
      <c r="Y6620">
        <v>1.5015595469425391</v>
      </c>
      <c r="Z6620">
        <v>1.3126788595423902</v>
      </c>
      <c r="AA6620">
        <v>53.021360320582389</v>
      </c>
      <c r="AB6620">
        <v>168.49828027809377</v>
      </c>
      <c r="AC6620">
        <v>686.80946812896468</v>
      </c>
      <c r="AD6620">
        <v>0</v>
      </c>
      <c r="AE6620">
        <v>1310.9879223494397</v>
      </c>
    </row>
    <row r="6621" spans="1:31" x14ac:dyDescent="0.3">
      <c r="A6621">
        <v>2447979</v>
      </c>
      <c r="B6621">
        <v>1</v>
      </c>
      <c r="C6621" t="s">
        <v>80</v>
      </c>
      <c r="D6621" t="s">
        <v>90</v>
      </c>
      <c r="E6621" t="s">
        <v>147</v>
      </c>
      <c r="F6621" t="s">
        <v>19040</v>
      </c>
      <c r="G6621" t="s">
        <v>5071</v>
      </c>
      <c r="H6621" t="s">
        <v>135</v>
      </c>
      <c r="I6621" t="s">
        <v>136</v>
      </c>
      <c r="J6621" t="s">
        <v>137</v>
      </c>
      <c r="K6621" t="s">
        <v>138</v>
      </c>
      <c r="L6621" t="s">
        <v>19041</v>
      </c>
      <c r="M6621" t="s">
        <v>19042</v>
      </c>
      <c r="N6621">
        <v>0.51027777699999999</v>
      </c>
      <c r="O6621">
        <v>0</v>
      </c>
      <c r="P6621">
        <v>663</v>
      </c>
      <c r="Q6621">
        <v>0</v>
      </c>
      <c r="R6621">
        <v>0</v>
      </c>
      <c r="S6621">
        <v>0</v>
      </c>
      <c r="T6621">
        <v>64</v>
      </c>
      <c r="U6621">
        <v>0</v>
      </c>
      <c r="V6621">
        <v>1</v>
      </c>
      <c r="W6621">
        <v>0</v>
      </c>
      <c r="X6621">
        <v>73.619358282228987</v>
      </c>
      <c r="Y6621">
        <v>0</v>
      </c>
      <c r="Z6621">
        <v>0</v>
      </c>
      <c r="AA6621">
        <v>0</v>
      </c>
      <c r="AB6621">
        <v>13.705342457266084</v>
      </c>
      <c r="AC6621">
        <v>0</v>
      </c>
      <c r="AD6621">
        <v>1.9854938074821731</v>
      </c>
      <c r="AE6621">
        <v>89.310194546977243</v>
      </c>
    </row>
    <row r="6622" spans="1:31" x14ac:dyDescent="0.3">
      <c r="A6622">
        <v>2448271</v>
      </c>
      <c r="B6622">
        <v>1</v>
      </c>
      <c r="C6622" t="s">
        <v>80</v>
      </c>
      <c r="D6622" t="s">
        <v>95</v>
      </c>
      <c r="E6622" t="s">
        <v>141</v>
      </c>
      <c r="F6622" t="s">
        <v>19043</v>
      </c>
      <c r="G6622" t="s">
        <v>200</v>
      </c>
      <c r="H6622" t="s">
        <v>144</v>
      </c>
      <c r="I6622" t="s">
        <v>136</v>
      </c>
      <c r="J6622" t="s">
        <v>137</v>
      </c>
      <c r="K6622" t="s">
        <v>138</v>
      </c>
      <c r="L6622" t="s">
        <v>19044</v>
      </c>
      <c r="M6622" t="s">
        <v>19045</v>
      </c>
      <c r="N6622">
        <v>3.480555555</v>
      </c>
      <c r="O6622">
        <v>0</v>
      </c>
      <c r="P6622">
        <v>93</v>
      </c>
      <c r="Q6622">
        <v>0</v>
      </c>
      <c r="R6622">
        <v>0</v>
      </c>
      <c r="S6622">
        <v>0</v>
      </c>
      <c r="T6622">
        <v>3</v>
      </c>
      <c r="U6622">
        <v>0</v>
      </c>
      <c r="V6622">
        <v>0</v>
      </c>
      <c r="W6622">
        <v>0</v>
      </c>
      <c r="X6622">
        <v>104.10878602060254</v>
      </c>
      <c r="Y6622">
        <v>0</v>
      </c>
      <c r="Z6622">
        <v>0</v>
      </c>
      <c r="AA6622">
        <v>0</v>
      </c>
      <c r="AB6622">
        <v>6.2151696483073486</v>
      </c>
      <c r="AC6622">
        <v>0</v>
      </c>
      <c r="AD6622">
        <v>0</v>
      </c>
      <c r="AE6622">
        <v>110.32395566890989</v>
      </c>
    </row>
    <row r="6623" spans="1:31" x14ac:dyDescent="0.3">
      <c r="A6623">
        <v>2448059</v>
      </c>
      <c r="B6623">
        <v>1</v>
      </c>
      <c r="C6623" t="s">
        <v>80</v>
      </c>
      <c r="D6623" t="s">
        <v>83</v>
      </c>
      <c r="E6623" t="s">
        <v>147</v>
      </c>
      <c r="F6623" t="s">
        <v>19046</v>
      </c>
      <c r="G6623" t="s">
        <v>134</v>
      </c>
      <c r="H6623" t="s">
        <v>135</v>
      </c>
      <c r="I6623" t="s">
        <v>136</v>
      </c>
      <c r="J6623" t="s">
        <v>137</v>
      </c>
      <c r="K6623" t="s">
        <v>138</v>
      </c>
      <c r="L6623" t="s">
        <v>19047</v>
      </c>
      <c r="M6623" t="s">
        <v>19048</v>
      </c>
      <c r="N6623">
        <v>2.4822222219999999</v>
      </c>
      <c r="O6623">
        <v>0</v>
      </c>
      <c r="P6623">
        <v>0</v>
      </c>
      <c r="Q6623">
        <v>0</v>
      </c>
      <c r="R6623">
        <v>0</v>
      </c>
      <c r="S6623">
        <v>1</v>
      </c>
      <c r="T6623">
        <v>1</v>
      </c>
      <c r="U6623">
        <v>0</v>
      </c>
      <c r="V6623">
        <v>0</v>
      </c>
      <c r="W6623">
        <v>0</v>
      </c>
      <c r="X6623">
        <v>0</v>
      </c>
      <c r="Y6623">
        <v>0</v>
      </c>
      <c r="Z6623">
        <v>0</v>
      </c>
      <c r="AA6623">
        <v>33.291201649078133</v>
      </c>
      <c r="AB6623">
        <v>18.965354244586347</v>
      </c>
      <c r="AC6623">
        <v>0</v>
      </c>
      <c r="AD6623">
        <v>0</v>
      </c>
      <c r="AE6623">
        <v>52.256555893664483</v>
      </c>
    </row>
    <row r="6624" spans="1:31" x14ac:dyDescent="0.3">
      <c r="A6624">
        <v>2448065</v>
      </c>
      <c r="B6624">
        <v>1</v>
      </c>
      <c r="C6624" t="s">
        <v>81</v>
      </c>
      <c r="D6624" t="s">
        <v>127</v>
      </c>
      <c r="E6624" t="s">
        <v>147</v>
      </c>
      <c r="F6624" t="s">
        <v>19049</v>
      </c>
      <c r="G6624" t="s">
        <v>226</v>
      </c>
      <c r="H6624" t="s">
        <v>135</v>
      </c>
      <c r="I6624" t="s">
        <v>136</v>
      </c>
      <c r="J6624" t="s">
        <v>137</v>
      </c>
      <c r="K6624" t="s">
        <v>162</v>
      </c>
      <c r="L6624" t="s">
        <v>19050</v>
      </c>
      <c r="M6624" t="s">
        <v>19051</v>
      </c>
      <c r="N6624">
        <v>1.974722222</v>
      </c>
      <c r="O6624">
        <v>0</v>
      </c>
      <c r="P6624">
        <v>739</v>
      </c>
      <c r="Q6624">
        <v>0</v>
      </c>
      <c r="R6624">
        <v>14</v>
      </c>
      <c r="S6624">
        <v>17</v>
      </c>
      <c r="T6624">
        <v>65</v>
      </c>
      <c r="U6624">
        <v>0</v>
      </c>
      <c r="V6624">
        <v>0</v>
      </c>
      <c r="W6624">
        <v>0</v>
      </c>
      <c r="X6624">
        <v>365.96055294842859</v>
      </c>
      <c r="Y6624">
        <v>0</v>
      </c>
      <c r="Z6624">
        <v>15.549750403729263</v>
      </c>
      <c r="AA6624">
        <v>431.18729679157059</v>
      </c>
      <c r="AB6624">
        <v>259.13288096653349</v>
      </c>
      <c r="AC6624">
        <v>0</v>
      </c>
      <c r="AD6624">
        <v>0</v>
      </c>
      <c r="AE6624">
        <v>1071.8304811102619</v>
      </c>
    </row>
    <row r="6625" spans="1:31" x14ac:dyDescent="0.3">
      <c r="A6625">
        <v>2448205</v>
      </c>
      <c r="B6625">
        <v>1</v>
      </c>
      <c r="C6625" t="s">
        <v>80</v>
      </c>
      <c r="D6625" t="s">
        <v>88</v>
      </c>
      <c r="E6625" t="s">
        <v>173</v>
      </c>
      <c r="F6625" t="s">
        <v>706</v>
      </c>
      <c r="G6625" t="s">
        <v>461</v>
      </c>
      <c r="H6625" t="s">
        <v>144</v>
      </c>
      <c r="I6625" t="s">
        <v>136</v>
      </c>
      <c r="J6625" t="s">
        <v>137</v>
      </c>
      <c r="K6625" t="s">
        <v>138</v>
      </c>
      <c r="L6625" t="s">
        <v>19052</v>
      </c>
      <c r="M6625" t="s">
        <v>19053</v>
      </c>
      <c r="N6625">
        <v>1.6875</v>
      </c>
      <c r="O6625">
        <v>0</v>
      </c>
      <c r="P6625">
        <v>6</v>
      </c>
      <c r="Q6625">
        <v>0</v>
      </c>
      <c r="R6625">
        <v>0</v>
      </c>
      <c r="S6625">
        <v>0</v>
      </c>
      <c r="T6625">
        <v>0</v>
      </c>
      <c r="U6625">
        <v>0</v>
      </c>
      <c r="V6625">
        <v>0</v>
      </c>
      <c r="W6625">
        <v>0</v>
      </c>
      <c r="X6625">
        <v>1.5750777904665563</v>
      </c>
      <c r="Y6625">
        <v>0</v>
      </c>
      <c r="Z6625">
        <v>0</v>
      </c>
      <c r="AA6625">
        <v>0</v>
      </c>
      <c r="AB6625">
        <v>0</v>
      </c>
      <c r="AC6625">
        <v>0</v>
      </c>
      <c r="AD6625">
        <v>0</v>
      </c>
      <c r="AE6625">
        <v>1.5750777904665563</v>
      </c>
    </row>
    <row r="6626" spans="1:31" x14ac:dyDescent="0.3">
      <c r="A6626">
        <v>2448251</v>
      </c>
      <c r="B6626">
        <v>1</v>
      </c>
      <c r="C6626" t="s">
        <v>80</v>
      </c>
      <c r="D6626" t="s">
        <v>95</v>
      </c>
      <c r="E6626" t="s">
        <v>147</v>
      </c>
      <c r="F6626" t="s">
        <v>19054</v>
      </c>
      <c r="G6626" t="s">
        <v>134</v>
      </c>
      <c r="H6626" t="s">
        <v>135</v>
      </c>
      <c r="I6626" t="s">
        <v>136</v>
      </c>
      <c r="J6626" t="s">
        <v>137</v>
      </c>
      <c r="K6626" t="s">
        <v>138</v>
      </c>
      <c r="L6626" t="s">
        <v>19055</v>
      </c>
      <c r="M6626" t="s">
        <v>19056</v>
      </c>
      <c r="N6626">
        <v>5.4458333330000004</v>
      </c>
      <c r="O6626">
        <v>2</v>
      </c>
      <c r="P6626">
        <v>0</v>
      </c>
      <c r="Q6626">
        <v>9</v>
      </c>
      <c r="R6626">
        <v>0</v>
      </c>
      <c r="S6626">
        <v>10</v>
      </c>
      <c r="T6626">
        <v>0</v>
      </c>
      <c r="U6626">
        <v>0</v>
      </c>
      <c r="V6626">
        <v>0</v>
      </c>
      <c r="W6626">
        <v>22.168600372081062</v>
      </c>
      <c r="X6626">
        <v>0</v>
      </c>
      <c r="Y6626">
        <v>18.202004968209948</v>
      </c>
      <c r="Z6626">
        <v>0</v>
      </c>
      <c r="AA6626">
        <v>661.25324325877284</v>
      </c>
      <c r="AB6626">
        <v>0</v>
      </c>
      <c r="AC6626">
        <v>0</v>
      </c>
      <c r="AD6626">
        <v>0</v>
      </c>
      <c r="AE6626">
        <v>701.62384859906388</v>
      </c>
    </row>
    <row r="6627" spans="1:31" x14ac:dyDescent="0.3">
      <c r="A6627">
        <v>2448291</v>
      </c>
      <c r="B6627">
        <v>1</v>
      </c>
      <c r="C6627" t="s">
        <v>80</v>
      </c>
      <c r="D6627" t="s">
        <v>104</v>
      </c>
      <c r="E6627" t="s">
        <v>159</v>
      </c>
      <c r="F6627" t="s">
        <v>19057</v>
      </c>
      <c r="G6627" t="s">
        <v>143</v>
      </c>
      <c r="H6627" t="s">
        <v>144</v>
      </c>
      <c r="I6627" t="s">
        <v>136</v>
      </c>
      <c r="J6627" t="s">
        <v>137</v>
      </c>
      <c r="K6627" t="s">
        <v>138</v>
      </c>
      <c r="L6627" t="s">
        <v>19058</v>
      </c>
      <c r="M6627" t="s">
        <v>19059</v>
      </c>
      <c r="N6627">
        <v>0.78583333300000002</v>
      </c>
      <c r="O6627">
        <v>0</v>
      </c>
      <c r="P6627">
        <v>91</v>
      </c>
      <c r="Q6627">
        <v>0</v>
      </c>
      <c r="R6627">
        <v>7</v>
      </c>
      <c r="S6627">
        <v>0</v>
      </c>
      <c r="T6627">
        <v>28</v>
      </c>
      <c r="U6627">
        <v>0</v>
      </c>
      <c r="V6627">
        <v>0</v>
      </c>
      <c r="W6627">
        <v>0</v>
      </c>
      <c r="X6627">
        <v>14.884961147214321</v>
      </c>
      <c r="Y6627">
        <v>0</v>
      </c>
      <c r="Z6627">
        <v>0.93749915759334035</v>
      </c>
      <c r="AA6627">
        <v>0</v>
      </c>
      <c r="AB6627">
        <v>14.551142603422182</v>
      </c>
      <c r="AC6627">
        <v>0</v>
      </c>
      <c r="AD6627">
        <v>0</v>
      </c>
      <c r="AE6627">
        <v>30.373602908229842</v>
      </c>
    </row>
    <row r="6628" spans="1:31" x14ac:dyDescent="0.3">
      <c r="A6628">
        <v>2448337</v>
      </c>
      <c r="B6628">
        <v>1</v>
      </c>
      <c r="C6628" t="s">
        <v>80</v>
      </c>
      <c r="D6628" t="s">
        <v>100</v>
      </c>
      <c r="E6628" t="s">
        <v>169</v>
      </c>
      <c r="F6628" t="s">
        <v>3598</v>
      </c>
      <c r="G6628" t="s">
        <v>381</v>
      </c>
      <c r="H6628" t="s">
        <v>135</v>
      </c>
      <c r="I6628" t="s">
        <v>136</v>
      </c>
      <c r="J6628" t="s">
        <v>137</v>
      </c>
      <c r="K6628" t="s">
        <v>138</v>
      </c>
      <c r="L6628" t="s">
        <v>19060</v>
      </c>
      <c r="M6628" t="s">
        <v>19061</v>
      </c>
      <c r="N6628">
        <v>1.0672222220000001</v>
      </c>
      <c r="O6628">
        <v>1</v>
      </c>
      <c r="P6628">
        <v>1428</v>
      </c>
      <c r="Q6628">
        <v>18</v>
      </c>
      <c r="R6628">
        <v>449</v>
      </c>
      <c r="S6628">
        <v>14</v>
      </c>
      <c r="T6628">
        <v>308</v>
      </c>
      <c r="U6628">
        <v>0</v>
      </c>
      <c r="V6628">
        <v>1</v>
      </c>
      <c r="W6628">
        <v>2.0775641886830876</v>
      </c>
      <c r="X6628">
        <v>525.09690549887591</v>
      </c>
      <c r="Y6628">
        <v>50.173518282224279</v>
      </c>
      <c r="Z6628">
        <v>186.85610080035755</v>
      </c>
      <c r="AA6628">
        <v>71.670773219751553</v>
      </c>
      <c r="AB6628">
        <v>164.44224237322427</v>
      </c>
      <c r="AC6628">
        <v>0</v>
      </c>
      <c r="AD6628">
        <v>0.85807234005210642</v>
      </c>
      <c r="AE6628">
        <v>1001.175176703169</v>
      </c>
    </row>
    <row r="6629" spans="1:31" x14ac:dyDescent="0.3">
      <c r="A6629">
        <v>2448042</v>
      </c>
      <c r="B6629">
        <v>1</v>
      </c>
      <c r="C6629" t="s">
        <v>81</v>
      </c>
      <c r="D6629" t="s">
        <v>115</v>
      </c>
      <c r="E6629" t="s">
        <v>159</v>
      </c>
      <c r="F6629" t="s">
        <v>19062</v>
      </c>
      <c r="G6629" t="s">
        <v>226</v>
      </c>
      <c r="H6629" t="s">
        <v>144</v>
      </c>
      <c r="I6629" t="s">
        <v>136</v>
      </c>
      <c r="J6629" t="s">
        <v>137</v>
      </c>
      <c r="K6629" t="s">
        <v>162</v>
      </c>
      <c r="L6629" t="s">
        <v>19063</v>
      </c>
      <c r="M6629" t="s">
        <v>19064</v>
      </c>
      <c r="N6629">
        <v>7.5377777769999996</v>
      </c>
      <c r="O6629">
        <v>0</v>
      </c>
      <c r="P6629">
        <v>45</v>
      </c>
      <c r="Q6629">
        <v>0</v>
      </c>
      <c r="R6629">
        <v>6</v>
      </c>
      <c r="S6629">
        <v>0</v>
      </c>
      <c r="T6629">
        <v>8</v>
      </c>
      <c r="U6629">
        <v>0</v>
      </c>
      <c r="V6629">
        <v>0</v>
      </c>
      <c r="W6629">
        <v>0</v>
      </c>
      <c r="X6629">
        <v>24.009827560543883</v>
      </c>
      <c r="Y6629">
        <v>0</v>
      </c>
      <c r="Z6629">
        <v>5.4734452447661592</v>
      </c>
      <c r="AA6629">
        <v>0</v>
      </c>
      <c r="AB6629">
        <v>96.553605941011639</v>
      </c>
      <c r="AC6629">
        <v>0</v>
      </c>
      <c r="AD6629">
        <v>0</v>
      </c>
      <c r="AE6629">
        <v>126.03687874632169</v>
      </c>
    </row>
    <row r="6630" spans="1:31" x14ac:dyDescent="0.3">
      <c r="A6630">
        <v>2448288</v>
      </c>
      <c r="B6630">
        <v>1</v>
      </c>
      <c r="C6630" t="s">
        <v>80</v>
      </c>
      <c r="D6630" t="s">
        <v>100</v>
      </c>
      <c r="E6630" t="s">
        <v>147</v>
      </c>
      <c r="F6630" t="s">
        <v>19065</v>
      </c>
      <c r="G6630" t="s">
        <v>134</v>
      </c>
      <c r="H6630" t="s">
        <v>135</v>
      </c>
      <c r="I6630" t="s">
        <v>136</v>
      </c>
      <c r="J6630" t="s">
        <v>137</v>
      </c>
      <c r="K6630" t="s">
        <v>138</v>
      </c>
      <c r="L6630" t="s">
        <v>19066</v>
      </c>
      <c r="M6630" t="s">
        <v>19067</v>
      </c>
      <c r="N6630">
        <v>2.9819444439999998</v>
      </c>
      <c r="O6630">
        <v>0</v>
      </c>
      <c r="P6630">
        <v>36</v>
      </c>
      <c r="Q6630">
        <v>0</v>
      </c>
      <c r="R6630">
        <v>16</v>
      </c>
      <c r="S6630">
        <v>0</v>
      </c>
      <c r="T6630">
        <v>13</v>
      </c>
      <c r="U6630">
        <v>0</v>
      </c>
      <c r="V6630">
        <v>0</v>
      </c>
      <c r="W6630">
        <v>0</v>
      </c>
      <c r="X6630">
        <v>54.61424931251257</v>
      </c>
      <c r="Y6630">
        <v>0</v>
      </c>
      <c r="Z6630">
        <v>12.046581206039811</v>
      </c>
      <c r="AA6630">
        <v>0</v>
      </c>
      <c r="AB6630">
        <v>44.354670953003549</v>
      </c>
      <c r="AC6630">
        <v>0</v>
      </c>
      <c r="AD6630">
        <v>0</v>
      </c>
      <c r="AE6630">
        <v>111.01550147155594</v>
      </c>
    </row>
    <row r="6631" spans="1:31" x14ac:dyDescent="0.3">
      <c r="A6631">
        <v>2448025</v>
      </c>
      <c r="B6631">
        <v>1</v>
      </c>
      <c r="C6631" t="s">
        <v>80</v>
      </c>
      <c r="D6631" t="s">
        <v>103</v>
      </c>
      <c r="E6631" t="s">
        <v>284</v>
      </c>
      <c r="F6631" t="s">
        <v>16515</v>
      </c>
      <c r="G6631" t="s">
        <v>149</v>
      </c>
      <c r="H6631" t="s">
        <v>135</v>
      </c>
      <c r="I6631" t="s">
        <v>660</v>
      </c>
      <c r="J6631" t="s">
        <v>137</v>
      </c>
      <c r="K6631" t="s">
        <v>138</v>
      </c>
      <c r="L6631" t="s">
        <v>19068</v>
      </c>
      <c r="M6631" t="s">
        <v>19069</v>
      </c>
      <c r="N6631">
        <v>3.6924999999999999E-2</v>
      </c>
      <c r="O6631">
        <v>2</v>
      </c>
      <c r="P6631">
        <v>470</v>
      </c>
      <c r="Q6631">
        <v>137</v>
      </c>
      <c r="R6631">
        <v>20</v>
      </c>
      <c r="S6631">
        <v>40</v>
      </c>
      <c r="T6631">
        <v>36</v>
      </c>
      <c r="U6631">
        <v>1</v>
      </c>
      <c r="V6631">
        <v>0</v>
      </c>
      <c r="W6631">
        <v>4.7039063924689081E-2</v>
      </c>
      <c r="X6631">
        <v>3.6993931730589957</v>
      </c>
      <c r="Y6631">
        <v>12.077919990120167</v>
      </c>
      <c r="Z6631">
        <v>0.54258844306229059</v>
      </c>
      <c r="AA6631">
        <v>3.9937414261635933</v>
      </c>
      <c r="AB6631">
        <v>0.73551676318325521</v>
      </c>
      <c r="AC6631">
        <v>0.19191774507557186</v>
      </c>
      <c r="AD6631">
        <v>0</v>
      </c>
      <c r="AE6631">
        <v>21.288116604588559</v>
      </c>
    </row>
    <row r="6632" spans="1:31" x14ac:dyDescent="0.3">
      <c r="A6632">
        <v>2448211</v>
      </c>
      <c r="B6632">
        <v>1</v>
      </c>
      <c r="C6632" t="s">
        <v>81</v>
      </c>
      <c r="D6632" t="s">
        <v>118</v>
      </c>
      <c r="E6632" t="s">
        <v>173</v>
      </c>
      <c r="F6632" t="s">
        <v>19070</v>
      </c>
      <c r="G6632" t="s">
        <v>461</v>
      </c>
      <c r="H6632" t="s">
        <v>144</v>
      </c>
      <c r="I6632" t="s">
        <v>136</v>
      </c>
      <c r="J6632" t="s">
        <v>137</v>
      </c>
      <c r="K6632" t="s">
        <v>138</v>
      </c>
      <c r="L6632" t="s">
        <v>19071</v>
      </c>
      <c r="M6632" t="s">
        <v>19072</v>
      </c>
      <c r="N6632">
        <v>4.8872222220000001</v>
      </c>
      <c r="O6632">
        <v>0</v>
      </c>
      <c r="P6632">
        <v>0</v>
      </c>
      <c r="Q6632">
        <v>0</v>
      </c>
      <c r="R6632">
        <v>0</v>
      </c>
      <c r="S6632">
        <v>0</v>
      </c>
      <c r="T6632">
        <v>1</v>
      </c>
      <c r="U6632">
        <v>0</v>
      </c>
      <c r="V6632">
        <v>0</v>
      </c>
      <c r="W6632">
        <v>0</v>
      </c>
      <c r="X6632">
        <v>0</v>
      </c>
      <c r="Y6632">
        <v>0</v>
      </c>
      <c r="Z6632">
        <v>0</v>
      </c>
      <c r="AA6632">
        <v>0</v>
      </c>
      <c r="AB6632">
        <v>0</v>
      </c>
      <c r="AC6632">
        <v>0</v>
      </c>
      <c r="AD6632">
        <v>0</v>
      </c>
      <c r="AE6632">
        <v>0</v>
      </c>
    </row>
    <row r="6633" spans="1:31" x14ac:dyDescent="0.3">
      <c r="A6633">
        <v>2448268</v>
      </c>
      <c r="B6633">
        <v>1</v>
      </c>
      <c r="C6633" t="s">
        <v>80</v>
      </c>
      <c r="D6633" t="s">
        <v>108</v>
      </c>
      <c r="E6633" t="s">
        <v>141</v>
      </c>
      <c r="F6633" t="s">
        <v>19073</v>
      </c>
      <c r="G6633" t="s">
        <v>156</v>
      </c>
      <c r="H6633" t="s">
        <v>144</v>
      </c>
      <c r="I6633" t="s">
        <v>136</v>
      </c>
      <c r="J6633" t="s">
        <v>137</v>
      </c>
      <c r="K6633" t="s">
        <v>138</v>
      </c>
      <c r="L6633" t="s">
        <v>19074</v>
      </c>
      <c r="M6633" t="s">
        <v>19075</v>
      </c>
      <c r="N6633">
        <v>1.345</v>
      </c>
      <c r="O6633">
        <v>0</v>
      </c>
      <c r="P6633">
        <v>8</v>
      </c>
      <c r="Q6633">
        <v>0</v>
      </c>
      <c r="R6633">
        <v>5</v>
      </c>
      <c r="S6633">
        <v>0</v>
      </c>
      <c r="T6633">
        <v>4</v>
      </c>
      <c r="U6633">
        <v>0</v>
      </c>
      <c r="V6633">
        <v>0</v>
      </c>
      <c r="W6633">
        <v>0</v>
      </c>
      <c r="X6633">
        <v>3.4190241024782888</v>
      </c>
      <c r="Y6633">
        <v>0</v>
      </c>
      <c r="Z6633">
        <v>2.1027600658246715</v>
      </c>
      <c r="AA6633">
        <v>0</v>
      </c>
      <c r="AB6633">
        <v>12.968423127155855</v>
      </c>
      <c r="AC6633">
        <v>0</v>
      </c>
      <c r="AD6633">
        <v>0</v>
      </c>
      <c r="AE6633">
        <v>18.490207295458816</v>
      </c>
    </row>
    <row r="6634" spans="1:31" x14ac:dyDescent="0.3">
      <c r="A6634">
        <v>2448177</v>
      </c>
      <c r="B6634">
        <v>1</v>
      </c>
      <c r="C6634" t="s">
        <v>81</v>
      </c>
      <c r="D6634" t="s">
        <v>127</v>
      </c>
      <c r="E6634" t="s">
        <v>147</v>
      </c>
      <c r="F6634" t="s">
        <v>19076</v>
      </c>
      <c r="G6634" t="s">
        <v>149</v>
      </c>
      <c r="H6634" t="s">
        <v>135</v>
      </c>
      <c r="I6634" t="s">
        <v>136</v>
      </c>
      <c r="J6634" t="s">
        <v>137</v>
      </c>
      <c r="K6634" t="s">
        <v>138</v>
      </c>
      <c r="L6634" t="s">
        <v>19077</v>
      </c>
      <c r="M6634" t="s">
        <v>243</v>
      </c>
      <c r="N6634">
        <v>4.4166666660000002</v>
      </c>
      <c r="O6634">
        <v>0</v>
      </c>
      <c r="P6634">
        <v>911</v>
      </c>
      <c r="Q6634">
        <v>11</v>
      </c>
      <c r="R6634">
        <v>27</v>
      </c>
      <c r="S6634">
        <v>3</v>
      </c>
      <c r="T6634">
        <v>108</v>
      </c>
      <c r="U6634">
        <v>0</v>
      </c>
      <c r="V6634">
        <v>1</v>
      </c>
      <c r="W6634">
        <v>0</v>
      </c>
      <c r="X6634">
        <v>1365.4656144784601</v>
      </c>
      <c r="Y6634">
        <v>8.9818555095181303</v>
      </c>
      <c r="Z6634">
        <v>27.231816644707354</v>
      </c>
      <c r="AA6634">
        <v>65.564906116478824</v>
      </c>
      <c r="AB6634">
        <v>315.78681037889459</v>
      </c>
      <c r="AC6634">
        <v>0</v>
      </c>
      <c r="AD6634">
        <v>60.644790397592558</v>
      </c>
      <c r="AE6634">
        <v>1843.6757935256514</v>
      </c>
    </row>
    <row r="6635" spans="1:31" x14ac:dyDescent="0.3">
      <c r="A6635">
        <v>2448237</v>
      </c>
      <c r="B6635">
        <v>1</v>
      </c>
      <c r="C6635" t="s">
        <v>80</v>
      </c>
      <c r="D6635" t="s">
        <v>96</v>
      </c>
      <c r="E6635" t="s">
        <v>173</v>
      </c>
      <c r="F6635" t="s">
        <v>19078</v>
      </c>
      <c r="G6635" t="s">
        <v>219</v>
      </c>
      <c r="H6635" t="s">
        <v>144</v>
      </c>
      <c r="I6635" t="s">
        <v>136</v>
      </c>
      <c r="J6635" t="s">
        <v>3</v>
      </c>
      <c r="K6635" t="s">
        <v>138</v>
      </c>
      <c r="L6635" t="s">
        <v>19079</v>
      </c>
      <c r="M6635" t="s">
        <v>19080</v>
      </c>
      <c r="N6635">
        <v>2.1833333330000002</v>
      </c>
      <c r="O6635">
        <v>0</v>
      </c>
      <c r="P6635">
        <v>1</v>
      </c>
      <c r="Q6635">
        <v>0</v>
      </c>
      <c r="R6635">
        <v>0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6.3240475166861527</v>
      </c>
      <c r="Y6635">
        <v>0</v>
      </c>
      <c r="Z6635">
        <v>0</v>
      </c>
      <c r="AA6635">
        <v>0</v>
      </c>
      <c r="AB6635">
        <v>0</v>
      </c>
      <c r="AC6635">
        <v>0</v>
      </c>
      <c r="AD6635">
        <v>0</v>
      </c>
      <c r="AE6635">
        <v>6.3240475166861527</v>
      </c>
    </row>
    <row r="6636" spans="1:31" x14ac:dyDescent="0.3">
      <c r="A6636">
        <v>2448028</v>
      </c>
      <c r="B6636">
        <v>1</v>
      </c>
      <c r="C6636" t="s">
        <v>80</v>
      </c>
      <c r="D6636" t="s">
        <v>90</v>
      </c>
      <c r="E6636" t="s">
        <v>141</v>
      </c>
      <c r="F6636" t="s">
        <v>155</v>
      </c>
      <c r="G6636" t="s">
        <v>156</v>
      </c>
      <c r="H6636" t="s">
        <v>144</v>
      </c>
      <c r="I6636" t="s">
        <v>136</v>
      </c>
      <c r="J6636" t="s">
        <v>137</v>
      </c>
      <c r="K6636" t="s">
        <v>138</v>
      </c>
      <c r="L6636" t="s">
        <v>19081</v>
      </c>
      <c r="M6636" t="s">
        <v>19082</v>
      </c>
      <c r="N6636">
        <v>2.8050000000000002</v>
      </c>
      <c r="O6636">
        <v>0</v>
      </c>
      <c r="P6636">
        <v>154</v>
      </c>
      <c r="Q6636">
        <v>0</v>
      </c>
      <c r="R6636">
        <v>0</v>
      </c>
      <c r="S6636">
        <v>0</v>
      </c>
      <c r="T6636">
        <v>6</v>
      </c>
      <c r="U6636">
        <v>0</v>
      </c>
      <c r="V6636">
        <v>0</v>
      </c>
      <c r="W6636">
        <v>0</v>
      </c>
      <c r="X6636">
        <v>103.55681196042568</v>
      </c>
      <c r="Y6636">
        <v>0</v>
      </c>
      <c r="Z6636">
        <v>0</v>
      </c>
      <c r="AA6636">
        <v>0</v>
      </c>
      <c r="AB6636">
        <v>6.0911175791615664</v>
      </c>
      <c r="AC6636">
        <v>0</v>
      </c>
      <c r="AD6636">
        <v>0</v>
      </c>
      <c r="AE6636">
        <v>109.64792953958724</v>
      </c>
    </row>
    <row r="6637" spans="1:31" x14ac:dyDescent="0.3">
      <c r="A6637">
        <v>2448051</v>
      </c>
      <c r="B6637">
        <v>1</v>
      </c>
      <c r="C6637" t="s">
        <v>81</v>
      </c>
      <c r="D6637" t="s">
        <v>127</v>
      </c>
      <c r="E6637" t="s">
        <v>169</v>
      </c>
      <c r="F6637" t="s">
        <v>19083</v>
      </c>
      <c r="G6637" t="s">
        <v>226</v>
      </c>
      <c r="H6637" t="s">
        <v>135</v>
      </c>
      <c r="I6637" t="s">
        <v>136</v>
      </c>
      <c r="J6637" t="s">
        <v>137</v>
      </c>
      <c r="K6637" t="s">
        <v>162</v>
      </c>
      <c r="L6637" t="s">
        <v>19084</v>
      </c>
      <c r="M6637" t="s">
        <v>19085</v>
      </c>
      <c r="N6637">
        <v>2.3933333330000002</v>
      </c>
      <c r="O6637">
        <v>0</v>
      </c>
      <c r="P6637">
        <v>1336</v>
      </c>
      <c r="Q6637">
        <v>0</v>
      </c>
      <c r="R6637">
        <v>7</v>
      </c>
      <c r="S6637">
        <v>16</v>
      </c>
      <c r="T6637">
        <v>201</v>
      </c>
      <c r="U6637">
        <v>0</v>
      </c>
      <c r="V6637">
        <v>3</v>
      </c>
      <c r="W6637">
        <v>0</v>
      </c>
      <c r="X6637">
        <v>876.31601769566976</v>
      </c>
      <c r="Y6637">
        <v>0</v>
      </c>
      <c r="Z6637">
        <v>1.4524494091071001</v>
      </c>
      <c r="AA6637">
        <v>737.56193092969318</v>
      </c>
      <c r="AB6637">
        <v>585.20641342567546</v>
      </c>
      <c r="AC6637">
        <v>0</v>
      </c>
      <c r="AD6637">
        <v>77.567605888483882</v>
      </c>
      <c r="AE6637">
        <v>2278.1044173486289</v>
      </c>
    </row>
    <row r="6638" spans="1:31" x14ac:dyDescent="0.3">
      <c r="A6638">
        <v>2448071</v>
      </c>
      <c r="B6638">
        <v>1</v>
      </c>
      <c r="C6638" t="s">
        <v>80</v>
      </c>
      <c r="D6638" t="s">
        <v>105</v>
      </c>
      <c r="E6638" t="s">
        <v>132</v>
      </c>
      <c r="F6638" t="s">
        <v>19086</v>
      </c>
      <c r="G6638" t="s">
        <v>161</v>
      </c>
      <c r="H6638" t="s">
        <v>135</v>
      </c>
      <c r="I6638" t="s">
        <v>136</v>
      </c>
      <c r="J6638" t="s">
        <v>137</v>
      </c>
      <c r="K6638" t="s">
        <v>162</v>
      </c>
      <c r="L6638" t="s">
        <v>19087</v>
      </c>
      <c r="M6638" t="s">
        <v>19088</v>
      </c>
      <c r="N6638">
        <v>2.795833333</v>
      </c>
      <c r="O6638">
        <v>1</v>
      </c>
      <c r="P6638">
        <v>2525</v>
      </c>
      <c r="Q6638">
        <v>4</v>
      </c>
      <c r="R6638">
        <v>333</v>
      </c>
      <c r="S6638">
        <v>29</v>
      </c>
      <c r="T6638">
        <v>358</v>
      </c>
      <c r="U6638">
        <v>6</v>
      </c>
      <c r="V6638">
        <v>3</v>
      </c>
      <c r="W6638">
        <v>1.9631856991793746</v>
      </c>
      <c r="X6638">
        <v>2177.8298211152496</v>
      </c>
      <c r="Y6638">
        <v>13.898771209641462</v>
      </c>
      <c r="Z6638">
        <v>147.51416411236633</v>
      </c>
      <c r="AA6638">
        <v>799.01784020319928</v>
      </c>
      <c r="AB6638">
        <v>961.28664474003153</v>
      </c>
      <c r="AC6638">
        <v>1741.4518153432043</v>
      </c>
      <c r="AD6638">
        <v>9.1775892893641782</v>
      </c>
      <c r="AE6638">
        <v>5852.1398317122357</v>
      </c>
    </row>
    <row r="6639" spans="1:31" x14ac:dyDescent="0.3">
      <c r="A6639">
        <v>2448257</v>
      </c>
      <c r="B6639">
        <v>1</v>
      </c>
      <c r="C6639" t="s">
        <v>80</v>
      </c>
      <c r="D6639" t="s">
        <v>82</v>
      </c>
      <c r="E6639" t="s">
        <v>141</v>
      </c>
      <c r="F6639" t="s">
        <v>19089</v>
      </c>
      <c r="G6639" t="s">
        <v>156</v>
      </c>
      <c r="H6639" t="s">
        <v>144</v>
      </c>
      <c r="I6639" t="s">
        <v>136</v>
      </c>
      <c r="J6639" t="s">
        <v>137</v>
      </c>
      <c r="K6639" t="s">
        <v>138</v>
      </c>
      <c r="L6639" t="s">
        <v>19090</v>
      </c>
      <c r="M6639" t="s">
        <v>19091</v>
      </c>
      <c r="N6639">
        <v>1.0338888879999999</v>
      </c>
      <c r="O6639">
        <v>0</v>
      </c>
      <c r="P6639">
        <v>73</v>
      </c>
      <c r="Q6639">
        <v>0</v>
      </c>
      <c r="R6639">
        <v>0</v>
      </c>
      <c r="S6639">
        <v>0</v>
      </c>
      <c r="T6639">
        <v>13</v>
      </c>
      <c r="U6639">
        <v>0</v>
      </c>
      <c r="V6639">
        <v>0</v>
      </c>
      <c r="W6639">
        <v>0</v>
      </c>
      <c r="X6639">
        <v>33.611265057088318</v>
      </c>
      <c r="Y6639">
        <v>0</v>
      </c>
      <c r="Z6639">
        <v>0</v>
      </c>
      <c r="AA6639">
        <v>0</v>
      </c>
      <c r="AB6639">
        <v>10.163891770384126</v>
      </c>
      <c r="AC6639">
        <v>0</v>
      </c>
      <c r="AD6639">
        <v>0</v>
      </c>
      <c r="AE6639">
        <v>43.775156827472443</v>
      </c>
    </row>
    <row r="6640" spans="1:31" x14ac:dyDescent="0.3">
      <c r="A6640">
        <v>2448114</v>
      </c>
      <c r="B6640">
        <v>1</v>
      </c>
      <c r="C6640" t="s">
        <v>80</v>
      </c>
      <c r="D6640" t="s">
        <v>93</v>
      </c>
      <c r="E6640" t="s">
        <v>169</v>
      </c>
      <c r="F6640" t="s">
        <v>19092</v>
      </c>
      <c r="G6640" t="s">
        <v>143</v>
      </c>
      <c r="H6640" t="s">
        <v>135</v>
      </c>
      <c r="I6640" t="s">
        <v>136</v>
      </c>
      <c r="J6640" t="s">
        <v>137</v>
      </c>
      <c r="K6640" t="s">
        <v>138</v>
      </c>
      <c r="L6640" t="s">
        <v>19093</v>
      </c>
      <c r="M6640" t="s">
        <v>19094</v>
      </c>
      <c r="N6640">
        <v>0.84444444399999996</v>
      </c>
      <c r="O6640">
        <v>0</v>
      </c>
      <c r="P6640">
        <v>574</v>
      </c>
      <c r="Q6640">
        <v>2</v>
      </c>
      <c r="R6640">
        <v>115</v>
      </c>
      <c r="S6640">
        <v>6</v>
      </c>
      <c r="T6640">
        <v>101</v>
      </c>
      <c r="U6640">
        <v>1</v>
      </c>
      <c r="V6640">
        <v>0</v>
      </c>
      <c r="W6640">
        <v>0</v>
      </c>
      <c r="X6640">
        <v>80.103673380265676</v>
      </c>
      <c r="Y6640">
        <v>0.58461239434656498</v>
      </c>
      <c r="Z6640">
        <v>34.190015232592792</v>
      </c>
      <c r="AA6640">
        <v>14.816337258387223</v>
      </c>
      <c r="AB6640">
        <v>52.366683096944307</v>
      </c>
      <c r="AC6640">
        <v>27.113166354001379</v>
      </c>
      <c r="AD6640">
        <v>0</v>
      </c>
      <c r="AE6640">
        <v>209.17448771653795</v>
      </c>
    </row>
    <row r="6641" spans="1:31" x14ac:dyDescent="0.3">
      <c r="A6641">
        <v>2448363</v>
      </c>
      <c r="B6641">
        <v>1</v>
      </c>
      <c r="C6641" t="s">
        <v>80</v>
      </c>
      <c r="D6641" t="s">
        <v>82</v>
      </c>
      <c r="E6641" t="s">
        <v>173</v>
      </c>
      <c r="F6641" t="s">
        <v>19095</v>
      </c>
      <c r="G6641" t="s">
        <v>175</v>
      </c>
      <c r="H6641" t="s">
        <v>144</v>
      </c>
      <c r="I6641" t="s">
        <v>136</v>
      </c>
      <c r="J6641" t="s">
        <v>137</v>
      </c>
      <c r="K6641" t="s">
        <v>138</v>
      </c>
      <c r="L6641" t="s">
        <v>19096</v>
      </c>
      <c r="M6641" t="s">
        <v>19097</v>
      </c>
      <c r="N6641">
        <v>2.130833333</v>
      </c>
      <c r="O6641">
        <v>0</v>
      </c>
      <c r="P6641">
        <v>2</v>
      </c>
      <c r="Q6641">
        <v>0</v>
      </c>
      <c r="R6641">
        <v>0</v>
      </c>
      <c r="S6641">
        <v>0</v>
      </c>
      <c r="T6641">
        <v>0</v>
      </c>
      <c r="U6641">
        <v>0</v>
      </c>
      <c r="V6641">
        <v>0</v>
      </c>
      <c r="W6641">
        <v>0</v>
      </c>
      <c r="X6641">
        <v>0.2065043296798246</v>
      </c>
      <c r="Y6641">
        <v>0</v>
      </c>
      <c r="Z6641">
        <v>0</v>
      </c>
      <c r="AA6641">
        <v>0</v>
      </c>
      <c r="AB6641">
        <v>0</v>
      </c>
      <c r="AC6641">
        <v>0</v>
      </c>
      <c r="AD6641">
        <v>0</v>
      </c>
      <c r="AE6641">
        <v>0.2065043296798246</v>
      </c>
    </row>
    <row r="6642" spans="1:31" x14ac:dyDescent="0.3">
      <c r="A6642">
        <v>2447965</v>
      </c>
      <c r="B6642">
        <v>1</v>
      </c>
      <c r="C6642" t="s">
        <v>81</v>
      </c>
      <c r="D6642" t="s">
        <v>113</v>
      </c>
      <c r="E6642" t="s">
        <v>284</v>
      </c>
      <c r="F6642" t="s">
        <v>822</v>
      </c>
      <c r="G6642" t="s">
        <v>381</v>
      </c>
      <c r="H6642" t="s">
        <v>331</v>
      </c>
      <c r="I6642" t="s">
        <v>136</v>
      </c>
      <c r="J6642" t="s">
        <v>137</v>
      </c>
      <c r="K6642" t="s">
        <v>162</v>
      </c>
      <c r="L6642" t="s">
        <v>19098</v>
      </c>
      <c r="M6642" t="s">
        <v>19099</v>
      </c>
      <c r="N6642">
        <v>0.225833333</v>
      </c>
      <c r="O6642">
        <v>2</v>
      </c>
      <c r="P6642">
        <v>8603</v>
      </c>
      <c r="Q6642">
        <v>263</v>
      </c>
      <c r="R6642">
        <v>981</v>
      </c>
      <c r="S6642">
        <v>29</v>
      </c>
      <c r="T6642">
        <v>875</v>
      </c>
      <c r="U6642">
        <v>0</v>
      </c>
      <c r="V6642">
        <v>4</v>
      </c>
      <c r="W6642">
        <v>0.111338685207705</v>
      </c>
      <c r="X6642">
        <v>378.21666254515981</v>
      </c>
      <c r="Y6642">
        <v>25.67501520240307</v>
      </c>
      <c r="Z6642">
        <v>52.923959138855174</v>
      </c>
      <c r="AA6642">
        <v>28.971186700324267</v>
      </c>
      <c r="AB6642">
        <v>93.259048584664683</v>
      </c>
      <c r="AC6642">
        <v>0</v>
      </c>
      <c r="AD6642">
        <v>3.159633007570406</v>
      </c>
      <c r="AE6642">
        <v>582.3168438641851</v>
      </c>
    </row>
    <row r="6643" spans="1:31" x14ac:dyDescent="0.3">
      <c r="A6643">
        <v>2448214</v>
      </c>
      <c r="B6643">
        <v>1</v>
      </c>
      <c r="C6643" t="s">
        <v>80</v>
      </c>
      <c r="D6643" t="s">
        <v>104</v>
      </c>
      <c r="E6643" t="s">
        <v>132</v>
      </c>
      <c r="F6643" t="s">
        <v>13125</v>
      </c>
      <c r="G6643" t="s">
        <v>381</v>
      </c>
      <c r="H6643" t="s">
        <v>135</v>
      </c>
      <c r="I6643" t="s">
        <v>136</v>
      </c>
      <c r="J6643" t="s">
        <v>137</v>
      </c>
      <c r="K6643" t="s">
        <v>138</v>
      </c>
      <c r="L6643" t="s">
        <v>19100</v>
      </c>
      <c r="M6643" t="s">
        <v>19101</v>
      </c>
      <c r="N6643">
        <v>0.36194444399999998</v>
      </c>
      <c r="O6643">
        <v>3</v>
      </c>
      <c r="P6643">
        <v>196</v>
      </c>
      <c r="Q6643">
        <v>19</v>
      </c>
      <c r="R6643">
        <v>237</v>
      </c>
      <c r="S6643">
        <v>14</v>
      </c>
      <c r="T6643">
        <v>73</v>
      </c>
      <c r="U6643">
        <v>4</v>
      </c>
      <c r="V6643">
        <v>0</v>
      </c>
      <c r="W6643">
        <v>14.244653246276378</v>
      </c>
      <c r="X6643">
        <v>40.149697987872663</v>
      </c>
      <c r="Y6643">
        <v>1.8131701402484419</v>
      </c>
      <c r="Z6643">
        <v>26.972867139133218</v>
      </c>
      <c r="AA6643">
        <v>34.428445357599117</v>
      </c>
      <c r="AB6643">
        <v>34.729008714000585</v>
      </c>
      <c r="AC6643">
        <v>108.93776384237246</v>
      </c>
      <c r="AD6643">
        <v>0</v>
      </c>
      <c r="AE6643">
        <v>261.27560642750285</v>
      </c>
    </row>
    <row r="6644" spans="1:31" x14ac:dyDescent="0.3">
      <c r="A6644">
        <v>2448111</v>
      </c>
      <c r="B6644">
        <v>1</v>
      </c>
      <c r="C6644" t="s">
        <v>80</v>
      </c>
      <c r="D6644" t="s">
        <v>83</v>
      </c>
      <c r="E6644" t="s">
        <v>284</v>
      </c>
      <c r="F6644" t="s">
        <v>18964</v>
      </c>
      <c r="G6644" t="s">
        <v>149</v>
      </c>
      <c r="H6644" t="s">
        <v>135</v>
      </c>
      <c r="I6644" t="s">
        <v>136</v>
      </c>
      <c r="J6644" t="s">
        <v>137</v>
      </c>
      <c r="K6644" t="s">
        <v>138</v>
      </c>
      <c r="L6644" t="s">
        <v>19102</v>
      </c>
      <c r="M6644" t="s">
        <v>19103</v>
      </c>
      <c r="N6644">
        <v>0.49835833299999999</v>
      </c>
      <c r="O6644">
        <v>0</v>
      </c>
      <c r="P6644">
        <v>0</v>
      </c>
      <c r="Q6644">
        <v>0</v>
      </c>
      <c r="R6644">
        <v>0</v>
      </c>
      <c r="S6644">
        <v>3</v>
      </c>
      <c r="T6644">
        <v>396</v>
      </c>
      <c r="U6644">
        <v>6</v>
      </c>
      <c r="V6644">
        <v>24</v>
      </c>
      <c r="W6644">
        <v>0</v>
      </c>
      <c r="X6644">
        <v>0</v>
      </c>
      <c r="Y6644">
        <v>0</v>
      </c>
      <c r="Z6644">
        <v>0</v>
      </c>
      <c r="AA6644">
        <v>42.257348812569518</v>
      </c>
      <c r="AB6644">
        <v>341.41619004452053</v>
      </c>
      <c r="AC6644">
        <v>317.86257990954419</v>
      </c>
      <c r="AD6644">
        <v>213.44054914312051</v>
      </c>
      <c r="AE6644">
        <v>914.97666790975472</v>
      </c>
    </row>
    <row r="6645" spans="1:31" x14ac:dyDescent="0.3">
      <c r="A6645">
        <v>2448134</v>
      </c>
      <c r="B6645">
        <v>1</v>
      </c>
      <c r="C6645" t="s">
        <v>80</v>
      </c>
      <c r="D6645" t="s">
        <v>101</v>
      </c>
      <c r="E6645" t="s">
        <v>147</v>
      </c>
      <c r="F6645" t="s">
        <v>19104</v>
      </c>
      <c r="G6645" t="s">
        <v>226</v>
      </c>
      <c r="H6645" t="s">
        <v>135</v>
      </c>
      <c r="I6645" t="s">
        <v>136</v>
      </c>
      <c r="J6645" t="s">
        <v>137</v>
      </c>
      <c r="K6645" t="s">
        <v>162</v>
      </c>
      <c r="L6645" t="s">
        <v>19105</v>
      </c>
      <c r="M6645" t="s">
        <v>19106</v>
      </c>
      <c r="N6645">
        <v>1.874166666</v>
      </c>
      <c r="O6645">
        <v>0</v>
      </c>
      <c r="P6645">
        <v>291</v>
      </c>
      <c r="Q6645">
        <v>0</v>
      </c>
      <c r="R6645">
        <v>0</v>
      </c>
      <c r="S6645">
        <v>1</v>
      </c>
      <c r="T6645">
        <v>8</v>
      </c>
      <c r="U6645">
        <v>0</v>
      </c>
      <c r="V6645">
        <v>0</v>
      </c>
      <c r="W6645">
        <v>0</v>
      </c>
      <c r="X6645">
        <v>81.912923473604522</v>
      </c>
      <c r="Y6645">
        <v>0</v>
      </c>
      <c r="Z6645">
        <v>0</v>
      </c>
      <c r="AA6645">
        <v>6.3686243579958015</v>
      </c>
      <c r="AB6645">
        <v>11.451151294891767</v>
      </c>
      <c r="AC6645">
        <v>0</v>
      </c>
      <c r="AD6645">
        <v>0</v>
      </c>
      <c r="AE6645">
        <v>99.732699126492093</v>
      </c>
    </row>
    <row r="6646" spans="1:31" x14ac:dyDescent="0.3">
      <c r="A6646">
        <v>2448234</v>
      </c>
      <c r="B6646">
        <v>1</v>
      </c>
      <c r="C6646" t="s">
        <v>80</v>
      </c>
      <c r="D6646" t="s">
        <v>94</v>
      </c>
      <c r="E6646" t="s">
        <v>173</v>
      </c>
      <c r="F6646" t="s">
        <v>19107</v>
      </c>
      <c r="G6646" t="s">
        <v>179</v>
      </c>
      <c r="H6646" t="s">
        <v>144</v>
      </c>
      <c r="I6646" t="s">
        <v>136</v>
      </c>
      <c r="J6646" t="s">
        <v>137</v>
      </c>
      <c r="K6646" t="s">
        <v>138</v>
      </c>
      <c r="L6646" t="s">
        <v>19108</v>
      </c>
      <c r="M6646" t="s">
        <v>19109</v>
      </c>
      <c r="N6646">
        <v>1.0119444440000001</v>
      </c>
      <c r="O6646">
        <v>0</v>
      </c>
      <c r="P6646">
        <v>0</v>
      </c>
      <c r="Q6646">
        <v>0</v>
      </c>
      <c r="R6646">
        <v>0</v>
      </c>
      <c r="S6646">
        <v>0</v>
      </c>
      <c r="T6646">
        <v>1</v>
      </c>
      <c r="U6646">
        <v>0</v>
      </c>
      <c r="V6646">
        <v>0</v>
      </c>
      <c r="W6646">
        <v>0</v>
      </c>
      <c r="X6646">
        <v>0</v>
      </c>
      <c r="Y6646">
        <v>0</v>
      </c>
      <c r="Z6646">
        <v>0</v>
      </c>
      <c r="AA6646">
        <v>0</v>
      </c>
      <c r="AB6646">
        <v>4.0214355593041313</v>
      </c>
      <c r="AC6646">
        <v>0</v>
      </c>
      <c r="AD6646">
        <v>0</v>
      </c>
      <c r="AE6646">
        <v>4.0214355593041313</v>
      </c>
    </row>
    <row r="6647" spans="1:31" x14ac:dyDescent="0.3">
      <c r="A6647">
        <v>2447988</v>
      </c>
      <c r="B6647">
        <v>1</v>
      </c>
      <c r="C6647" t="s">
        <v>80</v>
      </c>
      <c r="D6647" t="s">
        <v>105</v>
      </c>
      <c r="E6647" t="s">
        <v>141</v>
      </c>
      <c r="F6647" t="s">
        <v>15548</v>
      </c>
      <c r="G6647" t="s">
        <v>143</v>
      </c>
      <c r="H6647" t="s">
        <v>144</v>
      </c>
      <c r="I6647" t="s">
        <v>136</v>
      </c>
      <c r="J6647" t="s">
        <v>137</v>
      </c>
      <c r="K6647" t="s">
        <v>138</v>
      </c>
      <c r="L6647" t="s">
        <v>19110</v>
      </c>
      <c r="M6647" t="s">
        <v>19111</v>
      </c>
      <c r="N6647">
        <v>0.61055555500000003</v>
      </c>
      <c r="O6647">
        <v>0</v>
      </c>
      <c r="P6647">
        <v>66</v>
      </c>
      <c r="Q6647">
        <v>0</v>
      </c>
      <c r="R6647">
        <v>0</v>
      </c>
      <c r="S6647">
        <v>0</v>
      </c>
      <c r="T6647">
        <v>4</v>
      </c>
      <c r="U6647">
        <v>0</v>
      </c>
      <c r="V6647">
        <v>0</v>
      </c>
      <c r="W6647">
        <v>0</v>
      </c>
      <c r="X6647">
        <v>10.116867730283232</v>
      </c>
      <c r="Y6647">
        <v>0</v>
      </c>
      <c r="Z6647">
        <v>0</v>
      </c>
      <c r="AA6647">
        <v>0</v>
      </c>
      <c r="AB6647">
        <v>1.6177777583239208</v>
      </c>
      <c r="AC6647">
        <v>0</v>
      </c>
      <c r="AD6647">
        <v>0</v>
      </c>
      <c r="AE6647">
        <v>11.734645488607153</v>
      </c>
    </row>
    <row r="6648" spans="1:31" x14ac:dyDescent="0.3">
      <c r="A6648">
        <v>2448343</v>
      </c>
      <c r="B6648">
        <v>1</v>
      </c>
      <c r="C6648" t="s">
        <v>80</v>
      </c>
      <c r="D6648" t="s">
        <v>97</v>
      </c>
      <c r="E6648" t="s">
        <v>182</v>
      </c>
      <c r="F6648" t="s">
        <v>19112</v>
      </c>
      <c r="G6648" t="s">
        <v>259</v>
      </c>
      <c r="H6648" t="s">
        <v>144</v>
      </c>
      <c r="I6648" t="s">
        <v>136</v>
      </c>
      <c r="J6648" t="s">
        <v>137</v>
      </c>
      <c r="K6648" t="s">
        <v>138</v>
      </c>
      <c r="L6648" t="s">
        <v>19113</v>
      </c>
      <c r="M6648" t="s">
        <v>19114</v>
      </c>
      <c r="N6648">
        <v>1.0249999999999999</v>
      </c>
      <c r="O6648">
        <v>0</v>
      </c>
      <c r="P6648">
        <v>25</v>
      </c>
      <c r="Q6648">
        <v>0</v>
      </c>
      <c r="R6648">
        <v>0</v>
      </c>
      <c r="S6648">
        <v>0</v>
      </c>
      <c r="T6648">
        <v>16</v>
      </c>
      <c r="U6648">
        <v>0</v>
      </c>
      <c r="V6648">
        <v>0</v>
      </c>
      <c r="W6648">
        <v>0</v>
      </c>
      <c r="X6648">
        <v>13.540477882756267</v>
      </c>
      <c r="Y6648">
        <v>0</v>
      </c>
      <c r="Z6648">
        <v>0</v>
      </c>
      <c r="AA6648">
        <v>0</v>
      </c>
      <c r="AB6648">
        <v>83.70385703647851</v>
      </c>
      <c r="AC6648">
        <v>0</v>
      </c>
      <c r="AD6648">
        <v>0</v>
      </c>
      <c r="AE6648">
        <v>97.244334919234774</v>
      </c>
    </row>
    <row r="6649" spans="1:31" x14ac:dyDescent="0.3">
      <c r="A6649">
        <v>2448240</v>
      </c>
      <c r="B6649">
        <v>1</v>
      </c>
      <c r="C6649" t="s">
        <v>80</v>
      </c>
      <c r="D6649" t="s">
        <v>88</v>
      </c>
      <c r="E6649" t="s">
        <v>141</v>
      </c>
      <c r="F6649" t="s">
        <v>19115</v>
      </c>
      <c r="G6649" t="s">
        <v>156</v>
      </c>
      <c r="H6649" t="s">
        <v>144</v>
      </c>
      <c r="I6649" t="s">
        <v>136</v>
      </c>
      <c r="J6649" t="s">
        <v>137</v>
      </c>
      <c r="K6649" t="s">
        <v>138</v>
      </c>
      <c r="L6649" t="s">
        <v>19116</v>
      </c>
      <c r="M6649" t="s">
        <v>19117</v>
      </c>
      <c r="N6649">
        <v>2.3875000000000002</v>
      </c>
      <c r="O6649">
        <v>0</v>
      </c>
      <c r="P6649">
        <v>83</v>
      </c>
      <c r="Q6649">
        <v>0</v>
      </c>
      <c r="R6649">
        <v>0</v>
      </c>
      <c r="S6649">
        <v>0</v>
      </c>
      <c r="T6649">
        <v>13</v>
      </c>
      <c r="U6649">
        <v>0</v>
      </c>
      <c r="V6649">
        <v>0</v>
      </c>
      <c r="W6649">
        <v>0</v>
      </c>
      <c r="X6649">
        <v>62.314763938148495</v>
      </c>
      <c r="Y6649">
        <v>0</v>
      </c>
      <c r="Z6649">
        <v>0</v>
      </c>
      <c r="AA6649">
        <v>0</v>
      </c>
      <c r="AB6649">
        <v>50.252649182032627</v>
      </c>
      <c r="AC6649">
        <v>0</v>
      </c>
      <c r="AD6649">
        <v>0</v>
      </c>
      <c r="AE6649">
        <v>112.56741312018113</v>
      </c>
    </row>
    <row r="6650" spans="1:31" x14ac:dyDescent="0.3">
      <c r="A6650">
        <v>2448074</v>
      </c>
      <c r="B6650">
        <v>1</v>
      </c>
      <c r="C6650" t="s">
        <v>80</v>
      </c>
      <c r="D6650" t="s">
        <v>110</v>
      </c>
      <c r="E6650" t="s">
        <v>159</v>
      </c>
      <c r="F6650" t="s">
        <v>19118</v>
      </c>
      <c r="G6650" t="s">
        <v>219</v>
      </c>
      <c r="H6650" t="s">
        <v>144</v>
      </c>
      <c r="I6650" t="s">
        <v>136</v>
      </c>
      <c r="J6650" t="s">
        <v>3</v>
      </c>
      <c r="K6650" t="s">
        <v>138</v>
      </c>
      <c r="L6650" t="s">
        <v>19119</v>
      </c>
      <c r="M6650" t="s">
        <v>19120</v>
      </c>
      <c r="N6650">
        <v>3.4894444440000001</v>
      </c>
      <c r="O6650">
        <v>0</v>
      </c>
      <c r="P6650">
        <v>585</v>
      </c>
      <c r="Q6650">
        <v>0</v>
      </c>
      <c r="R6650">
        <v>0</v>
      </c>
      <c r="S6650">
        <v>0</v>
      </c>
      <c r="T6650">
        <v>27</v>
      </c>
      <c r="U6650">
        <v>0</v>
      </c>
      <c r="V6650">
        <v>0</v>
      </c>
      <c r="W6650">
        <v>0</v>
      </c>
      <c r="X6650">
        <v>900.09452613840449</v>
      </c>
      <c r="Y6650">
        <v>0</v>
      </c>
      <c r="Z6650">
        <v>0</v>
      </c>
      <c r="AA6650">
        <v>0</v>
      </c>
      <c r="AB6650">
        <v>70.768384736042634</v>
      </c>
      <c r="AC6650">
        <v>0</v>
      </c>
      <c r="AD6650">
        <v>0</v>
      </c>
      <c r="AE6650">
        <v>970.86291087444715</v>
      </c>
    </row>
    <row r="6651" spans="1:31" x14ac:dyDescent="0.3">
      <c r="A6651">
        <v>2449888</v>
      </c>
      <c r="B6651">
        <v>1</v>
      </c>
      <c r="C6651" t="s">
        <v>80</v>
      </c>
      <c r="D6651" t="s">
        <v>96</v>
      </c>
      <c r="E6651" t="s">
        <v>147</v>
      </c>
      <c r="F6651" t="s">
        <v>19121</v>
      </c>
      <c r="G6651" t="s">
        <v>166</v>
      </c>
      <c r="H6651" t="s">
        <v>135</v>
      </c>
      <c r="I6651" t="s">
        <v>136</v>
      </c>
      <c r="J6651" t="s">
        <v>137</v>
      </c>
      <c r="K6651" t="s">
        <v>138</v>
      </c>
      <c r="L6651" t="s">
        <v>19122</v>
      </c>
      <c r="M6651" t="s">
        <v>19123</v>
      </c>
      <c r="N6651">
        <v>6.8869444440000001</v>
      </c>
      <c r="O6651">
        <v>0</v>
      </c>
      <c r="P6651">
        <v>169</v>
      </c>
      <c r="Q6651">
        <v>0</v>
      </c>
      <c r="R6651">
        <v>0</v>
      </c>
      <c r="S6651">
        <v>0</v>
      </c>
      <c r="T6651">
        <v>22</v>
      </c>
      <c r="U6651">
        <v>0</v>
      </c>
      <c r="V6651">
        <v>0</v>
      </c>
      <c r="W6651">
        <v>0</v>
      </c>
      <c r="X6651">
        <v>469.81230017070573</v>
      </c>
      <c r="Y6651">
        <v>0</v>
      </c>
      <c r="Z6651">
        <v>0</v>
      </c>
      <c r="AA6651">
        <v>0</v>
      </c>
      <c r="AB6651">
        <v>123.88808266176048</v>
      </c>
      <c r="AC6651">
        <v>0</v>
      </c>
      <c r="AD6651">
        <v>0</v>
      </c>
      <c r="AE6651">
        <v>593.70038283246618</v>
      </c>
    </row>
    <row r="6652" spans="1:31" x14ac:dyDescent="0.3">
      <c r="A6652">
        <v>2449739</v>
      </c>
      <c r="B6652">
        <v>1</v>
      </c>
      <c r="C6652" t="s">
        <v>81</v>
      </c>
      <c r="D6652" t="s">
        <v>119</v>
      </c>
      <c r="E6652" t="s">
        <v>169</v>
      </c>
      <c r="F6652" t="s">
        <v>384</v>
      </c>
      <c r="G6652" t="s">
        <v>149</v>
      </c>
      <c r="H6652" t="s">
        <v>135</v>
      </c>
      <c r="I6652" t="s">
        <v>136</v>
      </c>
      <c r="J6652" t="s">
        <v>137</v>
      </c>
      <c r="K6652" t="s">
        <v>138</v>
      </c>
      <c r="L6652" t="s">
        <v>19124</v>
      </c>
      <c r="M6652" t="s">
        <v>19125</v>
      </c>
      <c r="N6652">
        <v>0.60444444399999997</v>
      </c>
      <c r="O6652">
        <v>0</v>
      </c>
      <c r="P6652">
        <v>1090</v>
      </c>
      <c r="Q6652">
        <v>35</v>
      </c>
      <c r="R6652">
        <v>284</v>
      </c>
      <c r="S6652">
        <v>2</v>
      </c>
      <c r="T6652">
        <v>100</v>
      </c>
      <c r="U6652">
        <v>0</v>
      </c>
      <c r="V6652">
        <v>2</v>
      </c>
      <c r="W6652">
        <v>0</v>
      </c>
      <c r="X6652">
        <v>152.6881631845221</v>
      </c>
      <c r="Y6652">
        <v>9.1640289805296931</v>
      </c>
      <c r="Z6652">
        <v>34.001473753083694</v>
      </c>
      <c r="AA6652">
        <v>2.1435577265389734</v>
      </c>
      <c r="AB6652">
        <v>48.020856122417598</v>
      </c>
      <c r="AC6652">
        <v>0</v>
      </c>
      <c r="AD6652">
        <v>2.0234154480399313</v>
      </c>
      <c r="AE6652">
        <v>248.04149521513202</v>
      </c>
    </row>
    <row r="6653" spans="1:31" x14ac:dyDescent="0.3">
      <c r="A6653">
        <v>2449842</v>
      </c>
      <c r="B6653">
        <v>1</v>
      </c>
      <c r="C6653" t="s">
        <v>81</v>
      </c>
      <c r="D6653" t="s">
        <v>123</v>
      </c>
      <c r="E6653" t="s">
        <v>159</v>
      </c>
      <c r="F6653" t="s">
        <v>19126</v>
      </c>
      <c r="G6653" t="s">
        <v>143</v>
      </c>
      <c r="H6653" t="s">
        <v>144</v>
      </c>
      <c r="I6653" t="s">
        <v>136</v>
      </c>
      <c r="J6653" t="s">
        <v>137</v>
      </c>
      <c r="K6653" t="s">
        <v>138</v>
      </c>
      <c r="L6653" t="s">
        <v>19127</v>
      </c>
      <c r="M6653" t="s">
        <v>19128</v>
      </c>
      <c r="N6653">
        <v>0.38027777699999998</v>
      </c>
      <c r="O6653">
        <v>0</v>
      </c>
      <c r="P6653">
        <v>318</v>
      </c>
      <c r="Q6653">
        <v>0</v>
      </c>
      <c r="R6653">
        <v>3</v>
      </c>
      <c r="S6653">
        <v>0</v>
      </c>
      <c r="T6653">
        <v>7</v>
      </c>
      <c r="U6653">
        <v>0</v>
      </c>
      <c r="V6653">
        <v>0</v>
      </c>
      <c r="W6653">
        <v>0</v>
      </c>
      <c r="X6653">
        <v>29.951824804248588</v>
      </c>
      <c r="Y6653">
        <v>0</v>
      </c>
      <c r="Z6653">
        <v>0.18740740510238799</v>
      </c>
      <c r="AA6653">
        <v>0</v>
      </c>
      <c r="AB6653">
        <v>2.6073149548168217</v>
      </c>
      <c r="AC6653">
        <v>0</v>
      </c>
      <c r="AD6653">
        <v>0</v>
      </c>
      <c r="AE6653">
        <v>32.746547164167794</v>
      </c>
    </row>
    <row r="6654" spans="1:31" x14ac:dyDescent="0.3">
      <c r="A6654">
        <v>2449533</v>
      </c>
      <c r="B6654">
        <v>1</v>
      </c>
      <c r="C6654" t="s">
        <v>80</v>
      </c>
      <c r="D6654" t="s">
        <v>103</v>
      </c>
      <c r="E6654" t="s">
        <v>147</v>
      </c>
      <c r="F6654" t="s">
        <v>19129</v>
      </c>
      <c r="G6654" t="s">
        <v>226</v>
      </c>
      <c r="H6654" t="s">
        <v>135</v>
      </c>
      <c r="I6654" t="s">
        <v>136</v>
      </c>
      <c r="J6654" t="s">
        <v>137</v>
      </c>
      <c r="K6654" t="s">
        <v>162</v>
      </c>
      <c r="L6654" t="s">
        <v>19130</v>
      </c>
      <c r="M6654" t="s">
        <v>19131</v>
      </c>
      <c r="N6654">
        <v>1.9813888879999999</v>
      </c>
      <c r="O6654">
        <v>0</v>
      </c>
      <c r="P6654">
        <v>1411</v>
      </c>
      <c r="Q6654">
        <v>0</v>
      </c>
      <c r="R6654">
        <v>0</v>
      </c>
      <c r="S6654">
        <v>1</v>
      </c>
      <c r="T6654">
        <v>116</v>
      </c>
      <c r="U6654">
        <v>0</v>
      </c>
      <c r="V6654">
        <v>0</v>
      </c>
      <c r="W6654">
        <v>0</v>
      </c>
      <c r="X6654">
        <v>795.04265105641218</v>
      </c>
      <c r="Y6654">
        <v>0</v>
      </c>
      <c r="Z6654">
        <v>0</v>
      </c>
      <c r="AA6654">
        <v>45.802975198162315</v>
      </c>
      <c r="AB6654">
        <v>335.16937846764222</v>
      </c>
      <c r="AC6654">
        <v>0</v>
      </c>
      <c r="AD6654">
        <v>0</v>
      </c>
      <c r="AE6654">
        <v>1176.0150047222169</v>
      </c>
    </row>
    <row r="6655" spans="1:31" x14ac:dyDescent="0.3">
      <c r="A6655">
        <v>2450197</v>
      </c>
      <c r="B6655">
        <v>1</v>
      </c>
      <c r="C6655" t="s">
        <v>80</v>
      </c>
      <c r="D6655" t="s">
        <v>106</v>
      </c>
      <c r="E6655" t="s">
        <v>141</v>
      </c>
      <c r="F6655" t="s">
        <v>19132</v>
      </c>
      <c r="G6655" t="s">
        <v>156</v>
      </c>
      <c r="H6655" t="s">
        <v>144</v>
      </c>
      <c r="I6655" t="s">
        <v>136</v>
      </c>
      <c r="J6655" t="s">
        <v>137</v>
      </c>
      <c r="K6655" t="s">
        <v>138</v>
      </c>
      <c r="L6655" t="s">
        <v>19133</v>
      </c>
      <c r="M6655" t="s">
        <v>19134</v>
      </c>
      <c r="N6655">
        <v>2.1041666659999998</v>
      </c>
      <c r="O6655">
        <v>0</v>
      </c>
      <c r="P6655">
        <v>61</v>
      </c>
      <c r="Q6655">
        <v>0</v>
      </c>
      <c r="R6655">
        <v>15</v>
      </c>
      <c r="S6655">
        <v>0</v>
      </c>
      <c r="T6655">
        <v>14</v>
      </c>
      <c r="U6655">
        <v>0</v>
      </c>
      <c r="V6655">
        <v>0</v>
      </c>
      <c r="W6655">
        <v>0</v>
      </c>
      <c r="X6655">
        <v>28.809025604011818</v>
      </c>
      <c r="Y6655">
        <v>0</v>
      </c>
      <c r="Z6655">
        <v>4.382790300520357</v>
      </c>
      <c r="AA6655">
        <v>0</v>
      </c>
      <c r="AB6655">
        <v>4.8838261902867073</v>
      </c>
      <c r="AC6655">
        <v>0</v>
      </c>
      <c r="AD6655">
        <v>0</v>
      </c>
      <c r="AE6655">
        <v>38.075642094818882</v>
      </c>
    </row>
    <row r="6656" spans="1:31" x14ac:dyDescent="0.3">
      <c r="A6656">
        <v>2449679</v>
      </c>
      <c r="B6656">
        <v>1</v>
      </c>
      <c r="C6656" t="s">
        <v>80</v>
      </c>
      <c r="D6656" t="s">
        <v>88</v>
      </c>
      <c r="E6656" t="s">
        <v>169</v>
      </c>
      <c r="F6656" t="s">
        <v>19135</v>
      </c>
      <c r="G6656" t="s">
        <v>149</v>
      </c>
      <c r="H6656" t="s">
        <v>135</v>
      </c>
      <c r="I6656" t="s">
        <v>136</v>
      </c>
      <c r="J6656" t="s">
        <v>137</v>
      </c>
      <c r="K6656" t="s">
        <v>138</v>
      </c>
      <c r="L6656" t="s">
        <v>19136</v>
      </c>
      <c r="M6656" t="s">
        <v>19137</v>
      </c>
      <c r="N6656">
        <v>1.0777777770000001</v>
      </c>
      <c r="O6656">
        <v>0</v>
      </c>
      <c r="P6656">
        <v>5177</v>
      </c>
      <c r="Q6656">
        <v>0</v>
      </c>
      <c r="R6656">
        <v>0</v>
      </c>
      <c r="S6656">
        <v>2</v>
      </c>
      <c r="T6656">
        <v>291</v>
      </c>
      <c r="U6656">
        <v>0</v>
      </c>
      <c r="V6656">
        <v>0</v>
      </c>
      <c r="W6656">
        <v>0</v>
      </c>
      <c r="X6656">
        <v>2355.1531114124377</v>
      </c>
      <c r="Y6656">
        <v>0</v>
      </c>
      <c r="Z6656">
        <v>0</v>
      </c>
      <c r="AA6656">
        <v>52.876415993532291</v>
      </c>
      <c r="AB6656">
        <v>848.18809678469881</v>
      </c>
      <c r="AC6656">
        <v>0</v>
      </c>
      <c r="AD6656">
        <v>0</v>
      </c>
      <c r="AE6656">
        <v>3256.2176241906686</v>
      </c>
    </row>
    <row r="6657" spans="1:31" x14ac:dyDescent="0.3">
      <c r="A6657">
        <v>2449556</v>
      </c>
      <c r="B6657">
        <v>1</v>
      </c>
      <c r="C6657" t="s">
        <v>81</v>
      </c>
      <c r="D6657" t="s">
        <v>115</v>
      </c>
      <c r="E6657" t="s">
        <v>159</v>
      </c>
      <c r="F6657" t="s">
        <v>19138</v>
      </c>
      <c r="G6657" t="s">
        <v>725</v>
      </c>
      <c r="H6657" t="s">
        <v>144</v>
      </c>
      <c r="I6657" t="s">
        <v>136</v>
      </c>
      <c r="J6657" t="s">
        <v>137</v>
      </c>
      <c r="K6657" t="s">
        <v>138</v>
      </c>
      <c r="L6657" t="s">
        <v>19139</v>
      </c>
      <c r="M6657" t="s">
        <v>19140</v>
      </c>
      <c r="N6657">
        <v>2.4883333329999999</v>
      </c>
      <c r="O6657">
        <v>0</v>
      </c>
      <c r="P6657">
        <v>26</v>
      </c>
      <c r="Q6657">
        <v>0</v>
      </c>
      <c r="R6657">
        <v>19</v>
      </c>
      <c r="S6657">
        <v>0</v>
      </c>
      <c r="T6657">
        <v>6</v>
      </c>
      <c r="U6657">
        <v>0</v>
      </c>
      <c r="V6657">
        <v>0</v>
      </c>
      <c r="W6657">
        <v>0</v>
      </c>
      <c r="X6657">
        <v>9.9026469860000343</v>
      </c>
      <c r="Y6657">
        <v>0</v>
      </c>
      <c r="Z6657">
        <v>9.95937188200927</v>
      </c>
      <c r="AA6657">
        <v>0</v>
      </c>
      <c r="AB6657">
        <v>25.425359524511325</v>
      </c>
      <c r="AC6657">
        <v>0</v>
      </c>
      <c r="AD6657">
        <v>0</v>
      </c>
      <c r="AE6657">
        <v>45.28737839252063</v>
      </c>
    </row>
    <row r="6658" spans="1:31" x14ac:dyDescent="0.3">
      <c r="A6658">
        <v>2449702</v>
      </c>
      <c r="B6658">
        <v>1</v>
      </c>
      <c r="C6658" t="s">
        <v>81</v>
      </c>
      <c r="D6658" t="s">
        <v>117</v>
      </c>
      <c r="E6658" t="s">
        <v>141</v>
      </c>
      <c r="F6658" t="s">
        <v>19141</v>
      </c>
      <c r="G6658" t="s">
        <v>156</v>
      </c>
      <c r="H6658" t="s">
        <v>144</v>
      </c>
      <c r="I6658" t="s">
        <v>136</v>
      </c>
      <c r="J6658" t="s">
        <v>137</v>
      </c>
      <c r="K6658" t="s">
        <v>138</v>
      </c>
      <c r="L6658" t="s">
        <v>19142</v>
      </c>
      <c r="M6658" t="s">
        <v>19143</v>
      </c>
      <c r="N6658">
        <v>0.74777777700000003</v>
      </c>
      <c r="O6658">
        <v>0</v>
      </c>
      <c r="P6658">
        <v>20</v>
      </c>
      <c r="Q6658">
        <v>0</v>
      </c>
      <c r="R6658">
        <v>0</v>
      </c>
      <c r="S6658">
        <v>0</v>
      </c>
      <c r="T6658">
        <v>0</v>
      </c>
      <c r="U6658">
        <v>0</v>
      </c>
      <c r="V6658">
        <v>0</v>
      </c>
      <c r="W6658">
        <v>0</v>
      </c>
      <c r="X6658">
        <v>0.82119412709062301</v>
      </c>
      <c r="Y6658">
        <v>0</v>
      </c>
      <c r="Z6658">
        <v>0</v>
      </c>
      <c r="AA6658">
        <v>0</v>
      </c>
      <c r="AB6658">
        <v>0</v>
      </c>
      <c r="AC6658">
        <v>0</v>
      </c>
      <c r="AD6658">
        <v>0</v>
      </c>
      <c r="AE6658">
        <v>0.82119412709062301</v>
      </c>
    </row>
    <row r="6659" spans="1:31" x14ac:dyDescent="0.3">
      <c r="A6659">
        <v>2450097</v>
      </c>
      <c r="B6659">
        <v>1</v>
      </c>
      <c r="C6659" t="s">
        <v>80</v>
      </c>
      <c r="D6659" t="s">
        <v>111</v>
      </c>
      <c r="E6659" t="s">
        <v>173</v>
      </c>
      <c r="F6659" t="s">
        <v>19144</v>
      </c>
      <c r="G6659" t="s">
        <v>175</v>
      </c>
      <c r="H6659" t="s">
        <v>144</v>
      </c>
      <c r="I6659" t="s">
        <v>136</v>
      </c>
      <c r="J6659" t="s">
        <v>137</v>
      </c>
      <c r="K6659" t="s">
        <v>138</v>
      </c>
      <c r="L6659" t="s">
        <v>19145</v>
      </c>
      <c r="M6659" t="s">
        <v>19146</v>
      </c>
      <c r="N6659">
        <v>1.5686111110000001</v>
      </c>
      <c r="O6659">
        <v>0</v>
      </c>
      <c r="P6659">
        <v>1</v>
      </c>
      <c r="Q6659">
        <v>0</v>
      </c>
      <c r="R6659">
        <v>1</v>
      </c>
      <c r="S6659">
        <v>0</v>
      </c>
      <c r="T6659">
        <v>0</v>
      </c>
      <c r="U6659">
        <v>0</v>
      </c>
      <c r="V6659">
        <v>0</v>
      </c>
      <c r="W6659">
        <v>0</v>
      </c>
      <c r="X6659">
        <v>1.3344643293249603</v>
      </c>
      <c r="Y6659">
        <v>0</v>
      </c>
      <c r="Z6659">
        <v>0.53522411667771386</v>
      </c>
      <c r="AA6659">
        <v>0</v>
      </c>
      <c r="AB6659">
        <v>0</v>
      </c>
      <c r="AC6659">
        <v>0</v>
      </c>
      <c r="AD6659">
        <v>0</v>
      </c>
      <c r="AE6659">
        <v>1.8696884460026741</v>
      </c>
    </row>
    <row r="6660" spans="1:31" x14ac:dyDescent="0.3">
      <c r="A6660">
        <v>2449765</v>
      </c>
      <c r="B6660">
        <v>1</v>
      </c>
      <c r="C6660" t="s">
        <v>80</v>
      </c>
      <c r="D6660" t="s">
        <v>92</v>
      </c>
      <c r="E6660" t="s">
        <v>147</v>
      </c>
      <c r="F6660" t="s">
        <v>19147</v>
      </c>
      <c r="G6660" t="s">
        <v>3644</v>
      </c>
      <c r="H6660" t="s">
        <v>135</v>
      </c>
      <c r="I6660" t="s">
        <v>136</v>
      </c>
      <c r="J6660" t="s">
        <v>137</v>
      </c>
      <c r="K6660" t="s">
        <v>138</v>
      </c>
      <c r="L6660" t="s">
        <v>19148</v>
      </c>
      <c r="M6660" t="s">
        <v>19149</v>
      </c>
      <c r="N6660">
        <v>2.0491666660000001</v>
      </c>
      <c r="O6660">
        <v>0</v>
      </c>
      <c r="P6660">
        <v>45</v>
      </c>
      <c r="Q6660">
        <v>0</v>
      </c>
      <c r="R6660">
        <v>7</v>
      </c>
      <c r="S6660">
        <v>0</v>
      </c>
      <c r="T6660">
        <v>5</v>
      </c>
      <c r="U6660">
        <v>0</v>
      </c>
      <c r="V6660">
        <v>0</v>
      </c>
      <c r="W6660">
        <v>0</v>
      </c>
      <c r="X6660">
        <v>32.949928747565572</v>
      </c>
      <c r="Y6660">
        <v>0</v>
      </c>
      <c r="Z6660">
        <v>1.093292952304278</v>
      </c>
      <c r="AA6660">
        <v>0</v>
      </c>
      <c r="AB6660">
        <v>23.371366633655022</v>
      </c>
      <c r="AC6660">
        <v>0</v>
      </c>
      <c r="AD6660">
        <v>0</v>
      </c>
      <c r="AE6660">
        <v>57.414588333524868</v>
      </c>
    </row>
    <row r="6661" spans="1:31" x14ac:dyDescent="0.3">
      <c r="A6661">
        <v>2450051</v>
      </c>
      <c r="B6661">
        <v>1</v>
      </c>
      <c r="C6661" t="s">
        <v>81</v>
      </c>
      <c r="D6661" t="s">
        <v>117</v>
      </c>
      <c r="E6661" t="s">
        <v>141</v>
      </c>
      <c r="F6661" t="s">
        <v>19150</v>
      </c>
      <c r="G6661" t="s">
        <v>2364</v>
      </c>
      <c r="H6661" t="s">
        <v>144</v>
      </c>
      <c r="I6661" t="s">
        <v>136</v>
      </c>
      <c r="J6661" t="s">
        <v>137</v>
      </c>
      <c r="K6661" t="s">
        <v>138</v>
      </c>
      <c r="L6661" t="s">
        <v>19151</v>
      </c>
      <c r="M6661" t="s">
        <v>19152</v>
      </c>
      <c r="N6661">
        <v>0.38861111100000001</v>
      </c>
      <c r="O6661">
        <v>0</v>
      </c>
      <c r="P6661">
        <v>8</v>
      </c>
      <c r="Q6661">
        <v>0</v>
      </c>
      <c r="R6661">
        <v>0</v>
      </c>
      <c r="S6661">
        <v>0</v>
      </c>
      <c r="T6661">
        <v>0</v>
      </c>
      <c r="U6661">
        <v>0</v>
      </c>
      <c r="V6661">
        <v>0</v>
      </c>
      <c r="W6661">
        <v>0</v>
      </c>
      <c r="X6661">
        <v>0.44471264142049155</v>
      </c>
      <c r="Y6661">
        <v>0</v>
      </c>
      <c r="Z6661">
        <v>0</v>
      </c>
      <c r="AA6661">
        <v>0</v>
      </c>
      <c r="AB6661">
        <v>0</v>
      </c>
      <c r="AC6661">
        <v>0</v>
      </c>
      <c r="AD6661">
        <v>0</v>
      </c>
      <c r="AE6661">
        <v>0.44471264142049155</v>
      </c>
    </row>
    <row r="6662" spans="1:31" x14ac:dyDescent="0.3">
      <c r="A6662">
        <v>2449905</v>
      </c>
      <c r="B6662">
        <v>1</v>
      </c>
      <c r="C6662" t="s">
        <v>80</v>
      </c>
      <c r="D6662" t="s">
        <v>93</v>
      </c>
      <c r="E6662" t="s">
        <v>141</v>
      </c>
      <c r="F6662" t="s">
        <v>19153</v>
      </c>
      <c r="G6662" t="s">
        <v>143</v>
      </c>
      <c r="H6662" t="s">
        <v>144</v>
      </c>
      <c r="I6662" t="s">
        <v>136</v>
      </c>
      <c r="J6662" t="s">
        <v>137</v>
      </c>
      <c r="K6662" t="s">
        <v>138</v>
      </c>
      <c r="L6662" t="s">
        <v>19154</v>
      </c>
      <c r="M6662" t="s">
        <v>19155</v>
      </c>
      <c r="N6662">
        <v>0.28111111100000002</v>
      </c>
      <c r="O6662">
        <v>0</v>
      </c>
      <c r="P6662">
        <v>0</v>
      </c>
      <c r="Q6662">
        <v>0</v>
      </c>
      <c r="R6662">
        <v>4</v>
      </c>
      <c r="S6662">
        <v>0</v>
      </c>
      <c r="T6662">
        <v>2</v>
      </c>
      <c r="U6662">
        <v>0</v>
      </c>
      <c r="V6662">
        <v>0</v>
      </c>
      <c r="W6662">
        <v>0</v>
      </c>
      <c r="X6662">
        <v>0</v>
      </c>
      <c r="Y6662">
        <v>0</v>
      </c>
      <c r="Z6662">
        <v>0.21580908479396654</v>
      </c>
      <c r="AA6662">
        <v>0</v>
      </c>
      <c r="AB6662">
        <v>0.46392337133843459</v>
      </c>
      <c r="AC6662">
        <v>0</v>
      </c>
      <c r="AD6662">
        <v>0</v>
      </c>
      <c r="AE6662">
        <v>0.67973245613240119</v>
      </c>
    </row>
    <row r="6663" spans="1:31" x14ac:dyDescent="0.3">
      <c r="A6663">
        <v>2450011</v>
      </c>
      <c r="B6663">
        <v>1</v>
      </c>
      <c r="C6663" t="s">
        <v>81</v>
      </c>
      <c r="D6663" t="s">
        <v>118</v>
      </c>
      <c r="E6663" t="s">
        <v>173</v>
      </c>
      <c r="F6663" t="s">
        <v>19156</v>
      </c>
      <c r="G6663" t="s">
        <v>175</v>
      </c>
      <c r="H6663" t="s">
        <v>144</v>
      </c>
      <c r="I6663" t="s">
        <v>136</v>
      </c>
      <c r="J6663" t="s">
        <v>137</v>
      </c>
      <c r="K6663" t="s">
        <v>138</v>
      </c>
      <c r="L6663" t="s">
        <v>19157</v>
      </c>
      <c r="M6663" t="s">
        <v>19158</v>
      </c>
      <c r="N6663">
        <v>2.5763888879999999</v>
      </c>
      <c r="O6663">
        <v>0</v>
      </c>
      <c r="P6663">
        <v>1</v>
      </c>
      <c r="Q6663">
        <v>0</v>
      </c>
      <c r="R6663">
        <v>0</v>
      </c>
      <c r="S6663">
        <v>0</v>
      </c>
      <c r="T6663">
        <v>0</v>
      </c>
      <c r="U6663">
        <v>0</v>
      </c>
      <c r="V6663">
        <v>0</v>
      </c>
      <c r="W6663">
        <v>0</v>
      </c>
      <c r="X6663">
        <v>0.469025160757579</v>
      </c>
      <c r="Y6663">
        <v>0</v>
      </c>
      <c r="Z6663">
        <v>0</v>
      </c>
      <c r="AA6663">
        <v>0</v>
      </c>
      <c r="AB6663">
        <v>0</v>
      </c>
      <c r="AC6663">
        <v>0</v>
      </c>
      <c r="AD6663">
        <v>0</v>
      </c>
      <c r="AE6663">
        <v>0.469025160757579</v>
      </c>
    </row>
    <row r="6664" spans="1:31" x14ac:dyDescent="0.3">
      <c r="A6664">
        <v>2449370</v>
      </c>
      <c r="B6664">
        <v>1</v>
      </c>
      <c r="C6664" t="s">
        <v>80</v>
      </c>
      <c r="D6664" t="s">
        <v>101</v>
      </c>
      <c r="E6664" t="s">
        <v>141</v>
      </c>
      <c r="F6664" t="s">
        <v>6335</v>
      </c>
      <c r="G6664" t="s">
        <v>156</v>
      </c>
      <c r="H6664" t="s">
        <v>144</v>
      </c>
      <c r="I6664" t="s">
        <v>136</v>
      </c>
      <c r="J6664" t="s">
        <v>137</v>
      </c>
      <c r="K6664" t="s">
        <v>138</v>
      </c>
      <c r="L6664" t="s">
        <v>19159</v>
      </c>
      <c r="M6664" t="s">
        <v>19160</v>
      </c>
      <c r="N6664">
        <v>0.71388888800000005</v>
      </c>
      <c r="O6664">
        <v>0</v>
      </c>
      <c r="P6664">
        <v>112</v>
      </c>
      <c r="Q6664">
        <v>0</v>
      </c>
      <c r="R6664">
        <v>0</v>
      </c>
      <c r="S6664">
        <v>0</v>
      </c>
      <c r="T6664">
        <v>6</v>
      </c>
      <c r="U6664">
        <v>0</v>
      </c>
      <c r="V6664">
        <v>0</v>
      </c>
      <c r="W6664">
        <v>0</v>
      </c>
      <c r="X6664">
        <v>17.848325847047047</v>
      </c>
      <c r="Y6664">
        <v>0</v>
      </c>
      <c r="Z6664">
        <v>0</v>
      </c>
      <c r="AA6664">
        <v>0</v>
      </c>
      <c r="AB6664">
        <v>1.7698615593241498</v>
      </c>
      <c r="AC6664">
        <v>0</v>
      </c>
      <c r="AD6664">
        <v>0</v>
      </c>
      <c r="AE6664">
        <v>19.618187406371195</v>
      </c>
    </row>
    <row r="6665" spans="1:31" x14ac:dyDescent="0.3">
      <c r="A6665">
        <v>2449473</v>
      </c>
      <c r="B6665">
        <v>1</v>
      </c>
      <c r="C6665" t="s">
        <v>81</v>
      </c>
      <c r="D6665" t="s">
        <v>128</v>
      </c>
      <c r="E6665" t="s">
        <v>173</v>
      </c>
      <c r="F6665" t="s">
        <v>19161</v>
      </c>
      <c r="G6665" t="s">
        <v>175</v>
      </c>
      <c r="H6665" t="s">
        <v>144</v>
      </c>
      <c r="I6665" t="s">
        <v>136</v>
      </c>
      <c r="J6665" t="s">
        <v>137</v>
      </c>
      <c r="K6665" t="s">
        <v>138</v>
      </c>
      <c r="L6665" t="s">
        <v>19162</v>
      </c>
      <c r="M6665" t="s">
        <v>19163</v>
      </c>
      <c r="N6665">
        <v>2.6097222219999998</v>
      </c>
      <c r="O6665">
        <v>0</v>
      </c>
      <c r="P6665">
        <v>1</v>
      </c>
      <c r="Q6665">
        <v>0</v>
      </c>
      <c r="R6665">
        <v>0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0.50222927084521929</v>
      </c>
      <c r="Y6665">
        <v>0</v>
      </c>
      <c r="Z6665">
        <v>0</v>
      </c>
      <c r="AA6665">
        <v>0</v>
      </c>
      <c r="AB6665">
        <v>0</v>
      </c>
      <c r="AC6665">
        <v>0</v>
      </c>
      <c r="AD6665">
        <v>0</v>
      </c>
      <c r="AE6665">
        <v>0.50222927084521929</v>
      </c>
    </row>
    <row r="6666" spans="1:31" x14ac:dyDescent="0.3">
      <c r="A6666">
        <v>2450114</v>
      </c>
      <c r="B6666">
        <v>1</v>
      </c>
      <c r="C6666" t="s">
        <v>80</v>
      </c>
      <c r="D6666" t="s">
        <v>96</v>
      </c>
      <c r="E6666" t="s">
        <v>132</v>
      </c>
      <c r="F6666" t="s">
        <v>4440</v>
      </c>
      <c r="G6666" t="s">
        <v>143</v>
      </c>
      <c r="H6666" t="s">
        <v>135</v>
      </c>
      <c r="I6666" t="s">
        <v>136</v>
      </c>
      <c r="J6666" t="s">
        <v>137</v>
      </c>
      <c r="K6666" t="s">
        <v>138</v>
      </c>
      <c r="L6666" t="s">
        <v>19164</v>
      </c>
      <c r="M6666" t="s">
        <v>19165</v>
      </c>
      <c r="N6666">
        <v>4.5055555549999999</v>
      </c>
      <c r="O6666">
        <v>2</v>
      </c>
      <c r="P6666">
        <v>123</v>
      </c>
      <c r="Q6666">
        <v>1</v>
      </c>
      <c r="R6666">
        <v>186</v>
      </c>
      <c r="S6666">
        <v>1</v>
      </c>
      <c r="T6666">
        <v>43</v>
      </c>
      <c r="U6666">
        <v>0</v>
      </c>
      <c r="V6666">
        <v>0</v>
      </c>
      <c r="W6666">
        <v>100.89186717520627</v>
      </c>
      <c r="X6666">
        <v>385.50876949998536</v>
      </c>
      <c r="Y6666">
        <v>8.3973761738330914</v>
      </c>
      <c r="Z6666">
        <v>416.86963994243416</v>
      </c>
      <c r="AA6666">
        <v>114.84813501617275</v>
      </c>
      <c r="AB6666">
        <v>166.94629946117519</v>
      </c>
      <c r="AC6666">
        <v>0</v>
      </c>
      <c r="AD6666">
        <v>0</v>
      </c>
      <c r="AE6666">
        <v>1193.462087268807</v>
      </c>
    </row>
    <row r="6667" spans="1:31" x14ac:dyDescent="0.3">
      <c r="A6667">
        <v>2449450</v>
      </c>
      <c r="B6667">
        <v>1</v>
      </c>
      <c r="C6667" t="s">
        <v>81</v>
      </c>
      <c r="D6667" t="s">
        <v>121</v>
      </c>
      <c r="E6667" t="s">
        <v>182</v>
      </c>
      <c r="F6667" t="s">
        <v>19166</v>
      </c>
      <c r="G6667" t="s">
        <v>219</v>
      </c>
      <c r="H6667" t="s">
        <v>144</v>
      </c>
      <c r="I6667" t="s">
        <v>136</v>
      </c>
      <c r="J6667" t="s">
        <v>3</v>
      </c>
      <c r="K6667" t="s">
        <v>138</v>
      </c>
      <c r="L6667" t="s">
        <v>19167</v>
      </c>
      <c r="M6667" t="s">
        <v>19168</v>
      </c>
      <c r="N6667">
        <v>6.4555555550000001</v>
      </c>
      <c r="O6667">
        <v>0</v>
      </c>
      <c r="P6667">
        <v>47</v>
      </c>
      <c r="Q6667">
        <v>0</v>
      </c>
      <c r="R6667">
        <v>0</v>
      </c>
      <c r="S6667">
        <v>0</v>
      </c>
      <c r="T6667">
        <v>8</v>
      </c>
      <c r="U6667">
        <v>0</v>
      </c>
      <c r="V6667">
        <v>0</v>
      </c>
      <c r="W6667">
        <v>0</v>
      </c>
      <c r="X6667">
        <v>53.596156542536626</v>
      </c>
      <c r="Y6667">
        <v>0</v>
      </c>
      <c r="Z6667">
        <v>0</v>
      </c>
      <c r="AA6667">
        <v>0</v>
      </c>
      <c r="AB6667">
        <v>17.776106090109455</v>
      </c>
      <c r="AC6667">
        <v>0</v>
      </c>
      <c r="AD6667">
        <v>0</v>
      </c>
      <c r="AE6667">
        <v>71.372262632646084</v>
      </c>
    </row>
    <row r="6668" spans="1:31" x14ac:dyDescent="0.3">
      <c r="A6668">
        <v>2449430</v>
      </c>
      <c r="B6668">
        <v>1</v>
      </c>
      <c r="C6668" t="s">
        <v>80</v>
      </c>
      <c r="D6668" t="s">
        <v>96</v>
      </c>
      <c r="E6668" t="s">
        <v>182</v>
      </c>
      <c r="F6668" t="s">
        <v>19169</v>
      </c>
      <c r="G6668" t="s">
        <v>1222</v>
      </c>
      <c r="H6668" t="s">
        <v>144</v>
      </c>
      <c r="I6668" t="s">
        <v>136</v>
      </c>
      <c r="J6668" t="s">
        <v>137</v>
      </c>
      <c r="K6668" t="s">
        <v>138</v>
      </c>
      <c r="L6668" t="s">
        <v>19170</v>
      </c>
      <c r="M6668" t="s">
        <v>19171</v>
      </c>
      <c r="N6668">
        <v>2.4333333330000002</v>
      </c>
      <c r="O6668">
        <v>0</v>
      </c>
      <c r="P6668">
        <v>37</v>
      </c>
      <c r="Q6668">
        <v>0</v>
      </c>
      <c r="R6668">
        <v>0</v>
      </c>
      <c r="S6668">
        <v>0</v>
      </c>
      <c r="T6668">
        <v>1</v>
      </c>
      <c r="U6668">
        <v>0</v>
      </c>
      <c r="V6668">
        <v>0</v>
      </c>
      <c r="W6668">
        <v>0</v>
      </c>
      <c r="X6668">
        <v>14.244409046263895</v>
      </c>
      <c r="Y6668">
        <v>0</v>
      </c>
      <c r="Z6668">
        <v>0</v>
      </c>
      <c r="AA6668">
        <v>0</v>
      </c>
      <c r="AB6668">
        <v>5.3213048892804897</v>
      </c>
      <c r="AC6668">
        <v>0</v>
      </c>
      <c r="AD6668">
        <v>0</v>
      </c>
      <c r="AE6668">
        <v>19.565713935544384</v>
      </c>
    </row>
    <row r="6669" spans="1:31" x14ac:dyDescent="0.3">
      <c r="A6669">
        <v>2449928</v>
      </c>
      <c r="B6669">
        <v>1</v>
      </c>
      <c r="C6669" t="s">
        <v>80</v>
      </c>
      <c r="D6669" t="s">
        <v>108</v>
      </c>
      <c r="E6669" t="s">
        <v>141</v>
      </c>
      <c r="F6669" t="s">
        <v>19172</v>
      </c>
      <c r="G6669" t="s">
        <v>317</v>
      </c>
      <c r="H6669" t="s">
        <v>144</v>
      </c>
      <c r="I6669" t="s">
        <v>136</v>
      </c>
      <c r="J6669" t="s">
        <v>137</v>
      </c>
      <c r="K6669" t="s">
        <v>138</v>
      </c>
      <c r="L6669" t="s">
        <v>19173</v>
      </c>
      <c r="M6669" t="s">
        <v>19174</v>
      </c>
      <c r="N6669">
        <v>2.5074999999999998</v>
      </c>
      <c r="O6669">
        <v>0</v>
      </c>
      <c r="P6669">
        <v>5</v>
      </c>
      <c r="Q6669">
        <v>0</v>
      </c>
      <c r="R6669">
        <v>4</v>
      </c>
      <c r="S6669">
        <v>0</v>
      </c>
      <c r="T6669">
        <v>1</v>
      </c>
      <c r="U6669">
        <v>0</v>
      </c>
      <c r="V6669">
        <v>0</v>
      </c>
      <c r="W6669">
        <v>0</v>
      </c>
      <c r="X6669">
        <v>1.6689379164152853</v>
      </c>
      <c r="Y6669">
        <v>0</v>
      </c>
      <c r="Z6669">
        <v>0.37468507497276515</v>
      </c>
      <c r="AA6669">
        <v>0</v>
      </c>
      <c r="AB6669">
        <v>0.15348875751380242</v>
      </c>
      <c r="AC6669">
        <v>0</v>
      </c>
      <c r="AD6669">
        <v>0</v>
      </c>
      <c r="AE6669">
        <v>2.197111748901853</v>
      </c>
    </row>
    <row r="6670" spans="1:31" x14ac:dyDescent="0.3">
      <c r="A6670">
        <v>2449971</v>
      </c>
      <c r="B6670">
        <v>1</v>
      </c>
      <c r="C6670" t="s">
        <v>80</v>
      </c>
      <c r="D6670" t="s">
        <v>105</v>
      </c>
      <c r="E6670" t="s">
        <v>147</v>
      </c>
      <c r="F6670" t="s">
        <v>19175</v>
      </c>
      <c r="G6670" t="s">
        <v>134</v>
      </c>
      <c r="H6670" t="s">
        <v>135</v>
      </c>
      <c r="I6670" t="s">
        <v>136</v>
      </c>
      <c r="J6670" t="s">
        <v>137</v>
      </c>
      <c r="K6670" t="s">
        <v>138</v>
      </c>
      <c r="L6670" t="s">
        <v>19176</v>
      </c>
      <c r="M6670" t="s">
        <v>19177</v>
      </c>
      <c r="N6670">
        <v>4.3633333329999999</v>
      </c>
      <c r="O6670">
        <v>0</v>
      </c>
      <c r="P6670">
        <v>175</v>
      </c>
      <c r="Q6670">
        <v>0</v>
      </c>
      <c r="R6670">
        <v>0</v>
      </c>
      <c r="S6670">
        <v>0</v>
      </c>
      <c r="T6670">
        <v>12</v>
      </c>
      <c r="U6670">
        <v>0</v>
      </c>
      <c r="V6670">
        <v>0</v>
      </c>
      <c r="W6670">
        <v>0</v>
      </c>
      <c r="X6670">
        <v>306.62451739786593</v>
      </c>
      <c r="Y6670">
        <v>0</v>
      </c>
      <c r="Z6670">
        <v>0</v>
      </c>
      <c r="AA6670">
        <v>0</v>
      </c>
      <c r="AB6670">
        <v>49.156855815223736</v>
      </c>
      <c r="AC6670">
        <v>0</v>
      </c>
      <c r="AD6670">
        <v>0</v>
      </c>
      <c r="AE6670">
        <v>355.78137321308964</v>
      </c>
    </row>
    <row r="6671" spans="1:31" x14ac:dyDescent="0.3">
      <c r="A6671">
        <v>2449948</v>
      </c>
      <c r="B6671">
        <v>1</v>
      </c>
      <c r="C6671" t="s">
        <v>81</v>
      </c>
      <c r="D6671" t="s">
        <v>128</v>
      </c>
      <c r="E6671" t="s">
        <v>169</v>
      </c>
      <c r="F6671" t="s">
        <v>6724</v>
      </c>
      <c r="G6671" t="s">
        <v>149</v>
      </c>
      <c r="H6671" t="s">
        <v>135</v>
      </c>
      <c r="I6671" t="s">
        <v>136</v>
      </c>
      <c r="J6671" t="s">
        <v>137</v>
      </c>
      <c r="K6671" t="s">
        <v>138</v>
      </c>
      <c r="L6671" t="s">
        <v>19178</v>
      </c>
      <c r="M6671" t="s">
        <v>19179</v>
      </c>
      <c r="N6671">
        <v>1.4527777770000001</v>
      </c>
      <c r="O6671">
        <v>0</v>
      </c>
      <c r="P6671">
        <v>987</v>
      </c>
      <c r="Q6671">
        <v>1</v>
      </c>
      <c r="R6671">
        <v>11</v>
      </c>
      <c r="S6671">
        <v>16</v>
      </c>
      <c r="T6671">
        <v>125</v>
      </c>
      <c r="U6671">
        <v>0</v>
      </c>
      <c r="V6671">
        <v>0</v>
      </c>
      <c r="W6671">
        <v>0</v>
      </c>
      <c r="X6671">
        <v>187.04104810828775</v>
      </c>
      <c r="Y6671">
        <v>0.76019611987706259</v>
      </c>
      <c r="Z6671">
        <v>5.3180639752548471</v>
      </c>
      <c r="AA6671">
        <v>148.21599474324142</v>
      </c>
      <c r="AB6671">
        <v>36.318414858782091</v>
      </c>
      <c r="AC6671">
        <v>0</v>
      </c>
      <c r="AD6671">
        <v>0</v>
      </c>
      <c r="AE6671">
        <v>377.65371780544319</v>
      </c>
    </row>
    <row r="6672" spans="1:31" x14ac:dyDescent="0.3">
      <c r="A6672">
        <v>2449407</v>
      </c>
      <c r="B6672">
        <v>1</v>
      </c>
      <c r="C6672" t="s">
        <v>81</v>
      </c>
      <c r="D6672" t="s">
        <v>112</v>
      </c>
      <c r="E6672" t="s">
        <v>141</v>
      </c>
      <c r="F6672" t="s">
        <v>19180</v>
      </c>
      <c r="G6672" t="s">
        <v>156</v>
      </c>
      <c r="H6672" t="s">
        <v>144</v>
      </c>
      <c r="I6672" t="s">
        <v>136</v>
      </c>
      <c r="J6672" t="s">
        <v>137</v>
      </c>
      <c r="K6672" t="s">
        <v>138</v>
      </c>
      <c r="L6672" t="s">
        <v>19181</v>
      </c>
      <c r="M6672" t="s">
        <v>19182</v>
      </c>
      <c r="N6672">
        <v>0.70472222200000001</v>
      </c>
      <c r="O6672">
        <v>0</v>
      </c>
      <c r="P6672">
        <v>0</v>
      </c>
      <c r="Q6672">
        <v>0</v>
      </c>
      <c r="R6672">
        <v>0</v>
      </c>
      <c r="S6672">
        <v>0</v>
      </c>
      <c r="T6672">
        <v>10</v>
      </c>
      <c r="U6672">
        <v>0</v>
      </c>
      <c r="V6672">
        <v>0</v>
      </c>
      <c r="W6672">
        <v>0</v>
      </c>
      <c r="X6672">
        <v>0</v>
      </c>
      <c r="Y6672">
        <v>0</v>
      </c>
      <c r="Z6672">
        <v>0</v>
      </c>
      <c r="AA6672">
        <v>0</v>
      </c>
      <c r="AB6672">
        <v>2.3412709411260506</v>
      </c>
      <c r="AC6672">
        <v>0</v>
      </c>
      <c r="AD6672">
        <v>0</v>
      </c>
      <c r="AE6672">
        <v>2.3412709411260506</v>
      </c>
    </row>
    <row r="6673" spans="1:31" x14ac:dyDescent="0.3">
      <c r="A6673">
        <v>2449550</v>
      </c>
      <c r="B6673">
        <v>1</v>
      </c>
      <c r="C6673" t="s">
        <v>81</v>
      </c>
      <c r="D6673" t="s">
        <v>112</v>
      </c>
      <c r="E6673" t="s">
        <v>141</v>
      </c>
      <c r="F6673" t="s">
        <v>12636</v>
      </c>
      <c r="G6673" t="s">
        <v>156</v>
      </c>
      <c r="H6673" t="s">
        <v>144</v>
      </c>
      <c r="I6673" t="s">
        <v>136</v>
      </c>
      <c r="J6673" t="s">
        <v>137</v>
      </c>
      <c r="K6673" t="s">
        <v>138</v>
      </c>
      <c r="L6673" t="s">
        <v>19183</v>
      </c>
      <c r="M6673" t="s">
        <v>19184</v>
      </c>
      <c r="N6673">
        <v>0.96333333300000001</v>
      </c>
      <c r="O6673">
        <v>0</v>
      </c>
      <c r="P6673">
        <v>9</v>
      </c>
      <c r="Q6673">
        <v>0</v>
      </c>
      <c r="R6673">
        <v>22</v>
      </c>
      <c r="S6673">
        <v>0</v>
      </c>
      <c r="T6673">
        <v>1</v>
      </c>
      <c r="U6673">
        <v>0</v>
      </c>
      <c r="V6673">
        <v>0</v>
      </c>
      <c r="W6673">
        <v>0</v>
      </c>
      <c r="X6673">
        <v>4.0318498463489147</v>
      </c>
      <c r="Y6673">
        <v>0</v>
      </c>
      <c r="Z6673">
        <v>2.4982588706927267</v>
      </c>
      <c r="AA6673">
        <v>0</v>
      </c>
      <c r="AB6673">
        <v>15.735397721126295</v>
      </c>
      <c r="AC6673">
        <v>0</v>
      </c>
      <c r="AD6673">
        <v>0</v>
      </c>
      <c r="AE6673">
        <v>22.265506438167936</v>
      </c>
    </row>
    <row r="6674" spans="1:31" x14ac:dyDescent="0.3">
      <c r="A6674">
        <v>2450177</v>
      </c>
      <c r="B6674">
        <v>1</v>
      </c>
      <c r="C6674" t="s">
        <v>80</v>
      </c>
      <c r="D6674" t="s">
        <v>103</v>
      </c>
      <c r="E6674" t="s">
        <v>173</v>
      </c>
      <c r="F6674" t="s">
        <v>19185</v>
      </c>
      <c r="G6674" t="s">
        <v>175</v>
      </c>
      <c r="H6674" t="s">
        <v>144</v>
      </c>
      <c r="I6674" t="s">
        <v>136</v>
      </c>
      <c r="J6674" t="s">
        <v>137</v>
      </c>
      <c r="K6674" t="s">
        <v>138</v>
      </c>
      <c r="L6674" t="s">
        <v>19186</v>
      </c>
      <c r="M6674" t="s">
        <v>19187</v>
      </c>
      <c r="N6674">
        <v>0.69388888800000004</v>
      </c>
      <c r="O6674">
        <v>0</v>
      </c>
      <c r="P6674">
        <v>0</v>
      </c>
      <c r="Q6674">
        <v>0</v>
      </c>
      <c r="R6674">
        <v>0</v>
      </c>
      <c r="S6674">
        <v>0</v>
      </c>
      <c r="T6674">
        <v>1</v>
      </c>
      <c r="U6674">
        <v>0</v>
      </c>
      <c r="V6674">
        <v>0</v>
      </c>
      <c r="W6674">
        <v>0</v>
      </c>
      <c r="X6674">
        <v>0</v>
      </c>
      <c r="Y6674">
        <v>0</v>
      </c>
      <c r="Z6674">
        <v>0</v>
      </c>
      <c r="AA6674">
        <v>0</v>
      </c>
      <c r="AB6674">
        <v>0.15906930952594076</v>
      </c>
      <c r="AC6674">
        <v>0</v>
      </c>
      <c r="AD6674">
        <v>0</v>
      </c>
      <c r="AE6674">
        <v>0.15906930952594076</v>
      </c>
    </row>
    <row r="6675" spans="1:31" x14ac:dyDescent="0.3">
      <c r="A6675">
        <v>2449885</v>
      </c>
      <c r="B6675">
        <v>1</v>
      </c>
      <c r="C6675" t="s">
        <v>80</v>
      </c>
      <c r="D6675" t="s">
        <v>96</v>
      </c>
      <c r="E6675" t="s">
        <v>147</v>
      </c>
      <c r="F6675" t="s">
        <v>19188</v>
      </c>
      <c r="G6675" t="s">
        <v>193</v>
      </c>
      <c r="H6675" t="s">
        <v>135</v>
      </c>
      <c r="I6675" t="s">
        <v>136</v>
      </c>
      <c r="J6675" t="s">
        <v>137</v>
      </c>
      <c r="K6675" t="s">
        <v>138</v>
      </c>
      <c r="L6675" t="s">
        <v>19189</v>
      </c>
      <c r="M6675" t="s">
        <v>19190</v>
      </c>
      <c r="N6675">
        <v>5.3855555549999998</v>
      </c>
      <c r="O6675">
        <v>0</v>
      </c>
      <c r="P6675">
        <v>6</v>
      </c>
      <c r="Q6675">
        <v>0</v>
      </c>
      <c r="R6675">
        <v>15</v>
      </c>
      <c r="S6675">
        <v>0</v>
      </c>
      <c r="T6675">
        <v>3</v>
      </c>
      <c r="U6675">
        <v>0</v>
      </c>
      <c r="V6675">
        <v>0</v>
      </c>
      <c r="W6675">
        <v>0</v>
      </c>
      <c r="X6675">
        <v>3.9265826245656825</v>
      </c>
      <c r="Y6675">
        <v>0</v>
      </c>
      <c r="Z6675">
        <v>54.137665717908909</v>
      </c>
      <c r="AA6675">
        <v>0</v>
      </c>
      <c r="AB6675">
        <v>1.5101059429695534</v>
      </c>
      <c r="AC6675">
        <v>0</v>
      </c>
      <c r="AD6675">
        <v>0</v>
      </c>
      <c r="AE6675">
        <v>59.574354285444144</v>
      </c>
    </row>
    <row r="6676" spans="1:31" x14ac:dyDescent="0.3">
      <c r="A6676">
        <v>2450134</v>
      </c>
      <c r="B6676">
        <v>1</v>
      </c>
      <c r="C6676" t="s">
        <v>80</v>
      </c>
      <c r="D6676" t="s">
        <v>104</v>
      </c>
      <c r="E6676" t="s">
        <v>141</v>
      </c>
      <c r="F6676" t="s">
        <v>19191</v>
      </c>
      <c r="G6676" t="s">
        <v>1552</v>
      </c>
      <c r="H6676" t="s">
        <v>144</v>
      </c>
      <c r="I6676" t="s">
        <v>136</v>
      </c>
      <c r="J6676" t="s">
        <v>137</v>
      </c>
      <c r="K6676" t="s">
        <v>138</v>
      </c>
      <c r="L6676" t="s">
        <v>19192</v>
      </c>
      <c r="M6676" t="s">
        <v>19193</v>
      </c>
      <c r="N6676">
        <v>5.1622222219999996</v>
      </c>
      <c r="O6676">
        <v>0</v>
      </c>
      <c r="P6676">
        <v>4</v>
      </c>
      <c r="Q6676">
        <v>0</v>
      </c>
      <c r="R6676">
        <v>0</v>
      </c>
      <c r="S6676">
        <v>0</v>
      </c>
      <c r="T6676">
        <v>0</v>
      </c>
      <c r="U6676">
        <v>0</v>
      </c>
      <c r="V6676">
        <v>0</v>
      </c>
      <c r="W6676">
        <v>0</v>
      </c>
      <c r="X6676">
        <v>11.011627626662554</v>
      </c>
      <c r="Y6676">
        <v>0</v>
      </c>
      <c r="Z6676">
        <v>0</v>
      </c>
      <c r="AA6676">
        <v>0</v>
      </c>
      <c r="AB6676">
        <v>0</v>
      </c>
      <c r="AC6676">
        <v>0</v>
      </c>
      <c r="AD6676">
        <v>0</v>
      </c>
      <c r="AE6676">
        <v>11.011627626662554</v>
      </c>
    </row>
    <row r="6677" spans="1:31" x14ac:dyDescent="0.3">
      <c r="A6677">
        <v>2449493</v>
      </c>
      <c r="B6677">
        <v>1</v>
      </c>
      <c r="C6677" t="s">
        <v>80</v>
      </c>
      <c r="D6677" t="s">
        <v>100</v>
      </c>
      <c r="E6677" t="s">
        <v>159</v>
      </c>
      <c r="F6677" t="s">
        <v>19194</v>
      </c>
      <c r="G6677" t="s">
        <v>143</v>
      </c>
      <c r="H6677" t="s">
        <v>144</v>
      </c>
      <c r="I6677" t="s">
        <v>136</v>
      </c>
      <c r="J6677" t="s">
        <v>137</v>
      </c>
      <c r="K6677" t="s">
        <v>138</v>
      </c>
      <c r="L6677" t="s">
        <v>19195</v>
      </c>
      <c r="M6677" t="s">
        <v>19196</v>
      </c>
      <c r="N6677">
        <v>0.55666666600000003</v>
      </c>
      <c r="O6677">
        <v>0</v>
      </c>
      <c r="P6677">
        <v>57</v>
      </c>
      <c r="Q6677">
        <v>0</v>
      </c>
      <c r="R6677">
        <v>1</v>
      </c>
      <c r="S6677">
        <v>0</v>
      </c>
      <c r="T6677">
        <v>9</v>
      </c>
      <c r="U6677">
        <v>0</v>
      </c>
      <c r="V6677">
        <v>0</v>
      </c>
      <c r="W6677">
        <v>0</v>
      </c>
      <c r="X6677">
        <v>12.170079372279707</v>
      </c>
      <c r="Y6677">
        <v>0</v>
      </c>
      <c r="Z6677">
        <v>6.2749264446638461E-2</v>
      </c>
      <c r="AA6677">
        <v>0</v>
      </c>
      <c r="AB6677">
        <v>13.188244315891012</v>
      </c>
      <c r="AC6677">
        <v>0</v>
      </c>
      <c r="AD6677">
        <v>0</v>
      </c>
      <c r="AE6677">
        <v>25.421072952617358</v>
      </c>
    </row>
    <row r="6678" spans="1:31" x14ac:dyDescent="0.3">
      <c r="A6678">
        <v>2450034</v>
      </c>
      <c r="B6678">
        <v>1</v>
      </c>
      <c r="C6678" t="s">
        <v>80</v>
      </c>
      <c r="D6678" t="s">
        <v>84</v>
      </c>
      <c r="E6678" t="s">
        <v>141</v>
      </c>
      <c r="F6678" t="s">
        <v>19197</v>
      </c>
      <c r="G6678" t="s">
        <v>156</v>
      </c>
      <c r="H6678" t="s">
        <v>144</v>
      </c>
      <c r="I6678" t="s">
        <v>136</v>
      </c>
      <c r="J6678" t="s">
        <v>137</v>
      </c>
      <c r="K6678" t="s">
        <v>138</v>
      </c>
      <c r="L6678" t="s">
        <v>19198</v>
      </c>
      <c r="M6678" t="s">
        <v>19199</v>
      </c>
      <c r="N6678">
        <v>1.6841666660000001</v>
      </c>
      <c r="O6678">
        <v>0</v>
      </c>
      <c r="P6678">
        <v>82</v>
      </c>
      <c r="Q6678">
        <v>0</v>
      </c>
      <c r="R6678">
        <v>0</v>
      </c>
      <c r="S6678">
        <v>0</v>
      </c>
      <c r="T6678">
        <v>5</v>
      </c>
      <c r="U6678">
        <v>0</v>
      </c>
      <c r="V6678">
        <v>0</v>
      </c>
      <c r="W6678">
        <v>0</v>
      </c>
      <c r="X6678">
        <v>33.532876705999016</v>
      </c>
      <c r="Y6678">
        <v>0</v>
      </c>
      <c r="Z6678">
        <v>0</v>
      </c>
      <c r="AA6678">
        <v>0</v>
      </c>
      <c r="AB6678">
        <v>9.6515251125428723</v>
      </c>
      <c r="AC6678">
        <v>0</v>
      </c>
      <c r="AD6678">
        <v>0</v>
      </c>
      <c r="AE6678">
        <v>43.184401818541886</v>
      </c>
    </row>
    <row r="6679" spans="1:31" x14ac:dyDescent="0.3">
      <c r="A6679">
        <v>2449605</v>
      </c>
      <c r="B6679">
        <v>1</v>
      </c>
      <c r="C6679" t="s">
        <v>80</v>
      </c>
      <c r="D6679" t="s">
        <v>91</v>
      </c>
      <c r="E6679" t="s">
        <v>132</v>
      </c>
      <c r="F6679" t="s">
        <v>19200</v>
      </c>
      <c r="G6679" t="s">
        <v>149</v>
      </c>
      <c r="H6679" t="s">
        <v>135</v>
      </c>
      <c r="I6679" t="s">
        <v>136</v>
      </c>
      <c r="J6679" t="s">
        <v>137</v>
      </c>
      <c r="K6679" t="s">
        <v>138</v>
      </c>
      <c r="L6679" t="s">
        <v>19201</v>
      </c>
      <c r="M6679" t="s">
        <v>19202</v>
      </c>
      <c r="N6679">
        <v>0.59083333299999996</v>
      </c>
      <c r="O6679">
        <v>3</v>
      </c>
      <c r="P6679">
        <v>12</v>
      </c>
      <c r="Q6679">
        <v>14</v>
      </c>
      <c r="R6679">
        <v>18</v>
      </c>
      <c r="S6679">
        <v>3</v>
      </c>
      <c r="T6679">
        <v>61</v>
      </c>
      <c r="U6679">
        <v>1</v>
      </c>
      <c r="V6679">
        <v>0</v>
      </c>
      <c r="W6679">
        <v>0.717837527651771</v>
      </c>
      <c r="X6679">
        <v>1.3861862911881737</v>
      </c>
      <c r="Y6679">
        <v>2.0598847922205024</v>
      </c>
      <c r="Z6679">
        <v>1.2137131391138039</v>
      </c>
      <c r="AA6679">
        <v>3.4247635813200299</v>
      </c>
      <c r="AB6679">
        <v>53.306655044593697</v>
      </c>
      <c r="AC6679">
        <v>19.875665590913467</v>
      </c>
      <c r="AD6679">
        <v>0</v>
      </c>
      <c r="AE6679">
        <v>81.984705967001446</v>
      </c>
    </row>
    <row r="6680" spans="1:31" x14ac:dyDescent="0.3">
      <c r="A6680">
        <v>2449559</v>
      </c>
      <c r="B6680">
        <v>1</v>
      </c>
      <c r="C6680" t="s">
        <v>80</v>
      </c>
      <c r="D6680" t="s">
        <v>85</v>
      </c>
      <c r="E6680" t="s">
        <v>159</v>
      </c>
      <c r="F6680" t="s">
        <v>19203</v>
      </c>
      <c r="G6680" t="s">
        <v>143</v>
      </c>
      <c r="H6680" t="s">
        <v>144</v>
      </c>
      <c r="I6680" t="s">
        <v>136</v>
      </c>
      <c r="J6680" t="s">
        <v>137</v>
      </c>
      <c r="K6680" t="s">
        <v>138</v>
      </c>
      <c r="L6680" t="s">
        <v>19204</v>
      </c>
      <c r="M6680" t="s">
        <v>19205</v>
      </c>
      <c r="N6680">
        <v>1.5575000000000001</v>
      </c>
      <c r="O6680">
        <v>0</v>
      </c>
      <c r="P6680">
        <v>868</v>
      </c>
      <c r="Q6680">
        <v>0</v>
      </c>
      <c r="R6680">
        <v>0</v>
      </c>
      <c r="S6680">
        <v>0</v>
      </c>
      <c r="T6680">
        <v>98</v>
      </c>
      <c r="U6680">
        <v>0</v>
      </c>
      <c r="V6680">
        <v>2</v>
      </c>
      <c r="W6680">
        <v>0</v>
      </c>
      <c r="X6680">
        <v>471.90324506705849</v>
      </c>
      <c r="Y6680">
        <v>0</v>
      </c>
      <c r="Z6680">
        <v>0</v>
      </c>
      <c r="AA6680">
        <v>0</v>
      </c>
      <c r="AB6680">
        <v>141.98094731756743</v>
      </c>
      <c r="AC6680">
        <v>0</v>
      </c>
      <c r="AD6680">
        <v>51.257559279242372</v>
      </c>
      <c r="AE6680">
        <v>665.14175166386838</v>
      </c>
    </row>
    <row r="6681" spans="1:31" x14ac:dyDescent="0.3">
      <c r="A6681">
        <v>2449436</v>
      </c>
      <c r="B6681">
        <v>1</v>
      </c>
      <c r="C6681" t="s">
        <v>81</v>
      </c>
      <c r="D6681" t="s">
        <v>120</v>
      </c>
      <c r="E6681" t="s">
        <v>147</v>
      </c>
      <c r="F6681" t="s">
        <v>19206</v>
      </c>
      <c r="G6681" t="s">
        <v>353</v>
      </c>
      <c r="H6681" t="s">
        <v>135</v>
      </c>
      <c r="I6681" t="s">
        <v>136</v>
      </c>
      <c r="J6681" t="s">
        <v>137</v>
      </c>
      <c r="K6681" t="s">
        <v>138</v>
      </c>
      <c r="L6681" t="s">
        <v>19207</v>
      </c>
      <c r="M6681" t="s">
        <v>19208</v>
      </c>
      <c r="N6681">
        <v>0.86611111100000004</v>
      </c>
      <c r="O6681">
        <v>0</v>
      </c>
      <c r="P6681">
        <v>124</v>
      </c>
      <c r="Q6681">
        <v>2</v>
      </c>
      <c r="R6681">
        <v>12</v>
      </c>
      <c r="S6681">
        <v>0</v>
      </c>
      <c r="T6681">
        <v>13</v>
      </c>
      <c r="U6681">
        <v>0</v>
      </c>
      <c r="V6681">
        <v>0</v>
      </c>
      <c r="W6681">
        <v>0</v>
      </c>
      <c r="X6681">
        <v>17.233903723572809</v>
      </c>
      <c r="Y6681">
        <v>3.8012298262848079</v>
      </c>
      <c r="Z6681">
        <v>0.49209585122314448</v>
      </c>
      <c r="AA6681">
        <v>0</v>
      </c>
      <c r="AB6681">
        <v>1.4024496796491328</v>
      </c>
      <c r="AC6681">
        <v>0</v>
      </c>
      <c r="AD6681">
        <v>0</v>
      </c>
      <c r="AE6681">
        <v>22.929679080729894</v>
      </c>
    </row>
    <row r="6682" spans="1:31" x14ac:dyDescent="0.3">
      <c r="A6682">
        <v>2450146</v>
      </c>
      <c r="B6682">
        <v>1</v>
      </c>
      <c r="C6682" t="s">
        <v>80</v>
      </c>
      <c r="D6682" t="s">
        <v>106</v>
      </c>
      <c r="E6682" t="s">
        <v>169</v>
      </c>
      <c r="F6682" t="s">
        <v>1731</v>
      </c>
      <c r="G6682" t="s">
        <v>595</v>
      </c>
      <c r="H6682" t="s">
        <v>135</v>
      </c>
      <c r="I6682" t="s">
        <v>136</v>
      </c>
      <c r="J6682" t="s">
        <v>137</v>
      </c>
      <c r="K6682" t="s">
        <v>138</v>
      </c>
      <c r="L6682" t="s">
        <v>19209</v>
      </c>
      <c r="M6682" t="s">
        <v>19210</v>
      </c>
      <c r="N6682">
        <v>0.53249999999999997</v>
      </c>
      <c r="O6682">
        <v>0</v>
      </c>
      <c r="P6682">
        <v>5706</v>
      </c>
      <c r="Q6682">
        <v>0</v>
      </c>
      <c r="R6682">
        <v>19</v>
      </c>
      <c r="S6682">
        <v>2</v>
      </c>
      <c r="T6682">
        <v>847</v>
      </c>
      <c r="U6682">
        <v>0</v>
      </c>
      <c r="V6682">
        <v>6</v>
      </c>
      <c r="W6682">
        <v>0</v>
      </c>
      <c r="X6682">
        <v>695.49997066408912</v>
      </c>
      <c r="Y6682">
        <v>0</v>
      </c>
      <c r="Z6682">
        <v>1.4982640960670486</v>
      </c>
      <c r="AA6682">
        <v>4.2848502925669463</v>
      </c>
      <c r="AB6682">
        <v>220.19027976635294</v>
      </c>
      <c r="AC6682">
        <v>0</v>
      </c>
      <c r="AD6682">
        <v>15.297375857624246</v>
      </c>
      <c r="AE6682">
        <v>936.77074067670037</v>
      </c>
    </row>
    <row r="6683" spans="1:31" x14ac:dyDescent="0.3">
      <c r="A6683">
        <v>2449751</v>
      </c>
      <c r="B6683">
        <v>1</v>
      </c>
      <c r="C6683" t="s">
        <v>80</v>
      </c>
      <c r="D6683" t="s">
        <v>84</v>
      </c>
      <c r="E6683" t="s">
        <v>147</v>
      </c>
      <c r="F6683" t="s">
        <v>19211</v>
      </c>
      <c r="G6683" t="s">
        <v>528</v>
      </c>
      <c r="H6683" t="s">
        <v>135</v>
      </c>
      <c r="I6683" t="s">
        <v>136</v>
      </c>
      <c r="J6683" t="s">
        <v>137</v>
      </c>
      <c r="K6683" t="s">
        <v>138</v>
      </c>
      <c r="L6683" t="s">
        <v>19212</v>
      </c>
      <c r="M6683" t="s">
        <v>19213</v>
      </c>
      <c r="N6683">
        <v>0.62472222200000005</v>
      </c>
      <c r="O6683">
        <v>0</v>
      </c>
      <c r="P6683">
        <v>403</v>
      </c>
      <c r="Q6683">
        <v>0</v>
      </c>
      <c r="R6683">
        <v>0</v>
      </c>
      <c r="S6683">
        <v>0</v>
      </c>
      <c r="T6683">
        <v>31</v>
      </c>
      <c r="U6683">
        <v>0</v>
      </c>
      <c r="V6683">
        <v>1</v>
      </c>
      <c r="W6683">
        <v>0</v>
      </c>
      <c r="X6683">
        <v>70.046998588457626</v>
      </c>
      <c r="Y6683">
        <v>0</v>
      </c>
      <c r="Z6683">
        <v>0</v>
      </c>
      <c r="AA6683">
        <v>0</v>
      </c>
      <c r="AB6683">
        <v>62.464351535365196</v>
      </c>
      <c r="AC6683">
        <v>0</v>
      </c>
      <c r="AD6683">
        <v>81.157209265589458</v>
      </c>
      <c r="AE6683">
        <v>213.66855938941228</v>
      </c>
    </row>
    <row r="6684" spans="1:31" x14ac:dyDescent="0.3">
      <c r="A6684">
        <v>2449705</v>
      </c>
      <c r="B6684">
        <v>1</v>
      </c>
      <c r="C6684" t="s">
        <v>81</v>
      </c>
      <c r="D6684" t="s">
        <v>118</v>
      </c>
      <c r="E6684" t="s">
        <v>147</v>
      </c>
      <c r="F6684" t="s">
        <v>19214</v>
      </c>
      <c r="G6684" t="s">
        <v>134</v>
      </c>
      <c r="H6684" t="s">
        <v>135</v>
      </c>
      <c r="I6684" t="s">
        <v>136</v>
      </c>
      <c r="J6684" t="s">
        <v>137</v>
      </c>
      <c r="K6684" t="s">
        <v>138</v>
      </c>
      <c r="L6684" t="s">
        <v>19215</v>
      </c>
      <c r="M6684" t="s">
        <v>19216</v>
      </c>
      <c r="N6684">
        <v>0.46722222200000002</v>
      </c>
      <c r="O6684">
        <v>0</v>
      </c>
      <c r="P6684">
        <v>0</v>
      </c>
      <c r="Q6684">
        <v>2</v>
      </c>
      <c r="R6684">
        <v>2</v>
      </c>
      <c r="S6684">
        <v>1</v>
      </c>
      <c r="T6684">
        <v>1</v>
      </c>
      <c r="U6684">
        <v>0</v>
      </c>
      <c r="V6684">
        <v>0</v>
      </c>
      <c r="W6684">
        <v>0</v>
      </c>
      <c r="X6684">
        <v>0</v>
      </c>
      <c r="Y6684">
        <v>3.3677984372103804</v>
      </c>
      <c r="Z6684">
        <v>1.4017048078375571</v>
      </c>
      <c r="AA6684">
        <v>0.2064054447431275</v>
      </c>
      <c r="AB6684">
        <v>0.9835244069236686</v>
      </c>
      <c r="AC6684">
        <v>0</v>
      </c>
      <c r="AD6684">
        <v>0</v>
      </c>
      <c r="AE6684">
        <v>5.9594330967147346</v>
      </c>
    </row>
    <row r="6685" spans="1:31" x14ac:dyDescent="0.3">
      <c r="A6685">
        <v>2449622</v>
      </c>
      <c r="B6685">
        <v>1</v>
      </c>
      <c r="C6685" t="s">
        <v>81</v>
      </c>
      <c r="D6685" t="s">
        <v>127</v>
      </c>
      <c r="E6685" t="s">
        <v>159</v>
      </c>
      <c r="F6685" t="s">
        <v>19217</v>
      </c>
      <c r="G6685" t="s">
        <v>725</v>
      </c>
      <c r="H6685" t="s">
        <v>144</v>
      </c>
      <c r="I6685" t="s">
        <v>136</v>
      </c>
      <c r="J6685" t="s">
        <v>137</v>
      </c>
      <c r="K6685" t="s">
        <v>138</v>
      </c>
      <c r="L6685" t="s">
        <v>19218</v>
      </c>
      <c r="M6685" t="s">
        <v>19219</v>
      </c>
      <c r="N6685">
        <v>1.6302777770000001</v>
      </c>
      <c r="O6685">
        <v>0</v>
      </c>
      <c r="P6685">
        <v>9</v>
      </c>
      <c r="Q6685">
        <v>0</v>
      </c>
      <c r="R6685">
        <v>10</v>
      </c>
      <c r="S6685">
        <v>0</v>
      </c>
      <c r="T6685">
        <v>0</v>
      </c>
      <c r="U6685">
        <v>0</v>
      </c>
      <c r="V6685">
        <v>0</v>
      </c>
      <c r="W6685">
        <v>0</v>
      </c>
      <c r="X6685">
        <v>1.550328604241711</v>
      </c>
      <c r="Y6685">
        <v>0</v>
      </c>
      <c r="Z6685">
        <v>8.2160489978617068</v>
      </c>
      <c r="AA6685">
        <v>0</v>
      </c>
      <c r="AB6685">
        <v>0</v>
      </c>
      <c r="AC6685">
        <v>0</v>
      </c>
      <c r="AD6685">
        <v>0</v>
      </c>
      <c r="AE6685">
        <v>9.7663776021034181</v>
      </c>
    </row>
    <row r="6686" spans="1:31" x14ac:dyDescent="0.3">
      <c r="A6686">
        <v>2449668</v>
      </c>
      <c r="B6686">
        <v>1</v>
      </c>
      <c r="C6686" t="s">
        <v>80</v>
      </c>
      <c r="D6686" t="s">
        <v>94</v>
      </c>
      <c r="E6686" t="s">
        <v>159</v>
      </c>
      <c r="F6686" t="s">
        <v>1421</v>
      </c>
      <c r="G6686" t="s">
        <v>410</v>
      </c>
      <c r="H6686" t="s">
        <v>144</v>
      </c>
      <c r="I6686" t="s">
        <v>136</v>
      </c>
      <c r="J6686" t="s">
        <v>137</v>
      </c>
      <c r="K6686" t="s">
        <v>138</v>
      </c>
      <c r="L6686" t="s">
        <v>19220</v>
      </c>
      <c r="M6686" t="s">
        <v>19221</v>
      </c>
      <c r="N6686">
        <v>0.95750000000000002</v>
      </c>
      <c r="O6686">
        <v>0</v>
      </c>
      <c r="P6686">
        <v>216</v>
      </c>
      <c r="Q6686">
        <v>0</v>
      </c>
      <c r="R6686">
        <v>0</v>
      </c>
      <c r="S6686">
        <v>0</v>
      </c>
      <c r="T6686">
        <v>15</v>
      </c>
      <c r="U6686">
        <v>0</v>
      </c>
      <c r="V6686">
        <v>0</v>
      </c>
      <c r="W6686">
        <v>0</v>
      </c>
      <c r="X6686">
        <v>66.2866074644908</v>
      </c>
      <c r="Y6686">
        <v>0</v>
      </c>
      <c r="Z6686">
        <v>0</v>
      </c>
      <c r="AA6686">
        <v>0</v>
      </c>
      <c r="AB6686">
        <v>14.521332382087019</v>
      </c>
      <c r="AC6686">
        <v>0</v>
      </c>
      <c r="AD6686">
        <v>0</v>
      </c>
      <c r="AE6686">
        <v>80.807939846577824</v>
      </c>
    </row>
    <row r="6687" spans="1:31" x14ac:dyDescent="0.3">
      <c r="A6687">
        <v>2450060</v>
      </c>
      <c r="B6687">
        <v>1</v>
      </c>
      <c r="C6687" t="s">
        <v>81</v>
      </c>
      <c r="D6687" t="s">
        <v>118</v>
      </c>
      <c r="E6687" t="s">
        <v>284</v>
      </c>
      <c r="F6687" t="s">
        <v>938</v>
      </c>
      <c r="G6687" t="s">
        <v>149</v>
      </c>
      <c r="H6687" t="s">
        <v>135</v>
      </c>
      <c r="I6687" t="s">
        <v>136</v>
      </c>
      <c r="J6687" t="s">
        <v>137</v>
      </c>
      <c r="K6687" t="s">
        <v>138</v>
      </c>
      <c r="L6687" t="s">
        <v>19222</v>
      </c>
      <c r="M6687" t="s">
        <v>19223</v>
      </c>
      <c r="N6687">
        <v>4.5916666660000001</v>
      </c>
      <c r="O6687">
        <v>7</v>
      </c>
      <c r="P6687">
        <v>1125</v>
      </c>
      <c r="Q6687">
        <v>195</v>
      </c>
      <c r="R6687">
        <v>83</v>
      </c>
      <c r="S6687">
        <v>42</v>
      </c>
      <c r="T6687">
        <v>98</v>
      </c>
      <c r="U6687">
        <v>0</v>
      </c>
      <c r="V6687">
        <v>0</v>
      </c>
      <c r="W6687">
        <v>9.1621651288338555</v>
      </c>
      <c r="X6687">
        <v>870.0083536141675</v>
      </c>
      <c r="Y6687">
        <v>1124.616495111301</v>
      </c>
      <c r="Z6687">
        <v>92.006519715456065</v>
      </c>
      <c r="AA6687">
        <v>440.46610772678116</v>
      </c>
      <c r="AB6687">
        <v>172.91627259785324</v>
      </c>
      <c r="AC6687">
        <v>0</v>
      </c>
      <c r="AD6687">
        <v>0</v>
      </c>
      <c r="AE6687">
        <v>2709.1759138943926</v>
      </c>
    </row>
    <row r="6688" spans="1:31" x14ac:dyDescent="0.3">
      <c r="A6688">
        <v>2449565</v>
      </c>
      <c r="B6688">
        <v>1</v>
      </c>
      <c r="C6688" t="s">
        <v>81</v>
      </c>
      <c r="D6688" t="s">
        <v>118</v>
      </c>
      <c r="E6688" t="s">
        <v>132</v>
      </c>
      <c r="F6688" t="s">
        <v>3707</v>
      </c>
      <c r="G6688" t="s">
        <v>149</v>
      </c>
      <c r="H6688" t="s">
        <v>135</v>
      </c>
      <c r="I6688" t="s">
        <v>136</v>
      </c>
      <c r="J6688" t="s">
        <v>137</v>
      </c>
      <c r="K6688" t="s">
        <v>138</v>
      </c>
      <c r="L6688" t="s">
        <v>19224</v>
      </c>
      <c r="M6688" t="s">
        <v>19225</v>
      </c>
      <c r="N6688">
        <v>0.450833333</v>
      </c>
      <c r="O6688">
        <v>0</v>
      </c>
      <c r="P6688">
        <v>326</v>
      </c>
      <c r="Q6688">
        <v>16</v>
      </c>
      <c r="R6688">
        <v>62</v>
      </c>
      <c r="S6688">
        <v>5</v>
      </c>
      <c r="T6688">
        <v>29</v>
      </c>
      <c r="U6688">
        <v>0</v>
      </c>
      <c r="V6688">
        <v>0</v>
      </c>
      <c r="W6688">
        <v>0</v>
      </c>
      <c r="X6688">
        <v>15.140978528916774</v>
      </c>
      <c r="Y6688">
        <v>4.547573817753924</v>
      </c>
      <c r="Z6688">
        <v>1.9649424560741671</v>
      </c>
      <c r="AA6688">
        <v>4.4596169590378247</v>
      </c>
      <c r="AB6688">
        <v>3.3466563770828217</v>
      </c>
      <c r="AC6688">
        <v>0</v>
      </c>
      <c r="AD6688">
        <v>0</v>
      </c>
      <c r="AE6688">
        <v>29.45976813886551</v>
      </c>
    </row>
    <row r="6689" spans="1:31" x14ac:dyDescent="0.3">
      <c r="A6689">
        <v>2450186</v>
      </c>
      <c r="B6689">
        <v>1</v>
      </c>
      <c r="C6689" t="s">
        <v>80</v>
      </c>
      <c r="D6689" t="s">
        <v>100</v>
      </c>
      <c r="E6689" t="s">
        <v>173</v>
      </c>
      <c r="F6689" t="s">
        <v>19226</v>
      </c>
      <c r="G6689" t="s">
        <v>175</v>
      </c>
      <c r="H6689" t="s">
        <v>144</v>
      </c>
      <c r="I6689" t="s">
        <v>136</v>
      </c>
      <c r="J6689" t="s">
        <v>137</v>
      </c>
      <c r="K6689" t="s">
        <v>138</v>
      </c>
      <c r="L6689" t="s">
        <v>19227</v>
      </c>
      <c r="M6689" t="s">
        <v>19228</v>
      </c>
      <c r="N6689">
        <v>2.7747222219999998</v>
      </c>
      <c r="O6689">
        <v>0</v>
      </c>
      <c r="P6689">
        <v>1</v>
      </c>
      <c r="Q6689">
        <v>0</v>
      </c>
      <c r="R6689">
        <v>0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5.3870457350647424E-2</v>
      </c>
      <c r="Y6689">
        <v>0</v>
      </c>
      <c r="Z6689">
        <v>0</v>
      </c>
      <c r="AA6689">
        <v>0</v>
      </c>
      <c r="AB6689">
        <v>0</v>
      </c>
      <c r="AC6689">
        <v>0</v>
      </c>
      <c r="AD6689">
        <v>0</v>
      </c>
      <c r="AE6689">
        <v>5.3870457350647424E-2</v>
      </c>
    </row>
    <row r="6690" spans="1:31" x14ac:dyDescent="0.3">
      <c r="A6690">
        <v>2450043</v>
      </c>
      <c r="B6690">
        <v>1</v>
      </c>
      <c r="C6690" t="s">
        <v>80</v>
      </c>
      <c r="D6690" t="s">
        <v>85</v>
      </c>
      <c r="E6690" t="s">
        <v>173</v>
      </c>
      <c r="F6690" t="s">
        <v>19229</v>
      </c>
      <c r="G6690" t="s">
        <v>175</v>
      </c>
      <c r="H6690" t="s">
        <v>144</v>
      </c>
      <c r="I6690" t="s">
        <v>136</v>
      </c>
      <c r="J6690" t="s">
        <v>137</v>
      </c>
      <c r="K6690" t="s">
        <v>138</v>
      </c>
      <c r="L6690" t="s">
        <v>19230</v>
      </c>
      <c r="M6690" t="s">
        <v>19231</v>
      </c>
      <c r="N6690">
        <v>2.5474999999999999</v>
      </c>
      <c r="O6690">
        <v>0</v>
      </c>
      <c r="P6690">
        <v>10</v>
      </c>
      <c r="Q6690">
        <v>0</v>
      </c>
      <c r="R6690">
        <v>0</v>
      </c>
      <c r="S6690">
        <v>0</v>
      </c>
      <c r="T6690">
        <v>0</v>
      </c>
      <c r="U6690">
        <v>0</v>
      </c>
      <c r="V6690">
        <v>0</v>
      </c>
      <c r="W6690">
        <v>0</v>
      </c>
      <c r="X6690">
        <v>8.1514112519191535</v>
      </c>
      <c r="Y6690">
        <v>0</v>
      </c>
      <c r="Z6690">
        <v>0</v>
      </c>
      <c r="AA6690">
        <v>0</v>
      </c>
      <c r="AB6690">
        <v>0</v>
      </c>
      <c r="AC6690">
        <v>0</v>
      </c>
      <c r="AD6690">
        <v>0</v>
      </c>
      <c r="AE6690">
        <v>8.1514112519191535</v>
      </c>
    </row>
    <row r="6691" spans="1:31" x14ac:dyDescent="0.3">
      <c r="A6691">
        <v>2449808</v>
      </c>
      <c r="B6691">
        <v>1</v>
      </c>
      <c r="C6691" t="s">
        <v>81</v>
      </c>
      <c r="D6691" t="s">
        <v>119</v>
      </c>
      <c r="E6691" t="s">
        <v>159</v>
      </c>
      <c r="F6691" t="s">
        <v>19232</v>
      </c>
      <c r="G6691" t="s">
        <v>725</v>
      </c>
      <c r="H6691" t="s">
        <v>144</v>
      </c>
      <c r="I6691" t="s">
        <v>136</v>
      </c>
      <c r="J6691" t="s">
        <v>137</v>
      </c>
      <c r="K6691" t="s">
        <v>138</v>
      </c>
      <c r="L6691" t="s">
        <v>19233</v>
      </c>
      <c r="M6691" t="s">
        <v>19234</v>
      </c>
      <c r="N6691">
        <v>2.0013888880000001</v>
      </c>
      <c r="O6691">
        <v>0</v>
      </c>
      <c r="P6691">
        <v>132</v>
      </c>
      <c r="Q6691">
        <v>0</v>
      </c>
      <c r="R6691">
        <v>8</v>
      </c>
      <c r="S6691">
        <v>0</v>
      </c>
      <c r="T6691">
        <v>4</v>
      </c>
      <c r="U6691">
        <v>0</v>
      </c>
      <c r="V6691">
        <v>0</v>
      </c>
      <c r="W6691">
        <v>0</v>
      </c>
      <c r="X6691">
        <v>46.677834886124288</v>
      </c>
      <c r="Y6691">
        <v>0</v>
      </c>
      <c r="Z6691">
        <v>1.1299748275284818</v>
      </c>
      <c r="AA6691">
        <v>0</v>
      </c>
      <c r="AB6691">
        <v>3.7547300398412031</v>
      </c>
      <c r="AC6691">
        <v>0</v>
      </c>
      <c r="AD6691">
        <v>0</v>
      </c>
      <c r="AE6691">
        <v>51.562539753493972</v>
      </c>
    </row>
    <row r="6692" spans="1:31" x14ac:dyDescent="0.3">
      <c r="A6692">
        <v>2449476</v>
      </c>
      <c r="B6692">
        <v>1</v>
      </c>
      <c r="C6692" t="s">
        <v>80</v>
      </c>
      <c r="D6692" t="s">
        <v>83</v>
      </c>
      <c r="E6692" t="s">
        <v>141</v>
      </c>
      <c r="F6692" t="s">
        <v>3650</v>
      </c>
      <c r="G6692" t="s">
        <v>156</v>
      </c>
      <c r="H6692" t="s">
        <v>144</v>
      </c>
      <c r="I6692" t="s">
        <v>136</v>
      </c>
      <c r="J6692" t="s">
        <v>137</v>
      </c>
      <c r="K6692" t="s">
        <v>138</v>
      </c>
      <c r="L6692" t="s">
        <v>19235</v>
      </c>
      <c r="M6692" t="s">
        <v>19236</v>
      </c>
      <c r="N6692">
        <v>1.890833333</v>
      </c>
      <c r="O6692">
        <v>0</v>
      </c>
      <c r="P6692">
        <v>18</v>
      </c>
      <c r="Q6692">
        <v>0</v>
      </c>
      <c r="R6692">
        <v>3</v>
      </c>
      <c r="S6692">
        <v>0</v>
      </c>
      <c r="T6692">
        <v>5</v>
      </c>
      <c r="U6692">
        <v>0</v>
      </c>
      <c r="V6692">
        <v>0</v>
      </c>
      <c r="W6692">
        <v>0</v>
      </c>
      <c r="X6692">
        <v>22.002042275846151</v>
      </c>
      <c r="Y6692">
        <v>0</v>
      </c>
      <c r="Z6692">
        <v>0.43726951683374438</v>
      </c>
      <c r="AA6692">
        <v>0</v>
      </c>
      <c r="AB6692">
        <v>5.3837934531111795</v>
      </c>
      <c r="AC6692">
        <v>0</v>
      </c>
      <c r="AD6692">
        <v>0</v>
      </c>
      <c r="AE6692">
        <v>27.823105245791076</v>
      </c>
    </row>
    <row r="6693" spans="1:31" x14ac:dyDescent="0.3">
      <c r="A6693">
        <v>2449831</v>
      </c>
      <c r="B6693">
        <v>1</v>
      </c>
      <c r="C6693" t="s">
        <v>81</v>
      </c>
      <c r="D6693" t="s">
        <v>119</v>
      </c>
      <c r="E6693" t="s">
        <v>141</v>
      </c>
      <c r="F6693" t="s">
        <v>19237</v>
      </c>
      <c r="G6693" t="s">
        <v>156</v>
      </c>
      <c r="H6693" t="s">
        <v>144</v>
      </c>
      <c r="I6693" t="s">
        <v>136</v>
      </c>
      <c r="J6693" t="s">
        <v>137</v>
      </c>
      <c r="K6693" t="s">
        <v>138</v>
      </c>
      <c r="L6693" t="s">
        <v>19238</v>
      </c>
      <c r="M6693" t="s">
        <v>19239</v>
      </c>
      <c r="N6693">
        <v>0.62111111100000005</v>
      </c>
      <c r="O6693">
        <v>0</v>
      </c>
      <c r="P6693">
        <v>9</v>
      </c>
      <c r="Q6693">
        <v>0</v>
      </c>
      <c r="R6693">
        <v>7</v>
      </c>
      <c r="S6693">
        <v>0</v>
      </c>
      <c r="T6693">
        <v>0</v>
      </c>
      <c r="U6693">
        <v>0</v>
      </c>
      <c r="V6693">
        <v>0</v>
      </c>
      <c r="W6693">
        <v>0</v>
      </c>
      <c r="X6693">
        <v>0.43377717281879746</v>
      </c>
      <c r="Y6693">
        <v>0</v>
      </c>
      <c r="Z6693">
        <v>0.12257323467564778</v>
      </c>
      <c r="AA6693">
        <v>0</v>
      </c>
      <c r="AB6693">
        <v>0</v>
      </c>
      <c r="AC6693">
        <v>0</v>
      </c>
      <c r="AD6693">
        <v>0</v>
      </c>
      <c r="AE6693">
        <v>0.5563504074944452</v>
      </c>
    </row>
    <row r="6694" spans="1:31" x14ac:dyDescent="0.3">
      <c r="A6694">
        <v>2449353</v>
      </c>
      <c r="B6694">
        <v>1</v>
      </c>
      <c r="C6694" t="s">
        <v>80</v>
      </c>
      <c r="D6694" t="s">
        <v>110</v>
      </c>
      <c r="E6694" t="s">
        <v>173</v>
      </c>
      <c r="F6694" t="s">
        <v>19240</v>
      </c>
      <c r="G6694" t="s">
        <v>461</v>
      </c>
      <c r="H6694" t="s">
        <v>144</v>
      </c>
      <c r="I6694" t="s">
        <v>136</v>
      </c>
      <c r="J6694" t="s">
        <v>137</v>
      </c>
      <c r="K6694" t="s">
        <v>138</v>
      </c>
      <c r="L6694" t="s">
        <v>19241</v>
      </c>
      <c r="M6694" t="s">
        <v>19242</v>
      </c>
      <c r="N6694">
        <v>3.5605555550000001</v>
      </c>
      <c r="O6694">
        <v>0</v>
      </c>
      <c r="P6694">
        <v>3</v>
      </c>
      <c r="Q6694">
        <v>0</v>
      </c>
      <c r="R6694">
        <v>0</v>
      </c>
      <c r="S6694">
        <v>0</v>
      </c>
      <c r="T6694">
        <v>0</v>
      </c>
      <c r="U6694">
        <v>0</v>
      </c>
      <c r="V6694">
        <v>0</v>
      </c>
      <c r="W6694">
        <v>0</v>
      </c>
      <c r="X6694">
        <v>2.2543264121431958</v>
      </c>
      <c r="Y6694">
        <v>0</v>
      </c>
      <c r="Z6694">
        <v>0</v>
      </c>
      <c r="AA6694">
        <v>0</v>
      </c>
      <c r="AB6694">
        <v>0</v>
      </c>
      <c r="AC6694">
        <v>0</v>
      </c>
      <c r="AD6694">
        <v>0</v>
      </c>
      <c r="AE6694">
        <v>2.2543264121431958</v>
      </c>
    </row>
    <row r="6695" spans="1:31" x14ac:dyDescent="0.3">
      <c r="A6695">
        <v>2449502</v>
      </c>
      <c r="B6695">
        <v>1</v>
      </c>
      <c r="C6695" t="s">
        <v>80</v>
      </c>
      <c r="D6695" t="s">
        <v>97</v>
      </c>
      <c r="E6695" t="s">
        <v>141</v>
      </c>
      <c r="F6695" t="s">
        <v>1600</v>
      </c>
      <c r="G6695" t="s">
        <v>156</v>
      </c>
      <c r="H6695" t="s">
        <v>144</v>
      </c>
      <c r="I6695" t="s">
        <v>136</v>
      </c>
      <c r="J6695" t="s">
        <v>137</v>
      </c>
      <c r="K6695" t="s">
        <v>138</v>
      </c>
      <c r="L6695" t="s">
        <v>19243</v>
      </c>
      <c r="M6695" t="s">
        <v>19244</v>
      </c>
      <c r="N6695">
        <v>1.122222222</v>
      </c>
      <c r="O6695">
        <v>0</v>
      </c>
      <c r="P6695">
        <v>74</v>
      </c>
      <c r="Q6695">
        <v>0</v>
      </c>
      <c r="R6695">
        <v>6</v>
      </c>
      <c r="S6695">
        <v>0</v>
      </c>
      <c r="T6695">
        <v>6</v>
      </c>
      <c r="U6695">
        <v>0</v>
      </c>
      <c r="V6695">
        <v>0</v>
      </c>
      <c r="W6695">
        <v>0</v>
      </c>
      <c r="X6695">
        <v>57.349532776869161</v>
      </c>
      <c r="Y6695">
        <v>0</v>
      </c>
      <c r="Z6695">
        <v>5.3906792119745202</v>
      </c>
      <c r="AA6695">
        <v>0</v>
      </c>
      <c r="AB6695">
        <v>18.341814254330167</v>
      </c>
      <c r="AC6695">
        <v>0</v>
      </c>
      <c r="AD6695">
        <v>0</v>
      </c>
      <c r="AE6695">
        <v>81.082026243173857</v>
      </c>
    </row>
    <row r="6696" spans="1:31" x14ac:dyDescent="0.3">
      <c r="A6696">
        <v>2450166</v>
      </c>
      <c r="B6696">
        <v>1</v>
      </c>
      <c r="C6696" t="s">
        <v>81</v>
      </c>
      <c r="D6696" t="s">
        <v>119</v>
      </c>
      <c r="E6696" t="s">
        <v>159</v>
      </c>
      <c r="F6696" t="s">
        <v>19245</v>
      </c>
      <c r="G6696" t="s">
        <v>725</v>
      </c>
      <c r="H6696" t="s">
        <v>144</v>
      </c>
      <c r="I6696" t="s">
        <v>136</v>
      </c>
      <c r="J6696" t="s">
        <v>137</v>
      </c>
      <c r="K6696" t="s">
        <v>138</v>
      </c>
      <c r="L6696" t="s">
        <v>19246</v>
      </c>
      <c r="M6696" t="s">
        <v>19247</v>
      </c>
      <c r="N6696">
        <v>3.023055555</v>
      </c>
      <c r="O6696">
        <v>0</v>
      </c>
      <c r="P6696">
        <v>38</v>
      </c>
      <c r="Q6696">
        <v>0</v>
      </c>
      <c r="R6696">
        <v>9</v>
      </c>
      <c r="S6696">
        <v>0</v>
      </c>
      <c r="T6696">
        <v>0</v>
      </c>
      <c r="U6696">
        <v>0</v>
      </c>
      <c r="V6696">
        <v>0</v>
      </c>
      <c r="W6696">
        <v>0</v>
      </c>
      <c r="X6696">
        <v>5.4223323583052165</v>
      </c>
      <c r="Y6696">
        <v>0</v>
      </c>
      <c r="Z6696">
        <v>3.8196670243339246</v>
      </c>
      <c r="AA6696">
        <v>0</v>
      </c>
      <c r="AB6696">
        <v>0</v>
      </c>
      <c r="AC6696">
        <v>0</v>
      </c>
      <c r="AD6696">
        <v>0</v>
      </c>
      <c r="AE6696">
        <v>9.2419993826391416</v>
      </c>
    </row>
    <row r="6697" spans="1:31" x14ac:dyDescent="0.3">
      <c r="A6697">
        <v>2449333</v>
      </c>
      <c r="B6697">
        <v>1</v>
      </c>
      <c r="C6697" t="s">
        <v>80</v>
      </c>
      <c r="D6697" t="s">
        <v>94</v>
      </c>
      <c r="E6697" t="s">
        <v>284</v>
      </c>
      <c r="F6697" t="s">
        <v>19248</v>
      </c>
      <c r="G6697" t="s">
        <v>381</v>
      </c>
      <c r="H6697" t="s">
        <v>135</v>
      </c>
      <c r="I6697" t="s">
        <v>136</v>
      </c>
      <c r="J6697" t="s">
        <v>137</v>
      </c>
      <c r="K6697" t="s">
        <v>162</v>
      </c>
      <c r="L6697" t="s">
        <v>19249</v>
      </c>
      <c r="M6697" t="s">
        <v>19250</v>
      </c>
      <c r="N6697">
        <v>0.21555555500000001</v>
      </c>
      <c r="O6697">
        <v>10</v>
      </c>
      <c r="P6697">
        <v>33210</v>
      </c>
      <c r="Q6697">
        <v>200</v>
      </c>
      <c r="R6697">
        <v>1800</v>
      </c>
      <c r="S6697">
        <v>87</v>
      </c>
      <c r="T6697">
        <v>5689</v>
      </c>
      <c r="U6697">
        <v>26</v>
      </c>
      <c r="V6697">
        <v>11</v>
      </c>
      <c r="W6697">
        <v>0.54153975584411629</v>
      </c>
      <c r="X6697">
        <v>1602.5216512692814</v>
      </c>
      <c r="Y6697">
        <v>212.29112499462084</v>
      </c>
      <c r="Z6697">
        <v>89.097220849969673</v>
      </c>
      <c r="AA6697">
        <v>220.7056279677395</v>
      </c>
      <c r="AB6697">
        <v>664.39082892457827</v>
      </c>
      <c r="AC6697">
        <v>336.26638512344198</v>
      </c>
      <c r="AD6697">
        <v>23.521817354458832</v>
      </c>
      <c r="AE6697">
        <v>3149.3361962399349</v>
      </c>
    </row>
    <row r="6698" spans="1:31" x14ac:dyDescent="0.3">
      <c r="A6698">
        <v>2449433</v>
      </c>
      <c r="B6698">
        <v>1</v>
      </c>
      <c r="C6698" t="s">
        <v>80</v>
      </c>
      <c r="D6698" t="s">
        <v>100</v>
      </c>
      <c r="E6698" t="s">
        <v>159</v>
      </c>
      <c r="F6698" t="s">
        <v>19251</v>
      </c>
      <c r="G6698" t="s">
        <v>143</v>
      </c>
      <c r="H6698" t="s">
        <v>144</v>
      </c>
      <c r="I6698" t="s">
        <v>136</v>
      </c>
      <c r="J6698" t="s">
        <v>137</v>
      </c>
      <c r="K6698" t="s">
        <v>138</v>
      </c>
      <c r="L6698" t="s">
        <v>19252</v>
      </c>
      <c r="M6698" t="s">
        <v>19253</v>
      </c>
      <c r="N6698">
        <v>0.343888888</v>
      </c>
      <c r="O6698">
        <v>0</v>
      </c>
      <c r="P6698">
        <v>137</v>
      </c>
      <c r="Q6698">
        <v>0</v>
      </c>
      <c r="R6698">
        <v>4</v>
      </c>
      <c r="S6698">
        <v>0</v>
      </c>
      <c r="T6698">
        <v>19</v>
      </c>
      <c r="U6698">
        <v>0</v>
      </c>
      <c r="V6698">
        <v>1</v>
      </c>
      <c r="W6698">
        <v>0</v>
      </c>
      <c r="X6698">
        <v>13.295897655014029</v>
      </c>
      <c r="Y6698">
        <v>0</v>
      </c>
      <c r="Z6698">
        <v>0.1222958307855678</v>
      </c>
      <c r="AA6698">
        <v>0</v>
      </c>
      <c r="AB6698">
        <v>8.5730364756624446</v>
      </c>
      <c r="AC6698">
        <v>0</v>
      </c>
      <c r="AD6698">
        <v>2.6217230815325294</v>
      </c>
      <c r="AE6698">
        <v>24.612953042994569</v>
      </c>
    </row>
    <row r="6699" spans="1:31" x14ac:dyDescent="0.3">
      <c r="A6699">
        <v>2450037</v>
      </c>
      <c r="B6699">
        <v>1</v>
      </c>
      <c r="C6699" t="s">
        <v>80</v>
      </c>
      <c r="D6699" t="s">
        <v>109</v>
      </c>
      <c r="E6699" t="s">
        <v>141</v>
      </c>
      <c r="F6699" t="s">
        <v>19254</v>
      </c>
      <c r="G6699" t="s">
        <v>156</v>
      </c>
      <c r="H6699" t="s">
        <v>144</v>
      </c>
      <c r="I6699" t="s">
        <v>136</v>
      </c>
      <c r="J6699" t="s">
        <v>137</v>
      </c>
      <c r="K6699" t="s">
        <v>138</v>
      </c>
      <c r="L6699" t="s">
        <v>19255</v>
      </c>
      <c r="M6699" t="s">
        <v>19256</v>
      </c>
      <c r="N6699">
        <v>1.7738888880000001</v>
      </c>
      <c r="O6699">
        <v>0</v>
      </c>
      <c r="P6699">
        <v>19</v>
      </c>
      <c r="Q6699">
        <v>0</v>
      </c>
      <c r="R6699">
        <v>0</v>
      </c>
      <c r="S6699">
        <v>0</v>
      </c>
      <c r="T6699">
        <v>1</v>
      </c>
      <c r="U6699">
        <v>0</v>
      </c>
      <c r="V6699">
        <v>0</v>
      </c>
      <c r="W6699">
        <v>0</v>
      </c>
      <c r="X6699">
        <v>2.0269326516532487</v>
      </c>
      <c r="Y6699">
        <v>0</v>
      </c>
      <c r="Z6699">
        <v>0</v>
      </c>
      <c r="AA6699">
        <v>0</v>
      </c>
      <c r="AB6699">
        <v>4.6466412257717839E-2</v>
      </c>
      <c r="AC6699">
        <v>0</v>
      </c>
      <c r="AD6699">
        <v>0</v>
      </c>
      <c r="AE6699">
        <v>2.0733990639109665</v>
      </c>
    </row>
    <row r="6700" spans="1:31" x14ac:dyDescent="0.3">
      <c r="A6700">
        <v>2449894</v>
      </c>
      <c r="B6700">
        <v>1</v>
      </c>
      <c r="C6700" t="s">
        <v>80</v>
      </c>
      <c r="D6700" t="s">
        <v>88</v>
      </c>
      <c r="E6700" t="s">
        <v>147</v>
      </c>
      <c r="F6700" t="s">
        <v>19257</v>
      </c>
      <c r="G6700" t="s">
        <v>149</v>
      </c>
      <c r="H6700" t="s">
        <v>135</v>
      </c>
      <c r="I6700" t="s">
        <v>136</v>
      </c>
      <c r="J6700" t="s">
        <v>137</v>
      </c>
      <c r="K6700" t="s">
        <v>138</v>
      </c>
      <c r="L6700" t="s">
        <v>19258</v>
      </c>
      <c r="M6700" t="s">
        <v>19259</v>
      </c>
      <c r="N6700">
        <v>1.616666666</v>
      </c>
      <c r="O6700">
        <v>1</v>
      </c>
      <c r="P6700">
        <v>726</v>
      </c>
      <c r="Q6700">
        <v>0</v>
      </c>
      <c r="R6700">
        <v>0</v>
      </c>
      <c r="S6700">
        <v>14</v>
      </c>
      <c r="T6700">
        <v>134</v>
      </c>
      <c r="U6700">
        <v>5</v>
      </c>
      <c r="V6700">
        <v>1</v>
      </c>
      <c r="W6700">
        <v>29.988231745013355</v>
      </c>
      <c r="X6700">
        <v>634.9706129713112</v>
      </c>
      <c r="Y6700">
        <v>0</v>
      </c>
      <c r="Z6700">
        <v>0</v>
      </c>
      <c r="AA6700">
        <v>536.43842357750373</v>
      </c>
      <c r="AB6700">
        <v>376.72953663827866</v>
      </c>
      <c r="AC6700">
        <v>122.21240499483146</v>
      </c>
      <c r="AD6700">
        <v>7.8120861825081285</v>
      </c>
      <c r="AE6700">
        <v>1708.1512961094468</v>
      </c>
    </row>
    <row r="6701" spans="1:31" x14ac:dyDescent="0.3">
      <c r="A6701">
        <v>2449645</v>
      </c>
      <c r="B6701">
        <v>1</v>
      </c>
      <c r="C6701" t="s">
        <v>80</v>
      </c>
      <c r="D6701" t="s">
        <v>82</v>
      </c>
      <c r="E6701" t="s">
        <v>173</v>
      </c>
      <c r="F6701" t="s">
        <v>19260</v>
      </c>
      <c r="G6701" t="s">
        <v>175</v>
      </c>
      <c r="H6701" t="s">
        <v>144</v>
      </c>
      <c r="I6701" t="s">
        <v>136</v>
      </c>
      <c r="J6701" t="s">
        <v>137</v>
      </c>
      <c r="K6701" t="s">
        <v>138</v>
      </c>
      <c r="L6701" t="s">
        <v>19261</v>
      </c>
      <c r="M6701" t="s">
        <v>19262</v>
      </c>
      <c r="N6701">
        <v>3.3777777769999999</v>
      </c>
      <c r="O6701">
        <v>0</v>
      </c>
      <c r="P6701">
        <v>4</v>
      </c>
      <c r="Q6701">
        <v>0</v>
      </c>
      <c r="R6701">
        <v>0</v>
      </c>
      <c r="S6701">
        <v>0</v>
      </c>
      <c r="T6701">
        <v>0</v>
      </c>
      <c r="U6701">
        <v>0</v>
      </c>
      <c r="V6701">
        <v>0</v>
      </c>
      <c r="W6701">
        <v>0</v>
      </c>
      <c r="X6701">
        <v>5.5747987983434752</v>
      </c>
      <c r="Y6701">
        <v>0</v>
      </c>
      <c r="Z6701">
        <v>0</v>
      </c>
      <c r="AA6701">
        <v>0</v>
      </c>
      <c r="AB6701">
        <v>0</v>
      </c>
      <c r="AC6701">
        <v>0</v>
      </c>
      <c r="AD6701">
        <v>0</v>
      </c>
      <c r="AE6701">
        <v>5.5747987983434752</v>
      </c>
    </row>
    <row r="6702" spans="1:31" x14ac:dyDescent="0.3">
      <c r="A6702">
        <v>2449788</v>
      </c>
      <c r="B6702">
        <v>1</v>
      </c>
      <c r="C6702" t="s">
        <v>80</v>
      </c>
      <c r="D6702" t="s">
        <v>93</v>
      </c>
      <c r="E6702" t="s">
        <v>159</v>
      </c>
      <c r="F6702" t="s">
        <v>19263</v>
      </c>
      <c r="G6702" t="s">
        <v>725</v>
      </c>
      <c r="H6702" t="s">
        <v>144</v>
      </c>
      <c r="I6702" t="s">
        <v>136</v>
      </c>
      <c r="J6702" t="s">
        <v>137</v>
      </c>
      <c r="K6702" t="s">
        <v>138</v>
      </c>
      <c r="L6702" t="s">
        <v>19264</v>
      </c>
      <c r="M6702" t="s">
        <v>19265</v>
      </c>
      <c r="N6702">
        <v>4.6752777769999998</v>
      </c>
      <c r="O6702">
        <v>0</v>
      </c>
      <c r="P6702">
        <v>17</v>
      </c>
      <c r="Q6702">
        <v>0</v>
      </c>
      <c r="R6702">
        <v>0</v>
      </c>
      <c r="S6702">
        <v>0</v>
      </c>
      <c r="T6702">
        <v>2</v>
      </c>
      <c r="U6702">
        <v>0</v>
      </c>
      <c r="V6702">
        <v>0</v>
      </c>
      <c r="W6702">
        <v>0</v>
      </c>
      <c r="X6702">
        <v>19.243883676017095</v>
      </c>
      <c r="Y6702">
        <v>0</v>
      </c>
      <c r="Z6702">
        <v>0</v>
      </c>
      <c r="AA6702">
        <v>0</v>
      </c>
      <c r="AB6702">
        <v>7.1485592982461483</v>
      </c>
      <c r="AC6702">
        <v>0</v>
      </c>
      <c r="AD6702">
        <v>0</v>
      </c>
      <c r="AE6702">
        <v>26.392442974263243</v>
      </c>
    </row>
    <row r="6703" spans="1:31" x14ac:dyDescent="0.3">
      <c r="A6703">
        <v>2449771</v>
      </c>
      <c r="B6703">
        <v>1</v>
      </c>
      <c r="C6703" t="s">
        <v>80</v>
      </c>
      <c r="D6703" t="s">
        <v>100</v>
      </c>
      <c r="E6703" t="s">
        <v>169</v>
      </c>
      <c r="F6703" t="s">
        <v>4036</v>
      </c>
      <c r="G6703" t="s">
        <v>149</v>
      </c>
      <c r="H6703" t="s">
        <v>135</v>
      </c>
      <c r="I6703" t="s">
        <v>136</v>
      </c>
      <c r="J6703" t="s">
        <v>137</v>
      </c>
      <c r="K6703" t="s">
        <v>138</v>
      </c>
      <c r="L6703" t="s">
        <v>19266</v>
      </c>
      <c r="M6703" t="s">
        <v>19267</v>
      </c>
      <c r="N6703">
        <v>0.68222222200000004</v>
      </c>
      <c r="O6703">
        <v>5</v>
      </c>
      <c r="P6703">
        <v>1584</v>
      </c>
      <c r="Q6703">
        <v>34</v>
      </c>
      <c r="R6703">
        <v>331</v>
      </c>
      <c r="S6703">
        <v>19</v>
      </c>
      <c r="T6703">
        <v>277</v>
      </c>
      <c r="U6703">
        <v>0</v>
      </c>
      <c r="V6703">
        <v>0</v>
      </c>
      <c r="W6703">
        <v>12.554747479674161</v>
      </c>
      <c r="X6703">
        <v>258.56905055329742</v>
      </c>
      <c r="Y6703">
        <v>74.100525924647556</v>
      </c>
      <c r="Z6703">
        <v>81.277134282328689</v>
      </c>
      <c r="AA6703">
        <v>57.459325662158889</v>
      </c>
      <c r="AB6703">
        <v>156.33522623489719</v>
      </c>
      <c r="AC6703">
        <v>0</v>
      </c>
      <c r="AD6703">
        <v>0</v>
      </c>
      <c r="AE6703">
        <v>640.29601013700392</v>
      </c>
    </row>
    <row r="6704" spans="1:31" x14ac:dyDescent="0.3">
      <c r="A6704">
        <v>2449439</v>
      </c>
      <c r="B6704">
        <v>1</v>
      </c>
      <c r="C6704" t="s">
        <v>80</v>
      </c>
      <c r="D6704" t="s">
        <v>105</v>
      </c>
      <c r="E6704" t="s">
        <v>132</v>
      </c>
      <c r="F6704" t="s">
        <v>4118</v>
      </c>
      <c r="G6704" t="s">
        <v>149</v>
      </c>
      <c r="H6704" t="s">
        <v>135</v>
      </c>
      <c r="I6704" t="s">
        <v>136</v>
      </c>
      <c r="J6704" t="s">
        <v>137</v>
      </c>
      <c r="K6704" t="s">
        <v>138</v>
      </c>
      <c r="L6704" t="s">
        <v>19268</v>
      </c>
      <c r="M6704" t="s">
        <v>19269</v>
      </c>
      <c r="N6704">
        <v>0.58222222199999996</v>
      </c>
      <c r="O6704">
        <v>0</v>
      </c>
      <c r="P6704">
        <v>4562</v>
      </c>
      <c r="Q6704">
        <v>0</v>
      </c>
      <c r="R6704">
        <v>0</v>
      </c>
      <c r="S6704">
        <v>1</v>
      </c>
      <c r="T6704">
        <v>362</v>
      </c>
      <c r="U6704">
        <v>0</v>
      </c>
      <c r="V6704">
        <v>1</v>
      </c>
      <c r="W6704">
        <v>0</v>
      </c>
      <c r="X6704">
        <v>897.36714631609573</v>
      </c>
      <c r="Y6704">
        <v>0</v>
      </c>
      <c r="Z6704">
        <v>0</v>
      </c>
      <c r="AA6704">
        <v>5.0784881628814649</v>
      </c>
      <c r="AB6704">
        <v>301.45928123260632</v>
      </c>
      <c r="AC6704">
        <v>0</v>
      </c>
      <c r="AD6704">
        <v>0</v>
      </c>
      <c r="AE6704">
        <v>1203.9049157115835</v>
      </c>
    </row>
    <row r="6705" spans="1:31" x14ac:dyDescent="0.3">
      <c r="A6705">
        <v>2450080</v>
      </c>
      <c r="B6705">
        <v>1</v>
      </c>
      <c r="C6705" t="s">
        <v>80</v>
      </c>
      <c r="D6705" t="s">
        <v>105</v>
      </c>
      <c r="E6705" t="s">
        <v>182</v>
      </c>
      <c r="F6705" t="s">
        <v>19270</v>
      </c>
      <c r="G6705" t="s">
        <v>599</v>
      </c>
      <c r="H6705" t="s">
        <v>144</v>
      </c>
      <c r="I6705" t="s">
        <v>136</v>
      </c>
      <c r="J6705" t="s">
        <v>137</v>
      </c>
      <c r="K6705" t="s">
        <v>138</v>
      </c>
      <c r="L6705" t="s">
        <v>19271</v>
      </c>
      <c r="M6705" t="s">
        <v>19272</v>
      </c>
      <c r="N6705">
        <v>2.437777777</v>
      </c>
      <c r="O6705">
        <v>0</v>
      </c>
      <c r="P6705">
        <v>60</v>
      </c>
      <c r="Q6705">
        <v>0</v>
      </c>
      <c r="R6705">
        <v>0</v>
      </c>
      <c r="S6705">
        <v>0</v>
      </c>
      <c r="T6705">
        <v>7</v>
      </c>
      <c r="U6705">
        <v>0</v>
      </c>
      <c r="V6705">
        <v>0</v>
      </c>
      <c r="W6705">
        <v>0</v>
      </c>
      <c r="X6705">
        <v>46.662670399622833</v>
      </c>
      <c r="Y6705">
        <v>0</v>
      </c>
      <c r="Z6705">
        <v>0</v>
      </c>
      <c r="AA6705">
        <v>0</v>
      </c>
      <c r="AB6705">
        <v>13.936427214256501</v>
      </c>
      <c r="AC6705">
        <v>0</v>
      </c>
      <c r="AD6705">
        <v>0</v>
      </c>
      <c r="AE6705">
        <v>60.599097613879337</v>
      </c>
    </row>
    <row r="6706" spans="1:31" x14ac:dyDescent="0.3">
      <c r="A6706">
        <v>2450126</v>
      </c>
      <c r="B6706">
        <v>1</v>
      </c>
      <c r="C6706" t="s">
        <v>80</v>
      </c>
      <c r="D6706" t="s">
        <v>102</v>
      </c>
      <c r="E6706" t="s">
        <v>147</v>
      </c>
      <c r="F6706" t="s">
        <v>19273</v>
      </c>
      <c r="G6706" t="s">
        <v>149</v>
      </c>
      <c r="H6706" t="s">
        <v>135</v>
      </c>
      <c r="I6706" t="s">
        <v>660</v>
      </c>
      <c r="J6706" t="s">
        <v>137</v>
      </c>
      <c r="K6706" t="s">
        <v>138</v>
      </c>
      <c r="L6706" t="s">
        <v>19274</v>
      </c>
      <c r="M6706" t="s">
        <v>19275</v>
      </c>
      <c r="N6706">
        <v>3.0555555000000002E-2</v>
      </c>
      <c r="O6706">
        <v>1</v>
      </c>
      <c r="P6706">
        <v>811</v>
      </c>
      <c r="Q6706">
        <v>1</v>
      </c>
      <c r="R6706">
        <v>13</v>
      </c>
      <c r="S6706">
        <v>2</v>
      </c>
      <c r="T6706">
        <v>58</v>
      </c>
      <c r="U6706">
        <v>0</v>
      </c>
      <c r="V6706">
        <v>0</v>
      </c>
      <c r="W6706">
        <v>1.2530572034818504E-2</v>
      </c>
      <c r="X6706">
        <v>3.267874003793295</v>
      </c>
      <c r="Y6706">
        <v>0</v>
      </c>
      <c r="Z6706">
        <v>2.7495113709220916E-2</v>
      </c>
      <c r="AA6706">
        <v>0.38540532226469609</v>
      </c>
      <c r="AB6706">
        <v>0.85762566156445486</v>
      </c>
      <c r="AC6706">
        <v>0</v>
      </c>
      <c r="AD6706">
        <v>0</v>
      </c>
      <c r="AE6706">
        <v>4.5509306733664854</v>
      </c>
    </row>
    <row r="6707" spans="1:31" x14ac:dyDescent="0.3">
      <c r="A6707">
        <v>2449794</v>
      </c>
      <c r="B6707">
        <v>1</v>
      </c>
      <c r="C6707" t="s">
        <v>80</v>
      </c>
      <c r="D6707" t="s">
        <v>92</v>
      </c>
      <c r="E6707" t="s">
        <v>173</v>
      </c>
      <c r="F6707" t="s">
        <v>19276</v>
      </c>
      <c r="G6707" t="s">
        <v>175</v>
      </c>
      <c r="H6707" t="s">
        <v>144</v>
      </c>
      <c r="I6707" t="s">
        <v>136</v>
      </c>
      <c r="J6707" t="s">
        <v>137</v>
      </c>
      <c r="K6707" t="s">
        <v>138</v>
      </c>
      <c r="L6707" t="s">
        <v>19277</v>
      </c>
      <c r="M6707" t="s">
        <v>19278</v>
      </c>
      <c r="N6707">
        <v>2.795833333</v>
      </c>
      <c r="O6707">
        <v>0</v>
      </c>
      <c r="P6707">
        <v>1</v>
      </c>
      <c r="Q6707">
        <v>0</v>
      </c>
      <c r="R6707">
        <v>0</v>
      </c>
      <c r="S6707">
        <v>0</v>
      </c>
      <c r="T6707">
        <v>0</v>
      </c>
      <c r="U6707">
        <v>0</v>
      </c>
      <c r="V6707">
        <v>0</v>
      </c>
      <c r="W6707">
        <v>0</v>
      </c>
      <c r="X6707">
        <v>8.3420815381800677E-3</v>
      </c>
      <c r="Y6707">
        <v>0</v>
      </c>
      <c r="Z6707">
        <v>0</v>
      </c>
      <c r="AA6707">
        <v>0</v>
      </c>
      <c r="AB6707">
        <v>0</v>
      </c>
      <c r="AC6707">
        <v>0</v>
      </c>
      <c r="AD6707">
        <v>0</v>
      </c>
      <c r="AE6707">
        <v>8.3420815381800677E-3</v>
      </c>
    </row>
    <row r="6708" spans="1:31" x14ac:dyDescent="0.3">
      <c r="A6708">
        <v>2449602</v>
      </c>
      <c r="B6708">
        <v>1</v>
      </c>
      <c r="C6708" t="s">
        <v>80</v>
      </c>
      <c r="D6708" t="s">
        <v>82</v>
      </c>
      <c r="E6708" t="s">
        <v>159</v>
      </c>
      <c r="F6708" t="s">
        <v>19279</v>
      </c>
      <c r="G6708" t="s">
        <v>143</v>
      </c>
      <c r="H6708" t="s">
        <v>144</v>
      </c>
      <c r="I6708" t="s">
        <v>136</v>
      </c>
      <c r="J6708" t="s">
        <v>137</v>
      </c>
      <c r="K6708" t="s">
        <v>138</v>
      </c>
      <c r="L6708" t="s">
        <v>19280</v>
      </c>
      <c r="M6708" t="s">
        <v>19281</v>
      </c>
      <c r="N6708">
        <v>0.43888888799999998</v>
      </c>
      <c r="O6708">
        <v>0</v>
      </c>
      <c r="P6708">
        <v>6</v>
      </c>
      <c r="Q6708">
        <v>0</v>
      </c>
      <c r="R6708">
        <v>0</v>
      </c>
      <c r="S6708">
        <v>0</v>
      </c>
      <c r="T6708">
        <v>88</v>
      </c>
      <c r="U6708">
        <v>0</v>
      </c>
      <c r="V6708">
        <v>1</v>
      </c>
      <c r="W6708">
        <v>0</v>
      </c>
      <c r="X6708">
        <v>1.152618923423264</v>
      </c>
      <c r="Y6708">
        <v>0</v>
      </c>
      <c r="Z6708">
        <v>0</v>
      </c>
      <c r="AA6708">
        <v>0</v>
      </c>
      <c r="AB6708">
        <v>90.539580715387714</v>
      </c>
      <c r="AC6708">
        <v>0</v>
      </c>
      <c r="AD6708">
        <v>2.7836860929329696</v>
      </c>
      <c r="AE6708">
        <v>94.475885731743944</v>
      </c>
    </row>
    <row r="6709" spans="1:31" x14ac:dyDescent="0.3">
      <c r="A6709">
        <v>2449725</v>
      </c>
      <c r="B6709">
        <v>1</v>
      </c>
      <c r="C6709" t="s">
        <v>80</v>
      </c>
      <c r="D6709" t="s">
        <v>96</v>
      </c>
      <c r="E6709" t="s">
        <v>182</v>
      </c>
      <c r="F6709" t="s">
        <v>19282</v>
      </c>
      <c r="G6709" t="s">
        <v>410</v>
      </c>
      <c r="H6709" t="s">
        <v>144</v>
      </c>
      <c r="I6709" t="s">
        <v>136</v>
      </c>
      <c r="J6709" t="s">
        <v>137</v>
      </c>
      <c r="K6709" t="s">
        <v>138</v>
      </c>
      <c r="L6709" t="s">
        <v>19283</v>
      </c>
      <c r="M6709" t="s">
        <v>19284</v>
      </c>
      <c r="N6709">
        <v>9.1483333330000001</v>
      </c>
      <c r="O6709">
        <v>0</v>
      </c>
      <c r="P6709">
        <v>13</v>
      </c>
      <c r="Q6709">
        <v>0</v>
      </c>
      <c r="R6709">
        <v>0</v>
      </c>
      <c r="S6709">
        <v>0</v>
      </c>
      <c r="T6709">
        <v>9</v>
      </c>
      <c r="U6709">
        <v>0</v>
      </c>
      <c r="V6709">
        <v>0</v>
      </c>
      <c r="W6709">
        <v>0</v>
      </c>
      <c r="X6709">
        <v>56.879205917723304</v>
      </c>
      <c r="Y6709">
        <v>0</v>
      </c>
      <c r="Z6709">
        <v>0</v>
      </c>
      <c r="AA6709">
        <v>0</v>
      </c>
      <c r="AB6709">
        <v>72.504374382434236</v>
      </c>
      <c r="AC6709">
        <v>0</v>
      </c>
      <c r="AD6709">
        <v>0</v>
      </c>
      <c r="AE6709">
        <v>129.38358030015755</v>
      </c>
    </row>
    <row r="6710" spans="1:31" x14ac:dyDescent="0.3">
      <c r="A6710">
        <v>2450203</v>
      </c>
      <c r="B6710">
        <v>1</v>
      </c>
      <c r="C6710" t="s">
        <v>80</v>
      </c>
      <c r="D6710" t="s">
        <v>94</v>
      </c>
      <c r="E6710" t="s">
        <v>147</v>
      </c>
      <c r="F6710" t="s">
        <v>19285</v>
      </c>
      <c r="G6710" t="s">
        <v>134</v>
      </c>
      <c r="H6710" t="s">
        <v>135</v>
      </c>
      <c r="I6710" t="s">
        <v>136</v>
      </c>
      <c r="J6710" t="s">
        <v>137</v>
      </c>
      <c r="K6710" t="s">
        <v>138</v>
      </c>
      <c r="L6710" t="s">
        <v>19286</v>
      </c>
      <c r="M6710" t="s">
        <v>19287</v>
      </c>
      <c r="N6710">
        <v>2.4763888879999998</v>
      </c>
      <c r="O6710">
        <v>0</v>
      </c>
      <c r="P6710">
        <v>0</v>
      </c>
      <c r="Q6710">
        <v>0</v>
      </c>
      <c r="R6710">
        <v>24</v>
      </c>
      <c r="S6710">
        <v>0</v>
      </c>
      <c r="T6710">
        <v>5</v>
      </c>
      <c r="U6710">
        <v>0</v>
      </c>
      <c r="V6710">
        <v>0</v>
      </c>
      <c r="W6710">
        <v>0</v>
      </c>
      <c r="X6710">
        <v>0</v>
      </c>
      <c r="Y6710">
        <v>0</v>
      </c>
      <c r="Z6710">
        <v>7.2007693287318366</v>
      </c>
      <c r="AA6710">
        <v>0</v>
      </c>
      <c r="AB6710">
        <v>2.3451154059893806</v>
      </c>
      <c r="AC6710">
        <v>0</v>
      </c>
      <c r="AD6710">
        <v>0</v>
      </c>
      <c r="AE6710">
        <v>9.5458847347212163</v>
      </c>
    </row>
    <row r="6711" spans="1:31" x14ac:dyDescent="0.3">
      <c r="A6711">
        <v>2449871</v>
      </c>
      <c r="B6711">
        <v>1</v>
      </c>
      <c r="C6711" t="s">
        <v>80</v>
      </c>
      <c r="D6711" t="s">
        <v>84</v>
      </c>
      <c r="E6711" t="s">
        <v>173</v>
      </c>
      <c r="F6711" t="s">
        <v>19288</v>
      </c>
      <c r="G6711" t="s">
        <v>175</v>
      </c>
      <c r="H6711" t="s">
        <v>144</v>
      </c>
      <c r="I6711" t="s">
        <v>136</v>
      </c>
      <c r="J6711" t="s">
        <v>137</v>
      </c>
      <c r="K6711" t="s">
        <v>138</v>
      </c>
      <c r="L6711" t="s">
        <v>19289</v>
      </c>
      <c r="M6711" t="s">
        <v>19290</v>
      </c>
      <c r="N6711">
        <v>3.111388888</v>
      </c>
      <c r="O6711">
        <v>0</v>
      </c>
      <c r="P6711">
        <v>1</v>
      </c>
      <c r="Q6711">
        <v>0</v>
      </c>
      <c r="R6711">
        <v>0</v>
      </c>
      <c r="S6711">
        <v>0</v>
      </c>
      <c r="T6711">
        <v>0</v>
      </c>
      <c r="U6711">
        <v>0</v>
      </c>
      <c r="V6711">
        <v>0</v>
      </c>
      <c r="W6711">
        <v>0</v>
      </c>
      <c r="X6711">
        <v>0.90866676366193821</v>
      </c>
      <c r="Y6711">
        <v>0</v>
      </c>
      <c r="Z6711">
        <v>0</v>
      </c>
      <c r="AA6711">
        <v>0</v>
      </c>
      <c r="AB6711">
        <v>0</v>
      </c>
      <c r="AC6711">
        <v>0</v>
      </c>
      <c r="AD6711">
        <v>0</v>
      </c>
      <c r="AE6711">
        <v>0.90866676366193821</v>
      </c>
    </row>
    <row r="6712" spans="1:31" x14ac:dyDescent="0.3">
      <c r="A6712">
        <v>2450063</v>
      </c>
      <c r="B6712">
        <v>1</v>
      </c>
      <c r="C6712" t="s">
        <v>81</v>
      </c>
      <c r="D6712" t="s">
        <v>117</v>
      </c>
      <c r="E6712" t="s">
        <v>141</v>
      </c>
      <c r="F6712" t="s">
        <v>19291</v>
      </c>
      <c r="G6712" t="s">
        <v>156</v>
      </c>
      <c r="H6712" t="s">
        <v>144</v>
      </c>
      <c r="I6712" t="s">
        <v>136</v>
      </c>
      <c r="J6712" t="s">
        <v>137</v>
      </c>
      <c r="K6712" t="s">
        <v>138</v>
      </c>
      <c r="L6712" t="s">
        <v>19292</v>
      </c>
      <c r="M6712" t="s">
        <v>19293</v>
      </c>
      <c r="N6712">
        <v>7.5622222219999999</v>
      </c>
      <c r="O6712">
        <v>0</v>
      </c>
      <c r="P6712">
        <v>57</v>
      </c>
      <c r="Q6712">
        <v>0</v>
      </c>
      <c r="R6712">
        <v>0</v>
      </c>
      <c r="S6712">
        <v>0</v>
      </c>
      <c r="T6712">
        <v>1</v>
      </c>
      <c r="U6712">
        <v>0</v>
      </c>
      <c r="V6712">
        <v>0</v>
      </c>
      <c r="W6712">
        <v>0</v>
      </c>
      <c r="X6712">
        <v>67.697775327446195</v>
      </c>
      <c r="Y6712">
        <v>0</v>
      </c>
      <c r="Z6712">
        <v>0</v>
      </c>
      <c r="AA6712">
        <v>0</v>
      </c>
      <c r="AB6712">
        <v>0.28836596019920796</v>
      </c>
      <c r="AC6712">
        <v>0</v>
      </c>
      <c r="AD6712">
        <v>0</v>
      </c>
      <c r="AE6712">
        <v>67.98614128764541</v>
      </c>
    </row>
    <row r="6713" spans="1:31" x14ac:dyDescent="0.3">
      <c r="A6713">
        <v>2449708</v>
      </c>
      <c r="B6713">
        <v>1</v>
      </c>
      <c r="C6713" t="s">
        <v>80</v>
      </c>
      <c r="D6713" t="s">
        <v>106</v>
      </c>
      <c r="E6713" t="s">
        <v>132</v>
      </c>
      <c r="F6713" t="s">
        <v>165</v>
      </c>
      <c r="G6713" t="s">
        <v>149</v>
      </c>
      <c r="H6713" t="s">
        <v>135</v>
      </c>
      <c r="I6713" t="s">
        <v>136</v>
      </c>
      <c r="J6713" t="s">
        <v>137</v>
      </c>
      <c r="K6713" t="s">
        <v>138</v>
      </c>
      <c r="L6713" t="s">
        <v>19294</v>
      </c>
      <c r="M6713" t="s">
        <v>19295</v>
      </c>
      <c r="N6713">
        <v>0.48972222199999998</v>
      </c>
      <c r="O6713">
        <v>0</v>
      </c>
      <c r="P6713">
        <v>491</v>
      </c>
      <c r="Q6713">
        <v>35</v>
      </c>
      <c r="R6713">
        <v>103</v>
      </c>
      <c r="S6713">
        <v>13</v>
      </c>
      <c r="T6713">
        <v>98</v>
      </c>
      <c r="U6713">
        <v>1</v>
      </c>
      <c r="V6713">
        <v>0</v>
      </c>
      <c r="W6713">
        <v>0</v>
      </c>
      <c r="X6713">
        <v>72.462978108009381</v>
      </c>
      <c r="Y6713">
        <v>53.721658344266501</v>
      </c>
      <c r="Z6713">
        <v>30.607353509340179</v>
      </c>
      <c r="AA6713">
        <v>24.079550994529995</v>
      </c>
      <c r="AB6713">
        <v>41.258423240498139</v>
      </c>
      <c r="AC6713">
        <v>21.722127420706595</v>
      </c>
      <c r="AD6713">
        <v>0</v>
      </c>
      <c r="AE6713">
        <v>243.85209161735077</v>
      </c>
    </row>
    <row r="6714" spans="1:31" x14ac:dyDescent="0.3">
      <c r="A6714">
        <v>2449376</v>
      </c>
      <c r="B6714">
        <v>1</v>
      </c>
      <c r="C6714" t="s">
        <v>80</v>
      </c>
      <c r="D6714" t="s">
        <v>90</v>
      </c>
      <c r="E6714" t="s">
        <v>147</v>
      </c>
      <c r="F6714" t="s">
        <v>19296</v>
      </c>
      <c r="G6714" t="s">
        <v>226</v>
      </c>
      <c r="H6714" t="s">
        <v>135</v>
      </c>
      <c r="I6714" t="s">
        <v>136</v>
      </c>
      <c r="J6714" t="s">
        <v>137</v>
      </c>
      <c r="K6714" t="s">
        <v>162</v>
      </c>
      <c r="L6714" t="s">
        <v>19297</v>
      </c>
      <c r="M6714" t="s">
        <v>19298</v>
      </c>
      <c r="N6714">
        <v>4.3891666660000004</v>
      </c>
      <c r="O6714">
        <v>0</v>
      </c>
      <c r="P6714">
        <v>463</v>
      </c>
      <c r="Q6714">
        <v>0</v>
      </c>
      <c r="R6714">
        <v>0</v>
      </c>
      <c r="S6714">
        <v>0</v>
      </c>
      <c r="T6714">
        <v>120</v>
      </c>
      <c r="U6714">
        <v>0</v>
      </c>
      <c r="V6714">
        <v>0</v>
      </c>
      <c r="W6714">
        <v>0</v>
      </c>
      <c r="X6714">
        <v>599.12879497164795</v>
      </c>
      <c r="Y6714">
        <v>0</v>
      </c>
      <c r="Z6714">
        <v>0</v>
      </c>
      <c r="AA6714">
        <v>0</v>
      </c>
      <c r="AB6714">
        <v>600.67864314741462</v>
      </c>
      <c r="AC6714">
        <v>0</v>
      </c>
      <c r="AD6714">
        <v>0</v>
      </c>
      <c r="AE6714">
        <v>1199.8074381190627</v>
      </c>
    </row>
    <row r="6715" spans="1:31" x14ac:dyDescent="0.3">
      <c r="A6715">
        <v>2449917</v>
      </c>
      <c r="B6715">
        <v>1</v>
      </c>
      <c r="C6715" t="s">
        <v>80</v>
      </c>
      <c r="D6715" t="s">
        <v>96</v>
      </c>
      <c r="E6715" t="s">
        <v>141</v>
      </c>
      <c r="F6715" t="s">
        <v>19299</v>
      </c>
      <c r="G6715" t="s">
        <v>156</v>
      </c>
      <c r="H6715" t="s">
        <v>144</v>
      </c>
      <c r="I6715" t="s">
        <v>136</v>
      </c>
      <c r="J6715" t="s">
        <v>137</v>
      </c>
      <c r="K6715" t="s">
        <v>138</v>
      </c>
      <c r="L6715" t="s">
        <v>19300</v>
      </c>
      <c r="M6715" t="s">
        <v>19301</v>
      </c>
      <c r="N6715">
        <v>9.6663888880000002</v>
      </c>
      <c r="O6715">
        <v>0</v>
      </c>
      <c r="P6715">
        <v>37</v>
      </c>
      <c r="Q6715">
        <v>0</v>
      </c>
      <c r="R6715">
        <v>0</v>
      </c>
      <c r="S6715">
        <v>0</v>
      </c>
      <c r="T6715">
        <v>25</v>
      </c>
      <c r="U6715">
        <v>0</v>
      </c>
      <c r="V6715">
        <v>0</v>
      </c>
      <c r="W6715">
        <v>0</v>
      </c>
      <c r="X6715">
        <v>156.25970913401153</v>
      </c>
      <c r="Y6715">
        <v>0</v>
      </c>
      <c r="Z6715">
        <v>0</v>
      </c>
      <c r="AA6715">
        <v>0</v>
      </c>
      <c r="AB6715">
        <v>177.50555676566367</v>
      </c>
      <c r="AC6715">
        <v>0</v>
      </c>
      <c r="AD6715">
        <v>0</v>
      </c>
      <c r="AE6715">
        <v>333.76526589967523</v>
      </c>
    </row>
    <row r="6716" spans="1:31" x14ac:dyDescent="0.3">
      <c r="A6716">
        <v>2449957</v>
      </c>
      <c r="B6716">
        <v>1</v>
      </c>
      <c r="C6716" t="s">
        <v>81</v>
      </c>
      <c r="D6716" t="s">
        <v>115</v>
      </c>
      <c r="E6716" t="s">
        <v>141</v>
      </c>
      <c r="F6716" t="s">
        <v>19302</v>
      </c>
      <c r="G6716" t="s">
        <v>156</v>
      </c>
      <c r="H6716" t="s">
        <v>144</v>
      </c>
      <c r="I6716" t="s">
        <v>136</v>
      </c>
      <c r="J6716" t="s">
        <v>137</v>
      </c>
      <c r="K6716" t="s">
        <v>138</v>
      </c>
      <c r="L6716" t="s">
        <v>19303</v>
      </c>
      <c r="M6716" t="s">
        <v>19304</v>
      </c>
      <c r="N6716">
        <v>1.76</v>
      </c>
      <c r="O6716">
        <v>0</v>
      </c>
      <c r="P6716">
        <v>11</v>
      </c>
      <c r="Q6716">
        <v>0</v>
      </c>
      <c r="R6716">
        <v>2</v>
      </c>
      <c r="S6716">
        <v>0</v>
      </c>
      <c r="T6716">
        <v>0</v>
      </c>
      <c r="U6716">
        <v>0</v>
      </c>
      <c r="V6716">
        <v>0</v>
      </c>
      <c r="W6716">
        <v>0</v>
      </c>
      <c r="X6716">
        <v>0.60399721074923662</v>
      </c>
      <c r="Y6716">
        <v>0</v>
      </c>
      <c r="Z6716">
        <v>1.0100541892517256E-2</v>
      </c>
      <c r="AA6716">
        <v>0</v>
      </c>
      <c r="AB6716">
        <v>0</v>
      </c>
      <c r="AC6716">
        <v>0</v>
      </c>
      <c r="AD6716">
        <v>0</v>
      </c>
      <c r="AE6716">
        <v>0.61409775264175392</v>
      </c>
    </row>
    <row r="6717" spans="1:31" x14ac:dyDescent="0.3">
      <c r="A6717">
        <v>2449522</v>
      </c>
      <c r="B6717">
        <v>1</v>
      </c>
      <c r="C6717" t="s">
        <v>80</v>
      </c>
      <c r="D6717" t="s">
        <v>104</v>
      </c>
      <c r="E6717" t="s">
        <v>169</v>
      </c>
      <c r="F6717" t="s">
        <v>19305</v>
      </c>
      <c r="G6717" t="s">
        <v>149</v>
      </c>
      <c r="H6717" t="s">
        <v>135</v>
      </c>
      <c r="I6717" t="s">
        <v>136</v>
      </c>
      <c r="J6717" t="s">
        <v>137</v>
      </c>
      <c r="K6717" t="s">
        <v>138</v>
      </c>
      <c r="L6717" t="s">
        <v>19306</v>
      </c>
      <c r="M6717" t="s">
        <v>19307</v>
      </c>
      <c r="N6717">
        <v>0.200555555</v>
      </c>
      <c r="O6717">
        <v>10</v>
      </c>
      <c r="P6717">
        <v>191</v>
      </c>
      <c r="Q6717">
        <v>9</v>
      </c>
      <c r="R6717">
        <v>29</v>
      </c>
      <c r="S6717">
        <v>17</v>
      </c>
      <c r="T6717">
        <v>61</v>
      </c>
      <c r="U6717">
        <v>1</v>
      </c>
      <c r="V6717">
        <v>0</v>
      </c>
      <c r="W6717">
        <v>7.6828199378676425</v>
      </c>
      <c r="X6717">
        <v>25.371313758879829</v>
      </c>
      <c r="Y6717">
        <v>1.9350681010704862</v>
      </c>
      <c r="Z6717">
        <v>6.4839592155416108</v>
      </c>
      <c r="AA6717">
        <v>75.201060049759008</v>
      </c>
      <c r="AB6717">
        <v>40.639316208102784</v>
      </c>
      <c r="AC6717">
        <v>5.5361900644069841</v>
      </c>
      <c r="AD6717">
        <v>0</v>
      </c>
      <c r="AE6717">
        <v>162.84972733562836</v>
      </c>
    </row>
    <row r="6718" spans="1:31" x14ac:dyDescent="0.3">
      <c r="A6718">
        <v>2449854</v>
      </c>
      <c r="B6718">
        <v>1</v>
      </c>
      <c r="C6718" t="s">
        <v>80</v>
      </c>
      <c r="D6718" t="s">
        <v>92</v>
      </c>
      <c r="E6718" t="s">
        <v>169</v>
      </c>
      <c r="F6718" t="s">
        <v>19308</v>
      </c>
      <c r="G6718" t="s">
        <v>143</v>
      </c>
      <c r="H6718" t="s">
        <v>135</v>
      </c>
      <c r="I6718" t="s">
        <v>136</v>
      </c>
      <c r="J6718" t="s">
        <v>137</v>
      </c>
      <c r="K6718" t="s">
        <v>138</v>
      </c>
      <c r="L6718" t="s">
        <v>19309</v>
      </c>
      <c r="M6718" t="s">
        <v>19310</v>
      </c>
      <c r="N6718">
        <v>0.34472222200000002</v>
      </c>
      <c r="O6718">
        <v>0</v>
      </c>
      <c r="P6718">
        <v>940</v>
      </c>
      <c r="Q6718">
        <v>2</v>
      </c>
      <c r="R6718">
        <v>330</v>
      </c>
      <c r="S6718">
        <v>8</v>
      </c>
      <c r="T6718">
        <v>91</v>
      </c>
      <c r="U6718">
        <v>0</v>
      </c>
      <c r="V6718">
        <v>1</v>
      </c>
      <c r="W6718">
        <v>0</v>
      </c>
      <c r="X6718">
        <v>89.080778616071555</v>
      </c>
      <c r="Y6718">
        <v>0.23863615752561912</v>
      </c>
      <c r="Z6718">
        <v>23.328475346603039</v>
      </c>
      <c r="AA6718">
        <v>4.6600219687397759</v>
      </c>
      <c r="AB6718">
        <v>38.514781161321217</v>
      </c>
      <c r="AC6718">
        <v>0</v>
      </c>
      <c r="AD6718">
        <v>4.6555127335616575</v>
      </c>
      <c r="AE6718">
        <v>160.47820598382287</v>
      </c>
    </row>
    <row r="6719" spans="1:31" x14ac:dyDescent="0.3">
      <c r="A6719">
        <v>2450189</v>
      </c>
      <c r="B6719">
        <v>1</v>
      </c>
      <c r="C6719" t="s">
        <v>80</v>
      </c>
      <c r="D6719" t="s">
        <v>90</v>
      </c>
      <c r="E6719" t="s">
        <v>173</v>
      </c>
      <c r="F6719" t="s">
        <v>19311</v>
      </c>
      <c r="G6719" t="s">
        <v>175</v>
      </c>
      <c r="H6719" t="s">
        <v>144</v>
      </c>
      <c r="I6719" t="s">
        <v>136</v>
      </c>
      <c r="J6719" t="s">
        <v>137</v>
      </c>
      <c r="K6719" t="s">
        <v>138</v>
      </c>
      <c r="L6719" t="s">
        <v>19312</v>
      </c>
      <c r="M6719" t="s">
        <v>19313</v>
      </c>
      <c r="N6719">
        <v>7.4297222219999997</v>
      </c>
      <c r="O6719">
        <v>0</v>
      </c>
      <c r="P6719">
        <v>2</v>
      </c>
      <c r="Q6719">
        <v>0</v>
      </c>
      <c r="R6719">
        <v>0</v>
      </c>
      <c r="S6719">
        <v>0</v>
      </c>
      <c r="T6719">
        <v>2</v>
      </c>
      <c r="U6719">
        <v>0</v>
      </c>
      <c r="V6719">
        <v>0</v>
      </c>
      <c r="W6719">
        <v>0</v>
      </c>
      <c r="X6719">
        <v>22.864013615610556</v>
      </c>
      <c r="Y6719">
        <v>0</v>
      </c>
      <c r="Z6719">
        <v>0</v>
      </c>
      <c r="AA6719">
        <v>0</v>
      </c>
      <c r="AB6719">
        <v>15.094161252952947</v>
      </c>
      <c r="AC6719">
        <v>0</v>
      </c>
      <c r="AD6719">
        <v>0</v>
      </c>
      <c r="AE6719">
        <v>37.958174868563503</v>
      </c>
    </row>
    <row r="6720" spans="1:31" x14ac:dyDescent="0.3">
      <c r="A6720">
        <v>2449336</v>
      </c>
      <c r="B6720">
        <v>1</v>
      </c>
      <c r="C6720" t="s">
        <v>80</v>
      </c>
      <c r="D6720" t="s">
        <v>87</v>
      </c>
      <c r="E6720" t="s">
        <v>169</v>
      </c>
      <c r="F6720" t="s">
        <v>1291</v>
      </c>
      <c r="G6720" t="s">
        <v>381</v>
      </c>
      <c r="H6720" t="s">
        <v>135</v>
      </c>
      <c r="I6720" t="s">
        <v>136</v>
      </c>
      <c r="J6720" t="s">
        <v>137</v>
      </c>
      <c r="K6720" t="s">
        <v>138</v>
      </c>
      <c r="L6720" t="s">
        <v>19314</v>
      </c>
      <c r="M6720" t="s">
        <v>19315</v>
      </c>
      <c r="N6720">
        <v>6.0833333000000003E-2</v>
      </c>
      <c r="O6720">
        <v>0</v>
      </c>
      <c r="P6720">
        <v>0</v>
      </c>
      <c r="Q6720">
        <v>0</v>
      </c>
      <c r="R6720">
        <v>0</v>
      </c>
      <c r="S6720">
        <v>2</v>
      </c>
      <c r="T6720">
        <v>0</v>
      </c>
      <c r="U6720">
        <v>0</v>
      </c>
      <c r="V6720">
        <v>0</v>
      </c>
      <c r="W6720">
        <v>0</v>
      </c>
      <c r="X6720">
        <v>0</v>
      </c>
      <c r="Y6720">
        <v>0</v>
      </c>
      <c r="Z6720">
        <v>0</v>
      </c>
      <c r="AA6720">
        <v>3.0645450146273507</v>
      </c>
      <c r="AB6720">
        <v>0</v>
      </c>
      <c r="AC6720">
        <v>0</v>
      </c>
      <c r="AD6720">
        <v>0</v>
      </c>
      <c r="AE6720">
        <v>3.0645450146273507</v>
      </c>
    </row>
    <row r="6721" spans="1:31" x14ac:dyDescent="0.3">
      <c r="A6721">
        <v>2449897</v>
      </c>
      <c r="B6721">
        <v>1</v>
      </c>
      <c r="C6721" t="s">
        <v>81</v>
      </c>
      <c r="D6721" t="s">
        <v>126</v>
      </c>
      <c r="E6721" t="s">
        <v>147</v>
      </c>
      <c r="F6721" t="s">
        <v>19316</v>
      </c>
      <c r="G6721" t="s">
        <v>149</v>
      </c>
      <c r="H6721" t="s">
        <v>135</v>
      </c>
      <c r="I6721" t="s">
        <v>136</v>
      </c>
      <c r="J6721" t="s">
        <v>137</v>
      </c>
      <c r="K6721" t="s">
        <v>138</v>
      </c>
      <c r="L6721" t="s">
        <v>19317</v>
      </c>
      <c r="M6721" t="s">
        <v>19318</v>
      </c>
      <c r="N6721">
        <v>0.67555555499999997</v>
      </c>
      <c r="O6721">
        <v>0</v>
      </c>
      <c r="P6721">
        <v>81</v>
      </c>
      <c r="Q6721">
        <v>2</v>
      </c>
      <c r="R6721">
        <v>37</v>
      </c>
      <c r="S6721">
        <v>0</v>
      </c>
      <c r="T6721">
        <v>6</v>
      </c>
      <c r="U6721">
        <v>1</v>
      </c>
      <c r="V6721">
        <v>0</v>
      </c>
      <c r="W6721">
        <v>0</v>
      </c>
      <c r="X6721">
        <v>6.6213756188638371</v>
      </c>
      <c r="Y6721">
        <v>1.6181290064391169</v>
      </c>
      <c r="Z6721">
        <v>2.5590684934571835</v>
      </c>
      <c r="AA6721">
        <v>0</v>
      </c>
      <c r="AB6721">
        <v>5.7536778320894655</v>
      </c>
      <c r="AC6721">
        <v>1.1833891191165906</v>
      </c>
      <c r="AD6721">
        <v>0</v>
      </c>
      <c r="AE6721">
        <v>17.735640069966195</v>
      </c>
    </row>
    <row r="6722" spans="1:31" x14ac:dyDescent="0.3">
      <c r="A6722">
        <v>2449456</v>
      </c>
      <c r="B6722">
        <v>1</v>
      </c>
      <c r="C6722" t="s">
        <v>80</v>
      </c>
      <c r="D6722" t="s">
        <v>84</v>
      </c>
      <c r="E6722" t="s">
        <v>141</v>
      </c>
      <c r="F6722" t="s">
        <v>19319</v>
      </c>
      <c r="G6722" t="s">
        <v>200</v>
      </c>
      <c r="H6722" t="s">
        <v>144</v>
      </c>
      <c r="I6722" t="s">
        <v>136</v>
      </c>
      <c r="J6722" t="s">
        <v>137</v>
      </c>
      <c r="K6722" t="s">
        <v>138</v>
      </c>
      <c r="L6722" t="s">
        <v>19320</v>
      </c>
      <c r="M6722" t="s">
        <v>19321</v>
      </c>
      <c r="N6722">
        <v>0.85250000000000004</v>
      </c>
      <c r="O6722">
        <v>0</v>
      </c>
      <c r="P6722">
        <v>49</v>
      </c>
      <c r="Q6722">
        <v>0</v>
      </c>
      <c r="R6722">
        <v>1</v>
      </c>
      <c r="S6722">
        <v>0</v>
      </c>
      <c r="T6722">
        <v>28</v>
      </c>
      <c r="U6722">
        <v>0</v>
      </c>
      <c r="V6722">
        <v>0</v>
      </c>
      <c r="W6722">
        <v>0</v>
      </c>
      <c r="X6722">
        <v>14.969277937524939</v>
      </c>
      <c r="Y6722">
        <v>0</v>
      </c>
      <c r="Z6722">
        <v>1.3312372300580814E-3</v>
      </c>
      <c r="AA6722">
        <v>0</v>
      </c>
      <c r="AB6722">
        <v>47.230125733854159</v>
      </c>
      <c r="AC6722">
        <v>0</v>
      </c>
      <c r="AD6722">
        <v>0</v>
      </c>
      <c r="AE6722">
        <v>62.200734908609157</v>
      </c>
    </row>
    <row r="6723" spans="1:31" x14ac:dyDescent="0.3">
      <c r="A6723">
        <v>2450926</v>
      </c>
      <c r="B6723">
        <v>1</v>
      </c>
      <c r="C6723" t="s">
        <v>80</v>
      </c>
      <c r="D6723" t="s">
        <v>99</v>
      </c>
      <c r="E6723" t="s">
        <v>173</v>
      </c>
      <c r="F6723" t="s">
        <v>19322</v>
      </c>
      <c r="G6723" t="s">
        <v>175</v>
      </c>
      <c r="H6723" t="s">
        <v>144</v>
      </c>
      <c r="I6723" t="s">
        <v>136</v>
      </c>
      <c r="J6723" t="s">
        <v>137</v>
      </c>
      <c r="K6723" t="s">
        <v>138</v>
      </c>
      <c r="L6723" t="s">
        <v>19323</v>
      </c>
      <c r="M6723" t="s">
        <v>19324</v>
      </c>
      <c r="N6723">
        <v>6.67</v>
      </c>
      <c r="O6723">
        <v>0</v>
      </c>
      <c r="P6723">
        <v>3</v>
      </c>
      <c r="Q6723">
        <v>0</v>
      </c>
      <c r="R6723">
        <v>0</v>
      </c>
      <c r="S6723">
        <v>0</v>
      </c>
      <c r="T6723">
        <v>0</v>
      </c>
      <c r="U6723">
        <v>0</v>
      </c>
      <c r="V6723">
        <v>0</v>
      </c>
      <c r="W6723">
        <v>0</v>
      </c>
      <c r="X6723">
        <v>12.850773380700211</v>
      </c>
      <c r="Y6723">
        <v>0</v>
      </c>
      <c r="Z6723">
        <v>0</v>
      </c>
      <c r="AA6723">
        <v>0</v>
      </c>
      <c r="AB6723">
        <v>0</v>
      </c>
      <c r="AC6723">
        <v>0</v>
      </c>
      <c r="AD6723">
        <v>0</v>
      </c>
      <c r="AE6723">
        <v>12.850773380700211</v>
      </c>
    </row>
    <row r="6724" spans="1:31" x14ac:dyDescent="0.3">
      <c r="A6724">
        <v>2450671</v>
      </c>
      <c r="B6724">
        <v>1</v>
      </c>
      <c r="C6724" t="s">
        <v>80</v>
      </c>
      <c r="D6724" t="s">
        <v>95</v>
      </c>
      <c r="E6724" t="s">
        <v>141</v>
      </c>
      <c r="F6724" t="s">
        <v>688</v>
      </c>
      <c r="G6724" t="s">
        <v>156</v>
      </c>
      <c r="H6724" t="s">
        <v>144</v>
      </c>
      <c r="I6724" t="s">
        <v>136</v>
      </c>
      <c r="J6724" t="s">
        <v>137</v>
      </c>
      <c r="K6724" t="s">
        <v>138</v>
      </c>
      <c r="L6724" t="s">
        <v>19325</v>
      </c>
      <c r="M6724" t="s">
        <v>19326</v>
      </c>
      <c r="N6724">
        <v>1.0547222220000001</v>
      </c>
      <c r="O6724">
        <v>0</v>
      </c>
      <c r="P6724">
        <v>13</v>
      </c>
      <c r="Q6724">
        <v>0</v>
      </c>
      <c r="R6724">
        <v>0</v>
      </c>
      <c r="S6724">
        <v>0</v>
      </c>
      <c r="T6724">
        <v>3</v>
      </c>
      <c r="U6724">
        <v>0</v>
      </c>
      <c r="V6724">
        <v>0</v>
      </c>
      <c r="W6724">
        <v>0</v>
      </c>
      <c r="X6724">
        <v>4.246913171408047</v>
      </c>
      <c r="Y6724">
        <v>0</v>
      </c>
      <c r="Z6724">
        <v>0</v>
      </c>
      <c r="AA6724">
        <v>0</v>
      </c>
      <c r="AB6724">
        <v>22.667662177960029</v>
      </c>
      <c r="AC6724">
        <v>0</v>
      </c>
      <c r="AD6724">
        <v>0</v>
      </c>
      <c r="AE6724">
        <v>26.914575349368075</v>
      </c>
    </row>
    <row r="6725" spans="1:31" x14ac:dyDescent="0.3">
      <c r="A6725">
        <v>2450279</v>
      </c>
      <c r="B6725">
        <v>1</v>
      </c>
      <c r="C6725" t="s">
        <v>81</v>
      </c>
      <c r="D6725" t="s">
        <v>123</v>
      </c>
      <c r="E6725" t="s">
        <v>141</v>
      </c>
      <c r="F6725" t="s">
        <v>19327</v>
      </c>
      <c r="G6725" t="s">
        <v>156</v>
      </c>
      <c r="H6725" t="s">
        <v>144</v>
      </c>
      <c r="I6725" t="s">
        <v>136</v>
      </c>
      <c r="J6725" t="s">
        <v>137</v>
      </c>
      <c r="K6725" t="s">
        <v>138</v>
      </c>
      <c r="L6725" t="s">
        <v>19328</v>
      </c>
      <c r="M6725" t="s">
        <v>19329</v>
      </c>
      <c r="N6725">
        <v>0.86916666600000003</v>
      </c>
      <c r="O6725">
        <v>0</v>
      </c>
      <c r="P6725">
        <v>138</v>
      </c>
      <c r="Q6725">
        <v>0</v>
      </c>
      <c r="R6725">
        <v>0</v>
      </c>
      <c r="S6725">
        <v>0</v>
      </c>
      <c r="T6725">
        <v>14</v>
      </c>
      <c r="U6725">
        <v>0</v>
      </c>
      <c r="V6725">
        <v>0</v>
      </c>
      <c r="W6725">
        <v>0</v>
      </c>
      <c r="X6725">
        <v>29.635051227113017</v>
      </c>
      <c r="Y6725">
        <v>0</v>
      </c>
      <c r="Z6725">
        <v>0</v>
      </c>
      <c r="AA6725">
        <v>0</v>
      </c>
      <c r="AB6725">
        <v>22.017388507533266</v>
      </c>
      <c r="AC6725">
        <v>0</v>
      </c>
      <c r="AD6725">
        <v>0</v>
      </c>
      <c r="AE6725">
        <v>51.652439734646279</v>
      </c>
    </row>
    <row r="6726" spans="1:31" x14ac:dyDescent="0.3">
      <c r="A6726">
        <v>2451407</v>
      </c>
      <c r="B6726">
        <v>1</v>
      </c>
      <c r="C6726" t="s">
        <v>80</v>
      </c>
      <c r="D6726" t="s">
        <v>104</v>
      </c>
      <c r="E6726" t="s">
        <v>141</v>
      </c>
      <c r="F6726" t="s">
        <v>19330</v>
      </c>
      <c r="G6726" t="s">
        <v>1222</v>
      </c>
      <c r="H6726" t="s">
        <v>144</v>
      </c>
      <c r="I6726" t="s">
        <v>136</v>
      </c>
      <c r="J6726" t="s">
        <v>137</v>
      </c>
      <c r="K6726" t="s">
        <v>138</v>
      </c>
      <c r="L6726" t="s">
        <v>19331</v>
      </c>
      <c r="M6726" t="s">
        <v>19332</v>
      </c>
      <c r="N6726">
        <v>1.3588888880000001</v>
      </c>
      <c r="O6726">
        <v>0</v>
      </c>
      <c r="P6726">
        <v>198</v>
      </c>
      <c r="Q6726">
        <v>0</v>
      </c>
      <c r="R6726">
        <v>0</v>
      </c>
      <c r="S6726">
        <v>0</v>
      </c>
      <c r="T6726">
        <v>41</v>
      </c>
      <c r="U6726">
        <v>0</v>
      </c>
      <c r="V6726">
        <v>1</v>
      </c>
      <c r="W6726">
        <v>0</v>
      </c>
      <c r="X6726">
        <v>73.41279083887629</v>
      </c>
      <c r="Y6726">
        <v>0</v>
      </c>
      <c r="Z6726">
        <v>0</v>
      </c>
      <c r="AA6726">
        <v>0</v>
      </c>
      <c r="AB6726">
        <v>28.615911444191866</v>
      </c>
      <c r="AC6726">
        <v>0</v>
      </c>
      <c r="AD6726">
        <v>4.2896653514724123</v>
      </c>
      <c r="AE6726">
        <v>106.31836763454056</v>
      </c>
    </row>
    <row r="6727" spans="1:31" x14ac:dyDescent="0.3">
      <c r="A6727">
        <v>2451476</v>
      </c>
      <c r="B6727">
        <v>1</v>
      </c>
      <c r="C6727" t="s">
        <v>81</v>
      </c>
      <c r="D6727" t="s">
        <v>112</v>
      </c>
      <c r="E6727" t="s">
        <v>141</v>
      </c>
      <c r="F6727" t="s">
        <v>19333</v>
      </c>
      <c r="G6727" t="s">
        <v>156</v>
      </c>
      <c r="H6727" t="s">
        <v>144</v>
      </c>
      <c r="I6727" t="s">
        <v>136</v>
      </c>
      <c r="J6727" t="s">
        <v>137</v>
      </c>
      <c r="K6727" t="s">
        <v>138</v>
      </c>
      <c r="L6727" t="s">
        <v>19334</v>
      </c>
      <c r="M6727" t="s">
        <v>19335</v>
      </c>
      <c r="N6727">
        <v>2.9341666659999999</v>
      </c>
      <c r="O6727">
        <v>0</v>
      </c>
      <c r="P6727">
        <v>2</v>
      </c>
      <c r="Q6727">
        <v>0</v>
      </c>
      <c r="R6727">
        <v>1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1.2211696773457577</v>
      </c>
      <c r="Y6727">
        <v>0</v>
      </c>
      <c r="Z6727">
        <v>4.85387933150042E-2</v>
      </c>
      <c r="AA6727">
        <v>0</v>
      </c>
      <c r="AB6727">
        <v>0</v>
      </c>
      <c r="AC6727">
        <v>0</v>
      </c>
      <c r="AD6727">
        <v>0</v>
      </c>
      <c r="AE6727">
        <v>1.2697084706607618</v>
      </c>
    </row>
    <row r="6728" spans="1:31" x14ac:dyDescent="0.3">
      <c r="A6728">
        <v>2451330</v>
      </c>
      <c r="B6728">
        <v>1</v>
      </c>
      <c r="C6728" t="s">
        <v>80</v>
      </c>
      <c r="D6728" t="s">
        <v>92</v>
      </c>
      <c r="E6728" t="s">
        <v>173</v>
      </c>
      <c r="F6728" t="s">
        <v>19336</v>
      </c>
      <c r="G6728" t="s">
        <v>175</v>
      </c>
      <c r="H6728" t="s">
        <v>144</v>
      </c>
      <c r="I6728" t="s">
        <v>136</v>
      </c>
      <c r="J6728" t="s">
        <v>137</v>
      </c>
      <c r="K6728" t="s">
        <v>138</v>
      </c>
      <c r="L6728" t="s">
        <v>19337</v>
      </c>
      <c r="M6728" t="s">
        <v>19338</v>
      </c>
      <c r="N6728">
        <v>3.1236111110000002</v>
      </c>
      <c r="O6728">
        <v>0</v>
      </c>
      <c r="P6728">
        <v>1</v>
      </c>
      <c r="Q6728">
        <v>0</v>
      </c>
      <c r="R6728">
        <v>0</v>
      </c>
      <c r="S6728">
        <v>0</v>
      </c>
      <c r="T6728">
        <v>0</v>
      </c>
      <c r="U6728">
        <v>0</v>
      </c>
      <c r="V6728">
        <v>0</v>
      </c>
      <c r="W6728">
        <v>0</v>
      </c>
      <c r="X6728">
        <v>6.1721418941635173</v>
      </c>
      <c r="Y6728">
        <v>0</v>
      </c>
      <c r="Z6728">
        <v>0</v>
      </c>
      <c r="AA6728">
        <v>0</v>
      </c>
      <c r="AB6728">
        <v>0</v>
      </c>
      <c r="AC6728">
        <v>0</v>
      </c>
      <c r="AD6728">
        <v>0</v>
      </c>
      <c r="AE6728">
        <v>6.1721418941635173</v>
      </c>
    </row>
    <row r="6729" spans="1:31" x14ac:dyDescent="0.3">
      <c r="A6729">
        <v>2451390</v>
      </c>
      <c r="B6729">
        <v>1</v>
      </c>
      <c r="C6729" t="s">
        <v>80</v>
      </c>
      <c r="D6729" t="s">
        <v>110</v>
      </c>
      <c r="E6729" t="s">
        <v>169</v>
      </c>
      <c r="F6729" t="s">
        <v>19339</v>
      </c>
      <c r="G6729" t="s">
        <v>226</v>
      </c>
      <c r="H6729" t="s">
        <v>135</v>
      </c>
      <c r="I6729" t="s">
        <v>136</v>
      </c>
      <c r="J6729" t="s">
        <v>137</v>
      </c>
      <c r="K6729" t="s">
        <v>162</v>
      </c>
      <c r="L6729" t="s">
        <v>19340</v>
      </c>
      <c r="M6729" t="s">
        <v>19341</v>
      </c>
      <c r="N6729">
        <v>2.418055555</v>
      </c>
      <c r="O6729">
        <v>0</v>
      </c>
      <c r="P6729">
        <v>77</v>
      </c>
      <c r="Q6729">
        <v>0</v>
      </c>
      <c r="R6729">
        <v>0</v>
      </c>
      <c r="S6729">
        <v>0</v>
      </c>
      <c r="T6729">
        <v>1</v>
      </c>
      <c r="U6729">
        <v>0</v>
      </c>
      <c r="V6729">
        <v>0</v>
      </c>
      <c r="W6729">
        <v>0</v>
      </c>
      <c r="X6729">
        <v>90.268595975673236</v>
      </c>
      <c r="Y6729">
        <v>0</v>
      </c>
      <c r="Z6729">
        <v>0</v>
      </c>
      <c r="AA6729">
        <v>0</v>
      </c>
      <c r="AB6729">
        <v>4.5286511501882051E-2</v>
      </c>
      <c r="AC6729">
        <v>0</v>
      </c>
      <c r="AD6729">
        <v>0</v>
      </c>
      <c r="AE6729">
        <v>90.313882487175121</v>
      </c>
    </row>
    <row r="6730" spans="1:31" x14ac:dyDescent="0.3">
      <c r="A6730">
        <v>2451284</v>
      </c>
      <c r="B6730">
        <v>1</v>
      </c>
      <c r="C6730" t="s">
        <v>81</v>
      </c>
      <c r="D6730" t="s">
        <v>112</v>
      </c>
      <c r="E6730" t="s">
        <v>169</v>
      </c>
      <c r="F6730" t="s">
        <v>19342</v>
      </c>
      <c r="G6730" t="s">
        <v>149</v>
      </c>
      <c r="H6730" t="s">
        <v>135</v>
      </c>
      <c r="I6730" t="s">
        <v>136</v>
      </c>
      <c r="J6730" t="s">
        <v>137</v>
      </c>
      <c r="K6730" t="s">
        <v>138</v>
      </c>
      <c r="L6730" t="s">
        <v>19343</v>
      </c>
      <c r="M6730" t="s">
        <v>19344</v>
      </c>
      <c r="N6730">
        <v>0.34694444400000002</v>
      </c>
      <c r="O6730">
        <v>3</v>
      </c>
      <c r="P6730">
        <v>179</v>
      </c>
      <c r="Q6730">
        <v>123</v>
      </c>
      <c r="R6730">
        <v>302</v>
      </c>
      <c r="S6730">
        <v>10</v>
      </c>
      <c r="T6730">
        <v>36</v>
      </c>
      <c r="U6730">
        <v>4</v>
      </c>
      <c r="V6730">
        <v>2</v>
      </c>
      <c r="W6730">
        <v>0.1147036349451489</v>
      </c>
      <c r="X6730">
        <v>11.433731458973863</v>
      </c>
      <c r="Y6730">
        <v>9.3681754732349773</v>
      </c>
      <c r="Z6730">
        <v>10.267902511801685</v>
      </c>
      <c r="AA6730">
        <v>27.907055908727845</v>
      </c>
      <c r="AB6730">
        <v>18.783958177772615</v>
      </c>
      <c r="AC6730">
        <v>262.96976604341307</v>
      </c>
      <c r="AD6730">
        <v>72.421361597997688</v>
      </c>
      <c r="AE6730">
        <v>413.26665480686688</v>
      </c>
    </row>
    <row r="6731" spans="1:31" x14ac:dyDescent="0.3">
      <c r="A6731">
        <v>2451639</v>
      </c>
      <c r="B6731">
        <v>1</v>
      </c>
      <c r="C6731" t="s">
        <v>80</v>
      </c>
      <c r="D6731" t="s">
        <v>100</v>
      </c>
      <c r="E6731" t="s">
        <v>132</v>
      </c>
      <c r="F6731" t="s">
        <v>19345</v>
      </c>
      <c r="G6731" t="s">
        <v>149</v>
      </c>
      <c r="H6731" t="s">
        <v>135</v>
      </c>
      <c r="I6731" t="s">
        <v>136</v>
      </c>
      <c r="J6731" t="s">
        <v>137</v>
      </c>
      <c r="K6731" t="s">
        <v>138</v>
      </c>
      <c r="L6731" t="s">
        <v>19346</v>
      </c>
      <c r="M6731" t="s">
        <v>19347</v>
      </c>
      <c r="N6731">
        <v>1.0466666659999999</v>
      </c>
      <c r="O6731">
        <v>0</v>
      </c>
      <c r="P6731">
        <v>0</v>
      </c>
      <c r="Q6731">
        <v>16</v>
      </c>
      <c r="R6731">
        <v>72</v>
      </c>
      <c r="S6731">
        <v>1</v>
      </c>
      <c r="T6731">
        <v>6</v>
      </c>
      <c r="U6731">
        <v>0</v>
      </c>
      <c r="V6731">
        <v>0</v>
      </c>
      <c r="W6731">
        <v>0</v>
      </c>
      <c r="X6731">
        <v>0</v>
      </c>
      <c r="Y6731">
        <v>16.47863923969074</v>
      </c>
      <c r="Z6731">
        <v>129.28620361868167</v>
      </c>
      <c r="AA6731">
        <v>0.12329650649469522</v>
      </c>
      <c r="AB6731">
        <v>6.1035937847375044</v>
      </c>
      <c r="AC6731">
        <v>0</v>
      </c>
      <c r="AD6731">
        <v>0</v>
      </c>
      <c r="AE6731">
        <v>151.99173314960461</v>
      </c>
    </row>
    <row r="6732" spans="1:31" x14ac:dyDescent="0.3">
      <c r="A6732">
        <v>2451244</v>
      </c>
      <c r="B6732">
        <v>1</v>
      </c>
      <c r="C6732" t="s">
        <v>80</v>
      </c>
      <c r="D6732" t="s">
        <v>96</v>
      </c>
      <c r="E6732" t="s">
        <v>173</v>
      </c>
      <c r="F6732" t="s">
        <v>19348</v>
      </c>
      <c r="G6732" t="s">
        <v>219</v>
      </c>
      <c r="H6732" t="s">
        <v>144</v>
      </c>
      <c r="I6732" t="s">
        <v>136</v>
      </c>
      <c r="J6732" t="s">
        <v>3</v>
      </c>
      <c r="K6732" t="s">
        <v>138</v>
      </c>
      <c r="L6732" t="s">
        <v>19349</v>
      </c>
      <c r="M6732" t="s">
        <v>19350</v>
      </c>
      <c r="N6732">
        <v>8.3883333330000003</v>
      </c>
      <c r="O6732">
        <v>0</v>
      </c>
      <c r="P6732">
        <v>1</v>
      </c>
      <c r="Q6732">
        <v>0</v>
      </c>
      <c r="R6732">
        <v>0</v>
      </c>
      <c r="S6732">
        <v>0</v>
      </c>
      <c r="T6732">
        <v>0</v>
      </c>
      <c r="U6732">
        <v>0</v>
      </c>
      <c r="V6732">
        <v>0</v>
      </c>
      <c r="W6732">
        <v>0</v>
      </c>
      <c r="X6732">
        <v>2.5021354030594272</v>
      </c>
      <c r="Y6732">
        <v>0</v>
      </c>
      <c r="Z6732">
        <v>0</v>
      </c>
      <c r="AA6732">
        <v>0</v>
      </c>
      <c r="AB6732">
        <v>0</v>
      </c>
      <c r="AC6732">
        <v>0</v>
      </c>
      <c r="AD6732">
        <v>0</v>
      </c>
      <c r="AE6732">
        <v>2.5021354030594272</v>
      </c>
    </row>
    <row r="6733" spans="1:31" x14ac:dyDescent="0.3">
      <c r="A6733">
        <v>2451144</v>
      </c>
      <c r="B6733">
        <v>1</v>
      </c>
      <c r="C6733" t="s">
        <v>81</v>
      </c>
      <c r="D6733" t="s">
        <v>118</v>
      </c>
      <c r="E6733" t="s">
        <v>132</v>
      </c>
      <c r="F6733" t="s">
        <v>19351</v>
      </c>
      <c r="G6733" t="s">
        <v>381</v>
      </c>
      <c r="H6733" t="s">
        <v>135</v>
      </c>
      <c r="I6733" t="s">
        <v>136</v>
      </c>
      <c r="J6733" t="s">
        <v>137</v>
      </c>
      <c r="K6733" t="s">
        <v>162</v>
      </c>
      <c r="L6733" t="s">
        <v>19352</v>
      </c>
      <c r="M6733" t="s">
        <v>19353</v>
      </c>
      <c r="N6733">
        <v>0.26388888799999999</v>
      </c>
      <c r="O6733">
        <v>2</v>
      </c>
      <c r="P6733">
        <v>4</v>
      </c>
      <c r="Q6733">
        <v>6</v>
      </c>
      <c r="R6733">
        <v>9</v>
      </c>
      <c r="S6733">
        <v>15</v>
      </c>
      <c r="T6733">
        <v>10</v>
      </c>
      <c r="U6733">
        <v>3</v>
      </c>
      <c r="V6733">
        <v>0</v>
      </c>
      <c r="W6733">
        <v>0.2353124924242026</v>
      </c>
      <c r="X6733">
        <v>6.5055297016946958E-3</v>
      </c>
      <c r="Y6733">
        <v>0.54661760914428936</v>
      </c>
      <c r="Z6733">
        <v>0.67953145555603089</v>
      </c>
      <c r="AA6733">
        <v>30.516319398245226</v>
      </c>
      <c r="AB6733">
        <v>4.8265166812932323</v>
      </c>
      <c r="AC6733">
        <v>2.8536447952227437</v>
      </c>
      <c r="AD6733">
        <v>0</v>
      </c>
      <c r="AE6733">
        <v>39.66444796158742</v>
      </c>
    </row>
    <row r="6734" spans="1:31" x14ac:dyDescent="0.3">
      <c r="A6734">
        <v>2451138</v>
      </c>
      <c r="B6734">
        <v>1</v>
      </c>
      <c r="C6734" t="s">
        <v>80</v>
      </c>
      <c r="D6734" t="s">
        <v>110</v>
      </c>
      <c r="E6734" t="s">
        <v>173</v>
      </c>
      <c r="F6734" t="s">
        <v>19354</v>
      </c>
      <c r="G6734" t="s">
        <v>461</v>
      </c>
      <c r="H6734" t="s">
        <v>144</v>
      </c>
      <c r="I6734" t="s">
        <v>136</v>
      </c>
      <c r="J6734" t="s">
        <v>137</v>
      </c>
      <c r="K6734" t="s">
        <v>138</v>
      </c>
      <c r="L6734" t="s">
        <v>19355</v>
      </c>
      <c r="M6734" t="s">
        <v>19356</v>
      </c>
      <c r="N6734">
        <v>1.1875</v>
      </c>
      <c r="O6734">
        <v>0</v>
      </c>
      <c r="P6734">
        <v>15</v>
      </c>
      <c r="Q6734">
        <v>0</v>
      </c>
      <c r="R6734">
        <v>0</v>
      </c>
      <c r="S6734">
        <v>0</v>
      </c>
      <c r="T6734">
        <v>2</v>
      </c>
      <c r="U6734">
        <v>0</v>
      </c>
      <c r="V6734">
        <v>0</v>
      </c>
      <c r="W6734">
        <v>0</v>
      </c>
      <c r="X6734">
        <v>5.6692497924156253</v>
      </c>
      <c r="Y6734">
        <v>0</v>
      </c>
      <c r="Z6734">
        <v>0</v>
      </c>
      <c r="AA6734">
        <v>0</v>
      </c>
      <c r="AB6734">
        <v>1.2468782464154873</v>
      </c>
      <c r="AC6734">
        <v>0</v>
      </c>
      <c r="AD6734">
        <v>0</v>
      </c>
      <c r="AE6734">
        <v>6.916128038831113</v>
      </c>
    </row>
    <row r="6735" spans="1:31" x14ac:dyDescent="0.3">
      <c r="A6735">
        <v>2451725</v>
      </c>
      <c r="B6735">
        <v>1</v>
      </c>
      <c r="C6735" t="s">
        <v>81</v>
      </c>
      <c r="D6735" t="s">
        <v>128</v>
      </c>
      <c r="E6735" t="s">
        <v>169</v>
      </c>
      <c r="F6735" t="s">
        <v>19357</v>
      </c>
      <c r="G6735" t="s">
        <v>149</v>
      </c>
      <c r="H6735" t="s">
        <v>135</v>
      </c>
      <c r="I6735" t="s">
        <v>136</v>
      </c>
      <c r="J6735" t="s">
        <v>137</v>
      </c>
      <c r="K6735" t="s">
        <v>138</v>
      </c>
      <c r="L6735" t="s">
        <v>19358</v>
      </c>
      <c r="M6735" t="s">
        <v>19359</v>
      </c>
      <c r="N6735">
        <v>0.91666666600000002</v>
      </c>
      <c r="O6735">
        <v>0</v>
      </c>
      <c r="P6735">
        <v>546</v>
      </c>
      <c r="Q6735">
        <v>1</v>
      </c>
      <c r="R6735">
        <v>70</v>
      </c>
      <c r="S6735">
        <v>3</v>
      </c>
      <c r="T6735">
        <v>122</v>
      </c>
      <c r="U6735">
        <v>1</v>
      </c>
      <c r="V6735">
        <v>0</v>
      </c>
      <c r="W6735">
        <v>0</v>
      </c>
      <c r="X6735">
        <v>118.36537424178437</v>
      </c>
      <c r="Y6735">
        <v>11.429421615032517</v>
      </c>
      <c r="Z6735">
        <v>10.069086670408963</v>
      </c>
      <c r="AA6735">
        <v>3.5276594290774366</v>
      </c>
      <c r="AB6735">
        <v>54.981830981573445</v>
      </c>
      <c r="AC6735">
        <v>12.569599208139895</v>
      </c>
      <c r="AD6735">
        <v>0</v>
      </c>
      <c r="AE6735">
        <v>210.94297214601659</v>
      </c>
    </row>
    <row r="6736" spans="1:31" x14ac:dyDescent="0.3">
      <c r="A6736">
        <v>2451393</v>
      </c>
      <c r="B6736">
        <v>1</v>
      </c>
      <c r="C6736" t="s">
        <v>80</v>
      </c>
      <c r="D6736" t="s">
        <v>94</v>
      </c>
      <c r="E6736" t="s">
        <v>141</v>
      </c>
      <c r="F6736" t="s">
        <v>19360</v>
      </c>
      <c r="G6736" t="s">
        <v>143</v>
      </c>
      <c r="H6736" t="s">
        <v>144</v>
      </c>
      <c r="I6736" t="s">
        <v>136</v>
      </c>
      <c r="J6736" t="s">
        <v>137</v>
      </c>
      <c r="K6736" t="s">
        <v>138</v>
      </c>
      <c r="L6736" t="s">
        <v>19361</v>
      </c>
      <c r="M6736" t="s">
        <v>19362</v>
      </c>
      <c r="N6736">
        <v>2.7561111110000001</v>
      </c>
      <c r="O6736">
        <v>0</v>
      </c>
      <c r="P6736">
        <v>120</v>
      </c>
      <c r="Q6736">
        <v>0</v>
      </c>
      <c r="R6736">
        <v>0</v>
      </c>
      <c r="S6736">
        <v>0</v>
      </c>
      <c r="T6736">
        <v>4</v>
      </c>
      <c r="U6736">
        <v>0</v>
      </c>
      <c r="V6736">
        <v>0</v>
      </c>
      <c r="W6736">
        <v>0</v>
      </c>
      <c r="X6736">
        <v>92.990891512236928</v>
      </c>
      <c r="Y6736">
        <v>0</v>
      </c>
      <c r="Z6736">
        <v>0</v>
      </c>
      <c r="AA6736">
        <v>0</v>
      </c>
      <c r="AB6736">
        <v>8.4020620924510947</v>
      </c>
      <c r="AC6736">
        <v>0</v>
      </c>
      <c r="AD6736">
        <v>0</v>
      </c>
      <c r="AE6736">
        <v>101.39295360468802</v>
      </c>
    </row>
    <row r="6737" spans="1:31" x14ac:dyDescent="0.3">
      <c r="A6737">
        <v>2451327</v>
      </c>
      <c r="B6737">
        <v>1</v>
      </c>
      <c r="C6737" t="s">
        <v>80</v>
      </c>
      <c r="D6737" t="s">
        <v>103</v>
      </c>
      <c r="E6737" t="s">
        <v>147</v>
      </c>
      <c r="F6737" t="s">
        <v>19363</v>
      </c>
      <c r="G6737" t="s">
        <v>353</v>
      </c>
      <c r="H6737" t="s">
        <v>135</v>
      </c>
      <c r="I6737" t="s">
        <v>136</v>
      </c>
      <c r="J6737" t="s">
        <v>137</v>
      </c>
      <c r="K6737" t="s">
        <v>138</v>
      </c>
      <c r="L6737" t="s">
        <v>19364</v>
      </c>
      <c r="M6737" t="s">
        <v>19365</v>
      </c>
      <c r="N6737">
        <v>1.625277777</v>
      </c>
      <c r="O6737">
        <v>0</v>
      </c>
      <c r="P6737">
        <v>0</v>
      </c>
      <c r="Q6737">
        <v>1</v>
      </c>
      <c r="R6737">
        <v>0</v>
      </c>
      <c r="S6737">
        <v>2</v>
      </c>
      <c r="T6737">
        <v>0</v>
      </c>
      <c r="U6737">
        <v>0</v>
      </c>
      <c r="V6737">
        <v>0</v>
      </c>
      <c r="W6737">
        <v>0</v>
      </c>
      <c r="X6737">
        <v>0</v>
      </c>
      <c r="Y6737">
        <v>1.3248665474267067</v>
      </c>
      <c r="Z6737">
        <v>0</v>
      </c>
      <c r="AA6737">
        <v>0.34993923700765972</v>
      </c>
      <c r="AB6737">
        <v>0</v>
      </c>
      <c r="AC6737">
        <v>0</v>
      </c>
      <c r="AD6737">
        <v>0</v>
      </c>
      <c r="AE6737">
        <v>1.6748057844343665</v>
      </c>
    </row>
    <row r="6738" spans="1:31" x14ac:dyDescent="0.3">
      <c r="A6738">
        <v>2451699</v>
      </c>
      <c r="B6738">
        <v>1</v>
      </c>
      <c r="C6738" t="s">
        <v>81</v>
      </c>
      <c r="D6738" t="s">
        <v>113</v>
      </c>
      <c r="E6738" t="s">
        <v>169</v>
      </c>
      <c r="F6738" t="s">
        <v>19366</v>
      </c>
      <c r="G6738" t="s">
        <v>149</v>
      </c>
      <c r="H6738" t="s">
        <v>135</v>
      </c>
      <c r="I6738" t="s">
        <v>136</v>
      </c>
      <c r="J6738" t="s">
        <v>137</v>
      </c>
      <c r="K6738" t="s">
        <v>138</v>
      </c>
      <c r="L6738" t="s">
        <v>17530</v>
      </c>
      <c r="M6738" t="s">
        <v>19367</v>
      </c>
      <c r="N6738">
        <v>2.4655555549999999</v>
      </c>
      <c r="O6738">
        <v>0</v>
      </c>
      <c r="P6738">
        <v>715</v>
      </c>
      <c r="Q6738">
        <v>0</v>
      </c>
      <c r="R6738">
        <v>9</v>
      </c>
      <c r="S6738">
        <v>0</v>
      </c>
      <c r="T6738">
        <v>69</v>
      </c>
      <c r="U6738">
        <v>0</v>
      </c>
      <c r="V6738">
        <v>0</v>
      </c>
      <c r="W6738">
        <v>0</v>
      </c>
      <c r="X6738">
        <v>835.53337167965014</v>
      </c>
      <c r="Y6738">
        <v>0</v>
      </c>
      <c r="Z6738">
        <v>2.7821903632029152</v>
      </c>
      <c r="AA6738">
        <v>0</v>
      </c>
      <c r="AB6738">
        <v>358.20689894504898</v>
      </c>
      <c r="AC6738">
        <v>0</v>
      </c>
      <c r="AD6738">
        <v>0</v>
      </c>
      <c r="AE6738">
        <v>1196.5224609879022</v>
      </c>
    </row>
    <row r="6739" spans="1:31" x14ac:dyDescent="0.3">
      <c r="A6739">
        <v>2451221</v>
      </c>
      <c r="B6739">
        <v>1</v>
      </c>
      <c r="C6739" t="s">
        <v>80</v>
      </c>
      <c r="D6739" t="s">
        <v>92</v>
      </c>
      <c r="E6739" t="s">
        <v>169</v>
      </c>
      <c r="F6739" t="s">
        <v>9492</v>
      </c>
      <c r="G6739" t="s">
        <v>161</v>
      </c>
      <c r="H6739" t="s">
        <v>135</v>
      </c>
      <c r="I6739" t="s">
        <v>136</v>
      </c>
      <c r="J6739" t="s">
        <v>137</v>
      </c>
      <c r="K6739" t="s">
        <v>162</v>
      </c>
      <c r="L6739" t="s">
        <v>19368</v>
      </c>
      <c r="M6739" t="s">
        <v>19369</v>
      </c>
      <c r="N6739">
        <v>7.9819444439999998</v>
      </c>
      <c r="O6739">
        <v>0</v>
      </c>
      <c r="P6739">
        <v>96</v>
      </c>
      <c r="Q6739">
        <v>0</v>
      </c>
      <c r="R6739">
        <v>19</v>
      </c>
      <c r="S6739">
        <v>4</v>
      </c>
      <c r="T6739">
        <v>2</v>
      </c>
      <c r="U6739">
        <v>1</v>
      </c>
      <c r="V6739">
        <v>0</v>
      </c>
      <c r="W6739">
        <v>0</v>
      </c>
      <c r="X6739">
        <v>576.10837156850312</v>
      </c>
      <c r="Y6739">
        <v>0</v>
      </c>
      <c r="Z6739">
        <v>52.197979200017166</v>
      </c>
      <c r="AA6739">
        <v>1603.8706705590557</v>
      </c>
      <c r="AB6739">
        <v>16.71518178993551</v>
      </c>
      <c r="AC6739">
        <v>436.10974308218272</v>
      </c>
      <c r="AD6739">
        <v>0</v>
      </c>
      <c r="AE6739">
        <v>2685.001946199694</v>
      </c>
    </row>
    <row r="6740" spans="1:31" x14ac:dyDescent="0.3">
      <c r="A6740">
        <v>2451307</v>
      </c>
      <c r="B6740">
        <v>1</v>
      </c>
      <c r="C6740" t="s">
        <v>80</v>
      </c>
      <c r="D6740" t="s">
        <v>107</v>
      </c>
      <c r="E6740" t="s">
        <v>173</v>
      </c>
      <c r="F6740" t="s">
        <v>4864</v>
      </c>
      <c r="G6740" t="s">
        <v>461</v>
      </c>
      <c r="H6740" t="s">
        <v>144</v>
      </c>
      <c r="I6740" t="s">
        <v>136</v>
      </c>
      <c r="J6740" t="s">
        <v>137</v>
      </c>
      <c r="K6740" t="s">
        <v>138</v>
      </c>
      <c r="L6740" t="s">
        <v>19370</v>
      </c>
      <c r="M6740" t="s">
        <v>19371</v>
      </c>
      <c r="N6740">
        <v>1.849722222</v>
      </c>
      <c r="O6740">
        <v>0</v>
      </c>
      <c r="P6740">
        <v>9</v>
      </c>
      <c r="Q6740">
        <v>0</v>
      </c>
      <c r="R6740">
        <v>0</v>
      </c>
      <c r="S6740">
        <v>0</v>
      </c>
      <c r="T6740">
        <v>0</v>
      </c>
      <c r="U6740">
        <v>0</v>
      </c>
      <c r="V6740">
        <v>0</v>
      </c>
      <c r="W6740">
        <v>0</v>
      </c>
      <c r="X6740">
        <v>9.0794389659448864</v>
      </c>
      <c r="Y6740">
        <v>0</v>
      </c>
      <c r="Z6740">
        <v>0</v>
      </c>
      <c r="AA6740">
        <v>0</v>
      </c>
      <c r="AB6740">
        <v>0</v>
      </c>
      <c r="AC6740">
        <v>0</v>
      </c>
      <c r="AD6740">
        <v>0</v>
      </c>
      <c r="AE6740">
        <v>9.0794389659448864</v>
      </c>
    </row>
    <row r="6741" spans="1:31" x14ac:dyDescent="0.3">
      <c r="A6741">
        <v>2451456</v>
      </c>
      <c r="B6741">
        <v>1</v>
      </c>
      <c r="C6741" t="s">
        <v>80</v>
      </c>
      <c r="D6741" t="s">
        <v>107</v>
      </c>
      <c r="E6741" t="s">
        <v>141</v>
      </c>
      <c r="F6741" t="s">
        <v>19372</v>
      </c>
      <c r="G6741" t="s">
        <v>143</v>
      </c>
      <c r="H6741" t="s">
        <v>144</v>
      </c>
      <c r="I6741" t="s">
        <v>136</v>
      </c>
      <c r="J6741" t="s">
        <v>137</v>
      </c>
      <c r="K6741" t="s">
        <v>138</v>
      </c>
      <c r="L6741" t="s">
        <v>19373</v>
      </c>
      <c r="M6741" t="s">
        <v>19374</v>
      </c>
      <c r="N6741">
        <v>0.73083333299999997</v>
      </c>
      <c r="O6741">
        <v>0</v>
      </c>
      <c r="P6741">
        <v>7</v>
      </c>
      <c r="Q6741">
        <v>0</v>
      </c>
      <c r="R6741">
        <v>0</v>
      </c>
      <c r="S6741">
        <v>0</v>
      </c>
      <c r="T6741">
        <v>5</v>
      </c>
      <c r="U6741">
        <v>0</v>
      </c>
      <c r="V6741">
        <v>0</v>
      </c>
      <c r="W6741">
        <v>0</v>
      </c>
      <c r="X6741">
        <v>0.37462090504325363</v>
      </c>
      <c r="Y6741">
        <v>0</v>
      </c>
      <c r="Z6741">
        <v>0</v>
      </c>
      <c r="AA6741">
        <v>0</v>
      </c>
      <c r="AB6741">
        <v>4.6026032531598364</v>
      </c>
      <c r="AC6741">
        <v>0</v>
      </c>
      <c r="AD6741">
        <v>0</v>
      </c>
      <c r="AE6741">
        <v>4.9772241582030903</v>
      </c>
    </row>
    <row r="6742" spans="1:31" x14ac:dyDescent="0.3">
      <c r="A6742">
        <v>2451742</v>
      </c>
      <c r="B6742">
        <v>1</v>
      </c>
      <c r="C6742" t="s">
        <v>80</v>
      </c>
      <c r="D6742" t="s">
        <v>91</v>
      </c>
      <c r="E6742" t="s">
        <v>141</v>
      </c>
      <c r="F6742" t="s">
        <v>19375</v>
      </c>
      <c r="G6742" t="s">
        <v>156</v>
      </c>
      <c r="H6742" t="s">
        <v>144</v>
      </c>
      <c r="I6742" t="s">
        <v>136</v>
      </c>
      <c r="J6742" t="s">
        <v>137</v>
      </c>
      <c r="K6742" t="s">
        <v>138</v>
      </c>
      <c r="L6742" t="s">
        <v>19376</v>
      </c>
      <c r="M6742" t="s">
        <v>19377</v>
      </c>
      <c r="N6742">
        <v>1.8080555549999999</v>
      </c>
      <c r="O6742">
        <v>0</v>
      </c>
      <c r="P6742">
        <v>7</v>
      </c>
      <c r="Q6742">
        <v>0</v>
      </c>
      <c r="R6742">
        <v>0</v>
      </c>
      <c r="S6742">
        <v>0</v>
      </c>
      <c r="T6742">
        <v>0</v>
      </c>
      <c r="U6742">
        <v>0</v>
      </c>
      <c r="V6742">
        <v>0</v>
      </c>
      <c r="W6742">
        <v>0</v>
      </c>
      <c r="X6742">
        <v>3.074374007849753</v>
      </c>
      <c r="Y6742">
        <v>0</v>
      </c>
      <c r="Z6742">
        <v>0</v>
      </c>
      <c r="AA6742">
        <v>0</v>
      </c>
      <c r="AB6742">
        <v>0</v>
      </c>
      <c r="AC6742">
        <v>0</v>
      </c>
      <c r="AD6742">
        <v>0</v>
      </c>
      <c r="AE6742">
        <v>3.074374007849753</v>
      </c>
    </row>
    <row r="6743" spans="1:31" x14ac:dyDescent="0.3">
      <c r="A6743">
        <v>2451642</v>
      </c>
      <c r="B6743">
        <v>1</v>
      </c>
      <c r="C6743" t="s">
        <v>80</v>
      </c>
      <c r="D6743" t="s">
        <v>101</v>
      </c>
      <c r="E6743" t="s">
        <v>173</v>
      </c>
      <c r="F6743" t="s">
        <v>19378</v>
      </c>
      <c r="G6743" t="s">
        <v>175</v>
      </c>
      <c r="H6743" t="s">
        <v>144</v>
      </c>
      <c r="I6743" t="s">
        <v>136</v>
      </c>
      <c r="J6743" t="s">
        <v>137</v>
      </c>
      <c r="K6743" t="s">
        <v>138</v>
      </c>
      <c r="L6743" t="s">
        <v>19379</v>
      </c>
      <c r="M6743" t="s">
        <v>19380</v>
      </c>
      <c r="N6743">
        <v>1.84</v>
      </c>
      <c r="O6743">
        <v>0</v>
      </c>
      <c r="P6743">
        <v>0</v>
      </c>
      <c r="Q6743">
        <v>0</v>
      </c>
      <c r="R6743">
        <v>0</v>
      </c>
      <c r="S6743">
        <v>0</v>
      </c>
      <c r="T6743">
        <v>1</v>
      </c>
      <c r="U6743">
        <v>0</v>
      </c>
      <c r="V6743">
        <v>0</v>
      </c>
      <c r="W6743">
        <v>0</v>
      </c>
      <c r="X6743">
        <v>0</v>
      </c>
      <c r="Y6743">
        <v>0</v>
      </c>
      <c r="Z6743">
        <v>0</v>
      </c>
      <c r="AA6743">
        <v>0</v>
      </c>
      <c r="AB6743">
        <v>2.9489075163518299</v>
      </c>
      <c r="AC6743">
        <v>0</v>
      </c>
      <c r="AD6743">
        <v>0</v>
      </c>
      <c r="AE6743">
        <v>2.9489075163518299</v>
      </c>
    </row>
    <row r="6744" spans="1:31" x14ac:dyDescent="0.3">
      <c r="A6744">
        <v>2451596</v>
      </c>
      <c r="B6744">
        <v>1</v>
      </c>
      <c r="C6744" t="s">
        <v>81</v>
      </c>
      <c r="D6744" t="s">
        <v>113</v>
      </c>
      <c r="E6744" t="s">
        <v>141</v>
      </c>
      <c r="F6744" t="s">
        <v>19381</v>
      </c>
      <c r="G6744" t="s">
        <v>156</v>
      </c>
      <c r="H6744" t="s">
        <v>144</v>
      </c>
      <c r="I6744" t="s">
        <v>136</v>
      </c>
      <c r="J6744" t="s">
        <v>137</v>
      </c>
      <c r="K6744" t="s">
        <v>138</v>
      </c>
      <c r="L6744" t="s">
        <v>19382</v>
      </c>
      <c r="M6744" t="s">
        <v>19383</v>
      </c>
      <c r="N6744">
        <v>2.3047222220000001</v>
      </c>
      <c r="O6744">
        <v>0</v>
      </c>
      <c r="P6744">
        <v>0</v>
      </c>
      <c r="Q6744">
        <v>0</v>
      </c>
      <c r="R6744">
        <v>1</v>
      </c>
      <c r="S6744">
        <v>0</v>
      </c>
      <c r="T6744">
        <v>2</v>
      </c>
      <c r="U6744">
        <v>0</v>
      </c>
      <c r="V6744">
        <v>0</v>
      </c>
      <c r="W6744">
        <v>0</v>
      </c>
      <c r="X6744">
        <v>0</v>
      </c>
      <c r="Y6744">
        <v>0</v>
      </c>
      <c r="Z6744">
        <v>0.49470684817959892</v>
      </c>
      <c r="AA6744">
        <v>0</v>
      </c>
      <c r="AB6744">
        <v>3.8034563150742193</v>
      </c>
      <c r="AC6744">
        <v>0</v>
      </c>
      <c r="AD6744">
        <v>0</v>
      </c>
      <c r="AE6744">
        <v>4.2981631632538182</v>
      </c>
    </row>
    <row r="6745" spans="1:31" x14ac:dyDescent="0.3">
      <c r="A6745">
        <v>2451496</v>
      </c>
      <c r="B6745">
        <v>1</v>
      </c>
      <c r="C6745" t="s">
        <v>80</v>
      </c>
      <c r="D6745" t="s">
        <v>101</v>
      </c>
      <c r="E6745" t="s">
        <v>141</v>
      </c>
      <c r="F6745" t="s">
        <v>19384</v>
      </c>
      <c r="G6745" t="s">
        <v>143</v>
      </c>
      <c r="H6745" t="s">
        <v>144</v>
      </c>
      <c r="I6745" t="s">
        <v>136</v>
      </c>
      <c r="J6745" t="s">
        <v>137</v>
      </c>
      <c r="K6745" t="s">
        <v>138</v>
      </c>
      <c r="L6745" t="s">
        <v>19385</v>
      </c>
      <c r="M6745" t="s">
        <v>19386</v>
      </c>
      <c r="N6745">
        <v>0.83333333300000001</v>
      </c>
      <c r="O6745">
        <v>0</v>
      </c>
      <c r="P6745">
        <v>43</v>
      </c>
      <c r="Q6745">
        <v>0</v>
      </c>
      <c r="R6745">
        <v>0</v>
      </c>
      <c r="S6745">
        <v>0</v>
      </c>
      <c r="T6745">
        <v>1</v>
      </c>
      <c r="U6745">
        <v>0</v>
      </c>
      <c r="V6745">
        <v>0</v>
      </c>
      <c r="W6745">
        <v>0</v>
      </c>
      <c r="X6745">
        <v>18.40237785800187</v>
      </c>
      <c r="Y6745">
        <v>0</v>
      </c>
      <c r="Z6745">
        <v>0</v>
      </c>
      <c r="AA6745">
        <v>0</v>
      </c>
      <c r="AB6745">
        <v>1.62916829195546</v>
      </c>
      <c r="AC6745">
        <v>0</v>
      </c>
      <c r="AD6745">
        <v>0</v>
      </c>
      <c r="AE6745">
        <v>20.031546149957329</v>
      </c>
    </row>
    <row r="6746" spans="1:31" x14ac:dyDescent="0.3">
      <c r="A6746">
        <v>2451636</v>
      </c>
      <c r="B6746">
        <v>1</v>
      </c>
      <c r="C6746" t="s">
        <v>80</v>
      </c>
      <c r="D6746" t="s">
        <v>84</v>
      </c>
      <c r="E6746" t="s">
        <v>141</v>
      </c>
      <c r="F6746" t="s">
        <v>19387</v>
      </c>
      <c r="G6746" t="s">
        <v>156</v>
      </c>
      <c r="H6746" t="s">
        <v>144</v>
      </c>
      <c r="I6746" t="s">
        <v>136</v>
      </c>
      <c r="J6746" t="s">
        <v>137</v>
      </c>
      <c r="K6746" t="s">
        <v>138</v>
      </c>
      <c r="L6746" t="s">
        <v>19388</v>
      </c>
      <c r="M6746" t="s">
        <v>19389</v>
      </c>
      <c r="N6746">
        <v>1.498888888</v>
      </c>
      <c r="O6746">
        <v>0</v>
      </c>
      <c r="P6746">
        <v>43</v>
      </c>
      <c r="Q6746">
        <v>0</v>
      </c>
      <c r="R6746">
        <v>10</v>
      </c>
      <c r="S6746">
        <v>0</v>
      </c>
      <c r="T6746">
        <v>3</v>
      </c>
      <c r="U6746">
        <v>0</v>
      </c>
      <c r="V6746">
        <v>0</v>
      </c>
      <c r="W6746">
        <v>0</v>
      </c>
      <c r="X6746">
        <v>12.049825260635666</v>
      </c>
      <c r="Y6746">
        <v>0</v>
      </c>
      <c r="Z6746">
        <v>5.7195313586107588</v>
      </c>
      <c r="AA6746">
        <v>0</v>
      </c>
      <c r="AB6746">
        <v>5.0531981537866857</v>
      </c>
      <c r="AC6746">
        <v>0</v>
      </c>
      <c r="AD6746">
        <v>0</v>
      </c>
      <c r="AE6746">
        <v>22.822554773033108</v>
      </c>
    </row>
    <row r="6747" spans="1:31" x14ac:dyDescent="0.3">
      <c r="A6747">
        <v>2451782</v>
      </c>
      <c r="B6747">
        <v>1</v>
      </c>
      <c r="C6747" t="s">
        <v>80</v>
      </c>
      <c r="D6747" t="s">
        <v>82</v>
      </c>
      <c r="E6747" t="s">
        <v>173</v>
      </c>
      <c r="F6747" t="s">
        <v>19390</v>
      </c>
      <c r="G6747" t="s">
        <v>175</v>
      </c>
      <c r="H6747" t="s">
        <v>144</v>
      </c>
      <c r="I6747" t="s">
        <v>136</v>
      </c>
      <c r="J6747" t="s">
        <v>137</v>
      </c>
      <c r="K6747" t="s">
        <v>138</v>
      </c>
      <c r="L6747" t="s">
        <v>19391</v>
      </c>
      <c r="M6747" t="s">
        <v>19392</v>
      </c>
      <c r="N6747">
        <v>1.7122222220000001</v>
      </c>
      <c r="O6747">
        <v>0</v>
      </c>
      <c r="P6747">
        <v>3</v>
      </c>
      <c r="Q6747">
        <v>0</v>
      </c>
      <c r="R6747">
        <v>0</v>
      </c>
      <c r="S6747">
        <v>0</v>
      </c>
      <c r="T6747">
        <v>0</v>
      </c>
      <c r="U6747">
        <v>0</v>
      </c>
      <c r="V6747">
        <v>0</v>
      </c>
      <c r="W6747">
        <v>0</v>
      </c>
      <c r="X6747">
        <v>1.7944415740365152</v>
      </c>
      <c r="Y6747">
        <v>0</v>
      </c>
      <c r="Z6747">
        <v>0</v>
      </c>
      <c r="AA6747">
        <v>0</v>
      </c>
      <c r="AB6747">
        <v>0</v>
      </c>
      <c r="AC6747">
        <v>0</v>
      </c>
      <c r="AD6747">
        <v>0</v>
      </c>
      <c r="AE6747">
        <v>1.7944415740365152</v>
      </c>
    </row>
    <row r="6748" spans="1:31" x14ac:dyDescent="0.3">
      <c r="A6748">
        <v>2451287</v>
      </c>
      <c r="B6748">
        <v>1</v>
      </c>
      <c r="C6748" t="s">
        <v>81</v>
      </c>
      <c r="D6748" t="s">
        <v>128</v>
      </c>
      <c r="E6748" t="s">
        <v>173</v>
      </c>
      <c r="F6748" t="s">
        <v>19393</v>
      </c>
      <c r="G6748" t="s">
        <v>179</v>
      </c>
      <c r="H6748" t="s">
        <v>144</v>
      </c>
      <c r="I6748" t="s">
        <v>136</v>
      </c>
      <c r="J6748" t="s">
        <v>137</v>
      </c>
      <c r="K6748" t="s">
        <v>138</v>
      </c>
      <c r="L6748" t="s">
        <v>19394</v>
      </c>
      <c r="M6748" t="s">
        <v>19395</v>
      </c>
      <c r="N6748">
        <v>4.1158333330000003</v>
      </c>
      <c r="O6748">
        <v>0</v>
      </c>
      <c r="P6748">
        <v>9</v>
      </c>
      <c r="Q6748">
        <v>0</v>
      </c>
      <c r="R6748">
        <v>0</v>
      </c>
      <c r="S6748">
        <v>0</v>
      </c>
      <c r="T6748">
        <v>1</v>
      </c>
      <c r="U6748">
        <v>0</v>
      </c>
      <c r="V6748">
        <v>0</v>
      </c>
      <c r="W6748">
        <v>0</v>
      </c>
      <c r="X6748">
        <v>7.8770671150132836</v>
      </c>
      <c r="Y6748">
        <v>0</v>
      </c>
      <c r="Z6748">
        <v>0</v>
      </c>
      <c r="AA6748">
        <v>0</v>
      </c>
      <c r="AB6748">
        <v>2.241774672781681</v>
      </c>
      <c r="AC6748">
        <v>0</v>
      </c>
      <c r="AD6748">
        <v>0</v>
      </c>
      <c r="AE6748">
        <v>10.118841787794965</v>
      </c>
    </row>
    <row r="6749" spans="1:31" x14ac:dyDescent="0.3">
      <c r="A6749">
        <v>2451387</v>
      </c>
      <c r="B6749">
        <v>1</v>
      </c>
      <c r="C6749" t="s">
        <v>80</v>
      </c>
      <c r="D6749" t="s">
        <v>99</v>
      </c>
      <c r="E6749" t="s">
        <v>173</v>
      </c>
      <c r="F6749" t="s">
        <v>19396</v>
      </c>
      <c r="G6749" t="s">
        <v>175</v>
      </c>
      <c r="H6749" t="s">
        <v>144</v>
      </c>
      <c r="I6749" t="s">
        <v>136</v>
      </c>
      <c r="J6749" t="s">
        <v>137</v>
      </c>
      <c r="K6749" t="s">
        <v>138</v>
      </c>
      <c r="L6749" t="s">
        <v>19397</v>
      </c>
      <c r="M6749" t="s">
        <v>19398</v>
      </c>
      <c r="N6749">
        <v>1.210555555</v>
      </c>
      <c r="O6749">
        <v>0</v>
      </c>
      <c r="P6749">
        <v>1</v>
      </c>
      <c r="Q6749">
        <v>0</v>
      </c>
      <c r="R6749">
        <v>0</v>
      </c>
      <c r="S6749">
        <v>0</v>
      </c>
      <c r="T6749">
        <v>0</v>
      </c>
      <c r="U6749">
        <v>0</v>
      </c>
      <c r="V6749">
        <v>0</v>
      </c>
      <c r="W6749">
        <v>0</v>
      </c>
      <c r="X6749">
        <v>3.2619143744889315E-3</v>
      </c>
      <c r="Y6749">
        <v>0</v>
      </c>
      <c r="Z6749">
        <v>0</v>
      </c>
      <c r="AA6749">
        <v>0</v>
      </c>
      <c r="AB6749">
        <v>0</v>
      </c>
      <c r="AC6749">
        <v>0</v>
      </c>
      <c r="AD6749">
        <v>0</v>
      </c>
      <c r="AE6749">
        <v>3.2619143744889315E-3</v>
      </c>
    </row>
    <row r="6750" spans="1:31" x14ac:dyDescent="0.3">
      <c r="A6750">
        <v>2451347</v>
      </c>
      <c r="B6750">
        <v>1</v>
      </c>
      <c r="C6750" t="s">
        <v>80</v>
      </c>
      <c r="D6750" t="s">
        <v>93</v>
      </c>
      <c r="E6750" t="s">
        <v>159</v>
      </c>
      <c r="F6750" t="s">
        <v>19399</v>
      </c>
      <c r="G6750" t="s">
        <v>143</v>
      </c>
      <c r="H6750" t="s">
        <v>144</v>
      </c>
      <c r="I6750" t="s">
        <v>136</v>
      </c>
      <c r="J6750" t="s">
        <v>137</v>
      </c>
      <c r="K6750" t="s">
        <v>138</v>
      </c>
      <c r="L6750" t="s">
        <v>19400</v>
      </c>
      <c r="M6750" t="s">
        <v>19401</v>
      </c>
      <c r="N6750">
        <v>0.67722222200000004</v>
      </c>
      <c r="O6750">
        <v>0</v>
      </c>
      <c r="P6750">
        <v>3</v>
      </c>
      <c r="Q6750">
        <v>0</v>
      </c>
      <c r="R6750">
        <v>19</v>
      </c>
      <c r="S6750">
        <v>0</v>
      </c>
      <c r="T6750">
        <v>14</v>
      </c>
      <c r="U6750">
        <v>0</v>
      </c>
      <c r="V6750">
        <v>0</v>
      </c>
      <c r="W6750">
        <v>0</v>
      </c>
      <c r="X6750">
        <v>0.48668361549177885</v>
      </c>
      <c r="Y6750">
        <v>0</v>
      </c>
      <c r="Z6750">
        <v>7.8642719906755882</v>
      </c>
      <c r="AA6750">
        <v>0</v>
      </c>
      <c r="AB6750">
        <v>9.0996922975663814</v>
      </c>
      <c r="AC6750">
        <v>0</v>
      </c>
      <c r="AD6750">
        <v>0</v>
      </c>
      <c r="AE6750">
        <v>17.450647903733749</v>
      </c>
    </row>
    <row r="6751" spans="1:31" x14ac:dyDescent="0.3">
      <c r="A6751">
        <v>2451373</v>
      </c>
      <c r="B6751">
        <v>1</v>
      </c>
      <c r="C6751" t="s">
        <v>80</v>
      </c>
      <c r="D6751" t="s">
        <v>86</v>
      </c>
      <c r="E6751" t="s">
        <v>173</v>
      </c>
      <c r="F6751" t="s">
        <v>19402</v>
      </c>
      <c r="G6751" t="s">
        <v>461</v>
      </c>
      <c r="H6751" t="s">
        <v>144</v>
      </c>
      <c r="I6751" t="s">
        <v>136</v>
      </c>
      <c r="J6751" t="s">
        <v>137</v>
      </c>
      <c r="K6751" t="s">
        <v>138</v>
      </c>
      <c r="L6751" t="s">
        <v>19403</v>
      </c>
      <c r="M6751" t="s">
        <v>19404</v>
      </c>
      <c r="N6751">
        <v>2.4311111109999999</v>
      </c>
      <c r="O6751">
        <v>0</v>
      </c>
      <c r="P6751">
        <v>45</v>
      </c>
      <c r="Q6751">
        <v>0</v>
      </c>
      <c r="R6751">
        <v>0</v>
      </c>
      <c r="S6751">
        <v>0</v>
      </c>
      <c r="T6751">
        <v>0</v>
      </c>
      <c r="U6751">
        <v>0</v>
      </c>
      <c r="V6751">
        <v>0</v>
      </c>
      <c r="W6751">
        <v>0</v>
      </c>
      <c r="X6751">
        <v>25.455264969266814</v>
      </c>
      <c r="Y6751">
        <v>0</v>
      </c>
      <c r="Z6751">
        <v>0</v>
      </c>
      <c r="AA6751">
        <v>0</v>
      </c>
      <c r="AB6751">
        <v>0</v>
      </c>
      <c r="AC6751">
        <v>0</v>
      </c>
      <c r="AD6751">
        <v>0</v>
      </c>
      <c r="AE6751">
        <v>25.455264969266814</v>
      </c>
    </row>
    <row r="6752" spans="1:31" x14ac:dyDescent="0.3">
      <c r="A6752">
        <v>2451745</v>
      </c>
      <c r="B6752">
        <v>1</v>
      </c>
      <c r="C6752" t="s">
        <v>81</v>
      </c>
      <c r="D6752" t="s">
        <v>118</v>
      </c>
      <c r="E6752" t="s">
        <v>173</v>
      </c>
      <c r="F6752" t="s">
        <v>17366</v>
      </c>
      <c r="G6752" t="s">
        <v>461</v>
      </c>
      <c r="H6752" t="s">
        <v>144</v>
      </c>
      <c r="I6752" t="s">
        <v>136</v>
      </c>
      <c r="J6752" t="s">
        <v>137</v>
      </c>
      <c r="K6752" t="s">
        <v>138</v>
      </c>
      <c r="L6752" t="s">
        <v>19405</v>
      </c>
      <c r="M6752" t="s">
        <v>19406</v>
      </c>
      <c r="N6752">
        <v>0.83111111100000001</v>
      </c>
      <c r="O6752">
        <v>0</v>
      </c>
      <c r="P6752">
        <v>14</v>
      </c>
      <c r="Q6752">
        <v>0</v>
      </c>
      <c r="R6752">
        <v>0</v>
      </c>
      <c r="S6752">
        <v>0</v>
      </c>
      <c r="T6752">
        <v>1</v>
      </c>
      <c r="U6752">
        <v>0</v>
      </c>
      <c r="V6752">
        <v>0</v>
      </c>
      <c r="W6752">
        <v>0</v>
      </c>
      <c r="X6752">
        <v>3.8396057752033075</v>
      </c>
      <c r="Y6752">
        <v>0</v>
      </c>
      <c r="Z6752">
        <v>0</v>
      </c>
      <c r="AA6752">
        <v>0</v>
      </c>
      <c r="AB6752">
        <v>0.87060875379398506</v>
      </c>
      <c r="AC6752">
        <v>0</v>
      </c>
      <c r="AD6752">
        <v>0</v>
      </c>
      <c r="AE6752">
        <v>4.7102145289972928</v>
      </c>
    </row>
    <row r="6753" spans="1:31" x14ac:dyDescent="0.3">
      <c r="A6753">
        <v>2451410</v>
      </c>
      <c r="B6753">
        <v>1</v>
      </c>
      <c r="C6753" t="s">
        <v>80</v>
      </c>
      <c r="D6753" t="s">
        <v>83</v>
      </c>
      <c r="E6753" t="s">
        <v>141</v>
      </c>
      <c r="F6753" t="s">
        <v>19407</v>
      </c>
      <c r="G6753" t="s">
        <v>156</v>
      </c>
      <c r="H6753" t="s">
        <v>144</v>
      </c>
      <c r="I6753" t="s">
        <v>136</v>
      </c>
      <c r="J6753" t="s">
        <v>137</v>
      </c>
      <c r="K6753" t="s">
        <v>138</v>
      </c>
      <c r="L6753" t="s">
        <v>19408</v>
      </c>
      <c r="M6753" t="s">
        <v>19409</v>
      </c>
      <c r="N6753">
        <v>0.59583333299999997</v>
      </c>
      <c r="O6753">
        <v>0</v>
      </c>
      <c r="P6753">
        <v>107</v>
      </c>
      <c r="Q6753">
        <v>0</v>
      </c>
      <c r="R6753">
        <v>0</v>
      </c>
      <c r="S6753">
        <v>0</v>
      </c>
      <c r="T6753">
        <v>15</v>
      </c>
      <c r="U6753">
        <v>0</v>
      </c>
      <c r="V6753">
        <v>0</v>
      </c>
      <c r="W6753">
        <v>0</v>
      </c>
      <c r="X6753">
        <v>22.15950784675206</v>
      </c>
      <c r="Y6753">
        <v>0</v>
      </c>
      <c r="Z6753">
        <v>0</v>
      </c>
      <c r="AA6753">
        <v>0</v>
      </c>
      <c r="AB6753">
        <v>7.9241580497812132</v>
      </c>
      <c r="AC6753">
        <v>0</v>
      </c>
      <c r="AD6753">
        <v>0</v>
      </c>
      <c r="AE6753">
        <v>30.083665896533272</v>
      </c>
    </row>
    <row r="6754" spans="1:31" x14ac:dyDescent="0.3">
      <c r="A6754">
        <v>2451161</v>
      </c>
      <c r="B6754">
        <v>1</v>
      </c>
      <c r="C6754" t="s">
        <v>80</v>
      </c>
      <c r="D6754" t="s">
        <v>97</v>
      </c>
      <c r="E6754" t="s">
        <v>173</v>
      </c>
      <c r="F6754" t="s">
        <v>5031</v>
      </c>
      <c r="G6754" t="s">
        <v>461</v>
      </c>
      <c r="H6754" t="s">
        <v>144</v>
      </c>
      <c r="I6754" t="s">
        <v>136</v>
      </c>
      <c r="J6754" t="s">
        <v>137</v>
      </c>
      <c r="K6754" t="s">
        <v>138</v>
      </c>
      <c r="L6754" t="s">
        <v>19410</v>
      </c>
      <c r="M6754" t="s">
        <v>19411</v>
      </c>
      <c r="N6754">
        <v>3.7294444439999999</v>
      </c>
      <c r="O6754">
        <v>0</v>
      </c>
      <c r="P6754">
        <v>1</v>
      </c>
      <c r="Q6754">
        <v>0</v>
      </c>
      <c r="R6754">
        <v>0</v>
      </c>
      <c r="S6754">
        <v>0</v>
      </c>
      <c r="T6754">
        <v>0</v>
      </c>
      <c r="U6754">
        <v>0</v>
      </c>
      <c r="V6754">
        <v>0</v>
      </c>
      <c r="W6754">
        <v>0</v>
      </c>
      <c r="X6754">
        <v>2.3456771589920624</v>
      </c>
      <c r="Y6754">
        <v>0</v>
      </c>
      <c r="Z6754">
        <v>0</v>
      </c>
      <c r="AA6754">
        <v>0</v>
      </c>
      <c r="AB6754">
        <v>0</v>
      </c>
      <c r="AC6754">
        <v>0</v>
      </c>
      <c r="AD6754">
        <v>0</v>
      </c>
      <c r="AE6754">
        <v>2.3456771589920624</v>
      </c>
    </row>
    <row r="6755" spans="1:31" x14ac:dyDescent="0.3">
      <c r="A6755">
        <v>2451267</v>
      </c>
      <c r="B6755">
        <v>1</v>
      </c>
      <c r="C6755" t="s">
        <v>80</v>
      </c>
      <c r="D6755" t="s">
        <v>106</v>
      </c>
      <c r="E6755" t="s">
        <v>147</v>
      </c>
      <c r="F6755" t="s">
        <v>19412</v>
      </c>
      <c r="G6755" t="s">
        <v>3952</v>
      </c>
      <c r="H6755" t="s">
        <v>135</v>
      </c>
      <c r="I6755" t="s">
        <v>136</v>
      </c>
      <c r="J6755" t="s">
        <v>137</v>
      </c>
      <c r="K6755" t="s">
        <v>138</v>
      </c>
      <c r="L6755" t="s">
        <v>19413</v>
      </c>
      <c r="M6755" t="s">
        <v>19414</v>
      </c>
      <c r="N6755">
        <v>1.386111111</v>
      </c>
      <c r="O6755">
        <v>0</v>
      </c>
      <c r="P6755">
        <v>924</v>
      </c>
      <c r="Q6755">
        <v>1</v>
      </c>
      <c r="R6755">
        <v>35</v>
      </c>
      <c r="S6755">
        <v>0</v>
      </c>
      <c r="T6755">
        <v>218</v>
      </c>
      <c r="U6755">
        <v>0</v>
      </c>
      <c r="V6755">
        <v>0</v>
      </c>
      <c r="W6755">
        <v>0</v>
      </c>
      <c r="X6755">
        <v>308.96694868133483</v>
      </c>
      <c r="Y6755">
        <v>0.56872085643631076</v>
      </c>
      <c r="Z6755">
        <v>49.433225081258406</v>
      </c>
      <c r="AA6755">
        <v>0</v>
      </c>
      <c r="AB6755">
        <v>299.85934180694636</v>
      </c>
      <c r="AC6755">
        <v>0</v>
      </c>
      <c r="AD6755">
        <v>0</v>
      </c>
      <c r="AE6755">
        <v>658.82823642597589</v>
      </c>
    </row>
    <row r="6756" spans="1:31" x14ac:dyDescent="0.3">
      <c r="A6756">
        <v>2451118</v>
      </c>
      <c r="B6756">
        <v>1</v>
      </c>
      <c r="C6756" t="s">
        <v>80</v>
      </c>
      <c r="D6756" t="s">
        <v>85</v>
      </c>
      <c r="E6756" t="s">
        <v>173</v>
      </c>
      <c r="F6756" t="s">
        <v>19415</v>
      </c>
      <c r="G6756" t="s">
        <v>461</v>
      </c>
      <c r="H6756" t="s">
        <v>144</v>
      </c>
      <c r="I6756" t="s">
        <v>136</v>
      </c>
      <c r="J6756" t="s">
        <v>137</v>
      </c>
      <c r="K6756" t="s">
        <v>138</v>
      </c>
      <c r="L6756" t="s">
        <v>19416</v>
      </c>
      <c r="M6756" t="s">
        <v>19417</v>
      </c>
      <c r="N6756">
        <v>1.863611111</v>
      </c>
      <c r="O6756">
        <v>0</v>
      </c>
      <c r="P6756">
        <v>4</v>
      </c>
      <c r="Q6756">
        <v>0</v>
      </c>
      <c r="R6756">
        <v>0</v>
      </c>
      <c r="S6756">
        <v>0</v>
      </c>
      <c r="T6756">
        <v>1</v>
      </c>
      <c r="U6756">
        <v>0</v>
      </c>
      <c r="V6756">
        <v>0</v>
      </c>
      <c r="W6756">
        <v>0</v>
      </c>
      <c r="X6756">
        <v>2.7256790588872377</v>
      </c>
      <c r="Y6756">
        <v>0</v>
      </c>
      <c r="Z6756">
        <v>0</v>
      </c>
      <c r="AA6756">
        <v>0</v>
      </c>
      <c r="AB6756">
        <v>0.1195989408005403</v>
      </c>
      <c r="AC6756">
        <v>0</v>
      </c>
      <c r="AD6756">
        <v>0</v>
      </c>
      <c r="AE6756">
        <v>2.8452779996877782</v>
      </c>
    </row>
    <row r="6757" spans="1:31" x14ac:dyDescent="0.3">
      <c r="A6757">
        <v>2451668</v>
      </c>
      <c r="B6757">
        <v>1</v>
      </c>
      <c r="C6757" t="s">
        <v>80</v>
      </c>
      <c r="D6757" t="s">
        <v>99</v>
      </c>
      <c r="E6757" t="s">
        <v>141</v>
      </c>
      <c r="F6757" t="s">
        <v>19418</v>
      </c>
      <c r="G6757" t="s">
        <v>156</v>
      </c>
      <c r="H6757" t="s">
        <v>144</v>
      </c>
      <c r="I6757" t="s">
        <v>136</v>
      </c>
      <c r="J6757" t="s">
        <v>137</v>
      </c>
      <c r="K6757" t="s">
        <v>138</v>
      </c>
      <c r="L6757" t="s">
        <v>19419</v>
      </c>
      <c r="M6757" t="s">
        <v>19420</v>
      </c>
      <c r="N6757">
        <v>2.1722222219999998</v>
      </c>
      <c r="O6757">
        <v>0</v>
      </c>
      <c r="P6757">
        <v>12</v>
      </c>
      <c r="Q6757">
        <v>0</v>
      </c>
      <c r="R6757">
        <v>0</v>
      </c>
      <c r="S6757">
        <v>0</v>
      </c>
      <c r="T6757">
        <v>1</v>
      </c>
      <c r="U6757">
        <v>0</v>
      </c>
      <c r="V6757">
        <v>0</v>
      </c>
      <c r="W6757">
        <v>0</v>
      </c>
      <c r="X6757">
        <v>9.1254611306707041</v>
      </c>
      <c r="Y6757">
        <v>0</v>
      </c>
      <c r="Z6757">
        <v>0</v>
      </c>
      <c r="AA6757">
        <v>0</v>
      </c>
      <c r="AB6757">
        <v>0</v>
      </c>
      <c r="AC6757">
        <v>0</v>
      </c>
      <c r="AD6757">
        <v>0</v>
      </c>
      <c r="AE6757">
        <v>9.1254611306707041</v>
      </c>
    </row>
    <row r="6758" spans="1:31" x14ac:dyDescent="0.3">
      <c r="A6758">
        <v>2451336</v>
      </c>
      <c r="B6758">
        <v>1</v>
      </c>
      <c r="C6758" t="s">
        <v>80</v>
      </c>
      <c r="D6758" t="s">
        <v>105</v>
      </c>
      <c r="E6758" t="s">
        <v>173</v>
      </c>
      <c r="F6758" t="s">
        <v>19421</v>
      </c>
      <c r="G6758" t="s">
        <v>461</v>
      </c>
      <c r="H6758" t="s">
        <v>144</v>
      </c>
      <c r="I6758" t="s">
        <v>136</v>
      </c>
      <c r="J6758" t="s">
        <v>137</v>
      </c>
      <c r="K6758" t="s">
        <v>138</v>
      </c>
      <c r="L6758" t="s">
        <v>19422</v>
      </c>
      <c r="M6758" t="s">
        <v>19423</v>
      </c>
      <c r="N6758">
        <v>1.9469444440000001</v>
      </c>
      <c r="O6758">
        <v>0</v>
      </c>
      <c r="P6758">
        <v>11</v>
      </c>
      <c r="Q6758">
        <v>0</v>
      </c>
      <c r="R6758">
        <v>0</v>
      </c>
      <c r="S6758">
        <v>0</v>
      </c>
      <c r="T6758">
        <v>0</v>
      </c>
      <c r="U6758">
        <v>0</v>
      </c>
      <c r="V6758">
        <v>0</v>
      </c>
      <c r="W6758">
        <v>0</v>
      </c>
      <c r="X6758">
        <v>8.585266187580519</v>
      </c>
      <c r="Y6758">
        <v>0</v>
      </c>
      <c r="Z6758">
        <v>0</v>
      </c>
      <c r="AA6758">
        <v>0</v>
      </c>
      <c r="AB6758">
        <v>0</v>
      </c>
      <c r="AC6758">
        <v>0</v>
      </c>
      <c r="AD6758">
        <v>0</v>
      </c>
      <c r="AE6758">
        <v>8.585266187580519</v>
      </c>
    </row>
    <row r="6759" spans="1:31" x14ac:dyDescent="0.3">
      <c r="A6759">
        <v>2451691</v>
      </c>
      <c r="B6759">
        <v>1</v>
      </c>
      <c r="C6759" t="s">
        <v>80</v>
      </c>
      <c r="D6759" t="s">
        <v>107</v>
      </c>
      <c r="E6759" t="s">
        <v>141</v>
      </c>
      <c r="F6759" t="s">
        <v>19424</v>
      </c>
      <c r="G6759" t="s">
        <v>143</v>
      </c>
      <c r="H6759" t="s">
        <v>144</v>
      </c>
      <c r="I6759" t="s">
        <v>136</v>
      </c>
      <c r="J6759" t="s">
        <v>137</v>
      </c>
      <c r="K6759" t="s">
        <v>138</v>
      </c>
      <c r="L6759" t="s">
        <v>19425</v>
      </c>
      <c r="M6759" t="s">
        <v>19426</v>
      </c>
      <c r="N6759">
        <v>0.96388888800000005</v>
      </c>
      <c r="O6759">
        <v>0</v>
      </c>
      <c r="P6759">
        <v>29</v>
      </c>
      <c r="Q6759">
        <v>0</v>
      </c>
      <c r="R6759">
        <v>0</v>
      </c>
      <c r="S6759">
        <v>0</v>
      </c>
      <c r="T6759">
        <v>1</v>
      </c>
      <c r="U6759">
        <v>0</v>
      </c>
      <c r="V6759">
        <v>0</v>
      </c>
      <c r="W6759">
        <v>0</v>
      </c>
      <c r="X6759">
        <v>3.4951880517172009</v>
      </c>
      <c r="Y6759">
        <v>0</v>
      </c>
      <c r="Z6759">
        <v>0</v>
      </c>
      <c r="AA6759">
        <v>0</v>
      </c>
      <c r="AB6759">
        <v>0.13537279632664248</v>
      </c>
      <c r="AC6759">
        <v>0</v>
      </c>
      <c r="AD6759">
        <v>0</v>
      </c>
      <c r="AE6759">
        <v>3.6305608480438436</v>
      </c>
    </row>
    <row r="6760" spans="1:31" x14ac:dyDescent="0.3">
      <c r="A6760">
        <v>2451150</v>
      </c>
      <c r="B6760">
        <v>1</v>
      </c>
      <c r="C6760" t="s">
        <v>80</v>
      </c>
      <c r="D6760" t="s">
        <v>100</v>
      </c>
      <c r="E6760" t="s">
        <v>173</v>
      </c>
      <c r="F6760" t="s">
        <v>19427</v>
      </c>
      <c r="G6760" t="s">
        <v>461</v>
      </c>
      <c r="H6760" t="s">
        <v>144</v>
      </c>
      <c r="I6760" t="s">
        <v>136</v>
      </c>
      <c r="J6760" t="s">
        <v>137</v>
      </c>
      <c r="K6760" t="s">
        <v>138</v>
      </c>
      <c r="L6760" t="s">
        <v>19428</v>
      </c>
      <c r="M6760" t="s">
        <v>19429</v>
      </c>
      <c r="N6760">
        <v>2.1838888879999998</v>
      </c>
      <c r="O6760">
        <v>0</v>
      </c>
      <c r="P6760">
        <v>22</v>
      </c>
      <c r="Q6760">
        <v>0</v>
      </c>
      <c r="R6760">
        <v>0</v>
      </c>
      <c r="S6760">
        <v>0</v>
      </c>
      <c r="T6760">
        <v>0</v>
      </c>
      <c r="U6760">
        <v>0</v>
      </c>
      <c r="V6760">
        <v>0</v>
      </c>
      <c r="W6760">
        <v>0</v>
      </c>
      <c r="X6760">
        <v>13.919315052117783</v>
      </c>
      <c r="Y6760">
        <v>0</v>
      </c>
      <c r="Z6760">
        <v>0</v>
      </c>
      <c r="AA6760">
        <v>0</v>
      </c>
      <c r="AB6760">
        <v>0</v>
      </c>
      <c r="AC6760">
        <v>0</v>
      </c>
      <c r="AD6760">
        <v>0</v>
      </c>
      <c r="AE6760">
        <v>13.919315052117783</v>
      </c>
    </row>
    <row r="6761" spans="1:31" x14ac:dyDescent="0.3">
      <c r="A6761">
        <v>2451127</v>
      </c>
      <c r="B6761">
        <v>1</v>
      </c>
      <c r="C6761" t="s">
        <v>80</v>
      </c>
      <c r="D6761" t="s">
        <v>93</v>
      </c>
      <c r="E6761" t="s">
        <v>173</v>
      </c>
      <c r="F6761" t="s">
        <v>19430</v>
      </c>
      <c r="G6761" t="s">
        <v>175</v>
      </c>
      <c r="H6761" t="s">
        <v>144</v>
      </c>
      <c r="I6761" t="s">
        <v>136</v>
      </c>
      <c r="J6761" t="s">
        <v>137</v>
      </c>
      <c r="K6761" t="s">
        <v>138</v>
      </c>
      <c r="L6761" t="s">
        <v>19431</v>
      </c>
      <c r="M6761" t="s">
        <v>19432</v>
      </c>
      <c r="N6761">
        <v>1.8036111109999999</v>
      </c>
      <c r="O6761">
        <v>0</v>
      </c>
      <c r="P6761">
        <v>1</v>
      </c>
      <c r="Q6761">
        <v>0</v>
      </c>
      <c r="R6761">
        <v>0</v>
      </c>
      <c r="S6761">
        <v>0</v>
      </c>
      <c r="T6761">
        <v>0</v>
      </c>
      <c r="U6761">
        <v>0</v>
      </c>
      <c r="V6761">
        <v>0</v>
      </c>
      <c r="W6761">
        <v>0</v>
      </c>
      <c r="X6761">
        <v>0</v>
      </c>
      <c r="Y6761">
        <v>0</v>
      </c>
      <c r="Z6761">
        <v>0</v>
      </c>
      <c r="AA6761">
        <v>0</v>
      </c>
      <c r="AB6761">
        <v>0</v>
      </c>
      <c r="AC6761">
        <v>0</v>
      </c>
      <c r="AD6761">
        <v>0</v>
      </c>
      <c r="AE6761">
        <v>0</v>
      </c>
    </row>
    <row r="6762" spans="1:31" x14ac:dyDescent="0.3">
      <c r="A6762">
        <v>2451104</v>
      </c>
      <c r="B6762">
        <v>1</v>
      </c>
      <c r="C6762" t="s">
        <v>80</v>
      </c>
      <c r="D6762" t="s">
        <v>110</v>
      </c>
      <c r="E6762" t="s">
        <v>159</v>
      </c>
      <c r="F6762" t="s">
        <v>19433</v>
      </c>
      <c r="G6762" t="s">
        <v>219</v>
      </c>
      <c r="H6762" t="s">
        <v>144</v>
      </c>
      <c r="I6762" t="s">
        <v>136</v>
      </c>
      <c r="J6762" t="s">
        <v>3</v>
      </c>
      <c r="K6762" t="s">
        <v>138</v>
      </c>
      <c r="L6762" t="s">
        <v>19434</v>
      </c>
      <c r="M6762" t="s">
        <v>19435</v>
      </c>
      <c r="N6762">
        <v>0.586388888</v>
      </c>
      <c r="O6762">
        <v>0</v>
      </c>
      <c r="P6762">
        <v>394</v>
      </c>
      <c r="Q6762">
        <v>0</v>
      </c>
      <c r="R6762">
        <v>0</v>
      </c>
      <c r="S6762">
        <v>0</v>
      </c>
      <c r="T6762">
        <v>19</v>
      </c>
      <c r="U6762">
        <v>0</v>
      </c>
      <c r="V6762">
        <v>0</v>
      </c>
      <c r="W6762">
        <v>0</v>
      </c>
      <c r="X6762">
        <v>80.181853103056341</v>
      </c>
      <c r="Y6762">
        <v>0</v>
      </c>
      <c r="Z6762">
        <v>0</v>
      </c>
      <c r="AA6762">
        <v>0</v>
      </c>
      <c r="AB6762">
        <v>10.04035003899453</v>
      </c>
      <c r="AC6762">
        <v>0</v>
      </c>
      <c r="AD6762">
        <v>0</v>
      </c>
      <c r="AE6762">
        <v>90.222203142050873</v>
      </c>
    </row>
    <row r="6763" spans="1:31" x14ac:dyDescent="0.3">
      <c r="A6763">
        <v>2451522</v>
      </c>
      <c r="B6763">
        <v>1</v>
      </c>
      <c r="C6763" t="s">
        <v>81</v>
      </c>
      <c r="D6763" t="s">
        <v>122</v>
      </c>
      <c r="E6763" t="s">
        <v>173</v>
      </c>
      <c r="F6763" t="s">
        <v>19436</v>
      </c>
      <c r="G6763" t="s">
        <v>175</v>
      </c>
      <c r="H6763" t="s">
        <v>144</v>
      </c>
      <c r="I6763" t="s">
        <v>136</v>
      </c>
      <c r="J6763" t="s">
        <v>137</v>
      </c>
      <c r="K6763" t="s">
        <v>138</v>
      </c>
      <c r="L6763" t="s">
        <v>19437</v>
      </c>
      <c r="M6763" t="s">
        <v>19438</v>
      </c>
      <c r="N6763">
        <v>2.4866666660000001</v>
      </c>
      <c r="O6763">
        <v>0</v>
      </c>
      <c r="P6763">
        <v>1</v>
      </c>
      <c r="Q6763">
        <v>0</v>
      </c>
      <c r="R6763">
        <v>0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0.39635281142471085</v>
      </c>
      <c r="Y6763">
        <v>0</v>
      </c>
      <c r="Z6763">
        <v>0</v>
      </c>
      <c r="AA6763">
        <v>0</v>
      </c>
      <c r="AB6763">
        <v>0</v>
      </c>
      <c r="AC6763">
        <v>0</v>
      </c>
      <c r="AD6763">
        <v>0</v>
      </c>
      <c r="AE6763">
        <v>0.39635281142471085</v>
      </c>
    </row>
    <row r="6764" spans="1:31" x14ac:dyDescent="0.3">
      <c r="A6764">
        <v>2451628</v>
      </c>
      <c r="B6764">
        <v>1</v>
      </c>
      <c r="C6764" t="s">
        <v>80</v>
      </c>
      <c r="D6764" t="s">
        <v>95</v>
      </c>
      <c r="E6764" t="s">
        <v>141</v>
      </c>
      <c r="F6764" t="s">
        <v>19439</v>
      </c>
      <c r="G6764" t="s">
        <v>143</v>
      </c>
      <c r="H6764" t="s">
        <v>144</v>
      </c>
      <c r="I6764" t="s">
        <v>136</v>
      </c>
      <c r="J6764" t="s">
        <v>137</v>
      </c>
      <c r="K6764" t="s">
        <v>138</v>
      </c>
      <c r="L6764" t="s">
        <v>19440</v>
      </c>
      <c r="M6764" t="s">
        <v>19441</v>
      </c>
      <c r="N6764">
        <v>0.97388888799999995</v>
      </c>
      <c r="O6764">
        <v>0</v>
      </c>
      <c r="P6764">
        <v>127</v>
      </c>
      <c r="Q6764">
        <v>0</v>
      </c>
      <c r="R6764">
        <v>0</v>
      </c>
      <c r="S6764">
        <v>0</v>
      </c>
      <c r="T6764">
        <v>3</v>
      </c>
      <c r="U6764">
        <v>0</v>
      </c>
      <c r="V6764">
        <v>0</v>
      </c>
      <c r="W6764">
        <v>0</v>
      </c>
      <c r="X6764">
        <v>21.409102874640919</v>
      </c>
      <c r="Y6764">
        <v>0</v>
      </c>
      <c r="Z6764">
        <v>0</v>
      </c>
      <c r="AA6764">
        <v>0</v>
      </c>
      <c r="AB6764">
        <v>5.8779700023317236</v>
      </c>
      <c r="AC6764">
        <v>0</v>
      </c>
      <c r="AD6764">
        <v>0</v>
      </c>
      <c r="AE6764">
        <v>27.287072876972644</v>
      </c>
    </row>
    <row r="6765" spans="1:31" x14ac:dyDescent="0.3">
      <c r="A6765">
        <v>2451296</v>
      </c>
      <c r="B6765">
        <v>1</v>
      </c>
      <c r="C6765" t="s">
        <v>81</v>
      </c>
      <c r="D6765" t="s">
        <v>128</v>
      </c>
      <c r="E6765" t="s">
        <v>141</v>
      </c>
      <c r="F6765" t="s">
        <v>3695</v>
      </c>
      <c r="G6765" t="s">
        <v>156</v>
      </c>
      <c r="H6765" t="s">
        <v>144</v>
      </c>
      <c r="I6765" t="s">
        <v>136</v>
      </c>
      <c r="J6765" t="s">
        <v>137</v>
      </c>
      <c r="K6765" t="s">
        <v>138</v>
      </c>
      <c r="L6765" t="s">
        <v>19442</v>
      </c>
      <c r="M6765" t="s">
        <v>19443</v>
      </c>
      <c r="N6765">
        <v>8.6861111110000007</v>
      </c>
      <c r="O6765">
        <v>0</v>
      </c>
      <c r="P6765">
        <v>27</v>
      </c>
      <c r="Q6765">
        <v>0</v>
      </c>
      <c r="R6765">
        <v>1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15.133109016295123</v>
      </c>
      <c r="Y6765">
        <v>0</v>
      </c>
      <c r="Z6765">
        <v>4.0967691136695232E-2</v>
      </c>
      <c r="AA6765">
        <v>0</v>
      </c>
      <c r="AB6765">
        <v>0</v>
      </c>
      <c r="AC6765">
        <v>0</v>
      </c>
      <c r="AD6765">
        <v>0</v>
      </c>
      <c r="AE6765">
        <v>15.174076707431817</v>
      </c>
    </row>
    <row r="6766" spans="1:31" x14ac:dyDescent="0.3">
      <c r="A6766">
        <v>2451582</v>
      </c>
      <c r="B6766">
        <v>1</v>
      </c>
      <c r="C6766" t="s">
        <v>80</v>
      </c>
      <c r="D6766" t="s">
        <v>106</v>
      </c>
      <c r="E6766" t="s">
        <v>159</v>
      </c>
      <c r="F6766" t="s">
        <v>19444</v>
      </c>
      <c r="G6766" t="s">
        <v>143</v>
      </c>
      <c r="H6766" t="s">
        <v>144</v>
      </c>
      <c r="I6766" t="s">
        <v>136</v>
      </c>
      <c r="J6766" t="s">
        <v>137</v>
      </c>
      <c r="K6766" t="s">
        <v>138</v>
      </c>
      <c r="L6766" t="s">
        <v>19445</v>
      </c>
      <c r="M6766" t="s">
        <v>19446</v>
      </c>
      <c r="N6766">
        <v>0.67</v>
      </c>
      <c r="O6766">
        <v>0</v>
      </c>
      <c r="P6766">
        <v>35</v>
      </c>
      <c r="Q6766">
        <v>0</v>
      </c>
      <c r="R6766">
        <v>6</v>
      </c>
      <c r="S6766">
        <v>0</v>
      </c>
      <c r="T6766">
        <v>8</v>
      </c>
      <c r="U6766">
        <v>0</v>
      </c>
      <c r="V6766">
        <v>0</v>
      </c>
      <c r="W6766">
        <v>0</v>
      </c>
      <c r="X6766">
        <v>3.6953542050015664</v>
      </c>
      <c r="Y6766">
        <v>0</v>
      </c>
      <c r="Z6766">
        <v>0.43013028827142341</v>
      </c>
      <c r="AA6766">
        <v>0</v>
      </c>
      <c r="AB6766">
        <v>1.4149128697862969</v>
      </c>
      <c r="AC6766">
        <v>0</v>
      </c>
      <c r="AD6766">
        <v>0</v>
      </c>
      <c r="AE6766">
        <v>5.5403973630592862</v>
      </c>
    </row>
    <row r="6767" spans="1:31" x14ac:dyDescent="0.3">
      <c r="A6767">
        <v>2451190</v>
      </c>
      <c r="B6767">
        <v>1</v>
      </c>
      <c r="C6767" t="s">
        <v>80</v>
      </c>
      <c r="D6767" t="s">
        <v>93</v>
      </c>
      <c r="E6767" t="s">
        <v>159</v>
      </c>
      <c r="F6767" t="s">
        <v>19447</v>
      </c>
      <c r="G6767" t="s">
        <v>161</v>
      </c>
      <c r="H6767" t="s">
        <v>144</v>
      </c>
      <c r="I6767" t="s">
        <v>136</v>
      </c>
      <c r="J6767" t="s">
        <v>137</v>
      </c>
      <c r="K6767" t="s">
        <v>162</v>
      </c>
      <c r="L6767" t="s">
        <v>19448</v>
      </c>
      <c r="M6767" t="s">
        <v>19449</v>
      </c>
      <c r="N6767">
        <v>8.6052777769999995</v>
      </c>
      <c r="O6767">
        <v>0</v>
      </c>
      <c r="P6767">
        <v>20</v>
      </c>
      <c r="Q6767">
        <v>0</v>
      </c>
      <c r="R6767">
        <v>37</v>
      </c>
      <c r="S6767">
        <v>0</v>
      </c>
      <c r="T6767">
        <v>11</v>
      </c>
      <c r="U6767">
        <v>0</v>
      </c>
      <c r="V6767">
        <v>0</v>
      </c>
      <c r="W6767">
        <v>0</v>
      </c>
      <c r="X6767">
        <v>76.996427812001158</v>
      </c>
      <c r="Y6767">
        <v>0</v>
      </c>
      <c r="Z6767">
        <v>150.49152189012597</v>
      </c>
      <c r="AA6767">
        <v>0</v>
      </c>
      <c r="AB6767">
        <v>71.767741123438071</v>
      </c>
      <c r="AC6767">
        <v>0</v>
      </c>
      <c r="AD6767">
        <v>0</v>
      </c>
      <c r="AE6767">
        <v>299.25569082556524</v>
      </c>
    </row>
    <row r="6768" spans="1:31" x14ac:dyDescent="0.3">
      <c r="A6768">
        <v>2451419</v>
      </c>
      <c r="B6768">
        <v>1</v>
      </c>
      <c r="C6768" t="s">
        <v>80</v>
      </c>
      <c r="D6768" t="s">
        <v>97</v>
      </c>
      <c r="E6768" t="s">
        <v>173</v>
      </c>
      <c r="F6768" t="s">
        <v>5210</v>
      </c>
      <c r="G6768" t="s">
        <v>461</v>
      </c>
      <c r="H6768" t="s">
        <v>144</v>
      </c>
      <c r="I6768" t="s">
        <v>136</v>
      </c>
      <c r="J6768" t="s">
        <v>137</v>
      </c>
      <c r="K6768" t="s">
        <v>138</v>
      </c>
      <c r="L6768" t="s">
        <v>19450</v>
      </c>
      <c r="M6768" t="s">
        <v>19451</v>
      </c>
      <c r="N6768">
        <v>0.87222222199999999</v>
      </c>
      <c r="O6768">
        <v>0</v>
      </c>
      <c r="P6768">
        <v>0</v>
      </c>
      <c r="Q6768">
        <v>0</v>
      </c>
      <c r="R6768">
        <v>0</v>
      </c>
      <c r="S6768">
        <v>0</v>
      </c>
      <c r="T6768">
        <v>1</v>
      </c>
      <c r="U6768">
        <v>0</v>
      </c>
      <c r="V6768">
        <v>0</v>
      </c>
      <c r="W6768">
        <v>0</v>
      </c>
      <c r="X6768">
        <v>0</v>
      </c>
      <c r="Y6768">
        <v>0</v>
      </c>
      <c r="Z6768">
        <v>0</v>
      </c>
      <c r="AA6768">
        <v>0</v>
      </c>
      <c r="AB6768">
        <v>2.6624304546505675</v>
      </c>
      <c r="AC6768">
        <v>0</v>
      </c>
      <c r="AD6768">
        <v>0</v>
      </c>
      <c r="AE6768">
        <v>2.6624304546505675</v>
      </c>
    </row>
    <row r="6769" spans="1:31" x14ac:dyDescent="0.3">
      <c r="A6769">
        <v>2451748</v>
      </c>
      <c r="B6769">
        <v>1</v>
      </c>
      <c r="C6769" t="s">
        <v>80</v>
      </c>
      <c r="D6769" t="s">
        <v>105</v>
      </c>
      <c r="E6769" t="s">
        <v>173</v>
      </c>
      <c r="F6769" t="s">
        <v>19452</v>
      </c>
      <c r="G6769" t="s">
        <v>179</v>
      </c>
      <c r="H6769" t="s">
        <v>144</v>
      </c>
      <c r="I6769" t="s">
        <v>136</v>
      </c>
      <c r="J6769" t="s">
        <v>137</v>
      </c>
      <c r="K6769" t="s">
        <v>138</v>
      </c>
      <c r="L6769" t="s">
        <v>19453</v>
      </c>
      <c r="M6769" t="s">
        <v>19454</v>
      </c>
      <c r="N6769">
        <v>1.1563888879999999</v>
      </c>
      <c r="O6769">
        <v>0</v>
      </c>
      <c r="P6769">
        <v>17</v>
      </c>
      <c r="Q6769">
        <v>0</v>
      </c>
      <c r="R6769">
        <v>0</v>
      </c>
      <c r="S6769">
        <v>0</v>
      </c>
      <c r="T6769">
        <v>1</v>
      </c>
      <c r="U6769">
        <v>0</v>
      </c>
      <c r="V6769">
        <v>0</v>
      </c>
      <c r="W6769">
        <v>0</v>
      </c>
      <c r="X6769">
        <v>3.5701869264235255</v>
      </c>
      <c r="Y6769">
        <v>0</v>
      </c>
      <c r="Z6769">
        <v>0</v>
      </c>
      <c r="AA6769">
        <v>0</v>
      </c>
      <c r="AB6769">
        <v>1.2136779363035002</v>
      </c>
      <c r="AC6769">
        <v>0</v>
      </c>
      <c r="AD6769">
        <v>0</v>
      </c>
      <c r="AE6769">
        <v>4.7838648627270253</v>
      </c>
    </row>
    <row r="6770" spans="1:31" x14ac:dyDescent="0.3">
      <c r="A6770">
        <v>2451250</v>
      </c>
      <c r="B6770">
        <v>1</v>
      </c>
      <c r="C6770" t="s">
        <v>80</v>
      </c>
      <c r="D6770" t="s">
        <v>93</v>
      </c>
      <c r="E6770" t="s">
        <v>169</v>
      </c>
      <c r="F6770" t="s">
        <v>19455</v>
      </c>
      <c r="G6770" t="s">
        <v>149</v>
      </c>
      <c r="H6770" t="s">
        <v>135</v>
      </c>
      <c r="I6770" t="s">
        <v>136</v>
      </c>
      <c r="J6770" t="s">
        <v>137</v>
      </c>
      <c r="K6770" t="s">
        <v>138</v>
      </c>
      <c r="L6770" t="s">
        <v>19456</v>
      </c>
      <c r="M6770" t="s">
        <v>19457</v>
      </c>
      <c r="N6770">
        <v>0.43277777699999997</v>
      </c>
      <c r="O6770">
        <v>0</v>
      </c>
      <c r="P6770">
        <v>1547</v>
      </c>
      <c r="Q6770">
        <v>0</v>
      </c>
      <c r="R6770">
        <v>96</v>
      </c>
      <c r="S6770">
        <v>1</v>
      </c>
      <c r="T6770">
        <v>358</v>
      </c>
      <c r="U6770">
        <v>0</v>
      </c>
      <c r="V6770">
        <v>0</v>
      </c>
      <c r="W6770">
        <v>0</v>
      </c>
      <c r="X6770">
        <v>145.87214056494904</v>
      </c>
      <c r="Y6770">
        <v>0</v>
      </c>
      <c r="Z6770">
        <v>16.212750636873864</v>
      </c>
      <c r="AA6770">
        <v>0.89808089147736392</v>
      </c>
      <c r="AB6770">
        <v>119.37946762641317</v>
      </c>
      <c r="AC6770">
        <v>0</v>
      </c>
      <c r="AD6770">
        <v>0</v>
      </c>
      <c r="AE6770">
        <v>282.36243971971345</v>
      </c>
    </row>
    <row r="6771" spans="1:31" x14ac:dyDescent="0.3">
      <c r="A6771">
        <v>2451107</v>
      </c>
      <c r="B6771">
        <v>1</v>
      </c>
      <c r="C6771" t="s">
        <v>80</v>
      </c>
      <c r="D6771" t="s">
        <v>88</v>
      </c>
      <c r="E6771" t="s">
        <v>147</v>
      </c>
      <c r="F6771" t="s">
        <v>19458</v>
      </c>
      <c r="G6771" t="s">
        <v>149</v>
      </c>
      <c r="H6771" t="s">
        <v>135</v>
      </c>
      <c r="I6771" t="s">
        <v>136</v>
      </c>
      <c r="J6771" t="s">
        <v>137</v>
      </c>
      <c r="K6771" t="s">
        <v>138</v>
      </c>
      <c r="L6771" t="s">
        <v>19459</v>
      </c>
      <c r="M6771" t="s">
        <v>19460</v>
      </c>
      <c r="N6771">
        <v>0.95444444399999995</v>
      </c>
      <c r="O6771">
        <v>0</v>
      </c>
      <c r="P6771">
        <v>301</v>
      </c>
      <c r="Q6771">
        <v>0</v>
      </c>
      <c r="R6771">
        <v>0</v>
      </c>
      <c r="S6771">
        <v>0</v>
      </c>
      <c r="T6771">
        <v>20</v>
      </c>
      <c r="U6771">
        <v>0</v>
      </c>
      <c r="V6771">
        <v>0</v>
      </c>
      <c r="W6771">
        <v>0</v>
      </c>
      <c r="X6771">
        <v>270.97400766754851</v>
      </c>
      <c r="Y6771">
        <v>0</v>
      </c>
      <c r="Z6771">
        <v>0</v>
      </c>
      <c r="AA6771">
        <v>0</v>
      </c>
      <c r="AB6771">
        <v>19.258997305535637</v>
      </c>
      <c r="AC6771">
        <v>0</v>
      </c>
      <c r="AD6771">
        <v>0</v>
      </c>
      <c r="AE6771">
        <v>290.23300497308412</v>
      </c>
    </row>
    <row r="6772" spans="1:31" x14ac:dyDescent="0.3">
      <c r="A6772">
        <v>2451376</v>
      </c>
      <c r="B6772">
        <v>1</v>
      </c>
      <c r="C6772" t="s">
        <v>81</v>
      </c>
      <c r="D6772" t="s">
        <v>123</v>
      </c>
      <c r="E6772" t="s">
        <v>141</v>
      </c>
      <c r="F6772" t="s">
        <v>19461</v>
      </c>
      <c r="G6772" t="s">
        <v>156</v>
      </c>
      <c r="H6772" t="s">
        <v>144</v>
      </c>
      <c r="I6772" t="s">
        <v>136</v>
      </c>
      <c r="J6772" t="s">
        <v>137</v>
      </c>
      <c r="K6772" t="s">
        <v>138</v>
      </c>
      <c r="L6772" t="s">
        <v>19462</v>
      </c>
      <c r="M6772" t="s">
        <v>17639</v>
      </c>
      <c r="N6772">
        <v>1.5405555550000001</v>
      </c>
      <c r="O6772">
        <v>0</v>
      </c>
      <c r="P6772">
        <v>321</v>
      </c>
      <c r="Q6772">
        <v>0</v>
      </c>
      <c r="R6772">
        <v>0</v>
      </c>
      <c r="S6772">
        <v>0</v>
      </c>
      <c r="T6772">
        <v>13</v>
      </c>
      <c r="U6772">
        <v>0</v>
      </c>
      <c r="V6772">
        <v>0</v>
      </c>
      <c r="W6772">
        <v>0</v>
      </c>
      <c r="X6772">
        <v>112.0491472379955</v>
      </c>
      <c r="Y6772">
        <v>0</v>
      </c>
      <c r="Z6772">
        <v>0</v>
      </c>
      <c r="AA6772">
        <v>0</v>
      </c>
      <c r="AB6772">
        <v>16.072471776131881</v>
      </c>
      <c r="AC6772">
        <v>0</v>
      </c>
      <c r="AD6772">
        <v>0</v>
      </c>
      <c r="AE6772">
        <v>128.12161901412739</v>
      </c>
    </row>
    <row r="6773" spans="1:31" x14ac:dyDescent="0.3">
      <c r="A6773">
        <v>2451270</v>
      </c>
      <c r="B6773">
        <v>1</v>
      </c>
      <c r="C6773" t="s">
        <v>80</v>
      </c>
      <c r="D6773" t="s">
        <v>103</v>
      </c>
      <c r="E6773" t="s">
        <v>141</v>
      </c>
      <c r="F6773" t="s">
        <v>19463</v>
      </c>
      <c r="G6773" t="s">
        <v>156</v>
      </c>
      <c r="H6773" t="s">
        <v>144</v>
      </c>
      <c r="I6773" t="s">
        <v>136</v>
      </c>
      <c r="J6773" t="s">
        <v>137</v>
      </c>
      <c r="K6773" t="s">
        <v>138</v>
      </c>
      <c r="L6773" t="s">
        <v>19464</v>
      </c>
      <c r="M6773" t="s">
        <v>19465</v>
      </c>
      <c r="N6773">
        <v>1.740555555</v>
      </c>
      <c r="O6773">
        <v>0</v>
      </c>
      <c r="P6773">
        <v>0</v>
      </c>
      <c r="Q6773">
        <v>0</v>
      </c>
      <c r="R6773">
        <v>8</v>
      </c>
      <c r="S6773">
        <v>0</v>
      </c>
      <c r="T6773">
        <v>5</v>
      </c>
      <c r="U6773">
        <v>0</v>
      </c>
      <c r="V6773">
        <v>0</v>
      </c>
      <c r="W6773">
        <v>0</v>
      </c>
      <c r="X6773">
        <v>0</v>
      </c>
      <c r="Y6773">
        <v>0</v>
      </c>
      <c r="Z6773">
        <v>4.6366462113811924</v>
      </c>
      <c r="AA6773">
        <v>0</v>
      </c>
      <c r="AB6773">
        <v>33.349260183887175</v>
      </c>
      <c r="AC6773">
        <v>0</v>
      </c>
      <c r="AD6773">
        <v>0</v>
      </c>
      <c r="AE6773">
        <v>37.985906395268366</v>
      </c>
    </row>
    <row r="6774" spans="1:31" x14ac:dyDescent="0.3">
      <c r="A6774">
        <v>2451213</v>
      </c>
      <c r="B6774">
        <v>1</v>
      </c>
      <c r="C6774" t="s">
        <v>80</v>
      </c>
      <c r="D6774" t="s">
        <v>88</v>
      </c>
      <c r="E6774" t="s">
        <v>147</v>
      </c>
      <c r="F6774" t="s">
        <v>19466</v>
      </c>
      <c r="G6774" t="s">
        <v>161</v>
      </c>
      <c r="H6774" t="s">
        <v>135</v>
      </c>
      <c r="I6774" t="s">
        <v>136</v>
      </c>
      <c r="J6774" t="s">
        <v>137</v>
      </c>
      <c r="K6774" t="s">
        <v>162</v>
      </c>
      <c r="L6774" t="s">
        <v>19467</v>
      </c>
      <c r="M6774" t="s">
        <v>19468</v>
      </c>
      <c r="N6774">
        <v>3.4855555549999999</v>
      </c>
      <c r="O6774">
        <v>0</v>
      </c>
      <c r="P6774">
        <v>0</v>
      </c>
      <c r="Q6774">
        <v>0</v>
      </c>
      <c r="R6774">
        <v>0</v>
      </c>
      <c r="S6774">
        <v>0</v>
      </c>
      <c r="T6774">
        <v>1</v>
      </c>
      <c r="U6774">
        <v>0</v>
      </c>
      <c r="V6774">
        <v>0</v>
      </c>
      <c r="W6774">
        <v>0</v>
      </c>
      <c r="X6774">
        <v>0</v>
      </c>
      <c r="Y6774">
        <v>0</v>
      </c>
      <c r="Z6774">
        <v>0</v>
      </c>
      <c r="AA6774">
        <v>0</v>
      </c>
      <c r="AB6774">
        <v>51.669479187949946</v>
      </c>
      <c r="AC6774">
        <v>0</v>
      </c>
      <c r="AD6774">
        <v>0</v>
      </c>
      <c r="AE6774">
        <v>51.669479187949946</v>
      </c>
    </row>
    <row r="6775" spans="1:31" x14ac:dyDescent="0.3">
      <c r="A6775">
        <v>2451124</v>
      </c>
      <c r="B6775">
        <v>1</v>
      </c>
      <c r="C6775" t="s">
        <v>80</v>
      </c>
      <c r="D6775" t="s">
        <v>96</v>
      </c>
      <c r="E6775" t="s">
        <v>141</v>
      </c>
      <c r="F6775" t="s">
        <v>19469</v>
      </c>
      <c r="G6775" t="s">
        <v>143</v>
      </c>
      <c r="H6775" t="s">
        <v>144</v>
      </c>
      <c r="I6775" t="s">
        <v>136</v>
      </c>
      <c r="J6775" t="s">
        <v>137</v>
      </c>
      <c r="K6775" t="s">
        <v>138</v>
      </c>
      <c r="L6775" t="s">
        <v>19470</v>
      </c>
      <c r="M6775" t="s">
        <v>19471</v>
      </c>
      <c r="N6775">
        <v>0.768055555</v>
      </c>
      <c r="O6775">
        <v>0</v>
      </c>
      <c r="P6775">
        <v>33</v>
      </c>
      <c r="Q6775">
        <v>0</v>
      </c>
      <c r="R6775">
        <v>0</v>
      </c>
      <c r="S6775">
        <v>0</v>
      </c>
      <c r="T6775">
        <v>4</v>
      </c>
      <c r="U6775">
        <v>0</v>
      </c>
      <c r="V6775">
        <v>0</v>
      </c>
      <c r="W6775">
        <v>0</v>
      </c>
      <c r="X6775">
        <v>6.2128766346439193</v>
      </c>
      <c r="Y6775">
        <v>0</v>
      </c>
      <c r="Z6775">
        <v>0</v>
      </c>
      <c r="AA6775">
        <v>0</v>
      </c>
      <c r="AB6775">
        <v>2.6894669377908116</v>
      </c>
      <c r="AC6775">
        <v>0</v>
      </c>
      <c r="AD6775">
        <v>0</v>
      </c>
      <c r="AE6775">
        <v>8.9023435724347308</v>
      </c>
    </row>
    <row r="6776" spans="1:31" x14ac:dyDescent="0.3">
      <c r="A6776">
        <v>2451147</v>
      </c>
      <c r="B6776">
        <v>1</v>
      </c>
      <c r="C6776" t="s">
        <v>80</v>
      </c>
      <c r="D6776" t="s">
        <v>93</v>
      </c>
      <c r="E6776" t="s">
        <v>141</v>
      </c>
      <c r="F6776" t="s">
        <v>19472</v>
      </c>
      <c r="G6776" t="s">
        <v>200</v>
      </c>
      <c r="H6776" t="s">
        <v>144</v>
      </c>
      <c r="I6776" t="s">
        <v>136</v>
      </c>
      <c r="J6776" t="s">
        <v>137</v>
      </c>
      <c r="K6776" t="s">
        <v>138</v>
      </c>
      <c r="L6776" t="s">
        <v>19473</v>
      </c>
      <c r="M6776" t="s">
        <v>19474</v>
      </c>
      <c r="N6776">
        <v>3.4044444440000001</v>
      </c>
      <c r="O6776">
        <v>0</v>
      </c>
      <c r="P6776">
        <v>2</v>
      </c>
      <c r="Q6776">
        <v>0</v>
      </c>
      <c r="R6776">
        <v>4</v>
      </c>
      <c r="S6776">
        <v>0</v>
      </c>
      <c r="T6776">
        <v>0</v>
      </c>
      <c r="U6776">
        <v>0</v>
      </c>
      <c r="V6776">
        <v>0</v>
      </c>
      <c r="W6776">
        <v>0</v>
      </c>
      <c r="X6776">
        <v>2.6248178490706149</v>
      </c>
      <c r="Y6776">
        <v>0</v>
      </c>
      <c r="Z6776">
        <v>13.450673595347503</v>
      </c>
      <c r="AA6776">
        <v>0</v>
      </c>
      <c r="AB6776">
        <v>0</v>
      </c>
      <c r="AC6776">
        <v>0</v>
      </c>
      <c r="AD6776">
        <v>0</v>
      </c>
      <c r="AE6776">
        <v>16.07549144441812</v>
      </c>
    </row>
    <row r="6777" spans="1:31" x14ac:dyDescent="0.3">
      <c r="A6777">
        <v>2451671</v>
      </c>
      <c r="B6777">
        <v>1</v>
      </c>
      <c r="C6777" t="s">
        <v>80</v>
      </c>
      <c r="D6777" t="s">
        <v>101</v>
      </c>
      <c r="E6777" t="s">
        <v>141</v>
      </c>
      <c r="F6777" t="s">
        <v>19384</v>
      </c>
      <c r="G6777" t="s">
        <v>143</v>
      </c>
      <c r="H6777" t="s">
        <v>144</v>
      </c>
      <c r="I6777" t="s">
        <v>136</v>
      </c>
      <c r="J6777" t="s">
        <v>137</v>
      </c>
      <c r="K6777" t="s">
        <v>138</v>
      </c>
      <c r="L6777" t="s">
        <v>19475</v>
      </c>
      <c r="M6777" t="s">
        <v>19476</v>
      </c>
      <c r="N6777">
        <v>1.124166666</v>
      </c>
      <c r="O6777">
        <v>0</v>
      </c>
      <c r="P6777">
        <v>43</v>
      </c>
      <c r="Q6777">
        <v>0</v>
      </c>
      <c r="R6777">
        <v>0</v>
      </c>
      <c r="S6777">
        <v>0</v>
      </c>
      <c r="T6777">
        <v>1</v>
      </c>
      <c r="U6777">
        <v>0</v>
      </c>
      <c r="V6777">
        <v>0</v>
      </c>
      <c r="W6777">
        <v>0</v>
      </c>
      <c r="X6777">
        <v>27.520823448042098</v>
      </c>
      <c r="Y6777">
        <v>0</v>
      </c>
      <c r="Z6777">
        <v>0</v>
      </c>
      <c r="AA6777">
        <v>0</v>
      </c>
      <c r="AB6777">
        <v>1.7266032347386684</v>
      </c>
      <c r="AC6777">
        <v>0</v>
      </c>
      <c r="AD6777">
        <v>0</v>
      </c>
      <c r="AE6777">
        <v>29.247426682780766</v>
      </c>
    </row>
    <row r="6778" spans="1:31" x14ac:dyDescent="0.3">
      <c r="A6778">
        <v>2451688</v>
      </c>
      <c r="B6778">
        <v>1</v>
      </c>
      <c r="C6778" t="s">
        <v>81</v>
      </c>
      <c r="D6778" t="s">
        <v>122</v>
      </c>
      <c r="E6778" t="s">
        <v>159</v>
      </c>
      <c r="F6778" t="s">
        <v>19477</v>
      </c>
      <c r="G6778" t="s">
        <v>143</v>
      </c>
      <c r="H6778" t="s">
        <v>144</v>
      </c>
      <c r="I6778" t="s">
        <v>136</v>
      </c>
      <c r="J6778" t="s">
        <v>137</v>
      </c>
      <c r="K6778" t="s">
        <v>138</v>
      </c>
      <c r="L6778" t="s">
        <v>19478</v>
      </c>
      <c r="M6778" t="s">
        <v>19479</v>
      </c>
      <c r="N6778">
        <v>0.61472222200000004</v>
      </c>
      <c r="O6778">
        <v>0</v>
      </c>
      <c r="P6778">
        <v>178</v>
      </c>
      <c r="Q6778">
        <v>0</v>
      </c>
      <c r="R6778">
        <v>6</v>
      </c>
      <c r="S6778">
        <v>0</v>
      </c>
      <c r="T6778">
        <v>19</v>
      </c>
      <c r="U6778">
        <v>0</v>
      </c>
      <c r="V6778">
        <v>0</v>
      </c>
      <c r="W6778">
        <v>0</v>
      </c>
      <c r="X6778">
        <v>18.798537337453435</v>
      </c>
      <c r="Y6778">
        <v>0</v>
      </c>
      <c r="Z6778">
        <v>0.27075212554704381</v>
      </c>
      <c r="AA6778">
        <v>0</v>
      </c>
      <c r="AB6778">
        <v>3.3028825465847471</v>
      </c>
      <c r="AC6778">
        <v>0</v>
      </c>
      <c r="AD6778">
        <v>0</v>
      </c>
      <c r="AE6778">
        <v>22.372172009585228</v>
      </c>
    </row>
    <row r="6779" spans="1:31" x14ac:dyDescent="0.3">
      <c r="A6779">
        <v>2451588</v>
      </c>
      <c r="B6779">
        <v>1</v>
      </c>
      <c r="C6779" t="s">
        <v>80</v>
      </c>
      <c r="D6779" t="s">
        <v>93</v>
      </c>
      <c r="E6779" t="s">
        <v>159</v>
      </c>
      <c r="F6779" t="s">
        <v>19480</v>
      </c>
      <c r="G6779" t="s">
        <v>143</v>
      </c>
      <c r="H6779" t="s">
        <v>144</v>
      </c>
      <c r="I6779" t="s">
        <v>136</v>
      </c>
      <c r="J6779" t="s">
        <v>137</v>
      </c>
      <c r="K6779" t="s">
        <v>138</v>
      </c>
      <c r="L6779" t="s">
        <v>19481</v>
      </c>
      <c r="M6779" t="s">
        <v>19482</v>
      </c>
      <c r="N6779">
        <v>0.28749999999999998</v>
      </c>
      <c r="O6779">
        <v>0</v>
      </c>
      <c r="P6779">
        <v>457</v>
      </c>
      <c r="Q6779">
        <v>0</v>
      </c>
      <c r="R6779">
        <v>0</v>
      </c>
      <c r="S6779">
        <v>0</v>
      </c>
      <c r="T6779">
        <v>21</v>
      </c>
      <c r="U6779">
        <v>0</v>
      </c>
      <c r="V6779">
        <v>0</v>
      </c>
      <c r="W6779">
        <v>0</v>
      </c>
      <c r="X6779">
        <v>40.733483393232056</v>
      </c>
      <c r="Y6779">
        <v>0</v>
      </c>
      <c r="Z6779">
        <v>0</v>
      </c>
      <c r="AA6779">
        <v>0</v>
      </c>
      <c r="AB6779">
        <v>4.8150450229442141</v>
      </c>
      <c r="AC6779">
        <v>0</v>
      </c>
      <c r="AD6779">
        <v>0</v>
      </c>
      <c r="AE6779">
        <v>45.548528416176268</v>
      </c>
    </row>
    <row r="6780" spans="1:31" x14ac:dyDescent="0.3">
      <c r="A6780">
        <v>2451230</v>
      </c>
      <c r="B6780">
        <v>1</v>
      </c>
      <c r="C6780" t="s">
        <v>81</v>
      </c>
      <c r="D6780" t="s">
        <v>128</v>
      </c>
      <c r="E6780" t="s">
        <v>132</v>
      </c>
      <c r="F6780" t="s">
        <v>16341</v>
      </c>
      <c r="G6780" t="s">
        <v>226</v>
      </c>
      <c r="H6780" t="s">
        <v>135</v>
      </c>
      <c r="I6780" t="s">
        <v>136</v>
      </c>
      <c r="J6780" t="s">
        <v>137</v>
      </c>
      <c r="K6780" t="s">
        <v>162</v>
      </c>
      <c r="L6780" t="s">
        <v>19483</v>
      </c>
      <c r="M6780" t="s">
        <v>19484</v>
      </c>
      <c r="N6780">
        <v>9.8291666660000008</v>
      </c>
      <c r="O6780">
        <v>7</v>
      </c>
      <c r="P6780">
        <v>1387</v>
      </c>
      <c r="Q6780">
        <v>27</v>
      </c>
      <c r="R6780">
        <v>20</v>
      </c>
      <c r="S6780">
        <v>22</v>
      </c>
      <c r="T6780">
        <v>113</v>
      </c>
      <c r="U6780">
        <v>1</v>
      </c>
      <c r="V6780">
        <v>0</v>
      </c>
      <c r="W6780">
        <v>15.900218184526661</v>
      </c>
      <c r="X6780">
        <v>1845.7808123572224</v>
      </c>
      <c r="Y6780">
        <v>1458.8193615048986</v>
      </c>
      <c r="Z6780">
        <v>44.944866908807967</v>
      </c>
      <c r="AA6780">
        <v>1110.7364157639499</v>
      </c>
      <c r="AB6780">
        <v>619.92105074715471</v>
      </c>
      <c r="AC6780">
        <v>1723.074742503394</v>
      </c>
      <c r="AD6780">
        <v>0</v>
      </c>
      <c r="AE6780">
        <v>6819.1774679699547</v>
      </c>
    </row>
    <row r="6781" spans="1:31" x14ac:dyDescent="0.3">
      <c r="A6781">
        <v>2451422</v>
      </c>
      <c r="B6781">
        <v>1</v>
      </c>
      <c r="C6781" t="s">
        <v>80</v>
      </c>
      <c r="D6781" t="s">
        <v>96</v>
      </c>
      <c r="E6781" t="s">
        <v>173</v>
      </c>
      <c r="F6781" t="s">
        <v>5025</v>
      </c>
      <c r="G6781" t="s">
        <v>461</v>
      </c>
      <c r="H6781" t="s">
        <v>144</v>
      </c>
      <c r="I6781" t="s">
        <v>136</v>
      </c>
      <c r="J6781" t="s">
        <v>137</v>
      </c>
      <c r="K6781" t="s">
        <v>138</v>
      </c>
      <c r="L6781" t="s">
        <v>19485</v>
      </c>
      <c r="M6781" t="s">
        <v>19486</v>
      </c>
      <c r="N6781">
        <v>8.1430555550000001</v>
      </c>
      <c r="O6781">
        <v>0</v>
      </c>
      <c r="P6781">
        <v>2</v>
      </c>
      <c r="Q6781">
        <v>0</v>
      </c>
      <c r="R6781">
        <v>0</v>
      </c>
      <c r="S6781">
        <v>0</v>
      </c>
      <c r="T6781">
        <v>0</v>
      </c>
      <c r="U6781">
        <v>0</v>
      </c>
      <c r="V6781">
        <v>0</v>
      </c>
      <c r="W6781">
        <v>0</v>
      </c>
      <c r="X6781">
        <v>10.586900192538499</v>
      </c>
      <c r="Y6781">
        <v>0</v>
      </c>
      <c r="Z6781">
        <v>0</v>
      </c>
      <c r="AA6781">
        <v>0</v>
      </c>
      <c r="AB6781">
        <v>0</v>
      </c>
      <c r="AC6781">
        <v>0</v>
      </c>
      <c r="AD6781">
        <v>0</v>
      </c>
      <c r="AE6781">
        <v>10.586900192538499</v>
      </c>
    </row>
    <row r="6782" spans="1:31" x14ac:dyDescent="0.3">
      <c r="A6782">
        <v>2451130</v>
      </c>
      <c r="B6782">
        <v>1</v>
      </c>
      <c r="C6782" t="s">
        <v>80</v>
      </c>
      <c r="D6782" t="s">
        <v>97</v>
      </c>
      <c r="E6782" t="s">
        <v>284</v>
      </c>
      <c r="F6782" t="s">
        <v>1384</v>
      </c>
      <c r="G6782" t="s">
        <v>528</v>
      </c>
      <c r="H6782" t="s">
        <v>135</v>
      </c>
      <c r="I6782" t="s">
        <v>136</v>
      </c>
      <c r="J6782" t="s">
        <v>137</v>
      </c>
      <c r="K6782" t="s">
        <v>138</v>
      </c>
      <c r="L6782" t="s">
        <v>19487</v>
      </c>
      <c r="M6782" t="s">
        <v>19488</v>
      </c>
      <c r="N6782">
        <v>6.3741666659999998</v>
      </c>
      <c r="O6782">
        <v>3</v>
      </c>
      <c r="P6782">
        <v>736</v>
      </c>
      <c r="Q6782">
        <v>5</v>
      </c>
      <c r="R6782">
        <v>0</v>
      </c>
      <c r="S6782">
        <v>11</v>
      </c>
      <c r="T6782">
        <v>12</v>
      </c>
      <c r="U6782">
        <v>1</v>
      </c>
      <c r="V6782">
        <v>0</v>
      </c>
      <c r="W6782">
        <v>389.28197011656727</v>
      </c>
      <c r="X6782">
        <v>719.20473118879329</v>
      </c>
      <c r="Y6782">
        <v>141.31910386877158</v>
      </c>
      <c r="Z6782">
        <v>0</v>
      </c>
      <c r="AA6782">
        <v>1554.5542708751743</v>
      </c>
      <c r="AB6782">
        <v>190.69789347621</v>
      </c>
      <c r="AC6782">
        <v>33.60489422530916</v>
      </c>
      <c r="AD6782">
        <v>0</v>
      </c>
      <c r="AE6782">
        <v>3028.6628637508256</v>
      </c>
    </row>
    <row r="6783" spans="1:31" x14ac:dyDescent="0.3">
      <c r="A6783">
        <v>2451651</v>
      </c>
      <c r="B6783">
        <v>1</v>
      </c>
      <c r="C6783" t="s">
        <v>80</v>
      </c>
      <c r="D6783" t="s">
        <v>103</v>
      </c>
      <c r="E6783" t="s">
        <v>173</v>
      </c>
      <c r="F6783" t="s">
        <v>19489</v>
      </c>
      <c r="G6783" t="s">
        <v>461</v>
      </c>
      <c r="H6783" t="s">
        <v>144</v>
      </c>
      <c r="I6783" t="s">
        <v>136</v>
      </c>
      <c r="J6783" t="s">
        <v>137</v>
      </c>
      <c r="K6783" t="s">
        <v>138</v>
      </c>
      <c r="L6783" t="s">
        <v>19490</v>
      </c>
      <c r="M6783" t="s">
        <v>19491</v>
      </c>
      <c r="N6783">
        <v>2.9088888879999999</v>
      </c>
      <c r="O6783">
        <v>0</v>
      </c>
      <c r="P6783">
        <v>1</v>
      </c>
      <c r="Q6783">
        <v>0</v>
      </c>
      <c r="R6783">
        <v>0</v>
      </c>
      <c r="S6783">
        <v>0</v>
      </c>
      <c r="T6783">
        <v>0</v>
      </c>
      <c r="U6783">
        <v>0</v>
      </c>
      <c r="V6783">
        <v>0</v>
      </c>
      <c r="W6783">
        <v>0</v>
      </c>
      <c r="X6783">
        <v>0.93654319974056244</v>
      </c>
      <c r="Y6783">
        <v>0</v>
      </c>
      <c r="Z6783">
        <v>0</v>
      </c>
      <c r="AA6783">
        <v>0</v>
      </c>
      <c r="AB6783">
        <v>0</v>
      </c>
      <c r="AC6783">
        <v>0</v>
      </c>
      <c r="AD6783">
        <v>0</v>
      </c>
      <c r="AE6783">
        <v>0.93654319974056244</v>
      </c>
    </row>
    <row r="6784" spans="1:31" x14ac:dyDescent="0.3">
      <c r="A6784">
        <v>2451316</v>
      </c>
      <c r="B6784">
        <v>1</v>
      </c>
      <c r="C6784" t="s">
        <v>81</v>
      </c>
      <c r="D6784" t="s">
        <v>123</v>
      </c>
      <c r="E6784" t="s">
        <v>173</v>
      </c>
      <c r="F6784" t="s">
        <v>19492</v>
      </c>
      <c r="G6784" t="s">
        <v>175</v>
      </c>
      <c r="H6784" t="s">
        <v>144</v>
      </c>
      <c r="I6784" t="s">
        <v>136</v>
      </c>
      <c r="J6784" t="s">
        <v>137</v>
      </c>
      <c r="K6784" t="s">
        <v>138</v>
      </c>
      <c r="L6784" t="s">
        <v>19493</v>
      </c>
      <c r="M6784" t="s">
        <v>19494</v>
      </c>
      <c r="N6784">
        <v>0.52916666599999995</v>
      </c>
      <c r="O6784">
        <v>0</v>
      </c>
      <c r="P6784">
        <v>5</v>
      </c>
      <c r="Q6784">
        <v>0</v>
      </c>
      <c r="R6784">
        <v>0</v>
      </c>
      <c r="S6784">
        <v>0</v>
      </c>
      <c r="T6784">
        <v>0</v>
      </c>
      <c r="U6784">
        <v>0</v>
      </c>
      <c r="V6784">
        <v>0</v>
      </c>
      <c r="W6784">
        <v>0</v>
      </c>
      <c r="X6784">
        <v>0.49573440617659653</v>
      </c>
      <c r="Y6784">
        <v>0</v>
      </c>
      <c r="Z6784">
        <v>0</v>
      </c>
      <c r="AA6784">
        <v>0</v>
      </c>
      <c r="AB6784">
        <v>0</v>
      </c>
      <c r="AC6784">
        <v>0</v>
      </c>
      <c r="AD6784">
        <v>0</v>
      </c>
      <c r="AE6784">
        <v>0.49573440617659653</v>
      </c>
    </row>
    <row r="6785" spans="1:31" x14ac:dyDescent="0.3">
      <c r="A6785">
        <v>2451608</v>
      </c>
      <c r="B6785">
        <v>1</v>
      </c>
      <c r="C6785" t="s">
        <v>81</v>
      </c>
      <c r="D6785" t="s">
        <v>113</v>
      </c>
      <c r="E6785" t="s">
        <v>173</v>
      </c>
      <c r="F6785" t="s">
        <v>19495</v>
      </c>
      <c r="G6785" t="s">
        <v>175</v>
      </c>
      <c r="H6785" t="s">
        <v>144</v>
      </c>
      <c r="I6785" t="s">
        <v>136</v>
      </c>
      <c r="J6785" t="s">
        <v>137</v>
      </c>
      <c r="K6785" t="s">
        <v>138</v>
      </c>
      <c r="L6785" t="s">
        <v>19496</v>
      </c>
      <c r="M6785" t="s">
        <v>19497</v>
      </c>
      <c r="N6785">
        <v>4.0936111110000004</v>
      </c>
      <c r="O6785">
        <v>0</v>
      </c>
      <c r="P6785">
        <v>1</v>
      </c>
      <c r="Q6785">
        <v>0</v>
      </c>
      <c r="R6785">
        <v>0</v>
      </c>
      <c r="S6785">
        <v>0</v>
      </c>
      <c r="T6785">
        <v>0</v>
      </c>
      <c r="U6785">
        <v>0</v>
      </c>
      <c r="V6785">
        <v>0</v>
      </c>
      <c r="W6785">
        <v>0</v>
      </c>
      <c r="X6785">
        <v>0.3038658471899211</v>
      </c>
      <c r="Y6785">
        <v>0</v>
      </c>
      <c r="Z6785">
        <v>0</v>
      </c>
      <c r="AA6785">
        <v>0</v>
      </c>
      <c r="AB6785">
        <v>0</v>
      </c>
      <c r="AC6785">
        <v>0</v>
      </c>
      <c r="AD6785">
        <v>0</v>
      </c>
      <c r="AE6785">
        <v>0.3038658471899211</v>
      </c>
    </row>
    <row r="6786" spans="1:31" x14ac:dyDescent="0.3">
      <c r="A6786">
        <v>2451219</v>
      </c>
      <c r="B6786">
        <v>1</v>
      </c>
      <c r="C6786" t="s">
        <v>80</v>
      </c>
      <c r="D6786" t="s">
        <v>108</v>
      </c>
      <c r="E6786" t="s">
        <v>141</v>
      </c>
      <c r="F6786" t="s">
        <v>19498</v>
      </c>
      <c r="G6786" t="s">
        <v>226</v>
      </c>
      <c r="H6786" t="s">
        <v>144</v>
      </c>
      <c r="I6786" t="s">
        <v>136</v>
      </c>
      <c r="J6786" t="s">
        <v>137</v>
      </c>
      <c r="K6786" t="s">
        <v>162</v>
      </c>
      <c r="L6786" t="s">
        <v>19499</v>
      </c>
      <c r="M6786" t="s">
        <v>19500</v>
      </c>
      <c r="N6786">
        <v>9.1841666659999994</v>
      </c>
      <c r="O6786">
        <v>0</v>
      </c>
      <c r="P6786">
        <v>4</v>
      </c>
      <c r="Q6786">
        <v>0</v>
      </c>
      <c r="R6786">
        <v>2</v>
      </c>
      <c r="S6786">
        <v>0</v>
      </c>
      <c r="T6786">
        <v>0</v>
      </c>
      <c r="U6786">
        <v>0</v>
      </c>
      <c r="V6786">
        <v>0</v>
      </c>
      <c r="W6786">
        <v>0</v>
      </c>
      <c r="X6786">
        <v>5.1372584306548914</v>
      </c>
      <c r="Y6786">
        <v>0</v>
      </c>
      <c r="Z6786">
        <v>1.3344043741195197</v>
      </c>
      <c r="AA6786">
        <v>0</v>
      </c>
      <c r="AB6786">
        <v>0</v>
      </c>
      <c r="AC6786">
        <v>0</v>
      </c>
      <c r="AD6786">
        <v>0</v>
      </c>
      <c r="AE6786">
        <v>6.4716628047744109</v>
      </c>
    </row>
    <row r="6787" spans="1:31" x14ac:dyDescent="0.3">
      <c r="A6787">
        <v>2451405</v>
      </c>
      <c r="B6787">
        <v>1</v>
      </c>
      <c r="C6787" t="s">
        <v>80</v>
      </c>
      <c r="D6787" t="s">
        <v>96</v>
      </c>
      <c r="E6787" t="s">
        <v>147</v>
      </c>
      <c r="F6787" t="s">
        <v>19501</v>
      </c>
      <c r="G6787" t="s">
        <v>226</v>
      </c>
      <c r="H6787" t="s">
        <v>135</v>
      </c>
      <c r="I6787" t="s">
        <v>136</v>
      </c>
      <c r="J6787" t="s">
        <v>137</v>
      </c>
      <c r="K6787" t="s">
        <v>162</v>
      </c>
      <c r="L6787" t="s">
        <v>19502</v>
      </c>
      <c r="M6787" t="s">
        <v>19503</v>
      </c>
      <c r="N6787">
        <v>2.6758333329999999</v>
      </c>
      <c r="O6787">
        <v>0</v>
      </c>
      <c r="P6787">
        <v>254</v>
      </c>
      <c r="Q6787">
        <v>0</v>
      </c>
      <c r="R6787">
        <v>0</v>
      </c>
      <c r="S6787">
        <v>0</v>
      </c>
      <c r="T6787">
        <v>227</v>
      </c>
      <c r="U6787">
        <v>0</v>
      </c>
      <c r="V6787">
        <v>0</v>
      </c>
      <c r="W6787">
        <v>0</v>
      </c>
      <c r="X6787">
        <v>316.98047163411184</v>
      </c>
      <c r="Y6787">
        <v>0</v>
      </c>
      <c r="Z6787">
        <v>0</v>
      </c>
      <c r="AA6787">
        <v>0</v>
      </c>
      <c r="AB6787">
        <v>2036.3464645922638</v>
      </c>
      <c r="AC6787">
        <v>0</v>
      </c>
      <c r="AD6787">
        <v>0</v>
      </c>
      <c r="AE6787">
        <v>2353.3269362263754</v>
      </c>
    </row>
    <row r="6788" spans="1:31" x14ac:dyDescent="0.3">
      <c r="A6788">
        <v>2451528</v>
      </c>
      <c r="B6788">
        <v>1</v>
      </c>
      <c r="C6788" t="s">
        <v>80</v>
      </c>
      <c r="D6788" t="s">
        <v>85</v>
      </c>
      <c r="E6788" t="s">
        <v>173</v>
      </c>
      <c r="F6788" t="s">
        <v>19504</v>
      </c>
      <c r="G6788" t="s">
        <v>175</v>
      </c>
      <c r="H6788" t="s">
        <v>144</v>
      </c>
      <c r="I6788" t="s">
        <v>136</v>
      </c>
      <c r="J6788" t="s">
        <v>137</v>
      </c>
      <c r="K6788" t="s">
        <v>138</v>
      </c>
      <c r="L6788" t="s">
        <v>19505</v>
      </c>
      <c r="M6788" t="s">
        <v>19506</v>
      </c>
      <c r="N6788">
        <v>2.139444444</v>
      </c>
      <c r="O6788">
        <v>0</v>
      </c>
      <c r="P6788">
        <v>9</v>
      </c>
      <c r="Q6788">
        <v>0</v>
      </c>
      <c r="R6788">
        <v>0</v>
      </c>
      <c r="S6788">
        <v>0</v>
      </c>
      <c r="T6788">
        <v>0</v>
      </c>
      <c r="U6788">
        <v>0</v>
      </c>
      <c r="V6788">
        <v>0</v>
      </c>
      <c r="W6788">
        <v>0</v>
      </c>
      <c r="X6788">
        <v>4.5941207110024154</v>
      </c>
      <c r="Y6788">
        <v>0</v>
      </c>
      <c r="Z6788">
        <v>0</v>
      </c>
      <c r="AA6788">
        <v>0</v>
      </c>
      <c r="AB6788">
        <v>0</v>
      </c>
      <c r="AC6788">
        <v>0</v>
      </c>
      <c r="AD6788">
        <v>0</v>
      </c>
      <c r="AE6788">
        <v>4.5941207110024154</v>
      </c>
    </row>
    <row r="6789" spans="1:31" x14ac:dyDescent="0.3">
      <c r="A6789">
        <v>2451737</v>
      </c>
      <c r="B6789">
        <v>1</v>
      </c>
      <c r="C6789" t="s">
        <v>80</v>
      </c>
      <c r="D6789" t="s">
        <v>95</v>
      </c>
      <c r="E6789" t="s">
        <v>141</v>
      </c>
      <c r="F6789" t="s">
        <v>19507</v>
      </c>
      <c r="G6789" t="s">
        <v>143</v>
      </c>
      <c r="H6789" t="s">
        <v>144</v>
      </c>
      <c r="I6789" t="s">
        <v>136</v>
      </c>
      <c r="J6789" t="s">
        <v>137</v>
      </c>
      <c r="K6789" t="s">
        <v>138</v>
      </c>
      <c r="L6789" t="s">
        <v>19508</v>
      </c>
      <c r="M6789" t="s">
        <v>19509</v>
      </c>
      <c r="N6789">
        <v>1.1702777769999999</v>
      </c>
      <c r="O6789">
        <v>0</v>
      </c>
      <c r="P6789">
        <v>13</v>
      </c>
      <c r="Q6789">
        <v>0</v>
      </c>
      <c r="R6789">
        <v>0</v>
      </c>
      <c r="S6789">
        <v>0</v>
      </c>
      <c r="T6789">
        <v>0</v>
      </c>
      <c r="U6789">
        <v>0</v>
      </c>
      <c r="V6789">
        <v>0</v>
      </c>
      <c r="W6789">
        <v>0</v>
      </c>
      <c r="X6789">
        <v>2.9832642417320017</v>
      </c>
      <c r="Y6789">
        <v>0</v>
      </c>
      <c r="Z6789">
        <v>0</v>
      </c>
      <c r="AA6789">
        <v>0</v>
      </c>
      <c r="AB6789">
        <v>0</v>
      </c>
      <c r="AC6789">
        <v>0</v>
      </c>
      <c r="AD6789">
        <v>0</v>
      </c>
      <c r="AE6789">
        <v>2.9832642417320017</v>
      </c>
    </row>
    <row r="6790" spans="1:31" x14ac:dyDescent="0.3">
      <c r="A6790">
        <v>2451173</v>
      </c>
      <c r="B6790">
        <v>1</v>
      </c>
      <c r="C6790" t="s">
        <v>81</v>
      </c>
      <c r="D6790" t="s">
        <v>128</v>
      </c>
      <c r="E6790" t="s">
        <v>132</v>
      </c>
      <c r="F6790" t="s">
        <v>19510</v>
      </c>
      <c r="G6790" t="s">
        <v>149</v>
      </c>
      <c r="H6790" t="s">
        <v>135</v>
      </c>
      <c r="I6790" t="s">
        <v>136</v>
      </c>
      <c r="J6790" t="s">
        <v>137</v>
      </c>
      <c r="K6790" t="s">
        <v>138</v>
      </c>
      <c r="L6790" t="s">
        <v>19511</v>
      </c>
      <c r="M6790" t="s">
        <v>19512</v>
      </c>
      <c r="N6790">
        <v>1.234444444</v>
      </c>
      <c r="O6790">
        <v>1</v>
      </c>
      <c r="P6790">
        <v>597</v>
      </c>
      <c r="Q6790">
        <v>3</v>
      </c>
      <c r="R6790">
        <v>4</v>
      </c>
      <c r="S6790">
        <v>8</v>
      </c>
      <c r="T6790">
        <v>52</v>
      </c>
      <c r="U6790">
        <v>0</v>
      </c>
      <c r="V6790">
        <v>0</v>
      </c>
      <c r="W6790">
        <v>0.30973443416338431</v>
      </c>
      <c r="X6790">
        <v>90.532497715313681</v>
      </c>
      <c r="Y6790">
        <v>3.0883609878317442</v>
      </c>
      <c r="Z6790">
        <v>3.0225740669085215</v>
      </c>
      <c r="AA6790">
        <v>23.71602345252451</v>
      </c>
      <c r="AB6790">
        <v>45.731861184247443</v>
      </c>
      <c r="AC6790">
        <v>0</v>
      </c>
      <c r="AD6790">
        <v>0</v>
      </c>
      <c r="AE6790">
        <v>166.40105184098928</v>
      </c>
    </row>
    <row r="6791" spans="1:31" x14ac:dyDescent="0.3">
      <c r="A6791">
        <v>2451428</v>
      </c>
      <c r="B6791">
        <v>1</v>
      </c>
      <c r="C6791" t="s">
        <v>80</v>
      </c>
      <c r="D6791" t="s">
        <v>103</v>
      </c>
      <c r="E6791" t="s">
        <v>141</v>
      </c>
      <c r="F6791" t="s">
        <v>19513</v>
      </c>
      <c r="G6791" t="s">
        <v>156</v>
      </c>
      <c r="H6791" t="s">
        <v>144</v>
      </c>
      <c r="I6791" t="s">
        <v>136</v>
      </c>
      <c r="J6791" t="s">
        <v>137</v>
      </c>
      <c r="K6791" t="s">
        <v>138</v>
      </c>
      <c r="L6791" t="s">
        <v>19514</v>
      </c>
      <c r="M6791" t="s">
        <v>19515</v>
      </c>
      <c r="N6791">
        <v>1.302777777</v>
      </c>
      <c r="O6791">
        <v>0</v>
      </c>
      <c r="P6791">
        <v>232</v>
      </c>
      <c r="Q6791">
        <v>0</v>
      </c>
      <c r="R6791">
        <v>0</v>
      </c>
      <c r="S6791">
        <v>0</v>
      </c>
      <c r="T6791">
        <v>40</v>
      </c>
      <c r="U6791">
        <v>0</v>
      </c>
      <c r="V6791">
        <v>0</v>
      </c>
      <c r="W6791">
        <v>0</v>
      </c>
      <c r="X6791">
        <v>92.18358756712658</v>
      </c>
      <c r="Y6791">
        <v>0</v>
      </c>
      <c r="Z6791">
        <v>0</v>
      </c>
      <c r="AA6791">
        <v>0</v>
      </c>
      <c r="AB6791">
        <v>106.85779909746965</v>
      </c>
      <c r="AC6791">
        <v>0</v>
      </c>
      <c r="AD6791">
        <v>0</v>
      </c>
      <c r="AE6791">
        <v>199.04138666459625</v>
      </c>
    </row>
    <row r="6792" spans="1:31" x14ac:dyDescent="0.3">
      <c r="A6792">
        <v>2480788</v>
      </c>
      <c r="B6792">
        <v>1</v>
      </c>
      <c r="C6792" t="s">
        <v>81</v>
      </c>
      <c r="D6792" t="s">
        <v>127</v>
      </c>
      <c r="E6792" t="s">
        <v>169</v>
      </c>
      <c r="F6792" t="s">
        <v>6570</v>
      </c>
      <c r="G6792" t="s">
        <v>149</v>
      </c>
      <c r="H6792" t="s">
        <v>135</v>
      </c>
      <c r="I6792" t="s">
        <v>136</v>
      </c>
      <c r="J6792" t="s">
        <v>137</v>
      </c>
      <c r="K6792" t="s">
        <v>138</v>
      </c>
      <c r="L6792" t="s">
        <v>19516</v>
      </c>
      <c r="M6792" t="s">
        <v>19517</v>
      </c>
      <c r="N6792">
        <v>4.8499999999999996</v>
      </c>
      <c r="O6792">
        <v>18</v>
      </c>
      <c r="P6792">
        <v>4057</v>
      </c>
      <c r="Q6792">
        <v>626</v>
      </c>
      <c r="R6792">
        <v>394</v>
      </c>
      <c r="S6792">
        <v>68</v>
      </c>
      <c r="T6792">
        <v>477</v>
      </c>
      <c r="U6792">
        <v>12</v>
      </c>
      <c r="V6792">
        <v>1</v>
      </c>
      <c r="W6792">
        <v>25.138985464332709</v>
      </c>
      <c r="X6792">
        <v>4520.5838863099507</v>
      </c>
      <c r="Y6792">
        <v>1539.6972287662129</v>
      </c>
      <c r="Z6792">
        <v>516.14232771272714</v>
      </c>
      <c r="AA6792">
        <v>5137.5672693138804</v>
      </c>
      <c r="AB6792">
        <v>1510.3237996357025</v>
      </c>
      <c r="AC6792">
        <v>4182.4223684710314</v>
      </c>
      <c r="AD6792">
        <v>8.2890307416842521</v>
      </c>
      <c r="AE6792">
        <v>17440.164896415521</v>
      </c>
    </row>
    <row r="6793" spans="1:31" x14ac:dyDescent="0.3">
      <c r="A6793">
        <v>2451451</v>
      </c>
      <c r="B6793">
        <v>1</v>
      </c>
      <c r="C6793" t="s">
        <v>80</v>
      </c>
      <c r="D6793" t="s">
        <v>90</v>
      </c>
      <c r="E6793" t="s">
        <v>173</v>
      </c>
      <c r="F6793" t="s">
        <v>19518</v>
      </c>
      <c r="G6793" t="s">
        <v>175</v>
      </c>
      <c r="H6793" t="s">
        <v>144</v>
      </c>
      <c r="I6793" t="s">
        <v>136</v>
      </c>
      <c r="J6793" t="s">
        <v>137</v>
      </c>
      <c r="K6793" t="s">
        <v>138</v>
      </c>
      <c r="L6793" t="s">
        <v>19519</v>
      </c>
      <c r="M6793" t="s">
        <v>19520</v>
      </c>
      <c r="N6793">
        <v>2.5244444439999998</v>
      </c>
      <c r="O6793">
        <v>0</v>
      </c>
      <c r="P6793">
        <v>0</v>
      </c>
      <c r="Q6793">
        <v>0</v>
      </c>
      <c r="R6793">
        <v>0</v>
      </c>
      <c r="S6793">
        <v>0</v>
      </c>
      <c r="T6793">
        <v>1</v>
      </c>
      <c r="U6793">
        <v>0</v>
      </c>
      <c r="V6793">
        <v>0</v>
      </c>
      <c r="W6793">
        <v>0</v>
      </c>
      <c r="X6793">
        <v>0</v>
      </c>
      <c r="Y6793">
        <v>0</v>
      </c>
      <c r="Z6793">
        <v>0</v>
      </c>
      <c r="AA6793">
        <v>0</v>
      </c>
      <c r="AB6793">
        <v>1.8077708938883537</v>
      </c>
      <c r="AC6793">
        <v>0</v>
      </c>
      <c r="AD6793">
        <v>0</v>
      </c>
      <c r="AE6793">
        <v>1.8077708938883537</v>
      </c>
    </row>
    <row r="6794" spans="1:31" x14ac:dyDescent="0.3">
      <c r="A6794">
        <v>2451720</v>
      </c>
      <c r="B6794">
        <v>1</v>
      </c>
      <c r="C6794" t="s">
        <v>80</v>
      </c>
      <c r="D6794" t="s">
        <v>82</v>
      </c>
      <c r="E6794" t="s">
        <v>141</v>
      </c>
      <c r="F6794" t="s">
        <v>1722</v>
      </c>
      <c r="G6794" t="s">
        <v>156</v>
      </c>
      <c r="H6794" t="s">
        <v>144</v>
      </c>
      <c r="I6794" t="s">
        <v>136</v>
      </c>
      <c r="J6794" t="s">
        <v>137</v>
      </c>
      <c r="K6794" t="s">
        <v>138</v>
      </c>
      <c r="L6794" t="s">
        <v>19521</v>
      </c>
      <c r="M6794" t="s">
        <v>19522</v>
      </c>
      <c r="N6794">
        <v>2.0422222219999999</v>
      </c>
      <c r="O6794">
        <v>0</v>
      </c>
      <c r="P6794">
        <v>42</v>
      </c>
      <c r="Q6794">
        <v>0</v>
      </c>
      <c r="R6794">
        <v>0</v>
      </c>
      <c r="S6794">
        <v>0</v>
      </c>
      <c r="T6794">
        <v>4</v>
      </c>
      <c r="U6794">
        <v>0</v>
      </c>
      <c r="V6794">
        <v>0</v>
      </c>
      <c r="W6794">
        <v>0</v>
      </c>
      <c r="X6794">
        <v>81.375220457894443</v>
      </c>
      <c r="Y6794">
        <v>0</v>
      </c>
      <c r="Z6794">
        <v>0</v>
      </c>
      <c r="AA6794">
        <v>0</v>
      </c>
      <c r="AB6794">
        <v>1.3709125435428149</v>
      </c>
      <c r="AC6794">
        <v>0</v>
      </c>
      <c r="AD6794">
        <v>0</v>
      </c>
      <c r="AE6794">
        <v>82.746133001437258</v>
      </c>
    </row>
    <row r="6795" spans="1:31" x14ac:dyDescent="0.3">
      <c r="A6795">
        <v>2451832</v>
      </c>
      <c r="B6795">
        <v>1</v>
      </c>
      <c r="C6795" t="s">
        <v>80</v>
      </c>
      <c r="D6795" t="s">
        <v>84</v>
      </c>
      <c r="E6795" t="s">
        <v>147</v>
      </c>
      <c r="F6795" t="s">
        <v>19523</v>
      </c>
      <c r="G6795" t="s">
        <v>134</v>
      </c>
      <c r="H6795" t="s">
        <v>135</v>
      </c>
      <c r="I6795" t="s">
        <v>136</v>
      </c>
      <c r="J6795" t="s">
        <v>137</v>
      </c>
      <c r="K6795" t="s">
        <v>138</v>
      </c>
      <c r="L6795" t="s">
        <v>19524</v>
      </c>
      <c r="M6795" t="s">
        <v>19525</v>
      </c>
      <c r="N6795">
        <v>2.83</v>
      </c>
      <c r="O6795">
        <v>0</v>
      </c>
      <c r="P6795">
        <v>27</v>
      </c>
      <c r="Q6795">
        <v>0</v>
      </c>
      <c r="R6795">
        <v>0</v>
      </c>
      <c r="S6795">
        <v>0</v>
      </c>
      <c r="T6795">
        <v>1</v>
      </c>
      <c r="U6795">
        <v>0</v>
      </c>
      <c r="V6795">
        <v>0</v>
      </c>
      <c r="W6795">
        <v>0</v>
      </c>
      <c r="X6795">
        <v>14.742077101934164</v>
      </c>
      <c r="Y6795">
        <v>0</v>
      </c>
      <c r="Z6795">
        <v>0</v>
      </c>
      <c r="AA6795">
        <v>0</v>
      </c>
      <c r="AB6795">
        <v>0.4715784602854699</v>
      </c>
      <c r="AC6795">
        <v>0</v>
      </c>
      <c r="AD6795">
        <v>0</v>
      </c>
      <c r="AE6795">
        <v>15.213655562219634</v>
      </c>
    </row>
    <row r="6796" spans="1:31" x14ac:dyDescent="0.3">
      <c r="A6796">
        <v>2451842</v>
      </c>
      <c r="B6796">
        <v>1</v>
      </c>
      <c r="C6796" t="s">
        <v>81</v>
      </c>
      <c r="D6796" t="s">
        <v>127</v>
      </c>
      <c r="E6796" t="s">
        <v>173</v>
      </c>
      <c r="F6796" t="s">
        <v>19526</v>
      </c>
      <c r="G6796" t="s">
        <v>175</v>
      </c>
      <c r="H6796" t="s">
        <v>144</v>
      </c>
      <c r="I6796" t="s">
        <v>136</v>
      </c>
      <c r="J6796" t="s">
        <v>137</v>
      </c>
      <c r="K6796" t="s">
        <v>138</v>
      </c>
      <c r="L6796" t="s">
        <v>19527</v>
      </c>
      <c r="M6796" t="s">
        <v>19528</v>
      </c>
      <c r="N6796">
        <v>5.7544444439999998</v>
      </c>
      <c r="O6796">
        <v>0</v>
      </c>
      <c r="P6796">
        <v>1</v>
      </c>
      <c r="Q6796">
        <v>0</v>
      </c>
      <c r="R6796">
        <v>0</v>
      </c>
      <c r="S6796">
        <v>0</v>
      </c>
      <c r="T6796">
        <v>0</v>
      </c>
      <c r="U6796">
        <v>0</v>
      </c>
      <c r="V6796">
        <v>0</v>
      </c>
      <c r="W6796">
        <v>0</v>
      </c>
      <c r="X6796">
        <v>0.59928501028648351</v>
      </c>
      <c r="Y6796">
        <v>0</v>
      </c>
      <c r="Z6796">
        <v>0</v>
      </c>
      <c r="AA6796">
        <v>0</v>
      </c>
      <c r="AB6796">
        <v>0</v>
      </c>
      <c r="AC6796">
        <v>0</v>
      </c>
      <c r="AD6796">
        <v>0</v>
      </c>
      <c r="AE6796">
        <v>0.59928501028648351</v>
      </c>
    </row>
    <row r="6797" spans="1:31" x14ac:dyDescent="0.3">
      <c r="A6797">
        <v>2451847</v>
      </c>
      <c r="B6797">
        <v>1</v>
      </c>
      <c r="C6797" t="s">
        <v>81</v>
      </c>
      <c r="D6797" t="s">
        <v>118</v>
      </c>
      <c r="E6797" t="s">
        <v>147</v>
      </c>
      <c r="F6797" t="s">
        <v>19529</v>
      </c>
      <c r="G6797" t="s">
        <v>161</v>
      </c>
      <c r="H6797" t="s">
        <v>135</v>
      </c>
      <c r="I6797" t="s">
        <v>136</v>
      </c>
      <c r="J6797" t="s">
        <v>137</v>
      </c>
      <c r="K6797" t="s">
        <v>162</v>
      </c>
      <c r="L6797" t="s">
        <v>19530</v>
      </c>
      <c r="M6797" t="s">
        <v>19531</v>
      </c>
      <c r="N6797">
        <v>8.8855555549999998</v>
      </c>
      <c r="O6797">
        <v>0</v>
      </c>
      <c r="P6797">
        <v>248</v>
      </c>
      <c r="Q6797">
        <v>0</v>
      </c>
      <c r="R6797">
        <v>2</v>
      </c>
      <c r="S6797">
        <v>0</v>
      </c>
      <c r="T6797">
        <v>14</v>
      </c>
      <c r="U6797">
        <v>0</v>
      </c>
      <c r="V6797">
        <v>0</v>
      </c>
      <c r="W6797">
        <v>0</v>
      </c>
      <c r="X6797">
        <v>438.16004162636341</v>
      </c>
      <c r="Y6797">
        <v>0</v>
      </c>
      <c r="Z6797">
        <v>7.8673372216925115</v>
      </c>
      <c r="AA6797">
        <v>0</v>
      </c>
      <c r="AB6797">
        <v>64.248640066106347</v>
      </c>
      <c r="AC6797">
        <v>0</v>
      </c>
      <c r="AD6797">
        <v>0</v>
      </c>
      <c r="AE6797">
        <v>510.27601891416231</v>
      </c>
    </row>
    <row r="6798" spans="1:31" x14ac:dyDescent="0.3">
      <c r="A6798">
        <v>2451850</v>
      </c>
      <c r="B6798">
        <v>1</v>
      </c>
      <c r="C6798" t="s">
        <v>80</v>
      </c>
      <c r="D6798" t="s">
        <v>83</v>
      </c>
      <c r="E6798" t="s">
        <v>132</v>
      </c>
      <c r="F6798" t="s">
        <v>19532</v>
      </c>
      <c r="G6798" t="s">
        <v>226</v>
      </c>
      <c r="H6798" t="s">
        <v>135</v>
      </c>
      <c r="I6798" t="s">
        <v>136</v>
      </c>
      <c r="J6798" t="s">
        <v>137</v>
      </c>
      <c r="K6798" t="s">
        <v>162</v>
      </c>
      <c r="L6798" t="s">
        <v>19533</v>
      </c>
      <c r="M6798" t="s">
        <v>19534</v>
      </c>
      <c r="N6798">
        <v>6.9458333330000004</v>
      </c>
      <c r="O6798">
        <v>0</v>
      </c>
      <c r="P6798">
        <v>933</v>
      </c>
      <c r="Q6798">
        <v>0</v>
      </c>
      <c r="R6798">
        <v>2</v>
      </c>
      <c r="S6798">
        <v>13</v>
      </c>
      <c r="T6798">
        <v>84</v>
      </c>
      <c r="U6798">
        <v>5</v>
      </c>
      <c r="V6798">
        <v>0</v>
      </c>
      <c r="W6798">
        <v>0</v>
      </c>
      <c r="X6798">
        <v>2689.3520551419747</v>
      </c>
      <c r="Y6798">
        <v>0</v>
      </c>
      <c r="Z6798">
        <v>0.15524785822014373</v>
      </c>
      <c r="AA6798">
        <v>1117.4107138628294</v>
      </c>
      <c r="AB6798">
        <v>985.25612323154348</v>
      </c>
      <c r="AC6798">
        <v>2433.9982609218064</v>
      </c>
      <c r="AD6798">
        <v>0</v>
      </c>
      <c r="AE6798">
        <v>7226.1724010163744</v>
      </c>
    </row>
    <row r="6799" spans="1:31" x14ac:dyDescent="0.3">
      <c r="A6799">
        <v>2451851</v>
      </c>
      <c r="B6799">
        <v>1</v>
      </c>
      <c r="C6799" t="s">
        <v>81</v>
      </c>
      <c r="D6799" t="s">
        <v>113</v>
      </c>
      <c r="E6799" t="s">
        <v>132</v>
      </c>
      <c r="F6799" t="s">
        <v>19535</v>
      </c>
      <c r="G6799" t="s">
        <v>226</v>
      </c>
      <c r="H6799" t="s">
        <v>135</v>
      </c>
      <c r="I6799" t="s">
        <v>136</v>
      </c>
      <c r="J6799" t="s">
        <v>137</v>
      </c>
      <c r="K6799" t="s">
        <v>162</v>
      </c>
      <c r="L6799" t="s">
        <v>19536</v>
      </c>
      <c r="M6799" t="s">
        <v>19537</v>
      </c>
      <c r="N6799">
        <v>1.5794444439999999</v>
      </c>
      <c r="O6799">
        <v>2</v>
      </c>
      <c r="P6799">
        <v>231</v>
      </c>
      <c r="Q6799">
        <v>93</v>
      </c>
      <c r="R6799">
        <v>185</v>
      </c>
      <c r="S6799">
        <v>7</v>
      </c>
      <c r="T6799">
        <v>15</v>
      </c>
      <c r="U6799">
        <v>0</v>
      </c>
      <c r="V6799">
        <v>0</v>
      </c>
      <c r="W6799">
        <v>0.53586952176532943</v>
      </c>
      <c r="X6799">
        <v>51.471917992911891</v>
      </c>
      <c r="Y6799">
        <v>101.59670739791085</v>
      </c>
      <c r="Z6799">
        <v>119.48505589354988</v>
      </c>
      <c r="AA6799">
        <v>10.700002761625125</v>
      </c>
      <c r="AB6799">
        <v>25.522111228491234</v>
      </c>
      <c r="AC6799">
        <v>0</v>
      </c>
      <c r="AD6799">
        <v>0</v>
      </c>
      <c r="AE6799">
        <v>309.31166479625426</v>
      </c>
    </row>
    <row r="6800" spans="1:31" x14ac:dyDescent="0.3">
      <c r="A6800">
        <v>2451854</v>
      </c>
      <c r="B6800">
        <v>1</v>
      </c>
      <c r="C6800" t="s">
        <v>81</v>
      </c>
      <c r="D6800" t="s">
        <v>119</v>
      </c>
      <c r="E6800" t="s">
        <v>169</v>
      </c>
      <c r="F6800" t="s">
        <v>19538</v>
      </c>
      <c r="G6800" t="s">
        <v>226</v>
      </c>
      <c r="H6800" t="s">
        <v>135</v>
      </c>
      <c r="I6800" t="s">
        <v>136</v>
      </c>
      <c r="J6800" t="s">
        <v>137</v>
      </c>
      <c r="K6800" t="s">
        <v>162</v>
      </c>
      <c r="L6800" t="s">
        <v>19539</v>
      </c>
      <c r="M6800" t="s">
        <v>19540</v>
      </c>
      <c r="N6800">
        <v>7.4683333330000004</v>
      </c>
      <c r="O6800">
        <v>0</v>
      </c>
      <c r="P6800">
        <v>514</v>
      </c>
      <c r="Q6800">
        <v>56</v>
      </c>
      <c r="R6800">
        <v>121</v>
      </c>
      <c r="S6800">
        <v>7</v>
      </c>
      <c r="T6800">
        <v>22</v>
      </c>
      <c r="U6800">
        <v>0</v>
      </c>
      <c r="V6800">
        <v>0</v>
      </c>
      <c r="W6800">
        <v>0</v>
      </c>
      <c r="X6800">
        <v>538.60424848053992</v>
      </c>
      <c r="Y6800">
        <v>285.82427609478998</v>
      </c>
      <c r="Z6800">
        <v>513.55129598721874</v>
      </c>
      <c r="AA6800">
        <v>110.849384553577</v>
      </c>
      <c r="AB6800">
        <v>130.05976646789375</v>
      </c>
      <c r="AC6800">
        <v>0</v>
      </c>
      <c r="AD6800">
        <v>0</v>
      </c>
      <c r="AE6800">
        <v>1578.8889715840194</v>
      </c>
    </row>
    <row r="6801" spans="1:31" x14ac:dyDescent="0.3">
      <c r="A6801">
        <v>2451856</v>
      </c>
      <c r="B6801">
        <v>1</v>
      </c>
      <c r="C6801" t="s">
        <v>80</v>
      </c>
      <c r="D6801" t="s">
        <v>89</v>
      </c>
      <c r="E6801" t="s">
        <v>159</v>
      </c>
      <c r="F6801" t="s">
        <v>19541</v>
      </c>
      <c r="G6801" t="s">
        <v>226</v>
      </c>
      <c r="H6801" t="s">
        <v>144</v>
      </c>
      <c r="I6801" t="s">
        <v>136</v>
      </c>
      <c r="J6801" t="s">
        <v>137</v>
      </c>
      <c r="K6801" t="s">
        <v>162</v>
      </c>
      <c r="L6801" t="s">
        <v>19542</v>
      </c>
      <c r="M6801" t="s">
        <v>19543</v>
      </c>
      <c r="N6801">
        <v>4.0533333330000003</v>
      </c>
      <c r="O6801">
        <v>0</v>
      </c>
      <c r="P6801">
        <v>23</v>
      </c>
      <c r="Q6801">
        <v>0</v>
      </c>
      <c r="R6801">
        <v>1</v>
      </c>
      <c r="S6801">
        <v>0</v>
      </c>
      <c r="T6801">
        <v>13</v>
      </c>
      <c r="U6801">
        <v>0</v>
      </c>
      <c r="V6801">
        <v>2</v>
      </c>
      <c r="W6801">
        <v>0</v>
      </c>
      <c r="X6801">
        <v>53.686141702311083</v>
      </c>
      <c r="Y6801">
        <v>0</v>
      </c>
      <c r="Z6801">
        <v>1.2583728150727518E-2</v>
      </c>
      <c r="AA6801">
        <v>0</v>
      </c>
      <c r="AB6801">
        <v>131.94351404520242</v>
      </c>
      <c r="AC6801">
        <v>0</v>
      </c>
      <c r="AD6801">
        <v>627.1964005865849</v>
      </c>
      <c r="AE6801">
        <v>812.83864006224917</v>
      </c>
    </row>
    <row r="6802" spans="1:31" x14ac:dyDescent="0.3">
      <c r="A6802">
        <v>2451857</v>
      </c>
      <c r="B6802">
        <v>1</v>
      </c>
      <c r="C6802" t="s">
        <v>80</v>
      </c>
      <c r="D6802" t="s">
        <v>93</v>
      </c>
      <c r="E6802" t="s">
        <v>173</v>
      </c>
      <c r="F6802" t="s">
        <v>19544</v>
      </c>
      <c r="G6802" t="s">
        <v>175</v>
      </c>
      <c r="H6802" t="s">
        <v>144</v>
      </c>
      <c r="I6802" t="s">
        <v>136</v>
      </c>
      <c r="J6802" t="s">
        <v>137</v>
      </c>
      <c r="K6802" t="s">
        <v>138</v>
      </c>
      <c r="L6802" t="s">
        <v>19545</v>
      </c>
      <c r="M6802" t="s">
        <v>19546</v>
      </c>
      <c r="N6802">
        <v>1.808611111</v>
      </c>
      <c r="O6802">
        <v>0</v>
      </c>
      <c r="P6802">
        <v>0</v>
      </c>
      <c r="Q6802">
        <v>0</v>
      </c>
      <c r="R6802">
        <v>0</v>
      </c>
      <c r="S6802">
        <v>0</v>
      </c>
      <c r="T6802">
        <v>1</v>
      </c>
      <c r="U6802">
        <v>0</v>
      </c>
      <c r="V6802">
        <v>0</v>
      </c>
      <c r="W6802">
        <v>0</v>
      </c>
      <c r="X6802">
        <v>0</v>
      </c>
      <c r="Y6802">
        <v>0</v>
      </c>
      <c r="Z6802">
        <v>0</v>
      </c>
      <c r="AA6802">
        <v>0</v>
      </c>
      <c r="AB6802">
        <v>3.4687648733849255</v>
      </c>
      <c r="AC6802">
        <v>0</v>
      </c>
      <c r="AD6802">
        <v>0</v>
      </c>
      <c r="AE6802">
        <v>3.4687648733849255</v>
      </c>
    </row>
    <row r="6803" spans="1:31" x14ac:dyDescent="0.3">
      <c r="A6803">
        <v>2451861</v>
      </c>
      <c r="B6803">
        <v>1</v>
      </c>
      <c r="C6803" t="s">
        <v>81</v>
      </c>
      <c r="D6803" t="s">
        <v>123</v>
      </c>
      <c r="E6803" t="s">
        <v>132</v>
      </c>
      <c r="F6803" t="s">
        <v>19547</v>
      </c>
      <c r="G6803" t="s">
        <v>149</v>
      </c>
      <c r="H6803" t="s">
        <v>135</v>
      </c>
      <c r="I6803" t="s">
        <v>136</v>
      </c>
      <c r="J6803" t="s">
        <v>137</v>
      </c>
      <c r="K6803" t="s">
        <v>138</v>
      </c>
      <c r="L6803" t="s">
        <v>19548</v>
      </c>
      <c r="M6803" t="s">
        <v>19549</v>
      </c>
      <c r="N6803">
        <v>2.7436111109999999</v>
      </c>
      <c r="O6803">
        <v>5</v>
      </c>
      <c r="P6803">
        <v>384</v>
      </c>
      <c r="Q6803">
        <v>295</v>
      </c>
      <c r="R6803">
        <v>337</v>
      </c>
      <c r="S6803">
        <v>23</v>
      </c>
      <c r="T6803">
        <v>70</v>
      </c>
      <c r="U6803">
        <v>1</v>
      </c>
      <c r="V6803">
        <v>0</v>
      </c>
      <c r="W6803">
        <v>3.3811116586252767</v>
      </c>
      <c r="X6803">
        <v>161.97634907232788</v>
      </c>
      <c r="Y6803">
        <v>557.76594508368726</v>
      </c>
      <c r="Z6803">
        <v>334.08913849123388</v>
      </c>
      <c r="AA6803">
        <v>37.848335369155208</v>
      </c>
      <c r="AB6803">
        <v>141.63865514212782</v>
      </c>
      <c r="AC6803">
        <v>480.94451710365763</v>
      </c>
      <c r="AD6803">
        <v>0</v>
      </c>
      <c r="AE6803">
        <v>1717.6440519208149</v>
      </c>
    </row>
    <row r="6804" spans="1:31" x14ac:dyDescent="0.3">
      <c r="A6804">
        <v>2451864</v>
      </c>
      <c r="B6804">
        <v>1</v>
      </c>
      <c r="C6804" t="s">
        <v>80</v>
      </c>
      <c r="D6804" t="s">
        <v>96</v>
      </c>
      <c r="E6804" t="s">
        <v>169</v>
      </c>
      <c r="F6804" t="s">
        <v>19550</v>
      </c>
      <c r="G6804" t="s">
        <v>226</v>
      </c>
      <c r="H6804" t="s">
        <v>135</v>
      </c>
      <c r="I6804" t="s">
        <v>136</v>
      </c>
      <c r="J6804" t="s">
        <v>137</v>
      </c>
      <c r="K6804" t="s">
        <v>162</v>
      </c>
      <c r="L6804" t="s">
        <v>19551</v>
      </c>
      <c r="M6804" t="s">
        <v>19552</v>
      </c>
      <c r="N6804">
        <v>5.0255555550000004</v>
      </c>
      <c r="O6804">
        <v>3</v>
      </c>
      <c r="P6804">
        <v>531</v>
      </c>
      <c r="Q6804">
        <v>8</v>
      </c>
      <c r="R6804">
        <v>30</v>
      </c>
      <c r="S6804">
        <v>22</v>
      </c>
      <c r="T6804">
        <v>170</v>
      </c>
      <c r="U6804">
        <v>0</v>
      </c>
      <c r="V6804">
        <v>0</v>
      </c>
      <c r="W6804">
        <v>2.1909929266341273</v>
      </c>
      <c r="X6804">
        <v>1990.7549422878219</v>
      </c>
      <c r="Y6804">
        <v>1078.219867435203</v>
      </c>
      <c r="Z6804">
        <v>98.559375375551653</v>
      </c>
      <c r="AA6804">
        <v>5235.2827637484543</v>
      </c>
      <c r="AB6804">
        <v>3410.4888882169348</v>
      </c>
      <c r="AC6804">
        <v>0</v>
      </c>
      <c r="AD6804">
        <v>0</v>
      </c>
      <c r="AE6804">
        <v>11815.4968299906</v>
      </c>
    </row>
    <row r="6805" spans="1:31" x14ac:dyDescent="0.3">
      <c r="A6805">
        <v>2451870</v>
      </c>
      <c r="B6805">
        <v>1</v>
      </c>
      <c r="C6805" t="s">
        <v>81</v>
      </c>
      <c r="D6805" t="s">
        <v>123</v>
      </c>
      <c r="E6805" t="s">
        <v>147</v>
      </c>
      <c r="F6805" t="s">
        <v>19553</v>
      </c>
      <c r="G6805" t="s">
        <v>226</v>
      </c>
      <c r="H6805" t="s">
        <v>135</v>
      </c>
      <c r="I6805" t="s">
        <v>136</v>
      </c>
      <c r="J6805" t="s">
        <v>137</v>
      </c>
      <c r="K6805" t="s">
        <v>162</v>
      </c>
      <c r="L6805" t="s">
        <v>19554</v>
      </c>
      <c r="M6805" t="s">
        <v>19555</v>
      </c>
      <c r="N6805">
        <v>0.38972222200000001</v>
      </c>
      <c r="O6805">
        <v>0</v>
      </c>
      <c r="P6805">
        <v>722</v>
      </c>
      <c r="Q6805">
        <v>0</v>
      </c>
      <c r="R6805">
        <v>0</v>
      </c>
      <c r="S6805">
        <v>0</v>
      </c>
      <c r="T6805">
        <v>140</v>
      </c>
      <c r="U6805">
        <v>0</v>
      </c>
      <c r="V6805">
        <v>1</v>
      </c>
      <c r="W6805">
        <v>0</v>
      </c>
      <c r="X6805">
        <v>67.768538155424693</v>
      </c>
      <c r="Y6805">
        <v>0</v>
      </c>
      <c r="Z6805">
        <v>0</v>
      </c>
      <c r="AA6805">
        <v>0</v>
      </c>
      <c r="AB6805">
        <v>44.617656730005379</v>
      </c>
      <c r="AC6805">
        <v>0</v>
      </c>
      <c r="AD6805">
        <v>4.7881527424980943</v>
      </c>
      <c r="AE6805">
        <v>117.17434762792817</v>
      </c>
    </row>
    <row r="6806" spans="1:31" x14ac:dyDescent="0.3">
      <c r="A6806">
        <v>2451873</v>
      </c>
      <c r="B6806">
        <v>1</v>
      </c>
      <c r="C6806" t="s">
        <v>80</v>
      </c>
      <c r="D6806" t="s">
        <v>100</v>
      </c>
      <c r="E6806" t="s">
        <v>169</v>
      </c>
      <c r="F6806" t="s">
        <v>5656</v>
      </c>
      <c r="G6806" t="s">
        <v>161</v>
      </c>
      <c r="H6806" t="s">
        <v>135</v>
      </c>
      <c r="I6806" t="s">
        <v>136</v>
      </c>
      <c r="J6806" t="s">
        <v>137</v>
      </c>
      <c r="K6806" t="s">
        <v>162</v>
      </c>
      <c r="L6806" t="s">
        <v>17947</v>
      </c>
      <c r="M6806" t="s">
        <v>19556</v>
      </c>
      <c r="N6806">
        <v>8.4030555549999999</v>
      </c>
      <c r="O6806">
        <v>0</v>
      </c>
      <c r="P6806">
        <v>215</v>
      </c>
      <c r="Q6806">
        <v>0</v>
      </c>
      <c r="R6806">
        <v>31</v>
      </c>
      <c r="S6806">
        <v>1</v>
      </c>
      <c r="T6806">
        <v>30</v>
      </c>
      <c r="U6806">
        <v>0</v>
      </c>
      <c r="V6806">
        <v>0</v>
      </c>
      <c r="W6806">
        <v>0</v>
      </c>
      <c r="X6806">
        <v>432.9238813687511</v>
      </c>
      <c r="Y6806">
        <v>0</v>
      </c>
      <c r="Z6806">
        <v>51.068013340530584</v>
      </c>
      <c r="AA6806">
        <v>49.043525023782536</v>
      </c>
      <c r="AB6806">
        <v>334.26796814960124</v>
      </c>
      <c r="AC6806">
        <v>0</v>
      </c>
      <c r="AD6806">
        <v>0</v>
      </c>
      <c r="AE6806">
        <v>867.30338788266545</v>
      </c>
    </row>
    <row r="6807" spans="1:31" x14ac:dyDescent="0.3">
      <c r="A6807">
        <v>2451878</v>
      </c>
      <c r="B6807">
        <v>1</v>
      </c>
      <c r="C6807" t="s">
        <v>80</v>
      </c>
      <c r="D6807" t="s">
        <v>99</v>
      </c>
      <c r="E6807" t="s">
        <v>159</v>
      </c>
      <c r="F6807" t="s">
        <v>5627</v>
      </c>
      <c r="G6807" t="s">
        <v>161</v>
      </c>
      <c r="H6807" t="s">
        <v>144</v>
      </c>
      <c r="I6807" t="s">
        <v>136</v>
      </c>
      <c r="J6807" t="s">
        <v>137</v>
      </c>
      <c r="K6807" t="s">
        <v>162</v>
      </c>
      <c r="L6807" t="s">
        <v>19557</v>
      </c>
      <c r="M6807" t="s">
        <v>19558</v>
      </c>
      <c r="N6807">
        <v>8.4786111109999993</v>
      </c>
      <c r="O6807">
        <v>0</v>
      </c>
      <c r="P6807">
        <v>208</v>
      </c>
      <c r="Q6807">
        <v>0</v>
      </c>
      <c r="R6807">
        <v>3</v>
      </c>
      <c r="S6807">
        <v>0</v>
      </c>
      <c r="T6807">
        <v>42</v>
      </c>
      <c r="U6807">
        <v>0</v>
      </c>
      <c r="V6807">
        <v>0</v>
      </c>
      <c r="W6807">
        <v>0</v>
      </c>
      <c r="X6807">
        <v>428.37623273575394</v>
      </c>
      <c r="Y6807">
        <v>0</v>
      </c>
      <c r="Z6807">
        <v>5.1557266903763255</v>
      </c>
      <c r="AA6807">
        <v>0</v>
      </c>
      <c r="AB6807">
        <v>251.66239302467852</v>
      </c>
      <c r="AC6807">
        <v>0</v>
      </c>
      <c r="AD6807">
        <v>0</v>
      </c>
      <c r="AE6807">
        <v>685.19435245080876</v>
      </c>
    </row>
    <row r="6808" spans="1:31" x14ac:dyDescent="0.3">
      <c r="A6808">
        <v>2451882</v>
      </c>
      <c r="B6808">
        <v>1</v>
      </c>
      <c r="C6808" t="s">
        <v>80</v>
      </c>
      <c r="D6808" t="s">
        <v>103</v>
      </c>
      <c r="E6808" t="s">
        <v>147</v>
      </c>
      <c r="F6808" t="s">
        <v>19559</v>
      </c>
      <c r="G6808" t="s">
        <v>161</v>
      </c>
      <c r="H6808" t="s">
        <v>135</v>
      </c>
      <c r="I6808" t="s">
        <v>136</v>
      </c>
      <c r="J6808" t="s">
        <v>137</v>
      </c>
      <c r="K6808" t="s">
        <v>162</v>
      </c>
      <c r="L6808" t="s">
        <v>19560</v>
      </c>
      <c r="M6808" t="s">
        <v>19561</v>
      </c>
      <c r="N6808">
        <v>1.3916666660000001</v>
      </c>
      <c r="O6808">
        <v>0</v>
      </c>
      <c r="P6808">
        <v>528</v>
      </c>
      <c r="Q6808">
        <v>0</v>
      </c>
      <c r="R6808">
        <v>0</v>
      </c>
      <c r="S6808">
        <v>1</v>
      </c>
      <c r="T6808">
        <v>54</v>
      </c>
      <c r="U6808">
        <v>0</v>
      </c>
      <c r="V6808">
        <v>0</v>
      </c>
      <c r="W6808">
        <v>0</v>
      </c>
      <c r="X6808">
        <v>205.0206069338798</v>
      </c>
      <c r="Y6808">
        <v>0</v>
      </c>
      <c r="Z6808">
        <v>0</v>
      </c>
      <c r="AA6808">
        <v>24.785706642068256</v>
      </c>
      <c r="AB6808">
        <v>477.80520544895541</v>
      </c>
      <c r="AC6808">
        <v>0</v>
      </c>
      <c r="AD6808">
        <v>0</v>
      </c>
      <c r="AE6808">
        <v>707.61151902490349</v>
      </c>
    </row>
    <row r="6809" spans="1:31" x14ac:dyDescent="0.3">
      <c r="A6809">
        <v>2451883</v>
      </c>
      <c r="B6809">
        <v>1</v>
      </c>
      <c r="C6809" t="s">
        <v>80</v>
      </c>
      <c r="D6809" t="s">
        <v>89</v>
      </c>
      <c r="E6809" t="s">
        <v>141</v>
      </c>
      <c r="F6809" t="s">
        <v>5665</v>
      </c>
      <c r="G6809" t="s">
        <v>161</v>
      </c>
      <c r="H6809" t="s">
        <v>144</v>
      </c>
      <c r="I6809" t="s">
        <v>136</v>
      </c>
      <c r="J6809" t="s">
        <v>137</v>
      </c>
      <c r="K6809" t="s">
        <v>162</v>
      </c>
      <c r="L6809" t="s">
        <v>19562</v>
      </c>
      <c r="M6809" t="s">
        <v>19563</v>
      </c>
      <c r="N6809">
        <v>8.4213888879999992</v>
      </c>
      <c r="O6809">
        <v>0</v>
      </c>
      <c r="P6809">
        <v>70</v>
      </c>
      <c r="Q6809">
        <v>0</v>
      </c>
      <c r="R6809">
        <v>0</v>
      </c>
      <c r="S6809">
        <v>0</v>
      </c>
      <c r="T6809">
        <v>0</v>
      </c>
      <c r="U6809">
        <v>0</v>
      </c>
      <c r="V6809">
        <v>0</v>
      </c>
      <c r="W6809">
        <v>0</v>
      </c>
      <c r="X6809">
        <v>214.44771183702559</v>
      </c>
      <c r="Y6809">
        <v>0</v>
      </c>
      <c r="Z6809">
        <v>0</v>
      </c>
      <c r="AA6809">
        <v>0</v>
      </c>
      <c r="AB6809">
        <v>0</v>
      </c>
      <c r="AC6809">
        <v>0</v>
      </c>
      <c r="AD6809">
        <v>0</v>
      </c>
      <c r="AE6809">
        <v>214.44771183702559</v>
      </c>
    </row>
    <row r="6810" spans="1:31" x14ac:dyDescent="0.3">
      <c r="A6810">
        <v>2451885</v>
      </c>
      <c r="B6810">
        <v>1</v>
      </c>
      <c r="C6810" t="s">
        <v>80</v>
      </c>
      <c r="D6810" t="s">
        <v>102</v>
      </c>
      <c r="E6810" t="s">
        <v>159</v>
      </c>
      <c r="F6810" t="s">
        <v>5219</v>
      </c>
      <c r="G6810" t="s">
        <v>226</v>
      </c>
      <c r="H6810" t="s">
        <v>144</v>
      </c>
      <c r="I6810" t="s">
        <v>136</v>
      </c>
      <c r="J6810" t="s">
        <v>137</v>
      </c>
      <c r="K6810" t="s">
        <v>162</v>
      </c>
      <c r="L6810" t="s">
        <v>19545</v>
      </c>
      <c r="M6810" t="s">
        <v>19564</v>
      </c>
      <c r="N6810">
        <v>10.015277777</v>
      </c>
      <c r="O6810">
        <v>0</v>
      </c>
      <c r="P6810">
        <v>48</v>
      </c>
      <c r="Q6810">
        <v>0</v>
      </c>
      <c r="R6810">
        <v>11</v>
      </c>
      <c r="S6810">
        <v>0</v>
      </c>
      <c r="T6810">
        <v>4</v>
      </c>
      <c r="U6810">
        <v>0</v>
      </c>
      <c r="V6810">
        <v>0</v>
      </c>
      <c r="W6810">
        <v>0</v>
      </c>
      <c r="X6810">
        <v>63.085455895171265</v>
      </c>
      <c r="Y6810">
        <v>0</v>
      </c>
      <c r="Z6810">
        <v>35.03497087737658</v>
      </c>
      <c r="AA6810">
        <v>0</v>
      </c>
      <c r="AB6810">
        <v>6.0378129930722979</v>
      </c>
      <c r="AC6810">
        <v>0</v>
      </c>
      <c r="AD6810">
        <v>0</v>
      </c>
      <c r="AE6810">
        <v>104.15823976562014</v>
      </c>
    </row>
    <row r="6811" spans="1:31" x14ac:dyDescent="0.3">
      <c r="A6811">
        <v>2451887</v>
      </c>
      <c r="B6811">
        <v>1</v>
      </c>
      <c r="C6811" t="s">
        <v>80</v>
      </c>
      <c r="D6811" t="s">
        <v>83</v>
      </c>
      <c r="E6811" t="s">
        <v>173</v>
      </c>
      <c r="F6811" t="s">
        <v>19565</v>
      </c>
      <c r="G6811" t="s">
        <v>175</v>
      </c>
      <c r="H6811" t="s">
        <v>144</v>
      </c>
      <c r="I6811" t="s">
        <v>136</v>
      </c>
      <c r="J6811" t="s">
        <v>137</v>
      </c>
      <c r="K6811" t="s">
        <v>138</v>
      </c>
      <c r="L6811" t="s">
        <v>19566</v>
      </c>
      <c r="M6811" t="s">
        <v>19567</v>
      </c>
      <c r="N6811">
        <v>1.9597222219999999</v>
      </c>
      <c r="O6811">
        <v>0</v>
      </c>
      <c r="P6811">
        <v>0</v>
      </c>
      <c r="Q6811">
        <v>0</v>
      </c>
      <c r="R6811">
        <v>0</v>
      </c>
      <c r="S6811">
        <v>0</v>
      </c>
      <c r="T6811">
        <v>16</v>
      </c>
      <c r="U6811">
        <v>0</v>
      </c>
      <c r="V6811">
        <v>0</v>
      </c>
      <c r="W6811">
        <v>0</v>
      </c>
      <c r="X6811">
        <v>0</v>
      </c>
      <c r="Y6811">
        <v>0</v>
      </c>
      <c r="Z6811">
        <v>0</v>
      </c>
      <c r="AA6811">
        <v>0</v>
      </c>
      <c r="AB6811">
        <v>14.804132361204786</v>
      </c>
      <c r="AC6811">
        <v>0</v>
      </c>
      <c r="AD6811">
        <v>0</v>
      </c>
      <c r="AE6811">
        <v>14.804132361204786</v>
      </c>
    </row>
    <row r="6812" spans="1:31" x14ac:dyDescent="0.3">
      <c r="A6812">
        <v>2451888</v>
      </c>
      <c r="B6812">
        <v>1</v>
      </c>
      <c r="C6812" t="s">
        <v>80</v>
      </c>
      <c r="D6812" t="s">
        <v>108</v>
      </c>
      <c r="E6812" t="s">
        <v>141</v>
      </c>
      <c r="F6812" t="s">
        <v>19568</v>
      </c>
      <c r="G6812" t="s">
        <v>226</v>
      </c>
      <c r="H6812" t="s">
        <v>144</v>
      </c>
      <c r="I6812" t="s">
        <v>136</v>
      </c>
      <c r="J6812" t="s">
        <v>137</v>
      </c>
      <c r="K6812" t="s">
        <v>162</v>
      </c>
      <c r="L6812" t="s">
        <v>19569</v>
      </c>
      <c r="M6812" t="s">
        <v>19570</v>
      </c>
      <c r="N6812">
        <v>8.0672222219999998</v>
      </c>
      <c r="O6812">
        <v>0</v>
      </c>
      <c r="P6812">
        <v>33</v>
      </c>
      <c r="Q6812">
        <v>0</v>
      </c>
      <c r="R6812">
        <v>2</v>
      </c>
      <c r="S6812">
        <v>0</v>
      </c>
      <c r="T6812">
        <v>2</v>
      </c>
      <c r="U6812">
        <v>0</v>
      </c>
      <c r="V6812">
        <v>0</v>
      </c>
      <c r="W6812">
        <v>0</v>
      </c>
      <c r="X6812">
        <v>36.410530563999359</v>
      </c>
      <c r="Y6812">
        <v>0</v>
      </c>
      <c r="Z6812">
        <v>0.3598963717807428</v>
      </c>
      <c r="AA6812">
        <v>0</v>
      </c>
      <c r="AB6812">
        <v>2.5925459498665964</v>
      </c>
      <c r="AC6812">
        <v>0</v>
      </c>
      <c r="AD6812">
        <v>0</v>
      </c>
      <c r="AE6812">
        <v>39.362972885646698</v>
      </c>
    </row>
    <row r="6813" spans="1:31" x14ac:dyDescent="0.3">
      <c r="A6813">
        <v>2451896</v>
      </c>
      <c r="B6813">
        <v>1</v>
      </c>
      <c r="C6813" t="s">
        <v>80</v>
      </c>
      <c r="D6813" t="s">
        <v>96</v>
      </c>
      <c r="E6813" t="s">
        <v>159</v>
      </c>
      <c r="F6813" t="s">
        <v>19571</v>
      </c>
      <c r="G6813" t="s">
        <v>143</v>
      </c>
      <c r="H6813" t="s">
        <v>144</v>
      </c>
      <c r="I6813" t="s">
        <v>136</v>
      </c>
      <c r="J6813" t="s">
        <v>137</v>
      </c>
      <c r="K6813" t="s">
        <v>138</v>
      </c>
      <c r="L6813" t="s">
        <v>19572</v>
      </c>
      <c r="M6813" t="s">
        <v>19573</v>
      </c>
      <c r="N6813">
        <v>0.29777777700000002</v>
      </c>
      <c r="O6813">
        <v>0</v>
      </c>
      <c r="P6813">
        <v>29</v>
      </c>
      <c r="Q6813">
        <v>0</v>
      </c>
      <c r="R6813">
        <v>0</v>
      </c>
      <c r="S6813">
        <v>0</v>
      </c>
      <c r="T6813">
        <v>4</v>
      </c>
      <c r="U6813">
        <v>0</v>
      </c>
      <c r="V6813">
        <v>0</v>
      </c>
      <c r="W6813">
        <v>0</v>
      </c>
      <c r="X6813">
        <v>5.7431788426277031</v>
      </c>
      <c r="Y6813">
        <v>0</v>
      </c>
      <c r="Z6813">
        <v>0</v>
      </c>
      <c r="AA6813">
        <v>0</v>
      </c>
      <c r="AB6813">
        <v>1.541063150024176</v>
      </c>
      <c r="AC6813">
        <v>0</v>
      </c>
      <c r="AD6813">
        <v>0</v>
      </c>
      <c r="AE6813">
        <v>7.2842419926518787</v>
      </c>
    </row>
    <row r="6814" spans="1:31" x14ac:dyDescent="0.3">
      <c r="A6814">
        <v>2451899</v>
      </c>
      <c r="B6814">
        <v>1</v>
      </c>
      <c r="C6814" t="s">
        <v>80</v>
      </c>
      <c r="D6814" t="s">
        <v>94</v>
      </c>
      <c r="E6814" t="s">
        <v>147</v>
      </c>
      <c r="F6814" t="s">
        <v>19574</v>
      </c>
      <c r="G6814" t="s">
        <v>161</v>
      </c>
      <c r="H6814" t="s">
        <v>135</v>
      </c>
      <c r="I6814" t="s">
        <v>136</v>
      </c>
      <c r="J6814" t="s">
        <v>137</v>
      </c>
      <c r="K6814" t="s">
        <v>162</v>
      </c>
      <c r="L6814" t="s">
        <v>19575</v>
      </c>
      <c r="M6814" t="s">
        <v>19576</v>
      </c>
      <c r="N6814">
        <v>7.943333333</v>
      </c>
      <c r="O6814">
        <v>0</v>
      </c>
      <c r="P6814">
        <v>187</v>
      </c>
      <c r="Q6814">
        <v>0</v>
      </c>
      <c r="R6814">
        <v>1</v>
      </c>
      <c r="S6814">
        <v>0</v>
      </c>
      <c r="T6814">
        <v>31</v>
      </c>
      <c r="U6814">
        <v>0</v>
      </c>
      <c r="V6814">
        <v>0</v>
      </c>
      <c r="W6814">
        <v>0</v>
      </c>
      <c r="X6814">
        <v>370.64844022279834</v>
      </c>
      <c r="Y6814">
        <v>0</v>
      </c>
      <c r="Z6814">
        <v>3.5176238772017872E-2</v>
      </c>
      <c r="AA6814">
        <v>0</v>
      </c>
      <c r="AB6814">
        <v>259.29535403181137</v>
      </c>
      <c r="AC6814">
        <v>0</v>
      </c>
      <c r="AD6814">
        <v>0</v>
      </c>
      <c r="AE6814">
        <v>629.97897049338167</v>
      </c>
    </row>
    <row r="6815" spans="1:31" x14ac:dyDescent="0.3">
      <c r="A6815">
        <v>2451900</v>
      </c>
      <c r="B6815">
        <v>1</v>
      </c>
      <c r="C6815" t="s">
        <v>80</v>
      </c>
      <c r="D6815" t="s">
        <v>97</v>
      </c>
      <c r="E6815" t="s">
        <v>169</v>
      </c>
      <c r="F6815" t="s">
        <v>12021</v>
      </c>
      <c r="G6815" t="s">
        <v>149</v>
      </c>
      <c r="H6815" t="s">
        <v>135</v>
      </c>
      <c r="I6815" t="s">
        <v>136</v>
      </c>
      <c r="J6815" t="s">
        <v>137</v>
      </c>
      <c r="K6815" t="s">
        <v>138</v>
      </c>
      <c r="L6815" t="s">
        <v>19577</v>
      </c>
      <c r="M6815" t="s">
        <v>19578</v>
      </c>
      <c r="N6815">
        <v>0.74194444400000004</v>
      </c>
      <c r="O6815">
        <v>8</v>
      </c>
      <c r="P6815">
        <v>724</v>
      </c>
      <c r="Q6815">
        <v>11</v>
      </c>
      <c r="R6815">
        <v>362</v>
      </c>
      <c r="S6815">
        <v>15</v>
      </c>
      <c r="T6815">
        <v>196</v>
      </c>
      <c r="U6815">
        <v>1</v>
      </c>
      <c r="V6815">
        <v>1</v>
      </c>
      <c r="W6815">
        <v>61.804462833825369</v>
      </c>
      <c r="X6815">
        <v>415.10103676340981</v>
      </c>
      <c r="Y6815">
        <v>43.049645916986286</v>
      </c>
      <c r="Z6815">
        <v>151.47417037807782</v>
      </c>
      <c r="AA6815">
        <v>152.90782875452777</v>
      </c>
      <c r="AB6815">
        <v>485.98454505590712</v>
      </c>
      <c r="AC6815">
        <v>74.027984669912257</v>
      </c>
      <c r="AD6815">
        <v>5.777092863940835</v>
      </c>
      <c r="AE6815">
        <v>1390.1267672365873</v>
      </c>
    </row>
    <row r="6816" spans="1:31" x14ac:dyDescent="0.3">
      <c r="A6816">
        <v>2451904</v>
      </c>
      <c r="B6816">
        <v>1</v>
      </c>
      <c r="C6816" t="s">
        <v>80</v>
      </c>
      <c r="D6816" t="s">
        <v>89</v>
      </c>
      <c r="E6816" t="s">
        <v>173</v>
      </c>
      <c r="F6816" t="s">
        <v>19579</v>
      </c>
      <c r="G6816" t="s">
        <v>179</v>
      </c>
      <c r="H6816" t="s">
        <v>144</v>
      </c>
      <c r="I6816" t="s">
        <v>136</v>
      </c>
      <c r="J6816" t="s">
        <v>137</v>
      </c>
      <c r="K6816" t="s">
        <v>138</v>
      </c>
      <c r="L6816" t="s">
        <v>19580</v>
      </c>
      <c r="M6816" t="s">
        <v>19581</v>
      </c>
      <c r="N6816">
        <v>0.93472222199999999</v>
      </c>
      <c r="O6816">
        <v>0</v>
      </c>
      <c r="P6816">
        <v>3</v>
      </c>
      <c r="Q6816">
        <v>0</v>
      </c>
      <c r="R6816">
        <v>0</v>
      </c>
      <c r="S6816">
        <v>0</v>
      </c>
      <c r="T6816">
        <v>0</v>
      </c>
      <c r="U6816">
        <v>0</v>
      </c>
      <c r="V6816">
        <v>0</v>
      </c>
      <c r="W6816">
        <v>0</v>
      </c>
      <c r="X6816">
        <v>0.79370232708396693</v>
      </c>
      <c r="Y6816">
        <v>0</v>
      </c>
      <c r="Z6816">
        <v>0</v>
      </c>
      <c r="AA6816">
        <v>0</v>
      </c>
      <c r="AB6816">
        <v>0</v>
      </c>
      <c r="AC6816">
        <v>0</v>
      </c>
      <c r="AD6816">
        <v>0</v>
      </c>
      <c r="AE6816">
        <v>0.79370232708396693</v>
      </c>
    </row>
    <row r="6817" spans="1:31" x14ac:dyDescent="0.3">
      <c r="A6817">
        <v>2451912</v>
      </c>
      <c r="B6817">
        <v>1</v>
      </c>
      <c r="C6817" t="s">
        <v>81</v>
      </c>
      <c r="D6817" t="s">
        <v>118</v>
      </c>
      <c r="E6817" t="s">
        <v>147</v>
      </c>
      <c r="F6817" t="s">
        <v>17892</v>
      </c>
      <c r="G6817" t="s">
        <v>134</v>
      </c>
      <c r="H6817" t="s">
        <v>135</v>
      </c>
      <c r="I6817" t="s">
        <v>136</v>
      </c>
      <c r="J6817" t="s">
        <v>137</v>
      </c>
      <c r="K6817" t="s">
        <v>138</v>
      </c>
      <c r="L6817" t="s">
        <v>19582</v>
      </c>
      <c r="M6817" t="s">
        <v>19583</v>
      </c>
      <c r="N6817">
        <v>1.6016666660000001</v>
      </c>
      <c r="O6817">
        <v>0</v>
      </c>
      <c r="P6817">
        <v>4</v>
      </c>
      <c r="Q6817">
        <v>0</v>
      </c>
      <c r="R6817">
        <v>9</v>
      </c>
      <c r="S6817">
        <v>0</v>
      </c>
      <c r="T6817">
        <v>10</v>
      </c>
      <c r="U6817">
        <v>0</v>
      </c>
      <c r="V6817">
        <v>0</v>
      </c>
      <c r="W6817">
        <v>0</v>
      </c>
      <c r="X6817">
        <v>4.1887009440947448E-2</v>
      </c>
      <c r="Y6817">
        <v>0</v>
      </c>
      <c r="Z6817">
        <v>3.9116561197433368</v>
      </c>
      <c r="AA6817">
        <v>0</v>
      </c>
      <c r="AB6817">
        <v>50.633510482482848</v>
      </c>
      <c r="AC6817">
        <v>0</v>
      </c>
      <c r="AD6817">
        <v>0</v>
      </c>
      <c r="AE6817">
        <v>54.58705361166713</v>
      </c>
    </row>
    <row r="6818" spans="1:31" x14ac:dyDescent="0.3">
      <c r="A6818">
        <v>2451914</v>
      </c>
      <c r="B6818">
        <v>1</v>
      </c>
      <c r="C6818" t="s">
        <v>80</v>
      </c>
      <c r="D6818" t="s">
        <v>101</v>
      </c>
      <c r="E6818" t="s">
        <v>141</v>
      </c>
      <c r="F6818" t="s">
        <v>19584</v>
      </c>
      <c r="G6818" t="s">
        <v>143</v>
      </c>
      <c r="H6818" t="s">
        <v>144</v>
      </c>
      <c r="I6818" t="s">
        <v>136</v>
      </c>
      <c r="J6818" t="s">
        <v>137</v>
      </c>
      <c r="K6818" t="s">
        <v>138</v>
      </c>
      <c r="L6818" t="s">
        <v>19585</v>
      </c>
      <c r="M6818" t="s">
        <v>19586</v>
      </c>
      <c r="N6818">
        <v>0.89777777700000005</v>
      </c>
      <c r="O6818">
        <v>0</v>
      </c>
      <c r="P6818">
        <v>24</v>
      </c>
      <c r="Q6818">
        <v>0</v>
      </c>
      <c r="R6818">
        <v>0</v>
      </c>
      <c r="S6818">
        <v>0</v>
      </c>
      <c r="T6818">
        <v>5</v>
      </c>
      <c r="U6818">
        <v>0</v>
      </c>
      <c r="V6818">
        <v>0</v>
      </c>
      <c r="W6818">
        <v>0</v>
      </c>
      <c r="X6818">
        <v>15.691824347795821</v>
      </c>
      <c r="Y6818">
        <v>0</v>
      </c>
      <c r="Z6818">
        <v>0</v>
      </c>
      <c r="AA6818">
        <v>0</v>
      </c>
      <c r="AB6818">
        <v>2.6674364051391666</v>
      </c>
      <c r="AC6818">
        <v>0</v>
      </c>
      <c r="AD6818">
        <v>0</v>
      </c>
      <c r="AE6818">
        <v>18.359260752934986</v>
      </c>
    </row>
    <row r="6819" spans="1:31" x14ac:dyDescent="0.3">
      <c r="A6819">
        <v>2451920</v>
      </c>
      <c r="B6819">
        <v>1</v>
      </c>
      <c r="C6819" t="s">
        <v>80</v>
      </c>
      <c r="D6819" t="s">
        <v>82</v>
      </c>
      <c r="E6819" t="s">
        <v>159</v>
      </c>
      <c r="F6819" t="s">
        <v>206</v>
      </c>
      <c r="G6819" t="s">
        <v>143</v>
      </c>
      <c r="H6819" t="s">
        <v>144</v>
      </c>
      <c r="I6819" t="s">
        <v>136</v>
      </c>
      <c r="J6819" t="s">
        <v>137</v>
      </c>
      <c r="K6819" t="s">
        <v>138</v>
      </c>
      <c r="L6819" t="s">
        <v>19587</v>
      </c>
      <c r="M6819" t="s">
        <v>19588</v>
      </c>
      <c r="N6819">
        <v>0.90500000000000003</v>
      </c>
      <c r="O6819">
        <v>0</v>
      </c>
      <c r="P6819">
        <v>494</v>
      </c>
      <c r="Q6819">
        <v>0</v>
      </c>
      <c r="R6819">
        <v>0</v>
      </c>
      <c r="S6819">
        <v>0</v>
      </c>
      <c r="T6819">
        <v>46</v>
      </c>
      <c r="U6819">
        <v>0</v>
      </c>
      <c r="V6819">
        <v>0</v>
      </c>
      <c r="W6819">
        <v>0</v>
      </c>
      <c r="X6819">
        <v>178.84849959176535</v>
      </c>
      <c r="Y6819">
        <v>0</v>
      </c>
      <c r="Z6819">
        <v>0</v>
      </c>
      <c r="AA6819">
        <v>0</v>
      </c>
      <c r="AB6819">
        <v>31.232600695369072</v>
      </c>
      <c r="AC6819">
        <v>0</v>
      </c>
      <c r="AD6819">
        <v>0</v>
      </c>
      <c r="AE6819">
        <v>210.0811002871344</v>
      </c>
    </row>
    <row r="6820" spans="1:31" x14ac:dyDescent="0.3">
      <c r="A6820">
        <v>2451929</v>
      </c>
      <c r="B6820">
        <v>1</v>
      </c>
      <c r="C6820" t="s">
        <v>80</v>
      </c>
      <c r="D6820" t="s">
        <v>84</v>
      </c>
      <c r="E6820" t="s">
        <v>173</v>
      </c>
      <c r="F6820" t="s">
        <v>19589</v>
      </c>
      <c r="G6820" t="s">
        <v>179</v>
      </c>
      <c r="H6820" t="s">
        <v>144</v>
      </c>
      <c r="I6820" t="s">
        <v>136</v>
      </c>
      <c r="J6820" t="s">
        <v>137</v>
      </c>
      <c r="K6820" t="s">
        <v>138</v>
      </c>
      <c r="L6820" t="s">
        <v>19590</v>
      </c>
      <c r="M6820" t="s">
        <v>19591</v>
      </c>
      <c r="N6820">
        <v>2.1563888879999999</v>
      </c>
      <c r="O6820">
        <v>0</v>
      </c>
      <c r="P6820">
        <v>1</v>
      </c>
      <c r="Q6820">
        <v>0</v>
      </c>
      <c r="R6820">
        <v>0</v>
      </c>
      <c r="S6820">
        <v>0</v>
      </c>
      <c r="T6820">
        <v>0</v>
      </c>
      <c r="U6820">
        <v>0</v>
      </c>
      <c r="V6820">
        <v>0</v>
      </c>
      <c r="W6820">
        <v>0</v>
      </c>
      <c r="X6820">
        <v>0.57105575214101212</v>
      </c>
      <c r="Y6820">
        <v>0</v>
      </c>
      <c r="Z6820">
        <v>0</v>
      </c>
      <c r="AA6820">
        <v>0</v>
      </c>
      <c r="AB6820">
        <v>0</v>
      </c>
      <c r="AC6820">
        <v>0</v>
      </c>
      <c r="AD6820">
        <v>0</v>
      </c>
      <c r="AE6820">
        <v>0.57105575214101212</v>
      </c>
    </row>
    <row r="6821" spans="1:31" x14ac:dyDescent="0.3">
      <c r="A6821">
        <v>2451931</v>
      </c>
      <c r="B6821">
        <v>1</v>
      </c>
      <c r="C6821" t="s">
        <v>81</v>
      </c>
      <c r="D6821" t="s">
        <v>112</v>
      </c>
      <c r="E6821" t="s">
        <v>173</v>
      </c>
      <c r="F6821" t="s">
        <v>19592</v>
      </c>
      <c r="G6821" t="s">
        <v>175</v>
      </c>
      <c r="H6821" t="s">
        <v>144</v>
      </c>
      <c r="I6821" t="s">
        <v>136</v>
      </c>
      <c r="J6821" t="s">
        <v>137</v>
      </c>
      <c r="K6821" t="s">
        <v>138</v>
      </c>
      <c r="L6821" t="s">
        <v>19593</v>
      </c>
      <c r="M6821" t="s">
        <v>19594</v>
      </c>
      <c r="N6821">
        <v>2.244444444</v>
      </c>
      <c r="O6821">
        <v>0</v>
      </c>
      <c r="P6821">
        <v>1</v>
      </c>
      <c r="Q6821">
        <v>0</v>
      </c>
      <c r="R6821">
        <v>0</v>
      </c>
      <c r="S6821">
        <v>0</v>
      </c>
      <c r="T6821">
        <v>0</v>
      </c>
      <c r="U6821">
        <v>0</v>
      </c>
      <c r="V6821">
        <v>0</v>
      </c>
      <c r="W6821">
        <v>0</v>
      </c>
      <c r="X6821">
        <v>0.42350907325502352</v>
      </c>
      <c r="Y6821">
        <v>0</v>
      </c>
      <c r="Z6821">
        <v>0</v>
      </c>
      <c r="AA6821">
        <v>0</v>
      </c>
      <c r="AB6821">
        <v>0</v>
      </c>
      <c r="AC6821">
        <v>0</v>
      </c>
      <c r="AD6821">
        <v>0</v>
      </c>
      <c r="AE6821">
        <v>0.42350907325502352</v>
      </c>
    </row>
    <row r="6822" spans="1:31" x14ac:dyDescent="0.3">
      <c r="A6822">
        <v>2451933</v>
      </c>
      <c r="B6822">
        <v>1</v>
      </c>
      <c r="C6822" t="s">
        <v>80</v>
      </c>
      <c r="D6822" t="s">
        <v>97</v>
      </c>
      <c r="E6822" t="s">
        <v>147</v>
      </c>
      <c r="F6822" t="s">
        <v>19595</v>
      </c>
      <c r="G6822" t="s">
        <v>134</v>
      </c>
      <c r="H6822" t="s">
        <v>135</v>
      </c>
      <c r="I6822" t="s">
        <v>136</v>
      </c>
      <c r="J6822" t="s">
        <v>137</v>
      </c>
      <c r="K6822" t="s">
        <v>138</v>
      </c>
      <c r="L6822" t="s">
        <v>19596</v>
      </c>
      <c r="M6822" t="s">
        <v>19597</v>
      </c>
      <c r="N6822">
        <v>1.9450000000000001</v>
      </c>
      <c r="O6822">
        <v>2</v>
      </c>
      <c r="P6822">
        <v>114</v>
      </c>
      <c r="Q6822">
        <v>0</v>
      </c>
      <c r="R6822">
        <v>0</v>
      </c>
      <c r="S6822">
        <v>0</v>
      </c>
      <c r="T6822">
        <v>3</v>
      </c>
      <c r="U6822">
        <v>0</v>
      </c>
      <c r="V6822">
        <v>0</v>
      </c>
      <c r="W6822">
        <v>1790.7836602380266</v>
      </c>
      <c r="X6822">
        <v>65.66163728258708</v>
      </c>
      <c r="Y6822">
        <v>0</v>
      </c>
      <c r="Z6822">
        <v>0</v>
      </c>
      <c r="AA6822">
        <v>0</v>
      </c>
      <c r="AB6822">
        <v>12.691365654991003</v>
      </c>
      <c r="AC6822">
        <v>0</v>
      </c>
      <c r="AD6822">
        <v>0</v>
      </c>
      <c r="AE6822">
        <v>1869.1366631756046</v>
      </c>
    </row>
    <row r="6823" spans="1:31" x14ac:dyDescent="0.3">
      <c r="A6823">
        <v>2451936</v>
      </c>
      <c r="B6823">
        <v>1</v>
      </c>
      <c r="C6823" t="s">
        <v>80</v>
      </c>
      <c r="D6823" t="s">
        <v>84</v>
      </c>
      <c r="E6823" t="s">
        <v>147</v>
      </c>
      <c r="F6823" t="s">
        <v>1755</v>
      </c>
      <c r="G6823" t="s">
        <v>381</v>
      </c>
      <c r="H6823" t="s">
        <v>135</v>
      </c>
      <c r="I6823" t="s">
        <v>136</v>
      </c>
      <c r="J6823" t="s">
        <v>137</v>
      </c>
      <c r="K6823" t="s">
        <v>138</v>
      </c>
      <c r="L6823" t="s">
        <v>19598</v>
      </c>
      <c r="M6823" t="s">
        <v>19599</v>
      </c>
      <c r="N6823">
        <v>0.78500000000000003</v>
      </c>
      <c r="O6823">
        <v>1</v>
      </c>
      <c r="P6823">
        <v>919</v>
      </c>
      <c r="Q6823">
        <v>2</v>
      </c>
      <c r="R6823">
        <v>52</v>
      </c>
      <c r="S6823">
        <v>3</v>
      </c>
      <c r="T6823">
        <v>123</v>
      </c>
      <c r="U6823">
        <v>0</v>
      </c>
      <c r="V6823">
        <v>0</v>
      </c>
      <c r="W6823">
        <v>0.22316110028498998</v>
      </c>
      <c r="X6823">
        <v>194.81123343412909</v>
      </c>
      <c r="Y6823">
        <v>0.40327686211681218</v>
      </c>
      <c r="Z6823">
        <v>10.340554326941895</v>
      </c>
      <c r="AA6823">
        <v>3.562154447149716</v>
      </c>
      <c r="AB6823">
        <v>108.84652339256608</v>
      </c>
      <c r="AC6823">
        <v>0</v>
      </c>
      <c r="AD6823">
        <v>0</v>
      </c>
      <c r="AE6823">
        <v>318.18690356318859</v>
      </c>
    </row>
    <row r="6824" spans="1:31" x14ac:dyDescent="0.3">
      <c r="A6824">
        <v>2451942</v>
      </c>
      <c r="B6824">
        <v>1</v>
      </c>
      <c r="C6824" t="s">
        <v>80</v>
      </c>
      <c r="D6824" t="s">
        <v>105</v>
      </c>
      <c r="E6824" t="s">
        <v>132</v>
      </c>
      <c r="F6824" t="s">
        <v>5418</v>
      </c>
      <c r="G6824" t="s">
        <v>161</v>
      </c>
      <c r="H6824" t="s">
        <v>135</v>
      </c>
      <c r="I6824" t="s">
        <v>136</v>
      </c>
      <c r="J6824" t="s">
        <v>137</v>
      </c>
      <c r="K6824" t="s">
        <v>162</v>
      </c>
      <c r="L6824" t="s">
        <v>19600</v>
      </c>
      <c r="M6824" t="s">
        <v>19601</v>
      </c>
      <c r="N6824">
        <v>1.3463888879999999</v>
      </c>
      <c r="O6824">
        <v>13</v>
      </c>
      <c r="P6824">
        <v>33</v>
      </c>
      <c r="Q6824">
        <v>6</v>
      </c>
      <c r="R6824">
        <v>72</v>
      </c>
      <c r="S6824">
        <v>14</v>
      </c>
      <c r="T6824">
        <v>21</v>
      </c>
      <c r="U6824">
        <v>1</v>
      </c>
      <c r="V6824">
        <v>0</v>
      </c>
      <c r="W6824">
        <v>10.091181351643682</v>
      </c>
      <c r="X6824">
        <v>14.045642982323688</v>
      </c>
      <c r="Y6824">
        <v>1.5125991578618638</v>
      </c>
      <c r="Z6824">
        <v>34.553024932252704</v>
      </c>
      <c r="AA6824">
        <v>357.04928352794616</v>
      </c>
      <c r="AB6824">
        <v>35.733133013260982</v>
      </c>
      <c r="AC6824">
        <v>331.77328009249828</v>
      </c>
      <c r="AD6824">
        <v>0</v>
      </c>
      <c r="AE6824">
        <v>784.75814505778726</v>
      </c>
    </row>
    <row r="6825" spans="1:31" x14ac:dyDescent="0.3">
      <c r="A6825">
        <v>2451944</v>
      </c>
      <c r="B6825">
        <v>1</v>
      </c>
      <c r="C6825" t="s">
        <v>81</v>
      </c>
      <c r="D6825" t="s">
        <v>127</v>
      </c>
      <c r="E6825" t="s">
        <v>173</v>
      </c>
      <c r="F6825" t="s">
        <v>19602</v>
      </c>
      <c r="G6825" t="s">
        <v>175</v>
      </c>
      <c r="H6825" t="s">
        <v>144</v>
      </c>
      <c r="I6825" t="s">
        <v>136</v>
      </c>
      <c r="J6825" t="s">
        <v>137</v>
      </c>
      <c r="K6825" t="s">
        <v>138</v>
      </c>
      <c r="L6825" t="s">
        <v>19603</v>
      </c>
      <c r="M6825" t="s">
        <v>19604</v>
      </c>
      <c r="N6825">
        <v>6.710555555</v>
      </c>
      <c r="O6825">
        <v>0</v>
      </c>
      <c r="P6825">
        <v>0</v>
      </c>
      <c r="Q6825">
        <v>0</v>
      </c>
      <c r="R6825">
        <v>0</v>
      </c>
      <c r="S6825">
        <v>0</v>
      </c>
      <c r="T6825">
        <v>1</v>
      </c>
      <c r="U6825">
        <v>0</v>
      </c>
      <c r="V6825">
        <v>0</v>
      </c>
      <c r="W6825">
        <v>0</v>
      </c>
      <c r="X6825">
        <v>0</v>
      </c>
      <c r="Y6825">
        <v>0</v>
      </c>
      <c r="Z6825">
        <v>0</v>
      </c>
      <c r="AA6825">
        <v>0</v>
      </c>
      <c r="AB6825">
        <v>0</v>
      </c>
      <c r="AC6825">
        <v>0</v>
      </c>
      <c r="AD6825">
        <v>0</v>
      </c>
      <c r="AE6825">
        <v>0</v>
      </c>
    </row>
    <row r="6826" spans="1:31" x14ac:dyDescent="0.3">
      <c r="A6826">
        <v>2451946</v>
      </c>
      <c r="B6826">
        <v>1</v>
      </c>
      <c r="C6826" t="s">
        <v>81</v>
      </c>
      <c r="D6826" t="s">
        <v>113</v>
      </c>
      <c r="E6826" t="s">
        <v>173</v>
      </c>
      <c r="F6826" t="s">
        <v>19605</v>
      </c>
      <c r="G6826" t="s">
        <v>175</v>
      </c>
      <c r="H6826" t="s">
        <v>144</v>
      </c>
      <c r="I6826" t="s">
        <v>136</v>
      </c>
      <c r="J6826" t="s">
        <v>137</v>
      </c>
      <c r="K6826" t="s">
        <v>138</v>
      </c>
      <c r="L6826" t="s">
        <v>19606</v>
      </c>
      <c r="M6826" t="s">
        <v>19607</v>
      </c>
      <c r="N6826">
        <v>0.93527777700000003</v>
      </c>
      <c r="O6826">
        <v>0</v>
      </c>
      <c r="P6826">
        <v>0</v>
      </c>
      <c r="Q6826">
        <v>0</v>
      </c>
      <c r="R6826">
        <v>1</v>
      </c>
      <c r="S6826">
        <v>0</v>
      </c>
      <c r="T6826">
        <v>0</v>
      </c>
      <c r="U6826">
        <v>0</v>
      </c>
      <c r="V6826">
        <v>0</v>
      </c>
      <c r="W6826">
        <v>0</v>
      </c>
      <c r="X6826">
        <v>0</v>
      </c>
      <c r="Y6826">
        <v>0</v>
      </c>
      <c r="Z6826">
        <v>2.5707013278429471E-2</v>
      </c>
      <c r="AA6826">
        <v>0</v>
      </c>
      <c r="AB6826">
        <v>0</v>
      </c>
      <c r="AC6826">
        <v>0</v>
      </c>
      <c r="AD6826">
        <v>0</v>
      </c>
      <c r="AE6826">
        <v>2.5707013278429471E-2</v>
      </c>
    </row>
    <row r="6827" spans="1:31" x14ac:dyDescent="0.3">
      <c r="A6827">
        <v>2451948</v>
      </c>
      <c r="B6827">
        <v>1</v>
      </c>
      <c r="C6827" t="s">
        <v>80</v>
      </c>
      <c r="D6827" t="s">
        <v>107</v>
      </c>
      <c r="E6827" t="s">
        <v>141</v>
      </c>
      <c r="F6827" t="s">
        <v>19608</v>
      </c>
      <c r="G6827" t="s">
        <v>143</v>
      </c>
      <c r="H6827" t="s">
        <v>144</v>
      </c>
      <c r="I6827" t="s">
        <v>136</v>
      </c>
      <c r="J6827" t="s">
        <v>137</v>
      </c>
      <c r="K6827" t="s">
        <v>138</v>
      </c>
      <c r="L6827" t="s">
        <v>19609</v>
      </c>
      <c r="M6827" t="s">
        <v>19610</v>
      </c>
      <c r="N6827">
        <v>0.76472222199999995</v>
      </c>
      <c r="O6827">
        <v>0</v>
      </c>
      <c r="P6827">
        <v>24</v>
      </c>
      <c r="Q6827">
        <v>0</v>
      </c>
      <c r="R6827">
        <v>0</v>
      </c>
      <c r="S6827">
        <v>0</v>
      </c>
      <c r="T6827">
        <v>3</v>
      </c>
      <c r="U6827">
        <v>0</v>
      </c>
      <c r="V6827">
        <v>0</v>
      </c>
      <c r="W6827">
        <v>0</v>
      </c>
      <c r="X6827">
        <v>2.2222935372193939</v>
      </c>
      <c r="Y6827">
        <v>0</v>
      </c>
      <c r="Z6827">
        <v>0</v>
      </c>
      <c r="AA6827">
        <v>0</v>
      </c>
      <c r="AB6827">
        <v>9.6724667527856845</v>
      </c>
      <c r="AC6827">
        <v>0</v>
      </c>
      <c r="AD6827">
        <v>0</v>
      </c>
      <c r="AE6827">
        <v>11.894760290005078</v>
      </c>
    </row>
    <row r="6828" spans="1:31" x14ac:dyDescent="0.3">
      <c r="A6828">
        <v>2451949</v>
      </c>
      <c r="B6828">
        <v>1</v>
      </c>
      <c r="C6828" t="s">
        <v>80</v>
      </c>
      <c r="D6828" t="s">
        <v>107</v>
      </c>
      <c r="E6828" t="s">
        <v>141</v>
      </c>
      <c r="F6828" t="s">
        <v>19611</v>
      </c>
      <c r="G6828" t="s">
        <v>143</v>
      </c>
      <c r="H6828" t="s">
        <v>144</v>
      </c>
      <c r="I6828" t="s">
        <v>136</v>
      </c>
      <c r="J6828" t="s">
        <v>137</v>
      </c>
      <c r="K6828" t="s">
        <v>138</v>
      </c>
      <c r="L6828" t="s">
        <v>19612</v>
      </c>
      <c r="M6828" t="s">
        <v>19613</v>
      </c>
      <c r="N6828">
        <v>0.326944444</v>
      </c>
      <c r="O6828">
        <v>0</v>
      </c>
      <c r="P6828">
        <v>24</v>
      </c>
      <c r="Q6828">
        <v>0</v>
      </c>
      <c r="R6828">
        <v>0</v>
      </c>
      <c r="S6828">
        <v>0</v>
      </c>
      <c r="T6828">
        <v>9</v>
      </c>
      <c r="U6828">
        <v>0</v>
      </c>
      <c r="V6828">
        <v>0</v>
      </c>
      <c r="W6828">
        <v>0</v>
      </c>
      <c r="X6828">
        <v>2.3501954025081342</v>
      </c>
      <c r="Y6828">
        <v>0</v>
      </c>
      <c r="Z6828">
        <v>0</v>
      </c>
      <c r="AA6828">
        <v>0</v>
      </c>
      <c r="AB6828">
        <v>2.3818151078889969</v>
      </c>
      <c r="AC6828">
        <v>0</v>
      </c>
      <c r="AD6828">
        <v>0</v>
      </c>
      <c r="AE6828">
        <v>4.7320105103971315</v>
      </c>
    </row>
    <row r="6829" spans="1:31" x14ac:dyDescent="0.3">
      <c r="A6829">
        <v>2451950</v>
      </c>
      <c r="B6829">
        <v>1</v>
      </c>
      <c r="C6829" t="s">
        <v>80</v>
      </c>
      <c r="D6829" t="s">
        <v>103</v>
      </c>
      <c r="E6829" t="s">
        <v>147</v>
      </c>
      <c r="F6829" t="s">
        <v>19614</v>
      </c>
      <c r="G6829" t="s">
        <v>161</v>
      </c>
      <c r="H6829" t="s">
        <v>135</v>
      </c>
      <c r="I6829" t="s">
        <v>136</v>
      </c>
      <c r="J6829" t="s">
        <v>137</v>
      </c>
      <c r="K6829" t="s">
        <v>162</v>
      </c>
      <c r="L6829" t="s">
        <v>19615</v>
      </c>
      <c r="M6829" t="s">
        <v>19616</v>
      </c>
      <c r="N6829">
        <v>6.1816666659999999</v>
      </c>
      <c r="O6829">
        <v>0</v>
      </c>
      <c r="P6829">
        <v>30</v>
      </c>
      <c r="Q6829">
        <v>0</v>
      </c>
      <c r="R6829">
        <v>0</v>
      </c>
      <c r="S6829">
        <v>0</v>
      </c>
      <c r="T6829">
        <v>17</v>
      </c>
      <c r="U6829">
        <v>0</v>
      </c>
      <c r="V6829">
        <v>0</v>
      </c>
      <c r="W6829">
        <v>0</v>
      </c>
      <c r="X6829">
        <v>57.513155022969954</v>
      </c>
      <c r="Y6829">
        <v>0</v>
      </c>
      <c r="Z6829">
        <v>0</v>
      </c>
      <c r="AA6829">
        <v>0</v>
      </c>
      <c r="AB6829">
        <v>1292.8608456853717</v>
      </c>
      <c r="AC6829">
        <v>0</v>
      </c>
      <c r="AD6829">
        <v>0</v>
      </c>
      <c r="AE6829">
        <v>1350.3740007083416</v>
      </c>
    </row>
    <row r="6830" spans="1:31" x14ac:dyDescent="0.3">
      <c r="A6830">
        <v>2451952</v>
      </c>
      <c r="B6830">
        <v>1</v>
      </c>
      <c r="C6830" t="s">
        <v>80</v>
      </c>
      <c r="D6830" t="s">
        <v>96</v>
      </c>
      <c r="E6830" t="s">
        <v>169</v>
      </c>
      <c r="F6830" t="s">
        <v>19617</v>
      </c>
      <c r="G6830" t="s">
        <v>149</v>
      </c>
      <c r="H6830" t="s">
        <v>135</v>
      </c>
      <c r="I6830" t="s">
        <v>136</v>
      </c>
      <c r="J6830" t="s">
        <v>137</v>
      </c>
      <c r="K6830" t="s">
        <v>138</v>
      </c>
      <c r="L6830" t="s">
        <v>19618</v>
      </c>
      <c r="M6830" t="s">
        <v>19619</v>
      </c>
      <c r="N6830">
        <v>0.17388888799999999</v>
      </c>
      <c r="O6830">
        <v>6</v>
      </c>
      <c r="P6830">
        <v>5853</v>
      </c>
      <c r="Q6830">
        <v>7</v>
      </c>
      <c r="R6830">
        <v>68</v>
      </c>
      <c r="S6830">
        <v>30</v>
      </c>
      <c r="T6830">
        <v>671</v>
      </c>
      <c r="U6830">
        <v>0</v>
      </c>
      <c r="V6830">
        <v>1</v>
      </c>
      <c r="W6830">
        <v>3.8171106897955149</v>
      </c>
      <c r="X6830">
        <v>287.81736923841902</v>
      </c>
      <c r="Y6830">
        <v>3.9472865384100917</v>
      </c>
      <c r="Z6830">
        <v>5.8905779072035358</v>
      </c>
      <c r="AA6830">
        <v>193.42365888162433</v>
      </c>
      <c r="AB6830">
        <v>282.35767949261191</v>
      </c>
      <c r="AC6830">
        <v>0</v>
      </c>
      <c r="AD6830">
        <v>6.9101721436272301E-2</v>
      </c>
      <c r="AE6830">
        <v>777.32278446950068</v>
      </c>
    </row>
    <row r="6831" spans="1:31" x14ac:dyDescent="0.3">
      <c r="A6831">
        <v>2451954</v>
      </c>
      <c r="B6831">
        <v>1</v>
      </c>
      <c r="C6831" t="s">
        <v>80</v>
      </c>
      <c r="D6831" t="s">
        <v>85</v>
      </c>
      <c r="E6831" t="s">
        <v>173</v>
      </c>
      <c r="F6831" t="s">
        <v>19620</v>
      </c>
      <c r="G6831" t="s">
        <v>175</v>
      </c>
      <c r="H6831" t="s">
        <v>144</v>
      </c>
      <c r="I6831" t="s">
        <v>136</v>
      </c>
      <c r="J6831" t="s">
        <v>137</v>
      </c>
      <c r="K6831" t="s">
        <v>138</v>
      </c>
      <c r="L6831" t="s">
        <v>19621</v>
      </c>
      <c r="M6831" t="s">
        <v>19622</v>
      </c>
      <c r="N6831">
        <v>1.196388888</v>
      </c>
      <c r="O6831">
        <v>0</v>
      </c>
      <c r="P6831">
        <v>0</v>
      </c>
      <c r="Q6831">
        <v>0</v>
      </c>
      <c r="R6831">
        <v>0</v>
      </c>
      <c r="S6831">
        <v>0</v>
      </c>
      <c r="T6831">
        <v>1</v>
      </c>
      <c r="U6831">
        <v>0</v>
      </c>
      <c r="V6831">
        <v>0</v>
      </c>
      <c r="W6831">
        <v>0</v>
      </c>
      <c r="X6831">
        <v>0</v>
      </c>
      <c r="Y6831">
        <v>0</v>
      </c>
      <c r="Z6831">
        <v>0</v>
      </c>
      <c r="AA6831">
        <v>0</v>
      </c>
      <c r="AB6831">
        <v>55.497356132178197</v>
      </c>
      <c r="AC6831">
        <v>0</v>
      </c>
      <c r="AD6831">
        <v>0</v>
      </c>
      <c r="AE6831">
        <v>55.497356132178197</v>
      </c>
    </row>
    <row r="6832" spans="1:31" x14ac:dyDescent="0.3">
      <c r="A6832">
        <v>2451955</v>
      </c>
      <c r="B6832">
        <v>1</v>
      </c>
      <c r="C6832" t="s">
        <v>80</v>
      </c>
      <c r="D6832" t="s">
        <v>92</v>
      </c>
      <c r="E6832" t="s">
        <v>159</v>
      </c>
      <c r="F6832" t="s">
        <v>19623</v>
      </c>
      <c r="G6832" t="s">
        <v>8644</v>
      </c>
      <c r="H6832" t="s">
        <v>144</v>
      </c>
      <c r="I6832" t="s">
        <v>136</v>
      </c>
      <c r="J6832" t="s">
        <v>137</v>
      </c>
      <c r="K6832" t="s">
        <v>138</v>
      </c>
      <c r="L6832" t="s">
        <v>19624</v>
      </c>
      <c r="M6832" t="s">
        <v>19625</v>
      </c>
      <c r="N6832">
        <v>3.9</v>
      </c>
      <c r="O6832">
        <v>0</v>
      </c>
      <c r="P6832">
        <v>191</v>
      </c>
      <c r="Q6832">
        <v>0</v>
      </c>
      <c r="R6832">
        <v>0</v>
      </c>
      <c r="S6832">
        <v>0</v>
      </c>
      <c r="T6832">
        <v>123</v>
      </c>
      <c r="U6832">
        <v>0</v>
      </c>
      <c r="V6832">
        <v>0</v>
      </c>
      <c r="W6832">
        <v>0</v>
      </c>
      <c r="X6832">
        <v>387.52534394440073</v>
      </c>
      <c r="Y6832">
        <v>0</v>
      </c>
      <c r="Z6832">
        <v>0</v>
      </c>
      <c r="AA6832">
        <v>0</v>
      </c>
      <c r="AB6832">
        <v>882.31656880521177</v>
      </c>
      <c r="AC6832">
        <v>0</v>
      </c>
      <c r="AD6832">
        <v>0</v>
      </c>
      <c r="AE6832">
        <v>1269.8419127496124</v>
      </c>
    </row>
    <row r="6833" spans="1:31" x14ac:dyDescent="0.3">
      <c r="A6833">
        <v>2451957</v>
      </c>
      <c r="B6833">
        <v>1</v>
      </c>
      <c r="C6833" t="s">
        <v>80</v>
      </c>
      <c r="D6833" t="s">
        <v>105</v>
      </c>
      <c r="E6833" t="s">
        <v>141</v>
      </c>
      <c r="F6833" t="s">
        <v>5945</v>
      </c>
      <c r="G6833" t="s">
        <v>226</v>
      </c>
      <c r="H6833" t="s">
        <v>144</v>
      </c>
      <c r="I6833" t="s">
        <v>136</v>
      </c>
      <c r="J6833" t="s">
        <v>137</v>
      </c>
      <c r="K6833" t="s">
        <v>162</v>
      </c>
      <c r="L6833" t="s">
        <v>19626</v>
      </c>
      <c r="M6833" t="s">
        <v>19627</v>
      </c>
      <c r="N6833">
        <v>3.7197222220000001</v>
      </c>
      <c r="O6833">
        <v>0</v>
      </c>
      <c r="P6833">
        <v>34</v>
      </c>
      <c r="Q6833">
        <v>0</v>
      </c>
      <c r="R6833">
        <v>0</v>
      </c>
      <c r="S6833">
        <v>0</v>
      </c>
      <c r="T6833">
        <v>2</v>
      </c>
      <c r="U6833">
        <v>0</v>
      </c>
      <c r="V6833">
        <v>0</v>
      </c>
      <c r="W6833">
        <v>0</v>
      </c>
      <c r="X6833">
        <v>53.410662864732032</v>
      </c>
      <c r="Y6833">
        <v>0</v>
      </c>
      <c r="Z6833">
        <v>0</v>
      </c>
      <c r="AA6833">
        <v>0</v>
      </c>
      <c r="AB6833">
        <v>8.3972344464779169</v>
      </c>
      <c r="AC6833">
        <v>0</v>
      </c>
      <c r="AD6833">
        <v>0</v>
      </c>
      <c r="AE6833">
        <v>61.807897311209949</v>
      </c>
    </row>
    <row r="6834" spans="1:31" x14ac:dyDescent="0.3">
      <c r="A6834">
        <v>2451960</v>
      </c>
      <c r="B6834">
        <v>1</v>
      </c>
      <c r="C6834" t="s">
        <v>80</v>
      </c>
      <c r="D6834" t="s">
        <v>88</v>
      </c>
      <c r="E6834" t="s">
        <v>182</v>
      </c>
      <c r="F6834" t="s">
        <v>19628</v>
      </c>
      <c r="G6834" t="s">
        <v>410</v>
      </c>
      <c r="H6834" t="s">
        <v>144</v>
      </c>
      <c r="I6834" t="s">
        <v>136</v>
      </c>
      <c r="J6834" t="s">
        <v>137</v>
      </c>
      <c r="K6834" t="s">
        <v>138</v>
      </c>
      <c r="L6834" t="s">
        <v>19629</v>
      </c>
      <c r="M6834" t="s">
        <v>19630</v>
      </c>
      <c r="N6834">
        <v>3.443333333</v>
      </c>
      <c r="O6834">
        <v>0</v>
      </c>
      <c r="P6834">
        <v>23</v>
      </c>
      <c r="Q6834">
        <v>0</v>
      </c>
      <c r="R6834">
        <v>0</v>
      </c>
      <c r="S6834">
        <v>0</v>
      </c>
      <c r="T6834">
        <v>7</v>
      </c>
      <c r="U6834">
        <v>0</v>
      </c>
      <c r="V6834">
        <v>0</v>
      </c>
      <c r="W6834">
        <v>0</v>
      </c>
      <c r="X6834">
        <v>15.629275442180676</v>
      </c>
      <c r="Y6834">
        <v>0</v>
      </c>
      <c r="Z6834">
        <v>0</v>
      </c>
      <c r="AA6834">
        <v>0</v>
      </c>
      <c r="AB6834">
        <v>62.457580680482813</v>
      </c>
      <c r="AC6834">
        <v>0</v>
      </c>
      <c r="AD6834">
        <v>0</v>
      </c>
      <c r="AE6834">
        <v>78.086856122663491</v>
      </c>
    </row>
    <row r="6835" spans="1:31" x14ac:dyDescent="0.3">
      <c r="A6835">
        <v>2451961</v>
      </c>
      <c r="B6835">
        <v>1</v>
      </c>
      <c r="C6835" t="s">
        <v>80</v>
      </c>
      <c r="D6835" t="s">
        <v>92</v>
      </c>
      <c r="E6835" t="s">
        <v>182</v>
      </c>
      <c r="F6835" t="s">
        <v>19631</v>
      </c>
      <c r="G6835" t="s">
        <v>410</v>
      </c>
      <c r="H6835" t="s">
        <v>144</v>
      </c>
      <c r="I6835" t="s">
        <v>136</v>
      </c>
      <c r="J6835" t="s">
        <v>137</v>
      </c>
      <c r="K6835" t="s">
        <v>138</v>
      </c>
      <c r="L6835" t="s">
        <v>19632</v>
      </c>
      <c r="M6835" t="s">
        <v>19633</v>
      </c>
      <c r="N6835">
        <v>1.593611111</v>
      </c>
      <c r="O6835">
        <v>0</v>
      </c>
      <c r="P6835">
        <v>57</v>
      </c>
      <c r="Q6835">
        <v>0</v>
      </c>
      <c r="R6835">
        <v>0</v>
      </c>
      <c r="S6835">
        <v>0</v>
      </c>
      <c r="T6835">
        <v>12</v>
      </c>
      <c r="U6835">
        <v>0</v>
      </c>
      <c r="V6835">
        <v>0</v>
      </c>
      <c r="W6835">
        <v>0</v>
      </c>
      <c r="X6835">
        <v>30.1151505727121</v>
      </c>
      <c r="Y6835">
        <v>0</v>
      </c>
      <c r="Z6835">
        <v>0</v>
      </c>
      <c r="AA6835">
        <v>0</v>
      </c>
      <c r="AB6835">
        <v>15.444762279856356</v>
      </c>
      <c r="AC6835">
        <v>0</v>
      </c>
      <c r="AD6835">
        <v>0</v>
      </c>
      <c r="AE6835">
        <v>45.559912852568459</v>
      </c>
    </row>
    <row r="6836" spans="1:31" x14ac:dyDescent="0.3">
      <c r="A6836">
        <v>2451964</v>
      </c>
      <c r="B6836">
        <v>1</v>
      </c>
      <c r="C6836" t="s">
        <v>81</v>
      </c>
      <c r="D6836" t="s">
        <v>113</v>
      </c>
      <c r="E6836" t="s">
        <v>159</v>
      </c>
      <c r="F6836" t="s">
        <v>5225</v>
      </c>
      <c r="G6836" t="s">
        <v>725</v>
      </c>
      <c r="H6836" t="s">
        <v>144</v>
      </c>
      <c r="I6836" t="s">
        <v>136</v>
      </c>
      <c r="J6836" t="s">
        <v>137</v>
      </c>
      <c r="K6836" t="s">
        <v>138</v>
      </c>
      <c r="L6836" t="s">
        <v>19634</v>
      </c>
      <c r="M6836" t="s">
        <v>19635</v>
      </c>
      <c r="N6836">
        <v>1.2822222219999999</v>
      </c>
      <c r="O6836">
        <v>0</v>
      </c>
      <c r="P6836">
        <v>38</v>
      </c>
      <c r="Q6836">
        <v>0</v>
      </c>
      <c r="R6836">
        <v>3</v>
      </c>
      <c r="S6836">
        <v>0</v>
      </c>
      <c r="T6836">
        <v>3</v>
      </c>
      <c r="U6836">
        <v>0</v>
      </c>
      <c r="V6836">
        <v>0</v>
      </c>
      <c r="W6836">
        <v>0</v>
      </c>
      <c r="X6836">
        <v>9.0942010344342776</v>
      </c>
      <c r="Y6836">
        <v>0</v>
      </c>
      <c r="Z6836">
        <v>1.2261531584688006</v>
      </c>
      <c r="AA6836">
        <v>0</v>
      </c>
      <c r="AB6836">
        <v>4.0565326950321721</v>
      </c>
      <c r="AC6836">
        <v>0</v>
      </c>
      <c r="AD6836">
        <v>0</v>
      </c>
      <c r="AE6836">
        <v>14.37688688793525</v>
      </c>
    </row>
    <row r="6837" spans="1:31" x14ac:dyDescent="0.3">
      <c r="A6837">
        <v>2451969</v>
      </c>
      <c r="B6837">
        <v>1</v>
      </c>
      <c r="C6837" t="s">
        <v>80</v>
      </c>
      <c r="D6837" t="s">
        <v>88</v>
      </c>
      <c r="E6837" t="s">
        <v>147</v>
      </c>
      <c r="F6837" t="s">
        <v>19636</v>
      </c>
      <c r="G6837" t="s">
        <v>226</v>
      </c>
      <c r="H6837" t="s">
        <v>135</v>
      </c>
      <c r="I6837" t="s">
        <v>136</v>
      </c>
      <c r="J6837" t="s">
        <v>137</v>
      </c>
      <c r="K6837" t="s">
        <v>162</v>
      </c>
      <c r="L6837" t="s">
        <v>19637</v>
      </c>
      <c r="M6837" t="s">
        <v>19638</v>
      </c>
      <c r="N6837">
        <v>6.6686111109999997</v>
      </c>
      <c r="O6837">
        <v>0</v>
      </c>
      <c r="P6837">
        <v>157</v>
      </c>
      <c r="Q6837">
        <v>0</v>
      </c>
      <c r="R6837">
        <v>0</v>
      </c>
      <c r="S6837">
        <v>0</v>
      </c>
      <c r="T6837">
        <v>1</v>
      </c>
      <c r="U6837">
        <v>0</v>
      </c>
      <c r="V6837">
        <v>0</v>
      </c>
      <c r="W6837">
        <v>0</v>
      </c>
      <c r="X6837">
        <v>346.49826505846193</v>
      </c>
      <c r="Y6837">
        <v>0</v>
      </c>
      <c r="Z6837">
        <v>0</v>
      </c>
      <c r="AA6837">
        <v>0</v>
      </c>
      <c r="AB6837">
        <v>0.74204725497450608</v>
      </c>
      <c r="AC6837">
        <v>0</v>
      </c>
      <c r="AD6837">
        <v>0</v>
      </c>
      <c r="AE6837">
        <v>347.24031231343645</v>
      </c>
    </row>
    <row r="6838" spans="1:31" x14ac:dyDescent="0.3">
      <c r="A6838">
        <v>2451971</v>
      </c>
      <c r="B6838">
        <v>1</v>
      </c>
      <c r="C6838" t="s">
        <v>80</v>
      </c>
      <c r="D6838" t="s">
        <v>82</v>
      </c>
      <c r="E6838" t="s">
        <v>141</v>
      </c>
      <c r="F6838" t="s">
        <v>9034</v>
      </c>
      <c r="G6838" t="s">
        <v>263</v>
      </c>
      <c r="H6838" t="s">
        <v>144</v>
      </c>
      <c r="I6838" t="s">
        <v>136</v>
      </c>
      <c r="J6838" t="s">
        <v>3</v>
      </c>
      <c r="K6838" t="s">
        <v>138</v>
      </c>
      <c r="L6838" t="s">
        <v>19639</v>
      </c>
      <c r="M6838" t="s">
        <v>19640</v>
      </c>
      <c r="N6838">
        <v>2.1038888880000002</v>
      </c>
      <c r="O6838">
        <v>0</v>
      </c>
      <c r="P6838">
        <v>143</v>
      </c>
      <c r="Q6838">
        <v>0</v>
      </c>
      <c r="R6838">
        <v>0</v>
      </c>
      <c r="S6838">
        <v>0</v>
      </c>
      <c r="T6838">
        <v>10</v>
      </c>
      <c r="U6838">
        <v>0</v>
      </c>
      <c r="V6838">
        <v>0</v>
      </c>
      <c r="W6838">
        <v>0</v>
      </c>
      <c r="X6838">
        <v>96.68893639952384</v>
      </c>
      <c r="Y6838">
        <v>0</v>
      </c>
      <c r="Z6838">
        <v>0</v>
      </c>
      <c r="AA6838">
        <v>0</v>
      </c>
      <c r="AB6838">
        <v>13.216563807174637</v>
      </c>
      <c r="AC6838">
        <v>0</v>
      </c>
      <c r="AD6838">
        <v>0</v>
      </c>
      <c r="AE6838">
        <v>109.90550020669848</v>
      </c>
    </row>
    <row r="6839" spans="1:31" x14ac:dyDescent="0.3">
      <c r="A6839">
        <v>2451972</v>
      </c>
      <c r="B6839">
        <v>1</v>
      </c>
      <c r="C6839" t="s">
        <v>80</v>
      </c>
      <c r="D6839" t="s">
        <v>83</v>
      </c>
      <c r="E6839" t="s">
        <v>173</v>
      </c>
      <c r="F6839" t="s">
        <v>19641</v>
      </c>
      <c r="G6839" t="s">
        <v>179</v>
      </c>
      <c r="H6839" t="s">
        <v>144</v>
      </c>
      <c r="I6839" t="s">
        <v>136</v>
      </c>
      <c r="J6839" t="s">
        <v>137</v>
      </c>
      <c r="K6839" t="s">
        <v>138</v>
      </c>
      <c r="L6839" t="s">
        <v>19642</v>
      </c>
      <c r="M6839" t="s">
        <v>19643</v>
      </c>
      <c r="N6839">
        <v>2.542777777</v>
      </c>
      <c r="O6839">
        <v>0</v>
      </c>
      <c r="P6839">
        <v>0</v>
      </c>
      <c r="Q6839">
        <v>0</v>
      </c>
      <c r="R6839">
        <v>0</v>
      </c>
      <c r="S6839">
        <v>0</v>
      </c>
      <c r="T6839">
        <v>14</v>
      </c>
      <c r="U6839">
        <v>0</v>
      </c>
      <c r="V6839">
        <v>0</v>
      </c>
      <c r="W6839">
        <v>0</v>
      </c>
      <c r="X6839">
        <v>0</v>
      </c>
      <c r="Y6839">
        <v>0</v>
      </c>
      <c r="Z6839">
        <v>0</v>
      </c>
      <c r="AA6839">
        <v>0</v>
      </c>
      <c r="AB6839">
        <v>113.4264469521992</v>
      </c>
      <c r="AC6839">
        <v>0</v>
      </c>
      <c r="AD6839">
        <v>0</v>
      </c>
      <c r="AE6839">
        <v>113.4264469521992</v>
      </c>
    </row>
    <row r="6840" spans="1:31" x14ac:dyDescent="0.3">
      <c r="A6840">
        <v>2451973</v>
      </c>
      <c r="B6840">
        <v>1</v>
      </c>
      <c r="C6840" t="s">
        <v>80</v>
      </c>
      <c r="D6840" t="s">
        <v>104</v>
      </c>
      <c r="E6840" t="s">
        <v>284</v>
      </c>
      <c r="F6840" t="s">
        <v>5278</v>
      </c>
      <c r="G6840" t="s">
        <v>143</v>
      </c>
      <c r="H6840" t="s">
        <v>135</v>
      </c>
      <c r="I6840" t="s">
        <v>136</v>
      </c>
      <c r="J6840" t="s">
        <v>137</v>
      </c>
      <c r="K6840" t="s">
        <v>138</v>
      </c>
      <c r="L6840" t="s">
        <v>19644</v>
      </c>
      <c r="M6840" t="s">
        <v>19645</v>
      </c>
      <c r="N6840">
        <v>0.34305555500000001</v>
      </c>
      <c r="O6840">
        <v>16</v>
      </c>
      <c r="P6840">
        <v>334</v>
      </c>
      <c r="Q6840">
        <v>25</v>
      </c>
      <c r="R6840">
        <v>26</v>
      </c>
      <c r="S6840">
        <v>49</v>
      </c>
      <c r="T6840">
        <v>39</v>
      </c>
      <c r="U6840">
        <v>15</v>
      </c>
      <c r="V6840">
        <v>2</v>
      </c>
      <c r="W6840">
        <v>7.3940354245184992</v>
      </c>
      <c r="X6840">
        <v>40.329293664041799</v>
      </c>
      <c r="Y6840">
        <v>6.7548759245497161</v>
      </c>
      <c r="Z6840">
        <v>5.0460719843097124</v>
      </c>
      <c r="AA6840">
        <v>262.97293558395955</v>
      </c>
      <c r="AB6840">
        <v>18.893325029493958</v>
      </c>
      <c r="AC6840">
        <v>2037.1357165376162</v>
      </c>
      <c r="AD6840">
        <v>27.181973999092463</v>
      </c>
      <c r="AE6840">
        <v>2405.7082281475818</v>
      </c>
    </row>
    <row r="6841" spans="1:31" x14ac:dyDescent="0.3">
      <c r="A6841">
        <v>2451980</v>
      </c>
      <c r="B6841">
        <v>1</v>
      </c>
      <c r="C6841" t="s">
        <v>80</v>
      </c>
      <c r="D6841" t="s">
        <v>103</v>
      </c>
      <c r="E6841" t="s">
        <v>284</v>
      </c>
      <c r="F6841" t="s">
        <v>5823</v>
      </c>
      <c r="G6841" t="s">
        <v>149</v>
      </c>
      <c r="H6841" t="s">
        <v>135</v>
      </c>
      <c r="I6841" t="s">
        <v>136</v>
      </c>
      <c r="J6841" t="s">
        <v>137</v>
      </c>
      <c r="K6841" t="s">
        <v>138</v>
      </c>
      <c r="L6841" t="s">
        <v>19646</v>
      </c>
      <c r="M6841" t="s">
        <v>19647</v>
      </c>
      <c r="N6841">
        <v>9.7500000000000003E-2</v>
      </c>
      <c r="O6841">
        <v>2</v>
      </c>
      <c r="P6841">
        <v>1946</v>
      </c>
      <c r="Q6841">
        <v>51</v>
      </c>
      <c r="R6841">
        <v>169</v>
      </c>
      <c r="S6841">
        <v>28</v>
      </c>
      <c r="T6841">
        <v>261</v>
      </c>
      <c r="U6841">
        <v>7</v>
      </c>
      <c r="V6841">
        <v>0</v>
      </c>
      <c r="W6841">
        <v>0.33527654453234051</v>
      </c>
      <c r="X6841">
        <v>66.949436723784032</v>
      </c>
      <c r="Y6841">
        <v>20.819585508527901</v>
      </c>
      <c r="Z6841">
        <v>11.537971213611804</v>
      </c>
      <c r="AA6841">
        <v>52.113190049007784</v>
      </c>
      <c r="AB6841">
        <v>30.259030987797416</v>
      </c>
      <c r="AC6841">
        <v>78.909116924556542</v>
      </c>
      <c r="AD6841">
        <v>0</v>
      </c>
      <c r="AE6841">
        <v>260.92360795181781</v>
      </c>
    </row>
    <row r="6842" spans="1:31" x14ac:dyDescent="0.3">
      <c r="A6842">
        <v>2451984</v>
      </c>
      <c r="B6842">
        <v>1</v>
      </c>
      <c r="C6842" t="s">
        <v>80</v>
      </c>
      <c r="D6842" t="s">
        <v>97</v>
      </c>
      <c r="E6842" t="s">
        <v>159</v>
      </c>
      <c r="F6842" t="s">
        <v>19648</v>
      </c>
      <c r="G6842" t="s">
        <v>219</v>
      </c>
      <c r="H6842" t="s">
        <v>144</v>
      </c>
      <c r="I6842" t="s">
        <v>136</v>
      </c>
      <c r="J6842" t="s">
        <v>137</v>
      </c>
      <c r="K6842" t="s">
        <v>138</v>
      </c>
      <c r="L6842" t="s">
        <v>19649</v>
      </c>
      <c r="M6842" t="s">
        <v>19650</v>
      </c>
      <c r="N6842">
        <v>2.7075</v>
      </c>
      <c r="O6842">
        <v>0</v>
      </c>
      <c r="P6842">
        <v>45</v>
      </c>
      <c r="Q6842">
        <v>0</v>
      </c>
      <c r="R6842">
        <v>11</v>
      </c>
      <c r="S6842">
        <v>0</v>
      </c>
      <c r="T6842">
        <v>9</v>
      </c>
      <c r="U6842">
        <v>0</v>
      </c>
      <c r="V6842">
        <v>0</v>
      </c>
      <c r="W6842">
        <v>0</v>
      </c>
      <c r="X6842">
        <v>115.70778034633715</v>
      </c>
      <c r="Y6842">
        <v>0</v>
      </c>
      <c r="Z6842">
        <v>17.365467740362888</v>
      </c>
      <c r="AA6842">
        <v>0</v>
      </c>
      <c r="AB6842">
        <v>41.598879890841189</v>
      </c>
      <c r="AC6842">
        <v>0</v>
      </c>
      <c r="AD6842">
        <v>0</v>
      </c>
      <c r="AE6842">
        <v>174.67212797754121</v>
      </c>
    </row>
    <row r="6843" spans="1:31" x14ac:dyDescent="0.3">
      <c r="A6843">
        <v>2451987</v>
      </c>
      <c r="B6843">
        <v>1</v>
      </c>
      <c r="C6843" t="s">
        <v>81</v>
      </c>
      <c r="D6843" t="s">
        <v>127</v>
      </c>
      <c r="E6843" t="s">
        <v>132</v>
      </c>
      <c r="F6843" t="s">
        <v>5204</v>
      </c>
      <c r="G6843" t="s">
        <v>149</v>
      </c>
      <c r="H6843" t="s">
        <v>135</v>
      </c>
      <c r="I6843" t="s">
        <v>136</v>
      </c>
      <c r="J6843" t="s">
        <v>137</v>
      </c>
      <c r="K6843" t="s">
        <v>138</v>
      </c>
      <c r="L6843" t="s">
        <v>19651</v>
      </c>
      <c r="M6843" t="s">
        <v>19652</v>
      </c>
      <c r="N6843">
        <v>4.4397222220000003</v>
      </c>
      <c r="O6843">
        <v>9</v>
      </c>
      <c r="P6843">
        <v>3</v>
      </c>
      <c r="Q6843">
        <v>284</v>
      </c>
      <c r="R6843">
        <v>43</v>
      </c>
      <c r="S6843">
        <v>17</v>
      </c>
      <c r="T6843">
        <v>2</v>
      </c>
      <c r="U6843">
        <v>0</v>
      </c>
      <c r="V6843">
        <v>0</v>
      </c>
      <c r="W6843">
        <v>7.6609104163197168</v>
      </c>
      <c r="X6843">
        <v>15.457660988839583</v>
      </c>
      <c r="Y6843">
        <v>918.40083231109077</v>
      </c>
      <c r="Z6843">
        <v>314.89261077602185</v>
      </c>
      <c r="AA6843">
        <v>217.75974057103323</v>
      </c>
      <c r="AB6843">
        <v>16.350382903831132</v>
      </c>
      <c r="AC6843">
        <v>0</v>
      </c>
      <c r="AD6843">
        <v>0</v>
      </c>
      <c r="AE6843">
        <v>1490.5221379671364</v>
      </c>
    </row>
    <row r="6844" spans="1:31" x14ac:dyDescent="0.3">
      <c r="A6844">
        <v>2451989</v>
      </c>
      <c r="B6844">
        <v>1</v>
      </c>
      <c r="C6844" t="s">
        <v>80</v>
      </c>
      <c r="D6844" t="s">
        <v>97</v>
      </c>
      <c r="E6844" t="s">
        <v>169</v>
      </c>
      <c r="F6844" t="s">
        <v>19653</v>
      </c>
      <c r="G6844" t="s">
        <v>149</v>
      </c>
      <c r="H6844" t="s">
        <v>135</v>
      </c>
      <c r="I6844" t="s">
        <v>136</v>
      </c>
      <c r="J6844" t="s">
        <v>137</v>
      </c>
      <c r="K6844" t="s">
        <v>138</v>
      </c>
      <c r="L6844" t="s">
        <v>19654</v>
      </c>
      <c r="M6844" t="s">
        <v>19655</v>
      </c>
      <c r="N6844">
        <v>0.61638888800000002</v>
      </c>
      <c r="O6844">
        <v>8</v>
      </c>
      <c r="P6844">
        <v>874</v>
      </c>
      <c r="Q6844">
        <v>9</v>
      </c>
      <c r="R6844">
        <v>93</v>
      </c>
      <c r="S6844">
        <v>19</v>
      </c>
      <c r="T6844">
        <v>116</v>
      </c>
      <c r="U6844">
        <v>1</v>
      </c>
      <c r="V6844">
        <v>0</v>
      </c>
      <c r="W6844">
        <v>238.37842853226897</v>
      </c>
      <c r="X6844">
        <v>301.22764150732564</v>
      </c>
      <c r="Y6844">
        <v>310.18338837605188</v>
      </c>
      <c r="Z6844">
        <v>12.219787219597137</v>
      </c>
      <c r="AA6844">
        <v>37.569081583817962</v>
      </c>
      <c r="AB6844">
        <v>111.39970324059395</v>
      </c>
      <c r="AC6844">
        <v>96.261346758444475</v>
      </c>
      <c r="AD6844">
        <v>0</v>
      </c>
      <c r="AE6844">
        <v>1107.2393772181001</v>
      </c>
    </row>
    <row r="6845" spans="1:31" x14ac:dyDescent="0.3">
      <c r="A6845">
        <v>2451991</v>
      </c>
      <c r="B6845">
        <v>1</v>
      </c>
      <c r="C6845" t="s">
        <v>80</v>
      </c>
      <c r="D6845" t="s">
        <v>83</v>
      </c>
      <c r="E6845" t="s">
        <v>141</v>
      </c>
      <c r="F6845" t="s">
        <v>19656</v>
      </c>
      <c r="G6845" t="s">
        <v>200</v>
      </c>
      <c r="H6845" t="s">
        <v>144</v>
      </c>
      <c r="I6845" t="s">
        <v>136</v>
      </c>
      <c r="J6845" t="s">
        <v>137</v>
      </c>
      <c r="K6845" t="s">
        <v>138</v>
      </c>
      <c r="L6845" t="s">
        <v>19657</v>
      </c>
      <c r="M6845" t="s">
        <v>19658</v>
      </c>
      <c r="N6845">
        <v>0.54638888799999996</v>
      </c>
      <c r="O6845">
        <v>0</v>
      </c>
      <c r="P6845">
        <v>4</v>
      </c>
      <c r="Q6845">
        <v>0</v>
      </c>
      <c r="R6845">
        <v>0</v>
      </c>
      <c r="S6845">
        <v>0</v>
      </c>
      <c r="T6845">
        <v>70</v>
      </c>
      <c r="U6845">
        <v>0</v>
      </c>
      <c r="V6845">
        <v>1</v>
      </c>
      <c r="W6845">
        <v>0</v>
      </c>
      <c r="X6845">
        <v>1.6030377423429971</v>
      </c>
      <c r="Y6845">
        <v>0</v>
      </c>
      <c r="Z6845">
        <v>0</v>
      </c>
      <c r="AA6845">
        <v>0</v>
      </c>
      <c r="AB6845">
        <v>89.914351076329027</v>
      </c>
      <c r="AC6845">
        <v>0</v>
      </c>
      <c r="AD6845">
        <v>0</v>
      </c>
      <c r="AE6845">
        <v>91.517388818672018</v>
      </c>
    </row>
    <row r="6846" spans="1:31" x14ac:dyDescent="0.3">
      <c r="A6846">
        <v>2451995</v>
      </c>
      <c r="B6846">
        <v>1</v>
      </c>
      <c r="C6846" t="s">
        <v>81</v>
      </c>
      <c r="D6846" t="s">
        <v>122</v>
      </c>
      <c r="E6846" t="s">
        <v>169</v>
      </c>
      <c r="F6846" t="s">
        <v>19659</v>
      </c>
      <c r="G6846" t="s">
        <v>149</v>
      </c>
      <c r="H6846" t="s">
        <v>135</v>
      </c>
      <c r="I6846" t="s">
        <v>136</v>
      </c>
      <c r="J6846" t="s">
        <v>137</v>
      </c>
      <c r="K6846" t="s">
        <v>138</v>
      </c>
      <c r="L6846" t="s">
        <v>19660</v>
      </c>
      <c r="M6846" t="s">
        <v>19661</v>
      </c>
      <c r="N6846">
        <v>3.562777777</v>
      </c>
      <c r="O6846">
        <v>10</v>
      </c>
      <c r="P6846">
        <v>866</v>
      </c>
      <c r="Q6846">
        <v>71</v>
      </c>
      <c r="R6846">
        <v>40</v>
      </c>
      <c r="S6846">
        <v>22</v>
      </c>
      <c r="T6846">
        <v>54</v>
      </c>
      <c r="U6846">
        <v>0</v>
      </c>
      <c r="V6846">
        <v>1</v>
      </c>
      <c r="W6846">
        <v>5.1651283573392934</v>
      </c>
      <c r="X6846">
        <v>430.30765921774361</v>
      </c>
      <c r="Y6846">
        <v>242.68812873782031</v>
      </c>
      <c r="Z6846">
        <v>27.895045712690212</v>
      </c>
      <c r="AA6846">
        <v>282.64726239965472</v>
      </c>
      <c r="AB6846">
        <v>141.0093985921107</v>
      </c>
      <c r="AC6846">
        <v>0</v>
      </c>
      <c r="AD6846">
        <v>1.6412165849767284</v>
      </c>
      <c r="AE6846">
        <v>1131.3538396023357</v>
      </c>
    </row>
    <row r="6847" spans="1:31" x14ac:dyDescent="0.3">
      <c r="A6847">
        <v>2452001</v>
      </c>
      <c r="B6847">
        <v>1</v>
      </c>
      <c r="C6847" t="s">
        <v>81</v>
      </c>
      <c r="D6847" t="s">
        <v>112</v>
      </c>
      <c r="E6847" t="s">
        <v>147</v>
      </c>
      <c r="F6847" t="s">
        <v>19662</v>
      </c>
      <c r="G6847" t="s">
        <v>134</v>
      </c>
      <c r="H6847" t="s">
        <v>135</v>
      </c>
      <c r="I6847" t="s">
        <v>136</v>
      </c>
      <c r="J6847" t="s">
        <v>137</v>
      </c>
      <c r="K6847" t="s">
        <v>138</v>
      </c>
      <c r="L6847" t="s">
        <v>19663</v>
      </c>
      <c r="M6847" t="s">
        <v>19664</v>
      </c>
      <c r="N6847">
        <v>0.57527777700000005</v>
      </c>
      <c r="O6847">
        <v>0</v>
      </c>
      <c r="P6847">
        <v>91</v>
      </c>
      <c r="Q6847">
        <v>1</v>
      </c>
      <c r="R6847">
        <v>9</v>
      </c>
      <c r="S6847">
        <v>0</v>
      </c>
      <c r="T6847">
        <v>7</v>
      </c>
      <c r="U6847">
        <v>0</v>
      </c>
      <c r="V6847">
        <v>0</v>
      </c>
      <c r="W6847">
        <v>0</v>
      </c>
      <c r="X6847">
        <v>5.1587077606658838</v>
      </c>
      <c r="Y6847">
        <v>6.1007974992861431</v>
      </c>
      <c r="Z6847">
        <v>0.90477295372341038</v>
      </c>
      <c r="AA6847">
        <v>0</v>
      </c>
      <c r="AB6847">
        <v>3.2829589947343392</v>
      </c>
      <c r="AC6847">
        <v>0</v>
      </c>
      <c r="AD6847">
        <v>0</v>
      </c>
      <c r="AE6847">
        <v>15.447237208409778</v>
      </c>
    </row>
    <row r="6848" spans="1:31" x14ac:dyDescent="0.3">
      <c r="A6848">
        <v>2452002</v>
      </c>
      <c r="B6848">
        <v>1</v>
      </c>
      <c r="C6848" t="s">
        <v>80</v>
      </c>
      <c r="D6848" t="s">
        <v>82</v>
      </c>
      <c r="E6848" t="s">
        <v>159</v>
      </c>
      <c r="F6848" t="s">
        <v>16288</v>
      </c>
      <c r="G6848" t="s">
        <v>143</v>
      </c>
      <c r="H6848" t="s">
        <v>144</v>
      </c>
      <c r="I6848" t="s">
        <v>136</v>
      </c>
      <c r="J6848" t="s">
        <v>137</v>
      </c>
      <c r="K6848" t="s">
        <v>138</v>
      </c>
      <c r="L6848" t="s">
        <v>19665</v>
      </c>
      <c r="M6848" t="s">
        <v>19666</v>
      </c>
      <c r="N6848">
        <v>1.089722222</v>
      </c>
      <c r="O6848">
        <v>0</v>
      </c>
      <c r="P6848">
        <v>169</v>
      </c>
      <c r="Q6848">
        <v>0</v>
      </c>
      <c r="R6848">
        <v>0</v>
      </c>
      <c r="S6848">
        <v>0</v>
      </c>
      <c r="T6848">
        <v>16</v>
      </c>
      <c r="U6848">
        <v>0</v>
      </c>
      <c r="V6848">
        <v>0</v>
      </c>
      <c r="W6848">
        <v>0</v>
      </c>
      <c r="X6848">
        <v>61.764924980414833</v>
      </c>
      <c r="Y6848">
        <v>0</v>
      </c>
      <c r="Z6848">
        <v>0</v>
      </c>
      <c r="AA6848">
        <v>0</v>
      </c>
      <c r="AB6848">
        <v>13.815983347973884</v>
      </c>
      <c r="AC6848">
        <v>0</v>
      </c>
      <c r="AD6848">
        <v>0</v>
      </c>
      <c r="AE6848">
        <v>75.580908328388716</v>
      </c>
    </row>
    <row r="6849" spans="1:31" x14ac:dyDescent="0.3">
      <c r="A6849">
        <v>2452003</v>
      </c>
      <c r="B6849">
        <v>1</v>
      </c>
      <c r="C6849" t="s">
        <v>81</v>
      </c>
      <c r="D6849" t="s">
        <v>124</v>
      </c>
      <c r="E6849" t="s">
        <v>147</v>
      </c>
      <c r="F6849" t="s">
        <v>19667</v>
      </c>
      <c r="G6849" t="s">
        <v>226</v>
      </c>
      <c r="H6849" t="s">
        <v>135</v>
      </c>
      <c r="I6849" t="s">
        <v>136</v>
      </c>
      <c r="J6849" t="s">
        <v>137</v>
      </c>
      <c r="K6849" t="s">
        <v>162</v>
      </c>
      <c r="L6849" t="s">
        <v>19668</v>
      </c>
      <c r="M6849" t="s">
        <v>19669</v>
      </c>
      <c r="N6849">
        <v>1.086944444</v>
      </c>
      <c r="O6849">
        <v>1</v>
      </c>
      <c r="P6849">
        <v>2302</v>
      </c>
      <c r="Q6849">
        <v>5</v>
      </c>
      <c r="R6849">
        <v>63</v>
      </c>
      <c r="S6849">
        <v>3</v>
      </c>
      <c r="T6849">
        <v>528</v>
      </c>
      <c r="U6849">
        <v>0</v>
      </c>
      <c r="V6849">
        <v>0</v>
      </c>
      <c r="W6849">
        <v>0.54916047700309534</v>
      </c>
      <c r="X6849">
        <v>565.2647361211815</v>
      </c>
      <c r="Y6849">
        <v>36.240171836380668</v>
      </c>
      <c r="Z6849">
        <v>36.931458024269638</v>
      </c>
      <c r="AA6849">
        <v>5.0920312340438327</v>
      </c>
      <c r="AB6849">
        <v>455.16991994960915</v>
      </c>
      <c r="AC6849">
        <v>0</v>
      </c>
      <c r="AD6849">
        <v>0</v>
      </c>
      <c r="AE6849">
        <v>1099.2474776424879</v>
      </c>
    </row>
    <row r="6850" spans="1:31" x14ac:dyDescent="0.3">
      <c r="A6850">
        <v>2452004</v>
      </c>
      <c r="B6850">
        <v>1</v>
      </c>
      <c r="C6850" t="s">
        <v>81</v>
      </c>
      <c r="D6850" t="s">
        <v>127</v>
      </c>
      <c r="E6850" t="s">
        <v>132</v>
      </c>
      <c r="F6850" t="s">
        <v>422</v>
      </c>
      <c r="G6850" t="s">
        <v>149</v>
      </c>
      <c r="H6850" t="s">
        <v>135</v>
      </c>
      <c r="I6850" t="s">
        <v>136</v>
      </c>
      <c r="J6850" t="s">
        <v>137</v>
      </c>
      <c r="K6850" t="s">
        <v>138</v>
      </c>
      <c r="L6850" t="s">
        <v>19670</v>
      </c>
      <c r="M6850" t="s">
        <v>19671</v>
      </c>
      <c r="N6850">
        <v>3.2513888880000001</v>
      </c>
      <c r="O6850">
        <v>4</v>
      </c>
      <c r="P6850">
        <v>81</v>
      </c>
      <c r="Q6850">
        <v>100</v>
      </c>
      <c r="R6850">
        <v>96</v>
      </c>
      <c r="S6850">
        <v>2</v>
      </c>
      <c r="T6850">
        <v>8</v>
      </c>
      <c r="U6850">
        <v>0</v>
      </c>
      <c r="V6850">
        <v>0</v>
      </c>
      <c r="W6850">
        <v>2.166142424232123</v>
      </c>
      <c r="X6850">
        <v>46.811626281581184</v>
      </c>
      <c r="Y6850">
        <v>112.20108296121799</v>
      </c>
      <c r="Z6850">
        <v>108.60786286998963</v>
      </c>
      <c r="AA6850">
        <v>6.3629310452051584</v>
      </c>
      <c r="AB6850">
        <v>18.502972084163996</v>
      </c>
      <c r="AC6850">
        <v>0</v>
      </c>
      <c r="AD6850">
        <v>0</v>
      </c>
      <c r="AE6850">
        <v>294.65261766639009</v>
      </c>
    </row>
    <row r="6851" spans="1:31" x14ac:dyDescent="0.3">
      <c r="A6851">
        <v>2452005</v>
      </c>
      <c r="B6851">
        <v>1</v>
      </c>
      <c r="C6851" t="s">
        <v>80</v>
      </c>
      <c r="D6851" t="s">
        <v>104</v>
      </c>
      <c r="E6851" t="s">
        <v>141</v>
      </c>
      <c r="F6851" t="s">
        <v>19672</v>
      </c>
      <c r="G6851" t="s">
        <v>156</v>
      </c>
      <c r="H6851" t="s">
        <v>144</v>
      </c>
      <c r="I6851" t="s">
        <v>136</v>
      </c>
      <c r="J6851" t="s">
        <v>137</v>
      </c>
      <c r="K6851" t="s">
        <v>138</v>
      </c>
      <c r="L6851" t="s">
        <v>19673</v>
      </c>
      <c r="M6851" t="s">
        <v>19674</v>
      </c>
      <c r="N6851">
        <v>0.90833333299999997</v>
      </c>
      <c r="O6851">
        <v>0</v>
      </c>
      <c r="P6851">
        <v>256</v>
      </c>
      <c r="Q6851">
        <v>0</v>
      </c>
      <c r="R6851">
        <v>7</v>
      </c>
      <c r="S6851">
        <v>0</v>
      </c>
      <c r="T6851">
        <v>8</v>
      </c>
      <c r="U6851">
        <v>0</v>
      </c>
      <c r="V6851">
        <v>0</v>
      </c>
      <c r="W6851">
        <v>0</v>
      </c>
      <c r="X6851">
        <v>64.229087785582919</v>
      </c>
      <c r="Y6851">
        <v>0</v>
      </c>
      <c r="Z6851">
        <v>1.3545070621881012</v>
      </c>
      <c r="AA6851">
        <v>0</v>
      </c>
      <c r="AB6851">
        <v>4.046654121852999</v>
      </c>
      <c r="AC6851">
        <v>0</v>
      </c>
      <c r="AD6851">
        <v>0</v>
      </c>
      <c r="AE6851">
        <v>69.63024896962402</v>
      </c>
    </row>
    <row r="6852" spans="1:31" x14ac:dyDescent="0.3">
      <c r="A6852">
        <v>2452006</v>
      </c>
      <c r="B6852">
        <v>1</v>
      </c>
      <c r="C6852" t="s">
        <v>81</v>
      </c>
      <c r="D6852" t="s">
        <v>127</v>
      </c>
      <c r="E6852" t="s">
        <v>169</v>
      </c>
      <c r="F6852" t="s">
        <v>1249</v>
      </c>
      <c r="G6852" t="s">
        <v>149</v>
      </c>
      <c r="H6852" t="s">
        <v>135</v>
      </c>
      <c r="I6852" t="s">
        <v>136</v>
      </c>
      <c r="J6852" t="s">
        <v>137</v>
      </c>
      <c r="K6852" t="s">
        <v>138</v>
      </c>
      <c r="L6852" t="s">
        <v>19675</v>
      </c>
      <c r="M6852" t="s">
        <v>19676</v>
      </c>
      <c r="N6852">
        <v>0.41777777700000002</v>
      </c>
      <c r="O6852">
        <v>0</v>
      </c>
      <c r="P6852">
        <v>0</v>
      </c>
      <c r="Q6852">
        <v>0</v>
      </c>
      <c r="R6852">
        <v>0</v>
      </c>
      <c r="S6852">
        <v>2</v>
      </c>
      <c r="T6852">
        <v>0</v>
      </c>
      <c r="U6852">
        <v>0</v>
      </c>
      <c r="V6852">
        <v>0</v>
      </c>
      <c r="W6852">
        <v>0</v>
      </c>
      <c r="X6852">
        <v>0</v>
      </c>
      <c r="Y6852">
        <v>0</v>
      </c>
      <c r="Z6852">
        <v>0</v>
      </c>
      <c r="AA6852">
        <v>1226.4241307358452</v>
      </c>
      <c r="AB6852">
        <v>0</v>
      </c>
      <c r="AC6852">
        <v>0</v>
      </c>
      <c r="AD6852">
        <v>0</v>
      </c>
      <c r="AE6852">
        <v>1226.4241307358452</v>
      </c>
    </row>
    <row r="6853" spans="1:31" x14ac:dyDescent="0.3">
      <c r="A6853">
        <v>2452009</v>
      </c>
      <c r="B6853">
        <v>1</v>
      </c>
      <c r="C6853" t="s">
        <v>80</v>
      </c>
      <c r="D6853" t="s">
        <v>101</v>
      </c>
      <c r="E6853" t="s">
        <v>173</v>
      </c>
      <c r="F6853" t="s">
        <v>19677</v>
      </c>
      <c r="G6853" t="s">
        <v>175</v>
      </c>
      <c r="H6853" t="s">
        <v>144</v>
      </c>
      <c r="I6853" t="s">
        <v>136</v>
      </c>
      <c r="J6853" t="s">
        <v>137</v>
      </c>
      <c r="K6853" t="s">
        <v>138</v>
      </c>
      <c r="L6853" t="s">
        <v>19678</v>
      </c>
      <c r="M6853" t="s">
        <v>19679</v>
      </c>
      <c r="N6853">
        <v>2.5866666660000002</v>
      </c>
      <c r="O6853">
        <v>0</v>
      </c>
      <c r="P6853">
        <v>0</v>
      </c>
      <c r="Q6853">
        <v>0</v>
      </c>
      <c r="R6853">
        <v>0</v>
      </c>
      <c r="S6853">
        <v>0</v>
      </c>
      <c r="T6853">
        <v>1</v>
      </c>
      <c r="U6853">
        <v>0</v>
      </c>
      <c r="V6853">
        <v>0</v>
      </c>
      <c r="W6853">
        <v>0</v>
      </c>
      <c r="X6853">
        <v>0</v>
      </c>
      <c r="Y6853">
        <v>0</v>
      </c>
      <c r="Z6853">
        <v>0</v>
      </c>
      <c r="AA6853">
        <v>0</v>
      </c>
      <c r="AB6853">
        <v>2.9395735813530326</v>
      </c>
      <c r="AC6853">
        <v>0</v>
      </c>
      <c r="AD6853">
        <v>0</v>
      </c>
      <c r="AE6853">
        <v>2.9395735813530326</v>
      </c>
    </row>
    <row r="6854" spans="1:31" x14ac:dyDescent="0.3">
      <c r="A6854">
        <v>2452011</v>
      </c>
      <c r="B6854">
        <v>1</v>
      </c>
      <c r="C6854" t="s">
        <v>80</v>
      </c>
      <c r="D6854" t="s">
        <v>104</v>
      </c>
      <c r="E6854" t="s">
        <v>169</v>
      </c>
      <c r="F6854" t="s">
        <v>4547</v>
      </c>
      <c r="G6854" t="s">
        <v>149</v>
      </c>
      <c r="H6854" t="s">
        <v>135</v>
      </c>
      <c r="I6854" t="s">
        <v>136</v>
      </c>
      <c r="J6854" t="s">
        <v>137</v>
      </c>
      <c r="K6854" t="s">
        <v>138</v>
      </c>
      <c r="L6854" t="s">
        <v>19680</v>
      </c>
      <c r="M6854" t="s">
        <v>19681</v>
      </c>
      <c r="N6854">
        <v>0.41138888800000001</v>
      </c>
      <c r="O6854">
        <v>0</v>
      </c>
      <c r="P6854">
        <v>10</v>
      </c>
      <c r="Q6854">
        <v>0</v>
      </c>
      <c r="R6854">
        <v>9</v>
      </c>
      <c r="S6854">
        <v>3</v>
      </c>
      <c r="T6854">
        <v>22</v>
      </c>
      <c r="U6854">
        <v>5</v>
      </c>
      <c r="V6854">
        <v>0</v>
      </c>
      <c r="W6854">
        <v>0</v>
      </c>
      <c r="X6854">
        <v>0.35969324718569889</v>
      </c>
      <c r="Y6854">
        <v>0</v>
      </c>
      <c r="Z6854">
        <v>0.69903764353824294</v>
      </c>
      <c r="AA6854">
        <v>7.9207933294467407</v>
      </c>
      <c r="AB6854">
        <v>6.4548319969365782</v>
      </c>
      <c r="AC6854">
        <v>248.92059636407228</v>
      </c>
      <c r="AD6854">
        <v>0</v>
      </c>
      <c r="AE6854">
        <v>264.35495258117953</v>
      </c>
    </row>
    <row r="6855" spans="1:31" x14ac:dyDescent="0.3">
      <c r="A6855">
        <v>2452012</v>
      </c>
      <c r="B6855">
        <v>1</v>
      </c>
      <c r="C6855" t="s">
        <v>80</v>
      </c>
      <c r="D6855" t="s">
        <v>104</v>
      </c>
      <c r="E6855" t="s">
        <v>169</v>
      </c>
      <c r="F6855" t="s">
        <v>19682</v>
      </c>
      <c r="G6855" t="s">
        <v>149</v>
      </c>
      <c r="H6855" t="s">
        <v>135</v>
      </c>
      <c r="I6855" t="s">
        <v>136</v>
      </c>
      <c r="J6855" t="s">
        <v>137</v>
      </c>
      <c r="K6855" t="s">
        <v>138</v>
      </c>
      <c r="L6855" t="s">
        <v>19683</v>
      </c>
      <c r="M6855" t="s">
        <v>19684</v>
      </c>
      <c r="N6855">
        <v>0.29027777700000001</v>
      </c>
      <c r="O6855">
        <v>1</v>
      </c>
      <c r="P6855">
        <v>416</v>
      </c>
      <c r="Q6855">
        <v>3</v>
      </c>
      <c r="R6855">
        <v>15</v>
      </c>
      <c r="S6855">
        <v>0</v>
      </c>
      <c r="T6855">
        <v>32</v>
      </c>
      <c r="U6855">
        <v>0</v>
      </c>
      <c r="V6855">
        <v>0</v>
      </c>
      <c r="W6855">
        <v>0.60866037900037262</v>
      </c>
      <c r="X6855">
        <v>36.390141787425918</v>
      </c>
      <c r="Y6855">
        <v>0.83396930398538638</v>
      </c>
      <c r="Z6855">
        <v>0.71184540295233911</v>
      </c>
      <c r="AA6855">
        <v>0</v>
      </c>
      <c r="AB6855">
        <v>5.6924153385225269</v>
      </c>
      <c r="AC6855">
        <v>0</v>
      </c>
      <c r="AD6855">
        <v>0</v>
      </c>
      <c r="AE6855">
        <v>44.237032211886543</v>
      </c>
    </row>
    <row r="6856" spans="1:31" x14ac:dyDescent="0.3">
      <c r="A6856">
        <v>2452014</v>
      </c>
      <c r="B6856">
        <v>1</v>
      </c>
      <c r="C6856" t="s">
        <v>81</v>
      </c>
      <c r="D6856" t="s">
        <v>127</v>
      </c>
      <c r="E6856" t="s">
        <v>159</v>
      </c>
      <c r="F6856" t="s">
        <v>19685</v>
      </c>
      <c r="G6856" t="s">
        <v>143</v>
      </c>
      <c r="H6856" t="s">
        <v>144</v>
      </c>
      <c r="I6856" t="s">
        <v>136</v>
      </c>
      <c r="J6856" t="s">
        <v>137</v>
      </c>
      <c r="K6856" t="s">
        <v>138</v>
      </c>
      <c r="L6856" t="s">
        <v>19686</v>
      </c>
      <c r="M6856" t="s">
        <v>19687</v>
      </c>
      <c r="N6856">
        <v>0.648888888</v>
      </c>
      <c r="O6856">
        <v>0</v>
      </c>
      <c r="P6856">
        <v>88</v>
      </c>
      <c r="Q6856">
        <v>0</v>
      </c>
      <c r="R6856">
        <v>1</v>
      </c>
      <c r="S6856">
        <v>0</v>
      </c>
      <c r="T6856">
        <v>3</v>
      </c>
      <c r="U6856">
        <v>0</v>
      </c>
      <c r="V6856">
        <v>0</v>
      </c>
      <c r="W6856">
        <v>0</v>
      </c>
      <c r="X6856">
        <v>18.292794655288287</v>
      </c>
      <c r="Y6856">
        <v>0</v>
      </c>
      <c r="Z6856">
        <v>6.2451821859041776E-3</v>
      </c>
      <c r="AA6856">
        <v>0</v>
      </c>
      <c r="AB6856">
        <v>0.30935499478160106</v>
      </c>
      <c r="AC6856">
        <v>0</v>
      </c>
      <c r="AD6856">
        <v>0</v>
      </c>
      <c r="AE6856">
        <v>18.60839483225579</v>
      </c>
    </row>
    <row r="6857" spans="1:31" x14ac:dyDescent="0.3">
      <c r="A6857">
        <v>2452016</v>
      </c>
      <c r="B6857">
        <v>1</v>
      </c>
      <c r="C6857" t="s">
        <v>81</v>
      </c>
      <c r="D6857" t="s">
        <v>122</v>
      </c>
      <c r="E6857" t="s">
        <v>169</v>
      </c>
      <c r="F6857" t="s">
        <v>19688</v>
      </c>
      <c r="G6857" t="s">
        <v>226</v>
      </c>
      <c r="H6857" t="s">
        <v>135</v>
      </c>
      <c r="I6857" t="s">
        <v>136</v>
      </c>
      <c r="J6857" t="s">
        <v>137</v>
      </c>
      <c r="K6857" t="s">
        <v>162</v>
      </c>
      <c r="L6857" t="s">
        <v>19689</v>
      </c>
      <c r="M6857" t="s">
        <v>19690</v>
      </c>
      <c r="N6857">
        <v>4.0894444439999997</v>
      </c>
      <c r="O6857">
        <v>12</v>
      </c>
      <c r="P6857">
        <v>1903</v>
      </c>
      <c r="Q6857">
        <v>268</v>
      </c>
      <c r="R6857">
        <v>98</v>
      </c>
      <c r="S6857">
        <v>57</v>
      </c>
      <c r="T6857">
        <v>183</v>
      </c>
      <c r="U6857">
        <v>4</v>
      </c>
      <c r="V6857">
        <v>2</v>
      </c>
      <c r="W6857">
        <v>8.0153878670213956</v>
      </c>
      <c r="X6857">
        <v>1067.186837659769</v>
      </c>
      <c r="Y6857">
        <v>480.48080646046242</v>
      </c>
      <c r="Z6857">
        <v>71.332656928051094</v>
      </c>
      <c r="AA6857">
        <v>2829.9052465329573</v>
      </c>
      <c r="AB6857">
        <v>483.40206121040967</v>
      </c>
      <c r="AC6857">
        <v>191.16358790025444</v>
      </c>
      <c r="AD6857">
        <v>1.9003853258592274</v>
      </c>
      <c r="AE6857">
        <v>5133.3869698847839</v>
      </c>
    </row>
    <row r="6858" spans="1:31" x14ac:dyDescent="0.3">
      <c r="A6858">
        <v>2452021</v>
      </c>
      <c r="B6858">
        <v>1</v>
      </c>
      <c r="C6858" t="s">
        <v>81</v>
      </c>
      <c r="D6858" t="s">
        <v>122</v>
      </c>
      <c r="E6858" t="s">
        <v>132</v>
      </c>
      <c r="F6858" t="s">
        <v>19691</v>
      </c>
      <c r="G6858" t="s">
        <v>226</v>
      </c>
      <c r="H6858" t="s">
        <v>135</v>
      </c>
      <c r="I6858" t="s">
        <v>136</v>
      </c>
      <c r="J6858" t="s">
        <v>137</v>
      </c>
      <c r="K6858" t="s">
        <v>162</v>
      </c>
      <c r="L6858" t="s">
        <v>19692</v>
      </c>
      <c r="M6858" t="s">
        <v>19693</v>
      </c>
      <c r="N6858">
        <v>4.1236111109999998</v>
      </c>
      <c r="O6858">
        <v>0</v>
      </c>
      <c r="P6858">
        <v>0</v>
      </c>
      <c r="Q6858">
        <v>0</v>
      </c>
      <c r="R6858">
        <v>0</v>
      </c>
      <c r="S6858">
        <v>2</v>
      </c>
      <c r="T6858">
        <v>0</v>
      </c>
      <c r="U6858">
        <v>4</v>
      </c>
      <c r="V6858">
        <v>0</v>
      </c>
      <c r="W6858">
        <v>0</v>
      </c>
      <c r="X6858">
        <v>0</v>
      </c>
      <c r="Y6858">
        <v>0</v>
      </c>
      <c r="Z6858">
        <v>0</v>
      </c>
      <c r="AA6858">
        <v>26.295493246469384</v>
      </c>
      <c r="AB6858">
        <v>0</v>
      </c>
      <c r="AC6858">
        <v>6760.2268602415243</v>
      </c>
      <c r="AD6858">
        <v>0</v>
      </c>
      <c r="AE6858">
        <v>6786.5223534879933</v>
      </c>
    </row>
    <row r="6859" spans="1:31" x14ac:dyDescent="0.3">
      <c r="A6859">
        <v>2452024</v>
      </c>
      <c r="B6859">
        <v>1</v>
      </c>
      <c r="C6859" t="s">
        <v>80</v>
      </c>
      <c r="D6859" t="s">
        <v>99</v>
      </c>
      <c r="E6859" t="s">
        <v>173</v>
      </c>
      <c r="F6859" t="s">
        <v>19694</v>
      </c>
      <c r="G6859" t="s">
        <v>175</v>
      </c>
      <c r="H6859" t="s">
        <v>144</v>
      </c>
      <c r="I6859" t="s">
        <v>136</v>
      </c>
      <c r="J6859" t="s">
        <v>137</v>
      </c>
      <c r="K6859" t="s">
        <v>138</v>
      </c>
      <c r="L6859" t="s">
        <v>19695</v>
      </c>
      <c r="M6859" t="s">
        <v>19696</v>
      </c>
      <c r="N6859">
        <v>1.1786111109999999</v>
      </c>
      <c r="O6859">
        <v>0</v>
      </c>
      <c r="P6859">
        <v>2</v>
      </c>
      <c r="Q6859">
        <v>0</v>
      </c>
      <c r="R6859">
        <v>0</v>
      </c>
      <c r="S6859">
        <v>0</v>
      </c>
      <c r="T6859">
        <v>0</v>
      </c>
      <c r="U6859">
        <v>0</v>
      </c>
      <c r="V6859">
        <v>0</v>
      </c>
      <c r="W6859">
        <v>0</v>
      </c>
      <c r="X6859">
        <v>0.67012827927899488</v>
      </c>
      <c r="Y6859">
        <v>0</v>
      </c>
      <c r="Z6859">
        <v>0</v>
      </c>
      <c r="AA6859">
        <v>0</v>
      </c>
      <c r="AB6859">
        <v>0</v>
      </c>
      <c r="AC6859">
        <v>0</v>
      </c>
      <c r="AD6859">
        <v>0</v>
      </c>
      <c r="AE6859">
        <v>0.67012827927899488</v>
      </c>
    </row>
    <row r="6860" spans="1:31" x14ac:dyDescent="0.3">
      <c r="A6860">
        <v>2452026</v>
      </c>
      <c r="B6860">
        <v>1</v>
      </c>
      <c r="C6860" t="s">
        <v>80</v>
      </c>
      <c r="D6860" t="s">
        <v>92</v>
      </c>
      <c r="E6860" t="s">
        <v>173</v>
      </c>
      <c r="F6860" t="s">
        <v>19697</v>
      </c>
      <c r="G6860" t="s">
        <v>175</v>
      </c>
      <c r="H6860" t="s">
        <v>144</v>
      </c>
      <c r="I6860" t="s">
        <v>136</v>
      </c>
      <c r="J6860" t="s">
        <v>137</v>
      </c>
      <c r="K6860" t="s">
        <v>138</v>
      </c>
      <c r="L6860" t="s">
        <v>19698</v>
      </c>
      <c r="M6860" t="s">
        <v>19699</v>
      </c>
      <c r="N6860">
        <v>1.0519444440000001</v>
      </c>
      <c r="O6860">
        <v>0</v>
      </c>
      <c r="P6860">
        <v>0</v>
      </c>
      <c r="Q6860">
        <v>0</v>
      </c>
      <c r="R6860">
        <v>0</v>
      </c>
      <c r="S6860">
        <v>0</v>
      </c>
      <c r="T6860">
        <v>1</v>
      </c>
      <c r="U6860">
        <v>0</v>
      </c>
      <c r="V6860">
        <v>0</v>
      </c>
      <c r="W6860">
        <v>0</v>
      </c>
      <c r="X6860">
        <v>0</v>
      </c>
      <c r="Y6860">
        <v>0</v>
      </c>
      <c r="Z6860">
        <v>0</v>
      </c>
      <c r="AA6860">
        <v>0</v>
      </c>
      <c r="AB6860">
        <v>2.1628518629574613</v>
      </c>
      <c r="AC6860">
        <v>0</v>
      </c>
      <c r="AD6860">
        <v>0</v>
      </c>
      <c r="AE6860">
        <v>2.1628518629574613</v>
      </c>
    </row>
    <row r="6861" spans="1:31" x14ac:dyDescent="0.3">
      <c r="A6861">
        <v>2452028</v>
      </c>
      <c r="B6861">
        <v>1</v>
      </c>
      <c r="C6861" t="s">
        <v>81</v>
      </c>
      <c r="D6861" t="s">
        <v>123</v>
      </c>
      <c r="E6861" t="s">
        <v>182</v>
      </c>
      <c r="F6861" t="s">
        <v>19700</v>
      </c>
      <c r="G6861" t="s">
        <v>259</v>
      </c>
      <c r="H6861" t="s">
        <v>144</v>
      </c>
      <c r="I6861" t="s">
        <v>136</v>
      </c>
      <c r="J6861" t="s">
        <v>137</v>
      </c>
      <c r="K6861" t="s">
        <v>138</v>
      </c>
      <c r="L6861" t="s">
        <v>19701</v>
      </c>
      <c r="M6861" t="s">
        <v>19702</v>
      </c>
      <c r="N6861">
        <v>1.1288888880000001</v>
      </c>
      <c r="O6861">
        <v>0</v>
      </c>
      <c r="P6861">
        <v>91</v>
      </c>
      <c r="Q6861">
        <v>0</v>
      </c>
      <c r="R6861">
        <v>0</v>
      </c>
      <c r="S6861">
        <v>0</v>
      </c>
      <c r="T6861">
        <v>5</v>
      </c>
      <c r="U6861">
        <v>0</v>
      </c>
      <c r="V6861">
        <v>0</v>
      </c>
      <c r="W6861">
        <v>0</v>
      </c>
      <c r="X6861">
        <v>22.69350597520242</v>
      </c>
      <c r="Y6861">
        <v>0</v>
      </c>
      <c r="Z6861">
        <v>0</v>
      </c>
      <c r="AA6861">
        <v>0</v>
      </c>
      <c r="AB6861">
        <v>4.4474210912098826</v>
      </c>
      <c r="AC6861">
        <v>0</v>
      </c>
      <c r="AD6861">
        <v>0</v>
      </c>
      <c r="AE6861">
        <v>27.140927066412303</v>
      </c>
    </row>
    <row r="6862" spans="1:31" x14ac:dyDescent="0.3">
      <c r="A6862">
        <v>2452029</v>
      </c>
      <c r="B6862">
        <v>1</v>
      </c>
      <c r="C6862" t="s">
        <v>80</v>
      </c>
      <c r="D6862" t="s">
        <v>84</v>
      </c>
      <c r="E6862" t="s">
        <v>173</v>
      </c>
      <c r="F6862" t="s">
        <v>19703</v>
      </c>
      <c r="G6862" t="s">
        <v>219</v>
      </c>
      <c r="H6862" t="s">
        <v>144</v>
      </c>
      <c r="I6862" t="s">
        <v>136</v>
      </c>
      <c r="J6862" t="s">
        <v>3</v>
      </c>
      <c r="K6862" t="s">
        <v>138</v>
      </c>
      <c r="L6862" t="s">
        <v>19704</v>
      </c>
      <c r="M6862" t="s">
        <v>19705</v>
      </c>
      <c r="N6862">
        <v>5.7175000000000002</v>
      </c>
      <c r="O6862">
        <v>0</v>
      </c>
      <c r="P6862">
        <v>5</v>
      </c>
      <c r="Q6862">
        <v>0</v>
      </c>
      <c r="R6862">
        <v>0</v>
      </c>
      <c r="S6862">
        <v>0</v>
      </c>
      <c r="T6862">
        <v>0</v>
      </c>
      <c r="U6862">
        <v>0</v>
      </c>
      <c r="V6862">
        <v>0</v>
      </c>
      <c r="W6862">
        <v>0</v>
      </c>
      <c r="X6862">
        <v>5.4942865854556393</v>
      </c>
      <c r="Y6862">
        <v>0</v>
      </c>
      <c r="Z6862">
        <v>0</v>
      </c>
      <c r="AA6862">
        <v>0</v>
      </c>
      <c r="AB6862">
        <v>0</v>
      </c>
      <c r="AC6862">
        <v>0</v>
      </c>
      <c r="AD6862">
        <v>0</v>
      </c>
      <c r="AE6862">
        <v>5.4942865854556393</v>
      </c>
    </row>
    <row r="6863" spans="1:31" x14ac:dyDescent="0.3">
      <c r="A6863">
        <v>2452031</v>
      </c>
      <c r="B6863">
        <v>1</v>
      </c>
      <c r="C6863" t="s">
        <v>81</v>
      </c>
      <c r="D6863" t="s">
        <v>124</v>
      </c>
      <c r="E6863" t="s">
        <v>147</v>
      </c>
      <c r="F6863" t="s">
        <v>19706</v>
      </c>
      <c r="G6863" t="s">
        <v>149</v>
      </c>
      <c r="H6863" t="s">
        <v>135</v>
      </c>
      <c r="I6863" t="s">
        <v>136</v>
      </c>
      <c r="J6863" t="s">
        <v>137</v>
      </c>
      <c r="K6863" t="s">
        <v>138</v>
      </c>
      <c r="L6863" t="s">
        <v>19707</v>
      </c>
      <c r="M6863" t="s">
        <v>19708</v>
      </c>
      <c r="N6863">
        <v>0.22277777700000001</v>
      </c>
      <c r="O6863">
        <v>0</v>
      </c>
      <c r="P6863">
        <v>536</v>
      </c>
      <c r="Q6863">
        <v>0</v>
      </c>
      <c r="R6863">
        <v>18</v>
      </c>
      <c r="S6863">
        <v>1</v>
      </c>
      <c r="T6863">
        <v>23</v>
      </c>
      <c r="U6863">
        <v>0</v>
      </c>
      <c r="V6863">
        <v>0</v>
      </c>
      <c r="W6863">
        <v>0</v>
      </c>
      <c r="X6863">
        <v>25.159173363573888</v>
      </c>
      <c r="Y6863">
        <v>0</v>
      </c>
      <c r="Z6863">
        <v>4.4881653263526733</v>
      </c>
      <c r="AA6863">
        <v>0.41719482472456998</v>
      </c>
      <c r="AB6863">
        <v>11.329545400360992</v>
      </c>
      <c r="AC6863">
        <v>0</v>
      </c>
      <c r="AD6863">
        <v>0</v>
      </c>
      <c r="AE6863">
        <v>41.39407891501213</v>
      </c>
    </row>
    <row r="6864" spans="1:31" x14ac:dyDescent="0.3">
      <c r="A6864">
        <v>2452032</v>
      </c>
      <c r="B6864">
        <v>1</v>
      </c>
      <c r="C6864" t="s">
        <v>80</v>
      </c>
      <c r="D6864" t="s">
        <v>94</v>
      </c>
      <c r="E6864" t="s">
        <v>141</v>
      </c>
      <c r="F6864" t="s">
        <v>19709</v>
      </c>
      <c r="G6864" t="s">
        <v>366</v>
      </c>
      <c r="H6864" t="s">
        <v>144</v>
      </c>
      <c r="I6864" t="s">
        <v>136</v>
      </c>
      <c r="J6864" t="s">
        <v>137</v>
      </c>
      <c r="K6864" t="s">
        <v>138</v>
      </c>
      <c r="L6864" t="s">
        <v>19710</v>
      </c>
      <c r="M6864" t="s">
        <v>19711</v>
      </c>
      <c r="N6864">
        <v>2.7266666659999999</v>
      </c>
      <c r="O6864">
        <v>0</v>
      </c>
      <c r="P6864">
        <v>99</v>
      </c>
      <c r="Q6864">
        <v>0</v>
      </c>
      <c r="R6864">
        <v>0</v>
      </c>
      <c r="S6864">
        <v>0</v>
      </c>
      <c r="T6864">
        <v>45</v>
      </c>
      <c r="U6864">
        <v>0</v>
      </c>
      <c r="V6864">
        <v>0</v>
      </c>
      <c r="W6864">
        <v>0</v>
      </c>
      <c r="X6864">
        <v>73.146198557145411</v>
      </c>
      <c r="Y6864">
        <v>0</v>
      </c>
      <c r="Z6864">
        <v>0</v>
      </c>
      <c r="AA6864">
        <v>0</v>
      </c>
      <c r="AB6864">
        <v>92.49352706144191</v>
      </c>
      <c r="AC6864">
        <v>0</v>
      </c>
      <c r="AD6864">
        <v>0</v>
      </c>
      <c r="AE6864">
        <v>165.63972561858731</v>
      </c>
    </row>
    <row r="6865" spans="1:31" x14ac:dyDescent="0.3">
      <c r="A6865">
        <v>2452033</v>
      </c>
      <c r="B6865">
        <v>1</v>
      </c>
      <c r="C6865" t="s">
        <v>81</v>
      </c>
      <c r="D6865" t="s">
        <v>112</v>
      </c>
      <c r="E6865" t="s">
        <v>173</v>
      </c>
      <c r="F6865" t="s">
        <v>19712</v>
      </c>
      <c r="G6865" t="s">
        <v>179</v>
      </c>
      <c r="H6865" t="s">
        <v>144</v>
      </c>
      <c r="I6865" t="s">
        <v>136</v>
      </c>
      <c r="J6865" t="s">
        <v>137</v>
      </c>
      <c r="K6865" t="s">
        <v>138</v>
      </c>
      <c r="L6865" t="s">
        <v>19713</v>
      </c>
      <c r="M6865" t="s">
        <v>19714</v>
      </c>
      <c r="N6865">
        <v>1.1305555549999999</v>
      </c>
      <c r="O6865">
        <v>0</v>
      </c>
      <c r="P6865">
        <v>1</v>
      </c>
      <c r="Q6865">
        <v>0</v>
      </c>
      <c r="R6865">
        <v>0</v>
      </c>
      <c r="S6865">
        <v>0</v>
      </c>
      <c r="T6865">
        <v>0</v>
      </c>
      <c r="U6865">
        <v>0</v>
      </c>
      <c r="V6865">
        <v>0</v>
      </c>
      <c r="W6865">
        <v>0</v>
      </c>
      <c r="X6865">
        <v>0.28983628935580935</v>
      </c>
      <c r="Y6865">
        <v>0</v>
      </c>
      <c r="Z6865">
        <v>0</v>
      </c>
      <c r="AA6865">
        <v>0</v>
      </c>
      <c r="AB6865">
        <v>0</v>
      </c>
      <c r="AC6865">
        <v>0</v>
      </c>
      <c r="AD6865">
        <v>0</v>
      </c>
      <c r="AE6865">
        <v>0.28983628935580935</v>
      </c>
    </row>
    <row r="6866" spans="1:31" x14ac:dyDescent="0.3">
      <c r="A6866">
        <v>2452035</v>
      </c>
      <c r="B6866">
        <v>1</v>
      </c>
      <c r="C6866" t="s">
        <v>80</v>
      </c>
      <c r="D6866" t="s">
        <v>83</v>
      </c>
      <c r="E6866" t="s">
        <v>182</v>
      </c>
      <c r="F6866" t="s">
        <v>19715</v>
      </c>
      <c r="G6866" t="s">
        <v>219</v>
      </c>
      <c r="H6866" t="s">
        <v>144</v>
      </c>
      <c r="I6866" t="s">
        <v>136</v>
      </c>
      <c r="J6866" t="s">
        <v>3</v>
      </c>
      <c r="K6866" t="s">
        <v>138</v>
      </c>
      <c r="L6866" t="s">
        <v>19716</v>
      </c>
      <c r="M6866" t="s">
        <v>19717</v>
      </c>
      <c r="N6866">
        <v>2.6483333330000001</v>
      </c>
      <c r="O6866">
        <v>0</v>
      </c>
      <c r="P6866">
        <v>44</v>
      </c>
      <c r="Q6866">
        <v>0</v>
      </c>
      <c r="R6866">
        <v>0</v>
      </c>
      <c r="S6866">
        <v>0</v>
      </c>
      <c r="T6866">
        <v>4</v>
      </c>
      <c r="U6866">
        <v>0</v>
      </c>
      <c r="V6866">
        <v>0</v>
      </c>
      <c r="W6866">
        <v>0</v>
      </c>
      <c r="X6866">
        <v>41.488614453043617</v>
      </c>
      <c r="Y6866">
        <v>0</v>
      </c>
      <c r="Z6866">
        <v>0</v>
      </c>
      <c r="AA6866">
        <v>0</v>
      </c>
      <c r="AB6866">
        <v>6.7923927615567994</v>
      </c>
      <c r="AC6866">
        <v>0</v>
      </c>
      <c r="AD6866">
        <v>0</v>
      </c>
      <c r="AE6866">
        <v>48.281007214600415</v>
      </c>
    </row>
    <row r="6867" spans="1:31" x14ac:dyDescent="0.3">
      <c r="A6867">
        <v>2453506</v>
      </c>
      <c r="B6867">
        <v>1</v>
      </c>
      <c r="C6867" t="s">
        <v>80</v>
      </c>
      <c r="D6867" t="s">
        <v>96</v>
      </c>
      <c r="E6867" t="s">
        <v>173</v>
      </c>
      <c r="F6867" t="s">
        <v>19718</v>
      </c>
      <c r="G6867" t="s">
        <v>461</v>
      </c>
      <c r="H6867" t="s">
        <v>144</v>
      </c>
      <c r="I6867" t="s">
        <v>136</v>
      </c>
      <c r="J6867" t="s">
        <v>137</v>
      </c>
      <c r="K6867" t="s">
        <v>138</v>
      </c>
      <c r="L6867" t="s">
        <v>19719</v>
      </c>
      <c r="M6867" t="s">
        <v>19720</v>
      </c>
      <c r="N6867">
        <v>7.6461111109999997</v>
      </c>
      <c r="O6867">
        <v>0</v>
      </c>
      <c r="P6867">
        <v>1</v>
      </c>
      <c r="Q6867">
        <v>0</v>
      </c>
      <c r="R6867">
        <v>0</v>
      </c>
      <c r="S6867">
        <v>0</v>
      </c>
      <c r="T6867">
        <v>0</v>
      </c>
      <c r="U6867">
        <v>0</v>
      </c>
      <c r="V6867">
        <v>0</v>
      </c>
      <c r="W6867">
        <v>0</v>
      </c>
      <c r="X6867">
        <v>3.1608897133777507</v>
      </c>
      <c r="Y6867">
        <v>0</v>
      </c>
      <c r="Z6867">
        <v>0</v>
      </c>
      <c r="AA6867">
        <v>0</v>
      </c>
      <c r="AB6867">
        <v>0</v>
      </c>
      <c r="AC6867">
        <v>0</v>
      </c>
      <c r="AD6867">
        <v>0</v>
      </c>
      <c r="AE6867">
        <v>3.1608897133777507</v>
      </c>
    </row>
    <row r="6868" spans="1:31" x14ac:dyDescent="0.3">
      <c r="A6868">
        <v>2453510</v>
      </c>
      <c r="B6868">
        <v>1</v>
      </c>
      <c r="C6868" t="s">
        <v>80</v>
      </c>
      <c r="D6868" t="s">
        <v>84</v>
      </c>
      <c r="E6868" t="s">
        <v>159</v>
      </c>
      <c r="F6868" t="s">
        <v>19721</v>
      </c>
      <c r="G6868" t="s">
        <v>226</v>
      </c>
      <c r="H6868" t="s">
        <v>144</v>
      </c>
      <c r="I6868" t="s">
        <v>136</v>
      </c>
      <c r="J6868" t="s">
        <v>137</v>
      </c>
      <c r="K6868" t="s">
        <v>162</v>
      </c>
      <c r="L6868" t="s">
        <v>19722</v>
      </c>
      <c r="M6868" t="s">
        <v>19723</v>
      </c>
      <c r="N6868">
        <v>0.42388888800000002</v>
      </c>
      <c r="O6868">
        <v>0</v>
      </c>
      <c r="P6868">
        <v>14</v>
      </c>
      <c r="Q6868">
        <v>0</v>
      </c>
      <c r="R6868">
        <v>0</v>
      </c>
      <c r="S6868">
        <v>0</v>
      </c>
      <c r="T6868">
        <v>9</v>
      </c>
      <c r="U6868">
        <v>0</v>
      </c>
      <c r="V6868">
        <v>0</v>
      </c>
      <c r="W6868">
        <v>0</v>
      </c>
      <c r="X6868">
        <v>2.2620737487680991</v>
      </c>
      <c r="Y6868">
        <v>0</v>
      </c>
      <c r="Z6868">
        <v>0</v>
      </c>
      <c r="AA6868">
        <v>0</v>
      </c>
      <c r="AB6868">
        <v>5.5912414582177288</v>
      </c>
      <c r="AC6868">
        <v>0</v>
      </c>
      <c r="AD6868">
        <v>0</v>
      </c>
      <c r="AE6868">
        <v>7.8533152069858279</v>
      </c>
    </row>
    <row r="6869" spans="1:31" x14ac:dyDescent="0.3">
      <c r="A6869">
        <v>2453513</v>
      </c>
      <c r="B6869">
        <v>1</v>
      </c>
      <c r="C6869" t="s">
        <v>81</v>
      </c>
      <c r="D6869" t="s">
        <v>123</v>
      </c>
      <c r="E6869" t="s">
        <v>132</v>
      </c>
      <c r="F6869" t="s">
        <v>18140</v>
      </c>
      <c r="G6869" t="s">
        <v>149</v>
      </c>
      <c r="H6869" t="s">
        <v>135</v>
      </c>
      <c r="I6869" t="s">
        <v>136</v>
      </c>
      <c r="J6869" t="s">
        <v>137</v>
      </c>
      <c r="K6869" t="s">
        <v>138</v>
      </c>
      <c r="L6869" t="s">
        <v>19724</v>
      </c>
      <c r="M6869" t="s">
        <v>19725</v>
      </c>
      <c r="N6869">
        <v>1.0663888880000001</v>
      </c>
      <c r="O6869">
        <v>1</v>
      </c>
      <c r="P6869">
        <v>369</v>
      </c>
      <c r="Q6869">
        <v>142</v>
      </c>
      <c r="R6869">
        <v>55</v>
      </c>
      <c r="S6869">
        <v>14</v>
      </c>
      <c r="T6869">
        <v>36</v>
      </c>
      <c r="U6869">
        <v>0</v>
      </c>
      <c r="V6869">
        <v>0</v>
      </c>
      <c r="W6869">
        <v>0.29147041864801998</v>
      </c>
      <c r="X6869">
        <v>52.089460726843257</v>
      </c>
      <c r="Y6869">
        <v>133.6274762244912</v>
      </c>
      <c r="Z6869">
        <v>13.039148154006297</v>
      </c>
      <c r="AA6869">
        <v>10.472495982237636</v>
      </c>
      <c r="AB6869">
        <v>24.532486713825914</v>
      </c>
      <c r="AC6869">
        <v>0</v>
      </c>
      <c r="AD6869">
        <v>0</v>
      </c>
      <c r="AE6869">
        <v>234.0525382200523</v>
      </c>
    </row>
    <row r="6870" spans="1:31" x14ac:dyDescent="0.3">
      <c r="A6870">
        <v>2453516</v>
      </c>
      <c r="B6870">
        <v>1</v>
      </c>
      <c r="C6870" t="s">
        <v>80</v>
      </c>
      <c r="D6870" t="s">
        <v>94</v>
      </c>
      <c r="E6870" t="s">
        <v>141</v>
      </c>
      <c r="F6870" t="s">
        <v>19726</v>
      </c>
      <c r="G6870" t="s">
        <v>143</v>
      </c>
      <c r="H6870" t="s">
        <v>144</v>
      </c>
      <c r="I6870" t="s">
        <v>136</v>
      </c>
      <c r="J6870" t="s">
        <v>137</v>
      </c>
      <c r="K6870" t="s">
        <v>138</v>
      </c>
      <c r="L6870" t="s">
        <v>19727</v>
      </c>
      <c r="M6870" t="s">
        <v>19728</v>
      </c>
      <c r="N6870">
        <v>1.5691666660000001</v>
      </c>
      <c r="O6870">
        <v>0</v>
      </c>
      <c r="P6870">
        <v>112</v>
      </c>
      <c r="Q6870">
        <v>0</v>
      </c>
      <c r="R6870">
        <v>0</v>
      </c>
      <c r="S6870">
        <v>0</v>
      </c>
      <c r="T6870">
        <v>1</v>
      </c>
      <c r="U6870">
        <v>0</v>
      </c>
      <c r="V6870">
        <v>0</v>
      </c>
      <c r="W6870">
        <v>0</v>
      </c>
      <c r="X6870">
        <v>43.744333902751471</v>
      </c>
      <c r="Y6870">
        <v>0</v>
      </c>
      <c r="Z6870">
        <v>0</v>
      </c>
      <c r="AA6870">
        <v>0</v>
      </c>
      <c r="AB6870">
        <v>2.6220528695211902</v>
      </c>
      <c r="AC6870">
        <v>0</v>
      </c>
      <c r="AD6870">
        <v>0</v>
      </c>
      <c r="AE6870">
        <v>46.366386772272662</v>
      </c>
    </row>
    <row r="6871" spans="1:31" x14ac:dyDescent="0.3">
      <c r="A6871">
        <v>2453517</v>
      </c>
      <c r="B6871">
        <v>1</v>
      </c>
      <c r="C6871" t="s">
        <v>81</v>
      </c>
      <c r="D6871" t="s">
        <v>117</v>
      </c>
      <c r="E6871" t="s">
        <v>147</v>
      </c>
      <c r="F6871" t="s">
        <v>19729</v>
      </c>
      <c r="G6871" t="s">
        <v>381</v>
      </c>
      <c r="H6871" t="s">
        <v>135</v>
      </c>
      <c r="I6871" t="s">
        <v>136</v>
      </c>
      <c r="J6871" t="s">
        <v>137</v>
      </c>
      <c r="K6871" t="s">
        <v>162</v>
      </c>
      <c r="L6871" t="s">
        <v>19730</v>
      </c>
      <c r="M6871" t="s">
        <v>19731</v>
      </c>
      <c r="N6871">
        <v>0.29027777700000001</v>
      </c>
      <c r="O6871">
        <v>0</v>
      </c>
      <c r="P6871">
        <v>3</v>
      </c>
      <c r="Q6871">
        <v>0</v>
      </c>
      <c r="R6871">
        <v>0</v>
      </c>
      <c r="S6871">
        <v>0</v>
      </c>
      <c r="T6871">
        <v>26</v>
      </c>
      <c r="U6871">
        <v>0</v>
      </c>
      <c r="V6871">
        <v>4</v>
      </c>
      <c r="W6871">
        <v>0</v>
      </c>
      <c r="X6871">
        <v>0.11964358793789784</v>
      </c>
      <c r="Y6871">
        <v>0</v>
      </c>
      <c r="Z6871">
        <v>0</v>
      </c>
      <c r="AA6871">
        <v>0</v>
      </c>
      <c r="AB6871">
        <v>8.3261994784784257</v>
      </c>
      <c r="AC6871">
        <v>0</v>
      </c>
      <c r="AD6871">
        <v>65.926743603918439</v>
      </c>
      <c r="AE6871">
        <v>74.372586670334755</v>
      </c>
    </row>
    <row r="6872" spans="1:31" x14ac:dyDescent="0.3">
      <c r="A6872">
        <v>2453520</v>
      </c>
      <c r="B6872">
        <v>1</v>
      </c>
      <c r="C6872" t="s">
        <v>81</v>
      </c>
      <c r="D6872" t="s">
        <v>123</v>
      </c>
      <c r="E6872" t="s">
        <v>147</v>
      </c>
      <c r="F6872" t="s">
        <v>6762</v>
      </c>
      <c r="G6872" t="s">
        <v>134</v>
      </c>
      <c r="H6872" t="s">
        <v>135</v>
      </c>
      <c r="I6872" t="s">
        <v>136</v>
      </c>
      <c r="J6872" t="s">
        <v>137</v>
      </c>
      <c r="K6872" t="s">
        <v>138</v>
      </c>
      <c r="L6872" t="s">
        <v>6799</v>
      </c>
      <c r="M6872" t="s">
        <v>19732</v>
      </c>
      <c r="N6872">
        <v>2.0636111110000002</v>
      </c>
      <c r="O6872">
        <v>0</v>
      </c>
      <c r="P6872">
        <v>899</v>
      </c>
      <c r="Q6872">
        <v>0</v>
      </c>
      <c r="R6872">
        <v>0</v>
      </c>
      <c r="S6872">
        <v>0</v>
      </c>
      <c r="T6872">
        <v>30</v>
      </c>
      <c r="U6872">
        <v>0</v>
      </c>
      <c r="V6872">
        <v>0</v>
      </c>
      <c r="W6872">
        <v>0</v>
      </c>
      <c r="X6872">
        <v>407.96280248665903</v>
      </c>
      <c r="Y6872">
        <v>0</v>
      </c>
      <c r="Z6872">
        <v>0</v>
      </c>
      <c r="AA6872">
        <v>0</v>
      </c>
      <c r="AB6872">
        <v>34.652006888479903</v>
      </c>
      <c r="AC6872">
        <v>0</v>
      </c>
      <c r="AD6872">
        <v>0</v>
      </c>
      <c r="AE6872">
        <v>442.61480937513892</v>
      </c>
    </row>
    <row r="6873" spans="1:31" x14ac:dyDescent="0.3">
      <c r="A6873">
        <v>2453525</v>
      </c>
      <c r="B6873">
        <v>1</v>
      </c>
      <c r="C6873" t="s">
        <v>80</v>
      </c>
      <c r="D6873" t="s">
        <v>82</v>
      </c>
      <c r="E6873" t="s">
        <v>173</v>
      </c>
      <c r="F6873" t="s">
        <v>19733</v>
      </c>
      <c r="G6873" t="s">
        <v>179</v>
      </c>
      <c r="H6873" t="s">
        <v>144</v>
      </c>
      <c r="I6873" t="s">
        <v>136</v>
      </c>
      <c r="J6873" t="s">
        <v>137</v>
      </c>
      <c r="K6873" t="s">
        <v>138</v>
      </c>
      <c r="L6873" t="s">
        <v>19734</v>
      </c>
      <c r="M6873" t="s">
        <v>19735</v>
      </c>
      <c r="N6873">
        <v>1.6191666659999999</v>
      </c>
      <c r="O6873">
        <v>0</v>
      </c>
      <c r="P6873">
        <v>5</v>
      </c>
      <c r="Q6873">
        <v>0</v>
      </c>
      <c r="R6873">
        <v>0</v>
      </c>
      <c r="S6873">
        <v>0</v>
      </c>
      <c r="T6873">
        <v>0</v>
      </c>
      <c r="U6873">
        <v>0</v>
      </c>
      <c r="V6873">
        <v>0</v>
      </c>
      <c r="W6873">
        <v>0</v>
      </c>
      <c r="X6873">
        <v>1.7390725065971149</v>
      </c>
      <c r="Y6873">
        <v>0</v>
      </c>
      <c r="Z6873">
        <v>0</v>
      </c>
      <c r="AA6873">
        <v>0</v>
      </c>
      <c r="AB6873">
        <v>0</v>
      </c>
      <c r="AC6873">
        <v>0</v>
      </c>
      <c r="AD6873">
        <v>0</v>
      </c>
      <c r="AE6873">
        <v>1.7390725065971149</v>
      </c>
    </row>
    <row r="6874" spans="1:31" x14ac:dyDescent="0.3">
      <c r="A6874">
        <v>2453527</v>
      </c>
      <c r="B6874">
        <v>1</v>
      </c>
      <c r="C6874" t="s">
        <v>80</v>
      </c>
      <c r="D6874" t="s">
        <v>88</v>
      </c>
      <c r="E6874" t="s">
        <v>173</v>
      </c>
      <c r="F6874" t="s">
        <v>19736</v>
      </c>
      <c r="G6874" t="s">
        <v>179</v>
      </c>
      <c r="H6874" t="s">
        <v>144</v>
      </c>
      <c r="I6874" t="s">
        <v>136</v>
      </c>
      <c r="J6874" t="s">
        <v>137</v>
      </c>
      <c r="K6874" t="s">
        <v>138</v>
      </c>
      <c r="L6874" t="s">
        <v>19737</v>
      </c>
      <c r="M6874" t="s">
        <v>19738</v>
      </c>
      <c r="N6874">
        <v>4.9069444439999996</v>
      </c>
      <c r="O6874">
        <v>0</v>
      </c>
      <c r="P6874">
        <v>0</v>
      </c>
      <c r="Q6874">
        <v>0</v>
      </c>
      <c r="R6874">
        <v>0</v>
      </c>
      <c r="S6874">
        <v>0</v>
      </c>
      <c r="T6874">
        <v>6</v>
      </c>
      <c r="U6874">
        <v>0</v>
      </c>
      <c r="V6874">
        <v>0</v>
      </c>
      <c r="W6874">
        <v>0</v>
      </c>
      <c r="X6874">
        <v>0</v>
      </c>
      <c r="Y6874">
        <v>0</v>
      </c>
      <c r="Z6874">
        <v>0</v>
      </c>
      <c r="AA6874">
        <v>0</v>
      </c>
      <c r="AB6874">
        <v>70.631186429415592</v>
      </c>
      <c r="AC6874">
        <v>0</v>
      </c>
      <c r="AD6874">
        <v>0</v>
      </c>
      <c r="AE6874">
        <v>70.631186429415592</v>
      </c>
    </row>
    <row r="6875" spans="1:31" x14ac:dyDescent="0.3">
      <c r="A6875">
        <v>2453528</v>
      </c>
      <c r="B6875">
        <v>1</v>
      </c>
      <c r="C6875" t="s">
        <v>80</v>
      </c>
      <c r="D6875" t="s">
        <v>97</v>
      </c>
      <c r="E6875" t="s">
        <v>159</v>
      </c>
      <c r="F6875" t="s">
        <v>19739</v>
      </c>
      <c r="G6875" t="s">
        <v>143</v>
      </c>
      <c r="H6875" t="s">
        <v>144</v>
      </c>
      <c r="I6875" t="s">
        <v>136</v>
      </c>
      <c r="J6875" t="s">
        <v>137</v>
      </c>
      <c r="K6875" t="s">
        <v>138</v>
      </c>
      <c r="L6875" t="s">
        <v>19740</v>
      </c>
      <c r="M6875" t="s">
        <v>19741</v>
      </c>
      <c r="N6875">
        <v>0.76249999999999996</v>
      </c>
      <c r="O6875">
        <v>0</v>
      </c>
      <c r="P6875">
        <v>5</v>
      </c>
      <c r="Q6875">
        <v>0</v>
      </c>
      <c r="R6875">
        <v>30</v>
      </c>
      <c r="S6875">
        <v>0</v>
      </c>
      <c r="T6875">
        <v>13</v>
      </c>
      <c r="U6875">
        <v>0</v>
      </c>
      <c r="V6875">
        <v>0</v>
      </c>
      <c r="W6875">
        <v>0</v>
      </c>
      <c r="X6875">
        <v>2.2753004105251624</v>
      </c>
      <c r="Y6875">
        <v>0</v>
      </c>
      <c r="Z6875">
        <v>11.709428434888027</v>
      </c>
      <c r="AA6875">
        <v>0</v>
      </c>
      <c r="AB6875">
        <v>27.036407718115921</v>
      </c>
      <c r="AC6875">
        <v>0</v>
      </c>
      <c r="AD6875">
        <v>0</v>
      </c>
      <c r="AE6875">
        <v>41.021136563529112</v>
      </c>
    </row>
    <row r="6876" spans="1:31" x14ac:dyDescent="0.3">
      <c r="A6876">
        <v>2453529</v>
      </c>
      <c r="B6876">
        <v>1</v>
      </c>
      <c r="C6876" t="s">
        <v>80</v>
      </c>
      <c r="D6876" t="s">
        <v>85</v>
      </c>
      <c r="E6876" t="s">
        <v>141</v>
      </c>
      <c r="F6876" t="s">
        <v>19742</v>
      </c>
      <c r="G6876" t="s">
        <v>226</v>
      </c>
      <c r="H6876" t="s">
        <v>144</v>
      </c>
      <c r="I6876" t="s">
        <v>136</v>
      </c>
      <c r="J6876" t="s">
        <v>137</v>
      </c>
      <c r="K6876" t="s">
        <v>162</v>
      </c>
      <c r="L6876" t="s">
        <v>19743</v>
      </c>
      <c r="M6876" t="s">
        <v>19744</v>
      </c>
      <c r="N6876">
        <v>3.636111111</v>
      </c>
      <c r="O6876">
        <v>0</v>
      </c>
      <c r="P6876">
        <v>0</v>
      </c>
      <c r="Q6876">
        <v>0</v>
      </c>
      <c r="R6876">
        <v>0</v>
      </c>
      <c r="S6876">
        <v>0</v>
      </c>
      <c r="T6876">
        <v>1</v>
      </c>
      <c r="U6876">
        <v>0</v>
      </c>
      <c r="V6876">
        <v>0</v>
      </c>
      <c r="W6876">
        <v>0</v>
      </c>
      <c r="X6876">
        <v>0</v>
      </c>
      <c r="Y6876">
        <v>0</v>
      </c>
      <c r="Z6876">
        <v>0</v>
      </c>
      <c r="AA6876">
        <v>0</v>
      </c>
      <c r="AB6876">
        <v>3.6907454948340161</v>
      </c>
      <c r="AC6876">
        <v>0</v>
      </c>
      <c r="AD6876">
        <v>0</v>
      </c>
      <c r="AE6876">
        <v>3.6907454948340161</v>
      </c>
    </row>
    <row r="6877" spans="1:31" x14ac:dyDescent="0.3">
      <c r="A6877">
        <v>2453530</v>
      </c>
      <c r="B6877">
        <v>1</v>
      </c>
      <c r="C6877" t="s">
        <v>80</v>
      </c>
      <c r="D6877" t="s">
        <v>85</v>
      </c>
      <c r="E6877" t="s">
        <v>141</v>
      </c>
      <c r="F6877" t="s">
        <v>19745</v>
      </c>
      <c r="G6877" t="s">
        <v>226</v>
      </c>
      <c r="H6877" t="s">
        <v>144</v>
      </c>
      <c r="I6877" t="s">
        <v>136</v>
      </c>
      <c r="J6877" t="s">
        <v>137</v>
      </c>
      <c r="K6877" t="s">
        <v>162</v>
      </c>
      <c r="L6877" t="s">
        <v>19746</v>
      </c>
      <c r="M6877" t="s">
        <v>19747</v>
      </c>
      <c r="N6877">
        <v>3.4950000000000001</v>
      </c>
      <c r="O6877">
        <v>0</v>
      </c>
      <c r="P6877">
        <v>94</v>
      </c>
      <c r="Q6877">
        <v>0</v>
      </c>
      <c r="R6877">
        <v>0</v>
      </c>
      <c r="S6877">
        <v>0</v>
      </c>
      <c r="T6877">
        <v>4</v>
      </c>
      <c r="U6877">
        <v>0</v>
      </c>
      <c r="V6877">
        <v>0</v>
      </c>
      <c r="W6877">
        <v>0</v>
      </c>
      <c r="X6877">
        <v>87.401076814172797</v>
      </c>
      <c r="Y6877">
        <v>0</v>
      </c>
      <c r="Z6877">
        <v>0</v>
      </c>
      <c r="AA6877">
        <v>0</v>
      </c>
      <c r="AB6877">
        <v>80.364211050264998</v>
      </c>
      <c r="AC6877">
        <v>0</v>
      </c>
      <c r="AD6877">
        <v>0</v>
      </c>
      <c r="AE6877">
        <v>167.76528786443779</v>
      </c>
    </row>
    <row r="6878" spans="1:31" x14ac:dyDescent="0.3">
      <c r="A6878">
        <v>2453531</v>
      </c>
      <c r="B6878">
        <v>1</v>
      </c>
      <c r="C6878" t="s">
        <v>80</v>
      </c>
      <c r="D6878" t="s">
        <v>93</v>
      </c>
      <c r="E6878" t="s">
        <v>141</v>
      </c>
      <c r="F6878" t="s">
        <v>19748</v>
      </c>
      <c r="G6878" t="s">
        <v>156</v>
      </c>
      <c r="H6878" t="s">
        <v>144</v>
      </c>
      <c r="I6878" t="s">
        <v>136</v>
      </c>
      <c r="J6878" t="s">
        <v>137</v>
      </c>
      <c r="K6878" t="s">
        <v>138</v>
      </c>
      <c r="L6878" t="s">
        <v>19749</v>
      </c>
      <c r="M6878" t="s">
        <v>19750</v>
      </c>
      <c r="N6878">
        <v>5.0097222219999997</v>
      </c>
      <c r="O6878">
        <v>0</v>
      </c>
      <c r="P6878">
        <v>0</v>
      </c>
      <c r="Q6878">
        <v>0</v>
      </c>
      <c r="R6878">
        <v>6</v>
      </c>
      <c r="S6878">
        <v>0</v>
      </c>
      <c r="T6878">
        <v>3</v>
      </c>
      <c r="U6878">
        <v>0</v>
      </c>
      <c r="V6878">
        <v>0</v>
      </c>
      <c r="W6878">
        <v>0</v>
      </c>
      <c r="X6878">
        <v>0</v>
      </c>
      <c r="Y6878">
        <v>0</v>
      </c>
      <c r="Z6878">
        <v>18.140393869500461</v>
      </c>
      <c r="AA6878">
        <v>0</v>
      </c>
      <c r="AB6878">
        <v>8.2522020822979751</v>
      </c>
      <c r="AC6878">
        <v>0</v>
      </c>
      <c r="AD6878">
        <v>0</v>
      </c>
      <c r="AE6878">
        <v>26.392595951798434</v>
      </c>
    </row>
    <row r="6879" spans="1:31" x14ac:dyDescent="0.3">
      <c r="A6879">
        <v>2453532</v>
      </c>
      <c r="B6879">
        <v>1</v>
      </c>
      <c r="C6879" t="s">
        <v>80</v>
      </c>
      <c r="D6879" t="s">
        <v>96</v>
      </c>
      <c r="E6879" t="s">
        <v>173</v>
      </c>
      <c r="F6879" t="s">
        <v>19751</v>
      </c>
      <c r="G6879" t="s">
        <v>461</v>
      </c>
      <c r="H6879" t="s">
        <v>144</v>
      </c>
      <c r="I6879" t="s">
        <v>136</v>
      </c>
      <c r="J6879" t="s">
        <v>137</v>
      </c>
      <c r="K6879" t="s">
        <v>138</v>
      </c>
      <c r="L6879" t="s">
        <v>19752</v>
      </c>
      <c r="M6879" t="s">
        <v>19753</v>
      </c>
      <c r="N6879">
        <v>4.5680555549999999</v>
      </c>
      <c r="O6879">
        <v>0</v>
      </c>
      <c r="P6879">
        <v>1</v>
      </c>
      <c r="Q6879">
        <v>0</v>
      </c>
      <c r="R6879">
        <v>0</v>
      </c>
      <c r="S6879">
        <v>0</v>
      </c>
      <c r="T6879">
        <v>0</v>
      </c>
      <c r="U6879">
        <v>0</v>
      </c>
      <c r="V6879">
        <v>0</v>
      </c>
      <c r="W6879">
        <v>0</v>
      </c>
      <c r="X6879">
        <v>4.4179149581789678</v>
      </c>
      <c r="Y6879">
        <v>0</v>
      </c>
      <c r="Z6879">
        <v>0</v>
      </c>
      <c r="AA6879">
        <v>0</v>
      </c>
      <c r="AB6879">
        <v>0</v>
      </c>
      <c r="AC6879">
        <v>0</v>
      </c>
      <c r="AD6879">
        <v>0</v>
      </c>
      <c r="AE6879">
        <v>4.4179149581789678</v>
      </c>
    </row>
    <row r="6880" spans="1:31" x14ac:dyDescent="0.3">
      <c r="A6880">
        <v>2453534</v>
      </c>
      <c r="B6880">
        <v>1</v>
      </c>
      <c r="C6880" t="s">
        <v>80</v>
      </c>
      <c r="D6880" t="s">
        <v>84</v>
      </c>
      <c r="E6880" t="s">
        <v>173</v>
      </c>
      <c r="F6880" t="s">
        <v>19754</v>
      </c>
      <c r="G6880" t="s">
        <v>175</v>
      </c>
      <c r="H6880" t="s">
        <v>144</v>
      </c>
      <c r="I6880" t="s">
        <v>136</v>
      </c>
      <c r="J6880" t="s">
        <v>137</v>
      </c>
      <c r="K6880" t="s">
        <v>138</v>
      </c>
      <c r="L6880" t="s">
        <v>19755</v>
      </c>
      <c r="M6880" t="s">
        <v>19756</v>
      </c>
      <c r="N6880">
        <v>1.581111111</v>
      </c>
      <c r="O6880">
        <v>0</v>
      </c>
      <c r="P6880">
        <v>2</v>
      </c>
      <c r="Q6880">
        <v>0</v>
      </c>
      <c r="R6880">
        <v>0</v>
      </c>
      <c r="S6880">
        <v>0</v>
      </c>
      <c r="T6880">
        <v>0</v>
      </c>
      <c r="U6880">
        <v>0</v>
      </c>
      <c r="V6880">
        <v>0</v>
      </c>
      <c r="W6880">
        <v>0</v>
      </c>
      <c r="X6880">
        <v>0.92514750710916005</v>
      </c>
      <c r="Y6880">
        <v>0</v>
      </c>
      <c r="Z6880">
        <v>0</v>
      </c>
      <c r="AA6880">
        <v>0</v>
      </c>
      <c r="AB6880">
        <v>0</v>
      </c>
      <c r="AC6880">
        <v>0</v>
      </c>
      <c r="AD6880">
        <v>0</v>
      </c>
      <c r="AE6880">
        <v>0.92514750710916005</v>
      </c>
    </row>
    <row r="6881" spans="1:31" x14ac:dyDescent="0.3">
      <c r="A6881">
        <v>2453535</v>
      </c>
      <c r="B6881">
        <v>1</v>
      </c>
      <c r="C6881" t="s">
        <v>80</v>
      </c>
      <c r="D6881" t="s">
        <v>83</v>
      </c>
      <c r="E6881" t="s">
        <v>173</v>
      </c>
      <c r="F6881" t="s">
        <v>19757</v>
      </c>
      <c r="G6881" t="s">
        <v>461</v>
      </c>
      <c r="H6881" t="s">
        <v>144</v>
      </c>
      <c r="I6881" t="s">
        <v>136</v>
      </c>
      <c r="J6881" t="s">
        <v>137</v>
      </c>
      <c r="K6881" t="s">
        <v>138</v>
      </c>
      <c r="L6881" t="s">
        <v>19758</v>
      </c>
      <c r="M6881" t="s">
        <v>19759</v>
      </c>
      <c r="N6881">
        <v>1.8588888880000001</v>
      </c>
      <c r="O6881">
        <v>0</v>
      </c>
      <c r="P6881">
        <v>7</v>
      </c>
      <c r="Q6881">
        <v>0</v>
      </c>
      <c r="R6881">
        <v>0</v>
      </c>
      <c r="S6881">
        <v>0</v>
      </c>
      <c r="T6881">
        <v>0</v>
      </c>
      <c r="U6881">
        <v>0</v>
      </c>
      <c r="V6881">
        <v>0</v>
      </c>
      <c r="W6881">
        <v>0</v>
      </c>
      <c r="X6881">
        <v>5.7513166165371006</v>
      </c>
      <c r="Y6881">
        <v>0</v>
      </c>
      <c r="Z6881">
        <v>0</v>
      </c>
      <c r="AA6881">
        <v>0</v>
      </c>
      <c r="AB6881">
        <v>0</v>
      </c>
      <c r="AC6881">
        <v>0</v>
      </c>
      <c r="AD6881">
        <v>0</v>
      </c>
      <c r="AE6881">
        <v>5.7513166165371006</v>
      </c>
    </row>
    <row r="6882" spans="1:31" x14ac:dyDescent="0.3">
      <c r="A6882">
        <v>2453536</v>
      </c>
      <c r="B6882">
        <v>1</v>
      </c>
      <c r="C6882" t="s">
        <v>80</v>
      </c>
      <c r="D6882" t="s">
        <v>83</v>
      </c>
      <c r="E6882" t="s">
        <v>284</v>
      </c>
      <c r="F6882" t="s">
        <v>18964</v>
      </c>
      <c r="G6882" t="s">
        <v>149</v>
      </c>
      <c r="H6882" t="s">
        <v>135</v>
      </c>
      <c r="I6882" t="s">
        <v>136</v>
      </c>
      <c r="J6882" t="s">
        <v>137</v>
      </c>
      <c r="K6882" t="s">
        <v>138</v>
      </c>
      <c r="L6882" t="s">
        <v>19760</v>
      </c>
      <c r="M6882" t="s">
        <v>19761</v>
      </c>
      <c r="N6882">
        <v>0.32722222200000001</v>
      </c>
      <c r="O6882">
        <v>2</v>
      </c>
      <c r="P6882">
        <v>1243</v>
      </c>
      <c r="Q6882">
        <v>4</v>
      </c>
      <c r="R6882">
        <v>2</v>
      </c>
      <c r="S6882">
        <v>19</v>
      </c>
      <c r="T6882">
        <v>500</v>
      </c>
      <c r="U6882">
        <v>11</v>
      </c>
      <c r="V6882">
        <v>24</v>
      </c>
      <c r="W6882">
        <v>0.12305962435685615</v>
      </c>
      <c r="X6882">
        <v>167.12642387644857</v>
      </c>
      <c r="Y6882">
        <v>0.80297074178337891</v>
      </c>
      <c r="Z6882">
        <v>7.1134793189033341E-3</v>
      </c>
      <c r="AA6882">
        <v>106.01735802655264</v>
      </c>
      <c r="AB6882">
        <v>338.9473787041631</v>
      </c>
      <c r="AC6882">
        <v>391.45901645803519</v>
      </c>
      <c r="AD6882">
        <v>199.81839246383154</v>
      </c>
      <c r="AE6882">
        <v>1204.3017133744902</v>
      </c>
    </row>
    <row r="6883" spans="1:31" x14ac:dyDescent="0.3">
      <c r="A6883">
        <v>2453537</v>
      </c>
      <c r="B6883">
        <v>1</v>
      </c>
      <c r="C6883" t="s">
        <v>81</v>
      </c>
      <c r="D6883" t="s">
        <v>113</v>
      </c>
      <c r="E6883" t="s">
        <v>159</v>
      </c>
      <c r="F6883" t="s">
        <v>19762</v>
      </c>
      <c r="G6883" t="s">
        <v>725</v>
      </c>
      <c r="H6883" t="s">
        <v>144</v>
      </c>
      <c r="I6883" t="s">
        <v>136</v>
      </c>
      <c r="J6883" t="s">
        <v>137</v>
      </c>
      <c r="K6883" t="s">
        <v>138</v>
      </c>
      <c r="L6883" t="s">
        <v>19763</v>
      </c>
      <c r="M6883" t="s">
        <v>19764</v>
      </c>
      <c r="N6883">
        <v>2.5738888879999999</v>
      </c>
      <c r="O6883">
        <v>0</v>
      </c>
      <c r="P6883">
        <v>18</v>
      </c>
      <c r="Q6883">
        <v>0</v>
      </c>
      <c r="R6883">
        <v>6</v>
      </c>
      <c r="S6883">
        <v>0</v>
      </c>
      <c r="T6883">
        <v>1</v>
      </c>
      <c r="U6883">
        <v>0</v>
      </c>
      <c r="V6883">
        <v>0</v>
      </c>
      <c r="W6883">
        <v>0</v>
      </c>
      <c r="X6883">
        <v>3.0477587641966943</v>
      </c>
      <c r="Y6883">
        <v>0</v>
      </c>
      <c r="Z6883">
        <v>9.0423154541512396</v>
      </c>
      <c r="AA6883">
        <v>0</v>
      </c>
      <c r="AB6883">
        <v>5.424076929666473</v>
      </c>
      <c r="AC6883">
        <v>0</v>
      </c>
      <c r="AD6883">
        <v>0</v>
      </c>
      <c r="AE6883">
        <v>17.514151148014406</v>
      </c>
    </row>
    <row r="6884" spans="1:31" x14ac:dyDescent="0.3">
      <c r="A6884">
        <v>2453538</v>
      </c>
      <c r="B6884">
        <v>1</v>
      </c>
      <c r="C6884" t="s">
        <v>81</v>
      </c>
      <c r="D6884" t="s">
        <v>117</v>
      </c>
      <c r="E6884" t="s">
        <v>147</v>
      </c>
      <c r="F6884" t="s">
        <v>19765</v>
      </c>
      <c r="G6884" t="s">
        <v>381</v>
      </c>
      <c r="H6884" t="s">
        <v>135</v>
      </c>
      <c r="I6884" t="s">
        <v>136</v>
      </c>
      <c r="J6884" t="s">
        <v>137</v>
      </c>
      <c r="K6884" t="s">
        <v>162</v>
      </c>
      <c r="L6884" t="s">
        <v>19766</v>
      </c>
      <c r="M6884" t="s">
        <v>19767</v>
      </c>
      <c r="N6884">
        <v>0.26888888799999999</v>
      </c>
      <c r="O6884">
        <v>0</v>
      </c>
      <c r="P6884">
        <v>1</v>
      </c>
      <c r="Q6884">
        <v>0</v>
      </c>
      <c r="R6884">
        <v>0</v>
      </c>
      <c r="S6884">
        <v>0</v>
      </c>
      <c r="T6884">
        <v>37</v>
      </c>
      <c r="U6884">
        <v>0</v>
      </c>
      <c r="V6884">
        <v>0</v>
      </c>
      <c r="W6884">
        <v>0</v>
      </c>
      <c r="X6884">
        <v>1.9632130459893878E-2</v>
      </c>
      <c r="Y6884">
        <v>0</v>
      </c>
      <c r="Z6884">
        <v>0</v>
      </c>
      <c r="AA6884">
        <v>0</v>
      </c>
      <c r="AB6884">
        <v>3.127669662157849</v>
      </c>
      <c r="AC6884">
        <v>0</v>
      </c>
      <c r="AD6884">
        <v>0</v>
      </c>
      <c r="AE6884">
        <v>3.1473017926177431</v>
      </c>
    </row>
    <row r="6885" spans="1:31" x14ac:dyDescent="0.3">
      <c r="A6885">
        <v>2453542</v>
      </c>
      <c r="B6885">
        <v>1</v>
      </c>
      <c r="C6885" t="s">
        <v>80</v>
      </c>
      <c r="D6885" t="s">
        <v>105</v>
      </c>
      <c r="E6885" t="s">
        <v>141</v>
      </c>
      <c r="F6885" t="s">
        <v>19768</v>
      </c>
      <c r="G6885" t="s">
        <v>143</v>
      </c>
      <c r="H6885" t="s">
        <v>144</v>
      </c>
      <c r="I6885" t="s">
        <v>136</v>
      </c>
      <c r="J6885" t="s">
        <v>137</v>
      </c>
      <c r="K6885" t="s">
        <v>138</v>
      </c>
      <c r="L6885" t="s">
        <v>19769</v>
      </c>
      <c r="M6885" t="s">
        <v>19770</v>
      </c>
      <c r="N6885">
        <v>1.438055555</v>
      </c>
      <c r="O6885">
        <v>0</v>
      </c>
      <c r="P6885">
        <v>27</v>
      </c>
      <c r="Q6885">
        <v>0</v>
      </c>
      <c r="R6885">
        <v>0</v>
      </c>
      <c r="S6885">
        <v>0</v>
      </c>
      <c r="T6885">
        <v>7</v>
      </c>
      <c r="U6885">
        <v>0</v>
      </c>
      <c r="V6885">
        <v>0</v>
      </c>
      <c r="W6885">
        <v>0</v>
      </c>
      <c r="X6885">
        <v>13.917718370268577</v>
      </c>
      <c r="Y6885">
        <v>0</v>
      </c>
      <c r="Z6885">
        <v>0</v>
      </c>
      <c r="AA6885">
        <v>0</v>
      </c>
      <c r="AB6885">
        <v>15.211020604639947</v>
      </c>
      <c r="AC6885">
        <v>0</v>
      </c>
      <c r="AD6885">
        <v>0</v>
      </c>
      <c r="AE6885">
        <v>29.128738974908522</v>
      </c>
    </row>
    <row r="6886" spans="1:31" x14ac:dyDescent="0.3">
      <c r="A6886">
        <v>2453544</v>
      </c>
      <c r="B6886">
        <v>1</v>
      </c>
      <c r="C6886" t="s">
        <v>81</v>
      </c>
      <c r="D6886" t="s">
        <v>127</v>
      </c>
      <c r="E6886" t="s">
        <v>173</v>
      </c>
      <c r="F6886" t="s">
        <v>19771</v>
      </c>
      <c r="G6886" t="s">
        <v>461</v>
      </c>
      <c r="H6886" t="s">
        <v>144</v>
      </c>
      <c r="I6886" t="s">
        <v>136</v>
      </c>
      <c r="J6886" t="s">
        <v>137</v>
      </c>
      <c r="K6886" t="s">
        <v>138</v>
      </c>
      <c r="L6886" t="s">
        <v>19772</v>
      </c>
      <c r="M6886" t="s">
        <v>19773</v>
      </c>
      <c r="N6886">
        <v>1.6941666660000001</v>
      </c>
      <c r="O6886">
        <v>0</v>
      </c>
      <c r="P6886">
        <v>13</v>
      </c>
      <c r="Q6886">
        <v>0</v>
      </c>
      <c r="R6886">
        <v>0</v>
      </c>
      <c r="S6886">
        <v>0</v>
      </c>
      <c r="T6886">
        <v>1</v>
      </c>
      <c r="U6886">
        <v>0</v>
      </c>
      <c r="V6886">
        <v>0</v>
      </c>
      <c r="W6886">
        <v>0</v>
      </c>
      <c r="X6886">
        <v>4.2142703436346238</v>
      </c>
      <c r="Y6886">
        <v>0</v>
      </c>
      <c r="Z6886">
        <v>0</v>
      </c>
      <c r="AA6886">
        <v>0</v>
      </c>
      <c r="AB6886">
        <v>2.562333369545406</v>
      </c>
      <c r="AC6886">
        <v>0</v>
      </c>
      <c r="AD6886">
        <v>0</v>
      </c>
      <c r="AE6886">
        <v>6.7766037131800303</v>
      </c>
    </row>
    <row r="6887" spans="1:31" x14ac:dyDescent="0.3">
      <c r="A6887">
        <v>2453545</v>
      </c>
      <c r="B6887">
        <v>1</v>
      </c>
      <c r="C6887" t="s">
        <v>81</v>
      </c>
      <c r="D6887" t="s">
        <v>127</v>
      </c>
      <c r="E6887" t="s">
        <v>147</v>
      </c>
      <c r="F6887" t="s">
        <v>19774</v>
      </c>
      <c r="G6887" t="s">
        <v>226</v>
      </c>
      <c r="H6887" t="s">
        <v>135</v>
      </c>
      <c r="I6887" t="s">
        <v>136</v>
      </c>
      <c r="J6887" t="s">
        <v>137</v>
      </c>
      <c r="K6887" t="s">
        <v>162</v>
      </c>
      <c r="L6887" t="s">
        <v>19775</v>
      </c>
      <c r="M6887" t="s">
        <v>19776</v>
      </c>
      <c r="N6887">
        <v>0.38861111100000001</v>
      </c>
      <c r="O6887">
        <v>0</v>
      </c>
      <c r="P6887">
        <v>388</v>
      </c>
      <c r="Q6887">
        <v>0</v>
      </c>
      <c r="R6887">
        <v>0</v>
      </c>
      <c r="S6887">
        <v>0</v>
      </c>
      <c r="T6887">
        <v>37</v>
      </c>
      <c r="U6887">
        <v>0</v>
      </c>
      <c r="V6887">
        <v>0</v>
      </c>
      <c r="W6887">
        <v>0</v>
      </c>
      <c r="X6887">
        <v>34.501540219751696</v>
      </c>
      <c r="Y6887">
        <v>0</v>
      </c>
      <c r="Z6887">
        <v>0</v>
      </c>
      <c r="AA6887">
        <v>0</v>
      </c>
      <c r="AB6887">
        <v>16.793228659575838</v>
      </c>
      <c r="AC6887">
        <v>0</v>
      </c>
      <c r="AD6887">
        <v>0</v>
      </c>
      <c r="AE6887">
        <v>51.294768879327535</v>
      </c>
    </row>
    <row r="6888" spans="1:31" x14ac:dyDescent="0.3">
      <c r="A6888">
        <v>2453547</v>
      </c>
      <c r="B6888">
        <v>1</v>
      </c>
      <c r="C6888" t="s">
        <v>80</v>
      </c>
      <c r="D6888" t="s">
        <v>90</v>
      </c>
      <c r="E6888" t="s">
        <v>159</v>
      </c>
      <c r="F6888" t="s">
        <v>6934</v>
      </c>
      <c r="G6888" t="s">
        <v>310</v>
      </c>
      <c r="H6888" t="s">
        <v>144</v>
      </c>
      <c r="I6888" t="s">
        <v>136</v>
      </c>
      <c r="J6888" t="s">
        <v>137</v>
      </c>
      <c r="K6888" t="s">
        <v>138</v>
      </c>
      <c r="L6888" t="s">
        <v>19777</v>
      </c>
      <c r="M6888" t="s">
        <v>19778</v>
      </c>
      <c r="N6888">
        <v>1.0522222219999999</v>
      </c>
      <c r="O6888">
        <v>0</v>
      </c>
      <c r="P6888">
        <v>211</v>
      </c>
      <c r="Q6888">
        <v>0</v>
      </c>
      <c r="R6888">
        <v>0</v>
      </c>
      <c r="S6888">
        <v>0</v>
      </c>
      <c r="T6888">
        <v>16</v>
      </c>
      <c r="U6888">
        <v>0</v>
      </c>
      <c r="V6888">
        <v>0</v>
      </c>
      <c r="W6888">
        <v>0</v>
      </c>
      <c r="X6888">
        <v>105.30426328462597</v>
      </c>
      <c r="Y6888">
        <v>0</v>
      </c>
      <c r="Z6888">
        <v>0</v>
      </c>
      <c r="AA6888">
        <v>0</v>
      </c>
      <c r="AB6888">
        <v>12.207845657022109</v>
      </c>
      <c r="AC6888">
        <v>0</v>
      </c>
      <c r="AD6888">
        <v>0</v>
      </c>
      <c r="AE6888">
        <v>117.51210894164808</v>
      </c>
    </row>
    <row r="6889" spans="1:31" x14ac:dyDescent="0.3">
      <c r="A6889">
        <v>2453548</v>
      </c>
      <c r="B6889">
        <v>1</v>
      </c>
      <c r="C6889" t="s">
        <v>80</v>
      </c>
      <c r="D6889" t="s">
        <v>101</v>
      </c>
      <c r="E6889" t="s">
        <v>141</v>
      </c>
      <c r="F6889" t="s">
        <v>6335</v>
      </c>
      <c r="G6889" t="s">
        <v>143</v>
      </c>
      <c r="H6889" t="s">
        <v>144</v>
      </c>
      <c r="I6889" t="s">
        <v>136</v>
      </c>
      <c r="J6889" t="s">
        <v>137</v>
      </c>
      <c r="K6889" t="s">
        <v>138</v>
      </c>
      <c r="L6889" t="s">
        <v>19779</v>
      </c>
      <c r="M6889" t="s">
        <v>19780</v>
      </c>
      <c r="N6889">
        <v>0.64416666600000005</v>
      </c>
      <c r="O6889">
        <v>0</v>
      </c>
      <c r="P6889">
        <v>112</v>
      </c>
      <c r="Q6889">
        <v>0</v>
      </c>
      <c r="R6889">
        <v>0</v>
      </c>
      <c r="S6889">
        <v>0</v>
      </c>
      <c r="T6889">
        <v>6</v>
      </c>
      <c r="U6889">
        <v>0</v>
      </c>
      <c r="V6889">
        <v>0</v>
      </c>
      <c r="W6889">
        <v>0</v>
      </c>
      <c r="X6889">
        <v>15.495678032460342</v>
      </c>
      <c r="Y6889">
        <v>0</v>
      </c>
      <c r="Z6889">
        <v>0</v>
      </c>
      <c r="AA6889">
        <v>0</v>
      </c>
      <c r="AB6889">
        <v>1.5317253840749439</v>
      </c>
      <c r="AC6889">
        <v>0</v>
      </c>
      <c r="AD6889">
        <v>0</v>
      </c>
      <c r="AE6889">
        <v>17.027403416535286</v>
      </c>
    </row>
    <row r="6890" spans="1:31" x14ac:dyDescent="0.3">
      <c r="A6890">
        <v>2453551</v>
      </c>
      <c r="B6890">
        <v>1</v>
      </c>
      <c r="C6890" t="s">
        <v>80</v>
      </c>
      <c r="D6890" t="s">
        <v>100</v>
      </c>
      <c r="E6890" t="s">
        <v>169</v>
      </c>
      <c r="F6890" t="s">
        <v>19781</v>
      </c>
      <c r="G6890" t="s">
        <v>149</v>
      </c>
      <c r="H6890" t="s">
        <v>135</v>
      </c>
      <c r="I6890" t="s">
        <v>136</v>
      </c>
      <c r="J6890" t="s">
        <v>137</v>
      </c>
      <c r="K6890" t="s">
        <v>138</v>
      </c>
      <c r="L6890" t="s">
        <v>19782</v>
      </c>
      <c r="M6890" t="s">
        <v>19783</v>
      </c>
      <c r="N6890">
        <v>1.0774999999999999</v>
      </c>
      <c r="O6890">
        <v>0</v>
      </c>
      <c r="P6890">
        <v>0</v>
      </c>
      <c r="Q6890">
        <v>15</v>
      </c>
      <c r="R6890">
        <v>15</v>
      </c>
      <c r="S6890">
        <v>2</v>
      </c>
      <c r="T6890">
        <v>2</v>
      </c>
      <c r="U6890">
        <v>0</v>
      </c>
      <c r="V6890">
        <v>0</v>
      </c>
      <c r="W6890">
        <v>0</v>
      </c>
      <c r="X6890">
        <v>0</v>
      </c>
      <c r="Y6890">
        <v>0.27560990755723053</v>
      </c>
      <c r="Z6890">
        <v>21.637281568084475</v>
      </c>
      <c r="AA6890">
        <v>0.95708475112845948</v>
      </c>
      <c r="AB6890">
        <v>2.9202248720530677</v>
      </c>
      <c r="AC6890">
        <v>0</v>
      </c>
      <c r="AD6890">
        <v>0</v>
      </c>
      <c r="AE6890">
        <v>25.790201098823236</v>
      </c>
    </row>
    <row r="6891" spans="1:31" x14ac:dyDescent="0.3">
      <c r="A6891">
        <v>2453552</v>
      </c>
      <c r="B6891">
        <v>1</v>
      </c>
      <c r="C6891" t="s">
        <v>80</v>
      </c>
      <c r="D6891" t="s">
        <v>100</v>
      </c>
      <c r="E6891" t="s">
        <v>141</v>
      </c>
      <c r="F6891" t="s">
        <v>19784</v>
      </c>
      <c r="G6891" t="s">
        <v>156</v>
      </c>
      <c r="H6891" t="s">
        <v>144</v>
      </c>
      <c r="I6891" t="s">
        <v>136</v>
      </c>
      <c r="J6891" t="s">
        <v>137</v>
      </c>
      <c r="K6891" t="s">
        <v>138</v>
      </c>
      <c r="L6891" t="s">
        <v>19785</v>
      </c>
      <c r="M6891" t="s">
        <v>19786</v>
      </c>
      <c r="N6891">
        <v>1.602222222</v>
      </c>
      <c r="O6891">
        <v>0</v>
      </c>
      <c r="P6891">
        <v>16</v>
      </c>
      <c r="Q6891">
        <v>0</v>
      </c>
      <c r="R6891">
        <v>5</v>
      </c>
      <c r="S6891">
        <v>0</v>
      </c>
      <c r="T6891">
        <v>4</v>
      </c>
      <c r="U6891">
        <v>0</v>
      </c>
      <c r="V6891">
        <v>0</v>
      </c>
      <c r="W6891">
        <v>0</v>
      </c>
      <c r="X6891">
        <v>16.510632436180909</v>
      </c>
      <c r="Y6891">
        <v>0</v>
      </c>
      <c r="Z6891">
        <v>6.207705391241733</v>
      </c>
      <c r="AA6891">
        <v>0</v>
      </c>
      <c r="AB6891">
        <v>0.69212116034888083</v>
      </c>
      <c r="AC6891">
        <v>0</v>
      </c>
      <c r="AD6891">
        <v>0</v>
      </c>
      <c r="AE6891">
        <v>23.410458987771523</v>
      </c>
    </row>
    <row r="6892" spans="1:31" x14ac:dyDescent="0.3">
      <c r="A6892">
        <v>2453555</v>
      </c>
      <c r="B6892">
        <v>1</v>
      </c>
      <c r="C6892" t="s">
        <v>80</v>
      </c>
      <c r="D6892" t="s">
        <v>85</v>
      </c>
      <c r="E6892" t="s">
        <v>284</v>
      </c>
      <c r="F6892" t="s">
        <v>19787</v>
      </c>
      <c r="G6892" t="s">
        <v>226</v>
      </c>
      <c r="H6892" t="s">
        <v>135</v>
      </c>
      <c r="I6892" t="s">
        <v>136</v>
      </c>
      <c r="J6892" t="s">
        <v>137</v>
      </c>
      <c r="K6892" t="s">
        <v>162</v>
      </c>
      <c r="L6892" t="s">
        <v>19788</v>
      </c>
      <c r="M6892" t="s">
        <v>19789</v>
      </c>
      <c r="N6892">
        <v>1.325</v>
      </c>
      <c r="O6892">
        <v>0</v>
      </c>
      <c r="P6892">
        <v>0</v>
      </c>
      <c r="Q6892">
        <v>0</v>
      </c>
      <c r="R6892">
        <v>0</v>
      </c>
      <c r="S6892">
        <v>2</v>
      </c>
      <c r="T6892">
        <v>0</v>
      </c>
      <c r="U6892">
        <v>0</v>
      </c>
      <c r="V6892">
        <v>0</v>
      </c>
      <c r="W6892">
        <v>0</v>
      </c>
      <c r="X6892">
        <v>0</v>
      </c>
      <c r="Y6892">
        <v>0</v>
      </c>
      <c r="Z6892">
        <v>0</v>
      </c>
      <c r="AA6892">
        <v>2038.2444836871891</v>
      </c>
      <c r="AB6892">
        <v>0</v>
      </c>
      <c r="AC6892">
        <v>0</v>
      </c>
      <c r="AD6892">
        <v>0</v>
      </c>
      <c r="AE6892">
        <v>2038.2444836871891</v>
      </c>
    </row>
    <row r="6893" spans="1:31" x14ac:dyDescent="0.3">
      <c r="A6893">
        <v>2453556</v>
      </c>
      <c r="B6893">
        <v>1</v>
      </c>
      <c r="C6893" t="s">
        <v>81</v>
      </c>
      <c r="D6893" t="s">
        <v>120</v>
      </c>
      <c r="E6893" t="s">
        <v>132</v>
      </c>
      <c r="F6893" t="s">
        <v>19790</v>
      </c>
      <c r="G6893" t="s">
        <v>226</v>
      </c>
      <c r="H6893" t="s">
        <v>135</v>
      </c>
      <c r="I6893" t="s">
        <v>136</v>
      </c>
      <c r="J6893" t="s">
        <v>137</v>
      </c>
      <c r="K6893" t="s">
        <v>162</v>
      </c>
      <c r="L6893" t="s">
        <v>19791</v>
      </c>
      <c r="M6893" t="s">
        <v>19792</v>
      </c>
      <c r="N6893">
        <v>0.84555555500000001</v>
      </c>
      <c r="O6893">
        <v>4</v>
      </c>
      <c r="P6893">
        <v>479</v>
      </c>
      <c r="Q6893">
        <v>30</v>
      </c>
      <c r="R6893">
        <v>47</v>
      </c>
      <c r="S6893">
        <v>5</v>
      </c>
      <c r="T6893">
        <v>36</v>
      </c>
      <c r="U6893">
        <v>1</v>
      </c>
      <c r="V6893">
        <v>0</v>
      </c>
      <c r="W6893">
        <v>0.67060137406461007</v>
      </c>
      <c r="X6893">
        <v>56.220776312343453</v>
      </c>
      <c r="Y6893">
        <v>5.568111443621869</v>
      </c>
      <c r="Z6893">
        <v>6.6744145728342898</v>
      </c>
      <c r="AA6893">
        <v>38.418906432426866</v>
      </c>
      <c r="AB6893">
        <v>14.200447770942223</v>
      </c>
      <c r="AC6893">
        <v>138.47806181777935</v>
      </c>
      <c r="AD6893">
        <v>0</v>
      </c>
      <c r="AE6893">
        <v>260.23131972401268</v>
      </c>
    </row>
    <row r="6894" spans="1:31" x14ac:dyDescent="0.3">
      <c r="A6894">
        <v>2453559</v>
      </c>
      <c r="B6894">
        <v>1</v>
      </c>
      <c r="C6894" t="s">
        <v>80</v>
      </c>
      <c r="D6894" t="s">
        <v>83</v>
      </c>
      <c r="E6894" t="s">
        <v>147</v>
      </c>
      <c r="F6894" t="s">
        <v>19793</v>
      </c>
      <c r="G6894" t="s">
        <v>149</v>
      </c>
      <c r="H6894" t="s">
        <v>135</v>
      </c>
      <c r="I6894" t="s">
        <v>136</v>
      </c>
      <c r="J6894" t="s">
        <v>137</v>
      </c>
      <c r="K6894" t="s">
        <v>138</v>
      </c>
      <c r="L6894" t="s">
        <v>19794</v>
      </c>
      <c r="M6894" t="s">
        <v>19795</v>
      </c>
      <c r="N6894">
        <v>0.29888888800000002</v>
      </c>
      <c r="O6894">
        <v>0</v>
      </c>
      <c r="P6894">
        <v>3148</v>
      </c>
      <c r="Q6894">
        <v>0</v>
      </c>
      <c r="R6894">
        <v>2</v>
      </c>
      <c r="S6894">
        <v>2</v>
      </c>
      <c r="T6894">
        <v>392</v>
      </c>
      <c r="U6894">
        <v>1</v>
      </c>
      <c r="V6894">
        <v>10</v>
      </c>
      <c r="W6894">
        <v>0</v>
      </c>
      <c r="X6894">
        <v>259.551059413872</v>
      </c>
      <c r="Y6894">
        <v>0</v>
      </c>
      <c r="Z6894">
        <v>0.82594765088952971</v>
      </c>
      <c r="AA6894">
        <v>12.479030984892308</v>
      </c>
      <c r="AB6894">
        <v>144.37963023243313</v>
      </c>
      <c r="AC6894">
        <v>12.847838079163747</v>
      </c>
      <c r="AD6894">
        <v>133.24611063690486</v>
      </c>
      <c r="AE6894">
        <v>563.32961699815564</v>
      </c>
    </row>
    <row r="6895" spans="1:31" x14ac:dyDescent="0.3">
      <c r="A6895">
        <v>2453560</v>
      </c>
      <c r="B6895">
        <v>1</v>
      </c>
      <c r="C6895" t="s">
        <v>80</v>
      </c>
      <c r="D6895" t="s">
        <v>98</v>
      </c>
      <c r="E6895" t="s">
        <v>173</v>
      </c>
      <c r="F6895" t="s">
        <v>19796</v>
      </c>
      <c r="G6895" t="s">
        <v>175</v>
      </c>
      <c r="H6895" t="s">
        <v>144</v>
      </c>
      <c r="I6895" t="s">
        <v>136</v>
      </c>
      <c r="J6895" t="s">
        <v>137</v>
      </c>
      <c r="K6895" t="s">
        <v>138</v>
      </c>
      <c r="L6895" t="s">
        <v>19797</v>
      </c>
      <c r="M6895" t="s">
        <v>19798</v>
      </c>
      <c r="N6895">
        <v>5.9347222220000004</v>
      </c>
      <c r="O6895">
        <v>0</v>
      </c>
      <c r="P6895">
        <v>0</v>
      </c>
      <c r="Q6895">
        <v>0</v>
      </c>
      <c r="R6895">
        <v>0</v>
      </c>
      <c r="S6895">
        <v>0</v>
      </c>
      <c r="T6895">
        <v>1</v>
      </c>
      <c r="U6895">
        <v>0</v>
      </c>
      <c r="V6895">
        <v>0</v>
      </c>
      <c r="W6895">
        <v>0</v>
      </c>
      <c r="X6895">
        <v>0</v>
      </c>
      <c r="Y6895">
        <v>0</v>
      </c>
      <c r="Z6895">
        <v>0</v>
      </c>
      <c r="AA6895">
        <v>0</v>
      </c>
      <c r="AB6895">
        <v>26.438446741973959</v>
      </c>
      <c r="AC6895">
        <v>0</v>
      </c>
      <c r="AD6895">
        <v>0</v>
      </c>
      <c r="AE6895">
        <v>26.438446741973959</v>
      </c>
    </row>
    <row r="6896" spans="1:31" x14ac:dyDescent="0.3">
      <c r="A6896">
        <v>2453561</v>
      </c>
      <c r="B6896">
        <v>1</v>
      </c>
      <c r="C6896" t="s">
        <v>81</v>
      </c>
      <c r="D6896" t="s">
        <v>117</v>
      </c>
      <c r="E6896" t="s">
        <v>147</v>
      </c>
      <c r="F6896" t="s">
        <v>19799</v>
      </c>
      <c r="G6896" t="s">
        <v>226</v>
      </c>
      <c r="H6896" t="s">
        <v>135</v>
      </c>
      <c r="I6896" t="s">
        <v>136</v>
      </c>
      <c r="J6896" t="s">
        <v>137</v>
      </c>
      <c r="K6896" t="s">
        <v>162</v>
      </c>
      <c r="L6896" t="s">
        <v>19800</v>
      </c>
      <c r="M6896" t="s">
        <v>19801</v>
      </c>
      <c r="N6896">
        <v>0.35166666600000002</v>
      </c>
      <c r="O6896">
        <v>0</v>
      </c>
      <c r="P6896">
        <v>0</v>
      </c>
      <c r="Q6896">
        <v>0</v>
      </c>
      <c r="R6896">
        <v>0</v>
      </c>
      <c r="S6896">
        <v>0</v>
      </c>
      <c r="T6896">
        <v>76</v>
      </c>
      <c r="U6896">
        <v>0</v>
      </c>
      <c r="V6896">
        <v>0</v>
      </c>
      <c r="W6896">
        <v>0</v>
      </c>
      <c r="X6896">
        <v>0</v>
      </c>
      <c r="Y6896">
        <v>0</v>
      </c>
      <c r="Z6896">
        <v>0</v>
      </c>
      <c r="AA6896">
        <v>0</v>
      </c>
      <c r="AB6896">
        <v>12.180684747009892</v>
      </c>
      <c r="AC6896">
        <v>0</v>
      </c>
      <c r="AD6896">
        <v>0</v>
      </c>
      <c r="AE6896">
        <v>12.180684747009892</v>
      </c>
    </row>
    <row r="6897" spans="1:31" x14ac:dyDescent="0.3">
      <c r="A6897">
        <v>2453566</v>
      </c>
      <c r="B6897">
        <v>1</v>
      </c>
      <c r="C6897" t="s">
        <v>80</v>
      </c>
      <c r="D6897" t="s">
        <v>83</v>
      </c>
      <c r="E6897" t="s">
        <v>147</v>
      </c>
      <c r="F6897" t="s">
        <v>19802</v>
      </c>
      <c r="G6897" t="s">
        <v>149</v>
      </c>
      <c r="H6897" t="s">
        <v>135</v>
      </c>
      <c r="I6897" t="s">
        <v>136</v>
      </c>
      <c r="J6897" t="s">
        <v>137</v>
      </c>
      <c r="K6897" t="s">
        <v>138</v>
      </c>
      <c r="L6897" t="s">
        <v>19803</v>
      </c>
      <c r="M6897" t="s">
        <v>19804</v>
      </c>
      <c r="N6897">
        <v>0.18194444400000001</v>
      </c>
      <c r="O6897">
        <v>0</v>
      </c>
      <c r="P6897">
        <v>414</v>
      </c>
      <c r="Q6897">
        <v>1</v>
      </c>
      <c r="R6897">
        <v>1</v>
      </c>
      <c r="S6897">
        <v>11</v>
      </c>
      <c r="T6897">
        <v>1201</v>
      </c>
      <c r="U6897">
        <v>7</v>
      </c>
      <c r="V6897">
        <v>51</v>
      </c>
      <c r="W6897">
        <v>0</v>
      </c>
      <c r="X6897">
        <v>18.818241186510491</v>
      </c>
      <c r="Y6897">
        <v>29.944425314078661</v>
      </c>
      <c r="Z6897">
        <v>2.906139308239733E-2</v>
      </c>
      <c r="AA6897">
        <v>22.601324226572039</v>
      </c>
      <c r="AB6897">
        <v>294.58387419735129</v>
      </c>
      <c r="AC6897">
        <v>68.919925058778048</v>
      </c>
      <c r="AD6897">
        <v>537.0306250704117</v>
      </c>
      <c r="AE6897">
        <v>971.92747644678468</v>
      </c>
    </row>
    <row r="6898" spans="1:31" x14ac:dyDescent="0.3">
      <c r="A6898">
        <v>2453573</v>
      </c>
      <c r="B6898">
        <v>1</v>
      </c>
      <c r="C6898" t="s">
        <v>80</v>
      </c>
      <c r="D6898" t="s">
        <v>97</v>
      </c>
      <c r="E6898" t="s">
        <v>173</v>
      </c>
      <c r="F6898" t="s">
        <v>19805</v>
      </c>
      <c r="G6898" t="s">
        <v>461</v>
      </c>
      <c r="H6898" t="s">
        <v>144</v>
      </c>
      <c r="I6898" t="s">
        <v>136</v>
      </c>
      <c r="J6898" t="s">
        <v>137</v>
      </c>
      <c r="K6898" t="s">
        <v>138</v>
      </c>
      <c r="L6898" t="s">
        <v>19806</v>
      </c>
      <c r="M6898" t="s">
        <v>19807</v>
      </c>
      <c r="N6898">
        <v>1.3225</v>
      </c>
      <c r="O6898">
        <v>0</v>
      </c>
      <c r="P6898">
        <v>3</v>
      </c>
      <c r="Q6898">
        <v>0</v>
      </c>
      <c r="R6898">
        <v>0</v>
      </c>
      <c r="S6898">
        <v>0</v>
      </c>
      <c r="T6898">
        <v>0</v>
      </c>
      <c r="U6898">
        <v>0</v>
      </c>
      <c r="V6898">
        <v>0</v>
      </c>
      <c r="W6898">
        <v>0</v>
      </c>
      <c r="X6898">
        <v>2.0514228413120432</v>
      </c>
      <c r="Y6898">
        <v>0</v>
      </c>
      <c r="Z6898">
        <v>0</v>
      </c>
      <c r="AA6898">
        <v>0</v>
      </c>
      <c r="AB6898">
        <v>0</v>
      </c>
      <c r="AC6898">
        <v>0</v>
      </c>
      <c r="AD6898">
        <v>0</v>
      </c>
      <c r="AE6898">
        <v>2.0514228413120432</v>
      </c>
    </row>
    <row r="6899" spans="1:31" x14ac:dyDescent="0.3">
      <c r="A6899">
        <v>2453577</v>
      </c>
      <c r="B6899">
        <v>1</v>
      </c>
      <c r="C6899" t="s">
        <v>81</v>
      </c>
      <c r="D6899" t="s">
        <v>117</v>
      </c>
      <c r="E6899" t="s">
        <v>132</v>
      </c>
      <c r="F6899" t="s">
        <v>19808</v>
      </c>
      <c r="G6899" t="s">
        <v>381</v>
      </c>
      <c r="H6899" t="s">
        <v>135</v>
      </c>
      <c r="I6899" t="s">
        <v>136</v>
      </c>
      <c r="J6899" t="s">
        <v>137</v>
      </c>
      <c r="K6899" t="s">
        <v>162</v>
      </c>
      <c r="L6899" t="s">
        <v>19809</v>
      </c>
      <c r="M6899" t="s">
        <v>19810</v>
      </c>
      <c r="N6899">
        <v>0.28027777700000001</v>
      </c>
      <c r="O6899">
        <v>0</v>
      </c>
      <c r="P6899">
        <v>126</v>
      </c>
      <c r="Q6899">
        <v>0</v>
      </c>
      <c r="R6899">
        <v>0</v>
      </c>
      <c r="S6899">
        <v>0</v>
      </c>
      <c r="T6899">
        <v>37</v>
      </c>
      <c r="U6899">
        <v>0</v>
      </c>
      <c r="V6899">
        <v>0</v>
      </c>
      <c r="W6899">
        <v>0</v>
      </c>
      <c r="X6899">
        <v>8.8972224292143753</v>
      </c>
      <c r="Y6899">
        <v>0</v>
      </c>
      <c r="Z6899">
        <v>0</v>
      </c>
      <c r="AA6899">
        <v>0</v>
      </c>
      <c r="AB6899">
        <v>17.106845851589274</v>
      </c>
      <c r="AC6899">
        <v>0</v>
      </c>
      <c r="AD6899">
        <v>0</v>
      </c>
      <c r="AE6899">
        <v>26.004068280803651</v>
      </c>
    </row>
    <row r="6900" spans="1:31" x14ac:dyDescent="0.3">
      <c r="A6900">
        <v>2453580</v>
      </c>
      <c r="B6900">
        <v>1</v>
      </c>
      <c r="C6900" t="s">
        <v>80</v>
      </c>
      <c r="D6900" t="s">
        <v>107</v>
      </c>
      <c r="E6900" t="s">
        <v>141</v>
      </c>
      <c r="F6900" t="s">
        <v>5111</v>
      </c>
      <c r="G6900" t="s">
        <v>143</v>
      </c>
      <c r="H6900" t="s">
        <v>144</v>
      </c>
      <c r="I6900" t="s">
        <v>136</v>
      </c>
      <c r="J6900" t="s">
        <v>137</v>
      </c>
      <c r="K6900" t="s">
        <v>138</v>
      </c>
      <c r="L6900" t="s">
        <v>19811</v>
      </c>
      <c r="M6900" t="s">
        <v>19812</v>
      </c>
      <c r="N6900">
        <v>0.67583333300000004</v>
      </c>
      <c r="O6900">
        <v>0</v>
      </c>
      <c r="P6900">
        <v>110</v>
      </c>
      <c r="Q6900">
        <v>0</v>
      </c>
      <c r="R6900">
        <v>0</v>
      </c>
      <c r="S6900">
        <v>0</v>
      </c>
      <c r="T6900">
        <v>12</v>
      </c>
      <c r="U6900">
        <v>0</v>
      </c>
      <c r="V6900">
        <v>0</v>
      </c>
      <c r="W6900">
        <v>0</v>
      </c>
      <c r="X6900">
        <v>11.93929967991942</v>
      </c>
      <c r="Y6900">
        <v>0</v>
      </c>
      <c r="Z6900">
        <v>0</v>
      </c>
      <c r="AA6900">
        <v>0</v>
      </c>
      <c r="AB6900">
        <v>7.1676633684414428</v>
      </c>
      <c r="AC6900">
        <v>0</v>
      </c>
      <c r="AD6900">
        <v>0</v>
      </c>
      <c r="AE6900">
        <v>19.106963048360864</v>
      </c>
    </row>
    <row r="6901" spans="1:31" x14ac:dyDescent="0.3">
      <c r="A6901">
        <v>2453581</v>
      </c>
      <c r="B6901">
        <v>1</v>
      </c>
      <c r="C6901" t="s">
        <v>81</v>
      </c>
      <c r="D6901" t="s">
        <v>116</v>
      </c>
      <c r="E6901" t="s">
        <v>169</v>
      </c>
      <c r="F6901" t="s">
        <v>19813</v>
      </c>
      <c r="G6901" t="s">
        <v>149</v>
      </c>
      <c r="H6901" t="s">
        <v>135</v>
      </c>
      <c r="I6901" t="s">
        <v>136</v>
      </c>
      <c r="J6901" t="s">
        <v>137</v>
      </c>
      <c r="K6901" t="s">
        <v>138</v>
      </c>
      <c r="L6901" t="s">
        <v>19814</v>
      </c>
      <c r="M6901" t="s">
        <v>19815</v>
      </c>
      <c r="N6901">
        <v>8.3333332999999996E-2</v>
      </c>
      <c r="O6901">
        <v>2</v>
      </c>
      <c r="P6901">
        <v>432</v>
      </c>
      <c r="Q6901">
        <v>19</v>
      </c>
      <c r="R6901">
        <v>23</v>
      </c>
      <c r="S6901">
        <v>17</v>
      </c>
      <c r="T6901">
        <v>28</v>
      </c>
      <c r="U6901">
        <v>1</v>
      </c>
      <c r="V6901">
        <v>0</v>
      </c>
      <c r="W6901">
        <v>2.9379964762593337E-2</v>
      </c>
      <c r="X6901">
        <v>5.7969561188906029</v>
      </c>
      <c r="Y6901">
        <v>0.55403726323174318</v>
      </c>
      <c r="Z6901">
        <v>0.10670992011870981</v>
      </c>
      <c r="AA6901">
        <v>15.661784079459183</v>
      </c>
      <c r="AB6901">
        <v>0.79835965948490639</v>
      </c>
      <c r="AC6901">
        <v>0.16877594837338192</v>
      </c>
      <c r="AD6901">
        <v>0</v>
      </c>
      <c r="AE6901">
        <v>23.116002954321122</v>
      </c>
    </row>
    <row r="6902" spans="1:31" x14ac:dyDescent="0.3">
      <c r="A6902">
        <v>2453583</v>
      </c>
      <c r="B6902">
        <v>1</v>
      </c>
      <c r="C6902" t="s">
        <v>81</v>
      </c>
      <c r="D6902" t="s">
        <v>128</v>
      </c>
      <c r="E6902" t="s">
        <v>173</v>
      </c>
      <c r="F6902" t="s">
        <v>19816</v>
      </c>
      <c r="G6902" t="s">
        <v>179</v>
      </c>
      <c r="H6902" t="s">
        <v>144</v>
      </c>
      <c r="I6902" t="s">
        <v>136</v>
      </c>
      <c r="J6902" t="s">
        <v>137</v>
      </c>
      <c r="K6902" t="s">
        <v>138</v>
      </c>
      <c r="L6902" t="s">
        <v>19817</v>
      </c>
      <c r="M6902" t="s">
        <v>19818</v>
      </c>
      <c r="N6902">
        <v>1.290277777</v>
      </c>
      <c r="O6902">
        <v>0</v>
      </c>
      <c r="P6902">
        <v>3</v>
      </c>
      <c r="Q6902">
        <v>0</v>
      </c>
      <c r="R6902">
        <v>0</v>
      </c>
      <c r="S6902">
        <v>0</v>
      </c>
      <c r="T6902">
        <v>0</v>
      </c>
      <c r="U6902">
        <v>0</v>
      </c>
      <c r="V6902">
        <v>0</v>
      </c>
      <c r="W6902">
        <v>0</v>
      </c>
      <c r="X6902">
        <v>1.5979269077009355</v>
      </c>
      <c r="Y6902">
        <v>0</v>
      </c>
      <c r="Z6902">
        <v>0</v>
      </c>
      <c r="AA6902">
        <v>0</v>
      </c>
      <c r="AB6902">
        <v>0</v>
      </c>
      <c r="AC6902">
        <v>0</v>
      </c>
      <c r="AD6902">
        <v>0</v>
      </c>
      <c r="AE6902">
        <v>1.5979269077009355</v>
      </c>
    </row>
    <row r="6903" spans="1:31" x14ac:dyDescent="0.3">
      <c r="A6903">
        <v>2453584</v>
      </c>
      <c r="B6903">
        <v>1</v>
      </c>
      <c r="C6903" t="s">
        <v>80</v>
      </c>
      <c r="D6903" t="s">
        <v>110</v>
      </c>
      <c r="E6903" t="s">
        <v>173</v>
      </c>
      <c r="F6903" t="s">
        <v>5432</v>
      </c>
      <c r="G6903" t="s">
        <v>175</v>
      </c>
      <c r="H6903" t="s">
        <v>144</v>
      </c>
      <c r="I6903" t="s">
        <v>136</v>
      </c>
      <c r="J6903" t="s">
        <v>137</v>
      </c>
      <c r="K6903" t="s">
        <v>138</v>
      </c>
      <c r="L6903" t="s">
        <v>19819</v>
      </c>
      <c r="M6903" t="s">
        <v>19820</v>
      </c>
      <c r="N6903">
        <v>3.400555555</v>
      </c>
      <c r="O6903">
        <v>0</v>
      </c>
      <c r="P6903">
        <v>1</v>
      </c>
      <c r="Q6903">
        <v>0</v>
      </c>
      <c r="R6903">
        <v>0</v>
      </c>
      <c r="S6903">
        <v>0</v>
      </c>
      <c r="T6903">
        <v>0</v>
      </c>
      <c r="U6903">
        <v>0</v>
      </c>
      <c r="V6903">
        <v>0</v>
      </c>
      <c r="W6903">
        <v>0</v>
      </c>
      <c r="X6903">
        <v>2.1911643658214817</v>
      </c>
      <c r="Y6903">
        <v>0</v>
      </c>
      <c r="Z6903">
        <v>0</v>
      </c>
      <c r="AA6903">
        <v>0</v>
      </c>
      <c r="AB6903">
        <v>0</v>
      </c>
      <c r="AC6903">
        <v>0</v>
      </c>
      <c r="AD6903">
        <v>0</v>
      </c>
      <c r="AE6903">
        <v>2.1911643658214817</v>
      </c>
    </row>
    <row r="6904" spans="1:31" x14ac:dyDescent="0.3">
      <c r="A6904">
        <v>2453585</v>
      </c>
      <c r="B6904">
        <v>1</v>
      </c>
      <c r="C6904" t="s">
        <v>80</v>
      </c>
      <c r="D6904" t="s">
        <v>83</v>
      </c>
      <c r="E6904" t="s">
        <v>141</v>
      </c>
      <c r="F6904" t="s">
        <v>19821</v>
      </c>
      <c r="G6904" t="s">
        <v>599</v>
      </c>
      <c r="H6904" t="s">
        <v>144</v>
      </c>
      <c r="I6904" t="s">
        <v>136</v>
      </c>
      <c r="J6904" t="s">
        <v>137</v>
      </c>
      <c r="K6904" t="s">
        <v>138</v>
      </c>
      <c r="L6904" t="s">
        <v>19822</v>
      </c>
      <c r="M6904" t="s">
        <v>19823</v>
      </c>
      <c r="N6904">
        <v>3.3975</v>
      </c>
      <c r="O6904">
        <v>0</v>
      </c>
      <c r="P6904">
        <v>1</v>
      </c>
      <c r="Q6904">
        <v>0</v>
      </c>
      <c r="R6904">
        <v>0</v>
      </c>
      <c r="S6904">
        <v>0</v>
      </c>
      <c r="T6904">
        <v>11</v>
      </c>
      <c r="U6904">
        <v>0</v>
      </c>
      <c r="V6904">
        <v>0</v>
      </c>
      <c r="W6904">
        <v>0</v>
      </c>
      <c r="X6904">
        <v>3.127867325717824</v>
      </c>
      <c r="Y6904">
        <v>0</v>
      </c>
      <c r="Z6904">
        <v>0</v>
      </c>
      <c r="AA6904">
        <v>0</v>
      </c>
      <c r="AB6904">
        <v>52.784952209897931</v>
      </c>
      <c r="AC6904">
        <v>0</v>
      </c>
      <c r="AD6904">
        <v>0</v>
      </c>
      <c r="AE6904">
        <v>55.912819535615753</v>
      </c>
    </row>
    <row r="6905" spans="1:31" x14ac:dyDescent="0.3">
      <c r="A6905">
        <v>2453586</v>
      </c>
      <c r="B6905">
        <v>1</v>
      </c>
      <c r="C6905" t="s">
        <v>80</v>
      </c>
      <c r="D6905" t="s">
        <v>83</v>
      </c>
      <c r="E6905" t="s">
        <v>159</v>
      </c>
      <c r="F6905" t="s">
        <v>19824</v>
      </c>
      <c r="G6905" t="s">
        <v>366</v>
      </c>
      <c r="H6905" t="s">
        <v>144</v>
      </c>
      <c r="I6905" t="s">
        <v>136</v>
      </c>
      <c r="J6905" t="s">
        <v>137</v>
      </c>
      <c r="K6905" t="s">
        <v>138</v>
      </c>
      <c r="L6905" t="s">
        <v>19825</v>
      </c>
      <c r="M6905" t="s">
        <v>19826</v>
      </c>
      <c r="N6905">
        <v>3.7794444440000001</v>
      </c>
      <c r="O6905">
        <v>0</v>
      </c>
      <c r="P6905">
        <v>3</v>
      </c>
      <c r="Q6905">
        <v>0</v>
      </c>
      <c r="R6905">
        <v>0</v>
      </c>
      <c r="S6905">
        <v>0</v>
      </c>
      <c r="T6905">
        <v>18</v>
      </c>
      <c r="U6905">
        <v>0</v>
      </c>
      <c r="V6905">
        <v>1</v>
      </c>
      <c r="W6905">
        <v>0</v>
      </c>
      <c r="X6905">
        <v>20.912796225186412</v>
      </c>
      <c r="Y6905">
        <v>0</v>
      </c>
      <c r="Z6905">
        <v>0</v>
      </c>
      <c r="AA6905">
        <v>0</v>
      </c>
      <c r="AB6905">
        <v>120.07682142521753</v>
      </c>
      <c r="AC6905">
        <v>0</v>
      </c>
      <c r="AD6905">
        <v>0</v>
      </c>
      <c r="AE6905">
        <v>140.98961765040394</v>
      </c>
    </row>
    <row r="6906" spans="1:31" x14ac:dyDescent="0.3">
      <c r="A6906">
        <v>2453588</v>
      </c>
      <c r="B6906">
        <v>1</v>
      </c>
      <c r="C6906" t="s">
        <v>80</v>
      </c>
      <c r="D6906" t="s">
        <v>93</v>
      </c>
      <c r="E6906" t="s">
        <v>173</v>
      </c>
      <c r="F6906" t="s">
        <v>19827</v>
      </c>
      <c r="G6906" t="s">
        <v>175</v>
      </c>
      <c r="H6906" t="s">
        <v>144</v>
      </c>
      <c r="I6906" t="s">
        <v>136</v>
      </c>
      <c r="J6906" t="s">
        <v>137</v>
      </c>
      <c r="K6906" t="s">
        <v>138</v>
      </c>
      <c r="L6906" t="s">
        <v>19828</v>
      </c>
      <c r="M6906" t="s">
        <v>19829</v>
      </c>
      <c r="N6906">
        <v>6.7544444439999998</v>
      </c>
      <c r="O6906">
        <v>0</v>
      </c>
      <c r="P6906">
        <v>2</v>
      </c>
      <c r="Q6906">
        <v>0</v>
      </c>
      <c r="R6906">
        <v>0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1.7152763485594431</v>
      </c>
      <c r="Y6906">
        <v>0</v>
      </c>
      <c r="Z6906">
        <v>0</v>
      </c>
      <c r="AA6906">
        <v>0</v>
      </c>
      <c r="AB6906">
        <v>0</v>
      </c>
      <c r="AC6906">
        <v>0</v>
      </c>
      <c r="AD6906">
        <v>0</v>
      </c>
      <c r="AE6906">
        <v>1.7152763485594431</v>
      </c>
    </row>
    <row r="6907" spans="1:31" x14ac:dyDescent="0.3">
      <c r="A6907">
        <v>2453590</v>
      </c>
      <c r="B6907">
        <v>1</v>
      </c>
      <c r="C6907" t="s">
        <v>80</v>
      </c>
      <c r="D6907" t="s">
        <v>88</v>
      </c>
      <c r="E6907" t="s">
        <v>182</v>
      </c>
      <c r="F6907" t="s">
        <v>19830</v>
      </c>
      <c r="G6907" t="s">
        <v>259</v>
      </c>
      <c r="H6907" t="s">
        <v>144</v>
      </c>
      <c r="I6907" t="s">
        <v>136</v>
      </c>
      <c r="J6907" t="s">
        <v>137</v>
      </c>
      <c r="K6907" t="s">
        <v>138</v>
      </c>
      <c r="L6907" t="s">
        <v>19831</v>
      </c>
      <c r="M6907" t="s">
        <v>19832</v>
      </c>
      <c r="N6907">
        <v>1.230555555</v>
      </c>
      <c r="O6907">
        <v>0</v>
      </c>
      <c r="P6907">
        <v>88</v>
      </c>
      <c r="Q6907">
        <v>0</v>
      </c>
      <c r="R6907">
        <v>0</v>
      </c>
      <c r="S6907">
        <v>0</v>
      </c>
      <c r="T6907">
        <v>1</v>
      </c>
      <c r="U6907">
        <v>0</v>
      </c>
      <c r="V6907">
        <v>0</v>
      </c>
      <c r="W6907">
        <v>0</v>
      </c>
      <c r="X6907">
        <v>31.280876220244565</v>
      </c>
      <c r="Y6907">
        <v>0</v>
      </c>
      <c r="Z6907">
        <v>0</v>
      </c>
      <c r="AA6907">
        <v>0</v>
      </c>
      <c r="AB6907">
        <v>2.5478569874496868</v>
      </c>
      <c r="AC6907">
        <v>0</v>
      </c>
      <c r="AD6907">
        <v>0</v>
      </c>
      <c r="AE6907">
        <v>33.828733207694249</v>
      </c>
    </row>
    <row r="6908" spans="1:31" x14ac:dyDescent="0.3">
      <c r="A6908">
        <v>2453605</v>
      </c>
      <c r="B6908">
        <v>1</v>
      </c>
      <c r="C6908" t="s">
        <v>80</v>
      </c>
      <c r="D6908" t="s">
        <v>110</v>
      </c>
      <c r="E6908" t="s">
        <v>173</v>
      </c>
      <c r="F6908" t="s">
        <v>19833</v>
      </c>
      <c r="G6908" t="s">
        <v>175</v>
      </c>
      <c r="H6908" t="s">
        <v>144</v>
      </c>
      <c r="I6908" t="s">
        <v>136</v>
      </c>
      <c r="J6908" t="s">
        <v>137</v>
      </c>
      <c r="K6908" t="s">
        <v>138</v>
      </c>
      <c r="L6908" t="s">
        <v>19756</v>
      </c>
      <c r="M6908" t="s">
        <v>19834</v>
      </c>
      <c r="N6908">
        <v>1.8272222220000001</v>
      </c>
      <c r="O6908">
        <v>0</v>
      </c>
      <c r="P6908">
        <v>4</v>
      </c>
      <c r="Q6908">
        <v>0</v>
      </c>
      <c r="R6908">
        <v>0</v>
      </c>
      <c r="S6908">
        <v>0</v>
      </c>
      <c r="T6908">
        <v>0</v>
      </c>
      <c r="U6908">
        <v>0</v>
      </c>
      <c r="V6908">
        <v>0</v>
      </c>
      <c r="W6908">
        <v>0</v>
      </c>
      <c r="X6908">
        <v>3.3434555483720745</v>
      </c>
      <c r="Y6908">
        <v>0</v>
      </c>
      <c r="Z6908">
        <v>0</v>
      </c>
      <c r="AA6908">
        <v>0</v>
      </c>
      <c r="AB6908">
        <v>0</v>
      </c>
      <c r="AC6908">
        <v>0</v>
      </c>
      <c r="AD6908">
        <v>0</v>
      </c>
      <c r="AE6908">
        <v>3.3434555483720745</v>
      </c>
    </row>
    <row r="6909" spans="1:31" x14ac:dyDescent="0.3">
      <c r="A6909">
        <v>2453608</v>
      </c>
      <c r="B6909">
        <v>1</v>
      </c>
      <c r="C6909" t="s">
        <v>80</v>
      </c>
      <c r="D6909" t="s">
        <v>105</v>
      </c>
      <c r="E6909" t="s">
        <v>132</v>
      </c>
      <c r="F6909" t="s">
        <v>19835</v>
      </c>
      <c r="G6909" t="s">
        <v>149</v>
      </c>
      <c r="H6909" t="s">
        <v>135</v>
      </c>
      <c r="I6909" t="s">
        <v>136</v>
      </c>
      <c r="J6909" t="s">
        <v>137</v>
      </c>
      <c r="K6909" t="s">
        <v>138</v>
      </c>
      <c r="L6909" t="s">
        <v>19836</v>
      </c>
      <c r="M6909" t="s">
        <v>19837</v>
      </c>
      <c r="N6909">
        <v>0.10611111099999999</v>
      </c>
      <c r="O6909">
        <v>1</v>
      </c>
      <c r="P6909">
        <v>1004</v>
      </c>
      <c r="Q6909">
        <v>4</v>
      </c>
      <c r="R6909">
        <v>117</v>
      </c>
      <c r="S6909">
        <v>18</v>
      </c>
      <c r="T6909">
        <v>100</v>
      </c>
      <c r="U6909">
        <v>3</v>
      </c>
      <c r="V6909">
        <v>0</v>
      </c>
      <c r="W6909">
        <v>6.3241952168782575E-2</v>
      </c>
      <c r="X6909">
        <v>26.288818815474993</v>
      </c>
      <c r="Y6909">
        <v>0.48828739272980559</v>
      </c>
      <c r="Z6909">
        <v>2.4474141615012273</v>
      </c>
      <c r="AA6909">
        <v>17.767758580835991</v>
      </c>
      <c r="AB6909">
        <v>8.5041273838155629</v>
      </c>
      <c r="AC6909">
        <v>58.14237885290941</v>
      </c>
      <c r="AD6909">
        <v>0</v>
      </c>
      <c r="AE6909">
        <v>113.70202713943577</v>
      </c>
    </row>
    <row r="6910" spans="1:31" x14ac:dyDescent="0.3">
      <c r="A6910">
        <v>2453610</v>
      </c>
      <c r="B6910">
        <v>1</v>
      </c>
      <c r="C6910" t="s">
        <v>81</v>
      </c>
      <c r="D6910" t="s">
        <v>123</v>
      </c>
      <c r="E6910" t="s">
        <v>169</v>
      </c>
      <c r="F6910" t="s">
        <v>19838</v>
      </c>
      <c r="G6910" t="s">
        <v>149</v>
      </c>
      <c r="H6910" t="s">
        <v>135</v>
      </c>
      <c r="I6910" t="s">
        <v>136</v>
      </c>
      <c r="J6910" t="s">
        <v>137</v>
      </c>
      <c r="K6910" t="s">
        <v>138</v>
      </c>
      <c r="L6910" t="s">
        <v>19839</v>
      </c>
      <c r="M6910" t="s">
        <v>19840</v>
      </c>
      <c r="N6910">
        <v>0.47972222199999998</v>
      </c>
      <c r="O6910">
        <v>5</v>
      </c>
      <c r="P6910">
        <v>1308</v>
      </c>
      <c r="Q6910">
        <v>128</v>
      </c>
      <c r="R6910">
        <v>150</v>
      </c>
      <c r="S6910">
        <v>17</v>
      </c>
      <c r="T6910">
        <v>190</v>
      </c>
      <c r="U6910">
        <v>0</v>
      </c>
      <c r="V6910">
        <v>1</v>
      </c>
      <c r="W6910">
        <v>0.35394932196369977</v>
      </c>
      <c r="X6910">
        <v>130.76127903043496</v>
      </c>
      <c r="Y6910">
        <v>18.903458079665928</v>
      </c>
      <c r="Z6910">
        <v>20.177986785073362</v>
      </c>
      <c r="AA6910">
        <v>17.662344779713017</v>
      </c>
      <c r="AB6910">
        <v>73.42258700019525</v>
      </c>
      <c r="AC6910">
        <v>0</v>
      </c>
      <c r="AD6910">
        <v>3.8210645500121738</v>
      </c>
      <c r="AE6910">
        <v>265.10266954705838</v>
      </c>
    </row>
    <row r="6911" spans="1:31" x14ac:dyDescent="0.3">
      <c r="A6911">
        <v>2453616</v>
      </c>
      <c r="B6911">
        <v>1</v>
      </c>
      <c r="C6911" t="s">
        <v>80</v>
      </c>
      <c r="D6911" t="s">
        <v>83</v>
      </c>
      <c r="E6911" t="s">
        <v>173</v>
      </c>
      <c r="F6911" t="s">
        <v>19841</v>
      </c>
      <c r="G6911" t="s">
        <v>219</v>
      </c>
      <c r="H6911" t="s">
        <v>144</v>
      </c>
      <c r="I6911" t="s">
        <v>136</v>
      </c>
      <c r="J6911" t="s">
        <v>3</v>
      </c>
      <c r="K6911" t="s">
        <v>138</v>
      </c>
      <c r="L6911" t="s">
        <v>19842</v>
      </c>
      <c r="M6911" t="s">
        <v>19843</v>
      </c>
      <c r="N6911">
        <v>1.6397222220000001</v>
      </c>
      <c r="O6911">
        <v>0</v>
      </c>
      <c r="P6911">
        <v>7</v>
      </c>
      <c r="Q6911">
        <v>0</v>
      </c>
      <c r="R6911">
        <v>0</v>
      </c>
      <c r="S6911">
        <v>0</v>
      </c>
      <c r="T6911">
        <v>1</v>
      </c>
      <c r="U6911">
        <v>0</v>
      </c>
      <c r="V6911">
        <v>0</v>
      </c>
      <c r="W6911">
        <v>0</v>
      </c>
      <c r="X6911">
        <v>2.2196964435093633</v>
      </c>
      <c r="Y6911">
        <v>0</v>
      </c>
      <c r="Z6911">
        <v>0</v>
      </c>
      <c r="AA6911">
        <v>0</v>
      </c>
      <c r="AB6911">
        <v>2.1640366498645096</v>
      </c>
      <c r="AC6911">
        <v>0</v>
      </c>
      <c r="AD6911">
        <v>0</v>
      </c>
      <c r="AE6911">
        <v>4.3837330933738734</v>
      </c>
    </row>
    <row r="6912" spans="1:31" x14ac:dyDescent="0.3">
      <c r="A6912">
        <v>2453619</v>
      </c>
      <c r="B6912">
        <v>1</v>
      </c>
      <c r="C6912" t="s">
        <v>81</v>
      </c>
      <c r="D6912" t="s">
        <v>123</v>
      </c>
      <c r="E6912" t="s">
        <v>147</v>
      </c>
      <c r="F6912" t="s">
        <v>6762</v>
      </c>
      <c r="G6912" t="s">
        <v>5071</v>
      </c>
      <c r="H6912" t="s">
        <v>135</v>
      </c>
      <c r="I6912" t="s">
        <v>136</v>
      </c>
      <c r="J6912" t="s">
        <v>137</v>
      </c>
      <c r="K6912" t="s">
        <v>138</v>
      </c>
      <c r="L6912" t="s">
        <v>19844</v>
      </c>
      <c r="M6912" t="s">
        <v>19845</v>
      </c>
      <c r="N6912">
        <v>4.2838888879999999</v>
      </c>
      <c r="O6912">
        <v>0</v>
      </c>
      <c r="P6912">
        <v>904</v>
      </c>
      <c r="Q6912">
        <v>0</v>
      </c>
      <c r="R6912">
        <v>0</v>
      </c>
      <c r="S6912">
        <v>0</v>
      </c>
      <c r="T6912">
        <v>30</v>
      </c>
      <c r="U6912">
        <v>0</v>
      </c>
      <c r="V6912">
        <v>0</v>
      </c>
      <c r="W6912">
        <v>0</v>
      </c>
      <c r="X6912">
        <v>847.36533871793563</v>
      </c>
      <c r="Y6912">
        <v>0</v>
      </c>
      <c r="Z6912">
        <v>0</v>
      </c>
      <c r="AA6912">
        <v>0</v>
      </c>
      <c r="AB6912">
        <v>64.492468462734024</v>
      </c>
      <c r="AC6912">
        <v>0</v>
      </c>
      <c r="AD6912">
        <v>0</v>
      </c>
      <c r="AE6912">
        <v>911.85780718066962</v>
      </c>
    </row>
    <row r="6913" spans="1:31" x14ac:dyDescent="0.3">
      <c r="A6913">
        <v>2453626</v>
      </c>
      <c r="B6913">
        <v>1</v>
      </c>
      <c r="C6913" t="s">
        <v>80</v>
      </c>
      <c r="D6913" t="s">
        <v>104</v>
      </c>
      <c r="E6913" t="s">
        <v>159</v>
      </c>
      <c r="F6913" t="s">
        <v>19846</v>
      </c>
      <c r="G6913" t="s">
        <v>143</v>
      </c>
      <c r="H6913" t="s">
        <v>144</v>
      </c>
      <c r="I6913" t="s">
        <v>136</v>
      </c>
      <c r="J6913" t="s">
        <v>137</v>
      </c>
      <c r="K6913" t="s">
        <v>138</v>
      </c>
      <c r="L6913" t="s">
        <v>19847</v>
      </c>
      <c r="M6913" t="s">
        <v>19848</v>
      </c>
      <c r="N6913">
        <v>0.91944444400000003</v>
      </c>
      <c r="O6913">
        <v>0</v>
      </c>
      <c r="P6913">
        <v>171</v>
      </c>
      <c r="Q6913">
        <v>0</v>
      </c>
      <c r="R6913">
        <v>3</v>
      </c>
      <c r="S6913">
        <v>0</v>
      </c>
      <c r="T6913">
        <v>17</v>
      </c>
      <c r="U6913">
        <v>0</v>
      </c>
      <c r="V6913">
        <v>0</v>
      </c>
      <c r="W6913">
        <v>0</v>
      </c>
      <c r="X6913">
        <v>103.16463946688991</v>
      </c>
      <c r="Y6913">
        <v>0</v>
      </c>
      <c r="Z6913">
        <v>1.1011049486929145</v>
      </c>
      <c r="AA6913">
        <v>0</v>
      </c>
      <c r="AB6913">
        <v>12.478004948780848</v>
      </c>
      <c r="AC6913">
        <v>0</v>
      </c>
      <c r="AD6913">
        <v>0</v>
      </c>
      <c r="AE6913">
        <v>116.74374936436368</v>
      </c>
    </row>
    <row r="6914" spans="1:31" x14ac:dyDescent="0.3">
      <c r="A6914">
        <v>2453628</v>
      </c>
      <c r="B6914">
        <v>1</v>
      </c>
      <c r="C6914" t="s">
        <v>80</v>
      </c>
      <c r="D6914" t="s">
        <v>86</v>
      </c>
      <c r="E6914" t="s">
        <v>173</v>
      </c>
      <c r="F6914" t="s">
        <v>19849</v>
      </c>
      <c r="G6914" t="s">
        <v>219</v>
      </c>
      <c r="H6914" t="s">
        <v>144</v>
      </c>
      <c r="I6914" t="s">
        <v>136</v>
      </c>
      <c r="J6914" t="s">
        <v>3</v>
      </c>
      <c r="K6914" t="s">
        <v>138</v>
      </c>
      <c r="L6914" t="s">
        <v>19850</v>
      </c>
      <c r="M6914" t="s">
        <v>19851</v>
      </c>
      <c r="N6914">
        <v>2.7705555550000001</v>
      </c>
      <c r="O6914">
        <v>0</v>
      </c>
      <c r="P6914">
        <v>0</v>
      </c>
      <c r="Q6914">
        <v>0</v>
      </c>
      <c r="R6914">
        <v>0</v>
      </c>
      <c r="S6914">
        <v>0</v>
      </c>
      <c r="T6914">
        <v>1</v>
      </c>
      <c r="U6914">
        <v>0</v>
      </c>
      <c r="V6914">
        <v>0</v>
      </c>
      <c r="W6914">
        <v>0</v>
      </c>
      <c r="X6914">
        <v>0</v>
      </c>
      <c r="Y6914">
        <v>0</v>
      </c>
      <c r="Z6914">
        <v>0</v>
      </c>
      <c r="AA6914">
        <v>0</v>
      </c>
      <c r="AB6914">
        <v>0.73703619118481689</v>
      </c>
      <c r="AC6914">
        <v>0</v>
      </c>
      <c r="AD6914">
        <v>0</v>
      </c>
      <c r="AE6914">
        <v>0.73703619118481689</v>
      </c>
    </row>
    <row r="6915" spans="1:31" x14ac:dyDescent="0.3">
      <c r="A6915">
        <v>2453629</v>
      </c>
      <c r="B6915">
        <v>1</v>
      </c>
      <c r="C6915" t="s">
        <v>81</v>
      </c>
      <c r="D6915" t="s">
        <v>127</v>
      </c>
      <c r="E6915" t="s">
        <v>147</v>
      </c>
      <c r="F6915" t="s">
        <v>19852</v>
      </c>
      <c r="G6915" t="s">
        <v>381</v>
      </c>
      <c r="H6915" t="s">
        <v>135</v>
      </c>
      <c r="I6915" t="s">
        <v>136</v>
      </c>
      <c r="J6915" t="s">
        <v>137</v>
      </c>
      <c r="K6915" t="s">
        <v>162</v>
      </c>
      <c r="L6915" t="s">
        <v>19853</v>
      </c>
      <c r="M6915" t="s">
        <v>19854</v>
      </c>
      <c r="N6915">
        <v>0.21472222199999999</v>
      </c>
      <c r="O6915">
        <v>0</v>
      </c>
      <c r="P6915">
        <v>356</v>
      </c>
      <c r="Q6915">
        <v>0</v>
      </c>
      <c r="R6915">
        <v>0</v>
      </c>
      <c r="S6915">
        <v>0</v>
      </c>
      <c r="T6915">
        <v>41</v>
      </c>
      <c r="U6915">
        <v>0</v>
      </c>
      <c r="V6915">
        <v>0</v>
      </c>
      <c r="W6915">
        <v>0</v>
      </c>
      <c r="X6915">
        <v>18.910737065406227</v>
      </c>
      <c r="Y6915">
        <v>0</v>
      </c>
      <c r="Z6915">
        <v>0</v>
      </c>
      <c r="AA6915">
        <v>0</v>
      </c>
      <c r="AB6915">
        <v>13.700349201044682</v>
      </c>
      <c r="AC6915">
        <v>0</v>
      </c>
      <c r="AD6915">
        <v>0</v>
      </c>
      <c r="AE6915">
        <v>32.611086266450911</v>
      </c>
    </row>
    <row r="6916" spans="1:31" x14ac:dyDescent="0.3">
      <c r="A6916">
        <v>2453630</v>
      </c>
      <c r="B6916">
        <v>1</v>
      </c>
      <c r="C6916" t="s">
        <v>81</v>
      </c>
      <c r="D6916" t="s">
        <v>113</v>
      </c>
      <c r="E6916" t="s">
        <v>141</v>
      </c>
      <c r="F6916" t="s">
        <v>19855</v>
      </c>
      <c r="G6916" t="s">
        <v>1536</v>
      </c>
      <c r="H6916" t="s">
        <v>144</v>
      </c>
      <c r="I6916" t="s">
        <v>136</v>
      </c>
      <c r="J6916" t="s">
        <v>137</v>
      </c>
      <c r="K6916" t="s">
        <v>138</v>
      </c>
      <c r="L6916" t="s">
        <v>19856</v>
      </c>
      <c r="M6916" t="s">
        <v>19857</v>
      </c>
      <c r="N6916">
        <v>1.3911111110000001</v>
      </c>
      <c r="O6916">
        <v>0</v>
      </c>
      <c r="P6916">
        <v>23</v>
      </c>
      <c r="Q6916">
        <v>0</v>
      </c>
      <c r="R6916">
        <v>11</v>
      </c>
      <c r="S6916">
        <v>0</v>
      </c>
      <c r="T6916">
        <v>6</v>
      </c>
      <c r="U6916">
        <v>0</v>
      </c>
      <c r="V6916">
        <v>0</v>
      </c>
      <c r="W6916">
        <v>0</v>
      </c>
      <c r="X6916">
        <v>5.6524460129783662</v>
      </c>
      <c r="Y6916">
        <v>0</v>
      </c>
      <c r="Z6916">
        <v>1.8546735341376595</v>
      </c>
      <c r="AA6916">
        <v>0</v>
      </c>
      <c r="AB6916">
        <v>12.742602595204774</v>
      </c>
      <c r="AC6916">
        <v>0</v>
      </c>
      <c r="AD6916">
        <v>0</v>
      </c>
      <c r="AE6916">
        <v>20.249722142320799</v>
      </c>
    </row>
    <row r="6917" spans="1:31" x14ac:dyDescent="0.3">
      <c r="A6917">
        <v>2453632</v>
      </c>
      <c r="B6917">
        <v>1</v>
      </c>
      <c r="C6917" t="s">
        <v>81</v>
      </c>
      <c r="D6917" t="s">
        <v>112</v>
      </c>
      <c r="E6917" t="s">
        <v>141</v>
      </c>
      <c r="F6917" t="s">
        <v>19858</v>
      </c>
      <c r="G6917" t="s">
        <v>156</v>
      </c>
      <c r="H6917" t="s">
        <v>144</v>
      </c>
      <c r="I6917" t="s">
        <v>136</v>
      </c>
      <c r="J6917" t="s">
        <v>137</v>
      </c>
      <c r="K6917" t="s">
        <v>138</v>
      </c>
      <c r="L6917" t="s">
        <v>19859</v>
      </c>
      <c r="M6917" t="s">
        <v>19860</v>
      </c>
      <c r="N6917">
        <v>0.60388888799999996</v>
      </c>
      <c r="O6917">
        <v>0</v>
      </c>
      <c r="P6917">
        <v>56</v>
      </c>
      <c r="Q6917">
        <v>0</v>
      </c>
      <c r="R6917">
        <v>2</v>
      </c>
      <c r="S6917">
        <v>0</v>
      </c>
      <c r="T6917">
        <v>25</v>
      </c>
      <c r="U6917">
        <v>0</v>
      </c>
      <c r="V6917">
        <v>0</v>
      </c>
      <c r="W6917">
        <v>0</v>
      </c>
      <c r="X6917">
        <v>8.6756933160663472</v>
      </c>
      <c r="Y6917">
        <v>0</v>
      </c>
      <c r="Z6917">
        <v>6.6096988038203935E-2</v>
      </c>
      <c r="AA6917">
        <v>0</v>
      </c>
      <c r="AB6917">
        <v>12.520915037007606</v>
      </c>
      <c r="AC6917">
        <v>0</v>
      </c>
      <c r="AD6917">
        <v>0</v>
      </c>
      <c r="AE6917">
        <v>21.262705341112159</v>
      </c>
    </row>
    <row r="6918" spans="1:31" x14ac:dyDescent="0.3">
      <c r="A6918">
        <v>2453636</v>
      </c>
      <c r="B6918">
        <v>1</v>
      </c>
      <c r="C6918" t="s">
        <v>80</v>
      </c>
      <c r="D6918" t="s">
        <v>87</v>
      </c>
      <c r="E6918" t="s">
        <v>169</v>
      </c>
      <c r="F6918" t="s">
        <v>19861</v>
      </c>
      <c r="G6918" t="s">
        <v>219</v>
      </c>
      <c r="H6918" t="s">
        <v>135</v>
      </c>
      <c r="I6918" t="s">
        <v>136</v>
      </c>
      <c r="J6918" t="s">
        <v>3</v>
      </c>
      <c r="K6918" t="s">
        <v>138</v>
      </c>
      <c r="L6918" t="s">
        <v>19862</v>
      </c>
      <c r="M6918" t="s">
        <v>19863</v>
      </c>
      <c r="N6918">
        <v>5.3666666660000004</v>
      </c>
      <c r="O6918">
        <v>0</v>
      </c>
      <c r="P6918">
        <v>0</v>
      </c>
      <c r="Q6918">
        <v>0</v>
      </c>
      <c r="R6918">
        <v>0</v>
      </c>
      <c r="S6918">
        <v>0</v>
      </c>
      <c r="T6918">
        <v>0</v>
      </c>
      <c r="U6918">
        <v>1</v>
      </c>
      <c r="V6918">
        <v>0</v>
      </c>
      <c r="W6918">
        <v>0</v>
      </c>
      <c r="X6918">
        <v>0</v>
      </c>
      <c r="Y6918">
        <v>0</v>
      </c>
      <c r="Z6918">
        <v>0</v>
      </c>
      <c r="AA6918">
        <v>0</v>
      </c>
      <c r="AB6918">
        <v>0</v>
      </c>
      <c r="AC6918">
        <v>6778.7242462229178</v>
      </c>
      <c r="AD6918">
        <v>0</v>
      </c>
      <c r="AE6918">
        <v>6778.7242462229178</v>
      </c>
    </row>
    <row r="6919" spans="1:31" x14ac:dyDescent="0.3">
      <c r="A6919">
        <v>2453637</v>
      </c>
      <c r="B6919">
        <v>1</v>
      </c>
      <c r="C6919" t="s">
        <v>81</v>
      </c>
      <c r="D6919" t="s">
        <v>127</v>
      </c>
      <c r="E6919" t="s">
        <v>147</v>
      </c>
      <c r="F6919" t="s">
        <v>19864</v>
      </c>
      <c r="G6919" t="s">
        <v>381</v>
      </c>
      <c r="H6919" t="s">
        <v>135</v>
      </c>
      <c r="I6919" t="s">
        <v>136</v>
      </c>
      <c r="J6919" t="s">
        <v>137</v>
      </c>
      <c r="K6919" t="s">
        <v>162</v>
      </c>
      <c r="L6919" t="s">
        <v>19865</v>
      </c>
      <c r="M6919" t="s">
        <v>19866</v>
      </c>
      <c r="N6919">
        <v>0.26361111100000001</v>
      </c>
      <c r="O6919">
        <v>0</v>
      </c>
      <c r="P6919">
        <v>372</v>
      </c>
      <c r="Q6919">
        <v>0</v>
      </c>
      <c r="R6919">
        <v>0</v>
      </c>
      <c r="S6919">
        <v>0</v>
      </c>
      <c r="T6919">
        <v>55</v>
      </c>
      <c r="U6919">
        <v>0</v>
      </c>
      <c r="V6919">
        <v>1</v>
      </c>
      <c r="W6919">
        <v>0</v>
      </c>
      <c r="X6919">
        <v>22.866279915300275</v>
      </c>
      <c r="Y6919">
        <v>0</v>
      </c>
      <c r="Z6919">
        <v>0</v>
      </c>
      <c r="AA6919">
        <v>0</v>
      </c>
      <c r="AB6919">
        <v>18.572109368557129</v>
      </c>
      <c r="AC6919">
        <v>0</v>
      </c>
      <c r="AD6919">
        <v>5.5494341450066749</v>
      </c>
      <c r="AE6919">
        <v>46.987823428864075</v>
      </c>
    </row>
    <row r="6920" spans="1:31" x14ac:dyDescent="0.3">
      <c r="A6920">
        <v>2453640</v>
      </c>
      <c r="B6920">
        <v>1</v>
      </c>
      <c r="C6920" t="s">
        <v>80</v>
      </c>
      <c r="D6920" t="s">
        <v>99</v>
      </c>
      <c r="E6920" t="s">
        <v>141</v>
      </c>
      <c r="F6920" t="s">
        <v>19867</v>
      </c>
      <c r="G6920" t="s">
        <v>143</v>
      </c>
      <c r="H6920" t="s">
        <v>144</v>
      </c>
      <c r="I6920" t="s">
        <v>136</v>
      </c>
      <c r="J6920" t="s">
        <v>137</v>
      </c>
      <c r="K6920" t="s">
        <v>138</v>
      </c>
      <c r="L6920" t="s">
        <v>19868</v>
      </c>
      <c r="M6920" t="s">
        <v>19869</v>
      </c>
      <c r="N6920">
        <v>0.61944444399999998</v>
      </c>
      <c r="O6920">
        <v>0</v>
      </c>
      <c r="P6920">
        <v>27</v>
      </c>
      <c r="Q6920">
        <v>0</v>
      </c>
      <c r="R6920">
        <v>0</v>
      </c>
      <c r="S6920">
        <v>0</v>
      </c>
      <c r="T6920">
        <v>0</v>
      </c>
      <c r="U6920">
        <v>0</v>
      </c>
      <c r="V6920">
        <v>0</v>
      </c>
      <c r="W6920">
        <v>0</v>
      </c>
      <c r="X6920">
        <v>8.1862869140040608</v>
      </c>
      <c r="Y6920">
        <v>0</v>
      </c>
      <c r="Z6920">
        <v>0</v>
      </c>
      <c r="AA6920">
        <v>0</v>
      </c>
      <c r="AB6920">
        <v>0</v>
      </c>
      <c r="AC6920">
        <v>0</v>
      </c>
      <c r="AD6920">
        <v>0</v>
      </c>
      <c r="AE6920">
        <v>8.1862869140040608</v>
      </c>
    </row>
    <row r="6921" spans="1:31" x14ac:dyDescent="0.3">
      <c r="A6921">
        <v>2453645</v>
      </c>
      <c r="B6921">
        <v>1</v>
      </c>
      <c r="C6921" t="s">
        <v>80</v>
      </c>
      <c r="D6921" t="s">
        <v>85</v>
      </c>
      <c r="E6921" t="s">
        <v>173</v>
      </c>
      <c r="F6921" t="s">
        <v>19870</v>
      </c>
      <c r="G6921" t="s">
        <v>175</v>
      </c>
      <c r="H6921" t="s">
        <v>144</v>
      </c>
      <c r="I6921" t="s">
        <v>136</v>
      </c>
      <c r="J6921" t="s">
        <v>137</v>
      </c>
      <c r="K6921" t="s">
        <v>138</v>
      </c>
      <c r="L6921" t="s">
        <v>19871</v>
      </c>
      <c r="M6921" t="s">
        <v>19872</v>
      </c>
      <c r="N6921">
        <v>3.7969444440000002</v>
      </c>
      <c r="O6921">
        <v>0</v>
      </c>
      <c r="P6921">
        <v>11</v>
      </c>
      <c r="Q6921">
        <v>0</v>
      </c>
      <c r="R6921">
        <v>0</v>
      </c>
      <c r="S6921">
        <v>0</v>
      </c>
      <c r="T6921">
        <v>0</v>
      </c>
      <c r="U6921">
        <v>0</v>
      </c>
      <c r="V6921">
        <v>0</v>
      </c>
      <c r="W6921">
        <v>0</v>
      </c>
      <c r="X6921">
        <v>12.61649535978175</v>
      </c>
      <c r="Y6921">
        <v>0</v>
      </c>
      <c r="Z6921">
        <v>0</v>
      </c>
      <c r="AA6921">
        <v>0</v>
      </c>
      <c r="AB6921">
        <v>0</v>
      </c>
      <c r="AC6921">
        <v>0</v>
      </c>
      <c r="AD6921">
        <v>0</v>
      </c>
      <c r="AE6921">
        <v>12.61649535978175</v>
      </c>
    </row>
    <row r="6922" spans="1:31" x14ac:dyDescent="0.3">
      <c r="A6922">
        <v>2453646</v>
      </c>
      <c r="B6922">
        <v>1</v>
      </c>
      <c r="C6922" t="s">
        <v>80</v>
      </c>
      <c r="D6922" t="s">
        <v>107</v>
      </c>
      <c r="E6922" t="s">
        <v>173</v>
      </c>
      <c r="F6922" t="s">
        <v>19873</v>
      </c>
      <c r="G6922" t="s">
        <v>461</v>
      </c>
      <c r="H6922" t="s">
        <v>144</v>
      </c>
      <c r="I6922" t="s">
        <v>136</v>
      </c>
      <c r="J6922" t="s">
        <v>137</v>
      </c>
      <c r="K6922" t="s">
        <v>138</v>
      </c>
      <c r="L6922" t="s">
        <v>19874</v>
      </c>
      <c r="M6922" t="s">
        <v>19875</v>
      </c>
      <c r="N6922">
        <v>1.345277777</v>
      </c>
      <c r="O6922">
        <v>0</v>
      </c>
      <c r="P6922">
        <v>2</v>
      </c>
      <c r="Q6922">
        <v>0</v>
      </c>
      <c r="R6922">
        <v>0</v>
      </c>
      <c r="S6922">
        <v>0</v>
      </c>
      <c r="T6922">
        <v>0</v>
      </c>
      <c r="U6922">
        <v>0</v>
      </c>
      <c r="V6922">
        <v>0</v>
      </c>
      <c r="W6922">
        <v>0</v>
      </c>
      <c r="X6922">
        <v>1.1798774779065946</v>
      </c>
      <c r="Y6922">
        <v>0</v>
      </c>
      <c r="Z6922">
        <v>0</v>
      </c>
      <c r="AA6922">
        <v>0</v>
      </c>
      <c r="AB6922">
        <v>0</v>
      </c>
      <c r="AC6922">
        <v>0</v>
      </c>
      <c r="AD6922">
        <v>0</v>
      </c>
      <c r="AE6922">
        <v>1.1798774779065946</v>
      </c>
    </row>
    <row r="6923" spans="1:31" x14ac:dyDescent="0.3">
      <c r="A6923">
        <v>2453647</v>
      </c>
      <c r="B6923">
        <v>1</v>
      </c>
      <c r="C6923" t="s">
        <v>80</v>
      </c>
      <c r="D6923" t="s">
        <v>100</v>
      </c>
      <c r="E6923" t="s">
        <v>147</v>
      </c>
      <c r="F6923" t="s">
        <v>19876</v>
      </c>
      <c r="G6923" t="s">
        <v>353</v>
      </c>
      <c r="H6923" t="s">
        <v>135</v>
      </c>
      <c r="I6923" t="s">
        <v>136</v>
      </c>
      <c r="J6923" t="s">
        <v>137</v>
      </c>
      <c r="K6923" t="s">
        <v>138</v>
      </c>
      <c r="L6923" t="s">
        <v>19877</v>
      </c>
      <c r="M6923" t="s">
        <v>19878</v>
      </c>
      <c r="N6923">
        <v>1.474722222</v>
      </c>
      <c r="O6923">
        <v>0</v>
      </c>
      <c r="P6923">
        <v>66</v>
      </c>
      <c r="Q6923">
        <v>0</v>
      </c>
      <c r="R6923">
        <v>21</v>
      </c>
      <c r="S6923">
        <v>0</v>
      </c>
      <c r="T6923">
        <v>20</v>
      </c>
      <c r="U6923">
        <v>0</v>
      </c>
      <c r="V6923">
        <v>0</v>
      </c>
      <c r="W6923">
        <v>0</v>
      </c>
      <c r="X6923">
        <v>50.958850692202567</v>
      </c>
      <c r="Y6923">
        <v>0</v>
      </c>
      <c r="Z6923">
        <v>14.475760372107345</v>
      </c>
      <c r="AA6923">
        <v>0</v>
      </c>
      <c r="AB6923">
        <v>22.761603279604312</v>
      </c>
      <c r="AC6923">
        <v>0</v>
      </c>
      <c r="AD6923">
        <v>0</v>
      </c>
      <c r="AE6923">
        <v>88.196214343914221</v>
      </c>
    </row>
    <row r="6924" spans="1:31" x14ac:dyDescent="0.3">
      <c r="A6924">
        <v>2453655</v>
      </c>
      <c r="B6924">
        <v>1</v>
      </c>
      <c r="C6924" t="s">
        <v>80</v>
      </c>
      <c r="D6924" t="s">
        <v>100</v>
      </c>
      <c r="E6924" t="s">
        <v>169</v>
      </c>
      <c r="F6924" t="s">
        <v>6901</v>
      </c>
      <c r="G6924" t="s">
        <v>149</v>
      </c>
      <c r="H6924" t="s">
        <v>135</v>
      </c>
      <c r="I6924" t="s">
        <v>136</v>
      </c>
      <c r="J6924" t="s">
        <v>137</v>
      </c>
      <c r="K6924" t="s">
        <v>138</v>
      </c>
      <c r="L6924" t="s">
        <v>19879</v>
      </c>
      <c r="M6924" t="s">
        <v>19880</v>
      </c>
      <c r="N6924">
        <v>0.111944444</v>
      </c>
      <c r="O6924">
        <v>5</v>
      </c>
      <c r="P6924">
        <v>404</v>
      </c>
      <c r="Q6924">
        <v>4</v>
      </c>
      <c r="R6924">
        <v>65</v>
      </c>
      <c r="S6924">
        <v>17</v>
      </c>
      <c r="T6924">
        <v>106</v>
      </c>
      <c r="U6924">
        <v>4</v>
      </c>
      <c r="V6924">
        <v>1</v>
      </c>
      <c r="W6924">
        <v>0.34125693011911884</v>
      </c>
      <c r="X6924">
        <v>17.341755422830595</v>
      </c>
      <c r="Y6924">
        <v>0.39852756461535976</v>
      </c>
      <c r="Z6924">
        <v>4.7933300324164998</v>
      </c>
      <c r="AA6924">
        <v>11.968574357869304</v>
      </c>
      <c r="AB6924">
        <v>10.473691751011517</v>
      </c>
      <c r="AC6924">
        <v>50.961841314149005</v>
      </c>
      <c r="AD6924">
        <v>3.4328685425487268E-3</v>
      </c>
      <c r="AE6924">
        <v>96.282410241553947</v>
      </c>
    </row>
    <row r="6925" spans="1:31" x14ac:dyDescent="0.3">
      <c r="A6925">
        <v>2453656</v>
      </c>
      <c r="B6925">
        <v>1</v>
      </c>
      <c r="C6925" t="s">
        <v>80</v>
      </c>
      <c r="D6925" t="s">
        <v>96</v>
      </c>
      <c r="E6925" t="s">
        <v>159</v>
      </c>
      <c r="F6925" t="s">
        <v>7083</v>
      </c>
      <c r="G6925" t="s">
        <v>143</v>
      </c>
      <c r="H6925" t="s">
        <v>144</v>
      </c>
      <c r="I6925" t="s">
        <v>136</v>
      </c>
      <c r="J6925" t="s">
        <v>137</v>
      </c>
      <c r="K6925" t="s">
        <v>138</v>
      </c>
      <c r="L6925" t="s">
        <v>19881</v>
      </c>
      <c r="M6925" t="s">
        <v>19882</v>
      </c>
      <c r="N6925">
        <v>0.25166666599999998</v>
      </c>
      <c r="O6925">
        <v>0</v>
      </c>
      <c r="P6925">
        <v>233</v>
      </c>
      <c r="Q6925">
        <v>0</v>
      </c>
      <c r="R6925">
        <v>1</v>
      </c>
      <c r="S6925">
        <v>0</v>
      </c>
      <c r="T6925">
        <v>13</v>
      </c>
      <c r="U6925">
        <v>0</v>
      </c>
      <c r="V6925">
        <v>0</v>
      </c>
      <c r="W6925">
        <v>0</v>
      </c>
      <c r="X6925">
        <v>24.982941529726485</v>
      </c>
      <c r="Y6925">
        <v>0</v>
      </c>
      <c r="Z6925">
        <v>0.57712559222540216</v>
      </c>
      <c r="AA6925">
        <v>0</v>
      </c>
      <c r="AB6925">
        <v>3.297480650749288</v>
      </c>
      <c r="AC6925">
        <v>0</v>
      </c>
      <c r="AD6925">
        <v>0</v>
      </c>
      <c r="AE6925">
        <v>28.857547772701178</v>
      </c>
    </row>
    <row r="6926" spans="1:31" x14ac:dyDescent="0.3">
      <c r="A6926">
        <v>2453657</v>
      </c>
      <c r="B6926">
        <v>1</v>
      </c>
      <c r="C6926" t="s">
        <v>80</v>
      </c>
      <c r="D6926" t="s">
        <v>93</v>
      </c>
      <c r="E6926" t="s">
        <v>141</v>
      </c>
      <c r="F6926" t="s">
        <v>19883</v>
      </c>
      <c r="G6926" t="s">
        <v>143</v>
      </c>
      <c r="H6926" t="s">
        <v>144</v>
      </c>
      <c r="I6926" t="s">
        <v>136</v>
      </c>
      <c r="J6926" t="s">
        <v>137</v>
      </c>
      <c r="K6926" t="s">
        <v>138</v>
      </c>
      <c r="L6926" t="s">
        <v>19884</v>
      </c>
      <c r="M6926" t="s">
        <v>19885</v>
      </c>
      <c r="N6926">
        <v>0.641666666</v>
      </c>
      <c r="O6926">
        <v>0</v>
      </c>
      <c r="P6926">
        <v>15</v>
      </c>
      <c r="Q6926">
        <v>0</v>
      </c>
      <c r="R6926">
        <v>0</v>
      </c>
      <c r="S6926">
        <v>0</v>
      </c>
      <c r="T6926">
        <v>1</v>
      </c>
      <c r="U6926">
        <v>0</v>
      </c>
      <c r="V6926">
        <v>0</v>
      </c>
      <c r="W6926">
        <v>0</v>
      </c>
      <c r="X6926">
        <v>2.3383400160093242</v>
      </c>
      <c r="Y6926">
        <v>0</v>
      </c>
      <c r="Z6926">
        <v>0</v>
      </c>
      <c r="AA6926">
        <v>0</v>
      </c>
      <c r="AB6926">
        <v>0.1271544893664093</v>
      </c>
      <c r="AC6926">
        <v>0</v>
      </c>
      <c r="AD6926">
        <v>0</v>
      </c>
      <c r="AE6926">
        <v>2.4654945053757333</v>
      </c>
    </row>
    <row r="6927" spans="1:31" x14ac:dyDescent="0.3">
      <c r="A6927">
        <v>2453659</v>
      </c>
      <c r="B6927">
        <v>1</v>
      </c>
      <c r="C6927" t="s">
        <v>80</v>
      </c>
      <c r="D6927" t="s">
        <v>83</v>
      </c>
      <c r="E6927" t="s">
        <v>284</v>
      </c>
      <c r="F6927" t="s">
        <v>4138</v>
      </c>
      <c r="G6927" t="s">
        <v>219</v>
      </c>
      <c r="H6927" t="s">
        <v>135</v>
      </c>
      <c r="I6927" t="s">
        <v>136</v>
      </c>
      <c r="J6927" t="s">
        <v>3</v>
      </c>
      <c r="K6927" t="s">
        <v>138</v>
      </c>
      <c r="L6927" t="s">
        <v>19886</v>
      </c>
      <c r="M6927" t="s">
        <v>19887</v>
      </c>
      <c r="N6927">
        <v>3.170555555</v>
      </c>
      <c r="O6927">
        <v>31</v>
      </c>
      <c r="P6927">
        <v>4742</v>
      </c>
      <c r="Q6927">
        <v>28</v>
      </c>
      <c r="R6927">
        <v>723</v>
      </c>
      <c r="S6927">
        <v>122</v>
      </c>
      <c r="T6927">
        <v>1403</v>
      </c>
      <c r="U6927">
        <v>12</v>
      </c>
      <c r="V6927">
        <v>7</v>
      </c>
      <c r="W6927">
        <v>56.093357372025075</v>
      </c>
      <c r="X6927">
        <v>5139.0583575223418</v>
      </c>
      <c r="Y6927">
        <v>154.86419736314434</v>
      </c>
      <c r="Z6927">
        <v>930.4960049264746</v>
      </c>
      <c r="AA6927">
        <v>3118.203021036069</v>
      </c>
      <c r="AB6927">
        <v>7277.5496246630673</v>
      </c>
      <c r="AC6927">
        <v>3659.0338909943071</v>
      </c>
      <c r="AD6927">
        <v>2121.7150732445566</v>
      </c>
      <c r="AE6927">
        <v>22457.013527121984</v>
      </c>
    </row>
    <row r="6928" spans="1:31" x14ac:dyDescent="0.3">
      <c r="A6928">
        <v>2453662</v>
      </c>
      <c r="B6928">
        <v>1</v>
      </c>
      <c r="C6928" t="s">
        <v>81</v>
      </c>
      <c r="D6928" t="s">
        <v>121</v>
      </c>
      <c r="E6928" t="s">
        <v>147</v>
      </c>
      <c r="F6928" t="s">
        <v>19888</v>
      </c>
      <c r="G6928" t="s">
        <v>226</v>
      </c>
      <c r="H6928" t="s">
        <v>135</v>
      </c>
      <c r="I6928" t="s">
        <v>136</v>
      </c>
      <c r="J6928" t="s">
        <v>137</v>
      </c>
      <c r="K6928" t="s">
        <v>162</v>
      </c>
      <c r="L6928" t="s">
        <v>19889</v>
      </c>
      <c r="M6928" t="s">
        <v>19890</v>
      </c>
      <c r="N6928">
        <v>0.64555555499999995</v>
      </c>
      <c r="O6928">
        <v>0</v>
      </c>
      <c r="P6928">
        <v>389</v>
      </c>
      <c r="Q6928">
        <v>0</v>
      </c>
      <c r="R6928">
        <v>7</v>
      </c>
      <c r="S6928">
        <v>0</v>
      </c>
      <c r="T6928">
        <v>31</v>
      </c>
      <c r="U6928">
        <v>0</v>
      </c>
      <c r="V6928">
        <v>0</v>
      </c>
      <c r="W6928">
        <v>0</v>
      </c>
      <c r="X6928">
        <v>58.704967350003315</v>
      </c>
      <c r="Y6928">
        <v>0</v>
      </c>
      <c r="Z6928">
        <v>0.1400290534847585</v>
      </c>
      <c r="AA6928">
        <v>0</v>
      </c>
      <c r="AB6928">
        <v>26.648205912199206</v>
      </c>
      <c r="AC6928">
        <v>0</v>
      </c>
      <c r="AD6928">
        <v>0</v>
      </c>
      <c r="AE6928">
        <v>85.493202315687284</v>
      </c>
    </row>
    <row r="6929" spans="1:31" x14ac:dyDescent="0.3">
      <c r="A6929">
        <v>2453663</v>
      </c>
      <c r="B6929">
        <v>1</v>
      </c>
      <c r="C6929" t="s">
        <v>80</v>
      </c>
      <c r="D6929" t="s">
        <v>85</v>
      </c>
      <c r="E6929" t="s">
        <v>141</v>
      </c>
      <c r="F6929" t="s">
        <v>19891</v>
      </c>
      <c r="G6929" t="s">
        <v>143</v>
      </c>
      <c r="H6929" t="s">
        <v>144</v>
      </c>
      <c r="I6929" t="s">
        <v>136</v>
      </c>
      <c r="J6929" t="s">
        <v>137</v>
      </c>
      <c r="K6929" t="s">
        <v>138</v>
      </c>
      <c r="L6929" t="s">
        <v>19892</v>
      </c>
      <c r="M6929" t="s">
        <v>19893</v>
      </c>
      <c r="N6929">
        <v>0.83555555500000001</v>
      </c>
      <c r="O6929">
        <v>0</v>
      </c>
      <c r="P6929">
        <v>144</v>
      </c>
      <c r="Q6929">
        <v>0</v>
      </c>
      <c r="R6929">
        <v>0</v>
      </c>
      <c r="S6929">
        <v>0</v>
      </c>
      <c r="T6929">
        <v>4</v>
      </c>
      <c r="U6929">
        <v>0</v>
      </c>
      <c r="V6929">
        <v>0</v>
      </c>
      <c r="W6929">
        <v>0</v>
      </c>
      <c r="X6929">
        <v>29.484431759600884</v>
      </c>
      <c r="Y6929">
        <v>0</v>
      </c>
      <c r="Z6929">
        <v>0</v>
      </c>
      <c r="AA6929">
        <v>0</v>
      </c>
      <c r="AB6929">
        <v>2.0760386483517945</v>
      </c>
      <c r="AC6929">
        <v>0</v>
      </c>
      <c r="AD6929">
        <v>0</v>
      </c>
      <c r="AE6929">
        <v>31.560470407952678</v>
      </c>
    </row>
    <row r="6930" spans="1:31" x14ac:dyDescent="0.3">
      <c r="A6930">
        <v>2453664</v>
      </c>
      <c r="B6930">
        <v>1</v>
      </c>
      <c r="C6930" t="s">
        <v>81</v>
      </c>
      <c r="D6930" t="s">
        <v>127</v>
      </c>
      <c r="E6930" t="s">
        <v>147</v>
      </c>
      <c r="F6930" t="s">
        <v>19894</v>
      </c>
      <c r="G6930" t="s">
        <v>226</v>
      </c>
      <c r="H6930" t="s">
        <v>135</v>
      </c>
      <c r="I6930" t="s">
        <v>136</v>
      </c>
      <c r="J6930" t="s">
        <v>137</v>
      </c>
      <c r="K6930" t="s">
        <v>162</v>
      </c>
      <c r="L6930" t="s">
        <v>19895</v>
      </c>
      <c r="M6930" t="s">
        <v>19896</v>
      </c>
      <c r="N6930">
        <v>1.0055555549999999</v>
      </c>
      <c r="O6930">
        <v>0</v>
      </c>
      <c r="P6930">
        <v>240</v>
      </c>
      <c r="Q6930">
        <v>0</v>
      </c>
      <c r="R6930">
        <v>0</v>
      </c>
      <c r="S6930">
        <v>0</v>
      </c>
      <c r="T6930">
        <v>82</v>
      </c>
      <c r="U6930">
        <v>0</v>
      </c>
      <c r="V6930">
        <v>0</v>
      </c>
      <c r="W6930">
        <v>0</v>
      </c>
      <c r="X6930">
        <v>62.149297215703861</v>
      </c>
      <c r="Y6930">
        <v>0</v>
      </c>
      <c r="Z6930">
        <v>0</v>
      </c>
      <c r="AA6930">
        <v>0</v>
      </c>
      <c r="AB6930">
        <v>94.045155375590809</v>
      </c>
      <c r="AC6930">
        <v>0</v>
      </c>
      <c r="AD6930">
        <v>0</v>
      </c>
      <c r="AE6930">
        <v>156.19445259129466</v>
      </c>
    </row>
    <row r="6931" spans="1:31" x14ac:dyDescent="0.3">
      <c r="A6931">
        <v>2453667</v>
      </c>
      <c r="B6931">
        <v>1</v>
      </c>
      <c r="C6931" t="s">
        <v>80</v>
      </c>
      <c r="D6931" t="s">
        <v>84</v>
      </c>
      <c r="E6931" t="s">
        <v>141</v>
      </c>
      <c r="F6931" t="s">
        <v>19897</v>
      </c>
      <c r="G6931" t="s">
        <v>1536</v>
      </c>
      <c r="H6931" t="s">
        <v>144</v>
      </c>
      <c r="I6931" t="s">
        <v>136</v>
      </c>
      <c r="J6931" t="s">
        <v>137</v>
      </c>
      <c r="K6931" t="s">
        <v>138</v>
      </c>
      <c r="L6931" t="s">
        <v>19898</v>
      </c>
      <c r="M6931" t="s">
        <v>19899</v>
      </c>
      <c r="N6931">
        <v>2.2211111109999999</v>
      </c>
      <c r="O6931">
        <v>0</v>
      </c>
      <c r="P6931">
        <v>73</v>
      </c>
      <c r="Q6931">
        <v>0</v>
      </c>
      <c r="R6931">
        <v>0</v>
      </c>
      <c r="S6931">
        <v>0</v>
      </c>
      <c r="T6931">
        <v>20</v>
      </c>
      <c r="U6931">
        <v>0</v>
      </c>
      <c r="V6931">
        <v>0</v>
      </c>
      <c r="W6931">
        <v>0</v>
      </c>
      <c r="X6931">
        <v>46.765725616156665</v>
      </c>
      <c r="Y6931">
        <v>0</v>
      </c>
      <c r="Z6931">
        <v>0</v>
      </c>
      <c r="AA6931">
        <v>0</v>
      </c>
      <c r="AB6931">
        <v>46.384228834682474</v>
      </c>
      <c r="AC6931">
        <v>0</v>
      </c>
      <c r="AD6931">
        <v>0</v>
      </c>
      <c r="AE6931">
        <v>93.149954450839147</v>
      </c>
    </row>
    <row r="6932" spans="1:31" x14ac:dyDescent="0.3">
      <c r="A6932">
        <v>2453676</v>
      </c>
      <c r="B6932">
        <v>1</v>
      </c>
      <c r="C6932" t="s">
        <v>80</v>
      </c>
      <c r="D6932" t="s">
        <v>82</v>
      </c>
      <c r="E6932" t="s">
        <v>159</v>
      </c>
      <c r="F6932" t="s">
        <v>19900</v>
      </c>
      <c r="G6932" t="s">
        <v>226</v>
      </c>
      <c r="H6932" t="s">
        <v>144</v>
      </c>
      <c r="I6932" t="s">
        <v>136</v>
      </c>
      <c r="J6932" t="s">
        <v>137</v>
      </c>
      <c r="K6932" t="s">
        <v>162</v>
      </c>
      <c r="L6932" t="s">
        <v>19901</v>
      </c>
      <c r="M6932" t="s">
        <v>19902</v>
      </c>
      <c r="N6932">
        <v>5.3077777770000001</v>
      </c>
      <c r="O6932">
        <v>0</v>
      </c>
      <c r="P6932">
        <v>939</v>
      </c>
      <c r="Q6932">
        <v>0</v>
      </c>
      <c r="R6932">
        <v>0</v>
      </c>
      <c r="S6932">
        <v>0</v>
      </c>
      <c r="T6932">
        <v>158</v>
      </c>
      <c r="U6932">
        <v>0</v>
      </c>
      <c r="V6932">
        <v>1</v>
      </c>
      <c r="W6932">
        <v>0</v>
      </c>
      <c r="X6932">
        <v>2045.8318449493527</v>
      </c>
      <c r="Y6932">
        <v>0</v>
      </c>
      <c r="Z6932">
        <v>0</v>
      </c>
      <c r="AA6932">
        <v>0</v>
      </c>
      <c r="AB6932">
        <v>1054.0392316090029</v>
      </c>
      <c r="AC6932">
        <v>0</v>
      </c>
      <c r="AD6932">
        <v>75.919033732521228</v>
      </c>
      <c r="AE6932">
        <v>3175.7901102908768</v>
      </c>
    </row>
    <row r="6933" spans="1:31" x14ac:dyDescent="0.3">
      <c r="A6933">
        <v>2453678</v>
      </c>
      <c r="B6933">
        <v>1</v>
      </c>
      <c r="C6933" t="s">
        <v>80</v>
      </c>
      <c r="D6933" t="s">
        <v>97</v>
      </c>
      <c r="E6933" t="s">
        <v>173</v>
      </c>
      <c r="F6933" t="s">
        <v>19903</v>
      </c>
      <c r="G6933" t="s">
        <v>219</v>
      </c>
      <c r="H6933" t="s">
        <v>144</v>
      </c>
      <c r="I6933" t="s">
        <v>136</v>
      </c>
      <c r="J6933" t="s">
        <v>3</v>
      </c>
      <c r="K6933" t="s">
        <v>138</v>
      </c>
      <c r="L6933" t="s">
        <v>19904</v>
      </c>
      <c r="M6933" t="s">
        <v>19905</v>
      </c>
      <c r="N6933">
        <v>2.11</v>
      </c>
      <c r="O6933">
        <v>0</v>
      </c>
      <c r="P6933">
        <v>1</v>
      </c>
      <c r="Q6933">
        <v>0</v>
      </c>
      <c r="R6933">
        <v>0</v>
      </c>
      <c r="S6933">
        <v>0</v>
      </c>
      <c r="T6933">
        <v>0</v>
      </c>
      <c r="U6933">
        <v>0</v>
      </c>
      <c r="V6933">
        <v>0</v>
      </c>
      <c r="W6933">
        <v>0</v>
      </c>
      <c r="X6933">
        <v>0.69284213032059494</v>
      </c>
      <c r="Y6933">
        <v>0</v>
      </c>
      <c r="Z6933">
        <v>0</v>
      </c>
      <c r="AA6933">
        <v>0</v>
      </c>
      <c r="AB6933">
        <v>0</v>
      </c>
      <c r="AC6933">
        <v>0</v>
      </c>
      <c r="AD6933">
        <v>0</v>
      </c>
      <c r="AE6933">
        <v>0.69284213032059494</v>
      </c>
    </row>
    <row r="6934" spans="1:31" x14ac:dyDescent="0.3">
      <c r="A6934">
        <v>2453683</v>
      </c>
      <c r="B6934">
        <v>1</v>
      </c>
      <c r="C6934" t="s">
        <v>81</v>
      </c>
      <c r="D6934" t="s">
        <v>127</v>
      </c>
      <c r="E6934" t="s">
        <v>147</v>
      </c>
      <c r="F6934" t="s">
        <v>19906</v>
      </c>
      <c r="G6934" t="s">
        <v>226</v>
      </c>
      <c r="H6934" t="s">
        <v>135</v>
      </c>
      <c r="I6934" t="s">
        <v>136</v>
      </c>
      <c r="J6934" t="s">
        <v>137</v>
      </c>
      <c r="K6934" t="s">
        <v>162</v>
      </c>
      <c r="L6934" t="s">
        <v>19907</v>
      </c>
      <c r="M6934" t="s">
        <v>19908</v>
      </c>
      <c r="N6934">
        <v>0.6875</v>
      </c>
      <c r="O6934">
        <v>0</v>
      </c>
      <c r="P6934">
        <v>849</v>
      </c>
      <c r="Q6934">
        <v>0</v>
      </c>
      <c r="R6934">
        <v>0</v>
      </c>
      <c r="S6934">
        <v>0</v>
      </c>
      <c r="T6934">
        <v>98</v>
      </c>
      <c r="U6934">
        <v>0</v>
      </c>
      <c r="V6934">
        <v>0</v>
      </c>
      <c r="W6934">
        <v>0</v>
      </c>
      <c r="X6934">
        <v>132.82836450749994</v>
      </c>
      <c r="Y6934">
        <v>0</v>
      </c>
      <c r="Z6934">
        <v>0</v>
      </c>
      <c r="AA6934">
        <v>0</v>
      </c>
      <c r="AB6934">
        <v>72.113200521106265</v>
      </c>
      <c r="AC6934">
        <v>0</v>
      </c>
      <c r="AD6934">
        <v>0</v>
      </c>
      <c r="AE6934">
        <v>204.94156502860619</v>
      </c>
    </row>
    <row r="6935" spans="1:31" x14ac:dyDescent="0.3">
      <c r="A6935">
        <v>2453684</v>
      </c>
      <c r="B6935">
        <v>1</v>
      </c>
      <c r="C6935" t="s">
        <v>81</v>
      </c>
      <c r="D6935" t="s">
        <v>117</v>
      </c>
      <c r="E6935" t="s">
        <v>173</v>
      </c>
      <c r="F6935" t="s">
        <v>19909</v>
      </c>
      <c r="G6935" t="s">
        <v>179</v>
      </c>
      <c r="H6935" t="s">
        <v>144</v>
      </c>
      <c r="I6935" t="s">
        <v>136</v>
      </c>
      <c r="J6935" t="s">
        <v>137</v>
      </c>
      <c r="K6935" t="s">
        <v>138</v>
      </c>
      <c r="L6935" t="s">
        <v>19910</v>
      </c>
      <c r="M6935" t="s">
        <v>19911</v>
      </c>
      <c r="N6935">
        <v>0.59750000000000003</v>
      </c>
      <c r="O6935">
        <v>0</v>
      </c>
      <c r="P6935">
        <v>4</v>
      </c>
      <c r="Q6935">
        <v>0</v>
      </c>
      <c r="R6935">
        <v>0</v>
      </c>
      <c r="S6935">
        <v>0</v>
      </c>
      <c r="T6935">
        <v>0</v>
      </c>
      <c r="U6935">
        <v>0</v>
      </c>
      <c r="V6935">
        <v>0</v>
      </c>
      <c r="W6935">
        <v>0</v>
      </c>
      <c r="X6935">
        <v>0.75403316685109689</v>
      </c>
      <c r="Y6935">
        <v>0</v>
      </c>
      <c r="Z6935">
        <v>0</v>
      </c>
      <c r="AA6935">
        <v>0</v>
      </c>
      <c r="AB6935">
        <v>0</v>
      </c>
      <c r="AC6935">
        <v>0</v>
      </c>
      <c r="AD6935">
        <v>0</v>
      </c>
      <c r="AE6935">
        <v>0.75403316685109689</v>
      </c>
    </row>
    <row r="6936" spans="1:31" x14ac:dyDescent="0.3">
      <c r="A6936">
        <v>2453689</v>
      </c>
      <c r="B6936">
        <v>1</v>
      </c>
      <c r="C6936" t="s">
        <v>81</v>
      </c>
      <c r="D6936" t="s">
        <v>121</v>
      </c>
      <c r="E6936" t="s">
        <v>147</v>
      </c>
      <c r="F6936" t="s">
        <v>19912</v>
      </c>
      <c r="G6936" t="s">
        <v>381</v>
      </c>
      <c r="H6936" t="s">
        <v>135</v>
      </c>
      <c r="I6936" t="s">
        <v>136</v>
      </c>
      <c r="J6936" t="s">
        <v>137</v>
      </c>
      <c r="K6936" t="s">
        <v>162</v>
      </c>
      <c r="L6936" t="s">
        <v>19913</v>
      </c>
      <c r="M6936" t="s">
        <v>19914</v>
      </c>
      <c r="N6936">
        <v>0.25333333299999999</v>
      </c>
      <c r="O6936">
        <v>0</v>
      </c>
      <c r="P6936">
        <v>132</v>
      </c>
      <c r="Q6936">
        <v>0</v>
      </c>
      <c r="R6936">
        <v>1</v>
      </c>
      <c r="S6936">
        <v>0</v>
      </c>
      <c r="T6936">
        <v>1</v>
      </c>
      <c r="U6936">
        <v>0</v>
      </c>
      <c r="V6936">
        <v>0</v>
      </c>
      <c r="W6936">
        <v>0</v>
      </c>
      <c r="X6936">
        <v>7.1345895770330046</v>
      </c>
      <c r="Y6936">
        <v>0</v>
      </c>
      <c r="Z6936">
        <v>0.12005233959243333</v>
      </c>
      <c r="AA6936">
        <v>0</v>
      </c>
      <c r="AB6936">
        <v>0.17770141153035959</v>
      </c>
      <c r="AC6936">
        <v>0</v>
      </c>
      <c r="AD6936">
        <v>0</v>
      </c>
      <c r="AE6936">
        <v>7.432343328155798</v>
      </c>
    </row>
    <row r="6937" spans="1:31" x14ac:dyDescent="0.3">
      <c r="A6937">
        <v>2453690</v>
      </c>
      <c r="B6937">
        <v>1</v>
      </c>
      <c r="C6937" t="s">
        <v>81</v>
      </c>
      <c r="D6937" t="s">
        <v>128</v>
      </c>
      <c r="E6937" t="s">
        <v>132</v>
      </c>
      <c r="F6937" t="s">
        <v>19915</v>
      </c>
      <c r="G6937" t="s">
        <v>149</v>
      </c>
      <c r="H6937" t="s">
        <v>135</v>
      </c>
      <c r="I6937" t="s">
        <v>136</v>
      </c>
      <c r="J6937" t="s">
        <v>137</v>
      </c>
      <c r="K6937" t="s">
        <v>138</v>
      </c>
      <c r="L6937" t="s">
        <v>19916</v>
      </c>
      <c r="M6937" t="s">
        <v>19917</v>
      </c>
      <c r="N6937">
        <v>1.650833333</v>
      </c>
      <c r="O6937">
        <v>3</v>
      </c>
      <c r="P6937">
        <v>555</v>
      </c>
      <c r="Q6937">
        <v>99</v>
      </c>
      <c r="R6937">
        <v>28</v>
      </c>
      <c r="S6937">
        <v>9</v>
      </c>
      <c r="T6937">
        <v>70</v>
      </c>
      <c r="U6937">
        <v>0</v>
      </c>
      <c r="V6937">
        <v>0</v>
      </c>
      <c r="W6937">
        <v>2.2163746836959421</v>
      </c>
      <c r="X6937">
        <v>175.54517972497553</v>
      </c>
      <c r="Y6937">
        <v>86.993754137063931</v>
      </c>
      <c r="Z6937">
        <v>7.7574443059224985</v>
      </c>
      <c r="AA6937">
        <v>69.732602748632431</v>
      </c>
      <c r="AB6937">
        <v>74.301346070007071</v>
      </c>
      <c r="AC6937">
        <v>0</v>
      </c>
      <c r="AD6937">
        <v>0</v>
      </c>
      <c r="AE6937">
        <v>416.54670167029735</v>
      </c>
    </row>
    <row r="6938" spans="1:31" x14ac:dyDescent="0.3">
      <c r="A6938">
        <v>2453694</v>
      </c>
      <c r="B6938">
        <v>1</v>
      </c>
      <c r="C6938" t="s">
        <v>80</v>
      </c>
      <c r="D6938" t="s">
        <v>83</v>
      </c>
      <c r="E6938" t="s">
        <v>284</v>
      </c>
      <c r="F6938" t="s">
        <v>19918</v>
      </c>
      <c r="G6938" t="s">
        <v>226</v>
      </c>
      <c r="H6938" t="s">
        <v>135</v>
      </c>
      <c r="I6938" t="s">
        <v>136</v>
      </c>
      <c r="J6938" t="s">
        <v>137</v>
      </c>
      <c r="K6938" t="s">
        <v>162</v>
      </c>
      <c r="L6938" t="s">
        <v>19834</v>
      </c>
      <c r="M6938" t="s">
        <v>6988</v>
      </c>
      <c r="N6938">
        <v>2.7627777770000002</v>
      </c>
      <c r="O6938">
        <v>0</v>
      </c>
      <c r="P6938">
        <v>2124</v>
      </c>
      <c r="Q6938">
        <v>0</v>
      </c>
      <c r="R6938">
        <v>1</v>
      </c>
      <c r="S6938">
        <v>0</v>
      </c>
      <c r="T6938">
        <v>59</v>
      </c>
      <c r="U6938">
        <v>0</v>
      </c>
      <c r="V6938">
        <v>0</v>
      </c>
      <c r="W6938">
        <v>0</v>
      </c>
      <c r="X6938">
        <v>1902.4625838647864</v>
      </c>
      <c r="Y6938">
        <v>0</v>
      </c>
      <c r="Z6938">
        <v>1.3733452779048501</v>
      </c>
      <c r="AA6938">
        <v>0</v>
      </c>
      <c r="AB6938">
        <v>205.81705305778954</v>
      </c>
      <c r="AC6938">
        <v>0</v>
      </c>
      <c r="AD6938">
        <v>0</v>
      </c>
      <c r="AE6938">
        <v>2109.6529822004809</v>
      </c>
    </row>
    <row r="6939" spans="1:31" x14ac:dyDescent="0.3">
      <c r="A6939">
        <v>2455113</v>
      </c>
      <c r="B6939">
        <v>1</v>
      </c>
      <c r="C6939" t="s">
        <v>80</v>
      </c>
      <c r="D6939" t="s">
        <v>94</v>
      </c>
      <c r="E6939" t="s">
        <v>141</v>
      </c>
      <c r="F6939" t="s">
        <v>19726</v>
      </c>
      <c r="G6939" t="s">
        <v>143</v>
      </c>
      <c r="H6939" t="s">
        <v>144</v>
      </c>
      <c r="I6939" t="s">
        <v>136</v>
      </c>
      <c r="J6939" t="s">
        <v>137</v>
      </c>
      <c r="K6939" t="s">
        <v>138</v>
      </c>
      <c r="L6939" t="s">
        <v>19919</v>
      </c>
      <c r="M6939" t="s">
        <v>19920</v>
      </c>
      <c r="N6939">
        <v>0.88527777699999999</v>
      </c>
      <c r="O6939">
        <v>0</v>
      </c>
      <c r="P6939">
        <v>112</v>
      </c>
      <c r="Q6939">
        <v>0</v>
      </c>
      <c r="R6939">
        <v>0</v>
      </c>
      <c r="S6939">
        <v>0</v>
      </c>
      <c r="T6939">
        <v>1</v>
      </c>
      <c r="U6939">
        <v>0</v>
      </c>
      <c r="V6939">
        <v>0</v>
      </c>
      <c r="W6939">
        <v>0</v>
      </c>
      <c r="X6939">
        <v>27.533690998733306</v>
      </c>
      <c r="Y6939">
        <v>0</v>
      </c>
      <c r="Z6939">
        <v>0</v>
      </c>
      <c r="AA6939">
        <v>0</v>
      </c>
      <c r="AB6939">
        <v>1.1160037015105451</v>
      </c>
      <c r="AC6939">
        <v>0</v>
      </c>
      <c r="AD6939">
        <v>0</v>
      </c>
      <c r="AE6939">
        <v>28.649694700243852</v>
      </c>
    </row>
    <row r="6940" spans="1:31" x14ac:dyDescent="0.3">
      <c r="A6940">
        <v>2455030</v>
      </c>
      <c r="B6940">
        <v>1</v>
      </c>
      <c r="C6940" t="s">
        <v>80</v>
      </c>
      <c r="D6940" t="s">
        <v>103</v>
      </c>
      <c r="E6940" t="s">
        <v>173</v>
      </c>
      <c r="F6940" t="s">
        <v>19921</v>
      </c>
      <c r="G6940" t="s">
        <v>175</v>
      </c>
      <c r="H6940" t="s">
        <v>144</v>
      </c>
      <c r="I6940" t="s">
        <v>136</v>
      </c>
      <c r="J6940" t="s">
        <v>137</v>
      </c>
      <c r="K6940" t="s">
        <v>138</v>
      </c>
      <c r="L6940" t="s">
        <v>19922</v>
      </c>
      <c r="M6940" t="s">
        <v>19923</v>
      </c>
      <c r="N6940">
        <v>1.5577777770000001</v>
      </c>
      <c r="O6940">
        <v>0</v>
      </c>
      <c r="P6940">
        <v>0</v>
      </c>
      <c r="Q6940">
        <v>0</v>
      </c>
      <c r="R6940">
        <v>3</v>
      </c>
      <c r="S6940">
        <v>0</v>
      </c>
      <c r="T6940">
        <v>0</v>
      </c>
      <c r="U6940">
        <v>0</v>
      </c>
      <c r="V6940">
        <v>0</v>
      </c>
      <c r="W6940">
        <v>0</v>
      </c>
      <c r="X6940">
        <v>0</v>
      </c>
      <c r="Y6940">
        <v>0</v>
      </c>
      <c r="Z6940">
        <v>0.50438065874688853</v>
      </c>
      <c r="AA6940">
        <v>0</v>
      </c>
      <c r="AB6940">
        <v>0</v>
      </c>
      <c r="AC6940">
        <v>0</v>
      </c>
      <c r="AD6940">
        <v>0</v>
      </c>
      <c r="AE6940">
        <v>0.50438065874688853</v>
      </c>
    </row>
    <row r="6941" spans="1:31" x14ac:dyDescent="0.3">
      <c r="A6941">
        <v>2454735</v>
      </c>
      <c r="B6941">
        <v>1</v>
      </c>
      <c r="C6941" t="s">
        <v>80</v>
      </c>
      <c r="D6941" t="s">
        <v>110</v>
      </c>
      <c r="E6941" t="s">
        <v>284</v>
      </c>
      <c r="F6941" t="s">
        <v>19924</v>
      </c>
      <c r="G6941" t="s">
        <v>149</v>
      </c>
      <c r="H6941" t="s">
        <v>135</v>
      </c>
      <c r="I6941" t="s">
        <v>136</v>
      </c>
      <c r="J6941" t="s">
        <v>137</v>
      </c>
      <c r="K6941" t="s">
        <v>138</v>
      </c>
      <c r="L6941" t="s">
        <v>19925</v>
      </c>
      <c r="M6941" t="s">
        <v>19926</v>
      </c>
      <c r="N6941">
        <v>0.92416666599999997</v>
      </c>
      <c r="O6941">
        <v>0</v>
      </c>
      <c r="P6941">
        <v>2076</v>
      </c>
      <c r="Q6941">
        <v>0</v>
      </c>
      <c r="R6941">
        <v>0</v>
      </c>
      <c r="S6941">
        <v>1</v>
      </c>
      <c r="T6941">
        <v>207</v>
      </c>
      <c r="U6941">
        <v>0</v>
      </c>
      <c r="V6941">
        <v>1</v>
      </c>
      <c r="W6941">
        <v>0</v>
      </c>
      <c r="X6941">
        <v>832.1452110849674</v>
      </c>
      <c r="Y6941">
        <v>0</v>
      </c>
      <c r="Z6941">
        <v>0</v>
      </c>
      <c r="AA6941">
        <v>1.9103971185807902</v>
      </c>
      <c r="AB6941">
        <v>246.46361232120842</v>
      </c>
      <c r="AC6941">
        <v>0</v>
      </c>
      <c r="AD6941">
        <v>4.559386174936594</v>
      </c>
      <c r="AE6941">
        <v>1085.0786066996934</v>
      </c>
    </row>
    <row r="6942" spans="1:31" x14ac:dyDescent="0.3">
      <c r="A6942">
        <v>2455067</v>
      </c>
      <c r="B6942">
        <v>1</v>
      </c>
      <c r="C6942" t="s">
        <v>80</v>
      </c>
      <c r="D6942" t="s">
        <v>96</v>
      </c>
      <c r="E6942" t="s">
        <v>173</v>
      </c>
      <c r="F6942" t="s">
        <v>19927</v>
      </c>
      <c r="G6942" t="s">
        <v>175</v>
      </c>
      <c r="H6942" t="s">
        <v>144</v>
      </c>
      <c r="I6942" t="s">
        <v>136</v>
      </c>
      <c r="J6942" t="s">
        <v>137</v>
      </c>
      <c r="K6942" t="s">
        <v>138</v>
      </c>
      <c r="L6942" t="s">
        <v>19928</v>
      </c>
      <c r="M6942" t="s">
        <v>19929</v>
      </c>
      <c r="N6942">
        <v>1.635277777</v>
      </c>
      <c r="O6942">
        <v>0</v>
      </c>
      <c r="P6942">
        <v>1</v>
      </c>
      <c r="Q6942">
        <v>0</v>
      </c>
      <c r="R6942">
        <v>0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1.9009975367267771</v>
      </c>
      <c r="Y6942">
        <v>0</v>
      </c>
      <c r="Z6942">
        <v>0</v>
      </c>
      <c r="AA6942">
        <v>0</v>
      </c>
      <c r="AB6942">
        <v>0</v>
      </c>
      <c r="AC6942">
        <v>0</v>
      </c>
      <c r="AD6942">
        <v>0</v>
      </c>
      <c r="AE6942">
        <v>1.9009975367267771</v>
      </c>
    </row>
    <row r="6943" spans="1:31" x14ac:dyDescent="0.3">
      <c r="A6943">
        <v>2454635</v>
      </c>
      <c r="B6943">
        <v>1</v>
      </c>
      <c r="C6943" t="s">
        <v>80</v>
      </c>
      <c r="D6943" t="s">
        <v>83</v>
      </c>
      <c r="E6943" t="s">
        <v>169</v>
      </c>
      <c r="F6943" t="s">
        <v>19930</v>
      </c>
      <c r="G6943" t="s">
        <v>226</v>
      </c>
      <c r="H6943" t="s">
        <v>135</v>
      </c>
      <c r="I6943" t="s">
        <v>136</v>
      </c>
      <c r="J6943" t="s">
        <v>137</v>
      </c>
      <c r="K6943" t="s">
        <v>162</v>
      </c>
      <c r="L6943" t="s">
        <v>19931</v>
      </c>
      <c r="M6943" t="s">
        <v>19932</v>
      </c>
      <c r="N6943">
        <v>1.803055555</v>
      </c>
      <c r="O6943">
        <v>0</v>
      </c>
      <c r="P6943">
        <v>4068</v>
      </c>
      <c r="Q6943">
        <v>0</v>
      </c>
      <c r="R6943">
        <v>0</v>
      </c>
      <c r="S6943">
        <v>4</v>
      </c>
      <c r="T6943">
        <v>323</v>
      </c>
      <c r="U6943">
        <v>0</v>
      </c>
      <c r="V6943">
        <v>0</v>
      </c>
      <c r="W6943">
        <v>0</v>
      </c>
      <c r="X6943">
        <v>2196.5697436874566</v>
      </c>
      <c r="Y6943">
        <v>0</v>
      </c>
      <c r="Z6943">
        <v>0</v>
      </c>
      <c r="AA6943">
        <v>1904.2482485464486</v>
      </c>
      <c r="AB6943">
        <v>859.8722193924724</v>
      </c>
      <c r="AC6943">
        <v>0</v>
      </c>
      <c r="AD6943">
        <v>0</v>
      </c>
      <c r="AE6943">
        <v>4960.6902116263773</v>
      </c>
    </row>
    <row r="6944" spans="1:31" x14ac:dyDescent="0.3">
      <c r="A6944">
        <v>2455176</v>
      </c>
      <c r="B6944">
        <v>1</v>
      </c>
      <c r="C6944" t="s">
        <v>80</v>
      </c>
      <c r="D6944" t="s">
        <v>97</v>
      </c>
      <c r="E6944" t="s">
        <v>173</v>
      </c>
      <c r="F6944" t="s">
        <v>19933</v>
      </c>
      <c r="G6944" t="s">
        <v>175</v>
      </c>
      <c r="H6944" t="s">
        <v>144</v>
      </c>
      <c r="I6944" t="s">
        <v>136</v>
      </c>
      <c r="J6944" t="s">
        <v>137</v>
      </c>
      <c r="K6944" t="s">
        <v>138</v>
      </c>
      <c r="L6944" t="s">
        <v>19934</v>
      </c>
      <c r="M6944" t="s">
        <v>19935</v>
      </c>
      <c r="N6944">
        <v>2.4597222219999999</v>
      </c>
      <c r="O6944">
        <v>0</v>
      </c>
      <c r="P6944">
        <v>2</v>
      </c>
      <c r="Q6944">
        <v>0</v>
      </c>
      <c r="R6944">
        <v>0</v>
      </c>
      <c r="S6944">
        <v>0</v>
      </c>
      <c r="T6944">
        <v>0</v>
      </c>
      <c r="U6944">
        <v>0</v>
      </c>
      <c r="V6944">
        <v>0</v>
      </c>
      <c r="W6944">
        <v>0</v>
      </c>
      <c r="X6944">
        <v>4.9365623884985119</v>
      </c>
      <c r="Y6944">
        <v>0</v>
      </c>
      <c r="Z6944">
        <v>0</v>
      </c>
      <c r="AA6944">
        <v>0</v>
      </c>
      <c r="AB6944">
        <v>0</v>
      </c>
      <c r="AC6944">
        <v>0</v>
      </c>
      <c r="AD6944">
        <v>0</v>
      </c>
      <c r="AE6944">
        <v>4.9365623884985119</v>
      </c>
    </row>
    <row r="6945" spans="1:31" x14ac:dyDescent="0.3">
      <c r="A6945">
        <v>2454761</v>
      </c>
      <c r="B6945">
        <v>1</v>
      </c>
      <c r="C6945" t="s">
        <v>81</v>
      </c>
      <c r="D6945" t="s">
        <v>118</v>
      </c>
      <c r="E6945" t="s">
        <v>147</v>
      </c>
      <c r="F6945" t="s">
        <v>19936</v>
      </c>
      <c r="G6945" t="s">
        <v>226</v>
      </c>
      <c r="H6945" t="s">
        <v>135</v>
      </c>
      <c r="I6945" t="s">
        <v>136</v>
      </c>
      <c r="J6945" t="s">
        <v>137</v>
      </c>
      <c r="K6945" t="s">
        <v>162</v>
      </c>
      <c r="L6945" t="s">
        <v>19937</v>
      </c>
      <c r="M6945" t="s">
        <v>19938</v>
      </c>
      <c r="N6945">
        <v>0.397777777</v>
      </c>
      <c r="O6945">
        <v>0</v>
      </c>
      <c r="P6945">
        <v>48</v>
      </c>
      <c r="Q6945">
        <v>0</v>
      </c>
      <c r="R6945">
        <v>5</v>
      </c>
      <c r="S6945">
        <v>0</v>
      </c>
      <c r="T6945">
        <v>0</v>
      </c>
      <c r="U6945">
        <v>0</v>
      </c>
      <c r="V6945">
        <v>0</v>
      </c>
      <c r="W6945">
        <v>0</v>
      </c>
      <c r="X6945">
        <v>3.4873660589179063</v>
      </c>
      <c r="Y6945">
        <v>0</v>
      </c>
      <c r="Z6945">
        <v>0.3843276781567822</v>
      </c>
      <c r="AA6945">
        <v>0</v>
      </c>
      <c r="AB6945">
        <v>0</v>
      </c>
      <c r="AC6945">
        <v>0</v>
      </c>
      <c r="AD6945">
        <v>0</v>
      </c>
      <c r="AE6945">
        <v>3.8716937370746884</v>
      </c>
    </row>
    <row r="6946" spans="1:31" x14ac:dyDescent="0.3">
      <c r="A6946">
        <v>2455216</v>
      </c>
      <c r="B6946">
        <v>1</v>
      </c>
      <c r="C6946" t="s">
        <v>80</v>
      </c>
      <c r="D6946" t="s">
        <v>99</v>
      </c>
      <c r="E6946" t="s">
        <v>147</v>
      </c>
      <c r="F6946" t="s">
        <v>7113</v>
      </c>
      <c r="G6946" t="s">
        <v>134</v>
      </c>
      <c r="H6946" t="s">
        <v>135</v>
      </c>
      <c r="I6946" t="s">
        <v>136</v>
      </c>
      <c r="J6946" t="s">
        <v>137</v>
      </c>
      <c r="K6946" t="s">
        <v>138</v>
      </c>
      <c r="L6946" t="s">
        <v>19939</v>
      </c>
      <c r="M6946" t="s">
        <v>19940</v>
      </c>
      <c r="N6946">
        <v>4.1947222220000002</v>
      </c>
      <c r="O6946">
        <v>1</v>
      </c>
      <c r="P6946">
        <v>269</v>
      </c>
      <c r="Q6946">
        <v>0</v>
      </c>
      <c r="R6946">
        <v>29</v>
      </c>
      <c r="S6946">
        <v>1</v>
      </c>
      <c r="T6946">
        <v>36</v>
      </c>
      <c r="U6946">
        <v>0</v>
      </c>
      <c r="V6946">
        <v>0</v>
      </c>
      <c r="W6946">
        <v>12.63048558127455</v>
      </c>
      <c r="X6946">
        <v>272.76876155332985</v>
      </c>
      <c r="Y6946">
        <v>0</v>
      </c>
      <c r="Z6946">
        <v>12.372993554477116</v>
      </c>
      <c r="AA6946">
        <v>5.3065384024616966</v>
      </c>
      <c r="AB6946">
        <v>91.07436582809504</v>
      </c>
      <c r="AC6946">
        <v>0</v>
      </c>
      <c r="AD6946">
        <v>0</v>
      </c>
      <c r="AE6946">
        <v>394.15314491963824</v>
      </c>
    </row>
    <row r="6947" spans="1:31" x14ac:dyDescent="0.3">
      <c r="A6947">
        <v>2454718</v>
      </c>
      <c r="B6947">
        <v>1</v>
      </c>
      <c r="C6947" t="s">
        <v>80</v>
      </c>
      <c r="D6947" t="s">
        <v>96</v>
      </c>
      <c r="E6947" t="s">
        <v>173</v>
      </c>
      <c r="F6947" t="s">
        <v>19941</v>
      </c>
      <c r="G6947" t="s">
        <v>175</v>
      </c>
      <c r="H6947" t="s">
        <v>144</v>
      </c>
      <c r="I6947" t="s">
        <v>136</v>
      </c>
      <c r="J6947" t="s">
        <v>137</v>
      </c>
      <c r="K6947" t="s">
        <v>138</v>
      </c>
      <c r="L6947" t="s">
        <v>19942</v>
      </c>
      <c r="M6947" t="s">
        <v>19943</v>
      </c>
      <c r="N6947">
        <v>2.3650000000000002</v>
      </c>
      <c r="O6947">
        <v>0</v>
      </c>
      <c r="P6947">
        <v>1</v>
      </c>
      <c r="Q6947">
        <v>0</v>
      </c>
      <c r="R6947">
        <v>0</v>
      </c>
      <c r="S6947">
        <v>0</v>
      </c>
      <c r="T6947">
        <v>0</v>
      </c>
      <c r="U6947">
        <v>0</v>
      </c>
      <c r="V6947">
        <v>0</v>
      </c>
      <c r="W6947">
        <v>0</v>
      </c>
      <c r="X6947">
        <v>0.17062849190702012</v>
      </c>
      <c r="Y6947">
        <v>0</v>
      </c>
      <c r="Z6947">
        <v>0</v>
      </c>
      <c r="AA6947">
        <v>0</v>
      </c>
      <c r="AB6947">
        <v>0</v>
      </c>
      <c r="AC6947">
        <v>0</v>
      </c>
      <c r="AD6947">
        <v>0</v>
      </c>
      <c r="AE6947">
        <v>0.17062849190702012</v>
      </c>
    </row>
    <row r="6948" spans="1:31" x14ac:dyDescent="0.3">
      <c r="A6948">
        <v>2455053</v>
      </c>
      <c r="B6948">
        <v>1</v>
      </c>
      <c r="C6948" t="s">
        <v>80</v>
      </c>
      <c r="D6948" t="s">
        <v>93</v>
      </c>
      <c r="E6948" t="s">
        <v>159</v>
      </c>
      <c r="F6948" t="s">
        <v>4770</v>
      </c>
      <c r="G6948" t="s">
        <v>725</v>
      </c>
      <c r="H6948" t="s">
        <v>144</v>
      </c>
      <c r="I6948" t="s">
        <v>136</v>
      </c>
      <c r="J6948" t="s">
        <v>137</v>
      </c>
      <c r="K6948" t="s">
        <v>138</v>
      </c>
      <c r="L6948" t="s">
        <v>19944</v>
      </c>
      <c r="M6948" t="s">
        <v>19945</v>
      </c>
      <c r="N6948">
        <v>3.0947222220000001</v>
      </c>
      <c r="O6948">
        <v>0</v>
      </c>
      <c r="P6948">
        <v>0</v>
      </c>
      <c r="Q6948">
        <v>0</v>
      </c>
      <c r="R6948">
        <v>14</v>
      </c>
      <c r="S6948">
        <v>0</v>
      </c>
      <c r="T6948">
        <v>1</v>
      </c>
      <c r="U6948">
        <v>0</v>
      </c>
      <c r="V6948">
        <v>0</v>
      </c>
      <c r="W6948">
        <v>0</v>
      </c>
      <c r="X6948">
        <v>0</v>
      </c>
      <c r="Y6948">
        <v>0</v>
      </c>
      <c r="Z6948">
        <v>20.350859053805419</v>
      </c>
      <c r="AA6948">
        <v>0</v>
      </c>
      <c r="AB6948">
        <v>5.1482813197852746</v>
      </c>
      <c r="AC6948">
        <v>0</v>
      </c>
      <c r="AD6948">
        <v>0</v>
      </c>
      <c r="AE6948">
        <v>25.499140373590691</v>
      </c>
    </row>
    <row r="6949" spans="1:31" x14ac:dyDescent="0.3">
      <c r="A6949">
        <v>2455090</v>
      </c>
      <c r="B6949">
        <v>1</v>
      </c>
      <c r="C6949" t="s">
        <v>80</v>
      </c>
      <c r="D6949" t="s">
        <v>82</v>
      </c>
      <c r="E6949" t="s">
        <v>173</v>
      </c>
      <c r="F6949" t="s">
        <v>19946</v>
      </c>
      <c r="G6949" t="s">
        <v>175</v>
      </c>
      <c r="H6949" t="s">
        <v>144</v>
      </c>
      <c r="I6949" t="s">
        <v>136</v>
      </c>
      <c r="J6949" t="s">
        <v>137</v>
      </c>
      <c r="K6949" t="s">
        <v>138</v>
      </c>
      <c r="L6949" t="s">
        <v>19947</v>
      </c>
      <c r="M6949" t="s">
        <v>19948</v>
      </c>
      <c r="N6949">
        <v>2.8975</v>
      </c>
      <c r="O6949">
        <v>0</v>
      </c>
      <c r="P6949">
        <v>3</v>
      </c>
      <c r="Q6949">
        <v>0</v>
      </c>
      <c r="R6949">
        <v>0</v>
      </c>
      <c r="S6949">
        <v>0</v>
      </c>
      <c r="T6949">
        <v>0</v>
      </c>
      <c r="U6949">
        <v>0</v>
      </c>
      <c r="V6949">
        <v>0</v>
      </c>
      <c r="W6949">
        <v>0</v>
      </c>
      <c r="X6949">
        <v>1.86688606503735</v>
      </c>
      <c r="Y6949">
        <v>0</v>
      </c>
      <c r="Z6949">
        <v>0</v>
      </c>
      <c r="AA6949">
        <v>0</v>
      </c>
      <c r="AB6949">
        <v>0</v>
      </c>
      <c r="AC6949">
        <v>0</v>
      </c>
      <c r="AD6949">
        <v>0</v>
      </c>
      <c r="AE6949">
        <v>1.86688606503735</v>
      </c>
    </row>
    <row r="6950" spans="1:31" x14ac:dyDescent="0.3">
      <c r="A6950">
        <v>2454612</v>
      </c>
      <c r="B6950">
        <v>1</v>
      </c>
      <c r="C6950" t="s">
        <v>80</v>
      </c>
      <c r="D6950" t="s">
        <v>104</v>
      </c>
      <c r="E6950" t="s">
        <v>173</v>
      </c>
      <c r="F6950" t="s">
        <v>19949</v>
      </c>
      <c r="G6950" t="s">
        <v>175</v>
      </c>
      <c r="H6950" t="s">
        <v>144</v>
      </c>
      <c r="I6950" t="s">
        <v>136</v>
      </c>
      <c r="J6950" t="s">
        <v>137</v>
      </c>
      <c r="K6950" t="s">
        <v>138</v>
      </c>
      <c r="L6950" t="s">
        <v>19950</v>
      </c>
      <c r="M6950" t="s">
        <v>19951</v>
      </c>
      <c r="N6950">
        <v>1.6655555550000001</v>
      </c>
      <c r="O6950">
        <v>0</v>
      </c>
      <c r="P6950">
        <v>2</v>
      </c>
      <c r="Q6950">
        <v>0</v>
      </c>
      <c r="R6950">
        <v>0</v>
      </c>
      <c r="S6950">
        <v>0</v>
      </c>
      <c r="T6950">
        <v>0</v>
      </c>
      <c r="U6950">
        <v>0</v>
      </c>
      <c r="V6950">
        <v>0</v>
      </c>
      <c r="W6950">
        <v>0</v>
      </c>
      <c r="X6950">
        <v>0.42610631843731545</v>
      </c>
      <c r="Y6950">
        <v>0</v>
      </c>
      <c r="Z6950">
        <v>0</v>
      </c>
      <c r="AA6950">
        <v>0</v>
      </c>
      <c r="AB6950">
        <v>0</v>
      </c>
      <c r="AC6950">
        <v>0</v>
      </c>
      <c r="AD6950">
        <v>0</v>
      </c>
      <c r="AE6950">
        <v>0.42610631843731545</v>
      </c>
    </row>
    <row r="6951" spans="1:31" x14ac:dyDescent="0.3">
      <c r="A6951">
        <v>2455033</v>
      </c>
      <c r="B6951">
        <v>1</v>
      </c>
      <c r="C6951" t="s">
        <v>80</v>
      </c>
      <c r="D6951" t="s">
        <v>108</v>
      </c>
      <c r="E6951" t="s">
        <v>141</v>
      </c>
      <c r="F6951" t="s">
        <v>4091</v>
      </c>
      <c r="G6951" t="s">
        <v>156</v>
      </c>
      <c r="H6951" t="s">
        <v>144</v>
      </c>
      <c r="I6951" t="s">
        <v>136</v>
      </c>
      <c r="J6951" t="s">
        <v>137</v>
      </c>
      <c r="K6951" t="s">
        <v>138</v>
      </c>
      <c r="L6951" t="s">
        <v>19952</v>
      </c>
      <c r="M6951" t="s">
        <v>19953</v>
      </c>
      <c r="N6951">
        <v>1.7694444439999999</v>
      </c>
      <c r="O6951">
        <v>0</v>
      </c>
      <c r="P6951">
        <v>9</v>
      </c>
      <c r="Q6951">
        <v>0</v>
      </c>
      <c r="R6951">
        <v>1</v>
      </c>
      <c r="S6951">
        <v>0</v>
      </c>
      <c r="T6951">
        <v>2</v>
      </c>
      <c r="U6951">
        <v>0</v>
      </c>
      <c r="V6951">
        <v>0</v>
      </c>
      <c r="W6951">
        <v>0</v>
      </c>
      <c r="X6951">
        <v>1.2686282352874609</v>
      </c>
      <c r="Y6951">
        <v>0</v>
      </c>
      <c r="Z6951">
        <v>4.8452886681618332E-2</v>
      </c>
      <c r="AA6951">
        <v>0</v>
      </c>
      <c r="AB6951">
        <v>2.3858112871484965E-2</v>
      </c>
      <c r="AC6951">
        <v>0</v>
      </c>
      <c r="AD6951">
        <v>0</v>
      </c>
      <c r="AE6951">
        <v>1.3409392348405642</v>
      </c>
    </row>
    <row r="6952" spans="1:31" x14ac:dyDescent="0.3">
      <c r="A6952">
        <v>2455110</v>
      </c>
      <c r="B6952">
        <v>1</v>
      </c>
      <c r="C6952" t="s">
        <v>80</v>
      </c>
      <c r="D6952" t="s">
        <v>105</v>
      </c>
      <c r="E6952" t="s">
        <v>141</v>
      </c>
      <c r="F6952" t="s">
        <v>19954</v>
      </c>
      <c r="G6952" t="s">
        <v>143</v>
      </c>
      <c r="H6952" t="s">
        <v>144</v>
      </c>
      <c r="I6952" t="s">
        <v>136</v>
      </c>
      <c r="J6952" t="s">
        <v>137</v>
      </c>
      <c r="K6952" t="s">
        <v>138</v>
      </c>
      <c r="L6952" t="s">
        <v>19955</v>
      </c>
      <c r="M6952" t="s">
        <v>19956</v>
      </c>
      <c r="N6952">
        <v>0.34861111099999997</v>
      </c>
      <c r="O6952">
        <v>0</v>
      </c>
      <c r="P6952">
        <v>113</v>
      </c>
      <c r="Q6952">
        <v>0</v>
      </c>
      <c r="R6952">
        <v>0</v>
      </c>
      <c r="S6952">
        <v>0</v>
      </c>
      <c r="T6952">
        <v>16</v>
      </c>
      <c r="U6952">
        <v>0</v>
      </c>
      <c r="V6952">
        <v>0</v>
      </c>
      <c r="W6952">
        <v>0</v>
      </c>
      <c r="X6952">
        <v>12.034264358785761</v>
      </c>
      <c r="Y6952">
        <v>0</v>
      </c>
      <c r="Z6952">
        <v>0</v>
      </c>
      <c r="AA6952">
        <v>0</v>
      </c>
      <c r="AB6952">
        <v>8.2851902485870017</v>
      </c>
      <c r="AC6952">
        <v>0</v>
      </c>
      <c r="AD6952">
        <v>0</v>
      </c>
      <c r="AE6952">
        <v>20.319454607372762</v>
      </c>
    </row>
    <row r="6953" spans="1:31" x14ac:dyDescent="0.3">
      <c r="A6953">
        <v>2454987</v>
      </c>
      <c r="B6953">
        <v>1</v>
      </c>
      <c r="C6953" t="s">
        <v>80</v>
      </c>
      <c r="D6953" t="s">
        <v>101</v>
      </c>
      <c r="E6953" t="s">
        <v>169</v>
      </c>
      <c r="F6953" t="s">
        <v>19957</v>
      </c>
      <c r="G6953" t="s">
        <v>149</v>
      </c>
      <c r="H6953" t="s">
        <v>135</v>
      </c>
      <c r="I6953" t="s">
        <v>136</v>
      </c>
      <c r="J6953" t="s">
        <v>137</v>
      </c>
      <c r="K6953" t="s">
        <v>138</v>
      </c>
      <c r="L6953" t="s">
        <v>19958</v>
      </c>
      <c r="M6953" t="s">
        <v>8545</v>
      </c>
      <c r="N6953">
        <v>0.62944444399999999</v>
      </c>
      <c r="O6953">
        <v>0</v>
      </c>
      <c r="P6953">
        <v>3818</v>
      </c>
      <c r="Q6953">
        <v>0</v>
      </c>
      <c r="R6953">
        <v>2</v>
      </c>
      <c r="S6953">
        <v>2</v>
      </c>
      <c r="T6953">
        <v>192</v>
      </c>
      <c r="U6953">
        <v>0</v>
      </c>
      <c r="V6953">
        <v>0</v>
      </c>
      <c r="W6953">
        <v>0</v>
      </c>
      <c r="X6953">
        <v>974.88874654112317</v>
      </c>
      <c r="Y6953">
        <v>0</v>
      </c>
      <c r="Z6953">
        <v>2.8999586942732566E-2</v>
      </c>
      <c r="AA6953">
        <v>265.65382171478007</v>
      </c>
      <c r="AB6953">
        <v>225.3199318003891</v>
      </c>
      <c r="AC6953">
        <v>0</v>
      </c>
      <c r="AD6953">
        <v>0</v>
      </c>
      <c r="AE6953">
        <v>1465.891499643235</v>
      </c>
    </row>
    <row r="6954" spans="1:31" x14ac:dyDescent="0.3">
      <c r="A6954">
        <v>2454964</v>
      </c>
      <c r="B6954">
        <v>1</v>
      </c>
      <c r="C6954" t="s">
        <v>80</v>
      </c>
      <c r="D6954" t="s">
        <v>88</v>
      </c>
      <c r="E6954" t="s">
        <v>173</v>
      </c>
      <c r="F6954" t="s">
        <v>19959</v>
      </c>
      <c r="G6954" t="s">
        <v>239</v>
      </c>
      <c r="H6954" t="s">
        <v>144</v>
      </c>
      <c r="I6954" t="s">
        <v>136</v>
      </c>
      <c r="J6954" t="s">
        <v>137</v>
      </c>
      <c r="K6954" t="s">
        <v>138</v>
      </c>
      <c r="L6954" t="s">
        <v>8553</v>
      </c>
      <c r="M6954" t="s">
        <v>19960</v>
      </c>
      <c r="N6954">
        <v>3.1563888879999999</v>
      </c>
      <c r="O6954">
        <v>0</v>
      </c>
      <c r="P6954">
        <v>1</v>
      </c>
      <c r="Q6954">
        <v>0</v>
      </c>
      <c r="R6954">
        <v>0</v>
      </c>
      <c r="S6954">
        <v>0</v>
      </c>
      <c r="T6954">
        <v>0</v>
      </c>
      <c r="U6954">
        <v>0</v>
      </c>
      <c r="V6954">
        <v>0</v>
      </c>
      <c r="W6954">
        <v>0</v>
      </c>
      <c r="X6954">
        <v>0.92389682999087253</v>
      </c>
      <c r="Y6954">
        <v>0</v>
      </c>
      <c r="Z6954">
        <v>0</v>
      </c>
      <c r="AA6954">
        <v>0</v>
      </c>
      <c r="AB6954">
        <v>0</v>
      </c>
      <c r="AC6954">
        <v>0</v>
      </c>
      <c r="AD6954">
        <v>0</v>
      </c>
      <c r="AE6954">
        <v>0.92389682999087253</v>
      </c>
    </row>
    <row r="6955" spans="1:31" x14ac:dyDescent="0.3">
      <c r="A6955">
        <v>2455219</v>
      </c>
      <c r="B6955">
        <v>1</v>
      </c>
      <c r="C6955" t="s">
        <v>81</v>
      </c>
      <c r="D6955" t="s">
        <v>122</v>
      </c>
      <c r="E6955" t="s">
        <v>141</v>
      </c>
      <c r="F6955" t="s">
        <v>19961</v>
      </c>
      <c r="G6955" t="s">
        <v>143</v>
      </c>
      <c r="H6955" t="s">
        <v>144</v>
      </c>
      <c r="I6955" t="s">
        <v>136</v>
      </c>
      <c r="J6955" t="s">
        <v>137</v>
      </c>
      <c r="K6955" t="s">
        <v>138</v>
      </c>
      <c r="L6955" t="s">
        <v>19962</v>
      </c>
      <c r="M6955" t="s">
        <v>19963</v>
      </c>
      <c r="N6955">
        <v>0.400277777</v>
      </c>
      <c r="O6955">
        <v>0</v>
      </c>
      <c r="P6955">
        <v>122</v>
      </c>
      <c r="Q6955">
        <v>0</v>
      </c>
      <c r="R6955">
        <v>0</v>
      </c>
      <c r="S6955">
        <v>0</v>
      </c>
      <c r="T6955">
        <v>8</v>
      </c>
      <c r="U6955">
        <v>0</v>
      </c>
      <c r="V6955">
        <v>0</v>
      </c>
      <c r="W6955">
        <v>0</v>
      </c>
      <c r="X6955">
        <v>7.6873917143069574</v>
      </c>
      <c r="Y6955">
        <v>0</v>
      </c>
      <c r="Z6955">
        <v>0</v>
      </c>
      <c r="AA6955">
        <v>0</v>
      </c>
      <c r="AB6955">
        <v>0.99795950985300008</v>
      </c>
      <c r="AC6955">
        <v>0</v>
      </c>
      <c r="AD6955">
        <v>0</v>
      </c>
      <c r="AE6955">
        <v>8.6853512241599571</v>
      </c>
    </row>
    <row r="6956" spans="1:31" x14ac:dyDescent="0.3">
      <c r="A6956">
        <v>2455027</v>
      </c>
      <c r="B6956">
        <v>1</v>
      </c>
      <c r="C6956" t="s">
        <v>80</v>
      </c>
      <c r="D6956" t="s">
        <v>82</v>
      </c>
      <c r="E6956" t="s">
        <v>147</v>
      </c>
      <c r="F6956" t="s">
        <v>19964</v>
      </c>
      <c r="G6956" t="s">
        <v>381</v>
      </c>
      <c r="H6956" t="s">
        <v>135</v>
      </c>
      <c r="I6956" t="s">
        <v>136</v>
      </c>
      <c r="J6956" t="s">
        <v>137</v>
      </c>
      <c r="K6956" t="s">
        <v>138</v>
      </c>
      <c r="L6956" t="s">
        <v>19965</v>
      </c>
      <c r="M6956" t="s">
        <v>19966</v>
      </c>
      <c r="N6956">
        <v>0.116111111</v>
      </c>
      <c r="O6956">
        <v>0</v>
      </c>
      <c r="P6956">
        <v>4666</v>
      </c>
      <c r="Q6956">
        <v>0</v>
      </c>
      <c r="R6956">
        <v>0</v>
      </c>
      <c r="S6956">
        <v>3</v>
      </c>
      <c r="T6956">
        <v>311</v>
      </c>
      <c r="U6956">
        <v>0</v>
      </c>
      <c r="V6956">
        <v>0</v>
      </c>
      <c r="W6956">
        <v>0</v>
      </c>
      <c r="X6956">
        <v>242.21417041057839</v>
      </c>
      <c r="Y6956">
        <v>0</v>
      </c>
      <c r="Z6956">
        <v>0</v>
      </c>
      <c r="AA6956">
        <v>16.866787620313939</v>
      </c>
      <c r="AB6956">
        <v>83.043243019340267</v>
      </c>
      <c r="AC6956">
        <v>0</v>
      </c>
      <c r="AD6956">
        <v>0</v>
      </c>
      <c r="AE6956">
        <v>342.12420105023256</v>
      </c>
    </row>
    <row r="6957" spans="1:31" x14ac:dyDescent="0.3">
      <c r="A6957">
        <v>2455073</v>
      </c>
      <c r="B6957">
        <v>1</v>
      </c>
      <c r="C6957" t="s">
        <v>80</v>
      </c>
      <c r="D6957" t="s">
        <v>108</v>
      </c>
      <c r="E6957" t="s">
        <v>141</v>
      </c>
      <c r="F6957" t="s">
        <v>19967</v>
      </c>
      <c r="G6957" t="s">
        <v>156</v>
      </c>
      <c r="H6957" t="s">
        <v>144</v>
      </c>
      <c r="I6957" t="s">
        <v>136</v>
      </c>
      <c r="J6957" t="s">
        <v>137</v>
      </c>
      <c r="K6957" t="s">
        <v>138</v>
      </c>
      <c r="L6957" t="s">
        <v>19968</v>
      </c>
      <c r="M6957" t="s">
        <v>19969</v>
      </c>
      <c r="N6957">
        <v>1.813055555</v>
      </c>
      <c r="O6957">
        <v>0</v>
      </c>
      <c r="P6957">
        <v>8</v>
      </c>
      <c r="Q6957">
        <v>0</v>
      </c>
      <c r="R6957">
        <v>4</v>
      </c>
      <c r="S6957">
        <v>0</v>
      </c>
      <c r="T6957">
        <v>2</v>
      </c>
      <c r="U6957">
        <v>0</v>
      </c>
      <c r="V6957">
        <v>0</v>
      </c>
      <c r="W6957">
        <v>0</v>
      </c>
      <c r="X6957">
        <v>2.8082406748138853</v>
      </c>
      <c r="Y6957">
        <v>0</v>
      </c>
      <c r="Z6957">
        <v>0.2403544588414307</v>
      </c>
      <c r="AA6957">
        <v>0</v>
      </c>
      <c r="AB6957">
        <v>6.2495287031782851E-2</v>
      </c>
      <c r="AC6957">
        <v>0</v>
      </c>
      <c r="AD6957">
        <v>0</v>
      </c>
      <c r="AE6957">
        <v>3.1110904206870988</v>
      </c>
    </row>
    <row r="6958" spans="1:31" x14ac:dyDescent="0.3">
      <c r="A6958">
        <v>2454632</v>
      </c>
      <c r="B6958">
        <v>1</v>
      </c>
      <c r="C6958" t="s">
        <v>80</v>
      </c>
      <c r="D6958" t="s">
        <v>93</v>
      </c>
      <c r="E6958" t="s">
        <v>141</v>
      </c>
      <c r="F6958" t="s">
        <v>19970</v>
      </c>
      <c r="G6958" t="s">
        <v>156</v>
      </c>
      <c r="H6958" t="s">
        <v>144</v>
      </c>
      <c r="I6958" t="s">
        <v>136</v>
      </c>
      <c r="J6958" t="s">
        <v>137</v>
      </c>
      <c r="K6958" t="s">
        <v>138</v>
      </c>
      <c r="L6958" t="s">
        <v>19971</v>
      </c>
      <c r="M6958" t="s">
        <v>19972</v>
      </c>
      <c r="N6958">
        <v>1.1830555549999999</v>
      </c>
      <c r="O6958">
        <v>0</v>
      </c>
      <c r="P6958">
        <v>0</v>
      </c>
      <c r="Q6958">
        <v>0</v>
      </c>
      <c r="R6958">
        <v>0</v>
      </c>
      <c r="S6958">
        <v>0</v>
      </c>
      <c r="T6958">
        <v>1</v>
      </c>
      <c r="U6958">
        <v>0</v>
      </c>
      <c r="V6958">
        <v>0</v>
      </c>
      <c r="W6958">
        <v>0</v>
      </c>
      <c r="X6958">
        <v>0</v>
      </c>
      <c r="Y6958">
        <v>0</v>
      </c>
      <c r="Z6958">
        <v>0</v>
      </c>
      <c r="AA6958">
        <v>0</v>
      </c>
      <c r="AB6958">
        <v>5.3126784734135803</v>
      </c>
      <c r="AC6958">
        <v>0</v>
      </c>
      <c r="AD6958">
        <v>0</v>
      </c>
      <c r="AE6958">
        <v>5.3126784734135803</v>
      </c>
    </row>
    <row r="6959" spans="1:31" x14ac:dyDescent="0.3">
      <c r="A6959">
        <v>2455173</v>
      </c>
      <c r="B6959">
        <v>1</v>
      </c>
      <c r="C6959" t="s">
        <v>80</v>
      </c>
      <c r="D6959" t="s">
        <v>104</v>
      </c>
      <c r="E6959" t="s">
        <v>173</v>
      </c>
      <c r="F6959" t="s">
        <v>19973</v>
      </c>
      <c r="G6959" t="s">
        <v>175</v>
      </c>
      <c r="H6959" t="s">
        <v>144</v>
      </c>
      <c r="I6959" t="s">
        <v>136</v>
      </c>
      <c r="J6959" t="s">
        <v>137</v>
      </c>
      <c r="K6959" t="s">
        <v>138</v>
      </c>
      <c r="L6959" t="s">
        <v>19974</v>
      </c>
      <c r="M6959" t="s">
        <v>19975</v>
      </c>
      <c r="N6959">
        <v>2.4583333330000001</v>
      </c>
      <c r="O6959">
        <v>0</v>
      </c>
      <c r="P6959">
        <v>1</v>
      </c>
      <c r="Q6959">
        <v>0</v>
      </c>
      <c r="R6959">
        <v>0</v>
      </c>
      <c r="S6959">
        <v>0</v>
      </c>
      <c r="T6959">
        <v>0</v>
      </c>
      <c r="U6959">
        <v>0</v>
      </c>
      <c r="V6959">
        <v>0</v>
      </c>
      <c r="W6959">
        <v>0</v>
      </c>
      <c r="X6959">
        <v>9.6678928976499616</v>
      </c>
      <c r="Y6959">
        <v>0</v>
      </c>
      <c r="Z6959">
        <v>0</v>
      </c>
      <c r="AA6959">
        <v>0</v>
      </c>
      <c r="AB6959">
        <v>0</v>
      </c>
      <c r="AC6959">
        <v>0</v>
      </c>
      <c r="AD6959">
        <v>0</v>
      </c>
      <c r="AE6959">
        <v>9.6678928976499616</v>
      </c>
    </row>
    <row r="6960" spans="1:31" x14ac:dyDescent="0.3">
      <c r="A6960">
        <v>2454881</v>
      </c>
      <c r="B6960">
        <v>1</v>
      </c>
      <c r="C6960" t="s">
        <v>80</v>
      </c>
      <c r="D6960" t="s">
        <v>106</v>
      </c>
      <c r="E6960" t="s">
        <v>159</v>
      </c>
      <c r="F6960" t="s">
        <v>1671</v>
      </c>
      <c r="G6960" t="s">
        <v>725</v>
      </c>
      <c r="H6960" t="s">
        <v>144</v>
      </c>
      <c r="I6960" t="s">
        <v>136</v>
      </c>
      <c r="J6960" t="s">
        <v>137</v>
      </c>
      <c r="K6960" t="s">
        <v>138</v>
      </c>
      <c r="L6960" t="s">
        <v>19976</v>
      </c>
      <c r="M6960" t="s">
        <v>19977</v>
      </c>
      <c r="N6960">
        <v>4.1777777770000002</v>
      </c>
      <c r="O6960">
        <v>0</v>
      </c>
      <c r="P6960">
        <v>28</v>
      </c>
      <c r="Q6960">
        <v>0</v>
      </c>
      <c r="R6960">
        <v>3</v>
      </c>
      <c r="S6960">
        <v>0</v>
      </c>
      <c r="T6960">
        <v>3</v>
      </c>
      <c r="U6960">
        <v>0</v>
      </c>
      <c r="V6960">
        <v>0</v>
      </c>
      <c r="W6960">
        <v>0</v>
      </c>
      <c r="X6960">
        <v>11.728802059517047</v>
      </c>
      <c r="Y6960">
        <v>0</v>
      </c>
      <c r="Z6960">
        <v>4.2297667633919529</v>
      </c>
      <c r="AA6960">
        <v>0</v>
      </c>
      <c r="AB6960">
        <v>1.3167739060431425</v>
      </c>
      <c r="AC6960">
        <v>0</v>
      </c>
      <c r="AD6960">
        <v>0</v>
      </c>
      <c r="AE6960">
        <v>17.275342728952143</v>
      </c>
    </row>
    <row r="6961" spans="1:31" x14ac:dyDescent="0.3">
      <c r="A6961">
        <v>2455093</v>
      </c>
      <c r="B6961">
        <v>1</v>
      </c>
      <c r="C6961" t="s">
        <v>80</v>
      </c>
      <c r="D6961" t="s">
        <v>85</v>
      </c>
      <c r="E6961" t="s">
        <v>141</v>
      </c>
      <c r="F6961" t="s">
        <v>19978</v>
      </c>
      <c r="G6961" t="s">
        <v>143</v>
      </c>
      <c r="H6961" t="s">
        <v>144</v>
      </c>
      <c r="I6961" t="s">
        <v>136</v>
      </c>
      <c r="J6961" t="s">
        <v>137</v>
      </c>
      <c r="K6961" t="s">
        <v>138</v>
      </c>
      <c r="L6961" t="s">
        <v>19979</v>
      </c>
      <c r="M6961" t="s">
        <v>19980</v>
      </c>
      <c r="N6961">
        <v>1.5919444439999999</v>
      </c>
      <c r="O6961">
        <v>0</v>
      </c>
      <c r="P6961">
        <v>237</v>
      </c>
      <c r="Q6961">
        <v>0</v>
      </c>
      <c r="R6961">
        <v>0</v>
      </c>
      <c r="S6961">
        <v>0</v>
      </c>
      <c r="T6961">
        <v>35</v>
      </c>
      <c r="U6961">
        <v>0</v>
      </c>
      <c r="V6961">
        <v>0</v>
      </c>
      <c r="W6961">
        <v>0</v>
      </c>
      <c r="X6961">
        <v>123.69472862425116</v>
      </c>
      <c r="Y6961">
        <v>0</v>
      </c>
      <c r="Z6961">
        <v>0</v>
      </c>
      <c r="AA6961">
        <v>0</v>
      </c>
      <c r="AB6961">
        <v>69.528469605389859</v>
      </c>
      <c r="AC6961">
        <v>0</v>
      </c>
      <c r="AD6961">
        <v>0</v>
      </c>
      <c r="AE6961">
        <v>193.22319822964101</v>
      </c>
    </row>
    <row r="6962" spans="1:31" x14ac:dyDescent="0.3">
      <c r="A6962">
        <v>2454652</v>
      </c>
      <c r="B6962">
        <v>1</v>
      </c>
      <c r="C6962" t="s">
        <v>81</v>
      </c>
      <c r="D6962" t="s">
        <v>117</v>
      </c>
      <c r="E6962" t="s">
        <v>141</v>
      </c>
      <c r="F6962" t="s">
        <v>19981</v>
      </c>
      <c r="G6962" t="s">
        <v>156</v>
      </c>
      <c r="H6962" t="s">
        <v>144</v>
      </c>
      <c r="I6962" t="s">
        <v>136</v>
      </c>
      <c r="J6962" t="s">
        <v>137</v>
      </c>
      <c r="K6962" t="s">
        <v>138</v>
      </c>
      <c r="L6962" t="s">
        <v>19982</v>
      </c>
      <c r="M6962" t="s">
        <v>19983</v>
      </c>
      <c r="N6962">
        <v>2.4327777770000001</v>
      </c>
      <c r="O6962">
        <v>0</v>
      </c>
      <c r="P6962">
        <v>0</v>
      </c>
      <c r="Q6962">
        <v>0</v>
      </c>
      <c r="R6962">
        <v>0</v>
      </c>
      <c r="S6962">
        <v>0</v>
      </c>
      <c r="T6962">
        <v>3</v>
      </c>
      <c r="U6962">
        <v>0</v>
      </c>
      <c r="V6962">
        <v>0</v>
      </c>
      <c r="W6962">
        <v>0</v>
      </c>
      <c r="X6962">
        <v>0</v>
      </c>
      <c r="Y6962">
        <v>0</v>
      </c>
      <c r="Z6962">
        <v>0</v>
      </c>
      <c r="AA6962">
        <v>0</v>
      </c>
      <c r="AB6962">
        <v>13.952011901514194</v>
      </c>
      <c r="AC6962">
        <v>0</v>
      </c>
      <c r="AD6962">
        <v>0</v>
      </c>
      <c r="AE6962">
        <v>13.952011901514194</v>
      </c>
    </row>
    <row r="6963" spans="1:31" x14ac:dyDescent="0.3">
      <c r="A6963">
        <v>2455193</v>
      </c>
      <c r="B6963">
        <v>1</v>
      </c>
      <c r="C6963" t="s">
        <v>80</v>
      </c>
      <c r="D6963" t="s">
        <v>83</v>
      </c>
      <c r="E6963" t="s">
        <v>147</v>
      </c>
      <c r="F6963" t="s">
        <v>19984</v>
      </c>
      <c r="G6963" t="s">
        <v>149</v>
      </c>
      <c r="H6963" t="s">
        <v>135</v>
      </c>
      <c r="I6963" t="s">
        <v>136</v>
      </c>
      <c r="J6963" t="s">
        <v>137</v>
      </c>
      <c r="K6963" t="s">
        <v>138</v>
      </c>
      <c r="L6963" t="s">
        <v>19985</v>
      </c>
      <c r="M6963" t="s">
        <v>19986</v>
      </c>
      <c r="N6963">
        <v>0.35083333300000002</v>
      </c>
      <c r="O6963">
        <v>0</v>
      </c>
      <c r="P6963">
        <v>1308</v>
      </c>
      <c r="Q6963">
        <v>0</v>
      </c>
      <c r="R6963">
        <v>0</v>
      </c>
      <c r="S6963">
        <v>0</v>
      </c>
      <c r="T6963">
        <v>234</v>
      </c>
      <c r="U6963">
        <v>0</v>
      </c>
      <c r="V6963">
        <v>0</v>
      </c>
      <c r="W6963">
        <v>0</v>
      </c>
      <c r="X6963">
        <v>180.30518022159376</v>
      </c>
      <c r="Y6963">
        <v>0</v>
      </c>
      <c r="Z6963">
        <v>0</v>
      </c>
      <c r="AA6963">
        <v>0</v>
      </c>
      <c r="AB6963">
        <v>75.857192708967176</v>
      </c>
      <c r="AC6963">
        <v>0</v>
      </c>
      <c r="AD6963">
        <v>0</v>
      </c>
      <c r="AE6963">
        <v>256.16237293056093</v>
      </c>
    </row>
    <row r="6964" spans="1:31" x14ac:dyDescent="0.3">
      <c r="A6964">
        <v>2454658</v>
      </c>
      <c r="B6964">
        <v>1</v>
      </c>
      <c r="C6964" t="s">
        <v>80</v>
      </c>
      <c r="D6964" t="s">
        <v>100</v>
      </c>
      <c r="E6964" t="s">
        <v>169</v>
      </c>
      <c r="F6964" t="s">
        <v>899</v>
      </c>
      <c r="G6964" t="s">
        <v>161</v>
      </c>
      <c r="H6964" t="s">
        <v>135</v>
      </c>
      <c r="I6964" t="s">
        <v>136</v>
      </c>
      <c r="J6964" t="s">
        <v>137</v>
      </c>
      <c r="K6964" t="s">
        <v>162</v>
      </c>
      <c r="L6964" t="s">
        <v>19987</v>
      </c>
      <c r="M6964" t="s">
        <v>19988</v>
      </c>
      <c r="N6964">
        <v>8.8555555550000005</v>
      </c>
      <c r="O6964">
        <v>0</v>
      </c>
      <c r="P6964">
        <v>906</v>
      </c>
      <c r="Q6964">
        <v>3</v>
      </c>
      <c r="R6964">
        <v>73</v>
      </c>
      <c r="S6964">
        <v>2</v>
      </c>
      <c r="T6964">
        <v>99</v>
      </c>
      <c r="U6964">
        <v>0</v>
      </c>
      <c r="V6964">
        <v>0</v>
      </c>
      <c r="W6964">
        <v>0</v>
      </c>
      <c r="X6964">
        <v>2524.3808119230512</v>
      </c>
      <c r="Y6964">
        <v>2.5394238016207979</v>
      </c>
      <c r="Z6964">
        <v>361.6468300828999</v>
      </c>
      <c r="AA6964">
        <v>49.505481328320769</v>
      </c>
      <c r="AB6964">
        <v>544.14099564073319</v>
      </c>
      <c r="AC6964">
        <v>0</v>
      </c>
      <c r="AD6964">
        <v>0</v>
      </c>
      <c r="AE6964">
        <v>3482.2135427766257</v>
      </c>
    </row>
    <row r="6965" spans="1:31" x14ac:dyDescent="0.3">
      <c r="A6965">
        <v>2455036</v>
      </c>
      <c r="B6965">
        <v>1</v>
      </c>
      <c r="C6965" t="s">
        <v>81</v>
      </c>
      <c r="D6965" t="s">
        <v>115</v>
      </c>
      <c r="E6965" t="s">
        <v>169</v>
      </c>
      <c r="F6965" t="s">
        <v>12055</v>
      </c>
      <c r="G6965" t="s">
        <v>149</v>
      </c>
      <c r="H6965" t="s">
        <v>135</v>
      </c>
      <c r="I6965" t="s">
        <v>136</v>
      </c>
      <c r="J6965" t="s">
        <v>137</v>
      </c>
      <c r="K6965" t="s">
        <v>138</v>
      </c>
      <c r="L6965" t="s">
        <v>19989</v>
      </c>
      <c r="M6965" t="s">
        <v>19990</v>
      </c>
      <c r="N6965">
        <v>0.16277777700000001</v>
      </c>
      <c r="O6965">
        <v>0</v>
      </c>
      <c r="P6965">
        <v>4410</v>
      </c>
      <c r="Q6965">
        <v>2</v>
      </c>
      <c r="R6965">
        <v>188</v>
      </c>
      <c r="S6965">
        <v>17</v>
      </c>
      <c r="T6965">
        <v>474</v>
      </c>
      <c r="U6965">
        <v>2</v>
      </c>
      <c r="V6965">
        <v>0</v>
      </c>
      <c r="W6965">
        <v>0</v>
      </c>
      <c r="X6965">
        <v>69.80698293574028</v>
      </c>
      <c r="Y6965">
        <v>1.1569603146953533</v>
      </c>
      <c r="Z6965">
        <v>6.5437272547774397</v>
      </c>
      <c r="AA6965">
        <v>4.1406772191709011</v>
      </c>
      <c r="AB6965">
        <v>35.104726893804141</v>
      </c>
      <c r="AC6965">
        <v>22.411207144703777</v>
      </c>
      <c r="AD6965">
        <v>0</v>
      </c>
      <c r="AE6965">
        <v>139.16428176289187</v>
      </c>
    </row>
    <row r="6966" spans="1:31" x14ac:dyDescent="0.3">
      <c r="A6966">
        <v>2455059</v>
      </c>
      <c r="B6966">
        <v>1</v>
      </c>
      <c r="C6966" t="s">
        <v>81</v>
      </c>
      <c r="D6966" t="s">
        <v>115</v>
      </c>
      <c r="E6966" t="s">
        <v>132</v>
      </c>
      <c r="F6966" t="s">
        <v>19991</v>
      </c>
      <c r="G6966" t="s">
        <v>149</v>
      </c>
      <c r="H6966" t="s">
        <v>135</v>
      </c>
      <c r="I6966" t="s">
        <v>136</v>
      </c>
      <c r="J6966" t="s">
        <v>137</v>
      </c>
      <c r="K6966" t="s">
        <v>138</v>
      </c>
      <c r="L6966" t="s">
        <v>19992</v>
      </c>
      <c r="M6966" t="s">
        <v>19993</v>
      </c>
      <c r="N6966">
        <v>1.062777777</v>
      </c>
      <c r="O6966">
        <v>0</v>
      </c>
      <c r="P6966">
        <v>877</v>
      </c>
      <c r="Q6966">
        <v>0</v>
      </c>
      <c r="R6966">
        <v>6</v>
      </c>
      <c r="S6966">
        <v>0</v>
      </c>
      <c r="T6966">
        <v>197</v>
      </c>
      <c r="U6966">
        <v>0</v>
      </c>
      <c r="V6966">
        <v>0</v>
      </c>
      <c r="W6966">
        <v>0</v>
      </c>
      <c r="X6966">
        <v>142.55765038690552</v>
      </c>
      <c r="Y6966">
        <v>0</v>
      </c>
      <c r="Z6966">
        <v>0.11865822082770837</v>
      </c>
      <c r="AA6966">
        <v>0</v>
      </c>
      <c r="AB6966">
        <v>90.571168986804679</v>
      </c>
      <c r="AC6966">
        <v>0</v>
      </c>
      <c r="AD6966">
        <v>0</v>
      </c>
      <c r="AE6966">
        <v>233.24747759453791</v>
      </c>
    </row>
    <row r="6967" spans="1:31" x14ac:dyDescent="0.3">
      <c r="A6967">
        <v>2455082</v>
      </c>
      <c r="B6967">
        <v>1</v>
      </c>
      <c r="C6967" t="s">
        <v>80</v>
      </c>
      <c r="D6967" t="s">
        <v>96</v>
      </c>
      <c r="E6967" t="s">
        <v>141</v>
      </c>
      <c r="F6967" t="s">
        <v>6820</v>
      </c>
      <c r="G6967" t="s">
        <v>156</v>
      </c>
      <c r="H6967" t="s">
        <v>144</v>
      </c>
      <c r="I6967" t="s">
        <v>136</v>
      </c>
      <c r="J6967" t="s">
        <v>137</v>
      </c>
      <c r="K6967" t="s">
        <v>138</v>
      </c>
      <c r="L6967" t="s">
        <v>19994</v>
      </c>
      <c r="M6967" t="s">
        <v>19995</v>
      </c>
      <c r="N6967">
        <v>1.131388888</v>
      </c>
      <c r="O6967">
        <v>0</v>
      </c>
      <c r="P6967">
        <v>12</v>
      </c>
      <c r="Q6967">
        <v>0</v>
      </c>
      <c r="R6967">
        <v>0</v>
      </c>
      <c r="S6967">
        <v>0</v>
      </c>
      <c r="T6967">
        <v>0</v>
      </c>
      <c r="U6967">
        <v>0</v>
      </c>
      <c r="V6967">
        <v>0</v>
      </c>
      <c r="W6967">
        <v>0</v>
      </c>
      <c r="X6967">
        <v>5.5416868881995889</v>
      </c>
      <c r="Y6967">
        <v>0</v>
      </c>
      <c r="Z6967">
        <v>0</v>
      </c>
      <c r="AA6967">
        <v>0</v>
      </c>
      <c r="AB6967">
        <v>0</v>
      </c>
      <c r="AC6967">
        <v>0</v>
      </c>
      <c r="AD6967">
        <v>0</v>
      </c>
      <c r="AE6967">
        <v>5.5416868881995889</v>
      </c>
    </row>
    <row r="6968" spans="1:31" x14ac:dyDescent="0.3">
      <c r="A6968">
        <v>2455228</v>
      </c>
      <c r="B6968">
        <v>1</v>
      </c>
      <c r="C6968" t="s">
        <v>80</v>
      </c>
      <c r="D6968" t="s">
        <v>96</v>
      </c>
      <c r="E6968" t="s">
        <v>141</v>
      </c>
      <c r="F6968" t="s">
        <v>19996</v>
      </c>
      <c r="G6968" t="s">
        <v>156</v>
      </c>
      <c r="H6968" t="s">
        <v>144</v>
      </c>
      <c r="I6968" t="s">
        <v>136</v>
      </c>
      <c r="J6968" t="s">
        <v>137</v>
      </c>
      <c r="K6968" t="s">
        <v>138</v>
      </c>
      <c r="L6968" t="s">
        <v>19997</v>
      </c>
      <c r="M6968" t="s">
        <v>19998</v>
      </c>
      <c r="N6968">
        <v>2.6913888880000001</v>
      </c>
      <c r="O6968">
        <v>0</v>
      </c>
      <c r="P6968">
        <v>36</v>
      </c>
      <c r="Q6968">
        <v>0</v>
      </c>
      <c r="R6968">
        <v>0</v>
      </c>
      <c r="S6968">
        <v>0</v>
      </c>
      <c r="T6968">
        <v>7</v>
      </c>
      <c r="U6968">
        <v>0</v>
      </c>
      <c r="V6968">
        <v>0</v>
      </c>
      <c r="W6968">
        <v>0</v>
      </c>
      <c r="X6968">
        <v>155.55561143216232</v>
      </c>
      <c r="Y6968">
        <v>0</v>
      </c>
      <c r="Z6968">
        <v>0</v>
      </c>
      <c r="AA6968">
        <v>0</v>
      </c>
      <c r="AB6968">
        <v>12.282271232961905</v>
      </c>
      <c r="AC6968">
        <v>0</v>
      </c>
      <c r="AD6968">
        <v>0</v>
      </c>
      <c r="AE6968">
        <v>167.83788266512423</v>
      </c>
    </row>
    <row r="6969" spans="1:31" x14ac:dyDescent="0.3">
      <c r="A6969">
        <v>2454867</v>
      </c>
      <c r="B6969">
        <v>1</v>
      </c>
      <c r="C6969" t="s">
        <v>80</v>
      </c>
      <c r="D6969" t="s">
        <v>104</v>
      </c>
      <c r="E6969" t="s">
        <v>132</v>
      </c>
      <c r="F6969" t="s">
        <v>19999</v>
      </c>
      <c r="G6969" t="s">
        <v>143</v>
      </c>
      <c r="H6969" t="s">
        <v>135</v>
      </c>
      <c r="I6969" t="s">
        <v>136</v>
      </c>
      <c r="J6969" t="s">
        <v>137</v>
      </c>
      <c r="K6969" t="s">
        <v>138</v>
      </c>
      <c r="L6969" t="s">
        <v>20000</v>
      </c>
      <c r="M6969" t="s">
        <v>20001</v>
      </c>
      <c r="N6969">
        <v>0.29583333299999998</v>
      </c>
      <c r="O6969">
        <v>2</v>
      </c>
      <c r="P6969">
        <v>419</v>
      </c>
      <c r="Q6969">
        <v>6</v>
      </c>
      <c r="R6969">
        <v>30</v>
      </c>
      <c r="S6969">
        <v>6</v>
      </c>
      <c r="T6969">
        <v>76</v>
      </c>
      <c r="U6969">
        <v>0</v>
      </c>
      <c r="V6969">
        <v>0</v>
      </c>
      <c r="W6969">
        <v>0.30595281836913135</v>
      </c>
      <c r="X6969">
        <v>24.777259147636823</v>
      </c>
      <c r="Y6969">
        <v>0.31897025224308118</v>
      </c>
      <c r="Z6969">
        <v>2.7303445071422359</v>
      </c>
      <c r="AA6969">
        <v>5.5092588759370331</v>
      </c>
      <c r="AB6969">
        <v>11.796873980855972</v>
      </c>
      <c r="AC6969">
        <v>0</v>
      </c>
      <c r="AD6969">
        <v>0</v>
      </c>
      <c r="AE6969">
        <v>45.438659582184272</v>
      </c>
    </row>
    <row r="6970" spans="1:31" x14ac:dyDescent="0.3">
      <c r="A6970">
        <v>2455205</v>
      </c>
      <c r="B6970">
        <v>1</v>
      </c>
      <c r="C6970" t="s">
        <v>80</v>
      </c>
      <c r="D6970" t="s">
        <v>101</v>
      </c>
      <c r="E6970" t="s">
        <v>159</v>
      </c>
      <c r="F6970" t="s">
        <v>337</v>
      </c>
      <c r="G6970" t="s">
        <v>143</v>
      </c>
      <c r="H6970" t="s">
        <v>144</v>
      </c>
      <c r="I6970" t="s">
        <v>136</v>
      </c>
      <c r="J6970" t="s">
        <v>137</v>
      </c>
      <c r="K6970" t="s">
        <v>138</v>
      </c>
      <c r="L6970" t="s">
        <v>20002</v>
      </c>
      <c r="M6970" t="s">
        <v>20003</v>
      </c>
      <c r="N6970">
        <v>0.83611111100000002</v>
      </c>
      <c r="O6970">
        <v>0</v>
      </c>
      <c r="P6970">
        <v>251</v>
      </c>
      <c r="Q6970">
        <v>0</v>
      </c>
      <c r="R6970">
        <v>1</v>
      </c>
      <c r="S6970">
        <v>0</v>
      </c>
      <c r="T6970">
        <v>15</v>
      </c>
      <c r="U6970">
        <v>0</v>
      </c>
      <c r="V6970">
        <v>0</v>
      </c>
      <c r="W6970">
        <v>0</v>
      </c>
      <c r="X6970">
        <v>87.189357113773625</v>
      </c>
      <c r="Y6970">
        <v>0</v>
      </c>
      <c r="Z6970">
        <v>5.3629465181241655E-2</v>
      </c>
      <c r="AA6970">
        <v>0</v>
      </c>
      <c r="AB6970">
        <v>9.5193658750288943</v>
      </c>
      <c r="AC6970">
        <v>0</v>
      </c>
      <c r="AD6970">
        <v>0</v>
      </c>
      <c r="AE6970">
        <v>96.762352453983766</v>
      </c>
    </row>
    <row r="6971" spans="1:31" x14ac:dyDescent="0.3">
      <c r="A6971">
        <v>2455182</v>
      </c>
      <c r="B6971">
        <v>1</v>
      </c>
      <c r="C6971" t="s">
        <v>80</v>
      </c>
      <c r="D6971" t="s">
        <v>104</v>
      </c>
      <c r="E6971" t="s">
        <v>141</v>
      </c>
      <c r="F6971" t="s">
        <v>20004</v>
      </c>
      <c r="G6971" t="s">
        <v>143</v>
      </c>
      <c r="H6971" t="s">
        <v>144</v>
      </c>
      <c r="I6971" t="s">
        <v>136</v>
      </c>
      <c r="J6971" t="s">
        <v>137</v>
      </c>
      <c r="K6971" t="s">
        <v>138</v>
      </c>
      <c r="L6971" t="s">
        <v>20005</v>
      </c>
      <c r="M6971" t="s">
        <v>20006</v>
      </c>
      <c r="N6971">
        <v>0.38777777699999999</v>
      </c>
      <c r="O6971">
        <v>0</v>
      </c>
      <c r="P6971">
        <v>126</v>
      </c>
      <c r="Q6971">
        <v>0</v>
      </c>
      <c r="R6971">
        <v>0</v>
      </c>
      <c r="S6971">
        <v>0</v>
      </c>
      <c r="T6971">
        <v>9</v>
      </c>
      <c r="U6971">
        <v>0</v>
      </c>
      <c r="V6971">
        <v>0</v>
      </c>
      <c r="W6971">
        <v>0</v>
      </c>
      <c r="X6971">
        <v>14.105321536729441</v>
      </c>
      <c r="Y6971">
        <v>0</v>
      </c>
      <c r="Z6971">
        <v>0</v>
      </c>
      <c r="AA6971">
        <v>0</v>
      </c>
      <c r="AB6971">
        <v>3.9032346161483864</v>
      </c>
      <c r="AC6971">
        <v>0</v>
      </c>
      <c r="AD6971">
        <v>0</v>
      </c>
      <c r="AE6971">
        <v>18.008556152877826</v>
      </c>
    </row>
    <row r="6972" spans="1:31" x14ac:dyDescent="0.3">
      <c r="A6972">
        <v>2455159</v>
      </c>
      <c r="B6972">
        <v>1</v>
      </c>
      <c r="C6972" t="s">
        <v>80</v>
      </c>
      <c r="D6972" t="s">
        <v>100</v>
      </c>
      <c r="E6972" t="s">
        <v>169</v>
      </c>
      <c r="F6972" t="s">
        <v>8523</v>
      </c>
      <c r="G6972" t="s">
        <v>149</v>
      </c>
      <c r="H6972" t="s">
        <v>135</v>
      </c>
      <c r="I6972" t="s">
        <v>136</v>
      </c>
      <c r="J6972" t="s">
        <v>137</v>
      </c>
      <c r="K6972" t="s">
        <v>138</v>
      </c>
      <c r="L6972" t="s">
        <v>20007</v>
      </c>
      <c r="M6972" t="s">
        <v>20008</v>
      </c>
      <c r="N6972">
        <v>0.830555555</v>
      </c>
      <c r="O6972">
        <v>0</v>
      </c>
      <c r="P6972">
        <v>906</v>
      </c>
      <c r="Q6972">
        <v>3</v>
      </c>
      <c r="R6972">
        <v>73</v>
      </c>
      <c r="S6972">
        <v>2</v>
      </c>
      <c r="T6972">
        <v>99</v>
      </c>
      <c r="U6972">
        <v>0</v>
      </c>
      <c r="V6972">
        <v>0</v>
      </c>
      <c r="W6972">
        <v>0</v>
      </c>
      <c r="X6972">
        <v>263.77387786207458</v>
      </c>
      <c r="Y6972">
        <v>0.22779166574662241</v>
      </c>
      <c r="Z6972">
        <v>33.320733717959087</v>
      </c>
      <c r="AA6972">
        <v>3.4783960079831822</v>
      </c>
      <c r="AB6972">
        <v>36.75485558674842</v>
      </c>
      <c r="AC6972">
        <v>0</v>
      </c>
      <c r="AD6972">
        <v>0</v>
      </c>
      <c r="AE6972">
        <v>337.55565484051186</v>
      </c>
    </row>
    <row r="6973" spans="1:31" x14ac:dyDescent="0.3">
      <c r="A6973">
        <v>2455013</v>
      </c>
      <c r="B6973">
        <v>1</v>
      </c>
      <c r="C6973" t="s">
        <v>80</v>
      </c>
      <c r="D6973" t="s">
        <v>82</v>
      </c>
      <c r="E6973" t="s">
        <v>173</v>
      </c>
      <c r="F6973" t="s">
        <v>20009</v>
      </c>
      <c r="G6973" t="s">
        <v>219</v>
      </c>
      <c r="H6973" t="s">
        <v>144</v>
      </c>
      <c r="I6973" t="s">
        <v>136</v>
      </c>
      <c r="J6973" t="s">
        <v>3</v>
      </c>
      <c r="K6973" t="s">
        <v>138</v>
      </c>
      <c r="L6973" t="s">
        <v>20010</v>
      </c>
      <c r="M6973" t="s">
        <v>20011</v>
      </c>
      <c r="N6973">
        <v>2.1030555550000001</v>
      </c>
      <c r="O6973">
        <v>0</v>
      </c>
      <c r="P6973">
        <v>5</v>
      </c>
      <c r="Q6973">
        <v>0</v>
      </c>
      <c r="R6973">
        <v>0</v>
      </c>
      <c r="S6973">
        <v>0</v>
      </c>
      <c r="T6973">
        <v>0</v>
      </c>
      <c r="U6973">
        <v>0</v>
      </c>
      <c r="V6973">
        <v>0</v>
      </c>
      <c r="W6973">
        <v>0</v>
      </c>
      <c r="X6973">
        <v>4.0030955579747278</v>
      </c>
      <c r="Y6973">
        <v>0</v>
      </c>
      <c r="Z6973">
        <v>0</v>
      </c>
      <c r="AA6973">
        <v>0</v>
      </c>
      <c r="AB6973">
        <v>0</v>
      </c>
      <c r="AC6973">
        <v>0</v>
      </c>
      <c r="AD6973">
        <v>0</v>
      </c>
      <c r="AE6973">
        <v>4.0030955579747278</v>
      </c>
    </row>
    <row r="6974" spans="1:31" x14ac:dyDescent="0.3">
      <c r="A6974">
        <v>2454721</v>
      </c>
      <c r="B6974">
        <v>1</v>
      </c>
      <c r="C6974" t="s">
        <v>81</v>
      </c>
      <c r="D6974" t="s">
        <v>128</v>
      </c>
      <c r="E6974" t="s">
        <v>159</v>
      </c>
      <c r="F6974" t="s">
        <v>20012</v>
      </c>
      <c r="G6974" t="s">
        <v>226</v>
      </c>
      <c r="H6974" t="s">
        <v>144</v>
      </c>
      <c r="I6974" t="s">
        <v>136</v>
      </c>
      <c r="J6974" t="s">
        <v>137</v>
      </c>
      <c r="K6974" t="s">
        <v>162</v>
      </c>
      <c r="L6974" t="s">
        <v>20013</v>
      </c>
      <c r="M6974" t="s">
        <v>20014</v>
      </c>
      <c r="N6974">
        <v>1.349722222</v>
      </c>
      <c r="O6974">
        <v>0</v>
      </c>
      <c r="P6974">
        <v>123</v>
      </c>
      <c r="Q6974">
        <v>0</v>
      </c>
      <c r="R6974">
        <v>0</v>
      </c>
      <c r="S6974">
        <v>0</v>
      </c>
      <c r="T6974">
        <v>1</v>
      </c>
      <c r="U6974">
        <v>0</v>
      </c>
      <c r="V6974">
        <v>0</v>
      </c>
      <c r="W6974">
        <v>0</v>
      </c>
      <c r="X6974">
        <v>42.161738534725366</v>
      </c>
      <c r="Y6974">
        <v>0</v>
      </c>
      <c r="Z6974">
        <v>0</v>
      </c>
      <c r="AA6974">
        <v>0</v>
      </c>
      <c r="AB6974">
        <v>3.0279138531126968</v>
      </c>
      <c r="AC6974">
        <v>0</v>
      </c>
      <c r="AD6974">
        <v>0</v>
      </c>
      <c r="AE6974">
        <v>45.189652387838066</v>
      </c>
    </row>
    <row r="6975" spans="1:31" x14ac:dyDescent="0.3">
      <c r="A6975">
        <v>2454936</v>
      </c>
      <c r="B6975">
        <v>1</v>
      </c>
      <c r="C6975" t="s">
        <v>81</v>
      </c>
      <c r="D6975" t="s">
        <v>118</v>
      </c>
      <c r="E6975" t="s">
        <v>141</v>
      </c>
      <c r="F6975" t="s">
        <v>20015</v>
      </c>
      <c r="G6975" t="s">
        <v>156</v>
      </c>
      <c r="H6975" t="s">
        <v>144</v>
      </c>
      <c r="I6975" t="s">
        <v>136</v>
      </c>
      <c r="J6975" t="s">
        <v>137</v>
      </c>
      <c r="K6975" t="s">
        <v>138</v>
      </c>
      <c r="L6975" t="s">
        <v>20016</v>
      </c>
      <c r="M6975" t="s">
        <v>20017</v>
      </c>
      <c r="N6975">
        <v>3.8391666660000001</v>
      </c>
      <c r="O6975">
        <v>0</v>
      </c>
      <c r="P6975">
        <v>26</v>
      </c>
      <c r="Q6975">
        <v>0</v>
      </c>
      <c r="R6975">
        <v>0</v>
      </c>
      <c r="S6975">
        <v>0</v>
      </c>
      <c r="T6975">
        <v>1</v>
      </c>
      <c r="U6975">
        <v>0</v>
      </c>
      <c r="V6975">
        <v>0</v>
      </c>
      <c r="W6975">
        <v>0</v>
      </c>
      <c r="X6975">
        <v>9.9782963521023103</v>
      </c>
      <c r="Y6975">
        <v>0</v>
      </c>
      <c r="Z6975">
        <v>0</v>
      </c>
      <c r="AA6975">
        <v>0</v>
      </c>
      <c r="AB6975">
        <v>2.7310910803044208E-2</v>
      </c>
      <c r="AC6975">
        <v>0</v>
      </c>
      <c r="AD6975">
        <v>0</v>
      </c>
      <c r="AE6975">
        <v>10.005607262905354</v>
      </c>
    </row>
    <row r="6976" spans="1:31" x14ac:dyDescent="0.3">
      <c r="A6976">
        <v>2455019</v>
      </c>
      <c r="B6976">
        <v>1</v>
      </c>
      <c r="C6976" t="s">
        <v>80</v>
      </c>
      <c r="D6976" t="s">
        <v>83</v>
      </c>
      <c r="E6976" t="s">
        <v>284</v>
      </c>
      <c r="F6976" t="s">
        <v>20018</v>
      </c>
      <c r="G6976" t="s">
        <v>226</v>
      </c>
      <c r="H6976" t="s">
        <v>135</v>
      </c>
      <c r="I6976" t="s">
        <v>136</v>
      </c>
      <c r="J6976" t="s">
        <v>137</v>
      </c>
      <c r="K6976" t="s">
        <v>162</v>
      </c>
      <c r="L6976" t="s">
        <v>20019</v>
      </c>
      <c r="M6976" t="s">
        <v>20020</v>
      </c>
      <c r="N6976">
        <v>1.6872222219999999</v>
      </c>
      <c r="O6976">
        <v>0</v>
      </c>
      <c r="P6976">
        <v>0</v>
      </c>
      <c r="Q6976">
        <v>0</v>
      </c>
      <c r="R6976">
        <v>0</v>
      </c>
      <c r="S6976">
        <v>1</v>
      </c>
      <c r="T6976">
        <v>0</v>
      </c>
      <c r="U6976">
        <v>0</v>
      </c>
      <c r="V6976">
        <v>0</v>
      </c>
      <c r="W6976">
        <v>0</v>
      </c>
      <c r="X6976">
        <v>0</v>
      </c>
      <c r="Y6976">
        <v>0</v>
      </c>
      <c r="Z6976">
        <v>0</v>
      </c>
      <c r="AA6976">
        <v>11.331859422904948</v>
      </c>
      <c r="AB6976">
        <v>0</v>
      </c>
      <c r="AC6976">
        <v>0</v>
      </c>
      <c r="AD6976">
        <v>0</v>
      </c>
      <c r="AE6976">
        <v>11.331859422904948</v>
      </c>
    </row>
    <row r="6977" spans="1:31" x14ac:dyDescent="0.3">
      <c r="A6977">
        <v>2454687</v>
      </c>
      <c r="B6977">
        <v>1</v>
      </c>
      <c r="C6977" t="s">
        <v>80</v>
      </c>
      <c r="D6977" t="s">
        <v>89</v>
      </c>
      <c r="E6977" t="s">
        <v>173</v>
      </c>
      <c r="F6977" t="s">
        <v>6259</v>
      </c>
      <c r="G6977" t="s">
        <v>461</v>
      </c>
      <c r="H6977" t="s">
        <v>144</v>
      </c>
      <c r="I6977" t="s">
        <v>136</v>
      </c>
      <c r="J6977" t="s">
        <v>137</v>
      </c>
      <c r="K6977" t="s">
        <v>138</v>
      </c>
      <c r="L6977" t="s">
        <v>20021</v>
      </c>
      <c r="M6977" t="s">
        <v>20022</v>
      </c>
      <c r="N6977">
        <v>5.3347222219999999</v>
      </c>
      <c r="O6977">
        <v>0</v>
      </c>
      <c r="P6977">
        <v>1</v>
      </c>
      <c r="Q6977">
        <v>0</v>
      </c>
      <c r="R6977">
        <v>0</v>
      </c>
      <c r="S6977">
        <v>0</v>
      </c>
      <c r="T6977">
        <v>0</v>
      </c>
      <c r="U6977">
        <v>0</v>
      </c>
      <c r="V6977">
        <v>0</v>
      </c>
      <c r="W6977">
        <v>0</v>
      </c>
      <c r="X6977">
        <v>2.6843416341970476</v>
      </c>
      <c r="Y6977">
        <v>0</v>
      </c>
      <c r="Z6977">
        <v>0</v>
      </c>
      <c r="AA6977">
        <v>0</v>
      </c>
      <c r="AB6977">
        <v>0</v>
      </c>
      <c r="AC6977">
        <v>0</v>
      </c>
      <c r="AD6977">
        <v>0</v>
      </c>
      <c r="AE6977">
        <v>2.6843416341970476</v>
      </c>
    </row>
    <row r="6978" spans="1:31" x14ac:dyDescent="0.3">
      <c r="A6978">
        <v>2454973</v>
      </c>
      <c r="B6978">
        <v>1</v>
      </c>
      <c r="C6978" t="s">
        <v>81</v>
      </c>
      <c r="D6978" t="s">
        <v>118</v>
      </c>
      <c r="E6978" t="s">
        <v>132</v>
      </c>
      <c r="F6978" t="s">
        <v>20023</v>
      </c>
      <c r="G6978" t="s">
        <v>381</v>
      </c>
      <c r="H6978" t="s">
        <v>135</v>
      </c>
      <c r="I6978" t="s">
        <v>136</v>
      </c>
      <c r="J6978" t="s">
        <v>137</v>
      </c>
      <c r="K6978" t="s">
        <v>162</v>
      </c>
      <c r="L6978" t="s">
        <v>20024</v>
      </c>
      <c r="M6978" t="s">
        <v>20025</v>
      </c>
      <c r="N6978">
        <v>0.28111111100000002</v>
      </c>
      <c r="O6978">
        <v>0</v>
      </c>
      <c r="P6978">
        <v>16</v>
      </c>
      <c r="Q6978">
        <v>0</v>
      </c>
      <c r="R6978">
        <v>7</v>
      </c>
      <c r="S6978">
        <v>0</v>
      </c>
      <c r="T6978">
        <v>2</v>
      </c>
      <c r="U6978">
        <v>0</v>
      </c>
      <c r="V6978">
        <v>0</v>
      </c>
      <c r="W6978">
        <v>0</v>
      </c>
      <c r="X6978">
        <v>0.38058360307323419</v>
      </c>
      <c r="Y6978">
        <v>0</v>
      </c>
      <c r="Z6978">
        <v>0.40733594845357252</v>
      </c>
      <c r="AA6978">
        <v>0</v>
      </c>
      <c r="AB6978">
        <v>0.54308468370976393</v>
      </c>
      <c r="AC6978">
        <v>0</v>
      </c>
      <c r="AD6978">
        <v>0</v>
      </c>
      <c r="AE6978">
        <v>1.3310042352365707</v>
      </c>
    </row>
    <row r="6979" spans="1:31" x14ac:dyDescent="0.3">
      <c r="A6979">
        <v>2454581</v>
      </c>
      <c r="B6979">
        <v>1</v>
      </c>
      <c r="C6979" t="s">
        <v>80</v>
      </c>
      <c r="D6979" t="s">
        <v>83</v>
      </c>
      <c r="E6979" t="s">
        <v>147</v>
      </c>
      <c r="F6979" t="s">
        <v>20026</v>
      </c>
      <c r="G6979" t="s">
        <v>381</v>
      </c>
      <c r="H6979" t="s">
        <v>135</v>
      </c>
      <c r="I6979" t="s">
        <v>660</v>
      </c>
      <c r="J6979" t="s">
        <v>137</v>
      </c>
      <c r="K6979" t="s">
        <v>138</v>
      </c>
      <c r="L6979" t="s">
        <v>20027</v>
      </c>
      <c r="M6979" t="s">
        <v>20028</v>
      </c>
      <c r="N6979">
        <v>3.8888888000000003E-2</v>
      </c>
      <c r="O6979">
        <v>0</v>
      </c>
      <c r="P6979">
        <v>527</v>
      </c>
      <c r="Q6979">
        <v>0</v>
      </c>
      <c r="R6979">
        <v>0</v>
      </c>
      <c r="S6979">
        <v>0</v>
      </c>
      <c r="T6979">
        <v>13</v>
      </c>
      <c r="U6979">
        <v>0</v>
      </c>
      <c r="V6979">
        <v>0</v>
      </c>
      <c r="W6979">
        <v>0</v>
      </c>
      <c r="X6979">
        <v>4.3527526755301622</v>
      </c>
      <c r="Y6979">
        <v>0</v>
      </c>
      <c r="Z6979">
        <v>0</v>
      </c>
      <c r="AA6979">
        <v>0</v>
      </c>
      <c r="AB6979">
        <v>0.67248724078369682</v>
      </c>
      <c r="AC6979">
        <v>0</v>
      </c>
      <c r="AD6979">
        <v>0</v>
      </c>
      <c r="AE6979">
        <v>5.0252399163138595</v>
      </c>
    </row>
    <row r="6980" spans="1:31" x14ac:dyDescent="0.3">
      <c r="A6980">
        <v>2454681</v>
      </c>
      <c r="B6980">
        <v>1</v>
      </c>
      <c r="C6980" t="s">
        <v>80</v>
      </c>
      <c r="D6980" t="s">
        <v>93</v>
      </c>
      <c r="E6980" t="s">
        <v>159</v>
      </c>
      <c r="F6980" t="s">
        <v>20029</v>
      </c>
      <c r="G6980" t="s">
        <v>143</v>
      </c>
      <c r="H6980" t="s">
        <v>144</v>
      </c>
      <c r="I6980" t="s">
        <v>136</v>
      </c>
      <c r="J6980" t="s">
        <v>137</v>
      </c>
      <c r="K6980" t="s">
        <v>138</v>
      </c>
      <c r="L6980" t="s">
        <v>20030</v>
      </c>
      <c r="M6980" t="s">
        <v>20031</v>
      </c>
      <c r="N6980">
        <v>0.70222222199999995</v>
      </c>
      <c r="O6980">
        <v>0</v>
      </c>
      <c r="P6980">
        <v>134</v>
      </c>
      <c r="Q6980">
        <v>0</v>
      </c>
      <c r="R6980">
        <v>0</v>
      </c>
      <c r="S6980">
        <v>0</v>
      </c>
      <c r="T6980">
        <v>0</v>
      </c>
      <c r="U6980">
        <v>0</v>
      </c>
      <c r="V6980">
        <v>0</v>
      </c>
      <c r="W6980">
        <v>0</v>
      </c>
      <c r="X6980">
        <v>15.090956914735079</v>
      </c>
      <c r="Y6980">
        <v>0</v>
      </c>
      <c r="Z6980">
        <v>0</v>
      </c>
      <c r="AA6980">
        <v>0</v>
      </c>
      <c r="AB6980">
        <v>0</v>
      </c>
      <c r="AC6980">
        <v>0</v>
      </c>
      <c r="AD6980">
        <v>0</v>
      </c>
      <c r="AE6980">
        <v>15.090956914735079</v>
      </c>
    </row>
    <row r="6981" spans="1:31" x14ac:dyDescent="0.3">
      <c r="A6981">
        <v>2455096</v>
      </c>
      <c r="B6981">
        <v>1</v>
      </c>
      <c r="C6981" t="s">
        <v>80</v>
      </c>
      <c r="D6981" t="s">
        <v>83</v>
      </c>
      <c r="E6981" t="s">
        <v>173</v>
      </c>
      <c r="F6981" t="s">
        <v>20032</v>
      </c>
      <c r="G6981" t="s">
        <v>175</v>
      </c>
      <c r="H6981" t="s">
        <v>144</v>
      </c>
      <c r="I6981" t="s">
        <v>136</v>
      </c>
      <c r="J6981" t="s">
        <v>137</v>
      </c>
      <c r="K6981" t="s">
        <v>138</v>
      </c>
      <c r="L6981" t="s">
        <v>20033</v>
      </c>
      <c r="M6981" t="s">
        <v>20034</v>
      </c>
      <c r="N6981">
        <v>1.2861111110000001</v>
      </c>
      <c r="O6981">
        <v>0</v>
      </c>
      <c r="P6981">
        <v>2</v>
      </c>
      <c r="Q6981">
        <v>0</v>
      </c>
      <c r="R6981">
        <v>0</v>
      </c>
      <c r="S6981">
        <v>0</v>
      </c>
      <c r="T6981">
        <v>0</v>
      </c>
      <c r="U6981">
        <v>0</v>
      </c>
      <c r="V6981">
        <v>0</v>
      </c>
      <c r="W6981">
        <v>0</v>
      </c>
      <c r="X6981">
        <v>1.8975343786555794</v>
      </c>
      <c r="Y6981">
        <v>0</v>
      </c>
      <c r="Z6981">
        <v>0</v>
      </c>
      <c r="AA6981">
        <v>0</v>
      </c>
      <c r="AB6981">
        <v>0</v>
      </c>
      <c r="AC6981">
        <v>0</v>
      </c>
      <c r="AD6981">
        <v>0</v>
      </c>
      <c r="AE6981">
        <v>1.8975343786555794</v>
      </c>
    </row>
    <row r="6982" spans="1:31" x14ac:dyDescent="0.3">
      <c r="A6982">
        <v>2454598</v>
      </c>
      <c r="B6982">
        <v>1</v>
      </c>
      <c r="C6982" t="s">
        <v>81</v>
      </c>
      <c r="D6982" t="s">
        <v>127</v>
      </c>
      <c r="E6982" t="s">
        <v>147</v>
      </c>
      <c r="F6982" t="s">
        <v>20035</v>
      </c>
      <c r="G6982" t="s">
        <v>149</v>
      </c>
      <c r="H6982" t="s">
        <v>135</v>
      </c>
      <c r="I6982" t="s">
        <v>136</v>
      </c>
      <c r="J6982" t="s">
        <v>137</v>
      </c>
      <c r="K6982" t="s">
        <v>138</v>
      </c>
      <c r="L6982" t="s">
        <v>20036</v>
      </c>
      <c r="M6982" t="s">
        <v>20037</v>
      </c>
      <c r="N6982">
        <v>2.7044444439999999</v>
      </c>
      <c r="O6982">
        <v>5</v>
      </c>
      <c r="P6982">
        <v>0</v>
      </c>
      <c r="Q6982">
        <v>145</v>
      </c>
      <c r="R6982">
        <v>6</v>
      </c>
      <c r="S6982">
        <v>9</v>
      </c>
      <c r="T6982">
        <v>0</v>
      </c>
      <c r="U6982">
        <v>0</v>
      </c>
      <c r="V6982">
        <v>0</v>
      </c>
      <c r="W6982">
        <v>3.4090535910079773</v>
      </c>
      <c r="X6982">
        <v>0</v>
      </c>
      <c r="Y6982">
        <v>113.42410375544893</v>
      </c>
      <c r="Z6982">
        <v>6.8546965371820061</v>
      </c>
      <c r="AA6982">
        <v>357.94560584682154</v>
      </c>
      <c r="AB6982">
        <v>0</v>
      </c>
      <c r="AC6982">
        <v>0</v>
      </c>
      <c r="AD6982">
        <v>0</v>
      </c>
      <c r="AE6982">
        <v>481.63345973046046</v>
      </c>
    </row>
    <row r="6983" spans="1:31" x14ac:dyDescent="0.3">
      <c r="A6983">
        <v>2454641</v>
      </c>
      <c r="B6983">
        <v>1</v>
      </c>
      <c r="C6983" t="s">
        <v>80</v>
      </c>
      <c r="D6983" t="s">
        <v>99</v>
      </c>
      <c r="E6983" t="s">
        <v>169</v>
      </c>
      <c r="F6983" t="s">
        <v>9282</v>
      </c>
      <c r="G6983" t="s">
        <v>149</v>
      </c>
      <c r="H6983" t="s">
        <v>135</v>
      </c>
      <c r="I6983" t="s">
        <v>136</v>
      </c>
      <c r="J6983" t="s">
        <v>137</v>
      </c>
      <c r="K6983" t="s">
        <v>138</v>
      </c>
      <c r="L6983" t="s">
        <v>20038</v>
      </c>
      <c r="M6983" t="s">
        <v>20039</v>
      </c>
      <c r="N6983">
        <v>0.101944444</v>
      </c>
      <c r="O6983">
        <v>4</v>
      </c>
      <c r="P6983">
        <v>912</v>
      </c>
      <c r="Q6983">
        <v>13</v>
      </c>
      <c r="R6983">
        <v>131</v>
      </c>
      <c r="S6983">
        <v>20</v>
      </c>
      <c r="T6983">
        <v>78</v>
      </c>
      <c r="U6983">
        <v>0</v>
      </c>
      <c r="V6983">
        <v>4</v>
      </c>
      <c r="W6983">
        <v>1.9575437380908147</v>
      </c>
      <c r="X6983">
        <v>17.084425076958397</v>
      </c>
      <c r="Y6983">
        <v>1.313921445937078</v>
      </c>
      <c r="Z6983">
        <v>4.303439405551547</v>
      </c>
      <c r="AA6983">
        <v>12.070741607362054</v>
      </c>
      <c r="AB6983">
        <v>4.6302966691617149</v>
      </c>
      <c r="AC6983">
        <v>0</v>
      </c>
      <c r="AD6983">
        <v>1.398810859483427</v>
      </c>
      <c r="AE6983">
        <v>42.759178802545037</v>
      </c>
    </row>
    <row r="6984" spans="1:31" x14ac:dyDescent="0.3">
      <c r="A6984">
        <v>2455139</v>
      </c>
      <c r="B6984">
        <v>1</v>
      </c>
      <c r="C6984" t="s">
        <v>80</v>
      </c>
      <c r="D6984" t="s">
        <v>85</v>
      </c>
      <c r="E6984" t="s">
        <v>141</v>
      </c>
      <c r="F6984" t="s">
        <v>20040</v>
      </c>
      <c r="G6984" t="s">
        <v>156</v>
      </c>
      <c r="H6984" t="s">
        <v>144</v>
      </c>
      <c r="I6984" t="s">
        <v>136</v>
      </c>
      <c r="J6984" t="s">
        <v>137</v>
      </c>
      <c r="K6984" t="s">
        <v>138</v>
      </c>
      <c r="L6984" t="s">
        <v>20041</v>
      </c>
      <c r="M6984" t="s">
        <v>20042</v>
      </c>
      <c r="N6984">
        <v>1.321111111</v>
      </c>
      <c r="O6984">
        <v>0</v>
      </c>
      <c r="P6984">
        <v>34</v>
      </c>
      <c r="Q6984">
        <v>0</v>
      </c>
      <c r="R6984">
        <v>0</v>
      </c>
      <c r="S6984">
        <v>0</v>
      </c>
      <c r="T6984">
        <v>2</v>
      </c>
      <c r="U6984">
        <v>0</v>
      </c>
      <c r="V6984">
        <v>0</v>
      </c>
      <c r="W6984">
        <v>0</v>
      </c>
      <c r="X6984">
        <v>12.139478270065046</v>
      </c>
      <c r="Y6984">
        <v>0</v>
      </c>
      <c r="Z6984">
        <v>0</v>
      </c>
      <c r="AA6984">
        <v>0</v>
      </c>
      <c r="AB6984">
        <v>2.1672260541593258</v>
      </c>
      <c r="AC6984">
        <v>0</v>
      </c>
      <c r="AD6984">
        <v>0</v>
      </c>
      <c r="AE6984">
        <v>14.306704324224372</v>
      </c>
    </row>
    <row r="6985" spans="1:31" x14ac:dyDescent="0.3">
      <c r="A6985">
        <v>2454661</v>
      </c>
      <c r="B6985">
        <v>1</v>
      </c>
      <c r="C6985" t="s">
        <v>80</v>
      </c>
      <c r="D6985" t="s">
        <v>85</v>
      </c>
      <c r="E6985" t="s">
        <v>141</v>
      </c>
      <c r="F6985" t="s">
        <v>20043</v>
      </c>
      <c r="G6985" t="s">
        <v>226</v>
      </c>
      <c r="H6985" t="s">
        <v>144</v>
      </c>
      <c r="I6985" t="s">
        <v>136</v>
      </c>
      <c r="J6985" t="s">
        <v>137</v>
      </c>
      <c r="K6985" t="s">
        <v>162</v>
      </c>
      <c r="L6985" t="s">
        <v>20044</v>
      </c>
      <c r="M6985" t="s">
        <v>20045</v>
      </c>
      <c r="N6985">
        <v>0.98194444400000003</v>
      </c>
      <c r="O6985">
        <v>0</v>
      </c>
      <c r="P6985">
        <v>195</v>
      </c>
      <c r="Q6985">
        <v>0</v>
      </c>
      <c r="R6985">
        <v>0</v>
      </c>
      <c r="S6985">
        <v>0</v>
      </c>
      <c r="T6985">
        <v>5</v>
      </c>
      <c r="U6985">
        <v>0</v>
      </c>
      <c r="V6985">
        <v>0</v>
      </c>
      <c r="W6985">
        <v>0</v>
      </c>
      <c r="X6985">
        <v>51.859627430531376</v>
      </c>
      <c r="Y6985">
        <v>0</v>
      </c>
      <c r="Z6985">
        <v>0</v>
      </c>
      <c r="AA6985">
        <v>0</v>
      </c>
      <c r="AB6985">
        <v>1.8684236338756004</v>
      </c>
      <c r="AC6985">
        <v>0</v>
      </c>
      <c r="AD6985">
        <v>0</v>
      </c>
      <c r="AE6985">
        <v>53.728051064406976</v>
      </c>
    </row>
    <row r="6986" spans="1:31" x14ac:dyDescent="0.3">
      <c r="A6986">
        <v>2454996</v>
      </c>
      <c r="B6986">
        <v>1</v>
      </c>
      <c r="C6986" t="s">
        <v>80</v>
      </c>
      <c r="D6986" t="s">
        <v>105</v>
      </c>
      <c r="E6986" t="s">
        <v>132</v>
      </c>
      <c r="F6986" t="s">
        <v>19835</v>
      </c>
      <c r="G6986" t="s">
        <v>149</v>
      </c>
      <c r="H6986" t="s">
        <v>135</v>
      </c>
      <c r="I6986" t="s">
        <v>660</v>
      </c>
      <c r="J6986" t="s">
        <v>137</v>
      </c>
      <c r="K6986" t="s">
        <v>138</v>
      </c>
      <c r="L6986" t="s">
        <v>20046</v>
      </c>
      <c r="M6986" t="s">
        <v>20047</v>
      </c>
      <c r="N6986">
        <v>1.7222221999999999E-2</v>
      </c>
      <c r="O6986">
        <v>1</v>
      </c>
      <c r="P6986">
        <v>1004</v>
      </c>
      <c r="Q6986">
        <v>4</v>
      </c>
      <c r="R6986">
        <v>117</v>
      </c>
      <c r="S6986">
        <v>18</v>
      </c>
      <c r="T6986">
        <v>100</v>
      </c>
      <c r="U6986">
        <v>3</v>
      </c>
      <c r="V6986">
        <v>0</v>
      </c>
      <c r="W6986">
        <v>1.0603437412649158E-2</v>
      </c>
      <c r="X6986">
        <v>4.2334843795031194</v>
      </c>
      <c r="Y6986">
        <v>8.2370608808177537E-2</v>
      </c>
      <c r="Z6986">
        <v>0.37213995144901729</v>
      </c>
      <c r="AA6986">
        <v>2.7166530678630689</v>
      </c>
      <c r="AB6986">
        <v>1.2856018130474283</v>
      </c>
      <c r="AC6986">
        <v>9.1374238807300259</v>
      </c>
      <c r="AD6986">
        <v>0</v>
      </c>
      <c r="AE6986">
        <v>17.838277138813485</v>
      </c>
    </row>
    <row r="6987" spans="1:31" x14ac:dyDescent="0.3">
      <c r="A6987">
        <v>2455225</v>
      </c>
      <c r="B6987">
        <v>1</v>
      </c>
      <c r="C6987" t="s">
        <v>80</v>
      </c>
      <c r="D6987" t="s">
        <v>107</v>
      </c>
      <c r="E6987" t="s">
        <v>159</v>
      </c>
      <c r="F6987" t="s">
        <v>20048</v>
      </c>
      <c r="G6987" t="s">
        <v>143</v>
      </c>
      <c r="H6987" t="s">
        <v>144</v>
      </c>
      <c r="I6987" t="s">
        <v>136</v>
      </c>
      <c r="J6987" t="s">
        <v>137</v>
      </c>
      <c r="K6987" t="s">
        <v>138</v>
      </c>
      <c r="L6987" t="s">
        <v>20049</v>
      </c>
      <c r="M6987" t="s">
        <v>20050</v>
      </c>
      <c r="N6987">
        <v>0.277777777</v>
      </c>
      <c r="O6987">
        <v>0</v>
      </c>
      <c r="P6987">
        <v>177</v>
      </c>
      <c r="Q6987">
        <v>0</v>
      </c>
      <c r="R6987">
        <v>0</v>
      </c>
      <c r="S6987">
        <v>0</v>
      </c>
      <c r="T6987">
        <v>37</v>
      </c>
      <c r="U6987">
        <v>0</v>
      </c>
      <c r="V6987">
        <v>0</v>
      </c>
      <c r="W6987">
        <v>0</v>
      </c>
      <c r="X6987">
        <v>7.1859514860147886</v>
      </c>
      <c r="Y6987">
        <v>0</v>
      </c>
      <c r="Z6987">
        <v>0</v>
      </c>
      <c r="AA6987">
        <v>0</v>
      </c>
      <c r="AB6987">
        <v>6.3230689371325246</v>
      </c>
      <c r="AC6987">
        <v>0</v>
      </c>
      <c r="AD6987">
        <v>0</v>
      </c>
      <c r="AE6987">
        <v>13.509020423147312</v>
      </c>
    </row>
    <row r="6988" spans="1:31" x14ac:dyDescent="0.3">
      <c r="A6988">
        <v>2454893</v>
      </c>
      <c r="B6988">
        <v>1</v>
      </c>
      <c r="C6988" t="s">
        <v>80</v>
      </c>
      <c r="D6988" t="s">
        <v>95</v>
      </c>
      <c r="E6988" t="s">
        <v>141</v>
      </c>
      <c r="F6988" t="s">
        <v>20051</v>
      </c>
      <c r="G6988" t="s">
        <v>143</v>
      </c>
      <c r="H6988" t="s">
        <v>144</v>
      </c>
      <c r="I6988" t="s">
        <v>136</v>
      </c>
      <c r="J6988" t="s">
        <v>137</v>
      </c>
      <c r="K6988" t="s">
        <v>138</v>
      </c>
      <c r="L6988" t="s">
        <v>20052</v>
      </c>
      <c r="M6988" t="s">
        <v>20053</v>
      </c>
      <c r="N6988">
        <v>1.04</v>
      </c>
      <c r="O6988">
        <v>0</v>
      </c>
      <c r="P6988">
        <v>146</v>
      </c>
      <c r="Q6988">
        <v>0</v>
      </c>
      <c r="R6988">
        <v>3</v>
      </c>
      <c r="S6988">
        <v>0</v>
      </c>
      <c r="T6988">
        <v>3</v>
      </c>
      <c r="U6988">
        <v>0</v>
      </c>
      <c r="V6988">
        <v>0</v>
      </c>
      <c r="W6988">
        <v>0</v>
      </c>
      <c r="X6988">
        <v>29.919902562635823</v>
      </c>
      <c r="Y6988">
        <v>0</v>
      </c>
      <c r="Z6988">
        <v>0.1181370267451354</v>
      </c>
      <c r="AA6988">
        <v>0</v>
      </c>
      <c r="AB6988">
        <v>3.1607324950107376E-3</v>
      </c>
      <c r="AC6988">
        <v>0</v>
      </c>
      <c r="AD6988">
        <v>0</v>
      </c>
      <c r="AE6988">
        <v>30.041200321875969</v>
      </c>
    </row>
    <row r="6989" spans="1:31" x14ac:dyDescent="0.3">
      <c r="A6989">
        <v>2455179</v>
      </c>
      <c r="B6989">
        <v>1</v>
      </c>
      <c r="C6989" t="s">
        <v>80</v>
      </c>
      <c r="D6989" t="s">
        <v>83</v>
      </c>
      <c r="E6989" t="s">
        <v>159</v>
      </c>
      <c r="F6989" t="s">
        <v>8128</v>
      </c>
      <c r="G6989" t="s">
        <v>599</v>
      </c>
      <c r="H6989" t="s">
        <v>144</v>
      </c>
      <c r="I6989" t="s">
        <v>136</v>
      </c>
      <c r="J6989" t="s">
        <v>137</v>
      </c>
      <c r="K6989" t="s">
        <v>138</v>
      </c>
      <c r="L6989" t="s">
        <v>20054</v>
      </c>
      <c r="M6989" t="s">
        <v>20055</v>
      </c>
      <c r="N6989">
        <v>3.0061111110000001</v>
      </c>
      <c r="O6989">
        <v>0</v>
      </c>
      <c r="P6989">
        <v>971</v>
      </c>
      <c r="Q6989">
        <v>0</v>
      </c>
      <c r="R6989">
        <v>0</v>
      </c>
      <c r="S6989">
        <v>0</v>
      </c>
      <c r="T6989">
        <v>117</v>
      </c>
      <c r="U6989">
        <v>0</v>
      </c>
      <c r="V6989">
        <v>0</v>
      </c>
      <c r="W6989">
        <v>0</v>
      </c>
      <c r="X6989">
        <v>1102.4910529550707</v>
      </c>
      <c r="Y6989">
        <v>0</v>
      </c>
      <c r="Z6989">
        <v>0</v>
      </c>
      <c r="AA6989">
        <v>0</v>
      </c>
      <c r="AB6989">
        <v>204.74227866500397</v>
      </c>
      <c r="AC6989">
        <v>0</v>
      </c>
      <c r="AD6989">
        <v>0</v>
      </c>
      <c r="AE6989">
        <v>1307.2333316200748</v>
      </c>
    </row>
    <row r="6990" spans="1:31" x14ac:dyDescent="0.3">
      <c r="A6990">
        <v>2454847</v>
      </c>
      <c r="B6990">
        <v>1</v>
      </c>
      <c r="C6990" t="s">
        <v>81</v>
      </c>
      <c r="D6990" t="s">
        <v>125</v>
      </c>
      <c r="E6990" t="s">
        <v>141</v>
      </c>
      <c r="F6990" t="s">
        <v>20056</v>
      </c>
      <c r="G6990" t="s">
        <v>156</v>
      </c>
      <c r="H6990" t="s">
        <v>144</v>
      </c>
      <c r="I6990" t="s">
        <v>136</v>
      </c>
      <c r="J6990" t="s">
        <v>137</v>
      </c>
      <c r="K6990" t="s">
        <v>138</v>
      </c>
      <c r="L6990" t="s">
        <v>20057</v>
      </c>
      <c r="M6990" t="s">
        <v>20058</v>
      </c>
      <c r="N6990">
        <v>1.2269444439999999</v>
      </c>
      <c r="O6990">
        <v>0</v>
      </c>
      <c r="P6990">
        <v>9</v>
      </c>
      <c r="Q6990">
        <v>0</v>
      </c>
      <c r="R6990">
        <v>0</v>
      </c>
      <c r="S6990">
        <v>0</v>
      </c>
      <c r="T6990">
        <v>1</v>
      </c>
      <c r="U6990">
        <v>0</v>
      </c>
      <c r="V6990">
        <v>0</v>
      </c>
      <c r="W6990">
        <v>0</v>
      </c>
      <c r="X6990">
        <v>1.8313161503565438</v>
      </c>
      <c r="Y6990">
        <v>0</v>
      </c>
      <c r="Z6990">
        <v>0</v>
      </c>
      <c r="AA6990">
        <v>0</v>
      </c>
      <c r="AB6990">
        <v>9.3533282548213688</v>
      </c>
      <c r="AC6990">
        <v>0</v>
      </c>
      <c r="AD6990">
        <v>0</v>
      </c>
      <c r="AE6990">
        <v>11.184644405177913</v>
      </c>
    </row>
    <row r="6991" spans="1:31" x14ac:dyDescent="0.3">
      <c r="A6991">
        <v>2454770</v>
      </c>
      <c r="B6991">
        <v>1</v>
      </c>
      <c r="C6991" t="s">
        <v>81</v>
      </c>
      <c r="D6991" t="s">
        <v>113</v>
      </c>
      <c r="E6991" t="s">
        <v>141</v>
      </c>
      <c r="F6991" t="s">
        <v>20059</v>
      </c>
      <c r="G6991" t="s">
        <v>956</v>
      </c>
      <c r="H6991" t="s">
        <v>144</v>
      </c>
      <c r="I6991" t="s">
        <v>136</v>
      </c>
      <c r="J6991" t="s">
        <v>137</v>
      </c>
      <c r="K6991" t="s">
        <v>138</v>
      </c>
      <c r="L6991" t="s">
        <v>20060</v>
      </c>
      <c r="M6991" t="s">
        <v>20061</v>
      </c>
      <c r="N6991">
        <v>3.0413888880000002</v>
      </c>
      <c r="O6991">
        <v>0</v>
      </c>
      <c r="P6991">
        <v>33</v>
      </c>
      <c r="Q6991">
        <v>0</v>
      </c>
      <c r="R6991">
        <v>13</v>
      </c>
      <c r="S6991">
        <v>0</v>
      </c>
      <c r="T6991">
        <v>1</v>
      </c>
      <c r="U6991">
        <v>0</v>
      </c>
      <c r="V6991">
        <v>0</v>
      </c>
      <c r="W6991">
        <v>0</v>
      </c>
      <c r="X6991">
        <v>26.436237378910008</v>
      </c>
      <c r="Y6991">
        <v>0</v>
      </c>
      <c r="Z6991">
        <v>8.5743868953222275</v>
      </c>
      <c r="AA6991">
        <v>0</v>
      </c>
      <c r="AB6991">
        <v>0.68544751445766727</v>
      </c>
      <c r="AC6991">
        <v>0</v>
      </c>
      <c r="AD6991">
        <v>0</v>
      </c>
      <c r="AE6991">
        <v>35.696071788689899</v>
      </c>
    </row>
    <row r="6992" spans="1:31" x14ac:dyDescent="0.3">
      <c r="A6992">
        <v>2454578</v>
      </c>
      <c r="B6992">
        <v>1</v>
      </c>
      <c r="C6992" t="s">
        <v>80</v>
      </c>
      <c r="D6992" t="s">
        <v>93</v>
      </c>
      <c r="E6992" t="s">
        <v>141</v>
      </c>
      <c r="F6992" t="s">
        <v>20062</v>
      </c>
      <c r="G6992" t="s">
        <v>156</v>
      </c>
      <c r="H6992" t="s">
        <v>144</v>
      </c>
      <c r="I6992" t="s">
        <v>136</v>
      </c>
      <c r="J6992" t="s">
        <v>137</v>
      </c>
      <c r="K6992" t="s">
        <v>138</v>
      </c>
      <c r="L6992" t="s">
        <v>20063</v>
      </c>
      <c r="M6992" t="s">
        <v>20064</v>
      </c>
      <c r="N6992">
        <v>2.0922222220000002</v>
      </c>
      <c r="O6992">
        <v>0</v>
      </c>
      <c r="P6992">
        <v>1</v>
      </c>
      <c r="Q6992">
        <v>0</v>
      </c>
      <c r="R6992">
        <v>3</v>
      </c>
      <c r="S6992">
        <v>0</v>
      </c>
      <c r="T6992">
        <v>1</v>
      </c>
      <c r="U6992">
        <v>0</v>
      </c>
      <c r="V6992">
        <v>0</v>
      </c>
      <c r="W6992">
        <v>0</v>
      </c>
      <c r="X6992">
        <v>0.49477741511469608</v>
      </c>
      <c r="Y6992">
        <v>0</v>
      </c>
      <c r="Z6992">
        <v>2.7094061490928505</v>
      </c>
      <c r="AA6992">
        <v>0</v>
      </c>
      <c r="AB6992">
        <v>0.8213975985386035</v>
      </c>
      <c r="AC6992">
        <v>0</v>
      </c>
      <c r="AD6992">
        <v>0</v>
      </c>
      <c r="AE6992">
        <v>4.0255811627461497</v>
      </c>
    </row>
    <row r="6993" spans="1:31" x14ac:dyDescent="0.3">
      <c r="A6993">
        <v>2454724</v>
      </c>
      <c r="B6993">
        <v>1</v>
      </c>
      <c r="C6993" t="s">
        <v>80</v>
      </c>
      <c r="D6993" t="s">
        <v>98</v>
      </c>
      <c r="E6993" t="s">
        <v>132</v>
      </c>
      <c r="F6993" t="s">
        <v>20065</v>
      </c>
      <c r="G6993" t="s">
        <v>149</v>
      </c>
      <c r="H6993" t="s">
        <v>135</v>
      </c>
      <c r="I6993" t="s">
        <v>136</v>
      </c>
      <c r="J6993" t="s">
        <v>137</v>
      </c>
      <c r="K6993" t="s">
        <v>138</v>
      </c>
      <c r="L6993" t="s">
        <v>20066</v>
      </c>
      <c r="M6993" t="s">
        <v>20067</v>
      </c>
      <c r="N6993">
        <v>0.28499999999999998</v>
      </c>
      <c r="O6993">
        <v>0</v>
      </c>
      <c r="P6993">
        <v>79</v>
      </c>
      <c r="Q6993">
        <v>0</v>
      </c>
      <c r="R6993">
        <v>24</v>
      </c>
      <c r="S6993">
        <v>0</v>
      </c>
      <c r="T6993">
        <v>16</v>
      </c>
      <c r="U6993">
        <v>0</v>
      </c>
      <c r="V6993">
        <v>0</v>
      </c>
      <c r="W6993">
        <v>0</v>
      </c>
      <c r="X6993">
        <v>7.2200989182648216</v>
      </c>
      <c r="Y6993">
        <v>0</v>
      </c>
      <c r="Z6993">
        <v>3.0329481075905584</v>
      </c>
      <c r="AA6993">
        <v>0</v>
      </c>
      <c r="AB6993">
        <v>3.5536117907448546</v>
      </c>
      <c r="AC6993">
        <v>0</v>
      </c>
      <c r="AD6993">
        <v>0</v>
      </c>
      <c r="AE6993">
        <v>13.806658816600235</v>
      </c>
    </row>
    <row r="6994" spans="1:31" x14ac:dyDescent="0.3">
      <c r="A6994">
        <v>2454933</v>
      </c>
      <c r="B6994">
        <v>1</v>
      </c>
      <c r="C6994" t="s">
        <v>80</v>
      </c>
      <c r="D6994" t="s">
        <v>110</v>
      </c>
      <c r="E6994" t="s">
        <v>147</v>
      </c>
      <c r="F6994" t="s">
        <v>20068</v>
      </c>
      <c r="G6994" t="s">
        <v>226</v>
      </c>
      <c r="H6994" t="s">
        <v>135</v>
      </c>
      <c r="I6994" t="s">
        <v>136</v>
      </c>
      <c r="J6994" t="s">
        <v>137</v>
      </c>
      <c r="K6994" t="s">
        <v>162</v>
      </c>
      <c r="L6994" t="s">
        <v>20069</v>
      </c>
      <c r="M6994" t="s">
        <v>20070</v>
      </c>
      <c r="N6994">
        <v>1.3830555550000001</v>
      </c>
      <c r="O6994">
        <v>0</v>
      </c>
      <c r="P6994">
        <v>3085</v>
      </c>
      <c r="Q6994">
        <v>0</v>
      </c>
      <c r="R6994">
        <v>0</v>
      </c>
      <c r="S6994">
        <v>0</v>
      </c>
      <c r="T6994">
        <v>320</v>
      </c>
      <c r="U6994">
        <v>0</v>
      </c>
      <c r="V6994">
        <v>2</v>
      </c>
      <c r="W6994">
        <v>0</v>
      </c>
      <c r="X6994">
        <v>1680.6090130708951</v>
      </c>
      <c r="Y6994">
        <v>0</v>
      </c>
      <c r="Z6994">
        <v>0</v>
      </c>
      <c r="AA6994">
        <v>0</v>
      </c>
      <c r="AB6994">
        <v>915.27280197008236</v>
      </c>
      <c r="AC6994">
        <v>0</v>
      </c>
      <c r="AD6994">
        <v>85.415100127133258</v>
      </c>
      <c r="AE6994">
        <v>2681.2969151681109</v>
      </c>
    </row>
    <row r="6995" spans="1:31" x14ac:dyDescent="0.3">
      <c r="A6995">
        <v>2454784</v>
      </c>
      <c r="B6995">
        <v>1</v>
      </c>
      <c r="C6995" t="s">
        <v>80</v>
      </c>
      <c r="D6995" t="s">
        <v>97</v>
      </c>
      <c r="E6995" t="s">
        <v>173</v>
      </c>
      <c r="F6995" t="s">
        <v>20071</v>
      </c>
      <c r="G6995" t="s">
        <v>219</v>
      </c>
      <c r="H6995" t="s">
        <v>144</v>
      </c>
      <c r="I6995" t="s">
        <v>136</v>
      </c>
      <c r="J6995" t="s">
        <v>3</v>
      </c>
      <c r="K6995" t="s">
        <v>138</v>
      </c>
      <c r="L6995" t="s">
        <v>20072</v>
      </c>
      <c r="M6995" t="s">
        <v>20073</v>
      </c>
      <c r="N6995">
        <v>2.13</v>
      </c>
      <c r="O6995">
        <v>0</v>
      </c>
      <c r="P6995">
        <v>1</v>
      </c>
      <c r="Q6995">
        <v>0</v>
      </c>
      <c r="R6995">
        <v>0</v>
      </c>
      <c r="S6995">
        <v>0</v>
      </c>
      <c r="T6995">
        <v>0</v>
      </c>
      <c r="U6995">
        <v>0</v>
      </c>
      <c r="V6995">
        <v>0</v>
      </c>
      <c r="W6995">
        <v>0</v>
      </c>
      <c r="X6995">
        <v>1.6416293946021638</v>
      </c>
      <c r="Y6995">
        <v>0</v>
      </c>
      <c r="Z6995">
        <v>0</v>
      </c>
      <c r="AA6995">
        <v>0</v>
      </c>
      <c r="AB6995">
        <v>0</v>
      </c>
      <c r="AC6995">
        <v>0</v>
      </c>
      <c r="AD6995">
        <v>0</v>
      </c>
      <c r="AE6995">
        <v>1.6416293946021638</v>
      </c>
    </row>
    <row r="6996" spans="1:31" x14ac:dyDescent="0.3">
      <c r="A6996">
        <v>2454684</v>
      </c>
      <c r="B6996">
        <v>1</v>
      </c>
      <c r="C6996" t="s">
        <v>80</v>
      </c>
      <c r="D6996" t="s">
        <v>93</v>
      </c>
      <c r="E6996" t="s">
        <v>169</v>
      </c>
      <c r="F6996" t="s">
        <v>20074</v>
      </c>
      <c r="G6996" t="s">
        <v>149</v>
      </c>
      <c r="H6996" t="s">
        <v>135</v>
      </c>
      <c r="I6996" t="s">
        <v>136</v>
      </c>
      <c r="J6996" t="s">
        <v>137</v>
      </c>
      <c r="K6996" t="s">
        <v>138</v>
      </c>
      <c r="L6996" t="s">
        <v>20075</v>
      </c>
      <c r="M6996" t="s">
        <v>20076</v>
      </c>
      <c r="N6996">
        <v>9.0555554999999996E-2</v>
      </c>
      <c r="O6996">
        <v>0</v>
      </c>
      <c r="P6996">
        <v>253</v>
      </c>
      <c r="Q6996">
        <v>3</v>
      </c>
      <c r="R6996">
        <v>51</v>
      </c>
      <c r="S6996">
        <v>5</v>
      </c>
      <c r="T6996">
        <v>46</v>
      </c>
      <c r="U6996">
        <v>0</v>
      </c>
      <c r="V6996">
        <v>0</v>
      </c>
      <c r="W6996">
        <v>0</v>
      </c>
      <c r="X6996">
        <v>4.9970068773972587</v>
      </c>
      <c r="Y6996">
        <v>0.10355355789552156</v>
      </c>
      <c r="Z6996">
        <v>1.4221633913997787</v>
      </c>
      <c r="AA6996">
        <v>1.8104505901940424</v>
      </c>
      <c r="AB6996">
        <v>3.9069640916390647</v>
      </c>
      <c r="AC6996">
        <v>0</v>
      </c>
      <c r="AD6996">
        <v>0</v>
      </c>
      <c r="AE6996">
        <v>12.240138508525666</v>
      </c>
    </row>
    <row r="6997" spans="1:31" x14ac:dyDescent="0.3">
      <c r="A6997">
        <v>2454830</v>
      </c>
      <c r="B6997">
        <v>1</v>
      </c>
      <c r="C6997" t="s">
        <v>80</v>
      </c>
      <c r="D6997" t="s">
        <v>108</v>
      </c>
      <c r="E6997" t="s">
        <v>147</v>
      </c>
      <c r="F6997" t="s">
        <v>20077</v>
      </c>
      <c r="G6997" t="s">
        <v>1987</v>
      </c>
      <c r="H6997" t="s">
        <v>135</v>
      </c>
      <c r="I6997" t="s">
        <v>136</v>
      </c>
      <c r="J6997" t="s">
        <v>137</v>
      </c>
      <c r="K6997" t="s">
        <v>138</v>
      </c>
      <c r="L6997" t="s">
        <v>20078</v>
      </c>
      <c r="M6997" t="s">
        <v>20079</v>
      </c>
      <c r="N6997">
        <v>0.57361111099999995</v>
      </c>
      <c r="O6997">
        <v>0</v>
      </c>
      <c r="P6997">
        <v>19</v>
      </c>
      <c r="Q6997">
        <v>0</v>
      </c>
      <c r="R6997">
        <v>17</v>
      </c>
      <c r="S6997">
        <v>0</v>
      </c>
      <c r="T6997">
        <v>7</v>
      </c>
      <c r="U6997">
        <v>0</v>
      </c>
      <c r="V6997">
        <v>0</v>
      </c>
      <c r="W6997">
        <v>0</v>
      </c>
      <c r="X6997">
        <v>4.1121834790190714</v>
      </c>
      <c r="Y6997">
        <v>0</v>
      </c>
      <c r="Z6997">
        <v>1.7032469963980048</v>
      </c>
      <c r="AA6997">
        <v>0</v>
      </c>
      <c r="AB6997">
        <v>8.1486893943906011</v>
      </c>
      <c r="AC6997">
        <v>0</v>
      </c>
      <c r="AD6997">
        <v>0</v>
      </c>
      <c r="AE6997">
        <v>13.964119869807678</v>
      </c>
    </row>
    <row r="6998" spans="1:31" x14ac:dyDescent="0.3">
      <c r="A6998">
        <v>2454787</v>
      </c>
      <c r="B6998">
        <v>1</v>
      </c>
      <c r="C6998" t="s">
        <v>80</v>
      </c>
      <c r="D6998" t="s">
        <v>110</v>
      </c>
      <c r="E6998" t="s">
        <v>284</v>
      </c>
      <c r="F6998" t="s">
        <v>20080</v>
      </c>
      <c r="G6998" t="s">
        <v>226</v>
      </c>
      <c r="H6998" t="s">
        <v>135</v>
      </c>
      <c r="I6998" t="s">
        <v>136</v>
      </c>
      <c r="J6998" t="s">
        <v>137</v>
      </c>
      <c r="K6998" t="s">
        <v>162</v>
      </c>
      <c r="L6998" t="s">
        <v>20081</v>
      </c>
      <c r="M6998" t="s">
        <v>20082</v>
      </c>
      <c r="N6998">
        <v>1.3208333329999999</v>
      </c>
      <c r="O6998">
        <v>0</v>
      </c>
      <c r="P6998">
        <v>763</v>
      </c>
      <c r="Q6998">
        <v>0</v>
      </c>
      <c r="R6998">
        <v>0</v>
      </c>
      <c r="S6998">
        <v>1</v>
      </c>
      <c r="T6998">
        <v>146</v>
      </c>
      <c r="U6998">
        <v>0</v>
      </c>
      <c r="V6998">
        <v>0</v>
      </c>
      <c r="W6998">
        <v>0</v>
      </c>
      <c r="X6998">
        <v>293.77415453891768</v>
      </c>
      <c r="Y6998">
        <v>0</v>
      </c>
      <c r="Z6998">
        <v>0</v>
      </c>
      <c r="AA6998">
        <v>82.952429735143028</v>
      </c>
      <c r="AB6998">
        <v>164.05700368128697</v>
      </c>
      <c r="AC6998">
        <v>0</v>
      </c>
      <c r="AD6998">
        <v>0</v>
      </c>
      <c r="AE6998">
        <v>540.78358795534768</v>
      </c>
    </row>
    <row r="6999" spans="1:31" x14ac:dyDescent="0.3">
      <c r="A6999">
        <v>2454621</v>
      </c>
      <c r="B6999">
        <v>1</v>
      </c>
      <c r="C6999" t="s">
        <v>80</v>
      </c>
      <c r="D6999" t="s">
        <v>83</v>
      </c>
      <c r="E6999" t="s">
        <v>159</v>
      </c>
      <c r="F6999" t="s">
        <v>20083</v>
      </c>
      <c r="G6999" t="s">
        <v>143</v>
      </c>
      <c r="H6999" t="s">
        <v>144</v>
      </c>
      <c r="I6999" t="s">
        <v>136</v>
      </c>
      <c r="J6999" t="s">
        <v>137</v>
      </c>
      <c r="K6999" t="s">
        <v>138</v>
      </c>
      <c r="L6999" t="s">
        <v>20084</v>
      </c>
      <c r="M6999" t="s">
        <v>20085</v>
      </c>
      <c r="N6999">
        <v>1.17</v>
      </c>
      <c r="O6999">
        <v>0</v>
      </c>
      <c r="P6999">
        <v>380</v>
      </c>
      <c r="Q6999">
        <v>0</v>
      </c>
      <c r="R6999">
        <v>0</v>
      </c>
      <c r="S6999">
        <v>0</v>
      </c>
      <c r="T6999">
        <v>7</v>
      </c>
      <c r="U6999">
        <v>0</v>
      </c>
      <c r="V6999">
        <v>0</v>
      </c>
      <c r="W6999">
        <v>0</v>
      </c>
      <c r="X6999">
        <v>156.60588664167238</v>
      </c>
      <c r="Y6999">
        <v>0</v>
      </c>
      <c r="Z6999">
        <v>0</v>
      </c>
      <c r="AA6999">
        <v>0</v>
      </c>
      <c r="AB6999">
        <v>5.35326877826515</v>
      </c>
      <c r="AC6999">
        <v>0</v>
      </c>
      <c r="AD6999">
        <v>0</v>
      </c>
      <c r="AE6999">
        <v>161.95915541993753</v>
      </c>
    </row>
    <row r="7000" spans="1:31" x14ac:dyDescent="0.3">
      <c r="A7000">
        <v>2454930</v>
      </c>
      <c r="B7000">
        <v>1</v>
      </c>
      <c r="C7000" t="s">
        <v>80</v>
      </c>
      <c r="D7000" t="s">
        <v>111</v>
      </c>
      <c r="E7000" t="s">
        <v>182</v>
      </c>
      <c r="F7000" t="s">
        <v>5371</v>
      </c>
      <c r="G7000" t="s">
        <v>259</v>
      </c>
      <c r="H7000" t="s">
        <v>144</v>
      </c>
      <c r="I7000" t="s">
        <v>136</v>
      </c>
      <c r="J7000" t="s">
        <v>137</v>
      </c>
      <c r="K7000" t="s">
        <v>138</v>
      </c>
      <c r="L7000" t="s">
        <v>20086</v>
      </c>
      <c r="M7000" t="s">
        <v>20087</v>
      </c>
      <c r="N7000">
        <v>4.6891666660000002</v>
      </c>
      <c r="O7000">
        <v>0</v>
      </c>
      <c r="P7000">
        <v>58</v>
      </c>
      <c r="Q7000">
        <v>0</v>
      </c>
      <c r="R7000">
        <v>0</v>
      </c>
      <c r="S7000">
        <v>0</v>
      </c>
      <c r="T7000">
        <v>4</v>
      </c>
      <c r="U7000">
        <v>0</v>
      </c>
      <c r="V7000">
        <v>0</v>
      </c>
      <c r="W7000">
        <v>0</v>
      </c>
      <c r="X7000">
        <v>68.231393368412057</v>
      </c>
      <c r="Y7000">
        <v>0</v>
      </c>
      <c r="Z7000">
        <v>0</v>
      </c>
      <c r="AA7000">
        <v>0</v>
      </c>
      <c r="AB7000">
        <v>12.094150829483862</v>
      </c>
      <c r="AC7000">
        <v>0</v>
      </c>
      <c r="AD7000">
        <v>0</v>
      </c>
      <c r="AE7000">
        <v>80.325544197895923</v>
      </c>
    </row>
    <row r="7001" spans="1:31" x14ac:dyDescent="0.3">
      <c r="A7001">
        <v>2454744</v>
      </c>
      <c r="B7001">
        <v>1</v>
      </c>
      <c r="C7001" t="s">
        <v>80</v>
      </c>
      <c r="D7001" t="s">
        <v>100</v>
      </c>
      <c r="E7001" t="s">
        <v>169</v>
      </c>
      <c r="F7001" t="s">
        <v>10750</v>
      </c>
      <c r="G7001" t="s">
        <v>149</v>
      </c>
      <c r="H7001" t="s">
        <v>135</v>
      </c>
      <c r="I7001" t="s">
        <v>136</v>
      </c>
      <c r="J7001" t="s">
        <v>137</v>
      </c>
      <c r="K7001" t="s">
        <v>138</v>
      </c>
      <c r="L7001" t="s">
        <v>20088</v>
      </c>
      <c r="M7001" t="s">
        <v>20089</v>
      </c>
      <c r="N7001">
        <v>0.36861111099999999</v>
      </c>
      <c r="O7001">
        <v>4</v>
      </c>
      <c r="P7001">
        <v>1662</v>
      </c>
      <c r="Q7001">
        <v>4</v>
      </c>
      <c r="R7001">
        <v>105</v>
      </c>
      <c r="S7001">
        <v>9</v>
      </c>
      <c r="T7001">
        <v>74</v>
      </c>
      <c r="U7001">
        <v>0</v>
      </c>
      <c r="V7001">
        <v>0</v>
      </c>
      <c r="W7001">
        <v>18.371943755842832</v>
      </c>
      <c r="X7001">
        <v>108.11776227147136</v>
      </c>
      <c r="Y7001">
        <v>2.095787259381559</v>
      </c>
      <c r="Z7001">
        <v>10.191403233808506</v>
      </c>
      <c r="AA7001">
        <v>75.093596047730571</v>
      </c>
      <c r="AB7001">
        <v>24.7526908728581</v>
      </c>
      <c r="AC7001">
        <v>0</v>
      </c>
      <c r="AD7001">
        <v>0</v>
      </c>
      <c r="AE7001">
        <v>238.62318344109295</v>
      </c>
    </row>
    <row r="7002" spans="1:31" x14ac:dyDescent="0.3">
      <c r="A7002">
        <v>2454664</v>
      </c>
      <c r="B7002">
        <v>1</v>
      </c>
      <c r="C7002" t="s">
        <v>81</v>
      </c>
      <c r="D7002" t="s">
        <v>123</v>
      </c>
      <c r="E7002" t="s">
        <v>141</v>
      </c>
      <c r="F7002" t="s">
        <v>8800</v>
      </c>
      <c r="G7002" t="s">
        <v>156</v>
      </c>
      <c r="H7002" t="s">
        <v>144</v>
      </c>
      <c r="I7002" t="s">
        <v>136</v>
      </c>
      <c r="J7002" t="s">
        <v>137</v>
      </c>
      <c r="K7002" t="s">
        <v>138</v>
      </c>
      <c r="L7002" t="s">
        <v>20090</v>
      </c>
      <c r="M7002" t="s">
        <v>20091</v>
      </c>
      <c r="N7002">
        <v>2.1433333330000002</v>
      </c>
      <c r="O7002">
        <v>0</v>
      </c>
      <c r="P7002">
        <v>1</v>
      </c>
      <c r="Q7002">
        <v>0</v>
      </c>
      <c r="R7002">
        <v>10</v>
      </c>
      <c r="S7002">
        <v>0</v>
      </c>
      <c r="T7002">
        <v>1</v>
      </c>
      <c r="U7002">
        <v>0</v>
      </c>
      <c r="V7002">
        <v>0</v>
      </c>
      <c r="W7002">
        <v>0</v>
      </c>
      <c r="X7002">
        <v>0.15601212825546742</v>
      </c>
      <c r="Y7002">
        <v>0</v>
      </c>
      <c r="Z7002">
        <v>3.3877207816517849</v>
      </c>
      <c r="AA7002">
        <v>0</v>
      </c>
      <c r="AB7002">
        <v>7.6466448933071446E-2</v>
      </c>
      <c r="AC7002">
        <v>0</v>
      </c>
      <c r="AD7002">
        <v>0</v>
      </c>
      <c r="AE7002">
        <v>3.6201993588403241</v>
      </c>
    </row>
    <row r="7003" spans="1:31" x14ac:dyDescent="0.3">
      <c r="A7003">
        <v>2454601</v>
      </c>
      <c r="B7003">
        <v>1</v>
      </c>
      <c r="C7003" t="s">
        <v>80</v>
      </c>
      <c r="D7003" t="s">
        <v>82</v>
      </c>
      <c r="E7003" t="s">
        <v>173</v>
      </c>
      <c r="F7003" t="s">
        <v>20092</v>
      </c>
      <c r="G7003" t="s">
        <v>461</v>
      </c>
      <c r="H7003" t="s">
        <v>144</v>
      </c>
      <c r="I7003" t="s">
        <v>136</v>
      </c>
      <c r="J7003" t="s">
        <v>137</v>
      </c>
      <c r="K7003" t="s">
        <v>138</v>
      </c>
      <c r="L7003" t="s">
        <v>20093</v>
      </c>
      <c r="M7003" t="s">
        <v>20094</v>
      </c>
      <c r="N7003">
        <v>4.3380555550000004</v>
      </c>
      <c r="O7003">
        <v>0</v>
      </c>
      <c r="P7003">
        <v>16</v>
      </c>
      <c r="Q7003">
        <v>0</v>
      </c>
      <c r="R7003">
        <v>0</v>
      </c>
      <c r="S7003">
        <v>0</v>
      </c>
      <c r="T7003">
        <v>4</v>
      </c>
      <c r="U7003">
        <v>0</v>
      </c>
      <c r="V7003">
        <v>0</v>
      </c>
      <c r="W7003">
        <v>0</v>
      </c>
      <c r="X7003">
        <v>20.075097553836493</v>
      </c>
      <c r="Y7003">
        <v>0</v>
      </c>
      <c r="Z7003">
        <v>0</v>
      </c>
      <c r="AA7003">
        <v>0</v>
      </c>
      <c r="AB7003">
        <v>17.816202828655136</v>
      </c>
      <c r="AC7003">
        <v>0</v>
      </c>
      <c r="AD7003">
        <v>0</v>
      </c>
      <c r="AE7003">
        <v>37.891300382491629</v>
      </c>
    </row>
    <row r="7004" spans="1:31" x14ac:dyDescent="0.3">
      <c r="A7004">
        <v>2454701</v>
      </c>
      <c r="B7004">
        <v>1</v>
      </c>
      <c r="C7004" t="s">
        <v>80</v>
      </c>
      <c r="D7004" t="s">
        <v>96</v>
      </c>
      <c r="E7004" t="s">
        <v>173</v>
      </c>
      <c r="F7004" t="s">
        <v>7415</v>
      </c>
      <c r="G7004" t="s">
        <v>461</v>
      </c>
      <c r="H7004" t="s">
        <v>144</v>
      </c>
      <c r="I7004" t="s">
        <v>136</v>
      </c>
      <c r="J7004" t="s">
        <v>137</v>
      </c>
      <c r="K7004" t="s">
        <v>138</v>
      </c>
      <c r="L7004" t="s">
        <v>20095</v>
      </c>
      <c r="M7004" t="s">
        <v>20096</v>
      </c>
      <c r="N7004">
        <v>1.4850000000000001</v>
      </c>
      <c r="O7004">
        <v>0</v>
      </c>
      <c r="P7004">
        <v>1</v>
      </c>
      <c r="Q7004">
        <v>0</v>
      </c>
      <c r="R7004">
        <v>0</v>
      </c>
      <c r="S7004">
        <v>0</v>
      </c>
      <c r="T7004">
        <v>0</v>
      </c>
      <c r="U7004">
        <v>0</v>
      </c>
      <c r="V7004">
        <v>0</v>
      </c>
      <c r="W7004">
        <v>0</v>
      </c>
      <c r="X7004">
        <v>9.3595345841018217E-3</v>
      </c>
      <c r="Y7004">
        <v>0</v>
      </c>
      <c r="Z7004">
        <v>0</v>
      </c>
      <c r="AA7004">
        <v>0</v>
      </c>
      <c r="AB7004">
        <v>0</v>
      </c>
      <c r="AC7004">
        <v>0</v>
      </c>
      <c r="AD7004">
        <v>0</v>
      </c>
      <c r="AE7004">
        <v>9.3595345841018217E-3</v>
      </c>
    </row>
    <row r="7005" spans="1:31" x14ac:dyDescent="0.3">
      <c r="A7005">
        <v>2454956</v>
      </c>
      <c r="B7005">
        <v>1</v>
      </c>
      <c r="C7005" t="s">
        <v>80</v>
      </c>
      <c r="D7005" t="s">
        <v>103</v>
      </c>
      <c r="E7005" t="s">
        <v>284</v>
      </c>
      <c r="F7005" t="s">
        <v>8056</v>
      </c>
      <c r="G7005" t="s">
        <v>143</v>
      </c>
      <c r="H7005" t="s">
        <v>135</v>
      </c>
      <c r="I7005" t="s">
        <v>136</v>
      </c>
      <c r="J7005" t="s">
        <v>137</v>
      </c>
      <c r="K7005" t="s">
        <v>138</v>
      </c>
      <c r="L7005" t="s">
        <v>20097</v>
      </c>
      <c r="M7005" t="s">
        <v>20098</v>
      </c>
      <c r="N7005">
        <v>0.37333333299999999</v>
      </c>
      <c r="O7005">
        <v>27</v>
      </c>
      <c r="P7005">
        <v>5939</v>
      </c>
      <c r="Q7005">
        <v>72</v>
      </c>
      <c r="R7005">
        <v>663</v>
      </c>
      <c r="S7005">
        <v>123</v>
      </c>
      <c r="T7005">
        <v>1788</v>
      </c>
      <c r="U7005">
        <v>17</v>
      </c>
      <c r="V7005">
        <v>3</v>
      </c>
      <c r="W7005">
        <v>5.9368922214854116</v>
      </c>
      <c r="X7005">
        <v>460.02823235269148</v>
      </c>
      <c r="Y7005">
        <v>124.62473958436621</v>
      </c>
      <c r="Z7005">
        <v>46.419842895344637</v>
      </c>
      <c r="AA7005">
        <v>339.54676537997818</v>
      </c>
      <c r="AB7005">
        <v>414.0075915137254</v>
      </c>
      <c r="AC7005">
        <v>1083.0026501972434</v>
      </c>
      <c r="AD7005">
        <v>10.585371684411525</v>
      </c>
      <c r="AE7005">
        <v>2484.1520858292465</v>
      </c>
    </row>
    <row r="7006" spans="1:31" x14ac:dyDescent="0.3">
      <c r="A7006">
        <v>2454707</v>
      </c>
      <c r="B7006">
        <v>1</v>
      </c>
      <c r="C7006" t="s">
        <v>81</v>
      </c>
      <c r="D7006" t="s">
        <v>128</v>
      </c>
      <c r="E7006" t="s">
        <v>159</v>
      </c>
      <c r="F7006" t="s">
        <v>20099</v>
      </c>
      <c r="G7006" t="s">
        <v>226</v>
      </c>
      <c r="H7006" t="s">
        <v>144</v>
      </c>
      <c r="I7006" t="s">
        <v>136</v>
      </c>
      <c r="J7006" t="s">
        <v>137</v>
      </c>
      <c r="K7006" t="s">
        <v>162</v>
      </c>
      <c r="L7006" t="s">
        <v>20100</v>
      </c>
      <c r="M7006" t="s">
        <v>20101</v>
      </c>
      <c r="N7006">
        <v>1.5213888879999999</v>
      </c>
      <c r="O7006">
        <v>0</v>
      </c>
      <c r="P7006">
        <v>735</v>
      </c>
      <c r="Q7006">
        <v>0</v>
      </c>
      <c r="R7006">
        <v>0</v>
      </c>
      <c r="S7006">
        <v>0</v>
      </c>
      <c r="T7006">
        <v>6</v>
      </c>
      <c r="U7006">
        <v>0</v>
      </c>
      <c r="V7006">
        <v>0</v>
      </c>
      <c r="W7006">
        <v>0</v>
      </c>
      <c r="X7006">
        <v>264.4515043333156</v>
      </c>
      <c r="Y7006">
        <v>0</v>
      </c>
      <c r="Z7006">
        <v>0</v>
      </c>
      <c r="AA7006">
        <v>0</v>
      </c>
      <c r="AB7006">
        <v>58.036047596570619</v>
      </c>
      <c r="AC7006">
        <v>0</v>
      </c>
      <c r="AD7006">
        <v>0</v>
      </c>
      <c r="AE7006">
        <v>322.48755192988619</v>
      </c>
    </row>
    <row r="7007" spans="1:31" x14ac:dyDescent="0.3">
      <c r="A7007">
        <v>2454950</v>
      </c>
      <c r="B7007">
        <v>1</v>
      </c>
      <c r="C7007" t="s">
        <v>80</v>
      </c>
      <c r="D7007" t="s">
        <v>97</v>
      </c>
      <c r="E7007" t="s">
        <v>173</v>
      </c>
      <c r="F7007" t="s">
        <v>20102</v>
      </c>
      <c r="G7007" t="s">
        <v>175</v>
      </c>
      <c r="H7007" t="s">
        <v>144</v>
      </c>
      <c r="I7007" t="s">
        <v>136</v>
      </c>
      <c r="J7007" t="s">
        <v>137</v>
      </c>
      <c r="K7007" t="s">
        <v>138</v>
      </c>
      <c r="L7007" t="s">
        <v>20103</v>
      </c>
      <c r="M7007" t="s">
        <v>20104</v>
      </c>
      <c r="N7007">
        <v>1.8238888879999999</v>
      </c>
      <c r="O7007">
        <v>0</v>
      </c>
      <c r="P7007">
        <v>0</v>
      </c>
      <c r="Q7007">
        <v>0</v>
      </c>
      <c r="R7007">
        <v>1</v>
      </c>
      <c r="S7007">
        <v>0</v>
      </c>
      <c r="T7007">
        <v>0</v>
      </c>
      <c r="U7007">
        <v>0</v>
      </c>
      <c r="V7007">
        <v>0</v>
      </c>
      <c r="W7007">
        <v>0</v>
      </c>
      <c r="X7007">
        <v>0</v>
      </c>
      <c r="Y7007">
        <v>0</v>
      </c>
      <c r="Z7007">
        <v>3.0171013441974965</v>
      </c>
      <c r="AA7007">
        <v>0</v>
      </c>
      <c r="AB7007">
        <v>0</v>
      </c>
      <c r="AC7007">
        <v>0</v>
      </c>
      <c r="AD7007">
        <v>0</v>
      </c>
      <c r="AE7007">
        <v>3.0171013441974965</v>
      </c>
    </row>
    <row r="7008" spans="1:31" x14ac:dyDescent="0.3">
      <c r="A7008">
        <v>2478654</v>
      </c>
      <c r="B7008">
        <v>1</v>
      </c>
      <c r="C7008" t="s">
        <v>81</v>
      </c>
      <c r="D7008" t="s">
        <v>118</v>
      </c>
      <c r="E7008" t="s">
        <v>147</v>
      </c>
      <c r="F7008" t="s">
        <v>20105</v>
      </c>
      <c r="G7008" t="s">
        <v>149</v>
      </c>
      <c r="H7008" t="s">
        <v>135</v>
      </c>
      <c r="I7008" t="s">
        <v>136</v>
      </c>
      <c r="J7008" t="s">
        <v>137</v>
      </c>
      <c r="K7008" t="s">
        <v>138</v>
      </c>
      <c r="L7008" t="s">
        <v>8275</v>
      </c>
      <c r="M7008" t="s">
        <v>20106</v>
      </c>
      <c r="N7008">
        <v>1.9783333329999999</v>
      </c>
      <c r="O7008">
        <v>0</v>
      </c>
      <c r="P7008">
        <v>159</v>
      </c>
      <c r="Q7008">
        <v>0</v>
      </c>
      <c r="R7008">
        <v>1</v>
      </c>
      <c r="S7008">
        <v>1</v>
      </c>
      <c r="T7008">
        <v>7</v>
      </c>
      <c r="U7008">
        <v>0</v>
      </c>
      <c r="V7008">
        <v>0</v>
      </c>
      <c r="W7008">
        <v>0</v>
      </c>
      <c r="X7008">
        <v>202.0785298877835</v>
      </c>
      <c r="Y7008">
        <v>0</v>
      </c>
      <c r="Z7008">
        <v>1.4946519569344279</v>
      </c>
      <c r="AA7008">
        <v>30.139752698387678</v>
      </c>
      <c r="AB7008">
        <v>5.2050330037663706</v>
      </c>
      <c r="AC7008">
        <v>0</v>
      </c>
      <c r="AD7008">
        <v>0</v>
      </c>
      <c r="AE7008">
        <v>238.91796754687198</v>
      </c>
    </row>
    <row r="7009" spans="1:31" x14ac:dyDescent="0.3">
      <c r="A7009">
        <v>2454850</v>
      </c>
      <c r="B7009">
        <v>1</v>
      </c>
      <c r="C7009" t="s">
        <v>81</v>
      </c>
      <c r="D7009" t="s">
        <v>119</v>
      </c>
      <c r="E7009" t="s">
        <v>141</v>
      </c>
      <c r="F7009" t="s">
        <v>20107</v>
      </c>
      <c r="G7009" t="s">
        <v>156</v>
      </c>
      <c r="H7009" t="s">
        <v>144</v>
      </c>
      <c r="I7009" t="s">
        <v>136</v>
      </c>
      <c r="J7009" t="s">
        <v>137</v>
      </c>
      <c r="K7009" t="s">
        <v>138</v>
      </c>
      <c r="L7009" t="s">
        <v>20108</v>
      </c>
      <c r="M7009" t="s">
        <v>20109</v>
      </c>
      <c r="N7009">
        <v>2.9950000000000001</v>
      </c>
      <c r="O7009">
        <v>0</v>
      </c>
      <c r="P7009">
        <v>19</v>
      </c>
      <c r="Q7009">
        <v>0</v>
      </c>
      <c r="R7009">
        <v>4</v>
      </c>
      <c r="S7009">
        <v>0</v>
      </c>
      <c r="T7009">
        <v>1</v>
      </c>
      <c r="U7009">
        <v>0</v>
      </c>
      <c r="V7009">
        <v>0</v>
      </c>
      <c r="W7009">
        <v>0</v>
      </c>
      <c r="X7009">
        <v>13.642862969084939</v>
      </c>
      <c r="Y7009">
        <v>0</v>
      </c>
      <c r="Z7009">
        <v>2.7959613848918523</v>
      </c>
      <c r="AA7009">
        <v>0</v>
      </c>
      <c r="AB7009">
        <v>4.0512223700261485</v>
      </c>
      <c r="AC7009">
        <v>0</v>
      </c>
      <c r="AD7009">
        <v>0</v>
      </c>
      <c r="AE7009">
        <v>20.490046724002941</v>
      </c>
    </row>
    <row r="7010" spans="1:31" x14ac:dyDescent="0.3">
      <c r="A7010">
        <v>2455099</v>
      </c>
      <c r="B7010">
        <v>1</v>
      </c>
      <c r="C7010" t="s">
        <v>81</v>
      </c>
      <c r="D7010" t="s">
        <v>113</v>
      </c>
      <c r="E7010" t="s">
        <v>173</v>
      </c>
      <c r="F7010" t="s">
        <v>8230</v>
      </c>
      <c r="G7010" t="s">
        <v>461</v>
      </c>
      <c r="H7010" t="s">
        <v>144</v>
      </c>
      <c r="I7010" t="s">
        <v>136</v>
      </c>
      <c r="J7010" t="s">
        <v>137</v>
      </c>
      <c r="K7010" t="s">
        <v>138</v>
      </c>
      <c r="L7010" t="s">
        <v>20110</v>
      </c>
      <c r="M7010" t="s">
        <v>20111</v>
      </c>
      <c r="N7010">
        <v>4.2188888880000004</v>
      </c>
      <c r="O7010">
        <v>0</v>
      </c>
      <c r="P7010">
        <v>2</v>
      </c>
      <c r="Q7010">
        <v>0</v>
      </c>
      <c r="R7010">
        <v>0</v>
      </c>
      <c r="S7010">
        <v>0</v>
      </c>
      <c r="T7010">
        <v>0</v>
      </c>
      <c r="U7010">
        <v>0</v>
      </c>
      <c r="V7010">
        <v>0</v>
      </c>
      <c r="W7010">
        <v>0</v>
      </c>
      <c r="X7010">
        <v>3.2475314377784645</v>
      </c>
      <c r="Y7010">
        <v>0</v>
      </c>
      <c r="Z7010">
        <v>0</v>
      </c>
      <c r="AA7010">
        <v>0</v>
      </c>
      <c r="AB7010">
        <v>0</v>
      </c>
      <c r="AC7010">
        <v>0</v>
      </c>
      <c r="AD7010">
        <v>0</v>
      </c>
      <c r="AE7010">
        <v>3.2475314377784645</v>
      </c>
    </row>
    <row r="7011" spans="1:31" x14ac:dyDescent="0.3">
      <c r="A7011">
        <v>2457007</v>
      </c>
      <c r="B7011">
        <v>1</v>
      </c>
      <c r="C7011" t="s">
        <v>80</v>
      </c>
      <c r="D7011" t="s">
        <v>104</v>
      </c>
      <c r="E7011" t="s">
        <v>141</v>
      </c>
      <c r="F7011" t="s">
        <v>17834</v>
      </c>
      <c r="G7011" t="s">
        <v>156</v>
      </c>
      <c r="H7011" t="s">
        <v>144</v>
      </c>
      <c r="I7011" t="s">
        <v>136</v>
      </c>
      <c r="J7011" t="s">
        <v>137</v>
      </c>
      <c r="K7011" t="s">
        <v>138</v>
      </c>
      <c r="L7011" t="s">
        <v>20112</v>
      </c>
      <c r="M7011" t="s">
        <v>20113</v>
      </c>
      <c r="N7011">
        <v>1.521111111</v>
      </c>
      <c r="O7011">
        <v>0</v>
      </c>
      <c r="P7011">
        <v>0</v>
      </c>
      <c r="Q7011">
        <v>0</v>
      </c>
      <c r="R7011">
        <v>8</v>
      </c>
      <c r="S7011">
        <v>0</v>
      </c>
      <c r="T7011">
        <v>3</v>
      </c>
      <c r="U7011">
        <v>0</v>
      </c>
      <c r="V7011">
        <v>0</v>
      </c>
      <c r="W7011">
        <v>0</v>
      </c>
      <c r="X7011">
        <v>0</v>
      </c>
      <c r="Y7011">
        <v>0</v>
      </c>
      <c r="Z7011">
        <v>3.4954713609069188</v>
      </c>
      <c r="AA7011">
        <v>0</v>
      </c>
      <c r="AB7011">
        <v>7.1809169915009824E-2</v>
      </c>
      <c r="AC7011">
        <v>0</v>
      </c>
      <c r="AD7011">
        <v>0</v>
      </c>
      <c r="AE7011">
        <v>3.5672805308219284</v>
      </c>
    </row>
    <row r="7012" spans="1:31" x14ac:dyDescent="0.3">
      <c r="A7012">
        <v>2456938</v>
      </c>
      <c r="B7012">
        <v>1</v>
      </c>
      <c r="C7012" t="s">
        <v>81</v>
      </c>
      <c r="D7012" t="s">
        <v>113</v>
      </c>
      <c r="E7012" t="s">
        <v>169</v>
      </c>
      <c r="F7012" t="s">
        <v>20114</v>
      </c>
      <c r="G7012" t="s">
        <v>226</v>
      </c>
      <c r="H7012" t="s">
        <v>135</v>
      </c>
      <c r="I7012" t="s">
        <v>136</v>
      </c>
      <c r="J7012" t="s">
        <v>137</v>
      </c>
      <c r="K7012" t="s">
        <v>162</v>
      </c>
      <c r="L7012" t="s">
        <v>20115</v>
      </c>
      <c r="M7012" t="s">
        <v>20116</v>
      </c>
      <c r="N7012">
        <v>4.6541666660000001</v>
      </c>
      <c r="O7012">
        <v>7</v>
      </c>
      <c r="P7012">
        <v>59</v>
      </c>
      <c r="Q7012">
        <v>26</v>
      </c>
      <c r="R7012">
        <v>378</v>
      </c>
      <c r="S7012">
        <v>5</v>
      </c>
      <c r="T7012">
        <v>16</v>
      </c>
      <c r="U7012">
        <v>0</v>
      </c>
      <c r="V7012">
        <v>0</v>
      </c>
      <c r="W7012">
        <v>14.709385161799405</v>
      </c>
      <c r="X7012">
        <v>11.328900664504255</v>
      </c>
      <c r="Y7012">
        <v>135.51972374950964</v>
      </c>
      <c r="Z7012">
        <v>466.41535722628464</v>
      </c>
      <c r="AA7012">
        <v>21.136713723590269</v>
      </c>
      <c r="AB7012">
        <v>382.11737257363387</v>
      </c>
      <c r="AC7012">
        <v>0</v>
      </c>
      <c r="AD7012">
        <v>0</v>
      </c>
      <c r="AE7012">
        <v>1031.227453099322</v>
      </c>
    </row>
    <row r="7013" spans="1:31" x14ac:dyDescent="0.3">
      <c r="A7013">
        <v>2456901</v>
      </c>
      <c r="B7013">
        <v>1</v>
      </c>
      <c r="C7013" t="s">
        <v>80</v>
      </c>
      <c r="D7013" t="s">
        <v>93</v>
      </c>
      <c r="E7013" t="s">
        <v>141</v>
      </c>
      <c r="F7013" t="s">
        <v>20117</v>
      </c>
      <c r="G7013" t="s">
        <v>143</v>
      </c>
      <c r="H7013" t="s">
        <v>144</v>
      </c>
      <c r="I7013" t="s">
        <v>136</v>
      </c>
      <c r="J7013" t="s">
        <v>137</v>
      </c>
      <c r="K7013" t="s">
        <v>138</v>
      </c>
      <c r="L7013" t="s">
        <v>20118</v>
      </c>
      <c r="M7013" t="s">
        <v>20119</v>
      </c>
      <c r="N7013">
        <v>0.54916666599999997</v>
      </c>
      <c r="O7013">
        <v>0</v>
      </c>
      <c r="P7013">
        <v>37</v>
      </c>
      <c r="Q7013">
        <v>0</v>
      </c>
      <c r="R7013">
        <v>1</v>
      </c>
      <c r="S7013">
        <v>0</v>
      </c>
      <c r="T7013">
        <v>9</v>
      </c>
      <c r="U7013">
        <v>0</v>
      </c>
      <c r="V7013">
        <v>0</v>
      </c>
      <c r="W7013">
        <v>0</v>
      </c>
      <c r="X7013">
        <v>3.34245764805094</v>
      </c>
      <c r="Y7013">
        <v>0</v>
      </c>
      <c r="Z7013">
        <v>1.2945469662712743E-2</v>
      </c>
      <c r="AA7013">
        <v>0</v>
      </c>
      <c r="AB7013">
        <v>0.98712791636192798</v>
      </c>
      <c r="AC7013">
        <v>0</v>
      </c>
      <c r="AD7013">
        <v>0</v>
      </c>
      <c r="AE7013">
        <v>4.3425310340755807</v>
      </c>
    </row>
    <row r="7014" spans="1:31" x14ac:dyDescent="0.3">
      <c r="A7014">
        <v>2456798</v>
      </c>
      <c r="B7014">
        <v>1</v>
      </c>
      <c r="C7014" t="s">
        <v>80</v>
      </c>
      <c r="D7014" t="s">
        <v>83</v>
      </c>
      <c r="E7014" t="s">
        <v>147</v>
      </c>
      <c r="F7014" t="s">
        <v>20120</v>
      </c>
      <c r="G7014" t="s">
        <v>381</v>
      </c>
      <c r="H7014" t="s">
        <v>135</v>
      </c>
      <c r="I7014" t="s">
        <v>660</v>
      </c>
      <c r="J7014" t="s">
        <v>137</v>
      </c>
      <c r="K7014" t="s">
        <v>138</v>
      </c>
      <c r="L7014" t="s">
        <v>20121</v>
      </c>
      <c r="M7014" t="s">
        <v>20122</v>
      </c>
      <c r="N7014">
        <v>7.4999999999999997E-3</v>
      </c>
      <c r="O7014">
        <v>0</v>
      </c>
      <c r="P7014">
        <v>1362</v>
      </c>
      <c r="Q7014">
        <v>0</v>
      </c>
      <c r="R7014">
        <v>0</v>
      </c>
      <c r="S7014">
        <v>0</v>
      </c>
      <c r="T7014">
        <v>55</v>
      </c>
      <c r="U7014">
        <v>0</v>
      </c>
      <c r="V7014">
        <v>0</v>
      </c>
      <c r="W7014">
        <v>0</v>
      </c>
      <c r="X7014">
        <v>3.3980426382868951</v>
      </c>
      <c r="Y7014">
        <v>0</v>
      </c>
      <c r="Z7014">
        <v>0</v>
      </c>
      <c r="AA7014">
        <v>0</v>
      </c>
      <c r="AB7014">
        <v>0.16371770708600869</v>
      </c>
      <c r="AC7014">
        <v>0</v>
      </c>
      <c r="AD7014">
        <v>0</v>
      </c>
      <c r="AE7014">
        <v>3.5617603453729036</v>
      </c>
    </row>
    <row r="7015" spans="1:31" x14ac:dyDescent="0.3">
      <c r="A7015">
        <v>2457250</v>
      </c>
      <c r="B7015">
        <v>1</v>
      </c>
      <c r="C7015" t="s">
        <v>80</v>
      </c>
      <c r="D7015" t="s">
        <v>100</v>
      </c>
      <c r="E7015" t="s">
        <v>173</v>
      </c>
      <c r="F7015" t="s">
        <v>20123</v>
      </c>
      <c r="G7015" t="s">
        <v>175</v>
      </c>
      <c r="H7015" t="s">
        <v>144</v>
      </c>
      <c r="I7015" t="s">
        <v>136</v>
      </c>
      <c r="J7015" t="s">
        <v>137</v>
      </c>
      <c r="K7015" t="s">
        <v>138</v>
      </c>
      <c r="L7015" t="s">
        <v>20124</v>
      </c>
      <c r="M7015" t="s">
        <v>20125</v>
      </c>
      <c r="N7015">
        <v>2.5550000000000002</v>
      </c>
      <c r="O7015">
        <v>0</v>
      </c>
      <c r="P7015">
        <v>0</v>
      </c>
      <c r="Q7015">
        <v>0</v>
      </c>
      <c r="R7015">
        <v>0</v>
      </c>
      <c r="S7015">
        <v>0</v>
      </c>
      <c r="T7015">
        <v>1</v>
      </c>
      <c r="U7015">
        <v>0</v>
      </c>
      <c r="V7015">
        <v>0</v>
      </c>
      <c r="W7015">
        <v>0</v>
      </c>
      <c r="X7015">
        <v>0</v>
      </c>
      <c r="Y7015">
        <v>0</v>
      </c>
      <c r="Z7015">
        <v>0</v>
      </c>
      <c r="AA7015">
        <v>0</v>
      </c>
      <c r="AB7015">
        <v>5.1090891238150436E-2</v>
      </c>
      <c r="AC7015">
        <v>0</v>
      </c>
      <c r="AD7015">
        <v>0</v>
      </c>
      <c r="AE7015">
        <v>5.1090891238150436E-2</v>
      </c>
    </row>
    <row r="7016" spans="1:31" x14ac:dyDescent="0.3">
      <c r="A7016">
        <v>2457107</v>
      </c>
      <c r="B7016">
        <v>1</v>
      </c>
      <c r="C7016" t="s">
        <v>81</v>
      </c>
      <c r="D7016" t="s">
        <v>122</v>
      </c>
      <c r="E7016" t="s">
        <v>173</v>
      </c>
      <c r="F7016" t="s">
        <v>20126</v>
      </c>
      <c r="G7016" t="s">
        <v>175</v>
      </c>
      <c r="H7016" t="s">
        <v>144</v>
      </c>
      <c r="I7016" t="s">
        <v>136</v>
      </c>
      <c r="J7016" t="s">
        <v>137</v>
      </c>
      <c r="K7016" t="s">
        <v>138</v>
      </c>
      <c r="L7016" t="s">
        <v>20127</v>
      </c>
      <c r="M7016" t="s">
        <v>20128</v>
      </c>
      <c r="N7016">
        <v>0.775277777</v>
      </c>
      <c r="O7016">
        <v>0</v>
      </c>
      <c r="P7016">
        <v>2</v>
      </c>
      <c r="Q7016">
        <v>0</v>
      </c>
      <c r="R7016">
        <v>0</v>
      </c>
      <c r="S7016">
        <v>0</v>
      </c>
      <c r="T7016">
        <v>0</v>
      </c>
      <c r="U7016">
        <v>0</v>
      </c>
      <c r="V7016">
        <v>0</v>
      </c>
      <c r="W7016">
        <v>0</v>
      </c>
      <c r="X7016">
        <v>0.48084268995017376</v>
      </c>
      <c r="Y7016">
        <v>0</v>
      </c>
      <c r="Z7016">
        <v>0</v>
      </c>
      <c r="AA7016">
        <v>0</v>
      </c>
      <c r="AB7016">
        <v>0</v>
      </c>
      <c r="AC7016">
        <v>0</v>
      </c>
      <c r="AD7016">
        <v>0</v>
      </c>
      <c r="AE7016">
        <v>0.48084268995017376</v>
      </c>
    </row>
    <row r="7017" spans="1:31" x14ac:dyDescent="0.3">
      <c r="A7017">
        <v>2457021</v>
      </c>
      <c r="B7017">
        <v>1</v>
      </c>
      <c r="C7017" t="s">
        <v>80</v>
      </c>
      <c r="D7017" t="s">
        <v>99</v>
      </c>
      <c r="E7017" t="s">
        <v>141</v>
      </c>
      <c r="F7017" t="s">
        <v>9177</v>
      </c>
      <c r="G7017" t="s">
        <v>366</v>
      </c>
      <c r="H7017" t="s">
        <v>144</v>
      </c>
      <c r="I7017" t="s">
        <v>136</v>
      </c>
      <c r="J7017" t="s">
        <v>137</v>
      </c>
      <c r="K7017" t="s">
        <v>138</v>
      </c>
      <c r="L7017" t="s">
        <v>20129</v>
      </c>
      <c r="M7017" t="s">
        <v>20130</v>
      </c>
      <c r="N7017">
        <v>2.4422222219999998</v>
      </c>
      <c r="O7017">
        <v>0</v>
      </c>
      <c r="P7017">
        <v>29</v>
      </c>
      <c r="Q7017">
        <v>0</v>
      </c>
      <c r="R7017">
        <v>0</v>
      </c>
      <c r="S7017">
        <v>0</v>
      </c>
      <c r="T7017">
        <v>0</v>
      </c>
      <c r="U7017">
        <v>0</v>
      </c>
      <c r="V7017">
        <v>0</v>
      </c>
      <c r="W7017">
        <v>0</v>
      </c>
      <c r="X7017">
        <v>48.408593134511186</v>
      </c>
      <c r="Y7017">
        <v>0</v>
      </c>
      <c r="Z7017">
        <v>0</v>
      </c>
      <c r="AA7017">
        <v>0</v>
      </c>
      <c r="AB7017">
        <v>0</v>
      </c>
      <c r="AC7017">
        <v>0</v>
      </c>
      <c r="AD7017">
        <v>0</v>
      </c>
      <c r="AE7017">
        <v>48.408593134511186</v>
      </c>
    </row>
    <row r="7018" spans="1:31" x14ac:dyDescent="0.3">
      <c r="A7018">
        <v>2456964</v>
      </c>
      <c r="B7018">
        <v>1</v>
      </c>
      <c r="C7018" t="s">
        <v>80</v>
      </c>
      <c r="D7018" t="s">
        <v>94</v>
      </c>
      <c r="E7018" t="s">
        <v>173</v>
      </c>
      <c r="F7018" t="s">
        <v>20131</v>
      </c>
      <c r="G7018" t="s">
        <v>179</v>
      </c>
      <c r="H7018" t="s">
        <v>144</v>
      </c>
      <c r="I7018" t="s">
        <v>136</v>
      </c>
      <c r="J7018" t="s">
        <v>137</v>
      </c>
      <c r="K7018" t="s">
        <v>138</v>
      </c>
      <c r="L7018" t="s">
        <v>20132</v>
      </c>
      <c r="M7018" t="s">
        <v>20133</v>
      </c>
      <c r="N7018">
        <v>0.74250000000000005</v>
      </c>
      <c r="O7018">
        <v>0</v>
      </c>
      <c r="P7018">
        <v>1</v>
      </c>
      <c r="Q7018">
        <v>0</v>
      </c>
      <c r="R7018">
        <v>0</v>
      </c>
      <c r="S7018">
        <v>0</v>
      </c>
      <c r="T7018">
        <v>0</v>
      </c>
      <c r="U7018">
        <v>0</v>
      </c>
      <c r="V7018">
        <v>0</v>
      </c>
      <c r="W7018">
        <v>0</v>
      </c>
      <c r="X7018">
        <v>0</v>
      </c>
      <c r="Y7018">
        <v>0</v>
      </c>
      <c r="Z7018">
        <v>0</v>
      </c>
      <c r="AA7018">
        <v>0</v>
      </c>
      <c r="AB7018">
        <v>0</v>
      </c>
      <c r="AC7018">
        <v>0</v>
      </c>
      <c r="AD7018">
        <v>0</v>
      </c>
      <c r="AE7018">
        <v>0</v>
      </c>
    </row>
    <row r="7019" spans="1:31" x14ac:dyDescent="0.3">
      <c r="A7019">
        <v>2457356</v>
      </c>
      <c r="B7019">
        <v>1</v>
      </c>
      <c r="C7019" t="s">
        <v>80</v>
      </c>
      <c r="D7019" t="s">
        <v>105</v>
      </c>
      <c r="E7019" t="s">
        <v>141</v>
      </c>
      <c r="F7019" t="s">
        <v>20134</v>
      </c>
      <c r="G7019" t="s">
        <v>156</v>
      </c>
      <c r="H7019" t="s">
        <v>144</v>
      </c>
      <c r="I7019" t="s">
        <v>136</v>
      </c>
      <c r="J7019" t="s">
        <v>137</v>
      </c>
      <c r="K7019" t="s">
        <v>138</v>
      </c>
      <c r="L7019" t="s">
        <v>20135</v>
      </c>
      <c r="M7019" t="s">
        <v>20136</v>
      </c>
      <c r="N7019">
        <v>0.94861111099999995</v>
      </c>
      <c r="O7019">
        <v>0</v>
      </c>
      <c r="P7019">
        <v>7</v>
      </c>
      <c r="Q7019">
        <v>0</v>
      </c>
      <c r="R7019">
        <v>0</v>
      </c>
      <c r="S7019">
        <v>0</v>
      </c>
      <c r="T7019">
        <v>0</v>
      </c>
      <c r="U7019">
        <v>0</v>
      </c>
      <c r="V7019">
        <v>0</v>
      </c>
      <c r="W7019">
        <v>0</v>
      </c>
      <c r="X7019">
        <v>1.7072837901836726</v>
      </c>
      <c r="Y7019">
        <v>0</v>
      </c>
      <c r="Z7019">
        <v>0</v>
      </c>
      <c r="AA7019">
        <v>0</v>
      </c>
      <c r="AB7019">
        <v>0</v>
      </c>
      <c r="AC7019">
        <v>0</v>
      </c>
      <c r="AD7019">
        <v>0</v>
      </c>
      <c r="AE7019">
        <v>1.7072837901836726</v>
      </c>
    </row>
    <row r="7020" spans="1:31" x14ac:dyDescent="0.3">
      <c r="A7020">
        <v>2457313</v>
      </c>
      <c r="B7020">
        <v>1</v>
      </c>
      <c r="C7020" t="s">
        <v>80</v>
      </c>
      <c r="D7020" t="s">
        <v>85</v>
      </c>
      <c r="E7020" t="s">
        <v>173</v>
      </c>
      <c r="F7020" t="s">
        <v>20137</v>
      </c>
      <c r="G7020" t="s">
        <v>461</v>
      </c>
      <c r="H7020" t="s">
        <v>144</v>
      </c>
      <c r="I7020" t="s">
        <v>136</v>
      </c>
      <c r="J7020" t="s">
        <v>137</v>
      </c>
      <c r="K7020" t="s">
        <v>138</v>
      </c>
      <c r="L7020" t="s">
        <v>20138</v>
      </c>
      <c r="M7020" t="s">
        <v>20139</v>
      </c>
      <c r="N7020">
        <v>2.4072222220000001</v>
      </c>
      <c r="O7020">
        <v>0</v>
      </c>
      <c r="P7020">
        <v>5</v>
      </c>
      <c r="Q7020">
        <v>0</v>
      </c>
      <c r="R7020">
        <v>0</v>
      </c>
      <c r="S7020">
        <v>0</v>
      </c>
      <c r="T7020">
        <v>3</v>
      </c>
      <c r="U7020">
        <v>0</v>
      </c>
      <c r="V7020">
        <v>0</v>
      </c>
      <c r="W7020">
        <v>0</v>
      </c>
      <c r="X7020">
        <v>2.9215561214666876</v>
      </c>
      <c r="Y7020">
        <v>0</v>
      </c>
      <c r="Z7020">
        <v>0</v>
      </c>
      <c r="AA7020">
        <v>0</v>
      </c>
      <c r="AB7020">
        <v>9.4789988133104011</v>
      </c>
      <c r="AC7020">
        <v>0</v>
      </c>
      <c r="AD7020">
        <v>0</v>
      </c>
      <c r="AE7020">
        <v>12.400554934777089</v>
      </c>
    </row>
    <row r="7021" spans="1:31" x14ac:dyDescent="0.3">
      <c r="A7021">
        <v>2457336</v>
      </c>
      <c r="B7021">
        <v>1</v>
      </c>
      <c r="C7021" t="s">
        <v>80</v>
      </c>
      <c r="D7021" t="s">
        <v>88</v>
      </c>
      <c r="E7021" t="s">
        <v>147</v>
      </c>
      <c r="F7021" t="s">
        <v>20140</v>
      </c>
      <c r="G7021" t="s">
        <v>381</v>
      </c>
      <c r="H7021" t="s">
        <v>135</v>
      </c>
      <c r="I7021" t="s">
        <v>136</v>
      </c>
      <c r="J7021" t="s">
        <v>137</v>
      </c>
      <c r="K7021" t="s">
        <v>138</v>
      </c>
      <c r="L7021" t="s">
        <v>20141</v>
      </c>
      <c r="M7021" t="s">
        <v>20142</v>
      </c>
      <c r="N7021">
        <v>0.14583333300000001</v>
      </c>
      <c r="O7021">
        <v>0</v>
      </c>
      <c r="P7021">
        <v>254</v>
      </c>
      <c r="Q7021">
        <v>0</v>
      </c>
      <c r="R7021">
        <v>0</v>
      </c>
      <c r="S7021">
        <v>0</v>
      </c>
      <c r="T7021">
        <v>6</v>
      </c>
      <c r="U7021">
        <v>0</v>
      </c>
      <c r="V7021">
        <v>0</v>
      </c>
      <c r="W7021">
        <v>0</v>
      </c>
      <c r="X7021">
        <v>9.8550942574608751</v>
      </c>
      <c r="Y7021">
        <v>0</v>
      </c>
      <c r="Z7021">
        <v>0</v>
      </c>
      <c r="AA7021">
        <v>0</v>
      </c>
      <c r="AB7021">
        <v>0.44443599627254837</v>
      </c>
      <c r="AC7021">
        <v>0</v>
      </c>
      <c r="AD7021">
        <v>0</v>
      </c>
      <c r="AE7021">
        <v>10.299530253733423</v>
      </c>
    </row>
    <row r="7022" spans="1:31" x14ac:dyDescent="0.3">
      <c r="A7022">
        <v>2457027</v>
      </c>
      <c r="B7022">
        <v>1</v>
      </c>
      <c r="C7022" t="s">
        <v>80</v>
      </c>
      <c r="D7022" t="s">
        <v>99</v>
      </c>
      <c r="E7022" t="s">
        <v>173</v>
      </c>
      <c r="F7022" t="s">
        <v>20143</v>
      </c>
      <c r="G7022" t="s">
        <v>175</v>
      </c>
      <c r="H7022" t="s">
        <v>144</v>
      </c>
      <c r="I7022" t="s">
        <v>136</v>
      </c>
      <c r="J7022" t="s">
        <v>137</v>
      </c>
      <c r="K7022" t="s">
        <v>138</v>
      </c>
      <c r="L7022" t="s">
        <v>20144</v>
      </c>
      <c r="M7022" t="s">
        <v>20145</v>
      </c>
      <c r="N7022">
        <v>6.2858333330000002</v>
      </c>
      <c r="O7022">
        <v>0</v>
      </c>
      <c r="P7022">
        <v>0</v>
      </c>
      <c r="Q7022">
        <v>0</v>
      </c>
      <c r="R7022">
        <v>0</v>
      </c>
      <c r="S7022">
        <v>0</v>
      </c>
      <c r="T7022">
        <v>1</v>
      </c>
      <c r="U7022">
        <v>0</v>
      </c>
      <c r="V7022">
        <v>0</v>
      </c>
      <c r="W7022">
        <v>0</v>
      </c>
      <c r="X7022">
        <v>0</v>
      </c>
      <c r="Y7022">
        <v>0</v>
      </c>
      <c r="Z7022">
        <v>0</v>
      </c>
      <c r="AA7022">
        <v>0</v>
      </c>
      <c r="AB7022">
        <v>10.398471371254377</v>
      </c>
      <c r="AC7022">
        <v>0</v>
      </c>
      <c r="AD7022">
        <v>0</v>
      </c>
      <c r="AE7022">
        <v>10.398471371254377</v>
      </c>
    </row>
    <row r="7023" spans="1:31" x14ac:dyDescent="0.3">
      <c r="A7023">
        <v>2457173</v>
      </c>
      <c r="B7023">
        <v>1</v>
      </c>
      <c r="C7023" t="s">
        <v>80</v>
      </c>
      <c r="D7023" t="s">
        <v>100</v>
      </c>
      <c r="E7023" t="s">
        <v>132</v>
      </c>
      <c r="F7023" t="s">
        <v>20146</v>
      </c>
      <c r="G7023" t="s">
        <v>149</v>
      </c>
      <c r="H7023" t="s">
        <v>135</v>
      </c>
      <c r="I7023" t="s">
        <v>136</v>
      </c>
      <c r="J7023" t="s">
        <v>137</v>
      </c>
      <c r="K7023" t="s">
        <v>138</v>
      </c>
      <c r="L7023" t="s">
        <v>20147</v>
      </c>
      <c r="M7023" t="s">
        <v>20148</v>
      </c>
      <c r="N7023">
        <v>1.101111111</v>
      </c>
      <c r="O7023">
        <v>0</v>
      </c>
      <c r="P7023">
        <v>369</v>
      </c>
      <c r="Q7023">
        <v>9</v>
      </c>
      <c r="R7023">
        <v>32</v>
      </c>
      <c r="S7023">
        <v>1</v>
      </c>
      <c r="T7023">
        <v>33</v>
      </c>
      <c r="U7023">
        <v>0</v>
      </c>
      <c r="V7023">
        <v>0</v>
      </c>
      <c r="W7023">
        <v>0</v>
      </c>
      <c r="X7023">
        <v>169.67864306936312</v>
      </c>
      <c r="Y7023">
        <v>0.58968297862025765</v>
      </c>
      <c r="Z7023">
        <v>24.025543090579998</v>
      </c>
      <c r="AA7023">
        <v>5.3728146587976457</v>
      </c>
      <c r="AB7023">
        <v>24.594592800629076</v>
      </c>
      <c r="AC7023">
        <v>0</v>
      </c>
      <c r="AD7023">
        <v>0</v>
      </c>
      <c r="AE7023">
        <v>224.26127659799008</v>
      </c>
    </row>
    <row r="7024" spans="1:31" x14ac:dyDescent="0.3">
      <c r="A7024">
        <v>2457044</v>
      </c>
      <c r="B7024">
        <v>1</v>
      </c>
      <c r="C7024" t="s">
        <v>80</v>
      </c>
      <c r="D7024" t="s">
        <v>88</v>
      </c>
      <c r="E7024" t="s">
        <v>169</v>
      </c>
      <c r="F7024" t="s">
        <v>17232</v>
      </c>
      <c r="G7024" t="s">
        <v>381</v>
      </c>
      <c r="H7024" t="s">
        <v>135</v>
      </c>
      <c r="I7024" t="s">
        <v>660</v>
      </c>
      <c r="J7024" t="s">
        <v>137</v>
      </c>
      <c r="K7024" t="s">
        <v>138</v>
      </c>
      <c r="L7024" t="s">
        <v>20149</v>
      </c>
      <c r="M7024" t="s">
        <v>20150</v>
      </c>
      <c r="N7024">
        <v>1.9166665999999999E-2</v>
      </c>
      <c r="O7024">
        <v>0</v>
      </c>
      <c r="P7024">
        <v>530</v>
      </c>
      <c r="Q7024">
        <v>0</v>
      </c>
      <c r="R7024">
        <v>0</v>
      </c>
      <c r="S7024">
        <v>0</v>
      </c>
      <c r="T7024">
        <v>4</v>
      </c>
      <c r="U7024">
        <v>0</v>
      </c>
      <c r="V7024">
        <v>0</v>
      </c>
      <c r="W7024">
        <v>0</v>
      </c>
      <c r="X7024">
        <v>2.6989469754397031</v>
      </c>
      <c r="Y7024">
        <v>0</v>
      </c>
      <c r="Z7024">
        <v>0</v>
      </c>
      <c r="AA7024">
        <v>0</v>
      </c>
      <c r="AB7024">
        <v>1.8111868581018986E-2</v>
      </c>
      <c r="AC7024">
        <v>0</v>
      </c>
      <c r="AD7024">
        <v>0</v>
      </c>
      <c r="AE7024">
        <v>2.717058844020722</v>
      </c>
    </row>
    <row r="7025" spans="1:31" x14ac:dyDescent="0.3">
      <c r="A7025">
        <v>2457190</v>
      </c>
      <c r="B7025">
        <v>1</v>
      </c>
      <c r="C7025" t="s">
        <v>81</v>
      </c>
      <c r="D7025" t="s">
        <v>127</v>
      </c>
      <c r="E7025" t="s">
        <v>147</v>
      </c>
      <c r="F7025" t="s">
        <v>20151</v>
      </c>
      <c r="G7025" t="s">
        <v>149</v>
      </c>
      <c r="H7025" t="s">
        <v>135</v>
      </c>
      <c r="I7025" t="s">
        <v>136</v>
      </c>
      <c r="J7025" t="s">
        <v>137</v>
      </c>
      <c r="K7025" t="s">
        <v>138</v>
      </c>
      <c r="L7025" t="s">
        <v>20152</v>
      </c>
      <c r="M7025" t="s">
        <v>20153</v>
      </c>
      <c r="N7025">
        <v>1.606944444</v>
      </c>
      <c r="O7025">
        <v>5</v>
      </c>
      <c r="P7025">
        <v>569</v>
      </c>
      <c r="Q7025">
        <v>108</v>
      </c>
      <c r="R7025">
        <v>51</v>
      </c>
      <c r="S7025">
        <v>12</v>
      </c>
      <c r="T7025">
        <v>57</v>
      </c>
      <c r="U7025">
        <v>0</v>
      </c>
      <c r="V7025">
        <v>0</v>
      </c>
      <c r="W7025">
        <v>2.3880411431116695</v>
      </c>
      <c r="X7025">
        <v>151.81698365365853</v>
      </c>
      <c r="Y7025">
        <v>148.18677426757017</v>
      </c>
      <c r="Z7025">
        <v>17.57354410619282</v>
      </c>
      <c r="AA7025">
        <v>13.696120298938002</v>
      </c>
      <c r="AB7025">
        <v>25.708316699717223</v>
      </c>
      <c r="AC7025">
        <v>0</v>
      </c>
      <c r="AD7025">
        <v>0</v>
      </c>
      <c r="AE7025">
        <v>359.3697801691884</v>
      </c>
    </row>
    <row r="7026" spans="1:31" x14ac:dyDescent="0.3">
      <c r="A7026">
        <v>2457253</v>
      </c>
      <c r="B7026">
        <v>1</v>
      </c>
      <c r="C7026" t="s">
        <v>81</v>
      </c>
      <c r="D7026" t="s">
        <v>118</v>
      </c>
      <c r="E7026" t="s">
        <v>159</v>
      </c>
      <c r="F7026" t="s">
        <v>20154</v>
      </c>
      <c r="G7026" t="s">
        <v>725</v>
      </c>
      <c r="H7026" t="s">
        <v>144</v>
      </c>
      <c r="I7026" t="s">
        <v>136</v>
      </c>
      <c r="J7026" t="s">
        <v>137</v>
      </c>
      <c r="K7026" t="s">
        <v>138</v>
      </c>
      <c r="L7026" t="s">
        <v>20155</v>
      </c>
      <c r="M7026" t="s">
        <v>20156</v>
      </c>
      <c r="N7026">
        <v>1.862222222</v>
      </c>
      <c r="O7026">
        <v>0</v>
      </c>
      <c r="P7026">
        <v>42</v>
      </c>
      <c r="Q7026">
        <v>0</v>
      </c>
      <c r="R7026">
        <v>2</v>
      </c>
      <c r="S7026">
        <v>0</v>
      </c>
      <c r="T7026">
        <v>1</v>
      </c>
      <c r="U7026">
        <v>0</v>
      </c>
      <c r="V7026">
        <v>0</v>
      </c>
      <c r="W7026">
        <v>0</v>
      </c>
      <c r="X7026">
        <v>1.6360213180130962</v>
      </c>
      <c r="Y7026">
        <v>0</v>
      </c>
      <c r="Z7026">
        <v>8.6204230722091509E-4</v>
      </c>
      <c r="AA7026">
        <v>0</v>
      </c>
      <c r="AB7026">
        <v>0</v>
      </c>
      <c r="AC7026">
        <v>0</v>
      </c>
      <c r="AD7026">
        <v>0</v>
      </c>
      <c r="AE7026">
        <v>1.6368833603203172</v>
      </c>
    </row>
    <row r="7027" spans="1:31" x14ac:dyDescent="0.3">
      <c r="A7027">
        <v>2457230</v>
      </c>
      <c r="B7027">
        <v>1</v>
      </c>
      <c r="C7027" t="s">
        <v>80</v>
      </c>
      <c r="D7027" t="s">
        <v>82</v>
      </c>
      <c r="E7027" t="s">
        <v>147</v>
      </c>
      <c r="F7027" t="s">
        <v>20157</v>
      </c>
      <c r="G7027" t="s">
        <v>219</v>
      </c>
      <c r="H7027" t="s">
        <v>135</v>
      </c>
      <c r="I7027" t="s">
        <v>136</v>
      </c>
      <c r="J7027" t="s">
        <v>3</v>
      </c>
      <c r="K7027" t="s">
        <v>138</v>
      </c>
      <c r="L7027" t="s">
        <v>20158</v>
      </c>
      <c r="M7027" t="s">
        <v>20159</v>
      </c>
      <c r="N7027">
        <v>2.8341666659999998</v>
      </c>
      <c r="O7027">
        <v>0</v>
      </c>
      <c r="P7027">
        <v>395</v>
      </c>
      <c r="Q7027">
        <v>0</v>
      </c>
      <c r="R7027">
        <v>0</v>
      </c>
      <c r="S7027">
        <v>0</v>
      </c>
      <c r="T7027">
        <v>25</v>
      </c>
      <c r="U7027">
        <v>0</v>
      </c>
      <c r="V7027">
        <v>0</v>
      </c>
      <c r="W7027">
        <v>0</v>
      </c>
      <c r="X7027">
        <v>431.61231590943822</v>
      </c>
      <c r="Y7027">
        <v>0</v>
      </c>
      <c r="Z7027">
        <v>0</v>
      </c>
      <c r="AA7027">
        <v>0</v>
      </c>
      <c r="AB7027">
        <v>32.858745496255679</v>
      </c>
      <c r="AC7027">
        <v>0</v>
      </c>
      <c r="AD7027">
        <v>0</v>
      </c>
      <c r="AE7027">
        <v>464.47106140569389</v>
      </c>
    </row>
    <row r="7028" spans="1:31" x14ac:dyDescent="0.3">
      <c r="A7028">
        <v>2456875</v>
      </c>
      <c r="B7028">
        <v>1</v>
      </c>
      <c r="C7028" t="s">
        <v>81</v>
      </c>
      <c r="D7028" t="s">
        <v>122</v>
      </c>
      <c r="E7028" t="s">
        <v>147</v>
      </c>
      <c r="F7028" t="s">
        <v>20160</v>
      </c>
      <c r="G7028" t="s">
        <v>381</v>
      </c>
      <c r="H7028" t="s">
        <v>135</v>
      </c>
      <c r="I7028" t="s">
        <v>136</v>
      </c>
      <c r="J7028" t="s">
        <v>137</v>
      </c>
      <c r="K7028" t="s">
        <v>162</v>
      </c>
      <c r="L7028" t="s">
        <v>20161</v>
      </c>
      <c r="M7028" t="s">
        <v>20162</v>
      </c>
      <c r="N7028">
        <v>0.20499999999999999</v>
      </c>
      <c r="O7028">
        <v>0</v>
      </c>
      <c r="P7028">
        <v>532</v>
      </c>
      <c r="Q7028">
        <v>0</v>
      </c>
      <c r="R7028">
        <v>0</v>
      </c>
      <c r="S7028">
        <v>3</v>
      </c>
      <c r="T7028">
        <v>74</v>
      </c>
      <c r="U7028">
        <v>0</v>
      </c>
      <c r="V7028">
        <v>0</v>
      </c>
      <c r="W7028">
        <v>0</v>
      </c>
      <c r="X7028">
        <v>23.556169279343838</v>
      </c>
      <c r="Y7028">
        <v>0</v>
      </c>
      <c r="Z7028">
        <v>0</v>
      </c>
      <c r="AA7028">
        <v>7.4113068041524732</v>
      </c>
      <c r="AB7028">
        <v>13.19232171299879</v>
      </c>
      <c r="AC7028">
        <v>0</v>
      </c>
      <c r="AD7028">
        <v>0</v>
      </c>
      <c r="AE7028">
        <v>44.159797796495099</v>
      </c>
    </row>
    <row r="7029" spans="1:31" x14ac:dyDescent="0.3">
      <c r="A7029">
        <v>2457130</v>
      </c>
      <c r="B7029">
        <v>1</v>
      </c>
      <c r="C7029" t="s">
        <v>81</v>
      </c>
      <c r="D7029" t="s">
        <v>120</v>
      </c>
      <c r="E7029" t="s">
        <v>173</v>
      </c>
      <c r="F7029" t="s">
        <v>20163</v>
      </c>
      <c r="G7029" t="s">
        <v>175</v>
      </c>
      <c r="H7029" t="s">
        <v>144</v>
      </c>
      <c r="I7029" t="s">
        <v>136</v>
      </c>
      <c r="J7029" t="s">
        <v>137</v>
      </c>
      <c r="K7029" t="s">
        <v>138</v>
      </c>
      <c r="L7029" t="s">
        <v>20164</v>
      </c>
      <c r="M7029" t="s">
        <v>20165</v>
      </c>
      <c r="N7029">
        <v>3.4502777770000002</v>
      </c>
      <c r="O7029">
        <v>0</v>
      </c>
      <c r="P7029">
        <v>1</v>
      </c>
      <c r="Q7029">
        <v>0</v>
      </c>
      <c r="R7029">
        <v>0</v>
      </c>
      <c r="S7029">
        <v>0</v>
      </c>
      <c r="T7029">
        <v>0</v>
      </c>
      <c r="U7029">
        <v>0</v>
      </c>
      <c r="V7029">
        <v>0</v>
      </c>
      <c r="W7029">
        <v>0</v>
      </c>
      <c r="X7029">
        <v>9.590783399400446E-2</v>
      </c>
      <c r="Y7029">
        <v>0</v>
      </c>
      <c r="Z7029">
        <v>0</v>
      </c>
      <c r="AA7029">
        <v>0</v>
      </c>
      <c r="AB7029">
        <v>0</v>
      </c>
      <c r="AC7029">
        <v>0</v>
      </c>
      <c r="AD7029">
        <v>0</v>
      </c>
      <c r="AE7029">
        <v>9.590783399400446E-2</v>
      </c>
    </row>
    <row r="7030" spans="1:31" x14ac:dyDescent="0.3">
      <c r="A7030">
        <v>2457153</v>
      </c>
      <c r="B7030">
        <v>1</v>
      </c>
      <c r="C7030" t="s">
        <v>80</v>
      </c>
      <c r="D7030" t="s">
        <v>82</v>
      </c>
      <c r="E7030" t="s">
        <v>169</v>
      </c>
      <c r="F7030" t="s">
        <v>20166</v>
      </c>
      <c r="G7030" t="s">
        <v>226</v>
      </c>
      <c r="H7030" t="s">
        <v>135</v>
      </c>
      <c r="I7030" t="s">
        <v>136</v>
      </c>
      <c r="J7030" t="s">
        <v>137</v>
      </c>
      <c r="K7030" t="s">
        <v>162</v>
      </c>
      <c r="L7030" t="s">
        <v>20167</v>
      </c>
      <c r="M7030" t="s">
        <v>20168</v>
      </c>
      <c r="N7030">
        <v>1.6902777769999999</v>
      </c>
      <c r="O7030">
        <v>0</v>
      </c>
      <c r="P7030">
        <v>124</v>
      </c>
      <c r="Q7030">
        <v>0</v>
      </c>
      <c r="R7030">
        <v>0</v>
      </c>
      <c r="S7030">
        <v>2</v>
      </c>
      <c r="T7030">
        <v>39</v>
      </c>
      <c r="U7030">
        <v>1</v>
      </c>
      <c r="V7030">
        <v>0</v>
      </c>
      <c r="W7030">
        <v>0</v>
      </c>
      <c r="X7030">
        <v>84.079775564063993</v>
      </c>
      <c r="Y7030">
        <v>0</v>
      </c>
      <c r="Z7030">
        <v>0</v>
      </c>
      <c r="AA7030">
        <v>3248.5864102238761</v>
      </c>
      <c r="AB7030">
        <v>1066.6897133432926</v>
      </c>
      <c r="AC7030">
        <v>231.32891316396956</v>
      </c>
      <c r="AD7030">
        <v>0</v>
      </c>
      <c r="AE7030">
        <v>4630.6848122952024</v>
      </c>
    </row>
    <row r="7031" spans="1:31" x14ac:dyDescent="0.3">
      <c r="A7031">
        <v>2457210</v>
      </c>
      <c r="B7031">
        <v>1</v>
      </c>
      <c r="C7031" t="s">
        <v>80</v>
      </c>
      <c r="D7031" t="s">
        <v>84</v>
      </c>
      <c r="E7031" t="s">
        <v>169</v>
      </c>
      <c r="F7031" t="s">
        <v>13556</v>
      </c>
      <c r="G7031" t="s">
        <v>219</v>
      </c>
      <c r="H7031" t="s">
        <v>135</v>
      </c>
      <c r="I7031" t="s">
        <v>136</v>
      </c>
      <c r="J7031" t="s">
        <v>3</v>
      </c>
      <c r="K7031" t="s">
        <v>138</v>
      </c>
      <c r="L7031" t="s">
        <v>20169</v>
      </c>
      <c r="M7031" t="s">
        <v>20170</v>
      </c>
      <c r="N7031">
        <v>0.52249999999999996</v>
      </c>
      <c r="O7031">
        <v>0</v>
      </c>
      <c r="P7031">
        <v>3736</v>
      </c>
      <c r="Q7031">
        <v>0</v>
      </c>
      <c r="R7031">
        <v>0</v>
      </c>
      <c r="S7031">
        <v>0</v>
      </c>
      <c r="T7031">
        <v>187</v>
      </c>
      <c r="U7031">
        <v>0</v>
      </c>
      <c r="V7031">
        <v>0</v>
      </c>
      <c r="W7031">
        <v>0</v>
      </c>
      <c r="X7031">
        <v>722.00887138227506</v>
      </c>
      <c r="Y7031">
        <v>0</v>
      </c>
      <c r="Z7031">
        <v>0</v>
      </c>
      <c r="AA7031">
        <v>0</v>
      </c>
      <c r="AB7031">
        <v>40.79116465637766</v>
      </c>
      <c r="AC7031">
        <v>0</v>
      </c>
      <c r="AD7031">
        <v>0</v>
      </c>
      <c r="AE7031">
        <v>762.80003603865271</v>
      </c>
    </row>
    <row r="7032" spans="1:31" x14ac:dyDescent="0.3">
      <c r="A7032">
        <v>2457067</v>
      </c>
      <c r="B7032">
        <v>1</v>
      </c>
      <c r="C7032" t="s">
        <v>80</v>
      </c>
      <c r="D7032" t="s">
        <v>84</v>
      </c>
      <c r="E7032" t="s">
        <v>141</v>
      </c>
      <c r="F7032" t="s">
        <v>20171</v>
      </c>
      <c r="G7032" t="s">
        <v>161</v>
      </c>
      <c r="H7032" t="s">
        <v>144</v>
      </c>
      <c r="I7032" t="s">
        <v>136</v>
      </c>
      <c r="J7032" t="s">
        <v>137</v>
      </c>
      <c r="K7032" t="s">
        <v>162</v>
      </c>
      <c r="L7032" t="s">
        <v>20172</v>
      </c>
      <c r="M7032" t="s">
        <v>20173</v>
      </c>
      <c r="N7032">
        <v>5.517222222</v>
      </c>
      <c r="O7032">
        <v>0</v>
      </c>
      <c r="P7032">
        <v>128</v>
      </c>
      <c r="Q7032">
        <v>0</v>
      </c>
      <c r="R7032">
        <v>0</v>
      </c>
      <c r="S7032">
        <v>0</v>
      </c>
      <c r="T7032">
        <v>10</v>
      </c>
      <c r="U7032">
        <v>0</v>
      </c>
      <c r="V7032">
        <v>0</v>
      </c>
      <c r="W7032">
        <v>0</v>
      </c>
      <c r="X7032">
        <v>273.98530582575501</v>
      </c>
      <c r="Y7032">
        <v>0</v>
      </c>
      <c r="Z7032">
        <v>0</v>
      </c>
      <c r="AA7032">
        <v>0</v>
      </c>
      <c r="AB7032">
        <v>61.46388343090014</v>
      </c>
      <c r="AC7032">
        <v>0</v>
      </c>
      <c r="AD7032">
        <v>0</v>
      </c>
      <c r="AE7032">
        <v>335.44918925665513</v>
      </c>
    </row>
    <row r="7033" spans="1:31" x14ac:dyDescent="0.3">
      <c r="A7033">
        <v>2456930</v>
      </c>
      <c r="B7033">
        <v>1</v>
      </c>
      <c r="C7033" t="s">
        <v>81</v>
      </c>
      <c r="D7033" t="s">
        <v>124</v>
      </c>
      <c r="E7033" t="s">
        <v>147</v>
      </c>
      <c r="F7033" t="s">
        <v>20174</v>
      </c>
      <c r="G7033" t="s">
        <v>226</v>
      </c>
      <c r="H7033" t="s">
        <v>135</v>
      </c>
      <c r="I7033" t="s">
        <v>136</v>
      </c>
      <c r="J7033" t="s">
        <v>137</v>
      </c>
      <c r="K7033" t="s">
        <v>162</v>
      </c>
      <c r="L7033" t="s">
        <v>20175</v>
      </c>
      <c r="M7033" t="s">
        <v>20176</v>
      </c>
      <c r="N7033">
        <v>2.687777777</v>
      </c>
      <c r="O7033">
        <v>0</v>
      </c>
      <c r="P7033">
        <v>483</v>
      </c>
      <c r="Q7033">
        <v>0</v>
      </c>
      <c r="R7033">
        <v>23</v>
      </c>
      <c r="S7033">
        <v>6</v>
      </c>
      <c r="T7033">
        <v>41</v>
      </c>
      <c r="U7033">
        <v>0</v>
      </c>
      <c r="V7033">
        <v>0</v>
      </c>
      <c r="W7033">
        <v>0</v>
      </c>
      <c r="X7033">
        <v>295.96575712395065</v>
      </c>
      <c r="Y7033">
        <v>0</v>
      </c>
      <c r="Z7033">
        <v>3.4465773649611529</v>
      </c>
      <c r="AA7033">
        <v>142.39211733963378</v>
      </c>
      <c r="AB7033">
        <v>144.97082284687866</v>
      </c>
      <c r="AC7033">
        <v>0</v>
      </c>
      <c r="AD7033">
        <v>0</v>
      </c>
      <c r="AE7033">
        <v>586.77527467542427</v>
      </c>
    </row>
    <row r="7034" spans="1:31" x14ac:dyDescent="0.3">
      <c r="A7034">
        <v>2456884</v>
      </c>
      <c r="B7034">
        <v>1</v>
      </c>
      <c r="C7034" t="s">
        <v>80</v>
      </c>
      <c r="D7034" t="s">
        <v>106</v>
      </c>
      <c r="E7034" t="s">
        <v>141</v>
      </c>
      <c r="F7034" t="s">
        <v>20177</v>
      </c>
      <c r="G7034" t="s">
        <v>200</v>
      </c>
      <c r="H7034" t="s">
        <v>144</v>
      </c>
      <c r="I7034" t="s">
        <v>136</v>
      </c>
      <c r="J7034" t="s">
        <v>137</v>
      </c>
      <c r="K7034" t="s">
        <v>138</v>
      </c>
      <c r="L7034" t="s">
        <v>20178</v>
      </c>
      <c r="M7034" t="s">
        <v>20179</v>
      </c>
      <c r="N7034">
        <v>2.7050000000000001</v>
      </c>
      <c r="O7034">
        <v>0</v>
      </c>
      <c r="P7034">
        <v>3</v>
      </c>
      <c r="Q7034">
        <v>0</v>
      </c>
      <c r="R7034">
        <v>7</v>
      </c>
      <c r="S7034">
        <v>0</v>
      </c>
      <c r="T7034">
        <v>2</v>
      </c>
      <c r="U7034">
        <v>0</v>
      </c>
      <c r="V7034">
        <v>0</v>
      </c>
      <c r="W7034">
        <v>0</v>
      </c>
      <c r="X7034">
        <v>1.3456720029469049</v>
      </c>
      <c r="Y7034">
        <v>0</v>
      </c>
      <c r="Z7034">
        <v>1.641692524734925</v>
      </c>
      <c r="AA7034">
        <v>0</v>
      </c>
      <c r="AB7034">
        <v>1.3468563031987462</v>
      </c>
      <c r="AC7034">
        <v>0</v>
      </c>
      <c r="AD7034">
        <v>0</v>
      </c>
      <c r="AE7034">
        <v>4.3342208308805761</v>
      </c>
    </row>
    <row r="7035" spans="1:31" x14ac:dyDescent="0.3">
      <c r="A7035">
        <v>2456844</v>
      </c>
      <c r="B7035">
        <v>1</v>
      </c>
      <c r="C7035" t="s">
        <v>80</v>
      </c>
      <c r="D7035" t="s">
        <v>83</v>
      </c>
      <c r="E7035" t="s">
        <v>159</v>
      </c>
      <c r="F7035" t="s">
        <v>20083</v>
      </c>
      <c r="G7035" t="s">
        <v>263</v>
      </c>
      <c r="H7035" t="s">
        <v>144</v>
      </c>
      <c r="I7035" t="s">
        <v>136</v>
      </c>
      <c r="J7035" t="s">
        <v>3</v>
      </c>
      <c r="K7035" t="s">
        <v>138</v>
      </c>
      <c r="L7035" t="s">
        <v>20180</v>
      </c>
      <c r="M7035" t="s">
        <v>20181</v>
      </c>
      <c r="N7035">
        <v>5.4497222220000001</v>
      </c>
      <c r="O7035">
        <v>0</v>
      </c>
      <c r="P7035">
        <v>380</v>
      </c>
      <c r="Q7035">
        <v>0</v>
      </c>
      <c r="R7035">
        <v>0</v>
      </c>
      <c r="S7035">
        <v>0</v>
      </c>
      <c r="T7035">
        <v>7</v>
      </c>
      <c r="U7035">
        <v>0</v>
      </c>
      <c r="V7035">
        <v>0</v>
      </c>
      <c r="W7035">
        <v>0</v>
      </c>
      <c r="X7035">
        <v>653.83688180211334</v>
      </c>
      <c r="Y7035">
        <v>0</v>
      </c>
      <c r="Z7035">
        <v>0</v>
      </c>
      <c r="AA7035">
        <v>0</v>
      </c>
      <c r="AB7035">
        <v>16.45046172178133</v>
      </c>
      <c r="AC7035">
        <v>0</v>
      </c>
      <c r="AD7035">
        <v>0</v>
      </c>
      <c r="AE7035">
        <v>670.28734352389472</v>
      </c>
    </row>
    <row r="7036" spans="1:31" x14ac:dyDescent="0.3">
      <c r="A7036">
        <v>2457093</v>
      </c>
      <c r="B7036">
        <v>1</v>
      </c>
      <c r="C7036" t="s">
        <v>80</v>
      </c>
      <c r="D7036" t="s">
        <v>104</v>
      </c>
      <c r="E7036" t="s">
        <v>147</v>
      </c>
      <c r="F7036" t="s">
        <v>20182</v>
      </c>
      <c r="G7036" t="s">
        <v>226</v>
      </c>
      <c r="H7036" t="s">
        <v>135</v>
      </c>
      <c r="I7036" t="s">
        <v>136</v>
      </c>
      <c r="J7036" t="s">
        <v>137</v>
      </c>
      <c r="K7036" t="s">
        <v>162</v>
      </c>
      <c r="L7036" t="s">
        <v>20183</v>
      </c>
      <c r="M7036" t="s">
        <v>20184</v>
      </c>
      <c r="N7036">
        <v>1.743333333</v>
      </c>
      <c r="O7036">
        <v>0</v>
      </c>
      <c r="P7036">
        <v>116</v>
      </c>
      <c r="Q7036">
        <v>0</v>
      </c>
      <c r="R7036">
        <v>7</v>
      </c>
      <c r="S7036">
        <v>0</v>
      </c>
      <c r="T7036">
        <v>18</v>
      </c>
      <c r="U7036">
        <v>0</v>
      </c>
      <c r="V7036">
        <v>0</v>
      </c>
      <c r="W7036">
        <v>0</v>
      </c>
      <c r="X7036">
        <v>53.172066429483444</v>
      </c>
      <c r="Y7036">
        <v>0</v>
      </c>
      <c r="Z7036">
        <v>1.4361077477538087</v>
      </c>
      <c r="AA7036">
        <v>0</v>
      </c>
      <c r="AB7036">
        <v>38.192933852077097</v>
      </c>
      <c r="AC7036">
        <v>0</v>
      </c>
      <c r="AD7036">
        <v>0</v>
      </c>
      <c r="AE7036">
        <v>92.801108029314349</v>
      </c>
    </row>
    <row r="7037" spans="1:31" x14ac:dyDescent="0.3">
      <c r="A7037">
        <v>2456990</v>
      </c>
      <c r="B7037">
        <v>1</v>
      </c>
      <c r="C7037" t="s">
        <v>80</v>
      </c>
      <c r="D7037" t="s">
        <v>84</v>
      </c>
      <c r="E7037" t="s">
        <v>141</v>
      </c>
      <c r="F7037" t="s">
        <v>20185</v>
      </c>
      <c r="G7037" t="s">
        <v>156</v>
      </c>
      <c r="H7037" t="s">
        <v>144</v>
      </c>
      <c r="I7037" t="s">
        <v>136</v>
      </c>
      <c r="J7037" t="s">
        <v>137</v>
      </c>
      <c r="K7037" t="s">
        <v>138</v>
      </c>
      <c r="L7037" t="s">
        <v>20186</v>
      </c>
      <c r="M7037" t="s">
        <v>20187</v>
      </c>
      <c r="N7037">
        <v>0.96666666599999995</v>
      </c>
      <c r="O7037">
        <v>0</v>
      </c>
      <c r="P7037">
        <v>10</v>
      </c>
      <c r="Q7037">
        <v>0</v>
      </c>
      <c r="R7037">
        <v>10</v>
      </c>
      <c r="S7037">
        <v>0</v>
      </c>
      <c r="T7037">
        <v>12</v>
      </c>
      <c r="U7037">
        <v>0</v>
      </c>
      <c r="V7037">
        <v>0</v>
      </c>
      <c r="W7037">
        <v>0</v>
      </c>
      <c r="X7037">
        <v>1.8323389445860947</v>
      </c>
      <c r="Y7037">
        <v>0</v>
      </c>
      <c r="Z7037">
        <v>3.3815716372278022</v>
      </c>
      <c r="AA7037">
        <v>0</v>
      </c>
      <c r="AB7037">
        <v>51.906794267070467</v>
      </c>
      <c r="AC7037">
        <v>0</v>
      </c>
      <c r="AD7037">
        <v>0</v>
      </c>
      <c r="AE7037">
        <v>57.120704848884365</v>
      </c>
    </row>
    <row r="7038" spans="1:31" x14ac:dyDescent="0.3">
      <c r="A7038">
        <v>2456947</v>
      </c>
      <c r="B7038">
        <v>1</v>
      </c>
      <c r="C7038" t="s">
        <v>80</v>
      </c>
      <c r="D7038" t="s">
        <v>105</v>
      </c>
      <c r="E7038" t="s">
        <v>159</v>
      </c>
      <c r="F7038" t="s">
        <v>20188</v>
      </c>
      <c r="G7038" t="s">
        <v>161</v>
      </c>
      <c r="H7038" t="s">
        <v>144</v>
      </c>
      <c r="I7038" t="s">
        <v>136</v>
      </c>
      <c r="J7038" t="s">
        <v>137</v>
      </c>
      <c r="K7038" t="s">
        <v>162</v>
      </c>
      <c r="L7038" t="s">
        <v>20189</v>
      </c>
      <c r="M7038" t="s">
        <v>20190</v>
      </c>
      <c r="N7038">
        <v>3.9366666659999998</v>
      </c>
      <c r="O7038">
        <v>0</v>
      </c>
      <c r="P7038">
        <v>349</v>
      </c>
      <c r="Q7038">
        <v>0</v>
      </c>
      <c r="R7038">
        <v>0</v>
      </c>
      <c r="S7038">
        <v>0</v>
      </c>
      <c r="T7038">
        <v>65</v>
      </c>
      <c r="U7038">
        <v>0</v>
      </c>
      <c r="V7038">
        <v>0</v>
      </c>
      <c r="W7038">
        <v>0</v>
      </c>
      <c r="X7038">
        <v>371.41176147959243</v>
      </c>
      <c r="Y7038">
        <v>0</v>
      </c>
      <c r="Z7038">
        <v>0</v>
      </c>
      <c r="AA7038">
        <v>0</v>
      </c>
      <c r="AB7038">
        <v>275.17806904943404</v>
      </c>
      <c r="AC7038">
        <v>0</v>
      </c>
      <c r="AD7038">
        <v>0</v>
      </c>
      <c r="AE7038">
        <v>646.58983052902647</v>
      </c>
    </row>
    <row r="7039" spans="1:31" x14ac:dyDescent="0.3">
      <c r="A7039">
        <v>2457285</v>
      </c>
      <c r="B7039">
        <v>1</v>
      </c>
      <c r="C7039" t="s">
        <v>81</v>
      </c>
      <c r="D7039" t="s">
        <v>118</v>
      </c>
      <c r="E7039" t="s">
        <v>173</v>
      </c>
      <c r="F7039" t="s">
        <v>20191</v>
      </c>
      <c r="G7039" t="s">
        <v>175</v>
      </c>
      <c r="H7039" t="s">
        <v>144</v>
      </c>
      <c r="I7039" t="s">
        <v>136</v>
      </c>
      <c r="J7039" t="s">
        <v>137</v>
      </c>
      <c r="K7039" t="s">
        <v>138</v>
      </c>
      <c r="L7039" t="s">
        <v>20192</v>
      </c>
      <c r="M7039" t="s">
        <v>20193</v>
      </c>
      <c r="N7039">
        <v>1.864166666</v>
      </c>
      <c r="O7039">
        <v>0</v>
      </c>
      <c r="P7039">
        <v>14</v>
      </c>
      <c r="Q7039">
        <v>0</v>
      </c>
      <c r="R7039">
        <v>0</v>
      </c>
      <c r="S7039">
        <v>0</v>
      </c>
      <c r="T7039">
        <v>0</v>
      </c>
      <c r="U7039">
        <v>0</v>
      </c>
      <c r="V7039">
        <v>0</v>
      </c>
      <c r="W7039">
        <v>0</v>
      </c>
      <c r="X7039">
        <v>6.6993388352865679</v>
      </c>
      <c r="Y7039">
        <v>0</v>
      </c>
      <c r="Z7039">
        <v>0</v>
      </c>
      <c r="AA7039">
        <v>0</v>
      </c>
      <c r="AB7039">
        <v>0</v>
      </c>
      <c r="AC7039">
        <v>0</v>
      </c>
      <c r="AD7039">
        <v>0</v>
      </c>
      <c r="AE7039">
        <v>6.6993388352865679</v>
      </c>
    </row>
    <row r="7040" spans="1:31" x14ac:dyDescent="0.3">
      <c r="A7040">
        <v>2457239</v>
      </c>
      <c r="B7040">
        <v>1</v>
      </c>
      <c r="C7040" t="s">
        <v>81</v>
      </c>
      <c r="D7040" t="s">
        <v>128</v>
      </c>
      <c r="E7040" t="s">
        <v>173</v>
      </c>
      <c r="F7040" t="s">
        <v>20194</v>
      </c>
      <c r="G7040" t="s">
        <v>461</v>
      </c>
      <c r="H7040" t="s">
        <v>144</v>
      </c>
      <c r="I7040" t="s">
        <v>136</v>
      </c>
      <c r="J7040" t="s">
        <v>137</v>
      </c>
      <c r="K7040" t="s">
        <v>138</v>
      </c>
      <c r="L7040" t="s">
        <v>20195</v>
      </c>
      <c r="M7040" t="s">
        <v>20196</v>
      </c>
      <c r="N7040">
        <v>3.1311111110000001</v>
      </c>
      <c r="O7040">
        <v>0</v>
      </c>
      <c r="P7040">
        <v>0</v>
      </c>
      <c r="Q7040">
        <v>0</v>
      </c>
      <c r="R7040">
        <v>1</v>
      </c>
      <c r="S7040">
        <v>0</v>
      </c>
      <c r="T7040">
        <v>0</v>
      </c>
      <c r="U7040">
        <v>0</v>
      </c>
      <c r="V7040">
        <v>0</v>
      </c>
      <c r="W7040">
        <v>0</v>
      </c>
      <c r="X7040">
        <v>0</v>
      </c>
      <c r="Y7040">
        <v>0</v>
      </c>
      <c r="Z7040">
        <v>0.16797485431340364</v>
      </c>
      <c r="AA7040">
        <v>0</v>
      </c>
      <c r="AB7040">
        <v>0</v>
      </c>
      <c r="AC7040">
        <v>0</v>
      </c>
      <c r="AD7040">
        <v>0</v>
      </c>
      <c r="AE7040">
        <v>0.16797485431340364</v>
      </c>
    </row>
    <row r="7041" spans="1:31" x14ac:dyDescent="0.3">
      <c r="A7041">
        <v>2456993</v>
      </c>
      <c r="B7041">
        <v>1</v>
      </c>
      <c r="C7041" t="s">
        <v>81</v>
      </c>
      <c r="D7041" t="s">
        <v>114</v>
      </c>
      <c r="E7041" t="s">
        <v>173</v>
      </c>
      <c r="F7041" t="s">
        <v>20197</v>
      </c>
      <c r="G7041" t="s">
        <v>219</v>
      </c>
      <c r="H7041" t="s">
        <v>144</v>
      </c>
      <c r="I7041" t="s">
        <v>136</v>
      </c>
      <c r="J7041" t="s">
        <v>3</v>
      </c>
      <c r="K7041" t="s">
        <v>138</v>
      </c>
      <c r="L7041" t="s">
        <v>20198</v>
      </c>
      <c r="M7041" t="s">
        <v>20199</v>
      </c>
      <c r="N7041">
        <v>1.4225000000000001</v>
      </c>
      <c r="O7041">
        <v>0</v>
      </c>
      <c r="P7041">
        <v>0</v>
      </c>
      <c r="Q7041">
        <v>0</v>
      </c>
      <c r="R7041">
        <v>0</v>
      </c>
      <c r="S7041">
        <v>0</v>
      </c>
      <c r="T7041">
        <v>1</v>
      </c>
      <c r="U7041">
        <v>0</v>
      </c>
      <c r="V7041">
        <v>0</v>
      </c>
      <c r="W7041">
        <v>0</v>
      </c>
      <c r="X7041">
        <v>0</v>
      </c>
      <c r="Y7041">
        <v>0</v>
      </c>
      <c r="Z7041">
        <v>0</v>
      </c>
      <c r="AA7041">
        <v>0</v>
      </c>
      <c r="AB7041">
        <v>0</v>
      </c>
      <c r="AC7041">
        <v>0</v>
      </c>
      <c r="AD7041">
        <v>0</v>
      </c>
      <c r="AE7041">
        <v>0</v>
      </c>
    </row>
    <row r="7042" spans="1:31" x14ac:dyDescent="0.3">
      <c r="A7042">
        <v>2457348</v>
      </c>
      <c r="B7042">
        <v>1</v>
      </c>
      <c r="C7042" t="s">
        <v>80</v>
      </c>
      <c r="D7042" t="s">
        <v>84</v>
      </c>
      <c r="E7042" t="s">
        <v>141</v>
      </c>
      <c r="F7042" t="s">
        <v>20200</v>
      </c>
      <c r="G7042" t="s">
        <v>956</v>
      </c>
      <c r="H7042" t="s">
        <v>144</v>
      </c>
      <c r="I7042" t="s">
        <v>136</v>
      </c>
      <c r="J7042" t="s">
        <v>137</v>
      </c>
      <c r="K7042" t="s">
        <v>138</v>
      </c>
      <c r="L7042" t="s">
        <v>20201</v>
      </c>
      <c r="M7042" t="s">
        <v>20202</v>
      </c>
      <c r="N7042">
        <v>4.3363888880000001</v>
      </c>
      <c r="O7042">
        <v>0</v>
      </c>
      <c r="P7042">
        <v>184</v>
      </c>
      <c r="Q7042">
        <v>0</v>
      </c>
      <c r="R7042">
        <v>0</v>
      </c>
      <c r="S7042">
        <v>0</v>
      </c>
      <c r="T7042">
        <v>70</v>
      </c>
      <c r="U7042">
        <v>0</v>
      </c>
      <c r="V7042">
        <v>1</v>
      </c>
      <c r="W7042">
        <v>0</v>
      </c>
      <c r="X7042">
        <v>208.9151764236648</v>
      </c>
      <c r="Y7042">
        <v>0</v>
      </c>
      <c r="Z7042">
        <v>0</v>
      </c>
      <c r="AA7042">
        <v>0</v>
      </c>
      <c r="AB7042">
        <v>280.00001100364551</v>
      </c>
      <c r="AC7042">
        <v>0</v>
      </c>
      <c r="AD7042">
        <v>29.564458968109712</v>
      </c>
      <c r="AE7042">
        <v>518.4796463954201</v>
      </c>
    </row>
    <row r="7043" spans="1:31" x14ac:dyDescent="0.3">
      <c r="A7043">
        <v>2457133</v>
      </c>
      <c r="B7043">
        <v>1</v>
      </c>
      <c r="C7043" t="s">
        <v>80</v>
      </c>
      <c r="D7043" t="s">
        <v>82</v>
      </c>
      <c r="E7043" t="s">
        <v>173</v>
      </c>
      <c r="F7043" t="s">
        <v>20203</v>
      </c>
      <c r="G7043" t="s">
        <v>175</v>
      </c>
      <c r="H7043" t="s">
        <v>144</v>
      </c>
      <c r="I7043" t="s">
        <v>136</v>
      </c>
      <c r="J7043" t="s">
        <v>137</v>
      </c>
      <c r="K7043" t="s">
        <v>138</v>
      </c>
      <c r="L7043" t="s">
        <v>20204</v>
      </c>
      <c r="M7043" t="s">
        <v>20205</v>
      </c>
      <c r="N7043">
        <v>2.2569444440000002</v>
      </c>
      <c r="O7043">
        <v>0</v>
      </c>
      <c r="P7043">
        <v>2</v>
      </c>
      <c r="Q7043">
        <v>0</v>
      </c>
      <c r="R7043">
        <v>0</v>
      </c>
      <c r="S7043">
        <v>0</v>
      </c>
      <c r="T7043">
        <v>0</v>
      </c>
      <c r="U7043">
        <v>0</v>
      </c>
      <c r="V7043">
        <v>0</v>
      </c>
      <c r="W7043">
        <v>0</v>
      </c>
      <c r="X7043">
        <v>3.588835787570797</v>
      </c>
      <c r="Y7043">
        <v>0</v>
      </c>
      <c r="Z7043">
        <v>0</v>
      </c>
      <c r="AA7043">
        <v>0</v>
      </c>
      <c r="AB7043">
        <v>0</v>
      </c>
      <c r="AC7043">
        <v>0</v>
      </c>
      <c r="AD7043">
        <v>0</v>
      </c>
      <c r="AE7043">
        <v>3.588835787570797</v>
      </c>
    </row>
    <row r="7044" spans="1:31" x14ac:dyDescent="0.3">
      <c r="A7044">
        <v>2456927</v>
      </c>
      <c r="B7044">
        <v>1</v>
      </c>
      <c r="C7044" t="s">
        <v>80</v>
      </c>
      <c r="D7044" t="s">
        <v>94</v>
      </c>
      <c r="E7044" t="s">
        <v>169</v>
      </c>
      <c r="F7044" t="s">
        <v>20206</v>
      </c>
      <c r="G7044" t="s">
        <v>226</v>
      </c>
      <c r="H7044" t="s">
        <v>135</v>
      </c>
      <c r="I7044" t="s">
        <v>136</v>
      </c>
      <c r="J7044" t="s">
        <v>137</v>
      </c>
      <c r="K7044" t="s">
        <v>162</v>
      </c>
      <c r="L7044" t="s">
        <v>20207</v>
      </c>
      <c r="M7044" t="s">
        <v>20208</v>
      </c>
      <c r="N7044">
        <v>9.0841666659999998</v>
      </c>
      <c r="O7044">
        <v>0</v>
      </c>
      <c r="P7044">
        <v>0</v>
      </c>
      <c r="Q7044">
        <v>10</v>
      </c>
      <c r="R7044">
        <v>114</v>
      </c>
      <c r="S7044">
        <v>1</v>
      </c>
      <c r="T7044">
        <v>8</v>
      </c>
      <c r="U7044">
        <v>0</v>
      </c>
      <c r="V7044">
        <v>0</v>
      </c>
      <c r="W7044">
        <v>0</v>
      </c>
      <c r="X7044">
        <v>0</v>
      </c>
      <c r="Y7044">
        <v>6.6229621661138234</v>
      </c>
      <c r="Z7044">
        <v>147.8202726082589</v>
      </c>
      <c r="AA7044">
        <v>20.574368253876354</v>
      </c>
      <c r="AB7044">
        <v>46.921884647579297</v>
      </c>
      <c r="AC7044">
        <v>0</v>
      </c>
      <c r="AD7044">
        <v>0</v>
      </c>
      <c r="AE7044">
        <v>221.93948767582839</v>
      </c>
    </row>
    <row r="7045" spans="1:31" x14ac:dyDescent="0.3">
      <c r="A7045">
        <v>2457070</v>
      </c>
      <c r="B7045">
        <v>1</v>
      </c>
      <c r="C7045" t="s">
        <v>80</v>
      </c>
      <c r="D7045" t="s">
        <v>82</v>
      </c>
      <c r="E7045" t="s">
        <v>169</v>
      </c>
      <c r="F7045" t="s">
        <v>20209</v>
      </c>
      <c r="G7045" t="s">
        <v>226</v>
      </c>
      <c r="H7045" t="s">
        <v>135</v>
      </c>
      <c r="I7045" t="s">
        <v>136</v>
      </c>
      <c r="J7045" t="s">
        <v>137</v>
      </c>
      <c r="K7045" t="s">
        <v>162</v>
      </c>
      <c r="L7045" t="s">
        <v>20210</v>
      </c>
      <c r="M7045" t="s">
        <v>20211</v>
      </c>
      <c r="N7045">
        <v>1.6463888879999999</v>
      </c>
      <c r="O7045">
        <v>0</v>
      </c>
      <c r="P7045">
        <v>3680</v>
      </c>
      <c r="Q7045">
        <v>0</v>
      </c>
      <c r="R7045">
        <v>0</v>
      </c>
      <c r="S7045">
        <v>0</v>
      </c>
      <c r="T7045">
        <v>740</v>
      </c>
      <c r="U7045">
        <v>0</v>
      </c>
      <c r="V7045">
        <v>12</v>
      </c>
      <c r="W7045">
        <v>0</v>
      </c>
      <c r="X7045">
        <v>2227.3907914695019</v>
      </c>
      <c r="Y7045">
        <v>0</v>
      </c>
      <c r="Z7045">
        <v>0</v>
      </c>
      <c r="AA7045">
        <v>0</v>
      </c>
      <c r="AB7045">
        <v>1374.5550140388575</v>
      </c>
      <c r="AC7045">
        <v>0</v>
      </c>
      <c r="AD7045">
        <v>433.62141104574107</v>
      </c>
      <c r="AE7045">
        <v>4035.5672165541009</v>
      </c>
    </row>
    <row r="7046" spans="1:31" x14ac:dyDescent="0.3">
      <c r="A7046">
        <v>2457013</v>
      </c>
      <c r="B7046">
        <v>1</v>
      </c>
      <c r="C7046" t="s">
        <v>80</v>
      </c>
      <c r="D7046" t="s">
        <v>92</v>
      </c>
      <c r="E7046" t="s">
        <v>173</v>
      </c>
      <c r="F7046" t="s">
        <v>20212</v>
      </c>
      <c r="G7046" t="s">
        <v>175</v>
      </c>
      <c r="H7046" t="s">
        <v>144</v>
      </c>
      <c r="I7046" t="s">
        <v>136</v>
      </c>
      <c r="J7046" t="s">
        <v>137</v>
      </c>
      <c r="K7046" t="s">
        <v>138</v>
      </c>
      <c r="L7046" t="s">
        <v>20213</v>
      </c>
      <c r="M7046" t="s">
        <v>20214</v>
      </c>
      <c r="N7046">
        <v>6.971944444</v>
      </c>
      <c r="O7046">
        <v>0</v>
      </c>
      <c r="P7046">
        <v>1</v>
      </c>
      <c r="Q7046">
        <v>0</v>
      </c>
      <c r="R7046">
        <v>0</v>
      </c>
      <c r="S7046">
        <v>0</v>
      </c>
      <c r="T7046">
        <v>0</v>
      </c>
      <c r="U7046">
        <v>0</v>
      </c>
      <c r="V7046">
        <v>0</v>
      </c>
      <c r="W7046">
        <v>0</v>
      </c>
      <c r="X7046">
        <v>13.786463568401816</v>
      </c>
      <c r="Y7046">
        <v>0</v>
      </c>
      <c r="Z7046">
        <v>0</v>
      </c>
      <c r="AA7046">
        <v>0</v>
      </c>
      <c r="AB7046">
        <v>0</v>
      </c>
      <c r="AC7046">
        <v>0</v>
      </c>
      <c r="AD7046">
        <v>0</v>
      </c>
      <c r="AE7046">
        <v>13.786463568401816</v>
      </c>
    </row>
    <row r="7047" spans="1:31" x14ac:dyDescent="0.3">
      <c r="A7047">
        <v>2457242</v>
      </c>
      <c r="B7047">
        <v>1</v>
      </c>
      <c r="C7047" t="s">
        <v>80</v>
      </c>
      <c r="D7047" t="s">
        <v>99</v>
      </c>
      <c r="E7047" t="s">
        <v>147</v>
      </c>
      <c r="F7047" t="s">
        <v>7113</v>
      </c>
      <c r="G7047" t="s">
        <v>149</v>
      </c>
      <c r="H7047" t="s">
        <v>135</v>
      </c>
      <c r="I7047" t="s">
        <v>136</v>
      </c>
      <c r="J7047" t="s">
        <v>137</v>
      </c>
      <c r="K7047" t="s">
        <v>138</v>
      </c>
      <c r="L7047" t="s">
        <v>20215</v>
      </c>
      <c r="M7047" t="s">
        <v>20216</v>
      </c>
      <c r="N7047">
        <v>1.9813888879999999</v>
      </c>
      <c r="O7047">
        <v>1</v>
      </c>
      <c r="P7047">
        <v>269</v>
      </c>
      <c r="Q7047">
        <v>0</v>
      </c>
      <c r="R7047">
        <v>29</v>
      </c>
      <c r="S7047">
        <v>1</v>
      </c>
      <c r="T7047">
        <v>36</v>
      </c>
      <c r="U7047">
        <v>0</v>
      </c>
      <c r="V7047">
        <v>0</v>
      </c>
      <c r="W7047">
        <v>6.2337561351810802</v>
      </c>
      <c r="X7047">
        <v>132.68941685659954</v>
      </c>
      <c r="Y7047">
        <v>0</v>
      </c>
      <c r="Z7047">
        <v>6.467509961962147</v>
      </c>
      <c r="AA7047">
        <v>2.5428145709576624</v>
      </c>
      <c r="AB7047">
        <v>51.075067013953202</v>
      </c>
      <c r="AC7047">
        <v>0</v>
      </c>
      <c r="AD7047">
        <v>0</v>
      </c>
      <c r="AE7047">
        <v>199.00856453865362</v>
      </c>
    </row>
    <row r="7048" spans="1:31" x14ac:dyDescent="0.3">
      <c r="A7048">
        <v>2456910</v>
      </c>
      <c r="B7048">
        <v>1</v>
      </c>
      <c r="C7048" t="s">
        <v>80</v>
      </c>
      <c r="D7048" t="s">
        <v>105</v>
      </c>
      <c r="E7048" t="s">
        <v>147</v>
      </c>
      <c r="F7048" t="s">
        <v>20217</v>
      </c>
      <c r="G7048" t="s">
        <v>161</v>
      </c>
      <c r="H7048" t="s">
        <v>135</v>
      </c>
      <c r="I7048" t="s">
        <v>136</v>
      </c>
      <c r="J7048" t="s">
        <v>137</v>
      </c>
      <c r="K7048" t="s">
        <v>162</v>
      </c>
      <c r="L7048" t="s">
        <v>20218</v>
      </c>
      <c r="M7048" t="s">
        <v>20219</v>
      </c>
      <c r="N7048">
        <v>6.5133333330000003</v>
      </c>
      <c r="O7048">
        <v>0</v>
      </c>
      <c r="P7048">
        <v>0</v>
      </c>
      <c r="Q7048">
        <v>0</v>
      </c>
      <c r="R7048">
        <v>0</v>
      </c>
      <c r="S7048">
        <v>2</v>
      </c>
      <c r="T7048">
        <v>0</v>
      </c>
      <c r="U7048">
        <v>1</v>
      </c>
      <c r="V7048">
        <v>0</v>
      </c>
      <c r="W7048">
        <v>0</v>
      </c>
      <c r="X7048">
        <v>0</v>
      </c>
      <c r="Y7048">
        <v>0</v>
      </c>
      <c r="Z7048">
        <v>0</v>
      </c>
      <c r="AA7048">
        <v>68.564387549283268</v>
      </c>
      <c r="AB7048">
        <v>0</v>
      </c>
      <c r="AC7048">
        <v>696.82270614601771</v>
      </c>
      <c r="AD7048">
        <v>0</v>
      </c>
      <c r="AE7048">
        <v>765.38709369530102</v>
      </c>
    </row>
    <row r="7049" spans="1:31" x14ac:dyDescent="0.3">
      <c r="A7049">
        <v>2456864</v>
      </c>
      <c r="B7049">
        <v>1</v>
      </c>
      <c r="C7049" t="s">
        <v>80</v>
      </c>
      <c r="D7049" t="s">
        <v>110</v>
      </c>
      <c r="E7049" t="s">
        <v>141</v>
      </c>
      <c r="F7049" t="s">
        <v>12988</v>
      </c>
      <c r="G7049" t="s">
        <v>156</v>
      </c>
      <c r="H7049" t="s">
        <v>144</v>
      </c>
      <c r="I7049" t="s">
        <v>136</v>
      </c>
      <c r="J7049" t="s">
        <v>137</v>
      </c>
      <c r="K7049" t="s">
        <v>138</v>
      </c>
      <c r="L7049" t="s">
        <v>20220</v>
      </c>
      <c r="M7049" t="s">
        <v>20221</v>
      </c>
      <c r="N7049">
        <v>2.0133333329999998</v>
      </c>
      <c r="O7049">
        <v>0</v>
      </c>
      <c r="P7049">
        <v>177</v>
      </c>
      <c r="Q7049">
        <v>0</v>
      </c>
      <c r="R7049">
        <v>0</v>
      </c>
      <c r="S7049">
        <v>0</v>
      </c>
      <c r="T7049">
        <v>9</v>
      </c>
      <c r="U7049">
        <v>0</v>
      </c>
      <c r="V7049">
        <v>0</v>
      </c>
      <c r="W7049">
        <v>0</v>
      </c>
      <c r="X7049">
        <v>120.64367619903052</v>
      </c>
      <c r="Y7049">
        <v>0</v>
      </c>
      <c r="Z7049">
        <v>0</v>
      </c>
      <c r="AA7049">
        <v>0</v>
      </c>
      <c r="AB7049">
        <v>37.571355471414719</v>
      </c>
      <c r="AC7049">
        <v>0</v>
      </c>
      <c r="AD7049">
        <v>0</v>
      </c>
      <c r="AE7049">
        <v>158.21503167044523</v>
      </c>
    </row>
    <row r="7050" spans="1:31" x14ac:dyDescent="0.3">
      <c r="A7050">
        <v>2457196</v>
      </c>
      <c r="B7050">
        <v>1</v>
      </c>
      <c r="C7050" t="s">
        <v>80</v>
      </c>
      <c r="D7050" t="s">
        <v>82</v>
      </c>
      <c r="E7050" t="s">
        <v>159</v>
      </c>
      <c r="F7050" t="s">
        <v>2256</v>
      </c>
      <c r="G7050" t="s">
        <v>143</v>
      </c>
      <c r="H7050" t="s">
        <v>144</v>
      </c>
      <c r="I7050" t="s">
        <v>136</v>
      </c>
      <c r="J7050" t="s">
        <v>137</v>
      </c>
      <c r="K7050" t="s">
        <v>138</v>
      </c>
      <c r="L7050" t="s">
        <v>20222</v>
      </c>
      <c r="M7050" t="s">
        <v>20223</v>
      </c>
      <c r="N7050">
        <v>0.65722222200000002</v>
      </c>
      <c r="O7050">
        <v>0</v>
      </c>
      <c r="P7050">
        <v>514</v>
      </c>
      <c r="Q7050">
        <v>0</v>
      </c>
      <c r="R7050">
        <v>0</v>
      </c>
      <c r="S7050">
        <v>0</v>
      </c>
      <c r="T7050">
        <v>11</v>
      </c>
      <c r="U7050">
        <v>0</v>
      </c>
      <c r="V7050">
        <v>0</v>
      </c>
      <c r="W7050">
        <v>0</v>
      </c>
      <c r="X7050">
        <v>101.80453465184343</v>
      </c>
      <c r="Y7050">
        <v>0</v>
      </c>
      <c r="Z7050">
        <v>0</v>
      </c>
      <c r="AA7050">
        <v>0</v>
      </c>
      <c r="AB7050">
        <v>2.301115464803082</v>
      </c>
      <c r="AC7050">
        <v>0</v>
      </c>
      <c r="AD7050">
        <v>0</v>
      </c>
      <c r="AE7050">
        <v>104.1056501166465</v>
      </c>
    </row>
    <row r="7051" spans="1:31" x14ac:dyDescent="0.3">
      <c r="A7051">
        <v>2457342</v>
      </c>
      <c r="B7051">
        <v>1</v>
      </c>
      <c r="C7051" t="s">
        <v>80</v>
      </c>
      <c r="D7051" t="s">
        <v>97</v>
      </c>
      <c r="E7051" t="s">
        <v>173</v>
      </c>
      <c r="F7051" t="s">
        <v>20224</v>
      </c>
      <c r="G7051" t="s">
        <v>175</v>
      </c>
      <c r="H7051" t="s">
        <v>144</v>
      </c>
      <c r="I7051" t="s">
        <v>136</v>
      </c>
      <c r="J7051" t="s">
        <v>137</v>
      </c>
      <c r="K7051" t="s">
        <v>138</v>
      </c>
      <c r="L7051" t="s">
        <v>20225</v>
      </c>
      <c r="M7051" t="s">
        <v>20226</v>
      </c>
      <c r="N7051">
        <v>4.1086111110000001</v>
      </c>
      <c r="O7051">
        <v>0</v>
      </c>
      <c r="P7051">
        <v>2</v>
      </c>
      <c r="Q7051">
        <v>0</v>
      </c>
      <c r="R7051">
        <v>0</v>
      </c>
      <c r="S7051">
        <v>0</v>
      </c>
      <c r="T7051">
        <v>0</v>
      </c>
      <c r="U7051">
        <v>0</v>
      </c>
      <c r="V7051">
        <v>0</v>
      </c>
      <c r="W7051">
        <v>0</v>
      </c>
      <c r="X7051">
        <v>0.12742539575496339</v>
      </c>
      <c r="Y7051">
        <v>0</v>
      </c>
      <c r="Z7051">
        <v>0</v>
      </c>
      <c r="AA7051">
        <v>0</v>
      </c>
      <c r="AB7051">
        <v>0</v>
      </c>
      <c r="AC7051">
        <v>0</v>
      </c>
      <c r="AD7051">
        <v>0</v>
      </c>
      <c r="AE7051">
        <v>0.12742539575496339</v>
      </c>
    </row>
    <row r="7052" spans="1:31" x14ac:dyDescent="0.3">
      <c r="A7052">
        <v>2456904</v>
      </c>
      <c r="B7052">
        <v>1</v>
      </c>
      <c r="C7052" t="s">
        <v>81</v>
      </c>
      <c r="D7052" t="s">
        <v>113</v>
      </c>
      <c r="E7052" t="s">
        <v>132</v>
      </c>
      <c r="F7052" t="s">
        <v>16440</v>
      </c>
      <c r="G7052" t="s">
        <v>149</v>
      </c>
      <c r="H7052" t="s">
        <v>135</v>
      </c>
      <c r="I7052" t="s">
        <v>136</v>
      </c>
      <c r="J7052" t="s">
        <v>137</v>
      </c>
      <c r="K7052" t="s">
        <v>138</v>
      </c>
      <c r="L7052" t="s">
        <v>20227</v>
      </c>
      <c r="M7052" t="s">
        <v>20228</v>
      </c>
      <c r="N7052">
        <v>1.4413888880000001</v>
      </c>
      <c r="O7052">
        <v>2</v>
      </c>
      <c r="P7052">
        <v>94</v>
      </c>
      <c r="Q7052">
        <v>7</v>
      </c>
      <c r="R7052">
        <v>3</v>
      </c>
      <c r="S7052">
        <v>5</v>
      </c>
      <c r="T7052">
        <v>12</v>
      </c>
      <c r="U7052">
        <v>3</v>
      </c>
      <c r="V7052">
        <v>0</v>
      </c>
      <c r="W7052">
        <v>0.28812709881020698</v>
      </c>
      <c r="X7052">
        <v>35.918946780482514</v>
      </c>
      <c r="Y7052">
        <v>4.8876718820463578</v>
      </c>
      <c r="Z7052">
        <v>1.7063227863095294</v>
      </c>
      <c r="AA7052">
        <v>444.82012216958185</v>
      </c>
      <c r="AB7052">
        <v>29.048947507759639</v>
      </c>
      <c r="AC7052">
        <v>228.1914065723339</v>
      </c>
      <c r="AD7052">
        <v>0</v>
      </c>
      <c r="AE7052">
        <v>744.86154479732397</v>
      </c>
    </row>
    <row r="7053" spans="1:31" x14ac:dyDescent="0.3">
      <c r="A7053">
        <v>2456987</v>
      </c>
      <c r="B7053">
        <v>1</v>
      </c>
      <c r="C7053" t="s">
        <v>80</v>
      </c>
      <c r="D7053" t="s">
        <v>93</v>
      </c>
      <c r="E7053" t="s">
        <v>169</v>
      </c>
      <c r="F7053" t="s">
        <v>20229</v>
      </c>
      <c r="G7053" t="s">
        <v>149</v>
      </c>
      <c r="H7053" t="s">
        <v>135</v>
      </c>
      <c r="I7053" t="s">
        <v>136</v>
      </c>
      <c r="J7053" t="s">
        <v>137</v>
      </c>
      <c r="K7053" t="s">
        <v>138</v>
      </c>
      <c r="L7053" t="s">
        <v>20230</v>
      </c>
      <c r="M7053" t="s">
        <v>20231</v>
      </c>
      <c r="N7053">
        <v>0.40972222200000002</v>
      </c>
      <c r="O7053">
        <v>0</v>
      </c>
      <c r="P7053">
        <v>10</v>
      </c>
      <c r="Q7053">
        <v>5</v>
      </c>
      <c r="R7053">
        <v>3</v>
      </c>
      <c r="S7053">
        <v>5</v>
      </c>
      <c r="T7053">
        <v>15</v>
      </c>
      <c r="U7053">
        <v>0</v>
      </c>
      <c r="V7053">
        <v>0</v>
      </c>
      <c r="W7053">
        <v>0</v>
      </c>
      <c r="X7053">
        <v>1.1285137657416926</v>
      </c>
      <c r="Y7053">
        <v>0.68448941660141804</v>
      </c>
      <c r="Z7053">
        <v>0.20598187337575918</v>
      </c>
      <c r="AA7053">
        <v>14.980829980690412</v>
      </c>
      <c r="AB7053">
        <v>4.8661082428254572</v>
      </c>
      <c r="AC7053">
        <v>0</v>
      </c>
      <c r="AD7053">
        <v>0</v>
      </c>
      <c r="AE7053">
        <v>21.865923279234739</v>
      </c>
    </row>
    <row r="7054" spans="1:31" x14ac:dyDescent="0.3">
      <c r="A7054">
        <v>2456950</v>
      </c>
      <c r="B7054">
        <v>1</v>
      </c>
      <c r="C7054" t="s">
        <v>81</v>
      </c>
      <c r="D7054" t="s">
        <v>123</v>
      </c>
      <c r="E7054" t="s">
        <v>141</v>
      </c>
      <c r="F7054" t="s">
        <v>20232</v>
      </c>
      <c r="G7054" t="s">
        <v>156</v>
      </c>
      <c r="H7054" t="s">
        <v>144</v>
      </c>
      <c r="I7054" t="s">
        <v>136</v>
      </c>
      <c r="J7054" t="s">
        <v>137</v>
      </c>
      <c r="K7054" t="s">
        <v>138</v>
      </c>
      <c r="L7054" t="s">
        <v>20233</v>
      </c>
      <c r="M7054" t="s">
        <v>20234</v>
      </c>
      <c r="N7054">
        <v>0.72</v>
      </c>
      <c r="O7054">
        <v>0</v>
      </c>
      <c r="P7054">
        <v>1</v>
      </c>
      <c r="Q7054">
        <v>0</v>
      </c>
      <c r="R7054">
        <v>0</v>
      </c>
      <c r="S7054">
        <v>0</v>
      </c>
      <c r="T7054">
        <v>6</v>
      </c>
      <c r="U7054">
        <v>0</v>
      </c>
      <c r="V7054">
        <v>0</v>
      </c>
      <c r="W7054">
        <v>0</v>
      </c>
      <c r="X7054">
        <v>0.33259109050614205</v>
      </c>
      <c r="Y7054">
        <v>0</v>
      </c>
      <c r="Z7054">
        <v>0</v>
      </c>
      <c r="AA7054">
        <v>0</v>
      </c>
      <c r="AB7054">
        <v>9.7342192419448743</v>
      </c>
      <c r="AC7054">
        <v>0</v>
      </c>
      <c r="AD7054">
        <v>0</v>
      </c>
      <c r="AE7054">
        <v>10.066810332451016</v>
      </c>
    </row>
    <row r="7055" spans="1:31" x14ac:dyDescent="0.3">
      <c r="A7055">
        <v>2457136</v>
      </c>
      <c r="B7055">
        <v>1</v>
      </c>
      <c r="C7055" t="s">
        <v>80</v>
      </c>
      <c r="D7055" t="s">
        <v>97</v>
      </c>
      <c r="E7055" t="s">
        <v>141</v>
      </c>
      <c r="F7055" t="s">
        <v>20235</v>
      </c>
      <c r="G7055" t="s">
        <v>219</v>
      </c>
      <c r="H7055" t="s">
        <v>144</v>
      </c>
      <c r="I7055" t="s">
        <v>136</v>
      </c>
      <c r="J7055" t="s">
        <v>3</v>
      </c>
      <c r="K7055" t="s">
        <v>138</v>
      </c>
      <c r="L7055" t="s">
        <v>20236</v>
      </c>
      <c r="M7055" t="s">
        <v>20237</v>
      </c>
      <c r="N7055">
        <v>1.6086111110000001</v>
      </c>
      <c r="O7055">
        <v>0</v>
      </c>
      <c r="P7055">
        <v>64</v>
      </c>
      <c r="Q7055">
        <v>0</v>
      </c>
      <c r="R7055">
        <v>0</v>
      </c>
      <c r="S7055">
        <v>0</v>
      </c>
      <c r="T7055">
        <v>3</v>
      </c>
      <c r="U7055">
        <v>0</v>
      </c>
      <c r="V7055">
        <v>0</v>
      </c>
      <c r="W7055">
        <v>0</v>
      </c>
      <c r="X7055">
        <v>34.32504735991602</v>
      </c>
      <c r="Y7055">
        <v>0</v>
      </c>
      <c r="Z7055">
        <v>0</v>
      </c>
      <c r="AA7055">
        <v>0</v>
      </c>
      <c r="AB7055">
        <v>3.0450650709718041</v>
      </c>
      <c r="AC7055">
        <v>0</v>
      </c>
      <c r="AD7055">
        <v>0</v>
      </c>
      <c r="AE7055">
        <v>37.370112430887822</v>
      </c>
    </row>
    <row r="7056" spans="1:31" x14ac:dyDescent="0.3">
      <c r="A7056">
        <v>2457159</v>
      </c>
      <c r="B7056">
        <v>1</v>
      </c>
      <c r="C7056" t="s">
        <v>81</v>
      </c>
      <c r="D7056" t="s">
        <v>113</v>
      </c>
      <c r="E7056" t="s">
        <v>159</v>
      </c>
      <c r="F7056" t="s">
        <v>20238</v>
      </c>
      <c r="G7056" t="s">
        <v>725</v>
      </c>
      <c r="H7056" t="s">
        <v>144</v>
      </c>
      <c r="I7056" t="s">
        <v>136</v>
      </c>
      <c r="J7056" t="s">
        <v>137</v>
      </c>
      <c r="K7056" t="s">
        <v>138</v>
      </c>
      <c r="L7056" t="s">
        <v>20239</v>
      </c>
      <c r="M7056" t="s">
        <v>20240</v>
      </c>
      <c r="N7056">
        <v>0.760833333</v>
      </c>
      <c r="O7056">
        <v>0</v>
      </c>
      <c r="P7056">
        <v>79</v>
      </c>
      <c r="Q7056">
        <v>0</v>
      </c>
      <c r="R7056">
        <v>16</v>
      </c>
      <c r="S7056">
        <v>0</v>
      </c>
      <c r="T7056">
        <v>10</v>
      </c>
      <c r="U7056">
        <v>0</v>
      </c>
      <c r="V7056">
        <v>0</v>
      </c>
      <c r="W7056">
        <v>0</v>
      </c>
      <c r="X7056">
        <v>9.190219656192296</v>
      </c>
      <c r="Y7056">
        <v>0</v>
      </c>
      <c r="Z7056">
        <v>12.016023727047317</v>
      </c>
      <c r="AA7056">
        <v>0</v>
      </c>
      <c r="AB7056">
        <v>3.0248857219644818</v>
      </c>
      <c r="AC7056">
        <v>0</v>
      </c>
      <c r="AD7056">
        <v>0</v>
      </c>
      <c r="AE7056">
        <v>24.231129105204094</v>
      </c>
    </row>
    <row r="7057" spans="1:31" x14ac:dyDescent="0.3">
      <c r="A7057">
        <v>2457345</v>
      </c>
      <c r="B7057">
        <v>1</v>
      </c>
      <c r="C7057" t="s">
        <v>80</v>
      </c>
      <c r="D7057" t="s">
        <v>88</v>
      </c>
      <c r="E7057" t="s">
        <v>284</v>
      </c>
      <c r="F7057" t="s">
        <v>20241</v>
      </c>
      <c r="G7057" t="s">
        <v>149</v>
      </c>
      <c r="H7057" t="s">
        <v>135</v>
      </c>
      <c r="I7057" t="s">
        <v>136</v>
      </c>
      <c r="J7057" t="s">
        <v>137</v>
      </c>
      <c r="K7057" t="s">
        <v>138</v>
      </c>
      <c r="L7057" t="s">
        <v>20242</v>
      </c>
      <c r="M7057" t="s">
        <v>20243</v>
      </c>
      <c r="N7057">
        <v>7.4999999999999997E-2</v>
      </c>
      <c r="O7057">
        <v>0</v>
      </c>
      <c r="P7057">
        <v>5252</v>
      </c>
      <c r="Q7057">
        <v>0</v>
      </c>
      <c r="R7057">
        <v>0</v>
      </c>
      <c r="S7057">
        <v>5</v>
      </c>
      <c r="T7057">
        <v>517</v>
      </c>
      <c r="U7057">
        <v>0</v>
      </c>
      <c r="V7057">
        <v>0</v>
      </c>
      <c r="W7057">
        <v>0</v>
      </c>
      <c r="X7057">
        <v>135.02315187148477</v>
      </c>
      <c r="Y7057">
        <v>0</v>
      </c>
      <c r="Z7057">
        <v>0</v>
      </c>
      <c r="AA7057">
        <v>127.25513009035127</v>
      </c>
      <c r="AB7057">
        <v>53.065367626465552</v>
      </c>
      <c r="AC7057">
        <v>0</v>
      </c>
      <c r="AD7057">
        <v>0</v>
      </c>
      <c r="AE7057">
        <v>315.34364958830162</v>
      </c>
    </row>
    <row r="7058" spans="1:31" x14ac:dyDescent="0.3">
      <c r="A7058">
        <v>2457322</v>
      </c>
      <c r="B7058">
        <v>1</v>
      </c>
      <c r="C7058" t="s">
        <v>80</v>
      </c>
      <c r="D7058" t="s">
        <v>92</v>
      </c>
      <c r="E7058" t="s">
        <v>173</v>
      </c>
      <c r="F7058" t="s">
        <v>20244</v>
      </c>
      <c r="G7058" t="s">
        <v>175</v>
      </c>
      <c r="H7058" t="s">
        <v>144</v>
      </c>
      <c r="I7058" t="s">
        <v>136</v>
      </c>
      <c r="J7058" t="s">
        <v>137</v>
      </c>
      <c r="K7058" t="s">
        <v>138</v>
      </c>
      <c r="L7058" t="s">
        <v>20245</v>
      </c>
      <c r="M7058" t="s">
        <v>20246</v>
      </c>
      <c r="N7058">
        <v>1.0752777769999999</v>
      </c>
      <c r="O7058">
        <v>0</v>
      </c>
      <c r="P7058">
        <v>1</v>
      </c>
      <c r="Q7058">
        <v>0</v>
      </c>
      <c r="R7058">
        <v>0</v>
      </c>
      <c r="S7058">
        <v>0</v>
      </c>
      <c r="T7058">
        <v>0</v>
      </c>
      <c r="U7058">
        <v>0</v>
      </c>
      <c r="V7058">
        <v>0</v>
      </c>
      <c r="W7058">
        <v>0</v>
      </c>
      <c r="X7058">
        <v>1.9614114083720324E-2</v>
      </c>
      <c r="Y7058">
        <v>0</v>
      </c>
      <c r="Z7058">
        <v>0</v>
      </c>
      <c r="AA7058">
        <v>0</v>
      </c>
      <c r="AB7058">
        <v>0</v>
      </c>
      <c r="AC7058">
        <v>0</v>
      </c>
      <c r="AD7058">
        <v>0</v>
      </c>
      <c r="AE7058">
        <v>1.9614114083720324E-2</v>
      </c>
    </row>
    <row r="7059" spans="1:31" x14ac:dyDescent="0.3">
      <c r="A7059">
        <v>2457302</v>
      </c>
      <c r="B7059">
        <v>1</v>
      </c>
      <c r="C7059" t="s">
        <v>80</v>
      </c>
      <c r="D7059" t="s">
        <v>85</v>
      </c>
      <c r="E7059" t="s">
        <v>173</v>
      </c>
      <c r="F7059" t="s">
        <v>20247</v>
      </c>
      <c r="G7059" t="s">
        <v>179</v>
      </c>
      <c r="H7059" t="s">
        <v>144</v>
      </c>
      <c r="I7059" t="s">
        <v>136</v>
      </c>
      <c r="J7059" t="s">
        <v>137</v>
      </c>
      <c r="K7059" t="s">
        <v>138</v>
      </c>
      <c r="L7059" t="s">
        <v>20248</v>
      </c>
      <c r="M7059" t="s">
        <v>20249</v>
      </c>
      <c r="N7059">
        <v>2.7516666660000002</v>
      </c>
      <c r="O7059">
        <v>0</v>
      </c>
      <c r="P7059">
        <v>6</v>
      </c>
      <c r="Q7059">
        <v>0</v>
      </c>
      <c r="R7059">
        <v>0</v>
      </c>
      <c r="S7059">
        <v>0</v>
      </c>
      <c r="T7059">
        <v>1</v>
      </c>
      <c r="U7059">
        <v>0</v>
      </c>
      <c r="V7059">
        <v>0</v>
      </c>
      <c r="W7059">
        <v>0</v>
      </c>
      <c r="X7059">
        <v>3.965957310758895</v>
      </c>
      <c r="Y7059">
        <v>0</v>
      </c>
      <c r="Z7059">
        <v>0</v>
      </c>
      <c r="AA7059">
        <v>0</v>
      </c>
      <c r="AB7059">
        <v>4.18023424258981</v>
      </c>
      <c r="AC7059">
        <v>0</v>
      </c>
      <c r="AD7059">
        <v>0</v>
      </c>
      <c r="AE7059">
        <v>8.1461915533487055</v>
      </c>
    </row>
    <row r="7060" spans="1:31" x14ac:dyDescent="0.3">
      <c r="A7060">
        <v>2457010</v>
      </c>
      <c r="B7060">
        <v>1</v>
      </c>
      <c r="C7060" t="s">
        <v>80</v>
      </c>
      <c r="D7060" t="s">
        <v>86</v>
      </c>
      <c r="E7060" t="s">
        <v>173</v>
      </c>
      <c r="F7060" t="s">
        <v>15383</v>
      </c>
      <c r="G7060" t="s">
        <v>219</v>
      </c>
      <c r="H7060" t="s">
        <v>144</v>
      </c>
      <c r="I7060" t="s">
        <v>136</v>
      </c>
      <c r="J7060" t="s">
        <v>3</v>
      </c>
      <c r="K7060" t="s">
        <v>138</v>
      </c>
      <c r="L7060" t="s">
        <v>20250</v>
      </c>
      <c r="M7060" t="s">
        <v>20251</v>
      </c>
      <c r="N7060">
        <v>2.5391666659999999</v>
      </c>
      <c r="O7060">
        <v>0</v>
      </c>
      <c r="P7060">
        <v>1</v>
      </c>
      <c r="Q7060">
        <v>0</v>
      </c>
      <c r="R7060">
        <v>0</v>
      </c>
      <c r="S7060">
        <v>0</v>
      </c>
      <c r="T7060">
        <v>0</v>
      </c>
      <c r="U7060">
        <v>0</v>
      </c>
      <c r="V7060">
        <v>0</v>
      </c>
      <c r="W7060">
        <v>0</v>
      </c>
      <c r="X7060">
        <v>0.55681520666449336</v>
      </c>
      <c r="Y7060">
        <v>0</v>
      </c>
      <c r="Z7060">
        <v>0</v>
      </c>
      <c r="AA7060">
        <v>0</v>
      </c>
      <c r="AB7060">
        <v>0</v>
      </c>
      <c r="AC7060">
        <v>0</v>
      </c>
      <c r="AD7060">
        <v>0</v>
      </c>
      <c r="AE7060">
        <v>0.55681520666449336</v>
      </c>
    </row>
    <row r="7061" spans="1:31" x14ac:dyDescent="0.3">
      <c r="A7061">
        <v>2456973</v>
      </c>
      <c r="B7061">
        <v>1</v>
      </c>
      <c r="C7061" t="s">
        <v>80</v>
      </c>
      <c r="D7061" t="s">
        <v>83</v>
      </c>
      <c r="E7061" t="s">
        <v>132</v>
      </c>
      <c r="F7061" t="s">
        <v>17479</v>
      </c>
      <c r="G7061" t="s">
        <v>161</v>
      </c>
      <c r="H7061" t="s">
        <v>135</v>
      </c>
      <c r="I7061" t="s">
        <v>136</v>
      </c>
      <c r="J7061" t="s">
        <v>137</v>
      </c>
      <c r="K7061" t="s">
        <v>162</v>
      </c>
      <c r="L7061" t="s">
        <v>20252</v>
      </c>
      <c r="M7061" t="s">
        <v>20253</v>
      </c>
      <c r="N7061">
        <v>3.0394444439999999</v>
      </c>
      <c r="O7061">
        <v>4</v>
      </c>
      <c r="P7061">
        <v>31</v>
      </c>
      <c r="Q7061">
        <v>0</v>
      </c>
      <c r="R7061">
        <v>0</v>
      </c>
      <c r="S7061">
        <v>7</v>
      </c>
      <c r="T7061">
        <v>2</v>
      </c>
      <c r="U7061">
        <v>0</v>
      </c>
      <c r="V7061">
        <v>0</v>
      </c>
      <c r="W7061">
        <v>178.48002901057228</v>
      </c>
      <c r="X7061">
        <v>109.99232829713308</v>
      </c>
      <c r="Y7061">
        <v>0</v>
      </c>
      <c r="Z7061">
        <v>0</v>
      </c>
      <c r="AA7061">
        <v>342.7960545674178</v>
      </c>
      <c r="AB7061">
        <v>2.3244095775502704</v>
      </c>
      <c r="AC7061">
        <v>0</v>
      </c>
      <c r="AD7061">
        <v>0</v>
      </c>
      <c r="AE7061">
        <v>633.59282145267332</v>
      </c>
    </row>
    <row r="7062" spans="1:31" x14ac:dyDescent="0.3">
      <c r="A7062">
        <v>2456824</v>
      </c>
      <c r="B7062">
        <v>1</v>
      </c>
      <c r="C7062" t="s">
        <v>80</v>
      </c>
      <c r="D7062" t="s">
        <v>82</v>
      </c>
      <c r="E7062" t="s">
        <v>182</v>
      </c>
      <c r="F7062" t="s">
        <v>17316</v>
      </c>
      <c r="G7062" t="s">
        <v>156</v>
      </c>
      <c r="H7062" t="s">
        <v>144</v>
      </c>
      <c r="I7062" t="s">
        <v>136</v>
      </c>
      <c r="J7062" t="s">
        <v>137</v>
      </c>
      <c r="K7062" t="s">
        <v>138</v>
      </c>
      <c r="L7062" t="s">
        <v>20254</v>
      </c>
      <c r="M7062" t="s">
        <v>20255</v>
      </c>
      <c r="N7062">
        <v>1.850833333</v>
      </c>
      <c r="O7062">
        <v>0</v>
      </c>
      <c r="P7062">
        <v>18</v>
      </c>
      <c r="Q7062">
        <v>0</v>
      </c>
      <c r="R7062">
        <v>0</v>
      </c>
      <c r="S7062">
        <v>0</v>
      </c>
      <c r="T7062">
        <v>13</v>
      </c>
      <c r="U7062">
        <v>0</v>
      </c>
      <c r="V7062">
        <v>0</v>
      </c>
      <c r="W7062">
        <v>0</v>
      </c>
      <c r="X7062">
        <v>6.1087262268915952</v>
      </c>
      <c r="Y7062">
        <v>0</v>
      </c>
      <c r="Z7062">
        <v>0</v>
      </c>
      <c r="AA7062">
        <v>0</v>
      </c>
      <c r="AB7062">
        <v>11.311132021571817</v>
      </c>
      <c r="AC7062">
        <v>0</v>
      </c>
      <c r="AD7062">
        <v>0</v>
      </c>
      <c r="AE7062">
        <v>17.419858248463413</v>
      </c>
    </row>
    <row r="7063" spans="1:31" x14ac:dyDescent="0.3">
      <c r="A7063">
        <v>2456967</v>
      </c>
      <c r="B7063">
        <v>1</v>
      </c>
      <c r="C7063" t="s">
        <v>80</v>
      </c>
      <c r="D7063" t="s">
        <v>84</v>
      </c>
      <c r="E7063" t="s">
        <v>159</v>
      </c>
      <c r="F7063" t="s">
        <v>20256</v>
      </c>
      <c r="G7063" t="s">
        <v>226</v>
      </c>
      <c r="H7063" t="s">
        <v>144</v>
      </c>
      <c r="I7063" t="s">
        <v>136</v>
      </c>
      <c r="J7063" t="s">
        <v>137</v>
      </c>
      <c r="K7063" t="s">
        <v>162</v>
      </c>
      <c r="L7063" t="s">
        <v>20257</v>
      </c>
      <c r="M7063" t="s">
        <v>20258</v>
      </c>
      <c r="N7063">
        <v>5</v>
      </c>
      <c r="O7063">
        <v>0</v>
      </c>
      <c r="P7063">
        <v>399</v>
      </c>
      <c r="Q7063">
        <v>0</v>
      </c>
      <c r="R7063">
        <v>0</v>
      </c>
      <c r="S7063">
        <v>0</v>
      </c>
      <c r="T7063">
        <v>23</v>
      </c>
      <c r="U7063">
        <v>0</v>
      </c>
      <c r="V7063">
        <v>0</v>
      </c>
      <c r="W7063">
        <v>0</v>
      </c>
      <c r="X7063">
        <v>458.34695105179924</v>
      </c>
      <c r="Y7063">
        <v>0</v>
      </c>
      <c r="Z7063">
        <v>0</v>
      </c>
      <c r="AA7063">
        <v>0</v>
      </c>
      <c r="AB7063">
        <v>649.1372745580353</v>
      </c>
      <c r="AC7063">
        <v>0</v>
      </c>
      <c r="AD7063">
        <v>0</v>
      </c>
      <c r="AE7063">
        <v>1107.4842256098345</v>
      </c>
    </row>
    <row r="7064" spans="1:31" x14ac:dyDescent="0.3">
      <c r="A7064">
        <v>2457145</v>
      </c>
      <c r="B7064">
        <v>1</v>
      </c>
      <c r="C7064" t="s">
        <v>80</v>
      </c>
      <c r="D7064" t="s">
        <v>96</v>
      </c>
      <c r="E7064" t="s">
        <v>173</v>
      </c>
      <c r="F7064" t="s">
        <v>20259</v>
      </c>
      <c r="G7064" t="s">
        <v>461</v>
      </c>
      <c r="H7064" t="s">
        <v>144</v>
      </c>
      <c r="I7064" t="s">
        <v>136</v>
      </c>
      <c r="J7064" t="s">
        <v>137</v>
      </c>
      <c r="K7064" t="s">
        <v>138</v>
      </c>
      <c r="L7064" t="s">
        <v>20260</v>
      </c>
      <c r="M7064" t="s">
        <v>20261</v>
      </c>
      <c r="N7064">
        <v>3.7094444439999998</v>
      </c>
      <c r="O7064">
        <v>0</v>
      </c>
      <c r="P7064">
        <v>1</v>
      </c>
      <c r="Q7064">
        <v>0</v>
      </c>
      <c r="R7064">
        <v>0</v>
      </c>
      <c r="S7064">
        <v>0</v>
      </c>
      <c r="T7064">
        <v>0</v>
      </c>
      <c r="U7064">
        <v>0</v>
      </c>
      <c r="V7064">
        <v>0</v>
      </c>
      <c r="W7064">
        <v>0</v>
      </c>
      <c r="X7064">
        <v>4.4763059991248904</v>
      </c>
      <c r="Y7064">
        <v>0</v>
      </c>
      <c r="Z7064">
        <v>0</v>
      </c>
      <c r="AA7064">
        <v>0</v>
      </c>
      <c r="AB7064">
        <v>0</v>
      </c>
      <c r="AC7064">
        <v>0</v>
      </c>
      <c r="AD7064">
        <v>0</v>
      </c>
      <c r="AE7064">
        <v>4.4763059991248904</v>
      </c>
    </row>
    <row r="7065" spans="1:31" x14ac:dyDescent="0.3">
      <c r="A7065">
        <v>2456936</v>
      </c>
      <c r="B7065">
        <v>1</v>
      </c>
      <c r="C7065" t="s">
        <v>80</v>
      </c>
      <c r="D7065" t="s">
        <v>82</v>
      </c>
      <c r="E7065" t="s">
        <v>141</v>
      </c>
      <c r="F7065" t="s">
        <v>5653</v>
      </c>
      <c r="G7065" t="s">
        <v>161</v>
      </c>
      <c r="H7065" t="s">
        <v>144</v>
      </c>
      <c r="I7065" t="s">
        <v>136</v>
      </c>
      <c r="J7065" t="s">
        <v>137</v>
      </c>
      <c r="K7065" t="s">
        <v>162</v>
      </c>
      <c r="L7065" t="s">
        <v>20262</v>
      </c>
      <c r="M7065" t="s">
        <v>20263</v>
      </c>
      <c r="N7065">
        <v>6.7194444439999996</v>
      </c>
      <c r="O7065">
        <v>0</v>
      </c>
      <c r="P7065">
        <v>167</v>
      </c>
      <c r="Q7065">
        <v>0</v>
      </c>
      <c r="R7065">
        <v>0</v>
      </c>
      <c r="S7065">
        <v>0</v>
      </c>
      <c r="T7065">
        <v>9</v>
      </c>
      <c r="U7065">
        <v>0</v>
      </c>
      <c r="V7065">
        <v>0</v>
      </c>
      <c r="W7065">
        <v>0</v>
      </c>
      <c r="X7065">
        <v>294.84109108275544</v>
      </c>
      <c r="Y7065">
        <v>0</v>
      </c>
      <c r="Z7065">
        <v>0</v>
      </c>
      <c r="AA7065">
        <v>0</v>
      </c>
      <c r="AB7065">
        <v>18.291975109721406</v>
      </c>
      <c r="AC7065">
        <v>0</v>
      </c>
      <c r="AD7065">
        <v>0</v>
      </c>
      <c r="AE7065">
        <v>313.13306619247686</v>
      </c>
    </row>
    <row r="7066" spans="1:31" x14ac:dyDescent="0.3">
      <c r="A7066">
        <v>2456953</v>
      </c>
      <c r="B7066">
        <v>1</v>
      </c>
      <c r="C7066" t="s">
        <v>81</v>
      </c>
      <c r="D7066" t="s">
        <v>118</v>
      </c>
      <c r="E7066" t="s">
        <v>147</v>
      </c>
      <c r="F7066" t="s">
        <v>7517</v>
      </c>
      <c r="G7066" t="s">
        <v>134</v>
      </c>
      <c r="H7066" t="s">
        <v>135</v>
      </c>
      <c r="I7066" t="s">
        <v>136</v>
      </c>
      <c r="J7066" t="s">
        <v>137</v>
      </c>
      <c r="K7066" t="s">
        <v>138</v>
      </c>
      <c r="L7066" t="s">
        <v>20264</v>
      </c>
      <c r="M7066" t="s">
        <v>20265</v>
      </c>
      <c r="N7066">
        <v>1.801666666</v>
      </c>
      <c r="O7066">
        <v>0</v>
      </c>
      <c r="P7066">
        <v>371</v>
      </c>
      <c r="Q7066">
        <v>3</v>
      </c>
      <c r="R7066">
        <v>20</v>
      </c>
      <c r="S7066">
        <v>2</v>
      </c>
      <c r="T7066">
        <v>34</v>
      </c>
      <c r="U7066">
        <v>0</v>
      </c>
      <c r="V7066">
        <v>0</v>
      </c>
      <c r="W7066">
        <v>0</v>
      </c>
      <c r="X7066">
        <v>128.52573338859804</v>
      </c>
      <c r="Y7066">
        <v>0.7832937121663659</v>
      </c>
      <c r="Z7066">
        <v>2.1518253642939498</v>
      </c>
      <c r="AA7066">
        <v>3.2495002657935843</v>
      </c>
      <c r="AB7066">
        <v>14.688195067932998</v>
      </c>
      <c r="AC7066">
        <v>0</v>
      </c>
      <c r="AD7066">
        <v>0</v>
      </c>
      <c r="AE7066">
        <v>149.39854779878496</v>
      </c>
    </row>
    <row r="7067" spans="1:31" x14ac:dyDescent="0.3">
      <c r="A7067">
        <v>2457185</v>
      </c>
      <c r="B7067">
        <v>1</v>
      </c>
      <c r="C7067" t="s">
        <v>80</v>
      </c>
      <c r="D7067" t="s">
        <v>82</v>
      </c>
      <c r="E7067" t="s">
        <v>182</v>
      </c>
      <c r="F7067" t="s">
        <v>20266</v>
      </c>
      <c r="G7067" t="s">
        <v>156</v>
      </c>
      <c r="H7067" t="s">
        <v>144</v>
      </c>
      <c r="I7067" t="s">
        <v>136</v>
      </c>
      <c r="J7067" t="s">
        <v>137</v>
      </c>
      <c r="K7067" t="s">
        <v>138</v>
      </c>
      <c r="L7067" t="s">
        <v>20267</v>
      </c>
      <c r="M7067" t="s">
        <v>20268</v>
      </c>
      <c r="N7067">
        <v>1.6741666660000001</v>
      </c>
      <c r="O7067">
        <v>0</v>
      </c>
      <c r="P7067">
        <v>1</v>
      </c>
      <c r="Q7067">
        <v>0</v>
      </c>
      <c r="R7067">
        <v>0</v>
      </c>
      <c r="S7067">
        <v>0</v>
      </c>
      <c r="T7067">
        <v>64</v>
      </c>
      <c r="U7067">
        <v>0</v>
      </c>
      <c r="V7067">
        <v>0</v>
      </c>
      <c r="W7067">
        <v>0</v>
      </c>
      <c r="X7067">
        <v>0</v>
      </c>
      <c r="Y7067">
        <v>0</v>
      </c>
      <c r="Z7067">
        <v>0</v>
      </c>
      <c r="AA7067">
        <v>0</v>
      </c>
      <c r="AB7067">
        <v>81.736710908251936</v>
      </c>
      <c r="AC7067">
        <v>0</v>
      </c>
      <c r="AD7067">
        <v>0</v>
      </c>
      <c r="AE7067">
        <v>81.736710908251936</v>
      </c>
    </row>
    <row r="7068" spans="1:31" x14ac:dyDescent="0.3">
      <c r="A7068">
        <v>2457182</v>
      </c>
      <c r="B7068">
        <v>1</v>
      </c>
      <c r="C7068" t="s">
        <v>80</v>
      </c>
      <c r="D7068" t="s">
        <v>90</v>
      </c>
      <c r="E7068" t="s">
        <v>141</v>
      </c>
      <c r="F7068" t="s">
        <v>20269</v>
      </c>
      <c r="G7068" t="s">
        <v>156</v>
      </c>
      <c r="H7068" t="s">
        <v>144</v>
      </c>
      <c r="I7068" t="s">
        <v>136</v>
      </c>
      <c r="J7068" t="s">
        <v>137</v>
      </c>
      <c r="K7068" t="s">
        <v>138</v>
      </c>
      <c r="L7068" t="s">
        <v>20270</v>
      </c>
      <c r="M7068" t="s">
        <v>20271</v>
      </c>
      <c r="N7068">
        <v>0.57444444400000005</v>
      </c>
      <c r="O7068">
        <v>0</v>
      </c>
      <c r="P7068">
        <v>110</v>
      </c>
      <c r="Q7068">
        <v>0</v>
      </c>
      <c r="R7068">
        <v>0</v>
      </c>
      <c r="S7068">
        <v>0</v>
      </c>
      <c r="T7068">
        <v>43</v>
      </c>
      <c r="U7068">
        <v>0</v>
      </c>
      <c r="V7068">
        <v>0</v>
      </c>
      <c r="W7068">
        <v>0</v>
      </c>
      <c r="X7068">
        <v>20.771824552280293</v>
      </c>
      <c r="Y7068">
        <v>0</v>
      </c>
      <c r="Z7068">
        <v>0</v>
      </c>
      <c r="AA7068">
        <v>0</v>
      </c>
      <c r="AB7068">
        <v>26.887040958456719</v>
      </c>
      <c r="AC7068">
        <v>0</v>
      </c>
      <c r="AD7068">
        <v>0</v>
      </c>
      <c r="AE7068">
        <v>47.658865510737016</v>
      </c>
    </row>
    <row r="7069" spans="1:31" x14ac:dyDescent="0.3">
      <c r="A7069">
        <v>2457039</v>
      </c>
      <c r="B7069">
        <v>1</v>
      </c>
      <c r="C7069" t="s">
        <v>80</v>
      </c>
      <c r="D7069" t="s">
        <v>86</v>
      </c>
      <c r="E7069" t="s">
        <v>159</v>
      </c>
      <c r="F7069" t="s">
        <v>20272</v>
      </c>
      <c r="G7069" t="s">
        <v>219</v>
      </c>
      <c r="H7069" t="s">
        <v>144</v>
      </c>
      <c r="I7069" t="s">
        <v>136</v>
      </c>
      <c r="J7069" t="s">
        <v>3</v>
      </c>
      <c r="K7069" t="s">
        <v>138</v>
      </c>
      <c r="L7069" t="s">
        <v>20273</v>
      </c>
      <c r="M7069" t="s">
        <v>20274</v>
      </c>
      <c r="N7069">
        <v>0.696111111</v>
      </c>
      <c r="O7069">
        <v>0</v>
      </c>
      <c r="P7069">
        <v>100</v>
      </c>
      <c r="Q7069">
        <v>0</v>
      </c>
      <c r="R7069">
        <v>1</v>
      </c>
      <c r="S7069">
        <v>0</v>
      </c>
      <c r="T7069">
        <v>7</v>
      </c>
      <c r="U7069">
        <v>0</v>
      </c>
      <c r="V7069">
        <v>0</v>
      </c>
      <c r="W7069">
        <v>0</v>
      </c>
      <c r="X7069">
        <v>52.022142561471028</v>
      </c>
      <c r="Y7069">
        <v>0</v>
      </c>
      <c r="Z7069">
        <v>0.15388661773967358</v>
      </c>
      <c r="AA7069">
        <v>0</v>
      </c>
      <c r="AB7069">
        <v>3.0608765257642814</v>
      </c>
      <c r="AC7069">
        <v>0</v>
      </c>
      <c r="AD7069">
        <v>0</v>
      </c>
      <c r="AE7069">
        <v>55.23690570497498</v>
      </c>
    </row>
    <row r="7070" spans="1:31" x14ac:dyDescent="0.3">
      <c r="A7070">
        <v>2457205</v>
      </c>
      <c r="B7070">
        <v>1</v>
      </c>
      <c r="C7070" t="s">
        <v>80</v>
      </c>
      <c r="D7070" t="s">
        <v>96</v>
      </c>
      <c r="E7070" t="s">
        <v>173</v>
      </c>
      <c r="F7070" t="s">
        <v>20275</v>
      </c>
      <c r="G7070" t="s">
        <v>461</v>
      </c>
      <c r="H7070" t="s">
        <v>144</v>
      </c>
      <c r="I7070" t="s">
        <v>136</v>
      </c>
      <c r="J7070" t="s">
        <v>137</v>
      </c>
      <c r="K7070" t="s">
        <v>138</v>
      </c>
      <c r="L7070" t="s">
        <v>20276</v>
      </c>
      <c r="M7070" t="s">
        <v>20277</v>
      </c>
      <c r="N7070">
        <v>2.3036111109999999</v>
      </c>
      <c r="O7070">
        <v>0</v>
      </c>
      <c r="P7070">
        <v>1</v>
      </c>
      <c r="Q7070">
        <v>0</v>
      </c>
      <c r="R7070">
        <v>0</v>
      </c>
      <c r="S7070">
        <v>0</v>
      </c>
      <c r="T7070">
        <v>7</v>
      </c>
      <c r="U7070">
        <v>0</v>
      </c>
      <c r="V7070">
        <v>0</v>
      </c>
      <c r="W7070">
        <v>0</v>
      </c>
      <c r="X7070">
        <v>1.0071689932678809</v>
      </c>
      <c r="Y7070">
        <v>0</v>
      </c>
      <c r="Z7070">
        <v>0</v>
      </c>
      <c r="AA7070">
        <v>0</v>
      </c>
      <c r="AB7070">
        <v>4.6047682961162231</v>
      </c>
      <c r="AC7070">
        <v>0</v>
      </c>
      <c r="AD7070">
        <v>0</v>
      </c>
      <c r="AE7070">
        <v>5.6119372893841035</v>
      </c>
    </row>
    <row r="7071" spans="1:31" x14ac:dyDescent="0.3">
      <c r="A7071">
        <v>2456976</v>
      </c>
      <c r="B7071">
        <v>1</v>
      </c>
      <c r="C7071" t="s">
        <v>80</v>
      </c>
      <c r="D7071" t="s">
        <v>96</v>
      </c>
      <c r="E7071" t="s">
        <v>141</v>
      </c>
      <c r="F7071" t="s">
        <v>20278</v>
      </c>
      <c r="G7071" t="s">
        <v>143</v>
      </c>
      <c r="H7071" t="s">
        <v>144</v>
      </c>
      <c r="I7071" t="s">
        <v>136</v>
      </c>
      <c r="J7071" t="s">
        <v>137</v>
      </c>
      <c r="K7071" t="s">
        <v>138</v>
      </c>
      <c r="L7071" t="s">
        <v>20279</v>
      </c>
      <c r="M7071" t="s">
        <v>20280</v>
      </c>
      <c r="N7071">
        <v>0.52138888800000005</v>
      </c>
      <c r="O7071">
        <v>0</v>
      </c>
      <c r="P7071">
        <v>0</v>
      </c>
      <c r="Q7071">
        <v>0</v>
      </c>
      <c r="R7071">
        <v>0</v>
      </c>
      <c r="S7071">
        <v>0</v>
      </c>
      <c r="T7071">
        <v>1</v>
      </c>
      <c r="U7071">
        <v>0</v>
      </c>
      <c r="V7071">
        <v>0</v>
      </c>
      <c r="W7071">
        <v>0</v>
      </c>
      <c r="X7071">
        <v>0</v>
      </c>
      <c r="Y7071">
        <v>0</v>
      </c>
      <c r="Z7071">
        <v>0</v>
      </c>
      <c r="AA7071">
        <v>0</v>
      </c>
      <c r="AB7071">
        <v>0</v>
      </c>
      <c r="AC7071">
        <v>0</v>
      </c>
      <c r="AD7071">
        <v>0</v>
      </c>
      <c r="AE7071">
        <v>0</v>
      </c>
    </row>
    <row r="7072" spans="1:31" x14ac:dyDescent="0.3">
      <c r="A7072">
        <v>2456913</v>
      </c>
      <c r="B7072">
        <v>1</v>
      </c>
      <c r="C7072" t="s">
        <v>80</v>
      </c>
      <c r="D7072" t="s">
        <v>96</v>
      </c>
      <c r="E7072" t="s">
        <v>173</v>
      </c>
      <c r="F7072" t="s">
        <v>20281</v>
      </c>
      <c r="G7072" t="s">
        <v>461</v>
      </c>
      <c r="H7072" t="s">
        <v>144</v>
      </c>
      <c r="I7072" t="s">
        <v>136</v>
      </c>
      <c r="J7072" t="s">
        <v>137</v>
      </c>
      <c r="K7072" t="s">
        <v>138</v>
      </c>
      <c r="L7072" t="s">
        <v>20282</v>
      </c>
      <c r="M7072" t="s">
        <v>20283</v>
      </c>
      <c r="N7072">
        <v>3.0080555549999999</v>
      </c>
      <c r="O7072">
        <v>0</v>
      </c>
      <c r="P7072">
        <v>1</v>
      </c>
      <c r="Q7072">
        <v>0</v>
      </c>
      <c r="R7072">
        <v>0</v>
      </c>
      <c r="S7072">
        <v>0</v>
      </c>
      <c r="T7072">
        <v>0</v>
      </c>
      <c r="U7072">
        <v>0</v>
      </c>
      <c r="V7072">
        <v>0</v>
      </c>
      <c r="W7072">
        <v>0</v>
      </c>
      <c r="X7072">
        <v>7.725437591132657E-2</v>
      </c>
      <c r="Y7072">
        <v>0</v>
      </c>
      <c r="Z7072">
        <v>0</v>
      </c>
      <c r="AA7072">
        <v>0</v>
      </c>
      <c r="AB7072">
        <v>0</v>
      </c>
      <c r="AC7072">
        <v>0</v>
      </c>
      <c r="AD7072">
        <v>0</v>
      </c>
      <c r="AE7072">
        <v>7.725437591132657E-2</v>
      </c>
    </row>
    <row r="7073" spans="1:31" x14ac:dyDescent="0.3">
      <c r="A7073">
        <v>2457268</v>
      </c>
      <c r="B7073">
        <v>1</v>
      </c>
      <c r="C7073" t="s">
        <v>81</v>
      </c>
      <c r="D7073" t="s">
        <v>127</v>
      </c>
      <c r="E7073" t="s">
        <v>147</v>
      </c>
      <c r="F7073" t="s">
        <v>20035</v>
      </c>
      <c r="G7073" t="s">
        <v>149</v>
      </c>
      <c r="H7073" t="s">
        <v>135</v>
      </c>
      <c r="I7073" t="s">
        <v>136</v>
      </c>
      <c r="J7073" t="s">
        <v>137</v>
      </c>
      <c r="K7073" t="s">
        <v>138</v>
      </c>
      <c r="L7073" t="s">
        <v>20284</v>
      </c>
      <c r="M7073" t="s">
        <v>20285</v>
      </c>
      <c r="N7073">
        <v>6.153611111</v>
      </c>
      <c r="O7073">
        <v>6</v>
      </c>
      <c r="P7073">
        <v>0</v>
      </c>
      <c r="Q7073">
        <v>157</v>
      </c>
      <c r="R7073">
        <v>6</v>
      </c>
      <c r="S7073">
        <v>10</v>
      </c>
      <c r="T7073">
        <v>0</v>
      </c>
      <c r="U7073">
        <v>0</v>
      </c>
      <c r="V7073">
        <v>0</v>
      </c>
      <c r="W7073">
        <v>11.603484713445997</v>
      </c>
      <c r="X7073">
        <v>0</v>
      </c>
      <c r="Y7073">
        <v>234.74237066829542</v>
      </c>
      <c r="Z7073">
        <v>14.179048211681557</v>
      </c>
      <c r="AA7073">
        <v>546.41564412256218</v>
      </c>
      <c r="AB7073">
        <v>0</v>
      </c>
      <c r="AC7073">
        <v>0</v>
      </c>
      <c r="AD7073">
        <v>0</v>
      </c>
      <c r="AE7073">
        <v>806.94054771598508</v>
      </c>
    </row>
    <row r="7074" spans="1:31" x14ac:dyDescent="0.3">
      <c r="A7074">
        <v>2457162</v>
      </c>
      <c r="B7074">
        <v>1</v>
      </c>
      <c r="C7074" t="s">
        <v>80</v>
      </c>
      <c r="D7074" t="s">
        <v>103</v>
      </c>
      <c r="E7074" t="s">
        <v>173</v>
      </c>
      <c r="F7074" t="s">
        <v>20286</v>
      </c>
      <c r="G7074" t="s">
        <v>175</v>
      </c>
      <c r="H7074" t="s">
        <v>144</v>
      </c>
      <c r="I7074" t="s">
        <v>136</v>
      </c>
      <c r="J7074" t="s">
        <v>137</v>
      </c>
      <c r="K7074" t="s">
        <v>138</v>
      </c>
      <c r="L7074" t="s">
        <v>20287</v>
      </c>
      <c r="M7074" t="s">
        <v>20288</v>
      </c>
      <c r="N7074">
        <v>3.1419444439999999</v>
      </c>
      <c r="O7074">
        <v>0</v>
      </c>
      <c r="P7074">
        <v>1</v>
      </c>
      <c r="Q7074">
        <v>0</v>
      </c>
      <c r="R7074">
        <v>0</v>
      </c>
      <c r="S7074">
        <v>0</v>
      </c>
      <c r="T7074">
        <v>0</v>
      </c>
      <c r="U7074">
        <v>0</v>
      </c>
      <c r="V7074">
        <v>0</v>
      </c>
      <c r="W7074">
        <v>0</v>
      </c>
      <c r="X7074">
        <v>4.5210723500924894</v>
      </c>
      <c r="Y7074">
        <v>0</v>
      </c>
      <c r="Z7074">
        <v>0</v>
      </c>
      <c r="AA7074">
        <v>0</v>
      </c>
      <c r="AB7074">
        <v>0</v>
      </c>
      <c r="AC7074">
        <v>0</v>
      </c>
      <c r="AD7074">
        <v>0</v>
      </c>
      <c r="AE7074">
        <v>4.5210723500924894</v>
      </c>
    </row>
    <row r="7075" spans="1:31" x14ac:dyDescent="0.3">
      <c r="A7075">
        <v>2457311</v>
      </c>
      <c r="B7075">
        <v>1</v>
      </c>
      <c r="C7075" t="s">
        <v>81</v>
      </c>
      <c r="D7075" t="s">
        <v>128</v>
      </c>
      <c r="E7075" t="s">
        <v>173</v>
      </c>
      <c r="F7075" t="s">
        <v>20289</v>
      </c>
      <c r="G7075" t="s">
        <v>175</v>
      </c>
      <c r="H7075" t="s">
        <v>144</v>
      </c>
      <c r="I7075" t="s">
        <v>136</v>
      </c>
      <c r="J7075" t="s">
        <v>137</v>
      </c>
      <c r="K7075" t="s">
        <v>138</v>
      </c>
      <c r="L7075" t="s">
        <v>20290</v>
      </c>
      <c r="M7075" t="s">
        <v>20291</v>
      </c>
      <c r="N7075">
        <v>3.236388888</v>
      </c>
      <c r="O7075">
        <v>0</v>
      </c>
      <c r="P7075">
        <v>1</v>
      </c>
      <c r="Q7075">
        <v>0</v>
      </c>
      <c r="R7075">
        <v>0</v>
      </c>
      <c r="S7075">
        <v>0</v>
      </c>
      <c r="T7075">
        <v>0</v>
      </c>
      <c r="U7075">
        <v>0</v>
      </c>
      <c r="V7075">
        <v>0</v>
      </c>
      <c r="W7075">
        <v>0</v>
      </c>
      <c r="X7075">
        <v>0.33373852275239546</v>
      </c>
      <c r="Y7075">
        <v>0</v>
      </c>
      <c r="Z7075">
        <v>0</v>
      </c>
      <c r="AA7075">
        <v>0</v>
      </c>
      <c r="AB7075">
        <v>0</v>
      </c>
      <c r="AC7075">
        <v>0</v>
      </c>
      <c r="AD7075">
        <v>0</v>
      </c>
      <c r="AE7075">
        <v>0.33373852275239546</v>
      </c>
    </row>
    <row r="7076" spans="1:31" x14ac:dyDescent="0.3">
      <c r="A7076">
        <v>2456933</v>
      </c>
      <c r="B7076">
        <v>1</v>
      </c>
      <c r="C7076" t="s">
        <v>80</v>
      </c>
      <c r="D7076" t="s">
        <v>95</v>
      </c>
      <c r="E7076" t="s">
        <v>141</v>
      </c>
      <c r="F7076" t="s">
        <v>20292</v>
      </c>
      <c r="G7076" t="s">
        <v>143</v>
      </c>
      <c r="H7076" t="s">
        <v>144</v>
      </c>
      <c r="I7076" t="s">
        <v>136</v>
      </c>
      <c r="J7076" t="s">
        <v>137</v>
      </c>
      <c r="K7076" t="s">
        <v>138</v>
      </c>
      <c r="L7076" t="s">
        <v>20293</v>
      </c>
      <c r="M7076" t="s">
        <v>20294</v>
      </c>
      <c r="N7076">
        <v>0.957777777</v>
      </c>
      <c r="O7076">
        <v>0</v>
      </c>
      <c r="P7076">
        <v>0</v>
      </c>
      <c r="Q7076">
        <v>0</v>
      </c>
      <c r="R7076">
        <v>0</v>
      </c>
      <c r="S7076">
        <v>0</v>
      </c>
      <c r="T7076">
        <v>7</v>
      </c>
      <c r="U7076">
        <v>0</v>
      </c>
      <c r="V7076">
        <v>0</v>
      </c>
      <c r="W7076">
        <v>0</v>
      </c>
      <c r="X7076">
        <v>0</v>
      </c>
      <c r="Y7076">
        <v>0</v>
      </c>
      <c r="Z7076">
        <v>0</v>
      </c>
      <c r="AA7076">
        <v>0</v>
      </c>
      <c r="AB7076">
        <v>1.7307029078199969</v>
      </c>
      <c r="AC7076">
        <v>0</v>
      </c>
      <c r="AD7076">
        <v>0</v>
      </c>
      <c r="AE7076">
        <v>1.7307029078199969</v>
      </c>
    </row>
    <row r="7077" spans="1:31" x14ac:dyDescent="0.3">
      <c r="A7077">
        <v>2456939</v>
      </c>
      <c r="B7077">
        <v>1</v>
      </c>
      <c r="C7077" t="s">
        <v>81</v>
      </c>
      <c r="D7077" t="s">
        <v>118</v>
      </c>
      <c r="E7077" t="s">
        <v>132</v>
      </c>
      <c r="F7077" t="s">
        <v>20295</v>
      </c>
      <c r="G7077" t="s">
        <v>149</v>
      </c>
      <c r="H7077" t="s">
        <v>135</v>
      </c>
      <c r="I7077" t="s">
        <v>660</v>
      </c>
      <c r="J7077" t="s">
        <v>137</v>
      </c>
      <c r="K7077" t="s">
        <v>138</v>
      </c>
      <c r="L7077" t="s">
        <v>20296</v>
      </c>
      <c r="M7077" t="s">
        <v>20297</v>
      </c>
      <c r="N7077">
        <v>8.3333330000000001E-3</v>
      </c>
      <c r="O7077">
        <v>0</v>
      </c>
      <c r="P7077">
        <v>1869</v>
      </c>
      <c r="Q7077">
        <v>47</v>
      </c>
      <c r="R7077">
        <v>83</v>
      </c>
      <c r="S7077">
        <v>8</v>
      </c>
      <c r="T7077">
        <v>140</v>
      </c>
      <c r="U7077">
        <v>0</v>
      </c>
      <c r="V7077">
        <v>0</v>
      </c>
      <c r="W7077">
        <v>0</v>
      </c>
      <c r="X7077">
        <v>2.5355813557693363</v>
      </c>
      <c r="Y7077">
        <v>0.22391258840245373</v>
      </c>
      <c r="Z7077">
        <v>0.1610094982183585</v>
      </c>
      <c r="AA7077">
        <v>8.6740904586106643E-2</v>
      </c>
      <c r="AB7077">
        <v>0.50633975757812621</v>
      </c>
      <c r="AC7077">
        <v>0</v>
      </c>
      <c r="AD7077">
        <v>0</v>
      </c>
      <c r="AE7077">
        <v>3.5135841045543814</v>
      </c>
    </row>
    <row r="7078" spans="1:31" x14ac:dyDescent="0.3">
      <c r="A7078">
        <v>2456856</v>
      </c>
      <c r="B7078">
        <v>1</v>
      </c>
      <c r="C7078" t="s">
        <v>81</v>
      </c>
      <c r="D7078" t="s">
        <v>112</v>
      </c>
      <c r="E7078" t="s">
        <v>173</v>
      </c>
      <c r="F7078" t="s">
        <v>20298</v>
      </c>
      <c r="G7078" t="s">
        <v>175</v>
      </c>
      <c r="H7078" t="s">
        <v>144</v>
      </c>
      <c r="I7078" t="s">
        <v>136</v>
      </c>
      <c r="J7078" t="s">
        <v>137</v>
      </c>
      <c r="K7078" t="s">
        <v>138</v>
      </c>
      <c r="L7078" t="s">
        <v>20299</v>
      </c>
      <c r="M7078" t="s">
        <v>20300</v>
      </c>
      <c r="N7078">
        <v>0.91194444399999997</v>
      </c>
      <c r="O7078">
        <v>0</v>
      </c>
      <c r="P7078">
        <v>0</v>
      </c>
      <c r="Q7078">
        <v>0</v>
      </c>
      <c r="R7078">
        <v>0</v>
      </c>
      <c r="S7078">
        <v>0</v>
      </c>
      <c r="T7078">
        <v>1</v>
      </c>
      <c r="U7078">
        <v>0</v>
      </c>
      <c r="V7078">
        <v>0</v>
      </c>
      <c r="W7078">
        <v>0</v>
      </c>
      <c r="X7078">
        <v>0</v>
      </c>
      <c r="Y7078">
        <v>0</v>
      </c>
      <c r="Z7078">
        <v>0</v>
      </c>
      <c r="AA7078">
        <v>0</v>
      </c>
      <c r="AB7078">
        <v>5.5158815677076881E-2</v>
      </c>
      <c r="AC7078">
        <v>0</v>
      </c>
      <c r="AD7078">
        <v>0</v>
      </c>
      <c r="AE7078">
        <v>5.5158815677076881E-2</v>
      </c>
    </row>
    <row r="7079" spans="1:31" x14ac:dyDescent="0.3">
      <c r="A7079">
        <v>2457142</v>
      </c>
      <c r="B7079">
        <v>1</v>
      </c>
      <c r="C7079" t="s">
        <v>80</v>
      </c>
      <c r="D7079" t="s">
        <v>111</v>
      </c>
      <c r="E7079" t="s">
        <v>173</v>
      </c>
      <c r="F7079" t="s">
        <v>20301</v>
      </c>
      <c r="G7079" t="s">
        <v>179</v>
      </c>
      <c r="H7079" t="s">
        <v>144</v>
      </c>
      <c r="I7079" t="s">
        <v>136</v>
      </c>
      <c r="J7079" t="s">
        <v>137</v>
      </c>
      <c r="K7079" t="s">
        <v>138</v>
      </c>
      <c r="L7079" t="s">
        <v>20302</v>
      </c>
      <c r="M7079" t="s">
        <v>20303</v>
      </c>
      <c r="N7079">
        <v>3.057222222</v>
      </c>
      <c r="O7079">
        <v>0</v>
      </c>
      <c r="P7079">
        <v>11</v>
      </c>
      <c r="Q7079">
        <v>0</v>
      </c>
      <c r="R7079">
        <v>0</v>
      </c>
      <c r="S7079">
        <v>0</v>
      </c>
      <c r="T7079">
        <v>0</v>
      </c>
      <c r="U7079">
        <v>0</v>
      </c>
      <c r="V7079">
        <v>0</v>
      </c>
      <c r="W7079">
        <v>0</v>
      </c>
      <c r="X7079">
        <v>11.566081753599679</v>
      </c>
      <c r="Y7079">
        <v>0</v>
      </c>
      <c r="Z7079">
        <v>0</v>
      </c>
      <c r="AA7079">
        <v>0</v>
      </c>
      <c r="AB7079">
        <v>0</v>
      </c>
      <c r="AC7079">
        <v>0</v>
      </c>
      <c r="AD7079">
        <v>0</v>
      </c>
      <c r="AE7079">
        <v>11.566081753599679</v>
      </c>
    </row>
    <row r="7080" spans="1:31" x14ac:dyDescent="0.3">
      <c r="A7080">
        <v>2457042</v>
      </c>
      <c r="B7080">
        <v>1</v>
      </c>
      <c r="C7080" t="s">
        <v>81</v>
      </c>
      <c r="D7080" t="s">
        <v>112</v>
      </c>
      <c r="E7080" t="s">
        <v>169</v>
      </c>
      <c r="F7080" t="s">
        <v>10830</v>
      </c>
      <c r="G7080" t="s">
        <v>149</v>
      </c>
      <c r="H7080" t="s">
        <v>135</v>
      </c>
      <c r="I7080" t="s">
        <v>136</v>
      </c>
      <c r="J7080" t="s">
        <v>137</v>
      </c>
      <c r="K7080" t="s">
        <v>138</v>
      </c>
      <c r="L7080" t="s">
        <v>20304</v>
      </c>
      <c r="M7080" t="s">
        <v>20305</v>
      </c>
      <c r="N7080">
        <v>0.16388888800000001</v>
      </c>
      <c r="O7080">
        <v>1</v>
      </c>
      <c r="P7080">
        <v>844</v>
      </c>
      <c r="Q7080">
        <v>101</v>
      </c>
      <c r="R7080">
        <v>153</v>
      </c>
      <c r="S7080">
        <v>12</v>
      </c>
      <c r="T7080">
        <v>102</v>
      </c>
      <c r="U7080">
        <v>0</v>
      </c>
      <c r="V7080">
        <v>1</v>
      </c>
      <c r="W7080">
        <v>0</v>
      </c>
      <c r="X7080">
        <v>32.470290199349719</v>
      </c>
      <c r="Y7080">
        <v>8.8155799111711133</v>
      </c>
      <c r="Z7080">
        <v>15.335986145904547</v>
      </c>
      <c r="AA7080">
        <v>5.566673455840478</v>
      </c>
      <c r="AB7080">
        <v>12.519259916391054</v>
      </c>
      <c r="AC7080">
        <v>0</v>
      </c>
      <c r="AD7080">
        <v>17.268288990590701</v>
      </c>
      <c r="AE7080">
        <v>91.976078619247616</v>
      </c>
    </row>
    <row r="7081" spans="1:31" x14ac:dyDescent="0.3">
      <c r="A7081">
        <v>2457288</v>
      </c>
      <c r="B7081">
        <v>1</v>
      </c>
      <c r="C7081" t="s">
        <v>80</v>
      </c>
      <c r="D7081" t="s">
        <v>84</v>
      </c>
      <c r="E7081" t="s">
        <v>141</v>
      </c>
      <c r="F7081" t="s">
        <v>20306</v>
      </c>
      <c r="G7081" t="s">
        <v>156</v>
      </c>
      <c r="H7081" t="s">
        <v>144</v>
      </c>
      <c r="I7081" t="s">
        <v>136</v>
      </c>
      <c r="J7081" t="s">
        <v>137</v>
      </c>
      <c r="K7081" t="s">
        <v>138</v>
      </c>
      <c r="L7081" t="s">
        <v>20307</v>
      </c>
      <c r="M7081" t="s">
        <v>20308</v>
      </c>
      <c r="N7081">
        <v>3.4280555549999998</v>
      </c>
      <c r="O7081">
        <v>0</v>
      </c>
      <c r="P7081">
        <v>9</v>
      </c>
      <c r="Q7081">
        <v>0</v>
      </c>
      <c r="R7081">
        <v>9</v>
      </c>
      <c r="S7081">
        <v>0</v>
      </c>
      <c r="T7081">
        <v>1</v>
      </c>
      <c r="U7081">
        <v>0</v>
      </c>
      <c r="V7081">
        <v>0</v>
      </c>
      <c r="W7081">
        <v>0</v>
      </c>
      <c r="X7081">
        <v>9.4627416525655708</v>
      </c>
      <c r="Y7081">
        <v>0</v>
      </c>
      <c r="Z7081">
        <v>7.0378711118324828</v>
      </c>
      <c r="AA7081">
        <v>0</v>
      </c>
      <c r="AB7081">
        <v>4.4008706042444459</v>
      </c>
      <c r="AC7081">
        <v>0</v>
      </c>
      <c r="AD7081">
        <v>0</v>
      </c>
      <c r="AE7081">
        <v>20.901483368642499</v>
      </c>
    </row>
    <row r="7082" spans="1:31" x14ac:dyDescent="0.3">
      <c r="A7082">
        <v>2457016</v>
      </c>
      <c r="B7082">
        <v>1</v>
      </c>
      <c r="C7082" t="s">
        <v>80</v>
      </c>
      <c r="D7082" t="s">
        <v>91</v>
      </c>
      <c r="E7082" t="s">
        <v>173</v>
      </c>
      <c r="F7082" t="s">
        <v>20309</v>
      </c>
      <c r="G7082" t="s">
        <v>175</v>
      </c>
      <c r="H7082" t="s">
        <v>144</v>
      </c>
      <c r="I7082" t="s">
        <v>136</v>
      </c>
      <c r="J7082" t="s">
        <v>137</v>
      </c>
      <c r="K7082" t="s">
        <v>138</v>
      </c>
      <c r="L7082" t="s">
        <v>20310</v>
      </c>
      <c r="M7082" t="s">
        <v>20311</v>
      </c>
      <c r="N7082">
        <v>2.539722222</v>
      </c>
      <c r="O7082">
        <v>0</v>
      </c>
      <c r="P7082">
        <v>0</v>
      </c>
      <c r="Q7082">
        <v>0</v>
      </c>
      <c r="R7082">
        <v>0</v>
      </c>
      <c r="S7082">
        <v>0</v>
      </c>
      <c r="T7082">
        <v>1</v>
      </c>
      <c r="U7082">
        <v>0</v>
      </c>
      <c r="V7082">
        <v>0</v>
      </c>
      <c r="W7082">
        <v>0</v>
      </c>
      <c r="X7082">
        <v>0</v>
      </c>
      <c r="Y7082">
        <v>0</v>
      </c>
      <c r="Z7082">
        <v>0</v>
      </c>
      <c r="AA7082">
        <v>0</v>
      </c>
      <c r="AB7082">
        <v>3.0770075884042902</v>
      </c>
      <c r="AC7082">
        <v>0</v>
      </c>
      <c r="AD7082">
        <v>0</v>
      </c>
      <c r="AE7082">
        <v>3.0770075884042902</v>
      </c>
    </row>
    <row r="7083" spans="1:31" x14ac:dyDescent="0.3">
      <c r="A7083">
        <v>2456873</v>
      </c>
      <c r="B7083">
        <v>1</v>
      </c>
      <c r="C7083" t="s">
        <v>81</v>
      </c>
      <c r="D7083" t="s">
        <v>127</v>
      </c>
      <c r="E7083" t="s">
        <v>141</v>
      </c>
      <c r="F7083" t="s">
        <v>8473</v>
      </c>
      <c r="G7083" t="s">
        <v>156</v>
      </c>
      <c r="H7083" t="s">
        <v>144</v>
      </c>
      <c r="I7083" t="s">
        <v>136</v>
      </c>
      <c r="J7083" t="s">
        <v>137</v>
      </c>
      <c r="K7083" t="s">
        <v>138</v>
      </c>
      <c r="L7083" t="s">
        <v>20312</v>
      </c>
      <c r="M7083" t="s">
        <v>20313</v>
      </c>
      <c r="N7083">
        <v>1.2761111110000001</v>
      </c>
      <c r="O7083">
        <v>0</v>
      </c>
      <c r="P7083">
        <v>0</v>
      </c>
      <c r="Q7083">
        <v>0</v>
      </c>
      <c r="R7083">
        <v>0</v>
      </c>
      <c r="S7083">
        <v>0</v>
      </c>
      <c r="T7083">
        <v>6</v>
      </c>
      <c r="U7083">
        <v>0</v>
      </c>
      <c r="V7083">
        <v>0</v>
      </c>
      <c r="W7083">
        <v>0</v>
      </c>
      <c r="X7083">
        <v>0</v>
      </c>
      <c r="Y7083">
        <v>0</v>
      </c>
      <c r="Z7083">
        <v>0</v>
      </c>
      <c r="AA7083">
        <v>0</v>
      </c>
      <c r="AB7083">
        <v>9.1275913933066164</v>
      </c>
      <c r="AC7083">
        <v>0</v>
      </c>
      <c r="AD7083">
        <v>0</v>
      </c>
      <c r="AE7083">
        <v>9.1275913933066164</v>
      </c>
    </row>
    <row r="7084" spans="1:31" x14ac:dyDescent="0.3">
      <c r="A7084">
        <v>2457085</v>
      </c>
      <c r="B7084">
        <v>1</v>
      </c>
      <c r="C7084" t="s">
        <v>80</v>
      </c>
      <c r="D7084" t="s">
        <v>82</v>
      </c>
      <c r="E7084" t="s">
        <v>173</v>
      </c>
      <c r="F7084" t="s">
        <v>20314</v>
      </c>
      <c r="G7084" t="s">
        <v>175</v>
      </c>
      <c r="H7084" t="s">
        <v>144</v>
      </c>
      <c r="I7084" t="s">
        <v>136</v>
      </c>
      <c r="J7084" t="s">
        <v>137</v>
      </c>
      <c r="K7084" t="s">
        <v>138</v>
      </c>
      <c r="L7084" t="s">
        <v>20315</v>
      </c>
      <c r="M7084" t="s">
        <v>20316</v>
      </c>
      <c r="N7084">
        <v>1.5055555549999999</v>
      </c>
      <c r="O7084">
        <v>0</v>
      </c>
      <c r="P7084">
        <v>1</v>
      </c>
      <c r="Q7084">
        <v>0</v>
      </c>
      <c r="R7084">
        <v>0</v>
      </c>
      <c r="S7084">
        <v>0</v>
      </c>
      <c r="T7084">
        <v>0</v>
      </c>
      <c r="U7084">
        <v>0</v>
      </c>
      <c r="V7084">
        <v>0</v>
      </c>
      <c r="W7084">
        <v>0</v>
      </c>
      <c r="X7084">
        <v>0.31715631029344482</v>
      </c>
      <c r="Y7084">
        <v>0</v>
      </c>
      <c r="Z7084">
        <v>0</v>
      </c>
      <c r="AA7084">
        <v>0</v>
      </c>
      <c r="AB7084">
        <v>0</v>
      </c>
      <c r="AC7084">
        <v>0</v>
      </c>
      <c r="AD7084">
        <v>0</v>
      </c>
      <c r="AE7084">
        <v>0.31715631029344482</v>
      </c>
    </row>
    <row r="7085" spans="1:31" x14ac:dyDescent="0.3">
      <c r="A7085">
        <v>2456916</v>
      </c>
      <c r="B7085">
        <v>1</v>
      </c>
      <c r="C7085" t="s">
        <v>80</v>
      </c>
      <c r="D7085" t="s">
        <v>92</v>
      </c>
      <c r="E7085" t="s">
        <v>182</v>
      </c>
      <c r="F7085" t="s">
        <v>20317</v>
      </c>
      <c r="G7085" t="s">
        <v>226</v>
      </c>
      <c r="H7085" t="s">
        <v>144</v>
      </c>
      <c r="I7085" t="s">
        <v>136</v>
      </c>
      <c r="J7085" t="s">
        <v>137</v>
      </c>
      <c r="K7085" t="s">
        <v>162</v>
      </c>
      <c r="L7085" t="s">
        <v>20318</v>
      </c>
      <c r="M7085" t="s">
        <v>20319</v>
      </c>
      <c r="N7085">
        <v>5.0841666659999998</v>
      </c>
      <c r="O7085">
        <v>0</v>
      </c>
      <c r="P7085">
        <v>148</v>
      </c>
      <c r="Q7085">
        <v>0</v>
      </c>
      <c r="R7085">
        <v>0</v>
      </c>
      <c r="S7085">
        <v>0</v>
      </c>
      <c r="T7085">
        <v>8</v>
      </c>
      <c r="U7085">
        <v>0</v>
      </c>
      <c r="V7085">
        <v>0</v>
      </c>
      <c r="W7085">
        <v>0</v>
      </c>
      <c r="X7085">
        <v>211.873907720159</v>
      </c>
      <c r="Y7085">
        <v>0</v>
      </c>
      <c r="Z7085">
        <v>0</v>
      </c>
      <c r="AA7085">
        <v>0</v>
      </c>
      <c r="AB7085">
        <v>89.103673810732005</v>
      </c>
      <c r="AC7085">
        <v>0</v>
      </c>
      <c r="AD7085">
        <v>0</v>
      </c>
      <c r="AE7085">
        <v>300.97758153089103</v>
      </c>
    </row>
    <row r="7086" spans="1:31" x14ac:dyDescent="0.3">
      <c r="A7086">
        <v>2457308</v>
      </c>
      <c r="B7086">
        <v>1</v>
      </c>
      <c r="C7086" t="s">
        <v>80</v>
      </c>
      <c r="D7086" t="s">
        <v>108</v>
      </c>
      <c r="E7086" t="s">
        <v>173</v>
      </c>
      <c r="F7086" t="s">
        <v>20320</v>
      </c>
      <c r="G7086" t="s">
        <v>175</v>
      </c>
      <c r="H7086" t="s">
        <v>144</v>
      </c>
      <c r="I7086" t="s">
        <v>136</v>
      </c>
      <c r="J7086" t="s">
        <v>137</v>
      </c>
      <c r="K7086" t="s">
        <v>138</v>
      </c>
      <c r="L7086" t="s">
        <v>20321</v>
      </c>
      <c r="M7086" t="s">
        <v>20322</v>
      </c>
      <c r="N7086">
        <v>1.9741666659999999</v>
      </c>
      <c r="O7086">
        <v>0</v>
      </c>
      <c r="P7086">
        <v>2</v>
      </c>
      <c r="Q7086">
        <v>0</v>
      </c>
      <c r="R7086">
        <v>0</v>
      </c>
      <c r="S7086">
        <v>0</v>
      </c>
      <c r="T7086">
        <v>0</v>
      </c>
      <c r="U7086">
        <v>0</v>
      </c>
      <c r="V7086">
        <v>0</v>
      </c>
      <c r="W7086">
        <v>0</v>
      </c>
      <c r="X7086">
        <v>1.2380088278008956</v>
      </c>
      <c r="Y7086">
        <v>0</v>
      </c>
      <c r="Z7086">
        <v>0</v>
      </c>
      <c r="AA7086">
        <v>0</v>
      </c>
      <c r="AB7086">
        <v>0</v>
      </c>
      <c r="AC7086">
        <v>0</v>
      </c>
      <c r="AD7086">
        <v>0</v>
      </c>
      <c r="AE7086">
        <v>1.2380088278008956</v>
      </c>
    </row>
    <row r="7087" spans="1:31" x14ac:dyDescent="0.3">
      <c r="A7087">
        <v>2457165</v>
      </c>
      <c r="B7087">
        <v>1</v>
      </c>
      <c r="C7087" t="s">
        <v>81</v>
      </c>
      <c r="D7087" t="s">
        <v>125</v>
      </c>
      <c r="E7087" t="s">
        <v>159</v>
      </c>
      <c r="F7087" t="s">
        <v>20323</v>
      </c>
      <c r="G7087" t="s">
        <v>599</v>
      </c>
      <c r="H7087" t="s">
        <v>144</v>
      </c>
      <c r="I7087" t="s">
        <v>136</v>
      </c>
      <c r="J7087" t="s">
        <v>137</v>
      </c>
      <c r="K7087" t="s">
        <v>138</v>
      </c>
      <c r="L7087" t="s">
        <v>20324</v>
      </c>
      <c r="M7087" t="s">
        <v>20325</v>
      </c>
      <c r="N7087">
        <v>0.98</v>
      </c>
      <c r="O7087">
        <v>0</v>
      </c>
      <c r="P7087">
        <v>0</v>
      </c>
      <c r="Q7087">
        <v>0</v>
      </c>
      <c r="R7087">
        <v>9</v>
      </c>
      <c r="S7087">
        <v>0</v>
      </c>
      <c r="T7087">
        <v>0</v>
      </c>
      <c r="U7087">
        <v>0</v>
      </c>
      <c r="V7087">
        <v>0</v>
      </c>
      <c r="W7087">
        <v>0</v>
      </c>
      <c r="X7087">
        <v>0</v>
      </c>
      <c r="Y7087">
        <v>0</v>
      </c>
      <c r="Z7087">
        <v>2.2130025994704399</v>
      </c>
      <c r="AA7087">
        <v>0</v>
      </c>
      <c r="AB7087">
        <v>0</v>
      </c>
      <c r="AC7087">
        <v>0</v>
      </c>
      <c r="AD7087">
        <v>0</v>
      </c>
      <c r="AE7087">
        <v>2.2130025994704399</v>
      </c>
    </row>
    <row r="7088" spans="1:31" x14ac:dyDescent="0.3">
      <c r="A7088">
        <v>2457028</v>
      </c>
      <c r="B7088">
        <v>1</v>
      </c>
      <c r="C7088" t="s">
        <v>80</v>
      </c>
      <c r="D7088" t="s">
        <v>95</v>
      </c>
      <c r="E7088" t="s">
        <v>141</v>
      </c>
      <c r="F7088" t="s">
        <v>20326</v>
      </c>
      <c r="G7088" t="s">
        <v>1222</v>
      </c>
      <c r="H7088" t="s">
        <v>144</v>
      </c>
      <c r="I7088" t="s">
        <v>136</v>
      </c>
      <c r="J7088" t="s">
        <v>137</v>
      </c>
      <c r="K7088" t="s">
        <v>138</v>
      </c>
      <c r="L7088" t="s">
        <v>20327</v>
      </c>
      <c r="M7088" t="s">
        <v>20328</v>
      </c>
      <c r="N7088">
        <v>0.561111111</v>
      </c>
      <c r="O7088">
        <v>0</v>
      </c>
      <c r="P7088">
        <v>230</v>
      </c>
      <c r="Q7088">
        <v>0</v>
      </c>
      <c r="R7088">
        <v>0</v>
      </c>
      <c r="S7088">
        <v>0</v>
      </c>
      <c r="T7088">
        <v>3</v>
      </c>
      <c r="U7088">
        <v>0</v>
      </c>
      <c r="V7088">
        <v>0</v>
      </c>
      <c r="W7088">
        <v>0</v>
      </c>
      <c r="X7088">
        <v>32.022334483808912</v>
      </c>
      <c r="Y7088">
        <v>0</v>
      </c>
      <c r="Z7088">
        <v>0</v>
      </c>
      <c r="AA7088">
        <v>0</v>
      </c>
      <c r="AB7088">
        <v>1.7901420428939878</v>
      </c>
      <c r="AC7088">
        <v>0</v>
      </c>
      <c r="AD7088">
        <v>0</v>
      </c>
      <c r="AE7088">
        <v>33.812476526702902</v>
      </c>
    </row>
    <row r="7089" spans="1:31" x14ac:dyDescent="0.3">
      <c r="A7089">
        <v>2457051</v>
      </c>
      <c r="B7089">
        <v>1</v>
      </c>
      <c r="C7089" t="s">
        <v>80</v>
      </c>
      <c r="D7089" t="s">
        <v>93</v>
      </c>
      <c r="E7089" t="s">
        <v>173</v>
      </c>
      <c r="F7089" t="s">
        <v>20329</v>
      </c>
      <c r="G7089" t="s">
        <v>175</v>
      </c>
      <c r="H7089" t="s">
        <v>144</v>
      </c>
      <c r="I7089" t="s">
        <v>136</v>
      </c>
      <c r="J7089" t="s">
        <v>137</v>
      </c>
      <c r="K7089" t="s">
        <v>138</v>
      </c>
      <c r="L7089" t="s">
        <v>20330</v>
      </c>
      <c r="M7089" t="s">
        <v>20331</v>
      </c>
      <c r="N7089">
        <v>1.2052777770000001</v>
      </c>
      <c r="O7089">
        <v>0</v>
      </c>
      <c r="P7089">
        <v>0</v>
      </c>
      <c r="Q7089">
        <v>0</v>
      </c>
      <c r="R7089">
        <v>1</v>
      </c>
      <c r="S7089">
        <v>0</v>
      </c>
      <c r="T7089">
        <v>0</v>
      </c>
      <c r="U7089">
        <v>0</v>
      </c>
      <c r="V7089">
        <v>0</v>
      </c>
      <c r="W7089">
        <v>0</v>
      </c>
      <c r="X7089">
        <v>0</v>
      </c>
      <c r="Y7089">
        <v>0</v>
      </c>
      <c r="Z7089">
        <v>0.19723839409362504</v>
      </c>
      <c r="AA7089">
        <v>0</v>
      </c>
      <c r="AB7089">
        <v>0</v>
      </c>
      <c r="AC7089">
        <v>0</v>
      </c>
      <c r="AD7089">
        <v>0</v>
      </c>
      <c r="AE7089">
        <v>0.19723839409362504</v>
      </c>
    </row>
    <row r="7090" spans="1:31" x14ac:dyDescent="0.3">
      <c r="A7090">
        <v>2457197</v>
      </c>
      <c r="B7090">
        <v>1</v>
      </c>
      <c r="C7090" t="s">
        <v>80</v>
      </c>
      <c r="D7090" t="s">
        <v>94</v>
      </c>
      <c r="E7090" t="s">
        <v>141</v>
      </c>
      <c r="F7090" t="s">
        <v>20332</v>
      </c>
      <c r="G7090" t="s">
        <v>156</v>
      </c>
      <c r="H7090" t="s">
        <v>144</v>
      </c>
      <c r="I7090" t="s">
        <v>136</v>
      </c>
      <c r="J7090" t="s">
        <v>137</v>
      </c>
      <c r="K7090" t="s">
        <v>138</v>
      </c>
      <c r="L7090" t="s">
        <v>20333</v>
      </c>
      <c r="M7090" t="s">
        <v>20334</v>
      </c>
      <c r="N7090">
        <v>2.161944444</v>
      </c>
      <c r="O7090">
        <v>0</v>
      </c>
      <c r="P7090">
        <v>32</v>
      </c>
      <c r="Q7090">
        <v>0</v>
      </c>
      <c r="R7090">
        <v>0</v>
      </c>
      <c r="S7090">
        <v>0</v>
      </c>
      <c r="T7090">
        <v>3</v>
      </c>
      <c r="U7090">
        <v>0</v>
      </c>
      <c r="V7090">
        <v>0</v>
      </c>
      <c r="W7090">
        <v>0</v>
      </c>
      <c r="X7090">
        <v>8.9590688700955727</v>
      </c>
      <c r="Y7090">
        <v>0</v>
      </c>
      <c r="Z7090">
        <v>0</v>
      </c>
      <c r="AA7090">
        <v>0</v>
      </c>
      <c r="AB7090">
        <v>0.55115644293207666</v>
      </c>
      <c r="AC7090">
        <v>0</v>
      </c>
      <c r="AD7090">
        <v>0</v>
      </c>
      <c r="AE7090">
        <v>9.5102253130276502</v>
      </c>
    </row>
    <row r="7091" spans="1:31" x14ac:dyDescent="0.3">
      <c r="A7091">
        <v>2456905</v>
      </c>
      <c r="B7091">
        <v>1</v>
      </c>
      <c r="C7091" t="s">
        <v>80</v>
      </c>
      <c r="D7091" t="s">
        <v>104</v>
      </c>
      <c r="E7091" t="s">
        <v>147</v>
      </c>
      <c r="F7091" t="s">
        <v>20335</v>
      </c>
      <c r="G7091" t="s">
        <v>226</v>
      </c>
      <c r="H7091" t="s">
        <v>135</v>
      </c>
      <c r="I7091" t="s">
        <v>136</v>
      </c>
      <c r="J7091" t="s">
        <v>137</v>
      </c>
      <c r="K7091" t="s">
        <v>162</v>
      </c>
      <c r="L7091" t="s">
        <v>20336</v>
      </c>
      <c r="M7091" t="s">
        <v>20337</v>
      </c>
      <c r="N7091">
        <v>3.7555555549999999</v>
      </c>
      <c r="O7091">
        <v>0</v>
      </c>
      <c r="P7091">
        <v>1184</v>
      </c>
      <c r="Q7091">
        <v>0</v>
      </c>
      <c r="R7091">
        <v>9</v>
      </c>
      <c r="S7091">
        <v>0</v>
      </c>
      <c r="T7091">
        <v>79</v>
      </c>
      <c r="U7091">
        <v>0</v>
      </c>
      <c r="V7091">
        <v>1</v>
      </c>
      <c r="W7091">
        <v>0</v>
      </c>
      <c r="X7091">
        <v>1232.0039978472862</v>
      </c>
      <c r="Y7091">
        <v>0</v>
      </c>
      <c r="Z7091">
        <v>14.155562893652078</v>
      </c>
      <c r="AA7091">
        <v>0</v>
      </c>
      <c r="AB7091">
        <v>453.74796743985644</v>
      </c>
      <c r="AC7091">
        <v>0</v>
      </c>
      <c r="AD7091">
        <v>34.054787004974386</v>
      </c>
      <c r="AE7091">
        <v>1733.9623151857691</v>
      </c>
    </row>
    <row r="7092" spans="1:31" x14ac:dyDescent="0.3">
      <c r="A7092">
        <v>2456882</v>
      </c>
      <c r="B7092">
        <v>1</v>
      </c>
      <c r="C7092" t="s">
        <v>80</v>
      </c>
      <c r="D7092" t="s">
        <v>83</v>
      </c>
      <c r="E7092" t="s">
        <v>173</v>
      </c>
      <c r="F7092" t="s">
        <v>20338</v>
      </c>
      <c r="G7092" t="s">
        <v>179</v>
      </c>
      <c r="H7092" t="s">
        <v>144</v>
      </c>
      <c r="I7092" t="s">
        <v>136</v>
      </c>
      <c r="J7092" t="s">
        <v>137</v>
      </c>
      <c r="K7092" t="s">
        <v>138</v>
      </c>
      <c r="L7092" t="s">
        <v>20339</v>
      </c>
      <c r="M7092" t="s">
        <v>20340</v>
      </c>
      <c r="N7092">
        <v>2.9002777769999999</v>
      </c>
      <c r="O7092">
        <v>0</v>
      </c>
      <c r="P7092">
        <v>13</v>
      </c>
      <c r="Q7092">
        <v>0</v>
      </c>
      <c r="R7092">
        <v>0</v>
      </c>
      <c r="S7092">
        <v>0</v>
      </c>
      <c r="T7092">
        <v>0</v>
      </c>
      <c r="U7092">
        <v>0</v>
      </c>
      <c r="V7092">
        <v>0</v>
      </c>
      <c r="W7092">
        <v>0</v>
      </c>
      <c r="X7092">
        <v>14.810454849440694</v>
      </c>
      <c r="Y7092">
        <v>0</v>
      </c>
      <c r="Z7092">
        <v>0</v>
      </c>
      <c r="AA7092">
        <v>0</v>
      </c>
      <c r="AB7092">
        <v>0</v>
      </c>
      <c r="AC7092">
        <v>0</v>
      </c>
      <c r="AD7092">
        <v>0</v>
      </c>
      <c r="AE7092">
        <v>14.810454849440694</v>
      </c>
    </row>
    <row r="7093" spans="1:31" x14ac:dyDescent="0.3">
      <c r="A7093">
        <v>2457128</v>
      </c>
      <c r="B7093">
        <v>1</v>
      </c>
      <c r="C7093" t="s">
        <v>81</v>
      </c>
      <c r="D7093" t="s">
        <v>113</v>
      </c>
      <c r="E7093" t="s">
        <v>132</v>
      </c>
      <c r="F7093" t="s">
        <v>20341</v>
      </c>
      <c r="G7093" t="s">
        <v>149</v>
      </c>
      <c r="H7093" t="s">
        <v>135</v>
      </c>
      <c r="I7093" t="s">
        <v>136</v>
      </c>
      <c r="J7093" t="s">
        <v>137</v>
      </c>
      <c r="K7093" t="s">
        <v>138</v>
      </c>
      <c r="L7093" t="s">
        <v>20342</v>
      </c>
      <c r="M7093" t="s">
        <v>20343</v>
      </c>
      <c r="N7093">
        <v>0.24611111099999999</v>
      </c>
      <c r="O7093">
        <v>0</v>
      </c>
      <c r="P7093">
        <v>0</v>
      </c>
      <c r="Q7093">
        <v>0</v>
      </c>
      <c r="R7093">
        <v>0</v>
      </c>
      <c r="S7093">
        <v>1</v>
      </c>
      <c r="T7093">
        <v>0</v>
      </c>
      <c r="U7093">
        <v>0</v>
      </c>
      <c r="V7093">
        <v>0</v>
      </c>
      <c r="W7093">
        <v>0</v>
      </c>
      <c r="X7093">
        <v>0</v>
      </c>
      <c r="Y7093">
        <v>0</v>
      </c>
      <c r="Z7093">
        <v>0</v>
      </c>
      <c r="AA7093">
        <v>33.64402251047958</v>
      </c>
      <c r="AB7093">
        <v>0</v>
      </c>
      <c r="AC7093">
        <v>0</v>
      </c>
      <c r="AD7093">
        <v>0</v>
      </c>
      <c r="AE7093">
        <v>33.64402251047958</v>
      </c>
    </row>
    <row r="7094" spans="1:31" x14ac:dyDescent="0.3">
      <c r="A7094">
        <v>2457343</v>
      </c>
      <c r="B7094">
        <v>1</v>
      </c>
      <c r="C7094" t="s">
        <v>80</v>
      </c>
      <c r="D7094" t="s">
        <v>106</v>
      </c>
      <c r="E7094" t="s">
        <v>169</v>
      </c>
      <c r="F7094" t="s">
        <v>20344</v>
      </c>
      <c r="G7094" t="s">
        <v>143</v>
      </c>
      <c r="H7094" t="s">
        <v>135</v>
      </c>
      <c r="I7094" t="s">
        <v>136</v>
      </c>
      <c r="J7094" t="s">
        <v>137</v>
      </c>
      <c r="K7094" t="s">
        <v>138</v>
      </c>
      <c r="L7094" t="s">
        <v>20345</v>
      </c>
      <c r="M7094" t="s">
        <v>20346</v>
      </c>
      <c r="N7094">
        <v>0.25666666599999999</v>
      </c>
      <c r="O7094">
        <v>0</v>
      </c>
      <c r="P7094">
        <v>8</v>
      </c>
      <c r="Q7094">
        <v>28</v>
      </c>
      <c r="R7094">
        <v>73</v>
      </c>
      <c r="S7094">
        <v>11</v>
      </c>
      <c r="T7094">
        <v>20</v>
      </c>
      <c r="U7094">
        <v>1</v>
      </c>
      <c r="V7094">
        <v>0</v>
      </c>
      <c r="W7094">
        <v>0</v>
      </c>
      <c r="X7094">
        <v>0.64775726173402481</v>
      </c>
      <c r="Y7094">
        <v>5.7784402554719563</v>
      </c>
      <c r="Z7094">
        <v>13.990955409971715</v>
      </c>
      <c r="AA7094">
        <v>11.432488830756125</v>
      </c>
      <c r="AB7094">
        <v>5.0170308017454959</v>
      </c>
      <c r="AC7094">
        <v>1.8581000825267722</v>
      </c>
      <c r="AD7094">
        <v>0</v>
      </c>
      <c r="AE7094">
        <v>38.724772642206091</v>
      </c>
    </row>
    <row r="7095" spans="1:31" x14ac:dyDescent="0.3">
      <c r="A7095">
        <v>2457191</v>
      </c>
      <c r="B7095">
        <v>1</v>
      </c>
      <c r="C7095" t="s">
        <v>81</v>
      </c>
      <c r="D7095" t="s">
        <v>123</v>
      </c>
      <c r="E7095" t="s">
        <v>173</v>
      </c>
      <c r="F7095" t="s">
        <v>20347</v>
      </c>
      <c r="G7095" t="s">
        <v>179</v>
      </c>
      <c r="H7095" t="s">
        <v>144</v>
      </c>
      <c r="I7095" t="s">
        <v>136</v>
      </c>
      <c r="J7095" t="s">
        <v>137</v>
      </c>
      <c r="K7095" t="s">
        <v>138</v>
      </c>
      <c r="L7095" t="s">
        <v>20348</v>
      </c>
      <c r="M7095" t="s">
        <v>20349</v>
      </c>
      <c r="N7095">
        <v>1.5866666659999999</v>
      </c>
      <c r="O7095">
        <v>0</v>
      </c>
      <c r="P7095">
        <v>1</v>
      </c>
      <c r="Q7095">
        <v>0</v>
      </c>
      <c r="R7095">
        <v>0</v>
      </c>
      <c r="S7095">
        <v>0</v>
      </c>
      <c r="T7095">
        <v>0</v>
      </c>
      <c r="U7095">
        <v>0</v>
      </c>
      <c r="V7095">
        <v>0</v>
      </c>
      <c r="W7095">
        <v>0</v>
      </c>
      <c r="X7095">
        <v>5.7100330077844291E-2</v>
      </c>
      <c r="Y7095">
        <v>0</v>
      </c>
      <c r="Z7095">
        <v>0</v>
      </c>
      <c r="AA7095">
        <v>0</v>
      </c>
      <c r="AB7095">
        <v>0</v>
      </c>
      <c r="AC7095">
        <v>0</v>
      </c>
      <c r="AD7095">
        <v>0</v>
      </c>
      <c r="AE7095">
        <v>5.7100330077844291E-2</v>
      </c>
    </row>
    <row r="7096" spans="1:31" x14ac:dyDescent="0.3">
      <c r="A7096">
        <v>2457237</v>
      </c>
      <c r="B7096">
        <v>1</v>
      </c>
      <c r="C7096" t="s">
        <v>80</v>
      </c>
      <c r="D7096" t="s">
        <v>110</v>
      </c>
      <c r="E7096" t="s">
        <v>159</v>
      </c>
      <c r="F7096" t="s">
        <v>20350</v>
      </c>
      <c r="G7096" t="s">
        <v>310</v>
      </c>
      <c r="H7096" t="s">
        <v>144</v>
      </c>
      <c r="I7096" t="s">
        <v>136</v>
      </c>
      <c r="J7096" t="s">
        <v>137</v>
      </c>
      <c r="K7096" t="s">
        <v>138</v>
      </c>
      <c r="L7096" t="s">
        <v>20351</v>
      </c>
      <c r="M7096" t="s">
        <v>20352</v>
      </c>
      <c r="N7096">
        <v>0.65722222200000002</v>
      </c>
      <c r="O7096">
        <v>0</v>
      </c>
      <c r="P7096">
        <v>1091</v>
      </c>
      <c r="Q7096">
        <v>0</v>
      </c>
      <c r="R7096">
        <v>0</v>
      </c>
      <c r="S7096">
        <v>0</v>
      </c>
      <c r="T7096">
        <v>56</v>
      </c>
      <c r="U7096">
        <v>0</v>
      </c>
      <c r="V7096">
        <v>0</v>
      </c>
      <c r="W7096">
        <v>0</v>
      </c>
      <c r="X7096">
        <v>283.00130981918915</v>
      </c>
      <c r="Y7096">
        <v>0</v>
      </c>
      <c r="Z7096">
        <v>0</v>
      </c>
      <c r="AA7096">
        <v>0</v>
      </c>
      <c r="AB7096">
        <v>34.504184067422905</v>
      </c>
      <c r="AC7096">
        <v>0</v>
      </c>
      <c r="AD7096">
        <v>0</v>
      </c>
      <c r="AE7096">
        <v>317.50549388661204</v>
      </c>
    </row>
    <row r="7097" spans="1:31" x14ac:dyDescent="0.3">
      <c r="A7097">
        <v>2457091</v>
      </c>
      <c r="B7097">
        <v>1</v>
      </c>
      <c r="C7097" t="s">
        <v>81</v>
      </c>
      <c r="D7097" t="s">
        <v>128</v>
      </c>
      <c r="E7097" t="s">
        <v>169</v>
      </c>
      <c r="F7097" t="s">
        <v>20353</v>
      </c>
      <c r="G7097" t="s">
        <v>226</v>
      </c>
      <c r="H7097" t="s">
        <v>135</v>
      </c>
      <c r="I7097" t="s">
        <v>136</v>
      </c>
      <c r="J7097" t="s">
        <v>137</v>
      </c>
      <c r="K7097" t="s">
        <v>162</v>
      </c>
      <c r="L7097" t="s">
        <v>20354</v>
      </c>
      <c r="M7097" t="s">
        <v>20355</v>
      </c>
      <c r="N7097">
        <v>0.72027777699999995</v>
      </c>
      <c r="O7097">
        <v>0</v>
      </c>
      <c r="P7097">
        <v>28</v>
      </c>
      <c r="Q7097">
        <v>0</v>
      </c>
      <c r="R7097">
        <v>0</v>
      </c>
      <c r="S7097">
        <v>0</v>
      </c>
      <c r="T7097">
        <v>6</v>
      </c>
      <c r="U7097">
        <v>0</v>
      </c>
      <c r="V7097">
        <v>0</v>
      </c>
      <c r="W7097">
        <v>0</v>
      </c>
      <c r="X7097">
        <v>3.8646451932714054</v>
      </c>
      <c r="Y7097">
        <v>0</v>
      </c>
      <c r="Z7097">
        <v>0</v>
      </c>
      <c r="AA7097">
        <v>0</v>
      </c>
      <c r="AB7097">
        <v>29.815962100087603</v>
      </c>
      <c r="AC7097">
        <v>0</v>
      </c>
      <c r="AD7097">
        <v>0</v>
      </c>
      <c r="AE7097">
        <v>33.68060729335901</v>
      </c>
    </row>
    <row r="7098" spans="1:31" x14ac:dyDescent="0.3">
      <c r="A7098">
        <v>2457111</v>
      </c>
      <c r="B7098">
        <v>1</v>
      </c>
      <c r="C7098" t="s">
        <v>80</v>
      </c>
      <c r="D7098" t="s">
        <v>86</v>
      </c>
      <c r="E7098" t="s">
        <v>173</v>
      </c>
      <c r="F7098" t="s">
        <v>20356</v>
      </c>
      <c r="G7098" t="s">
        <v>175</v>
      </c>
      <c r="H7098" t="s">
        <v>144</v>
      </c>
      <c r="I7098" t="s">
        <v>136</v>
      </c>
      <c r="J7098" t="s">
        <v>137</v>
      </c>
      <c r="K7098" t="s">
        <v>138</v>
      </c>
      <c r="L7098" t="s">
        <v>20357</v>
      </c>
      <c r="M7098" t="s">
        <v>20358</v>
      </c>
      <c r="N7098">
        <v>2.3869444440000001</v>
      </c>
      <c r="O7098">
        <v>0</v>
      </c>
      <c r="P7098">
        <v>2</v>
      </c>
      <c r="Q7098">
        <v>0</v>
      </c>
      <c r="R7098">
        <v>0</v>
      </c>
      <c r="S7098">
        <v>0</v>
      </c>
      <c r="T7098">
        <v>0</v>
      </c>
      <c r="U7098">
        <v>0</v>
      </c>
      <c r="V7098">
        <v>0</v>
      </c>
      <c r="W7098">
        <v>0</v>
      </c>
      <c r="X7098">
        <v>2.2014006982992762</v>
      </c>
      <c r="Y7098">
        <v>0</v>
      </c>
      <c r="Z7098">
        <v>0</v>
      </c>
      <c r="AA7098">
        <v>0</v>
      </c>
      <c r="AB7098">
        <v>0</v>
      </c>
      <c r="AC7098">
        <v>0</v>
      </c>
      <c r="AD7098">
        <v>0</v>
      </c>
      <c r="AE7098">
        <v>2.2014006982992762</v>
      </c>
    </row>
    <row r="7099" spans="1:31" x14ac:dyDescent="0.3">
      <c r="A7099">
        <v>2457254</v>
      </c>
      <c r="B7099">
        <v>1</v>
      </c>
      <c r="C7099" t="s">
        <v>81</v>
      </c>
      <c r="D7099" t="s">
        <v>127</v>
      </c>
      <c r="E7099" t="s">
        <v>169</v>
      </c>
      <c r="F7099" t="s">
        <v>20359</v>
      </c>
      <c r="G7099" t="s">
        <v>149</v>
      </c>
      <c r="H7099" t="s">
        <v>135</v>
      </c>
      <c r="I7099" t="s">
        <v>136</v>
      </c>
      <c r="J7099" t="s">
        <v>137</v>
      </c>
      <c r="K7099" t="s">
        <v>138</v>
      </c>
      <c r="L7099" t="s">
        <v>20360</v>
      </c>
      <c r="M7099" t="s">
        <v>20361</v>
      </c>
      <c r="N7099">
        <v>1.5166666660000001</v>
      </c>
      <c r="O7099">
        <v>0</v>
      </c>
      <c r="P7099">
        <v>18</v>
      </c>
      <c r="Q7099">
        <v>0</v>
      </c>
      <c r="R7099">
        <v>3</v>
      </c>
      <c r="S7099">
        <v>6</v>
      </c>
      <c r="T7099">
        <v>11</v>
      </c>
      <c r="U7099">
        <v>0</v>
      </c>
      <c r="V7099">
        <v>0</v>
      </c>
      <c r="W7099">
        <v>0</v>
      </c>
      <c r="X7099">
        <v>10.890726693253193</v>
      </c>
      <c r="Y7099">
        <v>0</v>
      </c>
      <c r="Z7099">
        <v>2.3271764379516675</v>
      </c>
      <c r="AA7099">
        <v>101.75530136266526</v>
      </c>
      <c r="AB7099">
        <v>56.456158519998958</v>
      </c>
      <c r="AC7099">
        <v>0</v>
      </c>
      <c r="AD7099">
        <v>0</v>
      </c>
      <c r="AE7099">
        <v>171.42936301386908</v>
      </c>
    </row>
    <row r="7100" spans="1:31" x14ac:dyDescent="0.3">
      <c r="A7100">
        <v>2457088</v>
      </c>
      <c r="B7100">
        <v>1</v>
      </c>
      <c r="C7100" t="s">
        <v>80</v>
      </c>
      <c r="D7100" t="s">
        <v>107</v>
      </c>
      <c r="E7100" t="s">
        <v>173</v>
      </c>
      <c r="F7100" t="s">
        <v>20362</v>
      </c>
      <c r="G7100" t="s">
        <v>461</v>
      </c>
      <c r="H7100" t="s">
        <v>144</v>
      </c>
      <c r="I7100" t="s">
        <v>136</v>
      </c>
      <c r="J7100" t="s">
        <v>137</v>
      </c>
      <c r="K7100" t="s">
        <v>138</v>
      </c>
      <c r="L7100" t="s">
        <v>20363</v>
      </c>
      <c r="M7100" t="s">
        <v>20364</v>
      </c>
      <c r="N7100">
        <v>5.7594444439999997</v>
      </c>
      <c r="O7100">
        <v>0</v>
      </c>
      <c r="P7100">
        <v>17</v>
      </c>
      <c r="Q7100">
        <v>0</v>
      </c>
      <c r="R7100">
        <v>0</v>
      </c>
      <c r="S7100">
        <v>0</v>
      </c>
      <c r="T7100">
        <v>1</v>
      </c>
      <c r="U7100">
        <v>0</v>
      </c>
      <c r="V7100">
        <v>0</v>
      </c>
      <c r="W7100">
        <v>0</v>
      </c>
      <c r="X7100">
        <v>19.453765793338661</v>
      </c>
      <c r="Y7100">
        <v>0</v>
      </c>
      <c r="Z7100">
        <v>0</v>
      </c>
      <c r="AA7100">
        <v>0</v>
      </c>
      <c r="AB7100">
        <v>9.8465947044604041E-2</v>
      </c>
      <c r="AC7100">
        <v>0</v>
      </c>
      <c r="AD7100">
        <v>0</v>
      </c>
      <c r="AE7100">
        <v>19.552231740383267</v>
      </c>
    </row>
    <row r="7101" spans="1:31" x14ac:dyDescent="0.3">
      <c r="A7101">
        <v>2457280</v>
      </c>
      <c r="B7101">
        <v>1</v>
      </c>
      <c r="C7101" t="s">
        <v>80</v>
      </c>
      <c r="D7101" t="s">
        <v>97</v>
      </c>
      <c r="E7101" t="s">
        <v>141</v>
      </c>
      <c r="F7101" t="s">
        <v>955</v>
      </c>
      <c r="G7101" t="s">
        <v>143</v>
      </c>
      <c r="H7101" t="s">
        <v>144</v>
      </c>
      <c r="I7101" t="s">
        <v>136</v>
      </c>
      <c r="J7101" t="s">
        <v>137</v>
      </c>
      <c r="K7101" t="s">
        <v>138</v>
      </c>
      <c r="L7101" t="s">
        <v>20365</v>
      </c>
      <c r="M7101" t="s">
        <v>20366</v>
      </c>
      <c r="N7101">
        <v>1.5113888879999999</v>
      </c>
      <c r="O7101">
        <v>0</v>
      </c>
      <c r="P7101">
        <v>97</v>
      </c>
      <c r="Q7101">
        <v>0</v>
      </c>
      <c r="R7101">
        <v>2</v>
      </c>
      <c r="S7101">
        <v>0</v>
      </c>
      <c r="T7101">
        <v>10</v>
      </c>
      <c r="U7101">
        <v>0</v>
      </c>
      <c r="V7101">
        <v>0</v>
      </c>
      <c r="W7101">
        <v>0</v>
      </c>
      <c r="X7101">
        <v>47.349686401935799</v>
      </c>
      <c r="Y7101">
        <v>0</v>
      </c>
      <c r="Z7101">
        <v>0.88368142931406568</v>
      </c>
      <c r="AA7101">
        <v>0</v>
      </c>
      <c r="AB7101">
        <v>9.7956184386279173</v>
      </c>
      <c r="AC7101">
        <v>0</v>
      </c>
      <c r="AD7101">
        <v>0</v>
      </c>
      <c r="AE7101">
        <v>58.028986269877784</v>
      </c>
    </row>
    <row r="7102" spans="1:31" x14ac:dyDescent="0.3">
      <c r="A7102">
        <v>2457211</v>
      </c>
      <c r="B7102">
        <v>1</v>
      </c>
      <c r="C7102" t="s">
        <v>81</v>
      </c>
      <c r="D7102" t="s">
        <v>115</v>
      </c>
      <c r="E7102" t="s">
        <v>147</v>
      </c>
      <c r="F7102" t="s">
        <v>20367</v>
      </c>
      <c r="G7102" t="s">
        <v>353</v>
      </c>
      <c r="H7102" t="s">
        <v>135</v>
      </c>
      <c r="I7102" t="s">
        <v>136</v>
      </c>
      <c r="J7102" t="s">
        <v>137</v>
      </c>
      <c r="K7102" t="s">
        <v>138</v>
      </c>
      <c r="L7102" t="s">
        <v>20368</v>
      </c>
      <c r="M7102" t="s">
        <v>20369</v>
      </c>
      <c r="N7102">
        <v>1.136666666</v>
      </c>
      <c r="O7102">
        <v>0</v>
      </c>
      <c r="P7102">
        <v>30</v>
      </c>
      <c r="Q7102">
        <v>0</v>
      </c>
      <c r="R7102">
        <v>1</v>
      </c>
      <c r="S7102">
        <v>0</v>
      </c>
      <c r="T7102">
        <v>1</v>
      </c>
      <c r="U7102">
        <v>0</v>
      </c>
      <c r="V7102">
        <v>0</v>
      </c>
      <c r="W7102">
        <v>0</v>
      </c>
      <c r="X7102">
        <v>2.4200285697396846</v>
      </c>
      <c r="Y7102">
        <v>0</v>
      </c>
      <c r="Z7102">
        <v>0.1194268535533138</v>
      </c>
      <c r="AA7102">
        <v>0</v>
      </c>
      <c r="AB7102">
        <v>0</v>
      </c>
      <c r="AC7102">
        <v>0</v>
      </c>
      <c r="AD7102">
        <v>0</v>
      </c>
      <c r="AE7102">
        <v>2.5394554232929982</v>
      </c>
    </row>
    <row r="7103" spans="1:31" x14ac:dyDescent="0.3">
      <c r="A7103">
        <v>2456962</v>
      </c>
      <c r="B7103">
        <v>1</v>
      </c>
      <c r="C7103" t="s">
        <v>81</v>
      </c>
      <c r="D7103" t="s">
        <v>112</v>
      </c>
      <c r="E7103" t="s">
        <v>132</v>
      </c>
      <c r="F7103" t="s">
        <v>20370</v>
      </c>
      <c r="G7103" t="s">
        <v>149</v>
      </c>
      <c r="H7103" t="s">
        <v>135</v>
      </c>
      <c r="I7103" t="s">
        <v>660</v>
      </c>
      <c r="J7103" t="s">
        <v>137</v>
      </c>
      <c r="K7103" t="s">
        <v>138</v>
      </c>
      <c r="L7103" t="s">
        <v>20371</v>
      </c>
      <c r="M7103" t="s">
        <v>20372</v>
      </c>
      <c r="N7103">
        <v>4.1666660000000003E-3</v>
      </c>
      <c r="O7103">
        <v>0</v>
      </c>
      <c r="P7103">
        <v>1022</v>
      </c>
      <c r="Q7103">
        <v>2</v>
      </c>
      <c r="R7103">
        <v>11</v>
      </c>
      <c r="S7103">
        <v>4</v>
      </c>
      <c r="T7103">
        <v>54</v>
      </c>
      <c r="U7103">
        <v>0</v>
      </c>
      <c r="V7103">
        <v>1</v>
      </c>
      <c r="W7103">
        <v>0</v>
      </c>
      <c r="X7103">
        <v>0.348209417708085</v>
      </c>
      <c r="Y7103">
        <v>8.9237031089926669E-4</v>
      </c>
      <c r="Z7103">
        <v>5.594061861301936E-3</v>
      </c>
      <c r="AA7103">
        <v>0.28694898504755018</v>
      </c>
      <c r="AB7103">
        <v>8.5883458394795512E-2</v>
      </c>
      <c r="AC7103">
        <v>0</v>
      </c>
      <c r="AD7103">
        <v>0</v>
      </c>
      <c r="AE7103">
        <v>0.72752829332263191</v>
      </c>
    </row>
    <row r="7104" spans="1:31" x14ac:dyDescent="0.3">
      <c r="A7104">
        <v>2456925</v>
      </c>
      <c r="B7104">
        <v>1</v>
      </c>
      <c r="C7104" t="s">
        <v>80</v>
      </c>
      <c r="D7104" t="s">
        <v>100</v>
      </c>
      <c r="E7104" t="s">
        <v>159</v>
      </c>
      <c r="F7104" t="s">
        <v>20373</v>
      </c>
      <c r="G7104" t="s">
        <v>161</v>
      </c>
      <c r="H7104" t="s">
        <v>144</v>
      </c>
      <c r="I7104" t="s">
        <v>136</v>
      </c>
      <c r="J7104" t="s">
        <v>137</v>
      </c>
      <c r="K7104" t="s">
        <v>162</v>
      </c>
      <c r="L7104" t="s">
        <v>20374</v>
      </c>
      <c r="M7104" t="s">
        <v>20375</v>
      </c>
      <c r="N7104">
        <v>8.2283333330000001</v>
      </c>
      <c r="O7104">
        <v>0</v>
      </c>
      <c r="P7104">
        <v>246</v>
      </c>
      <c r="Q7104">
        <v>0</v>
      </c>
      <c r="R7104">
        <v>14</v>
      </c>
      <c r="S7104">
        <v>0</v>
      </c>
      <c r="T7104">
        <v>44</v>
      </c>
      <c r="U7104">
        <v>0</v>
      </c>
      <c r="V7104">
        <v>0</v>
      </c>
      <c r="W7104">
        <v>0</v>
      </c>
      <c r="X7104">
        <v>597.19739161272321</v>
      </c>
      <c r="Y7104">
        <v>0</v>
      </c>
      <c r="Z7104">
        <v>26.4140220831252</v>
      </c>
      <c r="AA7104">
        <v>0</v>
      </c>
      <c r="AB7104">
        <v>140.13553120631983</v>
      </c>
      <c r="AC7104">
        <v>0</v>
      </c>
      <c r="AD7104">
        <v>0</v>
      </c>
      <c r="AE7104">
        <v>763.74694490216825</v>
      </c>
    </row>
    <row r="7105" spans="1:31" x14ac:dyDescent="0.3">
      <c r="A7105">
        <v>2457194</v>
      </c>
      <c r="B7105">
        <v>1</v>
      </c>
      <c r="C7105" t="s">
        <v>80</v>
      </c>
      <c r="D7105" t="s">
        <v>84</v>
      </c>
      <c r="E7105" t="s">
        <v>141</v>
      </c>
      <c r="F7105" t="s">
        <v>20376</v>
      </c>
      <c r="G7105" t="s">
        <v>200</v>
      </c>
      <c r="H7105" t="s">
        <v>144</v>
      </c>
      <c r="I7105" t="s">
        <v>136</v>
      </c>
      <c r="J7105" t="s">
        <v>137</v>
      </c>
      <c r="K7105" t="s">
        <v>138</v>
      </c>
      <c r="L7105" t="s">
        <v>20377</v>
      </c>
      <c r="M7105" t="s">
        <v>20378</v>
      </c>
      <c r="N7105">
        <v>2.4544444439999999</v>
      </c>
      <c r="O7105">
        <v>0</v>
      </c>
      <c r="P7105">
        <v>115</v>
      </c>
      <c r="Q7105">
        <v>0</v>
      </c>
      <c r="R7105">
        <v>0</v>
      </c>
      <c r="S7105">
        <v>0</v>
      </c>
      <c r="T7105">
        <v>26</v>
      </c>
      <c r="U7105">
        <v>0</v>
      </c>
      <c r="V7105">
        <v>0</v>
      </c>
      <c r="W7105">
        <v>0</v>
      </c>
      <c r="X7105">
        <v>99.836755308701584</v>
      </c>
      <c r="Y7105">
        <v>0</v>
      </c>
      <c r="Z7105">
        <v>0</v>
      </c>
      <c r="AA7105">
        <v>0</v>
      </c>
      <c r="AB7105">
        <v>300.73411729593579</v>
      </c>
      <c r="AC7105">
        <v>0</v>
      </c>
      <c r="AD7105">
        <v>0</v>
      </c>
      <c r="AE7105">
        <v>400.57087260463737</v>
      </c>
    </row>
    <row r="7106" spans="1:31" x14ac:dyDescent="0.3">
      <c r="A7106">
        <v>2456885</v>
      </c>
      <c r="B7106">
        <v>1</v>
      </c>
      <c r="C7106" t="s">
        <v>81</v>
      </c>
      <c r="D7106" t="s">
        <v>118</v>
      </c>
      <c r="E7106" t="s">
        <v>147</v>
      </c>
      <c r="F7106" t="s">
        <v>20379</v>
      </c>
      <c r="G7106" t="s">
        <v>134</v>
      </c>
      <c r="H7106" t="s">
        <v>135</v>
      </c>
      <c r="I7106" t="s">
        <v>136</v>
      </c>
      <c r="J7106" t="s">
        <v>137</v>
      </c>
      <c r="K7106" t="s">
        <v>138</v>
      </c>
      <c r="L7106" t="s">
        <v>20380</v>
      </c>
      <c r="M7106" t="s">
        <v>20381</v>
      </c>
      <c r="N7106">
        <v>2.065555555</v>
      </c>
      <c r="O7106">
        <v>2</v>
      </c>
      <c r="P7106">
        <v>4</v>
      </c>
      <c r="Q7106">
        <v>6</v>
      </c>
      <c r="R7106">
        <v>9</v>
      </c>
      <c r="S7106">
        <v>11</v>
      </c>
      <c r="T7106">
        <v>10</v>
      </c>
      <c r="U7106">
        <v>3</v>
      </c>
      <c r="V7106">
        <v>0</v>
      </c>
      <c r="W7106">
        <v>2.048369642696926</v>
      </c>
      <c r="X7106">
        <v>5.194120969259667E-2</v>
      </c>
      <c r="Y7106">
        <v>4.6736570670494251</v>
      </c>
      <c r="Z7106">
        <v>4.8103170584100354</v>
      </c>
      <c r="AA7106">
        <v>216.21201862678143</v>
      </c>
      <c r="AB7106">
        <v>52.547322660947025</v>
      </c>
      <c r="AC7106">
        <v>37.875616486803594</v>
      </c>
      <c r="AD7106">
        <v>0</v>
      </c>
      <c r="AE7106">
        <v>318.21924275238104</v>
      </c>
    </row>
    <row r="7107" spans="1:31" x14ac:dyDescent="0.3">
      <c r="A7107">
        <v>2457171</v>
      </c>
      <c r="B7107">
        <v>1</v>
      </c>
      <c r="C7107" t="s">
        <v>81</v>
      </c>
      <c r="D7107" t="s">
        <v>128</v>
      </c>
      <c r="E7107" t="s">
        <v>169</v>
      </c>
      <c r="F7107" t="s">
        <v>20382</v>
      </c>
      <c r="G7107" t="s">
        <v>149</v>
      </c>
      <c r="H7107" t="s">
        <v>135</v>
      </c>
      <c r="I7107" t="s">
        <v>136</v>
      </c>
      <c r="J7107" t="s">
        <v>137</v>
      </c>
      <c r="K7107" t="s">
        <v>138</v>
      </c>
      <c r="L7107" t="s">
        <v>20383</v>
      </c>
      <c r="M7107" t="s">
        <v>20384</v>
      </c>
      <c r="N7107">
        <v>0.134722222</v>
      </c>
      <c r="O7107">
        <v>4</v>
      </c>
      <c r="P7107">
        <v>12138</v>
      </c>
      <c r="Q7107">
        <v>13</v>
      </c>
      <c r="R7107">
        <v>157</v>
      </c>
      <c r="S7107">
        <v>23</v>
      </c>
      <c r="T7107">
        <v>998</v>
      </c>
      <c r="U7107">
        <v>10</v>
      </c>
      <c r="V7107">
        <v>1</v>
      </c>
      <c r="W7107">
        <v>0.20377324823703138</v>
      </c>
      <c r="X7107">
        <v>363.29916955592029</v>
      </c>
      <c r="Y7107">
        <v>1.4132094869046321</v>
      </c>
      <c r="Z7107">
        <v>5.9704911202133539</v>
      </c>
      <c r="AA7107">
        <v>33.002821826801743</v>
      </c>
      <c r="AB7107">
        <v>143.22289814385067</v>
      </c>
      <c r="AC7107">
        <v>141.90168981395652</v>
      </c>
      <c r="AD7107">
        <v>1.4038738105137218</v>
      </c>
      <c r="AE7107">
        <v>690.41792700639792</v>
      </c>
    </row>
    <row r="7108" spans="1:31" x14ac:dyDescent="0.3">
      <c r="A7108">
        <v>2456985</v>
      </c>
      <c r="B7108">
        <v>1</v>
      </c>
      <c r="C7108" t="s">
        <v>81</v>
      </c>
      <c r="D7108" t="s">
        <v>128</v>
      </c>
      <c r="E7108" t="s">
        <v>169</v>
      </c>
      <c r="F7108" t="s">
        <v>20385</v>
      </c>
      <c r="G7108" t="s">
        <v>226</v>
      </c>
      <c r="H7108" t="s">
        <v>135</v>
      </c>
      <c r="I7108" t="s">
        <v>136</v>
      </c>
      <c r="J7108" t="s">
        <v>137</v>
      </c>
      <c r="K7108" t="s">
        <v>162</v>
      </c>
      <c r="L7108" t="s">
        <v>20386</v>
      </c>
      <c r="M7108" t="s">
        <v>20387</v>
      </c>
      <c r="N7108">
        <v>0.49444444399999998</v>
      </c>
      <c r="O7108">
        <v>0</v>
      </c>
      <c r="P7108">
        <v>100</v>
      </c>
      <c r="Q7108">
        <v>0</v>
      </c>
      <c r="R7108">
        <v>0</v>
      </c>
      <c r="S7108">
        <v>0</v>
      </c>
      <c r="T7108">
        <v>6</v>
      </c>
      <c r="U7108">
        <v>0</v>
      </c>
      <c r="V7108">
        <v>0</v>
      </c>
      <c r="W7108">
        <v>0</v>
      </c>
      <c r="X7108">
        <v>18.95210300927894</v>
      </c>
      <c r="Y7108">
        <v>0</v>
      </c>
      <c r="Z7108">
        <v>0</v>
      </c>
      <c r="AA7108">
        <v>0</v>
      </c>
      <c r="AB7108">
        <v>7.4212220842743291</v>
      </c>
      <c r="AC7108">
        <v>0</v>
      </c>
      <c r="AD7108">
        <v>0</v>
      </c>
      <c r="AE7108">
        <v>26.373325093553269</v>
      </c>
    </row>
    <row r="7109" spans="1:31" x14ac:dyDescent="0.3">
      <c r="A7109">
        <v>2457340</v>
      </c>
      <c r="B7109">
        <v>1</v>
      </c>
      <c r="C7109" t="s">
        <v>80</v>
      </c>
      <c r="D7109" t="s">
        <v>104</v>
      </c>
      <c r="E7109" t="s">
        <v>141</v>
      </c>
      <c r="F7109" t="s">
        <v>20388</v>
      </c>
      <c r="G7109" t="s">
        <v>156</v>
      </c>
      <c r="H7109" t="s">
        <v>144</v>
      </c>
      <c r="I7109" t="s">
        <v>136</v>
      </c>
      <c r="J7109" t="s">
        <v>137</v>
      </c>
      <c r="K7109" t="s">
        <v>138</v>
      </c>
      <c r="L7109" t="s">
        <v>20389</v>
      </c>
      <c r="M7109" t="s">
        <v>20390</v>
      </c>
      <c r="N7109">
        <v>1.304166666</v>
      </c>
      <c r="O7109">
        <v>0</v>
      </c>
      <c r="P7109">
        <v>0</v>
      </c>
      <c r="Q7109">
        <v>0</v>
      </c>
      <c r="R7109">
        <v>2</v>
      </c>
      <c r="S7109">
        <v>0</v>
      </c>
      <c r="T7109">
        <v>1</v>
      </c>
      <c r="U7109">
        <v>0</v>
      </c>
      <c r="V7109">
        <v>0</v>
      </c>
      <c r="W7109">
        <v>0</v>
      </c>
      <c r="X7109">
        <v>0</v>
      </c>
      <c r="Y7109">
        <v>0</v>
      </c>
      <c r="Z7109">
        <v>2.8160693481326757</v>
      </c>
      <c r="AA7109">
        <v>0</v>
      </c>
      <c r="AB7109">
        <v>1.9633997561477493E-2</v>
      </c>
      <c r="AC7109">
        <v>0</v>
      </c>
      <c r="AD7109">
        <v>0</v>
      </c>
      <c r="AE7109">
        <v>2.8357033456941534</v>
      </c>
    </row>
    <row r="7110" spans="1:31" x14ac:dyDescent="0.3">
      <c r="A7110">
        <v>2457300</v>
      </c>
      <c r="B7110">
        <v>1</v>
      </c>
      <c r="C7110" t="s">
        <v>80</v>
      </c>
      <c r="D7110" t="s">
        <v>97</v>
      </c>
      <c r="E7110" t="s">
        <v>147</v>
      </c>
      <c r="F7110" t="s">
        <v>20391</v>
      </c>
      <c r="G7110" t="s">
        <v>134</v>
      </c>
      <c r="H7110" t="s">
        <v>135</v>
      </c>
      <c r="I7110" t="s">
        <v>136</v>
      </c>
      <c r="J7110" t="s">
        <v>137</v>
      </c>
      <c r="K7110" t="s">
        <v>138</v>
      </c>
      <c r="L7110" t="s">
        <v>20392</v>
      </c>
      <c r="M7110" t="s">
        <v>20393</v>
      </c>
      <c r="N7110">
        <v>0.95805555499999995</v>
      </c>
      <c r="O7110">
        <v>0</v>
      </c>
      <c r="P7110">
        <v>108</v>
      </c>
      <c r="Q7110">
        <v>0</v>
      </c>
      <c r="R7110">
        <v>2</v>
      </c>
      <c r="S7110">
        <v>0</v>
      </c>
      <c r="T7110">
        <v>10</v>
      </c>
      <c r="U7110">
        <v>0</v>
      </c>
      <c r="V7110">
        <v>0</v>
      </c>
      <c r="W7110">
        <v>0</v>
      </c>
      <c r="X7110">
        <v>38.171494370157184</v>
      </c>
      <c r="Y7110">
        <v>0</v>
      </c>
      <c r="Z7110">
        <v>1.6436119152806175</v>
      </c>
      <c r="AA7110">
        <v>0</v>
      </c>
      <c r="AB7110">
        <v>17.628068020408687</v>
      </c>
      <c r="AC7110">
        <v>0</v>
      </c>
      <c r="AD7110">
        <v>0</v>
      </c>
      <c r="AE7110">
        <v>57.443174305846483</v>
      </c>
    </row>
    <row r="7111" spans="1:31" x14ac:dyDescent="0.3">
      <c r="A7111">
        <v>2456879</v>
      </c>
      <c r="B7111">
        <v>1</v>
      </c>
      <c r="C7111" t="s">
        <v>81</v>
      </c>
      <c r="D7111" t="s">
        <v>117</v>
      </c>
      <c r="E7111" t="s">
        <v>141</v>
      </c>
      <c r="F7111" t="s">
        <v>20394</v>
      </c>
      <c r="G7111" t="s">
        <v>156</v>
      </c>
      <c r="H7111" t="s">
        <v>144</v>
      </c>
      <c r="I7111" t="s">
        <v>136</v>
      </c>
      <c r="J7111" t="s">
        <v>137</v>
      </c>
      <c r="K7111" t="s">
        <v>138</v>
      </c>
      <c r="L7111" t="s">
        <v>20395</v>
      </c>
      <c r="M7111" t="s">
        <v>20396</v>
      </c>
      <c r="N7111">
        <v>0.79305555500000002</v>
      </c>
      <c r="O7111">
        <v>0</v>
      </c>
      <c r="P7111">
        <v>28</v>
      </c>
      <c r="Q7111">
        <v>0</v>
      </c>
      <c r="R7111">
        <v>5</v>
      </c>
      <c r="S7111">
        <v>0</v>
      </c>
      <c r="T7111">
        <v>1</v>
      </c>
      <c r="U7111">
        <v>0</v>
      </c>
      <c r="V7111">
        <v>0</v>
      </c>
      <c r="W7111">
        <v>0</v>
      </c>
      <c r="X7111">
        <v>1.8369576876515519</v>
      </c>
      <c r="Y7111">
        <v>0</v>
      </c>
      <c r="Z7111">
        <v>2.603552531952543</v>
      </c>
      <c r="AA7111">
        <v>0</v>
      </c>
      <c r="AB7111">
        <v>0</v>
      </c>
      <c r="AC7111">
        <v>0</v>
      </c>
      <c r="AD7111">
        <v>0</v>
      </c>
      <c r="AE7111">
        <v>4.4405102196040946</v>
      </c>
    </row>
    <row r="7112" spans="1:31" x14ac:dyDescent="0.3">
      <c r="A7112">
        <v>2457257</v>
      </c>
      <c r="B7112">
        <v>1</v>
      </c>
      <c r="C7112" t="s">
        <v>80</v>
      </c>
      <c r="D7112" t="s">
        <v>87</v>
      </c>
      <c r="E7112" t="s">
        <v>173</v>
      </c>
      <c r="F7112" t="s">
        <v>20397</v>
      </c>
      <c r="G7112" t="s">
        <v>179</v>
      </c>
      <c r="H7112" t="s">
        <v>144</v>
      </c>
      <c r="I7112" t="s">
        <v>136</v>
      </c>
      <c r="J7112" t="s">
        <v>137</v>
      </c>
      <c r="K7112" t="s">
        <v>138</v>
      </c>
      <c r="L7112" t="s">
        <v>20398</v>
      </c>
      <c r="M7112" t="s">
        <v>20399</v>
      </c>
      <c r="N7112">
        <v>1.1286111109999999</v>
      </c>
      <c r="O7112">
        <v>0</v>
      </c>
      <c r="P7112">
        <v>20</v>
      </c>
      <c r="Q7112">
        <v>0</v>
      </c>
      <c r="R7112">
        <v>0</v>
      </c>
      <c r="S7112">
        <v>0</v>
      </c>
      <c r="T7112">
        <v>0</v>
      </c>
      <c r="U7112">
        <v>0</v>
      </c>
      <c r="V7112">
        <v>0</v>
      </c>
      <c r="W7112">
        <v>0</v>
      </c>
      <c r="X7112">
        <v>8.0043789497855968</v>
      </c>
      <c r="Y7112">
        <v>0</v>
      </c>
      <c r="Z7112">
        <v>0</v>
      </c>
      <c r="AA7112">
        <v>0</v>
      </c>
      <c r="AB7112">
        <v>0</v>
      </c>
      <c r="AC7112">
        <v>0</v>
      </c>
      <c r="AD7112">
        <v>0</v>
      </c>
      <c r="AE7112">
        <v>8.0043789497855968</v>
      </c>
    </row>
    <row r="7113" spans="1:31" x14ac:dyDescent="0.3">
      <c r="A7113">
        <v>2457363</v>
      </c>
      <c r="B7113">
        <v>1</v>
      </c>
      <c r="C7113" t="s">
        <v>80</v>
      </c>
      <c r="D7113" t="s">
        <v>82</v>
      </c>
      <c r="E7113" t="s">
        <v>173</v>
      </c>
      <c r="F7113" t="s">
        <v>20400</v>
      </c>
      <c r="G7113" t="s">
        <v>175</v>
      </c>
      <c r="H7113" t="s">
        <v>144</v>
      </c>
      <c r="I7113" t="s">
        <v>136</v>
      </c>
      <c r="J7113" t="s">
        <v>137</v>
      </c>
      <c r="K7113" t="s">
        <v>138</v>
      </c>
      <c r="L7113" t="s">
        <v>20401</v>
      </c>
      <c r="M7113" t="s">
        <v>20402</v>
      </c>
      <c r="N7113">
        <v>2.6958333329999999</v>
      </c>
      <c r="O7113">
        <v>0</v>
      </c>
      <c r="P7113">
        <v>4</v>
      </c>
      <c r="Q7113">
        <v>0</v>
      </c>
      <c r="R7113">
        <v>0</v>
      </c>
      <c r="S7113">
        <v>0</v>
      </c>
      <c r="T7113">
        <v>2</v>
      </c>
      <c r="U7113">
        <v>0</v>
      </c>
      <c r="V7113">
        <v>0</v>
      </c>
      <c r="W7113">
        <v>0</v>
      </c>
      <c r="X7113">
        <v>2.995871258951206</v>
      </c>
      <c r="Y7113">
        <v>0</v>
      </c>
      <c r="Z7113">
        <v>0</v>
      </c>
      <c r="AA7113">
        <v>0</v>
      </c>
      <c r="AB7113">
        <v>4.4978726869203305</v>
      </c>
      <c r="AC7113">
        <v>0</v>
      </c>
      <c r="AD7113">
        <v>0</v>
      </c>
      <c r="AE7113">
        <v>7.493743945871536</v>
      </c>
    </row>
    <row r="7114" spans="1:31" x14ac:dyDescent="0.3">
      <c r="A7114">
        <v>2457114</v>
      </c>
      <c r="B7114">
        <v>1</v>
      </c>
      <c r="C7114" t="s">
        <v>80</v>
      </c>
      <c r="D7114" t="s">
        <v>104</v>
      </c>
      <c r="E7114" t="s">
        <v>141</v>
      </c>
      <c r="F7114" t="s">
        <v>20403</v>
      </c>
      <c r="G7114" t="s">
        <v>366</v>
      </c>
      <c r="H7114" t="s">
        <v>144</v>
      </c>
      <c r="I7114" t="s">
        <v>136</v>
      </c>
      <c r="J7114" t="s">
        <v>137</v>
      </c>
      <c r="K7114" t="s">
        <v>138</v>
      </c>
      <c r="L7114" t="s">
        <v>20404</v>
      </c>
      <c r="M7114" t="s">
        <v>20405</v>
      </c>
      <c r="N7114">
        <v>5.0055555549999999</v>
      </c>
      <c r="O7114">
        <v>0</v>
      </c>
      <c r="P7114">
        <v>14</v>
      </c>
      <c r="Q7114">
        <v>0</v>
      </c>
      <c r="R7114">
        <v>0</v>
      </c>
      <c r="S7114">
        <v>0</v>
      </c>
      <c r="T7114">
        <v>0</v>
      </c>
      <c r="U7114">
        <v>0</v>
      </c>
      <c r="V7114">
        <v>0</v>
      </c>
      <c r="W7114">
        <v>0</v>
      </c>
      <c r="X7114">
        <v>35.906557357568509</v>
      </c>
      <c r="Y7114">
        <v>0</v>
      </c>
      <c r="Z7114">
        <v>0</v>
      </c>
      <c r="AA7114">
        <v>0</v>
      </c>
      <c r="AB7114">
        <v>0</v>
      </c>
      <c r="AC7114">
        <v>0</v>
      </c>
      <c r="AD7114">
        <v>0</v>
      </c>
      <c r="AE7114">
        <v>35.906557357568509</v>
      </c>
    </row>
    <row r="7115" spans="1:31" x14ac:dyDescent="0.3">
      <c r="A7115">
        <v>2456822</v>
      </c>
      <c r="B7115">
        <v>1</v>
      </c>
      <c r="C7115" t="s">
        <v>80</v>
      </c>
      <c r="D7115" t="s">
        <v>95</v>
      </c>
      <c r="E7115" t="s">
        <v>141</v>
      </c>
      <c r="F7115" t="s">
        <v>20406</v>
      </c>
      <c r="G7115" t="s">
        <v>143</v>
      </c>
      <c r="H7115" t="s">
        <v>144</v>
      </c>
      <c r="I7115" t="s">
        <v>136</v>
      </c>
      <c r="J7115" t="s">
        <v>137</v>
      </c>
      <c r="K7115" t="s">
        <v>138</v>
      </c>
      <c r="L7115" t="s">
        <v>20407</v>
      </c>
      <c r="M7115" t="s">
        <v>20408</v>
      </c>
      <c r="N7115">
        <v>0.63749999999999996</v>
      </c>
      <c r="O7115">
        <v>0</v>
      </c>
      <c r="P7115">
        <v>97</v>
      </c>
      <c r="Q7115">
        <v>0</v>
      </c>
      <c r="R7115">
        <v>0</v>
      </c>
      <c r="S7115">
        <v>0</v>
      </c>
      <c r="T7115">
        <v>6</v>
      </c>
      <c r="U7115">
        <v>0</v>
      </c>
      <c r="V7115">
        <v>0</v>
      </c>
      <c r="W7115">
        <v>0</v>
      </c>
      <c r="X7115">
        <v>12.71101394093518</v>
      </c>
      <c r="Y7115">
        <v>0</v>
      </c>
      <c r="Z7115">
        <v>0</v>
      </c>
      <c r="AA7115">
        <v>0</v>
      </c>
      <c r="AB7115">
        <v>3.8245379396232511</v>
      </c>
      <c r="AC7115">
        <v>0</v>
      </c>
      <c r="AD7115">
        <v>0</v>
      </c>
      <c r="AE7115">
        <v>16.53555188055843</v>
      </c>
    </row>
    <row r="7116" spans="1:31" x14ac:dyDescent="0.3">
      <c r="A7116">
        <v>2456934</v>
      </c>
      <c r="B7116">
        <v>1</v>
      </c>
      <c r="C7116" t="s">
        <v>80</v>
      </c>
      <c r="D7116" t="s">
        <v>103</v>
      </c>
      <c r="E7116" t="s">
        <v>159</v>
      </c>
      <c r="F7116" t="s">
        <v>20409</v>
      </c>
      <c r="G7116" t="s">
        <v>8644</v>
      </c>
      <c r="H7116" t="s">
        <v>144</v>
      </c>
      <c r="I7116" t="s">
        <v>136</v>
      </c>
      <c r="J7116" t="s">
        <v>137</v>
      </c>
      <c r="K7116" t="s">
        <v>138</v>
      </c>
      <c r="L7116" t="s">
        <v>20410</v>
      </c>
      <c r="M7116" t="s">
        <v>20411</v>
      </c>
      <c r="N7116">
        <v>3.0794444439999999</v>
      </c>
      <c r="O7116">
        <v>0</v>
      </c>
      <c r="P7116">
        <v>85</v>
      </c>
      <c r="Q7116">
        <v>0</v>
      </c>
      <c r="R7116">
        <v>3</v>
      </c>
      <c r="S7116">
        <v>0</v>
      </c>
      <c r="T7116">
        <v>19</v>
      </c>
      <c r="U7116">
        <v>0</v>
      </c>
      <c r="V7116">
        <v>0</v>
      </c>
      <c r="W7116">
        <v>0</v>
      </c>
      <c r="X7116">
        <v>74.469761913072091</v>
      </c>
      <c r="Y7116">
        <v>0</v>
      </c>
      <c r="Z7116">
        <v>0.24760051128820071</v>
      </c>
      <c r="AA7116">
        <v>0</v>
      </c>
      <c r="AB7116">
        <v>14.297103831063568</v>
      </c>
      <c r="AC7116">
        <v>0</v>
      </c>
      <c r="AD7116">
        <v>0</v>
      </c>
      <c r="AE7116">
        <v>89.014466255423855</v>
      </c>
    </row>
    <row r="7117" spans="1:31" x14ac:dyDescent="0.3">
      <c r="A7117">
        <v>2457243</v>
      </c>
      <c r="B7117">
        <v>1</v>
      </c>
      <c r="C7117" t="s">
        <v>81</v>
      </c>
      <c r="D7117" t="s">
        <v>119</v>
      </c>
      <c r="E7117" t="s">
        <v>141</v>
      </c>
      <c r="F7117" t="s">
        <v>20412</v>
      </c>
      <c r="G7117" t="s">
        <v>156</v>
      </c>
      <c r="H7117" t="s">
        <v>144</v>
      </c>
      <c r="I7117" t="s">
        <v>136</v>
      </c>
      <c r="J7117" t="s">
        <v>137</v>
      </c>
      <c r="K7117" t="s">
        <v>138</v>
      </c>
      <c r="L7117" t="s">
        <v>20413</v>
      </c>
      <c r="M7117" t="s">
        <v>20414</v>
      </c>
      <c r="N7117">
        <v>0.70694444400000001</v>
      </c>
      <c r="O7117">
        <v>0</v>
      </c>
      <c r="P7117">
        <v>24</v>
      </c>
      <c r="Q7117">
        <v>0</v>
      </c>
      <c r="R7117">
        <v>1</v>
      </c>
      <c r="S7117">
        <v>0</v>
      </c>
      <c r="T7117">
        <v>0</v>
      </c>
      <c r="U7117">
        <v>0</v>
      </c>
      <c r="V7117">
        <v>0</v>
      </c>
      <c r="W7117">
        <v>0</v>
      </c>
      <c r="X7117">
        <v>1.1450863485815552</v>
      </c>
      <c r="Y7117">
        <v>0</v>
      </c>
      <c r="Z7117">
        <v>0</v>
      </c>
      <c r="AA7117">
        <v>0</v>
      </c>
      <c r="AB7117">
        <v>0</v>
      </c>
      <c r="AC7117">
        <v>0</v>
      </c>
      <c r="AD7117">
        <v>0</v>
      </c>
      <c r="AE7117">
        <v>1.1450863485815552</v>
      </c>
    </row>
    <row r="7118" spans="1:31" x14ac:dyDescent="0.3">
      <c r="A7118">
        <v>2456911</v>
      </c>
      <c r="B7118">
        <v>1</v>
      </c>
      <c r="C7118" t="s">
        <v>80</v>
      </c>
      <c r="D7118" t="s">
        <v>100</v>
      </c>
      <c r="E7118" t="s">
        <v>159</v>
      </c>
      <c r="F7118" t="s">
        <v>20415</v>
      </c>
      <c r="G7118" t="s">
        <v>161</v>
      </c>
      <c r="H7118" t="s">
        <v>144</v>
      </c>
      <c r="I7118" t="s">
        <v>136</v>
      </c>
      <c r="J7118" t="s">
        <v>137</v>
      </c>
      <c r="K7118" t="s">
        <v>162</v>
      </c>
      <c r="L7118" t="s">
        <v>20416</v>
      </c>
      <c r="M7118" t="s">
        <v>20417</v>
      </c>
      <c r="N7118">
        <v>8.5433333329999996</v>
      </c>
      <c r="O7118">
        <v>0</v>
      </c>
      <c r="P7118">
        <v>69</v>
      </c>
      <c r="Q7118">
        <v>0</v>
      </c>
      <c r="R7118">
        <v>14</v>
      </c>
      <c r="S7118">
        <v>0</v>
      </c>
      <c r="T7118">
        <v>27</v>
      </c>
      <c r="U7118">
        <v>0</v>
      </c>
      <c r="V7118">
        <v>0</v>
      </c>
      <c r="W7118">
        <v>0</v>
      </c>
      <c r="X7118">
        <v>160.28401426319496</v>
      </c>
      <c r="Y7118">
        <v>0</v>
      </c>
      <c r="Z7118">
        <v>44.547090084005269</v>
      </c>
      <c r="AA7118">
        <v>0</v>
      </c>
      <c r="AB7118">
        <v>150.31278418628997</v>
      </c>
      <c r="AC7118">
        <v>0</v>
      </c>
      <c r="AD7118">
        <v>0</v>
      </c>
      <c r="AE7118">
        <v>355.14388853349021</v>
      </c>
    </row>
    <row r="7119" spans="1:31" x14ac:dyDescent="0.3">
      <c r="A7119">
        <v>2457283</v>
      </c>
      <c r="B7119">
        <v>1</v>
      </c>
      <c r="C7119" t="s">
        <v>80</v>
      </c>
      <c r="D7119" t="s">
        <v>87</v>
      </c>
      <c r="E7119" t="s">
        <v>159</v>
      </c>
      <c r="F7119" t="s">
        <v>20418</v>
      </c>
      <c r="G7119" t="s">
        <v>143</v>
      </c>
      <c r="H7119" t="s">
        <v>144</v>
      </c>
      <c r="I7119" t="s">
        <v>136</v>
      </c>
      <c r="J7119" t="s">
        <v>137</v>
      </c>
      <c r="K7119" t="s">
        <v>138</v>
      </c>
      <c r="L7119" t="s">
        <v>20419</v>
      </c>
      <c r="M7119" t="s">
        <v>20420</v>
      </c>
      <c r="N7119">
        <v>0.57944444399999995</v>
      </c>
      <c r="O7119">
        <v>0</v>
      </c>
      <c r="P7119">
        <v>152</v>
      </c>
      <c r="Q7119">
        <v>0</v>
      </c>
      <c r="R7119">
        <v>0</v>
      </c>
      <c r="S7119">
        <v>0</v>
      </c>
      <c r="T7119">
        <v>0</v>
      </c>
      <c r="U7119">
        <v>0</v>
      </c>
      <c r="V7119">
        <v>0</v>
      </c>
      <c r="W7119">
        <v>0</v>
      </c>
      <c r="X7119">
        <v>26.025907537933509</v>
      </c>
      <c r="Y7119">
        <v>0</v>
      </c>
      <c r="Z7119">
        <v>0</v>
      </c>
      <c r="AA7119">
        <v>0</v>
      </c>
      <c r="AB7119">
        <v>0</v>
      </c>
      <c r="AC7119">
        <v>0</v>
      </c>
      <c r="AD7119">
        <v>0</v>
      </c>
      <c r="AE7119">
        <v>26.025907537933509</v>
      </c>
    </row>
    <row r="7120" spans="1:31" x14ac:dyDescent="0.3">
      <c r="A7120">
        <v>2456997</v>
      </c>
      <c r="B7120">
        <v>1</v>
      </c>
      <c r="C7120" t="s">
        <v>80</v>
      </c>
      <c r="D7120" t="s">
        <v>105</v>
      </c>
      <c r="E7120" t="s">
        <v>141</v>
      </c>
      <c r="F7120" t="s">
        <v>20421</v>
      </c>
      <c r="G7120" t="s">
        <v>143</v>
      </c>
      <c r="H7120" t="s">
        <v>144</v>
      </c>
      <c r="I7120" t="s">
        <v>136</v>
      </c>
      <c r="J7120" t="s">
        <v>137</v>
      </c>
      <c r="K7120" t="s">
        <v>138</v>
      </c>
      <c r="L7120" t="s">
        <v>20422</v>
      </c>
      <c r="M7120" t="s">
        <v>20423</v>
      </c>
      <c r="N7120">
        <v>0.88472222199999995</v>
      </c>
      <c r="O7120">
        <v>0</v>
      </c>
      <c r="P7120">
        <v>22</v>
      </c>
      <c r="Q7120">
        <v>0</v>
      </c>
      <c r="R7120">
        <v>11</v>
      </c>
      <c r="S7120">
        <v>0</v>
      </c>
      <c r="T7120">
        <v>4</v>
      </c>
      <c r="U7120">
        <v>0</v>
      </c>
      <c r="V7120">
        <v>0</v>
      </c>
      <c r="W7120">
        <v>0</v>
      </c>
      <c r="X7120">
        <v>4.7774681583816694</v>
      </c>
      <c r="Y7120">
        <v>0</v>
      </c>
      <c r="Z7120">
        <v>0.52857253943339999</v>
      </c>
      <c r="AA7120">
        <v>0</v>
      </c>
      <c r="AB7120">
        <v>2.6727126393773508</v>
      </c>
      <c r="AC7120">
        <v>0</v>
      </c>
      <c r="AD7120">
        <v>0</v>
      </c>
      <c r="AE7120">
        <v>7.97875333719242</v>
      </c>
    </row>
    <row r="7121" spans="1:31" x14ac:dyDescent="0.3">
      <c r="A7121">
        <v>2457137</v>
      </c>
      <c r="B7121">
        <v>1</v>
      </c>
      <c r="C7121" t="s">
        <v>80</v>
      </c>
      <c r="D7121" t="s">
        <v>94</v>
      </c>
      <c r="E7121" t="s">
        <v>169</v>
      </c>
      <c r="F7121" t="s">
        <v>5444</v>
      </c>
      <c r="G7121" t="s">
        <v>149</v>
      </c>
      <c r="H7121" t="s">
        <v>135</v>
      </c>
      <c r="I7121" t="s">
        <v>136</v>
      </c>
      <c r="J7121" t="s">
        <v>137</v>
      </c>
      <c r="K7121" t="s">
        <v>138</v>
      </c>
      <c r="L7121" t="s">
        <v>20424</v>
      </c>
      <c r="M7121" t="s">
        <v>20425</v>
      </c>
      <c r="N7121">
        <v>0.16888888799999999</v>
      </c>
      <c r="O7121">
        <v>0</v>
      </c>
      <c r="P7121">
        <v>810</v>
      </c>
      <c r="Q7121">
        <v>0</v>
      </c>
      <c r="R7121">
        <v>58</v>
      </c>
      <c r="S7121">
        <v>1</v>
      </c>
      <c r="T7121">
        <v>150</v>
      </c>
      <c r="U7121">
        <v>2</v>
      </c>
      <c r="V7121">
        <v>1</v>
      </c>
      <c r="W7121">
        <v>0</v>
      </c>
      <c r="X7121">
        <v>27.036416807337066</v>
      </c>
      <c r="Y7121">
        <v>0</v>
      </c>
      <c r="Z7121">
        <v>3.5274196592200009</v>
      </c>
      <c r="AA7121">
        <v>0.46851540781479828</v>
      </c>
      <c r="AB7121">
        <v>15.122955384312498</v>
      </c>
      <c r="AC7121">
        <v>0.78396476965654616</v>
      </c>
      <c r="AD7121">
        <v>0.17549353967482115</v>
      </c>
      <c r="AE7121">
        <v>47.114765568015727</v>
      </c>
    </row>
    <row r="7122" spans="1:31" x14ac:dyDescent="0.3">
      <c r="A7122">
        <v>2457346</v>
      </c>
      <c r="B7122">
        <v>1</v>
      </c>
      <c r="C7122" t="s">
        <v>80</v>
      </c>
      <c r="D7122" t="s">
        <v>88</v>
      </c>
      <c r="E7122" t="s">
        <v>284</v>
      </c>
      <c r="F7122" t="s">
        <v>20426</v>
      </c>
      <c r="G7122" t="s">
        <v>149</v>
      </c>
      <c r="H7122" t="s">
        <v>135</v>
      </c>
      <c r="I7122" t="s">
        <v>136</v>
      </c>
      <c r="J7122" t="s">
        <v>137</v>
      </c>
      <c r="K7122" t="s">
        <v>138</v>
      </c>
      <c r="L7122" t="s">
        <v>20427</v>
      </c>
      <c r="M7122" t="s">
        <v>20428</v>
      </c>
      <c r="N7122">
        <v>5.8611111E-2</v>
      </c>
      <c r="O7122">
        <v>1</v>
      </c>
      <c r="P7122">
        <v>147</v>
      </c>
      <c r="Q7122">
        <v>0</v>
      </c>
      <c r="R7122">
        <v>0</v>
      </c>
      <c r="S7122">
        <v>2</v>
      </c>
      <c r="T7122">
        <v>1</v>
      </c>
      <c r="U7122">
        <v>0</v>
      </c>
      <c r="V7122">
        <v>0</v>
      </c>
      <c r="W7122">
        <v>2.0042962879927503E-2</v>
      </c>
      <c r="X7122">
        <v>4.3642184523377203</v>
      </c>
      <c r="Y7122">
        <v>0</v>
      </c>
      <c r="Z7122">
        <v>0</v>
      </c>
      <c r="AA7122">
        <v>10.159786923631579</v>
      </c>
      <c r="AB7122">
        <v>3.684057564449409E-2</v>
      </c>
      <c r="AC7122">
        <v>0</v>
      </c>
      <c r="AD7122">
        <v>0</v>
      </c>
      <c r="AE7122">
        <v>14.58088891449372</v>
      </c>
    </row>
    <row r="7123" spans="1:31" x14ac:dyDescent="0.3">
      <c r="A7123">
        <v>2457180</v>
      </c>
      <c r="B7123">
        <v>1</v>
      </c>
      <c r="C7123" t="s">
        <v>80</v>
      </c>
      <c r="D7123" t="s">
        <v>110</v>
      </c>
      <c r="E7123" t="s">
        <v>141</v>
      </c>
      <c r="F7123" t="s">
        <v>12988</v>
      </c>
      <c r="G7123" t="s">
        <v>156</v>
      </c>
      <c r="H7123" t="s">
        <v>144</v>
      </c>
      <c r="I7123" t="s">
        <v>136</v>
      </c>
      <c r="J7123" t="s">
        <v>137</v>
      </c>
      <c r="K7123" t="s">
        <v>138</v>
      </c>
      <c r="L7123" t="s">
        <v>20429</v>
      </c>
      <c r="M7123" t="s">
        <v>20430</v>
      </c>
      <c r="N7123">
        <v>2.0530555549999998</v>
      </c>
      <c r="O7123">
        <v>0</v>
      </c>
      <c r="P7123">
        <v>177</v>
      </c>
      <c r="Q7123">
        <v>0</v>
      </c>
      <c r="R7123">
        <v>0</v>
      </c>
      <c r="S7123">
        <v>0</v>
      </c>
      <c r="T7123">
        <v>9</v>
      </c>
      <c r="U7123">
        <v>0</v>
      </c>
      <c r="V7123">
        <v>0</v>
      </c>
      <c r="W7123">
        <v>0</v>
      </c>
      <c r="X7123">
        <v>129.03557678571636</v>
      </c>
      <c r="Y7123">
        <v>0</v>
      </c>
      <c r="Z7123">
        <v>0</v>
      </c>
      <c r="AA7123">
        <v>0</v>
      </c>
      <c r="AB7123">
        <v>36.147305562613674</v>
      </c>
      <c r="AC7123">
        <v>0</v>
      </c>
      <c r="AD7123">
        <v>0</v>
      </c>
      <c r="AE7123">
        <v>165.18288234833003</v>
      </c>
    </row>
    <row r="7124" spans="1:31" x14ac:dyDescent="0.3">
      <c r="A7124">
        <v>2457223</v>
      </c>
      <c r="B7124">
        <v>1</v>
      </c>
      <c r="C7124" t="s">
        <v>81</v>
      </c>
      <c r="D7124" t="s">
        <v>122</v>
      </c>
      <c r="E7124" t="s">
        <v>169</v>
      </c>
      <c r="F7124" t="s">
        <v>20431</v>
      </c>
      <c r="G7124" t="s">
        <v>381</v>
      </c>
      <c r="H7124" t="s">
        <v>135</v>
      </c>
      <c r="I7124" t="s">
        <v>136</v>
      </c>
      <c r="J7124" t="s">
        <v>137</v>
      </c>
      <c r="K7124" t="s">
        <v>162</v>
      </c>
      <c r="L7124" t="s">
        <v>20432</v>
      </c>
      <c r="M7124" t="s">
        <v>20433</v>
      </c>
      <c r="N7124">
        <v>0.38250000000000001</v>
      </c>
      <c r="O7124">
        <v>0</v>
      </c>
      <c r="P7124">
        <v>6354</v>
      </c>
      <c r="Q7124">
        <v>0</v>
      </c>
      <c r="R7124">
        <v>0</v>
      </c>
      <c r="S7124">
        <v>3</v>
      </c>
      <c r="T7124">
        <v>1653</v>
      </c>
      <c r="U7124">
        <v>0</v>
      </c>
      <c r="V7124">
        <v>0</v>
      </c>
      <c r="W7124">
        <v>0</v>
      </c>
      <c r="X7124">
        <v>595.96522254579168</v>
      </c>
      <c r="Y7124">
        <v>0</v>
      </c>
      <c r="Z7124">
        <v>0</v>
      </c>
      <c r="AA7124">
        <v>13.042188505354133</v>
      </c>
      <c r="AB7124">
        <v>543.9865546104146</v>
      </c>
      <c r="AC7124">
        <v>0</v>
      </c>
      <c r="AD7124">
        <v>0</v>
      </c>
      <c r="AE7124">
        <v>1152.9939656615604</v>
      </c>
    </row>
    <row r="7125" spans="1:31" x14ac:dyDescent="0.3">
      <c r="A7125">
        <v>2457011</v>
      </c>
      <c r="B7125">
        <v>1</v>
      </c>
      <c r="C7125" t="s">
        <v>81</v>
      </c>
      <c r="D7125" t="s">
        <v>127</v>
      </c>
      <c r="E7125" t="s">
        <v>159</v>
      </c>
      <c r="F7125" t="s">
        <v>1561</v>
      </c>
      <c r="G7125" t="s">
        <v>725</v>
      </c>
      <c r="H7125" t="s">
        <v>144</v>
      </c>
      <c r="I7125" t="s">
        <v>136</v>
      </c>
      <c r="J7125" t="s">
        <v>137</v>
      </c>
      <c r="K7125" t="s">
        <v>138</v>
      </c>
      <c r="L7125" t="s">
        <v>20434</v>
      </c>
      <c r="M7125" t="s">
        <v>20435</v>
      </c>
      <c r="N7125">
        <v>5.6672222220000004</v>
      </c>
      <c r="O7125">
        <v>0</v>
      </c>
      <c r="P7125">
        <v>76</v>
      </c>
      <c r="Q7125">
        <v>0</v>
      </c>
      <c r="R7125">
        <v>23</v>
      </c>
      <c r="S7125">
        <v>0</v>
      </c>
      <c r="T7125">
        <v>13</v>
      </c>
      <c r="U7125">
        <v>0</v>
      </c>
      <c r="V7125">
        <v>1</v>
      </c>
      <c r="W7125">
        <v>0</v>
      </c>
      <c r="X7125">
        <v>88.765613271334445</v>
      </c>
      <c r="Y7125">
        <v>0</v>
      </c>
      <c r="Z7125">
        <v>57.47981951143025</v>
      </c>
      <c r="AA7125">
        <v>0</v>
      </c>
      <c r="AB7125">
        <v>41.732897120976332</v>
      </c>
      <c r="AC7125">
        <v>0</v>
      </c>
      <c r="AD7125">
        <v>9.3426458373830066</v>
      </c>
      <c r="AE7125">
        <v>197.32097574112402</v>
      </c>
    </row>
    <row r="7126" spans="1:31" x14ac:dyDescent="0.3">
      <c r="A7126">
        <v>2457309</v>
      </c>
      <c r="B7126">
        <v>1</v>
      </c>
      <c r="C7126" t="s">
        <v>81</v>
      </c>
      <c r="D7126" t="s">
        <v>119</v>
      </c>
      <c r="E7126" t="s">
        <v>147</v>
      </c>
      <c r="F7126" t="s">
        <v>20436</v>
      </c>
      <c r="G7126" t="s">
        <v>134</v>
      </c>
      <c r="H7126" t="s">
        <v>135</v>
      </c>
      <c r="I7126" t="s">
        <v>136</v>
      </c>
      <c r="J7126" t="s">
        <v>137</v>
      </c>
      <c r="K7126" t="s">
        <v>138</v>
      </c>
      <c r="L7126" t="s">
        <v>20437</v>
      </c>
      <c r="M7126" t="s">
        <v>20438</v>
      </c>
      <c r="N7126">
        <v>1.4202777769999999</v>
      </c>
      <c r="O7126">
        <v>0</v>
      </c>
      <c r="P7126">
        <v>357</v>
      </c>
      <c r="Q7126">
        <v>1</v>
      </c>
      <c r="R7126">
        <v>8</v>
      </c>
      <c r="S7126">
        <v>0</v>
      </c>
      <c r="T7126">
        <v>13</v>
      </c>
      <c r="U7126">
        <v>0</v>
      </c>
      <c r="V7126">
        <v>0</v>
      </c>
      <c r="W7126">
        <v>0</v>
      </c>
      <c r="X7126">
        <v>76.148584827424045</v>
      </c>
      <c r="Y7126">
        <v>0.53736426327648568</v>
      </c>
      <c r="Z7126">
        <v>1.9182248809384626</v>
      </c>
      <c r="AA7126">
        <v>0</v>
      </c>
      <c r="AB7126">
        <v>7.2811371219013727</v>
      </c>
      <c r="AC7126">
        <v>0</v>
      </c>
      <c r="AD7126">
        <v>0</v>
      </c>
      <c r="AE7126">
        <v>85.885311093540366</v>
      </c>
    </row>
    <row r="7127" spans="1:31" x14ac:dyDescent="0.3">
      <c r="A7127">
        <v>2457100</v>
      </c>
      <c r="B7127">
        <v>1</v>
      </c>
      <c r="C7127" t="s">
        <v>80</v>
      </c>
      <c r="D7127" t="s">
        <v>104</v>
      </c>
      <c r="E7127" t="s">
        <v>147</v>
      </c>
      <c r="F7127" t="s">
        <v>20439</v>
      </c>
      <c r="G7127" t="s">
        <v>226</v>
      </c>
      <c r="H7127" t="s">
        <v>135</v>
      </c>
      <c r="I7127" t="s">
        <v>136</v>
      </c>
      <c r="J7127" t="s">
        <v>137</v>
      </c>
      <c r="K7127" t="s">
        <v>162</v>
      </c>
      <c r="L7127" t="s">
        <v>20440</v>
      </c>
      <c r="M7127" t="s">
        <v>20441</v>
      </c>
      <c r="N7127">
        <v>1.8474999999999999</v>
      </c>
      <c r="O7127">
        <v>0</v>
      </c>
      <c r="P7127">
        <v>354</v>
      </c>
      <c r="Q7127">
        <v>0</v>
      </c>
      <c r="R7127">
        <v>1</v>
      </c>
      <c r="S7127">
        <v>0</v>
      </c>
      <c r="T7127">
        <v>47</v>
      </c>
      <c r="U7127">
        <v>0</v>
      </c>
      <c r="V7127">
        <v>0</v>
      </c>
      <c r="W7127">
        <v>0</v>
      </c>
      <c r="X7127">
        <v>143.1573346750516</v>
      </c>
      <c r="Y7127">
        <v>0</v>
      </c>
      <c r="Z7127">
        <v>0.26124790335089865</v>
      </c>
      <c r="AA7127">
        <v>0</v>
      </c>
      <c r="AB7127">
        <v>125.04916711317833</v>
      </c>
      <c r="AC7127">
        <v>0</v>
      </c>
      <c r="AD7127">
        <v>0</v>
      </c>
      <c r="AE7127">
        <v>268.46774969158082</v>
      </c>
    </row>
    <row r="7128" spans="1:31" x14ac:dyDescent="0.3">
      <c r="A7128">
        <v>2456954</v>
      </c>
      <c r="B7128">
        <v>1</v>
      </c>
      <c r="C7128" t="s">
        <v>81</v>
      </c>
      <c r="D7128" t="s">
        <v>128</v>
      </c>
      <c r="E7128" t="s">
        <v>147</v>
      </c>
      <c r="F7128" t="s">
        <v>20442</v>
      </c>
      <c r="G7128" t="s">
        <v>381</v>
      </c>
      <c r="H7128" t="s">
        <v>135</v>
      </c>
      <c r="I7128" t="s">
        <v>136</v>
      </c>
      <c r="J7128" t="s">
        <v>137</v>
      </c>
      <c r="K7128" t="s">
        <v>162</v>
      </c>
      <c r="L7128" t="s">
        <v>20443</v>
      </c>
      <c r="M7128" t="s">
        <v>20444</v>
      </c>
      <c r="N7128">
        <v>0.207777777</v>
      </c>
      <c r="O7128">
        <v>0</v>
      </c>
      <c r="P7128">
        <v>576</v>
      </c>
      <c r="Q7128">
        <v>0</v>
      </c>
      <c r="R7128">
        <v>0</v>
      </c>
      <c r="S7128">
        <v>0</v>
      </c>
      <c r="T7128">
        <v>26</v>
      </c>
      <c r="U7128">
        <v>0</v>
      </c>
      <c r="V7128">
        <v>0</v>
      </c>
      <c r="W7128">
        <v>0</v>
      </c>
      <c r="X7128">
        <v>26.865613095703512</v>
      </c>
      <c r="Y7128">
        <v>0</v>
      </c>
      <c r="Z7128">
        <v>0</v>
      </c>
      <c r="AA7128">
        <v>0</v>
      </c>
      <c r="AB7128">
        <v>4.0126137942332933</v>
      </c>
      <c r="AC7128">
        <v>0</v>
      </c>
      <c r="AD7128">
        <v>0</v>
      </c>
      <c r="AE7128">
        <v>30.878226889936805</v>
      </c>
    </row>
    <row r="7129" spans="1:31" x14ac:dyDescent="0.3">
      <c r="A7129">
        <v>2457031</v>
      </c>
      <c r="B7129">
        <v>1</v>
      </c>
      <c r="C7129" t="s">
        <v>81</v>
      </c>
      <c r="D7129" t="s">
        <v>128</v>
      </c>
      <c r="E7129" t="s">
        <v>173</v>
      </c>
      <c r="F7129" t="s">
        <v>20445</v>
      </c>
      <c r="G7129" t="s">
        <v>461</v>
      </c>
      <c r="H7129" t="s">
        <v>144</v>
      </c>
      <c r="I7129" t="s">
        <v>136</v>
      </c>
      <c r="J7129" t="s">
        <v>137</v>
      </c>
      <c r="K7129" t="s">
        <v>138</v>
      </c>
      <c r="L7129" t="s">
        <v>20446</v>
      </c>
      <c r="M7129" t="s">
        <v>20447</v>
      </c>
      <c r="N7129">
        <v>7.153611111</v>
      </c>
      <c r="O7129">
        <v>0</v>
      </c>
      <c r="P7129">
        <v>1</v>
      </c>
      <c r="Q7129">
        <v>0</v>
      </c>
      <c r="R7129">
        <v>0</v>
      </c>
      <c r="S7129">
        <v>0</v>
      </c>
      <c r="T7129">
        <v>0</v>
      </c>
      <c r="U7129">
        <v>0</v>
      </c>
      <c r="V7129">
        <v>0</v>
      </c>
      <c r="W7129">
        <v>0</v>
      </c>
      <c r="X7129">
        <v>0</v>
      </c>
      <c r="Y7129">
        <v>0</v>
      </c>
      <c r="Z7129">
        <v>0</v>
      </c>
      <c r="AA7129">
        <v>0</v>
      </c>
      <c r="AB7129">
        <v>0</v>
      </c>
      <c r="AC7129">
        <v>0</v>
      </c>
      <c r="AD7129">
        <v>0</v>
      </c>
      <c r="AE7129">
        <v>0</v>
      </c>
    </row>
    <row r="7130" spans="1:31" x14ac:dyDescent="0.3">
      <c r="A7130">
        <v>2456908</v>
      </c>
      <c r="B7130">
        <v>1</v>
      </c>
      <c r="C7130" t="s">
        <v>80</v>
      </c>
      <c r="D7130" t="s">
        <v>89</v>
      </c>
      <c r="E7130" t="s">
        <v>159</v>
      </c>
      <c r="F7130" t="s">
        <v>16464</v>
      </c>
      <c r="G7130" t="s">
        <v>161</v>
      </c>
      <c r="H7130" t="s">
        <v>144</v>
      </c>
      <c r="I7130" t="s">
        <v>136</v>
      </c>
      <c r="J7130" t="s">
        <v>137</v>
      </c>
      <c r="K7130" t="s">
        <v>162</v>
      </c>
      <c r="L7130" t="s">
        <v>20448</v>
      </c>
      <c r="M7130" t="s">
        <v>20449</v>
      </c>
      <c r="N7130">
        <v>7.4522222219999996</v>
      </c>
      <c r="O7130">
        <v>0</v>
      </c>
      <c r="P7130">
        <v>382</v>
      </c>
      <c r="Q7130">
        <v>0</v>
      </c>
      <c r="R7130">
        <v>0</v>
      </c>
      <c r="S7130">
        <v>0</v>
      </c>
      <c r="T7130">
        <v>8</v>
      </c>
      <c r="U7130">
        <v>0</v>
      </c>
      <c r="V7130">
        <v>0</v>
      </c>
      <c r="W7130">
        <v>0</v>
      </c>
      <c r="X7130">
        <v>876.96165022752245</v>
      </c>
      <c r="Y7130">
        <v>0</v>
      </c>
      <c r="Z7130">
        <v>0</v>
      </c>
      <c r="AA7130">
        <v>0</v>
      </c>
      <c r="AB7130">
        <v>127.33713725441544</v>
      </c>
      <c r="AC7130">
        <v>0</v>
      </c>
      <c r="AD7130">
        <v>0</v>
      </c>
      <c r="AE7130">
        <v>1004.2987874819379</v>
      </c>
    </row>
    <row r="7131" spans="1:31" x14ac:dyDescent="0.3">
      <c r="A7131">
        <v>2457077</v>
      </c>
      <c r="B7131">
        <v>1</v>
      </c>
      <c r="C7131" t="s">
        <v>81</v>
      </c>
      <c r="D7131" t="s">
        <v>124</v>
      </c>
      <c r="E7131" t="s">
        <v>147</v>
      </c>
      <c r="F7131" t="s">
        <v>19667</v>
      </c>
      <c r="G7131" t="s">
        <v>226</v>
      </c>
      <c r="H7131" t="s">
        <v>135</v>
      </c>
      <c r="I7131" t="s">
        <v>136</v>
      </c>
      <c r="J7131" t="s">
        <v>137</v>
      </c>
      <c r="K7131" t="s">
        <v>162</v>
      </c>
      <c r="L7131" t="s">
        <v>20450</v>
      </c>
      <c r="M7131" t="s">
        <v>20451</v>
      </c>
      <c r="N7131">
        <v>2.8138888880000001</v>
      </c>
      <c r="O7131">
        <v>1</v>
      </c>
      <c r="P7131">
        <v>2307</v>
      </c>
      <c r="Q7131">
        <v>5</v>
      </c>
      <c r="R7131">
        <v>63</v>
      </c>
      <c r="S7131">
        <v>3</v>
      </c>
      <c r="T7131">
        <v>526</v>
      </c>
      <c r="U7131">
        <v>0</v>
      </c>
      <c r="V7131">
        <v>0</v>
      </c>
      <c r="W7131">
        <v>1.5334135447266881</v>
      </c>
      <c r="X7131">
        <v>1419.2000842256612</v>
      </c>
      <c r="Y7131">
        <v>94.641460438266932</v>
      </c>
      <c r="Z7131">
        <v>88.323939276918978</v>
      </c>
      <c r="AA7131">
        <v>9.8601718109589527</v>
      </c>
      <c r="AB7131">
        <v>931.27068921608361</v>
      </c>
      <c r="AC7131">
        <v>0</v>
      </c>
      <c r="AD7131">
        <v>0</v>
      </c>
      <c r="AE7131">
        <v>2544.8297585126165</v>
      </c>
    </row>
    <row r="7132" spans="1:31" x14ac:dyDescent="0.3">
      <c r="A7132">
        <v>2457094</v>
      </c>
      <c r="B7132">
        <v>1</v>
      </c>
      <c r="C7132" t="s">
        <v>81</v>
      </c>
      <c r="D7132" t="s">
        <v>121</v>
      </c>
      <c r="E7132" t="s">
        <v>132</v>
      </c>
      <c r="F7132" t="s">
        <v>7294</v>
      </c>
      <c r="G7132" t="s">
        <v>149</v>
      </c>
      <c r="H7132" t="s">
        <v>135</v>
      </c>
      <c r="I7132" t="s">
        <v>136</v>
      </c>
      <c r="J7132" t="s">
        <v>137</v>
      </c>
      <c r="K7132" t="s">
        <v>138</v>
      </c>
      <c r="L7132" t="s">
        <v>20452</v>
      </c>
      <c r="M7132" t="s">
        <v>20453</v>
      </c>
      <c r="N7132">
        <v>0.165833333</v>
      </c>
      <c r="O7132">
        <v>0</v>
      </c>
      <c r="P7132">
        <v>283</v>
      </c>
      <c r="Q7132">
        <v>4</v>
      </c>
      <c r="R7132">
        <v>37</v>
      </c>
      <c r="S7132">
        <v>6</v>
      </c>
      <c r="T7132">
        <v>16</v>
      </c>
      <c r="U7132">
        <v>0</v>
      </c>
      <c r="V7132">
        <v>0</v>
      </c>
      <c r="W7132">
        <v>0</v>
      </c>
      <c r="X7132">
        <v>5.8476209900680223</v>
      </c>
      <c r="Y7132">
        <v>0.3209197635224435</v>
      </c>
      <c r="Z7132">
        <v>1.4664464654917637</v>
      </c>
      <c r="AA7132">
        <v>3.7876776632893288</v>
      </c>
      <c r="AB7132">
        <v>2.4999001487663319</v>
      </c>
      <c r="AC7132">
        <v>0</v>
      </c>
      <c r="AD7132">
        <v>0</v>
      </c>
      <c r="AE7132">
        <v>13.922565031137889</v>
      </c>
    </row>
    <row r="7133" spans="1:31" x14ac:dyDescent="0.3">
      <c r="A7133">
        <v>2482610</v>
      </c>
      <c r="B7133">
        <v>1</v>
      </c>
      <c r="C7133" t="s">
        <v>81</v>
      </c>
      <c r="D7133" t="s">
        <v>128</v>
      </c>
      <c r="E7133" t="s">
        <v>169</v>
      </c>
      <c r="F7133" t="s">
        <v>20454</v>
      </c>
      <c r="G7133" t="s">
        <v>149</v>
      </c>
      <c r="H7133" t="s">
        <v>135</v>
      </c>
      <c r="I7133" t="s">
        <v>136</v>
      </c>
      <c r="J7133" t="s">
        <v>137</v>
      </c>
      <c r="K7133" t="s">
        <v>138</v>
      </c>
      <c r="L7133" t="s">
        <v>20455</v>
      </c>
      <c r="M7133" t="s">
        <v>20456</v>
      </c>
      <c r="N7133">
        <v>0.123333333</v>
      </c>
      <c r="O7133">
        <v>8</v>
      </c>
      <c r="P7133">
        <v>3489</v>
      </c>
      <c r="Q7133">
        <v>34</v>
      </c>
      <c r="R7133">
        <v>27</v>
      </c>
      <c r="S7133">
        <v>49</v>
      </c>
      <c r="T7133">
        <v>273</v>
      </c>
      <c r="U7133">
        <v>1</v>
      </c>
      <c r="V7133">
        <v>0</v>
      </c>
      <c r="W7133">
        <v>0.22754890834432959</v>
      </c>
      <c r="X7133">
        <v>50.069131458212411</v>
      </c>
      <c r="Y7133">
        <v>18.596528255076269</v>
      </c>
      <c r="Z7133">
        <v>0.80617179157937202</v>
      </c>
      <c r="AA7133">
        <v>15.692667584888154</v>
      </c>
      <c r="AB7133">
        <v>12.747037239965692</v>
      </c>
      <c r="AC7133">
        <v>13.73713617068162</v>
      </c>
      <c r="AD7133">
        <v>0</v>
      </c>
      <c r="AE7133">
        <v>111.87622140874785</v>
      </c>
    </row>
    <row r="7134" spans="1:31" x14ac:dyDescent="0.3">
      <c r="A7134">
        <v>2457240</v>
      </c>
      <c r="B7134">
        <v>1</v>
      </c>
      <c r="C7134" t="s">
        <v>81</v>
      </c>
      <c r="D7134" t="s">
        <v>128</v>
      </c>
      <c r="E7134" t="s">
        <v>141</v>
      </c>
      <c r="F7134" t="s">
        <v>6958</v>
      </c>
      <c r="G7134" t="s">
        <v>366</v>
      </c>
      <c r="H7134" t="s">
        <v>144</v>
      </c>
      <c r="I7134" t="s">
        <v>136</v>
      </c>
      <c r="J7134" t="s">
        <v>137</v>
      </c>
      <c r="K7134" t="s">
        <v>138</v>
      </c>
      <c r="L7134" t="s">
        <v>20457</v>
      </c>
      <c r="M7134" t="s">
        <v>20458</v>
      </c>
      <c r="N7134">
        <v>1.1913888880000001</v>
      </c>
      <c r="O7134">
        <v>0</v>
      </c>
      <c r="P7134">
        <v>119</v>
      </c>
      <c r="Q7134">
        <v>0</v>
      </c>
      <c r="R7134">
        <v>1</v>
      </c>
      <c r="S7134">
        <v>0</v>
      </c>
      <c r="T7134">
        <v>1</v>
      </c>
      <c r="U7134">
        <v>0</v>
      </c>
      <c r="V7134">
        <v>0</v>
      </c>
      <c r="W7134">
        <v>0</v>
      </c>
      <c r="X7134">
        <v>43.840046381572066</v>
      </c>
      <c r="Y7134">
        <v>0</v>
      </c>
      <c r="Z7134">
        <v>0.878223162345244</v>
      </c>
      <c r="AA7134">
        <v>0</v>
      </c>
      <c r="AB7134">
        <v>0.54939775154961901</v>
      </c>
      <c r="AC7134">
        <v>0</v>
      </c>
      <c r="AD7134">
        <v>0</v>
      </c>
      <c r="AE7134">
        <v>45.267667295466929</v>
      </c>
    </row>
    <row r="7135" spans="1:31" x14ac:dyDescent="0.3">
      <c r="A7135">
        <v>2456991</v>
      </c>
      <c r="B7135">
        <v>1</v>
      </c>
      <c r="C7135" t="s">
        <v>81</v>
      </c>
      <c r="D7135" t="s">
        <v>116</v>
      </c>
      <c r="E7135" t="s">
        <v>141</v>
      </c>
      <c r="F7135" t="s">
        <v>20459</v>
      </c>
      <c r="G7135" t="s">
        <v>200</v>
      </c>
      <c r="H7135" t="s">
        <v>144</v>
      </c>
      <c r="I7135" t="s">
        <v>136</v>
      </c>
      <c r="J7135" t="s">
        <v>137</v>
      </c>
      <c r="K7135" t="s">
        <v>138</v>
      </c>
      <c r="L7135" t="s">
        <v>20460</v>
      </c>
      <c r="M7135" t="s">
        <v>20461</v>
      </c>
      <c r="N7135">
        <v>1.6272222220000001</v>
      </c>
      <c r="O7135">
        <v>0</v>
      </c>
      <c r="P7135">
        <v>0</v>
      </c>
      <c r="Q7135">
        <v>0</v>
      </c>
      <c r="R7135">
        <v>0</v>
      </c>
      <c r="S7135">
        <v>0</v>
      </c>
      <c r="T7135">
        <v>5</v>
      </c>
      <c r="U7135">
        <v>0</v>
      </c>
      <c r="V7135">
        <v>0</v>
      </c>
      <c r="W7135">
        <v>0</v>
      </c>
      <c r="X7135">
        <v>0</v>
      </c>
      <c r="Y7135">
        <v>0</v>
      </c>
      <c r="Z7135">
        <v>0</v>
      </c>
      <c r="AA7135">
        <v>0</v>
      </c>
      <c r="AB7135">
        <v>0.37935295700382254</v>
      </c>
      <c r="AC7135">
        <v>0</v>
      </c>
      <c r="AD7135">
        <v>0</v>
      </c>
      <c r="AE7135">
        <v>0.37935295700382254</v>
      </c>
    </row>
    <row r="7136" spans="1:31" x14ac:dyDescent="0.3">
      <c r="A7136">
        <v>2456851</v>
      </c>
      <c r="B7136">
        <v>1</v>
      </c>
      <c r="C7136" t="s">
        <v>80</v>
      </c>
      <c r="D7136" t="s">
        <v>87</v>
      </c>
      <c r="E7136" t="s">
        <v>173</v>
      </c>
      <c r="F7136" t="s">
        <v>20462</v>
      </c>
      <c r="G7136" t="s">
        <v>175</v>
      </c>
      <c r="H7136" t="s">
        <v>144</v>
      </c>
      <c r="I7136" t="s">
        <v>136</v>
      </c>
      <c r="J7136" t="s">
        <v>137</v>
      </c>
      <c r="K7136" t="s">
        <v>138</v>
      </c>
      <c r="L7136" t="s">
        <v>20463</v>
      </c>
      <c r="M7136" t="s">
        <v>20464</v>
      </c>
      <c r="N7136">
        <v>3.4586111110000002</v>
      </c>
      <c r="O7136">
        <v>0</v>
      </c>
      <c r="P7136">
        <v>1</v>
      </c>
      <c r="Q7136">
        <v>0</v>
      </c>
      <c r="R7136">
        <v>0</v>
      </c>
      <c r="S7136">
        <v>0</v>
      </c>
      <c r="T7136">
        <v>1</v>
      </c>
      <c r="U7136">
        <v>0</v>
      </c>
      <c r="V7136">
        <v>0</v>
      </c>
      <c r="W7136">
        <v>0</v>
      </c>
      <c r="X7136">
        <v>0.93832083854238513</v>
      </c>
      <c r="Y7136">
        <v>0</v>
      </c>
      <c r="Z7136">
        <v>0</v>
      </c>
      <c r="AA7136">
        <v>0</v>
      </c>
      <c r="AB7136">
        <v>0.54718519934748622</v>
      </c>
      <c r="AC7136">
        <v>0</v>
      </c>
      <c r="AD7136">
        <v>0</v>
      </c>
      <c r="AE7136">
        <v>1.4855060378898712</v>
      </c>
    </row>
    <row r="7137" spans="1:31" x14ac:dyDescent="0.3">
      <c r="A7137">
        <v>2457183</v>
      </c>
      <c r="B7137">
        <v>1</v>
      </c>
      <c r="C7137" t="s">
        <v>80</v>
      </c>
      <c r="D7137" t="s">
        <v>98</v>
      </c>
      <c r="E7137" t="s">
        <v>141</v>
      </c>
      <c r="F7137" t="s">
        <v>20465</v>
      </c>
      <c r="G7137" t="s">
        <v>156</v>
      </c>
      <c r="H7137" t="s">
        <v>144</v>
      </c>
      <c r="I7137" t="s">
        <v>136</v>
      </c>
      <c r="J7137" t="s">
        <v>137</v>
      </c>
      <c r="K7137" t="s">
        <v>138</v>
      </c>
      <c r="L7137" t="s">
        <v>20466</v>
      </c>
      <c r="M7137" t="s">
        <v>20467</v>
      </c>
      <c r="N7137">
        <v>3.5727777770000002</v>
      </c>
      <c r="O7137">
        <v>0</v>
      </c>
      <c r="P7137">
        <v>0</v>
      </c>
      <c r="Q7137">
        <v>0</v>
      </c>
      <c r="R7137">
        <v>0</v>
      </c>
      <c r="S7137">
        <v>0</v>
      </c>
      <c r="T7137">
        <v>2</v>
      </c>
      <c r="U7137">
        <v>0</v>
      </c>
      <c r="V7137">
        <v>0</v>
      </c>
      <c r="W7137">
        <v>0</v>
      </c>
      <c r="X7137">
        <v>0</v>
      </c>
      <c r="Y7137">
        <v>0</v>
      </c>
      <c r="Z7137">
        <v>0</v>
      </c>
      <c r="AA7137">
        <v>0</v>
      </c>
      <c r="AB7137">
        <v>0.87622829130465141</v>
      </c>
      <c r="AC7137">
        <v>0</v>
      </c>
      <c r="AD7137">
        <v>0</v>
      </c>
      <c r="AE7137">
        <v>0.87622829130465141</v>
      </c>
    </row>
    <row r="7138" spans="1:31" x14ac:dyDescent="0.3">
      <c r="A7138">
        <v>2457226</v>
      </c>
      <c r="B7138">
        <v>1</v>
      </c>
      <c r="C7138" t="s">
        <v>80</v>
      </c>
      <c r="D7138" t="s">
        <v>83</v>
      </c>
      <c r="E7138" t="s">
        <v>173</v>
      </c>
      <c r="F7138" t="s">
        <v>20468</v>
      </c>
      <c r="G7138" t="s">
        <v>175</v>
      </c>
      <c r="H7138" t="s">
        <v>144</v>
      </c>
      <c r="I7138" t="s">
        <v>136</v>
      </c>
      <c r="J7138" t="s">
        <v>137</v>
      </c>
      <c r="K7138" t="s">
        <v>138</v>
      </c>
      <c r="L7138" t="s">
        <v>20469</v>
      </c>
      <c r="M7138" t="s">
        <v>20470</v>
      </c>
      <c r="N7138">
        <v>3.2622222220000001</v>
      </c>
      <c r="O7138">
        <v>0</v>
      </c>
      <c r="P7138">
        <v>3</v>
      </c>
      <c r="Q7138">
        <v>0</v>
      </c>
      <c r="R7138">
        <v>0</v>
      </c>
      <c r="S7138">
        <v>0</v>
      </c>
      <c r="T7138">
        <v>0</v>
      </c>
      <c r="U7138">
        <v>0</v>
      </c>
      <c r="V7138">
        <v>0</v>
      </c>
      <c r="W7138">
        <v>0</v>
      </c>
      <c r="X7138">
        <v>7.036185554510574</v>
      </c>
      <c r="Y7138">
        <v>0</v>
      </c>
      <c r="Z7138">
        <v>0</v>
      </c>
      <c r="AA7138">
        <v>0</v>
      </c>
      <c r="AB7138">
        <v>0</v>
      </c>
      <c r="AC7138">
        <v>0</v>
      </c>
      <c r="AD7138">
        <v>0</v>
      </c>
      <c r="AE7138">
        <v>7.036185554510574</v>
      </c>
    </row>
    <row r="7139" spans="1:31" x14ac:dyDescent="0.3">
      <c r="A7139">
        <v>2456928</v>
      </c>
      <c r="B7139">
        <v>1</v>
      </c>
      <c r="C7139" t="s">
        <v>80</v>
      </c>
      <c r="D7139" t="s">
        <v>104</v>
      </c>
      <c r="E7139" t="s">
        <v>132</v>
      </c>
      <c r="F7139" t="s">
        <v>20471</v>
      </c>
      <c r="G7139" t="s">
        <v>226</v>
      </c>
      <c r="H7139" t="s">
        <v>135</v>
      </c>
      <c r="I7139" t="s">
        <v>136</v>
      </c>
      <c r="J7139" t="s">
        <v>137</v>
      </c>
      <c r="K7139" t="s">
        <v>162</v>
      </c>
      <c r="L7139" t="s">
        <v>20472</v>
      </c>
      <c r="M7139" t="s">
        <v>20473</v>
      </c>
      <c r="N7139">
        <v>4.1758333329999999</v>
      </c>
      <c r="O7139">
        <v>16</v>
      </c>
      <c r="P7139">
        <v>334</v>
      </c>
      <c r="Q7139">
        <v>24</v>
      </c>
      <c r="R7139">
        <v>26</v>
      </c>
      <c r="S7139">
        <v>47</v>
      </c>
      <c r="T7139">
        <v>39</v>
      </c>
      <c r="U7139">
        <v>14</v>
      </c>
      <c r="V7139">
        <v>2</v>
      </c>
      <c r="W7139">
        <v>97.662430698189937</v>
      </c>
      <c r="X7139">
        <v>473.41265583421125</v>
      </c>
      <c r="Y7139">
        <v>83.137015697663585</v>
      </c>
      <c r="Z7139">
        <v>57.474657467044302</v>
      </c>
      <c r="AA7139">
        <v>2422.2777008568787</v>
      </c>
      <c r="AB7139">
        <v>190.26595144735256</v>
      </c>
      <c r="AC7139">
        <v>17727.526937739942</v>
      </c>
      <c r="AD7139">
        <v>233.1856255522782</v>
      </c>
      <c r="AE7139">
        <v>21284.942975293561</v>
      </c>
    </row>
    <row r="7140" spans="1:31" x14ac:dyDescent="0.3">
      <c r="A7140">
        <v>2457306</v>
      </c>
      <c r="B7140">
        <v>1</v>
      </c>
      <c r="C7140" t="s">
        <v>80</v>
      </c>
      <c r="D7140" t="s">
        <v>99</v>
      </c>
      <c r="E7140" t="s">
        <v>141</v>
      </c>
      <c r="F7140" t="s">
        <v>20474</v>
      </c>
      <c r="G7140" t="s">
        <v>1552</v>
      </c>
      <c r="H7140" t="s">
        <v>144</v>
      </c>
      <c r="I7140" t="s">
        <v>136</v>
      </c>
      <c r="J7140" t="s">
        <v>137</v>
      </c>
      <c r="K7140" t="s">
        <v>138</v>
      </c>
      <c r="L7140" t="s">
        <v>20475</v>
      </c>
      <c r="M7140" t="s">
        <v>20476</v>
      </c>
      <c r="N7140">
        <v>4.8191666660000001</v>
      </c>
      <c r="O7140">
        <v>0</v>
      </c>
      <c r="P7140">
        <v>97</v>
      </c>
      <c r="Q7140">
        <v>0</v>
      </c>
      <c r="R7140">
        <v>0</v>
      </c>
      <c r="S7140">
        <v>0</v>
      </c>
      <c r="T7140">
        <v>5</v>
      </c>
      <c r="U7140">
        <v>0</v>
      </c>
      <c r="V7140">
        <v>0</v>
      </c>
      <c r="W7140">
        <v>0</v>
      </c>
      <c r="X7140">
        <v>63.044149286632184</v>
      </c>
      <c r="Y7140">
        <v>0</v>
      </c>
      <c r="Z7140">
        <v>0</v>
      </c>
      <c r="AA7140">
        <v>0</v>
      </c>
      <c r="AB7140">
        <v>0.98474963414783367</v>
      </c>
      <c r="AC7140">
        <v>0</v>
      </c>
      <c r="AD7140">
        <v>0</v>
      </c>
      <c r="AE7140">
        <v>64.028898920780023</v>
      </c>
    </row>
    <row r="7141" spans="1:31" x14ac:dyDescent="0.3">
      <c r="A7141">
        <v>2457014</v>
      </c>
      <c r="B7141">
        <v>1</v>
      </c>
      <c r="C7141" t="s">
        <v>80</v>
      </c>
      <c r="D7141" t="s">
        <v>105</v>
      </c>
      <c r="E7141" t="s">
        <v>141</v>
      </c>
      <c r="F7141" t="s">
        <v>20134</v>
      </c>
      <c r="G7141" t="s">
        <v>156</v>
      </c>
      <c r="H7141" t="s">
        <v>144</v>
      </c>
      <c r="I7141" t="s">
        <v>136</v>
      </c>
      <c r="J7141" t="s">
        <v>137</v>
      </c>
      <c r="K7141" t="s">
        <v>138</v>
      </c>
      <c r="L7141" t="s">
        <v>20477</v>
      </c>
      <c r="M7141" t="s">
        <v>20478</v>
      </c>
      <c r="N7141">
        <v>0.96666666599999995</v>
      </c>
      <c r="O7141">
        <v>0</v>
      </c>
      <c r="P7141">
        <v>7</v>
      </c>
      <c r="Q7141">
        <v>0</v>
      </c>
      <c r="R7141">
        <v>0</v>
      </c>
      <c r="S7141">
        <v>0</v>
      </c>
      <c r="T7141">
        <v>0</v>
      </c>
      <c r="U7141">
        <v>0</v>
      </c>
      <c r="V7141">
        <v>0</v>
      </c>
      <c r="W7141">
        <v>0</v>
      </c>
      <c r="X7141">
        <v>1.677880632116671</v>
      </c>
      <c r="Y7141">
        <v>0</v>
      </c>
      <c r="Z7141">
        <v>0</v>
      </c>
      <c r="AA7141">
        <v>0</v>
      </c>
      <c r="AB7141">
        <v>0</v>
      </c>
      <c r="AC7141">
        <v>0</v>
      </c>
      <c r="AD7141">
        <v>0</v>
      </c>
      <c r="AE7141">
        <v>1.677880632116671</v>
      </c>
    </row>
    <row r="7142" spans="1:31" x14ac:dyDescent="0.3">
      <c r="A7142">
        <v>2456971</v>
      </c>
      <c r="B7142">
        <v>1</v>
      </c>
      <c r="C7142" t="s">
        <v>81</v>
      </c>
      <c r="D7142" t="s">
        <v>120</v>
      </c>
      <c r="E7142" t="s">
        <v>182</v>
      </c>
      <c r="F7142" t="s">
        <v>20479</v>
      </c>
      <c r="G7142" t="s">
        <v>259</v>
      </c>
      <c r="H7142" t="s">
        <v>144</v>
      </c>
      <c r="I7142" t="s">
        <v>136</v>
      </c>
      <c r="J7142" t="s">
        <v>137</v>
      </c>
      <c r="K7142" t="s">
        <v>138</v>
      </c>
      <c r="L7142" t="s">
        <v>20480</v>
      </c>
      <c r="M7142" t="s">
        <v>20481</v>
      </c>
      <c r="N7142">
        <v>1.1711111110000001</v>
      </c>
      <c r="O7142">
        <v>0</v>
      </c>
      <c r="P7142">
        <v>0</v>
      </c>
      <c r="Q7142">
        <v>0</v>
      </c>
      <c r="R7142">
        <v>0</v>
      </c>
      <c r="S7142">
        <v>0</v>
      </c>
      <c r="T7142">
        <v>1</v>
      </c>
      <c r="U7142">
        <v>0</v>
      </c>
      <c r="V7142">
        <v>0</v>
      </c>
      <c r="W7142">
        <v>0</v>
      </c>
      <c r="X7142">
        <v>0</v>
      </c>
      <c r="Y7142">
        <v>0</v>
      </c>
      <c r="Z7142">
        <v>0</v>
      </c>
      <c r="AA7142">
        <v>0</v>
      </c>
      <c r="AB7142">
        <v>3.1518335686354515</v>
      </c>
      <c r="AC7142">
        <v>0</v>
      </c>
      <c r="AD7142">
        <v>0</v>
      </c>
      <c r="AE7142">
        <v>3.1518335686354515</v>
      </c>
    </row>
    <row r="7143" spans="1:31" x14ac:dyDescent="0.3">
      <c r="A7143">
        <v>2457163</v>
      </c>
      <c r="B7143">
        <v>1</v>
      </c>
      <c r="C7143" t="s">
        <v>80</v>
      </c>
      <c r="D7143" t="s">
        <v>82</v>
      </c>
      <c r="E7143" t="s">
        <v>173</v>
      </c>
      <c r="F7143" t="s">
        <v>20482</v>
      </c>
      <c r="G7143" t="s">
        <v>175</v>
      </c>
      <c r="H7143" t="s">
        <v>144</v>
      </c>
      <c r="I7143" t="s">
        <v>136</v>
      </c>
      <c r="J7143" t="s">
        <v>137</v>
      </c>
      <c r="K7143" t="s">
        <v>138</v>
      </c>
      <c r="L7143" t="s">
        <v>20483</v>
      </c>
      <c r="M7143" t="s">
        <v>20484</v>
      </c>
      <c r="N7143">
        <v>3.8230555549999998</v>
      </c>
      <c r="O7143">
        <v>0</v>
      </c>
      <c r="P7143">
        <v>1</v>
      </c>
      <c r="Q7143">
        <v>0</v>
      </c>
      <c r="R7143">
        <v>0</v>
      </c>
      <c r="S7143">
        <v>0</v>
      </c>
      <c r="T7143">
        <v>0</v>
      </c>
      <c r="U7143">
        <v>0</v>
      </c>
      <c r="V7143">
        <v>0</v>
      </c>
      <c r="W7143">
        <v>0</v>
      </c>
      <c r="X7143">
        <v>0.64387124484095559</v>
      </c>
      <c r="Y7143">
        <v>0</v>
      </c>
      <c r="Z7143">
        <v>0</v>
      </c>
      <c r="AA7143">
        <v>0</v>
      </c>
      <c r="AB7143">
        <v>0</v>
      </c>
      <c r="AC7143">
        <v>0</v>
      </c>
      <c r="AD7143">
        <v>0</v>
      </c>
      <c r="AE7143">
        <v>0.64387124484095559</v>
      </c>
    </row>
    <row r="7144" spans="1:31" x14ac:dyDescent="0.3">
      <c r="A7144">
        <v>2457126</v>
      </c>
      <c r="B7144">
        <v>1</v>
      </c>
      <c r="C7144" t="s">
        <v>80</v>
      </c>
      <c r="D7144" t="s">
        <v>82</v>
      </c>
      <c r="E7144" t="s">
        <v>141</v>
      </c>
      <c r="F7144" t="s">
        <v>20485</v>
      </c>
      <c r="G7144" t="s">
        <v>156</v>
      </c>
      <c r="H7144" t="s">
        <v>144</v>
      </c>
      <c r="I7144" t="s">
        <v>136</v>
      </c>
      <c r="J7144" t="s">
        <v>137</v>
      </c>
      <c r="K7144" t="s">
        <v>138</v>
      </c>
      <c r="L7144" t="s">
        <v>20486</v>
      </c>
      <c r="M7144" t="s">
        <v>20487</v>
      </c>
      <c r="N7144">
        <v>3.8116666659999998</v>
      </c>
      <c r="O7144">
        <v>0</v>
      </c>
      <c r="P7144">
        <v>196</v>
      </c>
      <c r="Q7144">
        <v>0</v>
      </c>
      <c r="R7144">
        <v>0</v>
      </c>
      <c r="S7144">
        <v>0</v>
      </c>
      <c r="T7144">
        <v>2</v>
      </c>
      <c r="U7144">
        <v>0</v>
      </c>
      <c r="V7144">
        <v>0</v>
      </c>
      <c r="W7144">
        <v>0</v>
      </c>
      <c r="X7144">
        <v>198.81278837887288</v>
      </c>
      <c r="Y7144">
        <v>0</v>
      </c>
      <c r="Z7144">
        <v>0</v>
      </c>
      <c r="AA7144">
        <v>0</v>
      </c>
      <c r="AB7144">
        <v>1.419932843881458</v>
      </c>
      <c r="AC7144">
        <v>0</v>
      </c>
      <c r="AD7144">
        <v>0</v>
      </c>
      <c r="AE7144">
        <v>200.23272122275435</v>
      </c>
    </row>
    <row r="7145" spans="1:31" x14ac:dyDescent="0.3">
      <c r="A7145">
        <v>2456811</v>
      </c>
      <c r="B7145">
        <v>1</v>
      </c>
      <c r="C7145" t="s">
        <v>80</v>
      </c>
      <c r="D7145" t="s">
        <v>97</v>
      </c>
      <c r="E7145" t="s">
        <v>159</v>
      </c>
      <c r="F7145" t="s">
        <v>12041</v>
      </c>
      <c r="G7145" t="s">
        <v>143</v>
      </c>
      <c r="H7145" t="s">
        <v>144</v>
      </c>
      <c r="I7145" t="s">
        <v>136</v>
      </c>
      <c r="J7145" t="s">
        <v>137</v>
      </c>
      <c r="K7145" t="s">
        <v>138</v>
      </c>
      <c r="L7145" t="s">
        <v>20488</v>
      </c>
      <c r="M7145" t="s">
        <v>20489</v>
      </c>
      <c r="N7145">
        <v>0.42749999999999999</v>
      </c>
      <c r="O7145">
        <v>0</v>
      </c>
      <c r="P7145">
        <v>162</v>
      </c>
      <c r="Q7145">
        <v>0</v>
      </c>
      <c r="R7145">
        <v>1</v>
      </c>
      <c r="S7145">
        <v>0</v>
      </c>
      <c r="T7145">
        <v>15</v>
      </c>
      <c r="U7145">
        <v>0</v>
      </c>
      <c r="V7145">
        <v>0</v>
      </c>
      <c r="W7145">
        <v>0</v>
      </c>
      <c r="X7145">
        <v>20.66167035949514</v>
      </c>
      <c r="Y7145">
        <v>0</v>
      </c>
      <c r="Z7145">
        <v>6.2920696686753153E-2</v>
      </c>
      <c r="AA7145">
        <v>0</v>
      </c>
      <c r="AB7145">
        <v>2.4878546688349368</v>
      </c>
      <c r="AC7145">
        <v>0</v>
      </c>
      <c r="AD7145">
        <v>0</v>
      </c>
      <c r="AE7145">
        <v>23.212445725016831</v>
      </c>
    </row>
    <row r="7146" spans="1:31" x14ac:dyDescent="0.3">
      <c r="A7146">
        <v>2457103</v>
      </c>
      <c r="B7146">
        <v>1</v>
      </c>
      <c r="C7146" t="s">
        <v>80</v>
      </c>
      <c r="D7146" t="s">
        <v>85</v>
      </c>
      <c r="E7146" t="s">
        <v>173</v>
      </c>
      <c r="F7146" t="s">
        <v>20490</v>
      </c>
      <c r="G7146" t="s">
        <v>175</v>
      </c>
      <c r="H7146" t="s">
        <v>144</v>
      </c>
      <c r="I7146" t="s">
        <v>136</v>
      </c>
      <c r="J7146" t="s">
        <v>137</v>
      </c>
      <c r="K7146" t="s">
        <v>138</v>
      </c>
      <c r="L7146" t="s">
        <v>20491</v>
      </c>
      <c r="M7146" t="s">
        <v>20492</v>
      </c>
      <c r="N7146">
        <v>2.8108333330000002</v>
      </c>
      <c r="O7146">
        <v>0</v>
      </c>
      <c r="P7146">
        <v>5</v>
      </c>
      <c r="Q7146">
        <v>0</v>
      </c>
      <c r="R7146">
        <v>0</v>
      </c>
      <c r="S7146">
        <v>0</v>
      </c>
      <c r="T7146">
        <v>0</v>
      </c>
      <c r="U7146">
        <v>0</v>
      </c>
      <c r="V7146">
        <v>0</v>
      </c>
      <c r="W7146">
        <v>0</v>
      </c>
      <c r="X7146">
        <v>4.8883294585686379</v>
      </c>
      <c r="Y7146">
        <v>0</v>
      </c>
      <c r="Z7146">
        <v>0</v>
      </c>
      <c r="AA7146">
        <v>0</v>
      </c>
      <c r="AB7146">
        <v>0</v>
      </c>
      <c r="AC7146">
        <v>0</v>
      </c>
      <c r="AD7146">
        <v>0</v>
      </c>
      <c r="AE7146">
        <v>4.8883294585686379</v>
      </c>
    </row>
    <row r="7147" spans="1:31" x14ac:dyDescent="0.3">
      <c r="A7147">
        <v>2457295</v>
      </c>
      <c r="B7147">
        <v>1</v>
      </c>
      <c r="C7147" t="s">
        <v>81</v>
      </c>
      <c r="D7147" t="s">
        <v>115</v>
      </c>
      <c r="E7147" t="s">
        <v>141</v>
      </c>
      <c r="F7147" t="s">
        <v>20493</v>
      </c>
      <c r="G7147" t="s">
        <v>156</v>
      </c>
      <c r="H7147" t="s">
        <v>144</v>
      </c>
      <c r="I7147" t="s">
        <v>136</v>
      </c>
      <c r="J7147" t="s">
        <v>137</v>
      </c>
      <c r="K7147" t="s">
        <v>138</v>
      </c>
      <c r="L7147" t="s">
        <v>20494</v>
      </c>
      <c r="M7147" t="s">
        <v>20495</v>
      </c>
      <c r="N7147">
        <v>2.315555555</v>
      </c>
      <c r="O7147">
        <v>0</v>
      </c>
      <c r="P7147">
        <v>20</v>
      </c>
      <c r="Q7147">
        <v>0</v>
      </c>
      <c r="R7147">
        <v>1</v>
      </c>
      <c r="S7147">
        <v>0</v>
      </c>
      <c r="T7147">
        <v>0</v>
      </c>
      <c r="U7147">
        <v>0</v>
      </c>
      <c r="V7147">
        <v>0</v>
      </c>
      <c r="W7147">
        <v>0</v>
      </c>
      <c r="X7147">
        <v>4.9870043740000032</v>
      </c>
      <c r="Y7147">
        <v>0</v>
      </c>
      <c r="Z7147">
        <v>2.1235218284914772E-2</v>
      </c>
      <c r="AA7147">
        <v>0</v>
      </c>
      <c r="AB7147">
        <v>0</v>
      </c>
      <c r="AC7147">
        <v>0</v>
      </c>
      <c r="AD7147">
        <v>0</v>
      </c>
      <c r="AE7147">
        <v>5.0082395922849177</v>
      </c>
    </row>
    <row r="7148" spans="1:31" x14ac:dyDescent="0.3">
      <c r="A7148">
        <v>2456940</v>
      </c>
      <c r="B7148">
        <v>1</v>
      </c>
      <c r="C7148" t="s">
        <v>80</v>
      </c>
      <c r="D7148" t="s">
        <v>84</v>
      </c>
      <c r="E7148" t="s">
        <v>159</v>
      </c>
      <c r="F7148" t="s">
        <v>20496</v>
      </c>
      <c r="G7148" t="s">
        <v>226</v>
      </c>
      <c r="H7148" t="s">
        <v>144</v>
      </c>
      <c r="I7148" t="s">
        <v>136</v>
      </c>
      <c r="J7148" t="s">
        <v>137</v>
      </c>
      <c r="K7148" t="s">
        <v>162</v>
      </c>
      <c r="L7148" t="s">
        <v>20497</v>
      </c>
      <c r="M7148" t="s">
        <v>20498</v>
      </c>
      <c r="N7148">
        <v>2.3902777770000001</v>
      </c>
      <c r="O7148">
        <v>0</v>
      </c>
      <c r="P7148">
        <v>19</v>
      </c>
      <c r="Q7148">
        <v>0</v>
      </c>
      <c r="R7148">
        <v>17</v>
      </c>
      <c r="S7148">
        <v>0</v>
      </c>
      <c r="T7148">
        <v>4</v>
      </c>
      <c r="U7148">
        <v>0</v>
      </c>
      <c r="V7148">
        <v>0</v>
      </c>
      <c r="W7148">
        <v>0</v>
      </c>
      <c r="X7148">
        <v>22.387729018353095</v>
      </c>
      <c r="Y7148">
        <v>0</v>
      </c>
      <c r="Z7148">
        <v>20.989346906630796</v>
      </c>
      <c r="AA7148">
        <v>0</v>
      </c>
      <c r="AB7148">
        <v>12.954761580579568</v>
      </c>
      <c r="AC7148">
        <v>0</v>
      </c>
      <c r="AD7148">
        <v>0</v>
      </c>
      <c r="AE7148">
        <v>56.331837505563456</v>
      </c>
    </row>
    <row r="7149" spans="1:31" x14ac:dyDescent="0.3">
      <c r="A7149">
        <v>2457043</v>
      </c>
      <c r="B7149">
        <v>1</v>
      </c>
      <c r="C7149" t="s">
        <v>81</v>
      </c>
      <c r="D7149" t="s">
        <v>127</v>
      </c>
      <c r="E7149" t="s">
        <v>147</v>
      </c>
      <c r="F7149" t="s">
        <v>20499</v>
      </c>
      <c r="G7149" t="s">
        <v>134</v>
      </c>
      <c r="H7149" t="s">
        <v>135</v>
      </c>
      <c r="I7149" t="s">
        <v>136</v>
      </c>
      <c r="J7149" t="s">
        <v>137</v>
      </c>
      <c r="K7149" t="s">
        <v>138</v>
      </c>
      <c r="L7149" t="s">
        <v>20500</v>
      </c>
      <c r="M7149" t="s">
        <v>20501</v>
      </c>
      <c r="N7149">
        <v>8.2819444440000005</v>
      </c>
      <c r="O7149">
        <v>0</v>
      </c>
      <c r="P7149">
        <v>0</v>
      </c>
      <c r="Q7149">
        <v>3</v>
      </c>
      <c r="R7149">
        <v>8</v>
      </c>
      <c r="S7149">
        <v>0</v>
      </c>
      <c r="T7149">
        <v>1</v>
      </c>
      <c r="U7149">
        <v>0</v>
      </c>
      <c r="V7149">
        <v>0</v>
      </c>
      <c r="W7149">
        <v>0</v>
      </c>
      <c r="X7149">
        <v>0</v>
      </c>
      <c r="Y7149">
        <v>17.081592160855099</v>
      </c>
      <c r="Z7149">
        <v>38.465021501389309</v>
      </c>
      <c r="AA7149">
        <v>0</v>
      </c>
      <c r="AB7149">
        <v>10.712393747852955</v>
      </c>
      <c r="AC7149">
        <v>0</v>
      </c>
      <c r="AD7149">
        <v>0</v>
      </c>
      <c r="AE7149">
        <v>66.259007410097368</v>
      </c>
    </row>
    <row r="7150" spans="1:31" x14ac:dyDescent="0.3">
      <c r="A7150">
        <v>2456874</v>
      </c>
      <c r="B7150">
        <v>1</v>
      </c>
      <c r="C7150" t="s">
        <v>80</v>
      </c>
      <c r="D7150" t="s">
        <v>82</v>
      </c>
      <c r="E7150" t="s">
        <v>159</v>
      </c>
      <c r="F7150" t="s">
        <v>20502</v>
      </c>
      <c r="G7150" t="s">
        <v>143</v>
      </c>
      <c r="H7150" t="s">
        <v>144</v>
      </c>
      <c r="I7150" t="s">
        <v>136</v>
      </c>
      <c r="J7150" t="s">
        <v>137</v>
      </c>
      <c r="K7150" t="s">
        <v>138</v>
      </c>
      <c r="L7150" t="s">
        <v>20503</v>
      </c>
      <c r="M7150" t="s">
        <v>20504</v>
      </c>
      <c r="N7150">
        <v>2.5938888879999999</v>
      </c>
      <c r="O7150">
        <v>0</v>
      </c>
      <c r="P7150">
        <v>37</v>
      </c>
      <c r="Q7150">
        <v>0</v>
      </c>
      <c r="R7150">
        <v>0</v>
      </c>
      <c r="S7150">
        <v>0</v>
      </c>
      <c r="T7150">
        <v>9</v>
      </c>
      <c r="U7150">
        <v>0</v>
      </c>
      <c r="V7150">
        <v>0</v>
      </c>
      <c r="W7150">
        <v>0</v>
      </c>
      <c r="X7150">
        <v>35.821732265949237</v>
      </c>
      <c r="Y7150">
        <v>0</v>
      </c>
      <c r="Z7150">
        <v>0</v>
      </c>
      <c r="AA7150">
        <v>0</v>
      </c>
      <c r="AB7150">
        <v>1421.1472882484807</v>
      </c>
      <c r="AC7150">
        <v>0</v>
      </c>
      <c r="AD7150">
        <v>0</v>
      </c>
      <c r="AE7150">
        <v>1456.96902051443</v>
      </c>
    </row>
    <row r="7151" spans="1:31" x14ac:dyDescent="0.3">
      <c r="A7151">
        <v>2457372</v>
      </c>
      <c r="B7151">
        <v>1</v>
      </c>
      <c r="C7151" t="s">
        <v>81</v>
      </c>
      <c r="D7151" t="s">
        <v>128</v>
      </c>
      <c r="E7151" t="s">
        <v>173</v>
      </c>
      <c r="F7151" t="s">
        <v>20505</v>
      </c>
      <c r="G7151" t="s">
        <v>175</v>
      </c>
      <c r="H7151" t="s">
        <v>144</v>
      </c>
      <c r="I7151" t="s">
        <v>136</v>
      </c>
      <c r="J7151" t="s">
        <v>137</v>
      </c>
      <c r="K7151" t="s">
        <v>138</v>
      </c>
      <c r="L7151" t="s">
        <v>20506</v>
      </c>
      <c r="M7151" t="s">
        <v>20507</v>
      </c>
      <c r="N7151">
        <v>3.369444444</v>
      </c>
      <c r="O7151">
        <v>0</v>
      </c>
      <c r="P7151">
        <v>2</v>
      </c>
      <c r="Q7151">
        <v>0</v>
      </c>
      <c r="R7151">
        <v>0</v>
      </c>
      <c r="S7151">
        <v>0</v>
      </c>
      <c r="T7151">
        <v>0</v>
      </c>
      <c r="U7151">
        <v>0</v>
      </c>
      <c r="V7151">
        <v>0</v>
      </c>
      <c r="W7151">
        <v>0</v>
      </c>
      <c r="X7151">
        <v>1.0112771927236646</v>
      </c>
      <c r="Y7151">
        <v>0</v>
      </c>
      <c r="Z7151">
        <v>0</v>
      </c>
      <c r="AA7151">
        <v>0</v>
      </c>
      <c r="AB7151">
        <v>0</v>
      </c>
      <c r="AC7151">
        <v>0</v>
      </c>
      <c r="AD7151">
        <v>0</v>
      </c>
      <c r="AE7151">
        <v>1.0112771927236646</v>
      </c>
    </row>
    <row r="7152" spans="1:31" x14ac:dyDescent="0.3">
      <c r="A7152">
        <v>2457229</v>
      </c>
      <c r="B7152">
        <v>1</v>
      </c>
      <c r="C7152" t="s">
        <v>81</v>
      </c>
      <c r="D7152" t="s">
        <v>115</v>
      </c>
      <c r="E7152" t="s">
        <v>159</v>
      </c>
      <c r="F7152" t="s">
        <v>20508</v>
      </c>
      <c r="G7152" t="s">
        <v>143</v>
      </c>
      <c r="H7152" t="s">
        <v>144</v>
      </c>
      <c r="I7152" t="s">
        <v>136</v>
      </c>
      <c r="J7152" t="s">
        <v>137</v>
      </c>
      <c r="K7152" t="s">
        <v>138</v>
      </c>
      <c r="L7152" t="s">
        <v>20509</v>
      </c>
      <c r="M7152" t="s">
        <v>20510</v>
      </c>
      <c r="N7152">
        <v>0.85111111100000003</v>
      </c>
      <c r="O7152">
        <v>0</v>
      </c>
      <c r="P7152">
        <v>30</v>
      </c>
      <c r="Q7152">
        <v>0</v>
      </c>
      <c r="R7152">
        <v>1</v>
      </c>
      <c r="S7152">
        <v>0</v>
      </c>
      <c r="T7152">
        <v>1</v>
      </c>
      <c r="U7152">
        <v>0</v>
      </c>
      <c r="V7152">
        <v>0</v>
      </c>
      <c r="W7152">
        <v>0</v>
      </c>
      <c r="X7152">
        <v>1.8523798072186926</v>
      </c>
      <c r="Y7152">
        <v>0</v>
      </c>
      <c r="Z7152">
        <v>9.1561860589184946E-2</v>
      </c>
      <c r="AA7152">
        <v>0</v>
      </c>
      <c r="AB7152">
        <v>0</v>
      </c>
      <c r="AC7152">
        <v>0</v>
      </c>
      <c r="AD7152">
        <v>0</v>
      </c>
      <c r="AE7152">
        <v>1.9439416678078776</v>
      </c>
    </row>
    <row r="7153" spans="1:31" x14ac:dyDescent="0.3">
      <c r="A7153">
        <v>2456897</v>
      </c>
      <c r="B7153">
        <v>1</v>
      </c>
      <c r="C7153" t="s">
        <v>80</v>
      </c>
      <c r="D7153" t="s">
        <v>105</v>
      </c>
      <c r="E7153" t="s">
        <v>147</v>
      </c>
      <c r="F7153" t="s">
        <v>20511</v>
      </c>
      <c r="G7153" t="s">
        <v>226</v>
      </c>
      <c r="H7153" t="s">
        <v>135</v>
      </c>
      <c r="I7153" t="s">
        <v>136</v>
      </c>
      <c r="J7153" t="s">
        <v>137</v>
      </c>
      <c r="K7153" t="s">
        <v>162</v>
      </c>
      <c r="L7153" t="s">
        <v>20512</v>
      </c>
      <c r="M7153" t="s">
        <v>20513</v>
      </c>
      <c r="N7153">
        <v>0.65277777699999995</v>
      </c>
      <c r="O7153">
        <v>1</v>
      </c>
      <c r="P7153">
        <v>2524</v>
      </c>
      <c r="Q7153">
        <v>4</v>
      </c>
      <c r="R7153">
        <v>331</v>
      </c>
      <c r="S7153">
        <v>26</v>
      </c>
      <c r="T7153">
        <v>353</v>
      </c>
      <c r="U7153">
        <v>5</v>
      </c>
      <c r="V7153">
        <v>3</v>
      </c>
      <c r="W7153">
        <v>0.45615868741145327</v>
      </c>
      <c r="X7153">
        <v>515.45955049003078</v>
      </c>
      <c r="Y7153">
        <v>3.468993063936844</v>
      </c>
      <c r="Z7153">
        <v>35.103640708238828</v>
      </c>
      <c r="AA7153">
        <v>183.42805191742033</v>
      </c>
      <c r="AB7153">
        <v>214.53416720422442</v>
      </c>
      <c r="AC7153">
        <v>353.68291799000065</v>
      </c>
      <c r="AD7153">
        <v>2.2844091373315778</v>
      </c>
      <c r="AE7153">
        <v>1308.4178891985948</v>
      </c>
    </row>
    <row r="7154" spans="1:31" x14ac:dyDescent="0.3">
      <c r="A7154">
        <v>2456854</v>
      </c>
      <c r="B7154">
        <v>1</v>
      </c>
      <c r="C7154" t="s">
        <v>80</v>
      </c>
      <c r="D7154" t="s">
        <v>83</v>
      </c>
      <c r="E7154" t="s">
        <v>141</v>
      </c>
      <c r="F7154" t="s">
        <v>5596</v>
      </c>
      <c r="G7154" t="s">
        <v>263</v>
      </c>
      <c r="H7154" t="s">
        <v>144</v>
      </c>
      <c r="I7154" t="s">
        <v>136</v>
      </c>
      <c r="J7154" t="s">
        <v>3</v>
      </c>
      <c r="K7154" t="s">
        <v>138</v>
      </c>
      <c r="L7154" t="s">
        <v>20514</v>
      </c>
      <c r="M7154" t="s">
        <v>20515</v>
      </c>
      <c r="N7154">
        <v>5.4538888879999998</v>
      </c>
      <c r="O7154">
        <v>0</v>
      </c>
      <c r="P7154">
        <v>104</v>
      </c>
      <c r="Q7154">
        <v>0</v>
      </c>
      <c r="R7154">
        <v>0</v>
      </c>
      <c r="S7154">
        <v>0</v>
      </c>
      <c r="T7154">
        <v>9</v>
      </c>
      <c r="U7154">
        <v>0</v>
      </c>
      <c r="V7154">
        <v>0</v>
      </c>
      <c r="W7154">
        <v>0</v>
      </c>
      <c r="X7154">
        <v>146.02388118254063</v>
      </c>
      <c r="Y7154">
        <v>0</v>
      </c>
      <c r="Z7154">
        <v>0</v>
      </c>
      <c r="AA7154">
        <v>0</v>
      </c>
      <c r="AB7154">
        <v>28.257518279817049</v>
      </c>
      <c r="AC7154">
        <v>0</v>
      </c>
      <c r="AD7154">
        <v>0</v>
      </c>
      <c r="AE7154">
        <v>174.28139946235768</v>
      </c>
    </row>
    <row r="7155" spans="1:31" x14ac:dyDescent="0.3">
      <c r="A7155">
        <v>2457209</v>
      </c>
      <c r="B7155">
        <v>1</v>
      </c>
      <c r="C7155" t="s">
        <v>80</v>
      </c>
      <c r="D7155" t="s">
        <v>100</v>
      </c>
      <c r="E7155" t="s">
        <v>141</v>
      </c>
      <c r="F7155" t="s">
        <v>20516</v>
      </c>
      <c r="G7155" t="s">
        <v>143</v>
      </c>
      <c r="H7155" t="s">
        <v>144</v>
      </c>
      <c r="I7155" t="s">
        <v>136</v>
      </c>
      <c r="J7155" t="s">
        <v>137</v>
      </c>
      <c r="K7155" t="s">
        <v>138</v>
      </c>
      <c r="L7155" t="s">
        <v>20517</v>
      </c>
      <c r="M7155" t="s">
        <v>20518</v>
      </c>
      <c r="N7155">
        <v>1.4616666659999999</v>
      </c>
      <c r="O7155">
        <v>0</v>
      </c>
      <c r="P7155">
        <v>281</v>
      </c>
      <c r="Q7155">
        <v>0</v>
      </c>
      <c r="R7155">
        <v>4</v>
      </c>
      <c r="S7155">
        <v>0</v>
      </c>
      <c r="T7155">
        <v>12</v>
      </c>
      <c r="U7155">
        <v>0</v>
      </c>
      <c r="V7155">
        <v>0</v>
      </c>
      <c r="W7155">
        <v>0</v>
      </c>
      <c r="X7155">
        <v>169.97334751381931</v>
      </c>
      <c r="Y7155">
        <v>0</v>
      </c>
      <c r="Z7155">
        <v>0.39040188786309099</v>
      </c>
      <c r="AA7155">
        <v>0</v>
      </c>
      <c r="AB7155">
        <v>8.3876275861413028</v>
      </c>
      <c r="AC7155">
        <v>0</v>
      </c>
      <c r="AD7155">
        <v>0</v>
      </c>
      <c r="AE7155">
        <v>178.75137698782368</v>
      </c>
    </row>
    <row r="7156" spans="1:31" x14ac:dyDescent="0.3">
      <c r="A7156">
        <v>2456817</v>
      </c>
      <c r="B7156">
        <v>1</v>
      </c>
      <c r="C7156" t="s">
        <v>80</v>
      </c>
      <c r="D7156" t="s">
        <v>101</v>
      </c>
      <c r="E7156" t="s">
        <v>173</v>
      </c>
      <c r="F7156" t="s">
        <v>20519</v>
      </c>
      <c r="G7156" t="s">
        <v>175</v>
      </c>
      <c r="H7156" t="s">
        <v>144</v>
      </c>
      <c r="I7156" t="s">
        <v>136</v>
      </c>
      <c r="J7156" t="s">
        <v>137</v>
      </c>
      <c r="K7156" t="s">
        <v>138</v>
      </c>
      <c r="L7156" t="s">
        <v>20520</v>
      </c>
      <c r="M7156" t="s">
        <v>20521</v>
      </c>
      <c r="N7156">
        <v>4.6852777769999996</v>
      </c>
      <c r="O7156">
        <v>0</v>
      </c>
      <c r="P7156">
        <v>1</v>
      </c>
      <c r="Q7156">
        <v>0</v>
      </c>
      <c r="R7156">
        <v>0</v>
      </c>
      <c r="S7156">
        <v>0</v>
      </c>
      <c r="T7156">
        <v>0</v>
      </c>
      <c r="U7156">
        <v>0</v>
      </c>
      <c r="V7156">
        <v>0</v>
      </c>
      <c r="W7156">
        <v>0</v>
      </c>
      <c r="X7156">
        <v>1.3589923234418229</v>
      </c>
      <c r="Y7156">
        <v>0</v>
      </c>
      <c r="Z7156">
        <v>0</v>
      </c>
      <c r="AA7156">
        <v>0</v>
      </c>
      <c r="AB7156">
        <v>0</v>
      </c>
      <c r="AC7156">
        <v>0</v>
      </c>
      <c r="AD7156">
        <v>0</v>
      </c>
      <c r="AE7156">
        <v>1.3589923234418229</v>
      </c>
    </row>
    <row r="7157" spans="1:31" x14ac:dyDescent="0.3">
      <c r="A7157">
        <v>2456917</v>
      </c>
      <c r="B7157">
        <v>1</v>
      </c>
      <c r="C7157" t="s">
        <v>80</v>
      </c>
      <c r="D7157" t="s">
        <v>99</v>
      </c>
      <c r="E7157" t="s">
        <v>159</v>
      </c>
      <c r="F7157" t="s">
        <v>5627</v>
      </c>
      <c r="G7157" t="s">
        <v>161</v>
      </c>
      <c r="H7157" t="s">
        <v>144</v>
      </c>
      <c r="I7157" t="s">
        <v>136</v>
      </c>
      <c r="J7157" t="s">
        <v>137</v>
      </c>
      <c r="K7157" t="s">
        <v>162</v>
      </c>
      <c r="L7157" t="s">
        <v>20522</v>
      </c>
      <c r="M7157" t="s">
        <v>20523</v>
      </c>
      <c r="N7157">
        <v>9.0677777769999999</v>
      </c>
      <c r="O7157">
        <v>0</v>
      </c>
      <c r="P7157">
        <v>208</v>
      </c>
      <c r="Q7157">
        <v>0</v>
      </c>
      <c r="R7157">
        <v>3</v>
      </c>
      <c r="S7157">
        <v>0</v>
      </c>
      <c r="T7157">
        <v>41</v>
      </c>
      <c r="U7157">
        <v>0</v>
      </c>
      <c r="V7157">
        <v>0</v>
      </c>
      <c r="W7157">
        <v>0</v>
      </c>
      <c r="X7157">
        <v>450.40813914319784</v>
      </c>
      <c r="Y7157">
        <v>0</v>
      </c>
      <c r="Z7157">
        <v>5.2472846956493902</v>
      </c>
      <c r="AA7157">
        <v>0</v>
      </c>
      <c r="AB7157">
        <v>241.62103338292849</v>
      </c>
      <c r="AC7157">
        <v>0</v>
      </c>
      <c r="AD7157">
        <v>0</v>
      </c>
      <c r="AE7157">
        <v>697.27645722177567</v>
      </c>
    </row>
    <row r="7158" spans="1:31" x14ac:dyDescent="0.3">
      <c r="A7158">
        <v>2457066</v>
      </c>
      <c r="B7158">
        <v>1</v>
      </c>
      <c r="C7158" t="s">
        <v>80</v>
      </c>
      <c r="D7158" t="s">
        <v>96</v>
      </c>
      <c r="E7158" t="s">
        <v>182</v>
      </c>
      <c r="F7158" t="s">
        <v>8701</v>
      </c>
      <c r="G7158" t="s">
        <v>200</v>
      </c>
      <c r="H7158" t="s">
        <v>144</v>
      </c>
      <c r="I7158" t="s">
        <v>136</v>
      </c>
      <c r="J7158" t="s">
        <v>137</v>
      </c>
      <c r="K7158" t="s">
        <v>138</v>
      </c>
      <c r="L7158" t="s">
        <v>20524</v>
      </c>
      <c r="M7158" t="s">
        <v>20525</v>
      </c>
      <c r="N7158">
        <v>7.1619444440000004</v>
      </c>
      <c r="O7158">
        <v>0</v>
      </c>
      <c r="P7158">
        <v>100</v>
      </c>
      <c r="Q7158">
        <v>0</v>
      </c>
      <c r="R7158">
        <v>0</v>
      </c>
      <c r="S7158">
        <v>0</v>
      </c>
      <c r="T7158">
        <v>1</v>
      </c>
      <c r="U7158">
        <v>0</v>
      </c>
      <c r="V7158">
        <v>0</v>
      </c>
      <c r="W7158">
        <v>0</v>
      </c>
      <c r="X7158">
        <v>129.74247501344948</v>
      </c>
      <c r="Y7158">
        <v>0</v>
      </c>
      <c r="Z7158">
        <v>0</v>
      </c>
      <c r="AA7158">
        <v>0</v>
      </c>
      <c r="AB7158">
        <v>17.26841337526723</v>
      </c>
      <c r="AC7158">
        <v>0</v>
      </c>
      <c r="AD7158">
        <v>0</v>
      </c>
      <c r="AE7158">
        <v>147.01088838871669</v>
      </c>
    </row>
    <row r="7159" spans="1:31" x14ac:dyDescent="0.3">
      <c r="A7159">
        <v>2457123</v>
      </c>
      <c r="B7159">
        <v>1</v>
      </c>
      <c r="C7159" t="s">
        <v>80</v>
      </c>
      <c r="D7159" t="s">
        <v>96</v>
      </c>
      <c r="E7159" t="s">
        <v>141</v>
      </c>
      <c r="F7159" t="s">
        <v>1019</v>
      </c>
      <c r="G7159" t="s">
        <v>1536</v>
      </c>
      <c r="H7159" t="s">
        <v>144</v>
      </c>
      <c r="I7159" t="s">
        <v>136</v>
      </c>
      <c r="J7159" t="s">
        <v>137</v>
      </c>
      <c r="K7159" t="s">
        <v>138</v>
      </c>
      <c r="L7159" t="s">
        <v>20526</v>
      </c>
      <c r="M7159" t="s">
        <v>20527</v>
      </c>
      <c r="N7159">
        <v>1.6030555550000001</v>
      </c>
      <c r="O7159">
        <v>0</v>
      </c>
      <c r="P7159">
        <v>2</v>
      </c>
      <c r="Q7159">
        <v>0</v>
      </c>
      <c r="R7159">
        <v>0</v>
      </c>
      <c r="S7159">
        <v>0</v>
      </c>
      <c r="T7159">
        <v>30</v>
      </c>
      <c r="U7159">
        <v>0</v>
      </c>
      <c r="V7159">
        <v>0</v>
      </c>
      <c r="W7159">
        <v>0</v>
      </c>
      <c r="X7159">
        <v>0.69031501180425536</v>
      </c>
      <c r="Y7159">
        <v>0</v>
      </c>
      <c r="Z7159">
        <v>0</v>
      </c>
      <c r="AA7159">
        <v>0</v>
      </c>
      <c r="AB7159">
        <v>25.010513394546049</v>
      </c>
      <c r="AC7159">
        <v>0</v>
      </c>
      <c r="AD7159">
        <v>0</v>
      </c>
      <c r="AE7159">
        <v>25.700828406350304</v>
      </c>
    </row>
    <row r="7160" spans="1:31" x14ac:dyDescent="0.3">
      <c r="A7160">
        <v>2456837</v>
      </c>
      <c r="B7160">
        <v>1</v>
      </c>
      <c r="C7160" t="s">
        <v>80</v>
      </c>
      <c r="D7160" t="s">
        <v>101</v>
      </c>
      <c r="E7160" t="s">
        <v>141</v>
      </c>
      <c r="F7160" t="s">
        <v>20528</v>
      </c>
      <c r="G7160" t="s">
        <v>143</v>
      </c>
      <c r="H7160" t="s">
        <v>144</v>
      </c>
      <c r="I7160" t="s">
        <v>136</v>
      </c>
      <c r="J7160" t="s">
        <v>137</v>
      </c>
      <c r="K7160" t="s">
        <v>138</v>
      </c>
      <c r="L7160" t="s">
        <v>20529</v>
      </c>
      <c r="M7160" t="s">
        <v>20530</v>
      </c>
      <c r="N7160">
        <v>2.551111111</v>
      </c>
      <c r="O7160">
        <v>0</v>
      </c>
      <c r="P7160">
        <v>36</v>
      </c>
      <c r="Q7160">
        <v>0</v>
      </c>
      <c r="R7160">
        <v>8</v>
      </c>
      <c r="S7160">
        <v>0</v>
      </c>
      <c r="T7160">
        <v>5</v>
      </c>
      <c r="U7160">
        <v>0</v>
      </c>
      <c r="V7160">
        <v>0</v>
      </c>
      <c r="W7160">
        <v>0</v>
      </c>
      <c r="X7160">
        <v>20.788071250745926</v>
      </c>
      <c r="Y7160">
        <v>0</v>
      </c>
      <c r="Z7160">
        <v>4.5338240221289841</v>
      </c>
      <c r="AA7160">
        <v>0</v>
      </c>
      <c r="AB7160">
        <v>0.51782093004760077</v>
      </c>
      <c r="AC7160">
        <v>0</v>
      </c>
      <c r="AD7160">
        <v>0</v>
      </c>
      <c r="AE7160">
        <v>25.839716202922514</v>
      </c>
    </row>
    <row r="7161" spans="1:31" x14ac:dyDescent="0.3">
      <c r="A7161">
        <v>2457146</v>
      </c>
      <c r="B7161">
        <v>1</v>
      </c>
      <c r="C7161" t="s">
        <v>80</v>
      </c>
      <c r="D7161" t="s">
        <v>104</v>
      </c>
      <c r="E7161" t="s">
        <v>284</v>
      </c>
      <c r="F7161" t="s">
        <v>1164</v>
      </c>
      <c r="G7161" t="s">
        <v>149</v>
      </c>
      <c r="H7161" t="s">
        <v>135</v>
      </c>
      <c r="I7161" t="s">
        <v>136</v>
      </c>
      <c r="J7161" t="s">
        <v>137</v>
      </c>
      <c r="K7161" t="s">
        <v>138</v>
      </c>
      <c r="L7161" t="s">
        <v>20531</v>
      </c>
      <c r="M7161" t="s">
        <v>20532</v>
      </c>
      <c r="N7161">
        <v>7.4999999999999997E-2</v>
      </c>
      <c r="O7161">
        <v>1</v>
      </c>
      <c r="P7161">
        <v>466</v>
      </c>
      <c r="Q7161">
        <v>22</v>
      </c>
      <c r="R7161">
        <v>27</v>
      </c>
      <c r="S7161">
        <v>28</v>
      </c>
      <c r="T7161">
        <v>72</v>
      </c>
      <c r="U7161">
        <v>5</v>
      </c>
      <c r="V7161">
        <v>0</v>
      </c>
      <c r="W7161">
        <v>0.22274115049766643</v>
      </c>
      <c r="X7161">
        <v>9.192415111425321</v>
      </c>
      <c r="Y7161">
        <v>1.4010377083643428</v>
      </c>
      <c r="Z7161">
        <v>0.61371836019242432</v>
      </c>
      <c r="AA7161">
        <v>22.141075789371719</v>
      </c>
      <c r="AB7161">
        <v>7.1124872760022946</v>
      </c>
      <c r="AC7161">
        <v>16.844711173757386</v>
      </c>
      <c r="AD7161">
        <v>0</v>
      </c>
      <c r="AE7161">
        <v>57.528186569611151</v>
      </c>
    </row>
    <row r="7162" spans="1:31" x14ac:dyDescent="0.3">
      <c r="A7162">
        <v>2457129</v>
      </c>
      <c r="B7162">
        <v>1</v>
      </c>
      <c r="C7162" t="s">
        <v>81</v>
      </c>
      <c r="D7162" t="s">
        <v>122</v>
      </c>
      <c r="E7162" t="s">
        <v>169</v>
      </c>
      <c r="F7162" t="s">
        <v>20533</v>
      </c>
      <c r="G7162" t="s">
        <v>226</v>
      </c>
      <c r="H7162" t="s">
        <v>135</v>
      </c>
      <c r="I7162" t="s">
        <v>136</v>
      </c>
      <c r="J7162" t="s">
        <v>137</v>
      </c>
      <c r="K7162" t="s">
        <v>162</v>
      </c>
      <c r="L7162" t="s">
        <v>20534</v>
      </c>
      <c r="M7162" t="s">
        <v>20535</v>
      </c>
      <c r="N7162">
        <v>5.1683333329999996</v>
      </c>
      <c r="O7162">
        <v>0</v>
      </c>
      <c r="P7162">
        <v>6354</v>
      </c>
      <c r="Q7162">
        <v>0</v>
      </c>
      <c r="R7162">
        <v>0</v>
      </c>
      <c r="S7162">
        <v>3</v>
      </c>
      <c r="T7162">
        <v>1653</v>
      </c>
      <c r="U7162">
        <v>0</v>
      </c>
      <c r="V7162">
        <v>0</v>
      </c>
      <c r="W7162">
        <v>0</v>
      </c>
      <c r="X7162">
        <v>7507.178061834642</v>
      </c>
      <c r="Y7162">
        <v>0</v>
      </c>
      <c r="Z7162">
        <v>0</v>
      </c>
      <c r="AA7162">
        <v>197.66449053812525</v>
      </c>
      <c r="AB7162">
        <v>8203.4512110933611</v>
      </c>
      <c r="AC7162">
        <v>0</v>
      </c>
      <c r="AD7162">
        <v>0</v>
      </c>
      <c r="AE7162">
        <v>15908.293763466128</v>
      </c>
    </row>
    <row r="7163" spans="1:31" x14ac:dyDescent="0.3">
      <c r="A7163">
        <v>2457046</v>
      </c>
      <c r="B7163">
        <v>1</v>
      </c>
      <c r="C7163" t="s">
        <v>80</v>
      </c>
      <c r="D7163" t="s">
        <v>99</v>
      </c>
      <c r="E7163" t="s">
        <v>173</v>
      </c>
      <c r="F7163" t="s">
        <v>20536</v>
      </c>
      <c r="G7163" t="s">
        <v>175</v>
      </c>
      <c r="H7163" t="s">
        <v>144</v>
      </c>
      <c r="I7163" t="s">
        <v>136</v>
      </c>
      <c r="J7163" t="s">
        <v>137</v>
      </c>
      <c r="K7163" t="s">
        <v>138</v>
      </c>
      <c r="L7163" t="s">
        <v>20537</v>
      </c>
      <c r="M7163" t="s">
        <v>20538</v>
      </c>
      <c r="N7163">
        <v>2.8966666659999998</v>
      </c>
      <c r="O7163">
        <v>0</v>
      </c>
      <c r="P7163">
        <v>1</v>
      </c>
      <c r="Q7163">
        <v>0</v>
      </c>
      <c r="R7163">
        <v>0</v>
      </c>
      <c r="S7163">
        <v>0</v>
      </c>
      <c r="T7163">
        <v>0</v>
      </c>
      <c r="U7163">
        <v>0</v>
      </c>
      <c r="V7163">
        <v>0</v>
      </c>
      <c r="W7163">
        <v>0</v>
      </c>
      <c r="X7163">
        <v>1.0806057006087482</v>
      </c>
      <c r="Y7163">
        <v>0</v>
      </c>
      <c r="Z7163">
        <v>0</v>
      </c>
      <c r="AA7163">
        <v>0</v>
      </c>
      <c r="AB7163">
        <v>0</v>
      </c>
      <c r="AC7163">
        <v>0</v>
      </c>
      <c r="AD7163">
        <v>0</v>
      </c>
      <c r="AE7163">
        <v>1.0806057006087482</v>
      </c>
    </row>
    <row r="7164" spans="1:31" x14ac:dyDescent="0.3">
      <c r="A7164">
        <v>2457332</v>
      </c>
      <c r="B7164">
        <v>1</v>
      </c>
      <c r="C7164" t="s">
        <v>80</v>
      </c>
      <c r="D7164" t="s">
        <v>90</v>
      </c>
      <c r="E7164" t="s">
        <v>284</v>
      </c>
      <c r="F7164" t="s">
        <v>20539</v>
      </c>
      <c r="G7164" t="s">
        <v>149</v>
      </c>
      <c r="H7164" t="s">
        <v>331</v>
      </c>
      <c r="I7164" t="s">
        <v>136</v>
      </c>
      <c r="J7164" t="s">
        <v>137</v>
      </c>
      <c r="K7164" t="s">
        <v>138</v>
      </c>
      <c r="L7164" t="s">
        <v>20540</v>
      </c>
      <c r="M7164" t="s">
        <v>20541</v>
      </c>
      <c r="N7164">
        <v>0.173055555</v>
      </c>
      <c r="O7164">
        <v>0</v>
      </c>
      <c r="P7164">
        <v>18379</v>
      </c>
      <c r="Q7164">
        <v>0</v>
      </c>
      <c r="R7164">
        <v>0</v>
      </c>
      <c r="S7164">
        <v>3</v>
      </c>
      <c r="T7164">
        <v>1665</v>
      </c>
      <c r="U7164">
        <v>0</v>
      </c>
      <c r="V7164">
        <v>4</v>
      </c>
      <c r="W7164">
        <v>0</v>
      </c>
      <c r="X7164">
        <v>991.51040411656732</v>
      </c>
      <c r="Y7164">
        <v>0</v>
      </c>
      <c r="Z7164">
        <v>0</v>
      </c>
      <c r="AA7164">
        <v>44.209557657010421</v>
      </c>
      <c r="AB7164">
        <v>216.81341492597565</v>
      </c>
      <c r="AC7164">
        <v>0</v>
      </c>
      <c r="AD7164">
        <v>2.9484428659883788</v>
      </c>
      <c r="AE7164">
        <v>1255.4818195655419</v>
      </c>
    </row>
    <row r="7165" spans="1:31" x14ac:dyDescent="0.3">
      <c r="A7165">
        <v>2457083</v>
      </c>
      <c r="B7165">
        <v>1</v>
      </c>
      <c r="C7165" t="s">
        <v>81</v>
      </c>
      <c r="D7165" t="s">
        <v>127</v>
      </c>
      <c r="E7165" t="s">
        <v>173</v>
      </c>
      <c r="F7165" t="s">
        <v>20542</v>
      </c>
      <c r="G7165" t="s">
        <v>179</v>
      </c>
      <c r="H7165" t="s">
        <v>144</v>
      </c>
      <c r="I7165" t="s">
        <v>136</v>
      </c>
      <c r="J7165" t="s">
        <v>137</v>
      </c>
      <c r="K7165" t="s">
        <v>138</v>
      </c>
      <c r="L7165" t="s">
        <v>20543</v>
      </c>
      <c r="M7165" t="s">
        <v>20544</v>
      </c>
      <c r="N7165">
        <v>7.1577777769999997</v>
      </c>
      <c r="O7165">
        <v>0</v>
      </c>
      <c r="P7165">
        <v>7</v>
      </c>
      <c r="Q7165">
        <v>0</v>
      </c>
      <c r="R7165">
        <v>0</v>
      </c>
      <c r="S7165">
        <v>0</v>
      </c>
      <c r="T7165">
        <v>0</v>
      </c>
      <c r="U7165">
        <v>0</v>
      </c>
      <c r="V7165">
        <v>0</v>
      </c>
      <c r="W7165">
        <v>0</v>
      </c>
      <c r="X7165">
        <v>21.687135662248139</v>
      </c>
      <c r="Y7165">
        <v>0</v>
      </c>
      <c r="Z7165">
        <v>0</v>
      </c>
      <c r="AA7165">
        <v>0</v>
      </c>
      <c r="AB7165">
        <v>0</v>
      </c>
      <c r="AC7165">
        <v>0</v>
      </c>
      <c r="AD7165">
        <v>0</v>
      </c>
      <c r="AE7165">
        <v>21.687135662248139</v>
      </c>
    </row>
    <row r="7166" spans="1:31" x14ac:dyDescent="0.3">
      <c r="A7166">
        <v>2457292</v>
      </c>
      <c r="B7166">
        <v>1</v>
      </c>
      <c r="C7166" t="s">
        <v>80</v>
      </c>
      <c r="D7166" t="s">
        <v>91</v>
      </c>
      <c r="E7166" t="s">
        <v>173</v>
      </c>
      <c r="F7166" t="s">
        <v>20545</v>
      </c>
      <c r="G7166" t="s">
        <v>179</v>
      </c>
      <c r="H7166" t="s">
        <v>144</v>
      </c>
      <c r="I7166" t="s">
        <v>136</v>
      </c>
      <c r="J7166" t="s">
        <v>137</v>
      </c>
      <c r="K7166" t="s">
        <v>138</v>
      </c>
      <c r="L7166" t="s">
        <v>20546</v>
      </c>
      <c r="M7166" t="s">
        <v>20547</v>
      </c>
      <c r="N7166">
        <v>0.66777777699999996</v>
      </c>
      <c r="O7166">
        <v>0</v>
      </c>
      <c r="P7166">
        <v>0</v>
      </c>
      <c r="Q7166">
        <v>0</v>
      </c>
      <c r="R7166">
        <v>0</v>
      </c>
      <c r="S7166">
        <v>0</v>
      </c>
      <c r="T7166">
        <v>1</v>
      </c>
      <c r="U7166">
        <v>0</v>
      </c>
      <c r="V7166">
        <v>0</v>
      </c>
      <c r="W7166">
        <v>0</v>
      </c>
      <c r="X7166">
        <v>0</v>
      </c>
      <c r="Y7166">
        <v>0</v>
      </c>
      <c r="Z7166">
        <v>0</v>
      </c>
      <c r="AA7166">
        <v>0</v>
      </c>
      <c r="AB7166">
        <v>6.8057495703441502</v>
      </c>
      <c r="AC7166">
        <v>0</v>
      </c>
      <c r="AD7166">
        <v>0</v>
      </c>
      <c r="AE7166">
        <v>6.8057495703441502</v>
      </c>
    </row>
    <row r="7167" spans="1:31" x14ac:dyDescent="0.3">
      <c r="A7167">
        <v>2457206</v>
      </c>
      <c r="B7167">
        <v>1</v>
      </c>
      <c r="C7167" t="s">
        <v>81</v>
      </c>
      <c r="D7167" t="s">
        <v>121</v>
      </c>
      <c r="E7167" t="s">
        <v>132</v>
      </c>
      <c r="F7167" t="s">
        <v>9716</v>
      </c>
      <c r="G7167" t="s">
        <v>149</v>
      </c>
      <c r="H7167" t="s">
        <v>135</v>
      </c>
      <c r="I7167" t="s">
        <v>660</v>
      </c>
      <c r="J7167" t="s">
        <v>137</v>
      </c>
      <c r="K7167" t="s">
        <v>138</v>
      </c>
      <c r="L7167" t="s">
        <v>20548</v>
      </c>
      <c r="M7167" t="s">
        <v>20549</v>
      </c>
      <c r="N7167">
        <v>1.9444444000000002E-2</v>
      </c>
      <c r="O7167">
        <v>0</v>
      </c>
      <c r="P7167">
        <v>1410</v>
      </c>
      <c r="Q7167">
        <v>9</v>
      </c>
      <c r="R7167">
        <v>72</v>
      </c>
      <c r="S7167">
        <v>12</v>
      </c>
      <c r="T7167">
        <v>67</v>
      </c>
      <c r="U7167">
        <v>0</v>
      </c>
      <c r="V7167">
        <v>0</v>
      </c>
      <c r="W7167">
        <v>0</v>
      </c>
      <c r="X7167">
        <v>3.0079041101273227</v>
      </c>
      <c r="Y7167">
        <v>6.7975120060143807E-2</v>
      </c>
      <c r="Z7167">
        <v>9.3549120703618774E-2</v>
      </c>
      <c r="AA7167">
        <v>0.45417282967050393</v>
      </c>
      <c r="AB7167">
        <v>0.73282906893729127</v>
      </c>
      <c r="AC7167">
        <v>0</v>
      </c>
      <c r="AD7167">
        <v>0</v>
      </c>
      <c r="AE7167">
        <v>4.3564302494988807</v>
      </c>
    </row>
    <row r="7168" spans="1:31" x14ac:dyDescent="0.3">
      <c r="A7168">
        <v>2457249</v>
      </c>
      <c r="B7168">
        <v>1</v>
      </c>
      <c r="C7168" t="s">
        <v>80</v>
      </c>
      <c r="D7168" t="s">
        <v>110</v>
      </c>
      <c r="E7168" t="s">
        <v>159</v>
      </c>
      <c r="F7168" t="s">
        <v>20550</v>
      </c>
      <c r="G7168" t="s">
        <v>143</v>
      </c>
      <c r="H7168" t="s">
        <v>144</v>
      </c>
      <c r="I7168" t="s">
        <v>136</v>
      </c>
      <c r="J7168" t="s">
        <v>137</v>
      </c>
      <c r="K7168" t="s">
        <v>138</v>
      </c>
      <c r="L7168" t="s">
        <v>20551</v>
      </c>
      <c r="M7168" t="s">
        <v>20552</v>
      </c>
      <c r="N7168">
        <v>1.4580555550000001</v>
      </c>
      <c r="O7168">
        <v>0</v>
      </c>
      <c r="P7168">
        <v>828</v>
      </c>
      <c r="Q7168">
        <v>0</v>
      </c>
      <c r="R7168">
        <v>0</v>
      </c>
      <c r="S7168">
        <v>0</v>
      </c>
      <c r="T7168">
        <v>70</v>
      </c>
      <c r="U7168">
        <v>0</v>
      </c>
      <c r="V7168">
        <v>0</v>
      </c>
      <c r="W7168">
        <v>0</v>
      </c>
      <c r="X7168">
        <v>438.09935446283663</v>
      </c>
      <c r="Y7168">
        <v>0</v>
      </c>
      <c r="Z7168">
        <v>0</v>
      </c>
      <c r="AA7168">
        <v>0</v>
      </c>
      <c r="AB7168">
        <v>67.798473593402392</v>
      </c>
      <c r="AC7168">
        <v>0</v>
      </c>
      <c r="AD7168">
        <v>0</v>
      </c>
      <c r="AE7168">
        <v>505.89782805623901</v>
      </c>
    </row>
    <row r="7169" spans="1:31" x14ac:dyDescent="0.3">
      <c r="A7169">
        <v>2456963</v>
      </c>
      <c r="B7169">
        <v>1</v>
      </c>
      <c r="C7169" t="s">
        <v>80</v>
      </c>
      <c r="D7169" t="s">
        <v>84</v>
      </c>
      <c r="E7169" t="s">
        <v>141</v>
      </c>
      <c r="F7169" t="s">
        <v>4415</v>
      </c>
      <c r="G7169" t="s">
        <v>156</v>
      </c>
      <c r="H7169" t="s">
        <v>144</v>
      </c>
      <c r="I7169" t="s">
        <v>136</v>
      </c>
      <c r="J7169" t="s">
        <v>137</v>
      </c>
      <c r="K7169" t="s">
        <v>138</v>
      </c>
      <c r="L7169" t="s">
        <v>20553</v>
      </c>
      <c r="M7169" t="s">
        <v>20554</v>
      </c>
      <c r="N7169">
        <v>2.0491666660000001</v>
      </c>
      <c r="O7169">
        <v>0</v>
      </c>
      <c r="P7169">
        <v>99</v>
      </c>
      <c r="Q7169">
        <v>0</v>
      </c>
      <c r="R7169">
        <v>0</v>
      </c>
      <c r="S7169">
        <v>0</v>
      </c>
      <c r="T7169">
        <v>30</v>
      </c>
      <c r="U7169">
        <v>0</v>
      </c>
      <c r="V7169">
        <v>0</v>
      </c>
      <c r="W7169">
        <v>0</v>
      </c>
      <c r="X7169">
        <v>48.795223402175239</v>
      </c>
      <c r="Y7169">
        <v>0</v>
      </c>
      <c r="Z7169">
        <v>0</v>
      </c>
      <c r="AA7169">
        <v>0</v>
      </c>
      <c r="AB7169">
        <v>51.62652925131777</v>
      </c>
      <c r="AC7169">
        <v>0</v>
      </c>
      <c r="AD7169">
        <v>0</v>
      </c>
      <c r="AE7169">
        <v>100.421752653493</v>
      </c>
    </row>
    <row r="7170" spans="1:31" x14ac:dyDescent="0.3">
      <c r="A7170">
        <v>2457106</v>
      </c>
      <c r="B7170">
        <v>1</v>
      </c>
      <c r="C7170" t="s">
        <v>80</v>
      </c>
      <c r="D7170" t="s">
        <v>107</v>
      </c>
      <c r="E7170" t="s">
        <v>141</v>
      </c>
      <c r="F7170" t="s">
        <v>20555</v>
      </c>
      <c r="G7170" t="s">
        <v>156</v>
      </c>
      <c r="H7170" t="s">
        <v>144</v>
      </c>
      <c r="I7170" t="s">
        <v>136</v>
      </c>
      <c r="J7170" t="s">
        <v>137</v>
      </c>
      <c r="K7170" t="s">
        <v>138</v>
      </c>
      <c r="L7170" t="s">
        <v>20556</v>
      </c>
      <c r="M7170" t="s">
        <v>20557</v>
      </c>
      <c r="N7170">
        <v>2.2313888880000001</v>
      </c>
      <c r="O7170">
        <v>0</v>
      </c>
      <c r="P7170">
        <v>138</v>
      </c>
      <c r="Q7170">
        <v>0</v>
      </c>
      <c r="R7170">
        <v>0</v>
      </c>
      <c r="S7170">
        <v>0</v>
      </c>
      <c r="T7170">
        <v>3</v>
      </c>
      <c r="U7170">
        <v>0</v>
      </c>
      <c r="V7170">
        <v>0</v>
      </c>
      <c r="W7170">
        <v>0</v>
      </c>
      <c r="X7170">
        <v>53.676771613199072</v>
      </c>
      <c r="Y7170">
        <v>0</v>
      </c>
      <c r="Z7170">
        <v>0</v>
      </c>
      <c r="AA7170">
        <v>0</v>
      </c>
      <c r="AB7170">
        <v>3.7169588098220485</v>
      </c>
      <c r="AC7170">
        <v>0</v>
      </c>
      <c r="AD7170">
        <v>0</v>
      </c>
      <c r="AE7170">
        <v>57.393730423021118</v>
      </c>
    </row>
    <row r="7171" spans="1:31" x14ac:dyDescent="0.3">
      <c r="A7171">
        <v>2457020</v>
      </c>
      <c r="B7171">
        <v>1</v>
      </c>
      <c r="C7171" t="s">
        <v>80</v>
      </c>
      <c r="D7171" t="s">
        <v>83</v>
      </c>
      <c r="E7171" t="s">
        <v>141</v>
      </c>
      <c r="F7171" t="s">
        <v>20558</v>
      </c>
      <c r="G7171" t="s">
        <v>156</v>
      </c>
      <c r="H7171" t="s">
        <v>144</v>
      </c>
      <c r="I7171" t="s">
        <v>136</v>
      </c>
      <c r="J7171" t="s">
        <v>137</v>
      </c>
      <c r="K7171" t="s">
        <v>138</v>
      </c>
      <c r="L7171" t="s">
        <v>20559</v>
      </c>
      <c r="M7171" t="s">
        <v>20560</v>
      </c>
      <c r="N7171">
        <v>1.4502777769999999</v>
      </c>
      <c r="O7171">
        <v>0</v>
      </c>
      <c r="P7171">
        <v>99</v>
      </c>
      <c r="Q7171">
        <v>0</v>
      </c>
      <c r="R7171">
        <v>0</v>
      </c>
      <c r="S7171">
        <v>0</v>
      </c>
      <c r="T7171">
        <v>14</v>
      </c>
      <c r="U7171">
        <v>0</v>
      </c>
      <c r="V7171">
        <v>0</v>
      </c>
      <c r="W7171">
        <v>0</v>
      </c>
      <c r="X7171">
        <v>37.380179883431417</v>
      </c>
      <c r="Y7171">
        <v>0</v>
      </c>
      <c r="Z7171">
        <v>0</v>
      </c>
      <c r="AA7171">
        <v>0</v>
      </c>
      <c r="AB7171">
        <v>5.2544332843304415</v>
      </c>
      <c r="AC7171">
        <v>0</v>
      </c>
      <c r="AD7171">
        <v>0</v>
      </c>
      <c r="AE7171">
        <v>42.634613167761856</v>
      </c>
    </row>
    <row r="7172" spans="1:31" x14ac:dyDescent="0.3">
      <c r="A7172">
        <v>2456920</v>
      </c>
      <c r="B7172">
        <v>1</v>
      </c>
      <c r="C7172" t="s">
        <v>80</v>
      </c>
      <c r="D7172" t="s">
        <v>88</v>
      </c>
      <c r="E7172" t="s">
        <v>147</v>
      </c>
      <c r="F7172" t="s">
        <v>20561</v>
      </c>
      <c r="G7172" t="s">
        <v>226</v>
      </c>
      <c r="H7172" t="s">
        <v>135</v>
      </c>
      <c r="I7172" t="s">
        <v>136</v>
      </c>
      <c r="J7172" t="s">
        <v>137</v>
      </c>
      <c r="K7172" t="s">
        <v>162</v>
      </c>
      <c r="L7172" t="s">
        <v>20562</v>
      </c>
      <c r="M7172" t="s">
        <v>20563</v>
      </c>
      <c r="N7172">
        <v>3.7427777770000001</v>
      </c>
      <c r="O7172">
        <v>0</v>
      </c>
      <c r="P7172">
        <v>0</v>
      </c>
      <c r="Q7172">
        <v>0</v>
      </c>
      <c r="R7172">
        <v>0</v>
      </c>
      <c r="S7172">
        <v>1</v>
      </c>
      <c r="T7172">
        <v>0</v>
      </c>
      <c r="U7172">
        <v>0</v>
      </c>
      <c r="V7172">
        <v>0</v>
      </c>
      <c r="W7172">
        <v>0</v>
      </c>
      <c r="X7172">
        <v>0</v>
      </c>
      <c r="Y7172">
        <v>0</v>
      </c>
      <c r="Z7172">
        <v>0</v>
      </c>
      <c r="AA7172">
        <v>864.34730849292191</v>
      </c>
      <c r="AB7172">
        <v>0</v>
      </c>
      <c r="AC7172">
        <v>0</v>
      </c>
      <c r="AD7172">
        <v>0</v>
      </c>
      <c r="AE7172">
        <v>864.34730849292191</v>
      </c>
    </row>
    <row r="7173" spans="1:31" x14ac:dyDescent="0.3">
      <c r="A7173">
        <v>2457859</v>
      </c>
      <c r="B7173">
        <v>1</v>
      </c>
      <c r="C7173" t="s">
        <v>80</v>
      </c>
      <c r="D7173" t="s">
        <v>108</v>
      </c>
      <c r="E7173" t="s">
        <v>141</v>
      </c>
      <c r="F7173" t="s">
        <v>20564</v>
      </c>
      <c r="G7173" t="s">
        <v>156</v>
      </c>
      <c r="H7173" t="s">
        <v>144</v>
      </c>
      <c r="I7173" t="s">
        <v>136</v>
      </c>
      <c r="J7173" t="s">
        <v>137</v>
      </c>
      <c r="K7173" t="s">
        <v>138</v>
      </c>
      <c r="L7173" t="s">
        <v>20565</v>
      </c>
      <c r="M7173" t="s">
        <v>20566</v>
      </c>
      <c r="N7173">
        <v>1.563055555</v>
      </c>
      <c r="O7173">
        <v>0</v>
      </c>
      <c r="P7173">
        <v>10</v>
      </c>
      <c r="Q7173">
        <v>0</v>
      </c>
      <c r="R7173">
        <v>1</v>
      </c>
      <c r="S7173">
        <v>0</v>
      </c>
      <c r="T7173">
        <v>1</v>
      </c>
      <c r="U7173">
        <v>0</v>
      </c>
      <c r="V7173">
        <v>0</v>
      </c>
      <c r="W7173">
        <v>0</v>
      </c>
      <c r="X7173">
        <v>1.5428619510651387</v>
      </c>
      <c r="Y7173">
        <v>0</v>
      </c>
      <c r="Z7173">
        <v>0.17420468225976898</v>
      </c>
      <c r="AA7173">
        <v>0</v>
      </c>
      <c r="AB7173">
        <v>0</v>
      </c>
      <c r="AC7173">
        <v>0</v>
      </c>
      <c r="AD7173">
        <v>0</v>
      </c>
      <c r="AE7173">
        <v>1.7170666333249076</v>
      </c>
    </row>
    <row r="7174" spans="1:31" x14ac:dyDescent="0.3">
      <c r="A7174">
        <v>2457527</v>
      </c>
      <c r="B7174">
        <v>1</v>
      </c>
      <c r="C7174" t="s">
        <v>80</v>
      </c>
      <c r="D7174" t="s">
        <v>93</v>
      </c>
      <c r="E7174" t="s">
        <v>141</v>
      </c>
      <c r="F7174" t="s">
        <v>20567</v>
      </c>
      <c r="G7174" t="s">
        <v>156</v>
      </c>
      <c r="H7174" t="s">
        <v>144</v>
      </c>
      <c r="I7174" t="s">
        <v>136</v>
      </c>
      <c r="J7174" t="s">
        <v>137</v>
      </c>
      <c r="K7174" t="s">
        <v>138</v>
      </c>
      <c r="L7174" t="s">
        <v>20568</v>
      </c>
      <c r="M7174" t="s">
        <v>20569</v>
      </c>
      <c r="N7174">
        <v>1.7275</v>
      </c>
      <c r="O7174">
        <v>0</v>
      </c>
      <c r="P7174">
        <v>102</v>
      </c>
      <c r="Q7174">
        <v>0</v>
      </c>
      <c r="R7174">
        <v>0</v>
      </c>
      <c r="S7174">
        <v>0</v>
      </c>
      <c r="T7174">
        <v>3</v>
      </c>
      <c r="U7174">
        <v>0</v>
      </c>
      <c r="V7174">
        <v>0</v>
      </c>
      <c r="W7174">
        <v>0</v>
      </c>
      <c r="X7174">
        <v>41.531556189649166</v>
      </c>
      <c r="Y7174">
        <v>0</v>
      </c>
      <c r="Z7174">
        <v>0</v>
      </c>
      <c r="AA7174">
        <v>0</v>
      </c>
      <c r="AB7174">
        <v>7.0369502549325817</v>
      </c>
      <c r="AC7174">
        <v>0</v>
      </c>
      <c r="AD7174">
        <v>0</v>
      </c>
      <c r="AE7174">
        <v>48.56850644458175</v>
      </c>
    </row>
    <row r="7175" spans="1:31" x14ac:dyDescent="0.3">
      <c r="A7175">
        <v>2457404</v>
      </c>
      <c r="B7175">
        <v>1</v>
      </c>
      <c r="C7175" t="s">
        <v>80</v>
      </c>
      <c r="D7175" t="s">
        <v>110</v>
      </c>
      <c r="E7175" t="s">
        <v>173</v>
      </c>
      <c r="F7175" t="s">
        <v>20570</v>
      </c>
      <c r="G7175" t="s">
        <v>179</v>
      </c>
      <c r="H7175" t="s">
        <v>144</v>
      </c>
      <c r="I7175" t="s">
        <v>136</v>
      </c>
      <c r="J7175" t="s">
        <v>137</v>
      </c>
      <c r="K7175" t="s">
        <v>138</v>
      </c>
      <c r="L7175" t="s">
        <v>20571</v>
      </c>
      <c r="M7175" t="s">
        <v>20572</v>
      </c>
      <c r="N7175">
        <v>1.1588888879999999</v>
      </c>
      <c r="O7175">
        <v>0</v>
      </c>
      <c r="P7175">
        <v>33</v>
      </c>
      <c r="Q7175">
        <v>0</v>
      </c>
      <c r="R7175">
        <v>0</v>
      </c>
      <c r="S7175">
        <v>0</v>
      </c>
      <c r="T7175">
        <v>1</v>
      </c>
      <c r="U7175">
        <v>0</v>
      </c>
      <c r="V7175">
        <v>0</v>
      </c>
      <c r="W7175">
        <v>0</v>
      </c>
      <c r="X7175">
        <v>10.373225883658325</v>
      </c>
      <c r="Y7175">
        <v>0</v>
      </c>
      <c r="Z7175">
        <v>0</v>
      </c>
      <c r="AA7175">
        <v>0</v>
      </c>
      <c r="AB7175">
        <v>1.6140082285207464</v>
      </c>
      <c r="AC7175">
        <v>0</v>
      </c>
      <c r="AD7175">
        <v>0</v>
      </c>
      <c r="AE7175">
        <v>11.98723411217907</v>
      </c>
    </row>
    <row r="7176" spans="1:31" x14ac:dyDescent="0.3">
      <c r="A7176">
        <v>2457636</v>
      </c>
      <c r="B7176">
        <v>1</v>
      </c>
      <c r="C7176" t="s">
        <v>81</v>
      </c>
      <c r="D7176" t="s">
        <v>112</v>
      </c>
      <c r="E7176" t="s">
        <v>169</v>
      </c>
      <c r="F7176" t="s">
        <v>387</v>
      </c>
      <c r="G7176" t="s">
        <v>149</v>
      </c>
      <c r="H7176" t="s">
        <v>135</v>
      </c>
      <c r="I7176" t="s">
        <v>660</v>
      </c>
      <c r="J7176" t="s">
        <v>137</v>
      </c>
      <c r="K7176" t="s">
        <v>138</v>
      </c>
      <c r="L7176" t="s">
        <v>20573</v>
      </c>
      <c r="M7176" t="s">
        <v>20574</v>
      </c>
      <c r="N7176">
        <v>3.8888888000000003E-2</v>
      </c>
      <c r="O7176">
        <v>0</v>
      </c>
      <c r="P7176">
        <v>3</v>
      </c>
      <c r="Q7176">
        <v>13</v>
      </c>
      <c r="R7176">
        <v>68</v>
      </c>
      <c r="S7176">
        <v>6</v>
      </c>
      <c r="T7176">
        <v>7</v>
      </c>
      <c r="U7176">
        <v>0</v>
      </c>
      <c r="V7176">
        <v>0</v>
      </c>
      <c r="W7176">
        <v>0</v>
      </c>
      <c r="X7176">
        <v>3.7295540728338669E-2</v>
      </c>
      <c r="Y7176">
        <v>10.593603930061311</v>
      </c>
      <c r="Z7176">
        <v>1.4227671965961046</v>
      </c>
      <c r="AA7176">
        <v>0.47172215552766417</v>
      </c>
      <c r="AB7176">
        <v>0.27320642967647923</v>
      </c>
      <c r="AC7176">
        <v>0</v>
      </c>
      <c r="AD7176">
        <v>0</v>
      </c>
      <c r="AE7176">
        <v>12.798595252589898</v>
      </c>
    </row>
    <row r="7177" spans="1:31" x14ac:dyDescent="0.3">
      <c r="A7177">
        <v>2457656</v>
      </c>
      <c r="B7177">
        <v>1</v>
      </c>
      <c r="C7177" t="s">
        <v>80</v>
      </c>
      <c r="D7177" t="s">
        <v>82</v>
      </c>
      <c r="E7177" t="s">
        <v>159</v>
      </c>
      <c r="F7177" t="s">
        <v>7890</v>
      </c>
      <c r="G7177" t="s">
        <v>143</v>
      </c>
      <c r="H7177" t="s">
        <v>144</v>
      </c>
      <c r="I7177" t="s">
        <v>136</v>
      </c>
      <c r="J7177" t="s">
        <v>137</v>
      </c>
      <c r="K7177" t="s">
        <v>138</v>
      </c>
      <c r="L7177" t="s">
        <v>20575</v>
      </c>
      <c r="M7177" t="s">
        <v>20576</v>
      </c>
      <c r="N7177">
        <v>0.72222222199999997</v>
      </c>
      <c r="O7177">
        <v>0</v>
      </c>
      <c r="P7177">
        <v>156</v>
      </c>
      <c r="Q7177">
        <v>0</v>
      </c>
      <c r="R7177">
        <v>0</v>
      </c>
      <c r="S7177">
        <v>0</v>
      </c>
      <c r="T7177">
        <v>303</v>
      </c>
      <c r="U7177">
        <v>0</v>
      </c>
      <c r="V7177">
        <v>0</v>
      </c>
      <c r="W7177">
        <v>0</v>
      </c>
      <c r="X7177">
        <v>34.001623439180634</v>
      </c>
      <c r="Y7177">
        <v>0</v>
      </c>
      <c r="Z7177">
        <v>0</v>
      </c>
      <c r="AA7177">
        <v>0</v>
      </c>
      <c r="AB7177">
        <v>178.47553079262866</v>
      </c>
      <c r="AC7177">
        <v>0</v>
      </c>
      <c r="AD7177">
        <v>0</v>
      </c>
      <c r="AE7177">
        <v>212.47715423180929</v>
      </c>
    </row>
    <row r="7178" spans="1:31" x14ac:dyDescent="0.3">
      <c r="A7178">
        <v>2457776</v>
      </c>
      <c r="B7178">
        <v>1</v>
      </c>
      <c r="C7178" t="s">
        <v>80</v>
      </c>
      <c r="D7178" t="s">
        <v>104</v>
      </c>
      <c r="E7178" t="s">
        <v>141</v>
      </c>
      <c r="F7178" t="s">
        <v>20577</v>
      </c>
      <c r="G7178" t="s">
        <v>200</v>
      </c>
      <c r="H7178" t="s">
        <v>144</v>
      </c>
      <c r="I7178" t="s">
        <v>136</v>
      </c>
      <c r="J7178" t="s">
        <v>137</v>
      </c>
      <c r="K7178" t="s">
        <v>138</v>
      </c>
      <c r="L7178" t="s">
        <v>20578</v>
      </c>
      <c r="M7178" t="s">
        <v>20579</v>
      </c>
      <c r="N7178">
        <v>2.088055555</v>
      </c>
      <c r="O7178">
        <v>0</v>
      </c>
      <c r="P7178">
        <v>16</v>
      </c>
      <c r="Q7178">
        <v>0</v>
      </c>
      <c r="R7178">
        <v>0</v>
      </c>
      <c r="S7178">
        <v>0</v>
      </c>
      <c r="T7178">
        <v>3</v>
      </c>
      <c r="U7178">
        <v>0</v>
      </c>
      <c r="V7178">
        <v>0</v>
      </c>
      <c r="W7178">
        <v>0</v>
      </c>
      <c r="X7178">
        <v>9.128929590800217</v>
      </c>
      <c r="Y7178">
        <v>0</v>
      </c>
      <c r="Z7178">
        <v>0</v>
      </c>
      <c r="AA7178">
        <v>0</v>
      </c>
      <c r="AB7178">
        <v>0.3756421523049176</v>
      </c>
      <c r="AC7178">
        <v>0</v>
      </c>
      <c r="AD7178">
        <v>0</v>
      </c>
      <c r="AE7178">
        <v>9.5045717431051351</v>
      </c>
    </row>
    <row r="7179" spans="1:31" x14ac:dyDescent="0.3">
      <c r="A7179">
        <v>2457401</v>
      </c>
      <c r="B7179">
        <v>1</v>
      </c>
      <c r="C7179" t="s">
        <v>81</v>
      </c>
      <c r="D7179" t="s">
        <v>113</v>
      </c>
      <c r="E7179" t="s">
        <v>182</v>
      </c>
      <c r="F7179" t="s">
        <v>20580</v>
      </c>
      <c r="G7179" t="s">
        <v>2257</v>
      </c>
      <c r="H7179" t="s">
        <v>144</v>
      </c>
      <c r="I7179" t="s">
        <v>136</v>
      </c>
      <c r="J7179" t="s">
        <v>5</v>
      </c>
      <c r="K7179" t="s">
        <v>138</v>
      </c>
      <c r="L7179" t="s">
        <v>20581</v>
      </c>
      <c r="M7179" t="s">
        <v>20582</v>
      </c>
      <c r="N7179">
        <v>1.8955555550000001</v>
      </c>
      <c r="O7179">
        <v>0</v>
      </c>
      <c r="P7179">
        <v>111</v>
      </c>
      <c r="Q7179">
        <v>0</v>
      </c>
      <c r="R7179">
        <v>0</v>
      </c>
      <c r="S7179">
        <v>0</v>
      </c>
      <c r="T7179">
        <v>0</v>
      </c>
      <c r="U7179">
        <v>0</v>
      </c>
      <c r="V7179">
        <v>0</v>
      </c>
      <c r="W7179">
        <v>0</v>
      </c>
      <c r="X7179">
        <v>37.321891306151187</v>
      </c>
      <c r="Y7179">
        <v>0</v>
      </c>
      <c r="Z7179">
        <v>0</v>
      </c>
      <c r="AA7179">
        <v>0</v>
      </c>
      <c r="AB7179">
        <v>0</v>
      </c>
      <c r="AC7179">
        <v>0</v>
      </c>
      <c r="AD7179">
        <v>0</v>
      </c>
      <c r="AE7179">
        <v>37.321891306151187</v>
      </c>
    </row>
    <row r="7180" spans="1:31" x14ac:dyDescent="0.3">
      <c r="A7180">
        <v>2457507</v>
      </c>
      <c r="B7180">
        <v>1</v>
      </c>
      <c r="C7180" t="s">
        <v>80</v>
      </c>
      <c r="D7180" t="s">
        <v>100</v>
      </c>
      <c r="E7180" t="s">
        <v>141</v>
      </c>
      <c r="F7180" t="s">
        <v>20583</v>
      </c>
      <c r="G7180" t="s">
        <v>161</v>
      </c>
      <c r="H7180" t="s">
        <v>144</v>
      </c>
      <c r="I7180" t="s">
        <v>136</v>
      </c>
      <c r="J7180" t="s">
        <v>137</v>
      </c>
      <c r="K7180" t="s">
        <v>162</v>
      </c>
      <c r="L7180" t="s">
        <v>20584</v>
      </c>
      <c r="M7180" t="s">
        <v>20585</v>
      </c>
      <c r="N7180">
        <v>8.4280555550000003</v>
      </c>
      <c r="O7180">
        <v>0</v>
      </c>
      <c r="P7180">
        <v>38</v>
      </c>
      <c r="Q7180">
        <v>0</v>
      </c>
      <c r="R7180">
        <v>2</v>
      </c>
      <c r="S7180">
        <v>0</v>
      </c>
      <c r="T7180">
        <v>1</v>
      </c>
      <c r="U7180">
        <v>0</v>
      </c>
      <c r="V7180">
        <v>0</v>
      </c>
      <c r="W7180">
        <v>0</v>
      </c>
      <c r="X7180">
        <v>73.937711010152213</v>
      </c>
      <c r="Y7180">
        <v>0</v>
      </c>
      <c r="Z7180">
        <v>0.74727022323111358</v>
      </c>
      <c r="AA7180">
        <v>0</v>
      </c>
      <c r="AB7180">
        <v>8.8932250149786354E-2</v>
      </c>
      <c r="AC7180">
        <v>0</v>
      </c>
      <c r="AD7180">
        <v>0</v>
      </c>
      <c r="AE7180">
        <v>74.773913483533107</v>
      </c>
    </row>
    <row r="7181" spans="1:31" x14ac:dyDescent="0.3">
      <c r="A7181">
        <v>2457862</v>
      </c>
      <c r="B7181">
        <v>1</v>
      </c>
      <c r="C7181" t="s">
        <v>80</v>
      </c>
      <c r="D7181" t="s">
        <v>97</v>
      </c>
      <c r="E7181" t="s">
        <v>169</v>
      </c>
      <c r="F7181" t="s">
        <v>19653</v>
      </c>
      <c r="G7181" t="s">
        <v>226</v>
      </c>
      <c r="H7181" t="s">
        <v>135</v>
      </c>
      <c r="I7181" t="s">
        <v>136</v>
      </c>
      <c r="J7181" t="s">
        <v>137</v>
      </c>
      <c r="K7181" t="s">
        <v>162</v>
      </c>
      <c r="L7181" t="s">
        <v>20586</v>
      </c>
      <c r="M7181" t="s">
        <v>20587</v>
      </c>
      <c r="N7181">
        <v>0.49083333299999998</v>
      </c>
      <c r="O7181">
        <v>9</v>
      </c>
      <c r="P7181">
        <v>876</v>
      </c>
      <c r="Q7181">
        <v>9</v>
      </c>
      <c r="R7181">
        <v>93</v>
      </c>
      <c r="S7181">
        <v>19</v>
      </c>
      <c r="T7181">
        <v>116</v>
      </c>
      <c r="U7181">
        <v>1</v>
      </c>
      <c r="V7181">
        <v>0</v>
      </c>
      <c r="W7181">
        <v>755.16821998277771</v>
      </c>
      <c r="X7181">
        <v>256.67732866825929</v>
      </c>
      <c r="Y7181">
        <v>239.73053523704809</v>
      </c>
      <c r="Z7181">
        <v>9.9396263165043734</v>
      </c>
      <c r="AA7181">
        <v>20.161639576600979</v>
      </c>
      <c r="AB7181">
        <v>60.355490695057739</v>
      </c>
      <c r="AC7181">
        <v>20.776487724767566</v>
      </c>
      <c r="AD7181">
        <v>0</v>
      </c>
      <c r="AE7181">
        <v>1362.8093282010159</v>
      </c>
    </row>
    <row r="7182" spans="1:31" x14ac:dyDescent="0.3">
      <c r="A7182">
        <v>2457613</v>
      </c>
      <c r="B7182">
        <v>1</v>
      </c>
      <c r="C7182" t="s">
        <v>80</v>
      </c>
      <c r="D7182" t="s">
        <v>108</v>
      </c>
      <c r="E7182" t="s">
        <v>132</v>
      </c>
      <c r="F7182" t="s">
        <v>20588</v>
      </c>
      <c r="G7182" t="s">
        <v>149</v>
      </c>
      <c r="H7182" t="s">
        <v>135</v>
      </c>
      <c r="I7182" t="s">
        <v>136</v>
      </c>
      <c r="J7182" t="s">
        <v>137</v>
      </c>
      <c r="K7182" t="s">
        <v>138</v>
      </c>
      <c r="L7182" t="s">
        <v>20589</v>
      </c>
      <c r="M7182" t="s">
        <v>20590</v>
      </c>
      <c r="N7182">
        <v>1.191944444</v>
      </c>
      <c r="O7182">
        <v>0</v>
      </c>
      <c r="P7182">
        <v>335</v>
      </c>
      <c r="Q7182">
        <v>0</v>
      </c>
      <c r="R7182">
        <v>151</v>
      </c>
      <c r="S7182">
        <v>3</v>
      </c>
      <c r="T7182">
        <v>79</v>
      </c>
      <c r="U7182">
        <v>0</v>
      </c>
      <c r="V7182">
        <v>0</v>
      </c>
      <c r="W7182">
        <v>0</v>
      </c>
      <c r="X7182">
        <v>46.774632540331091</v>
      </c>
      <c r="Y7182">
        <v>0</v>
      </c>
      <c r="Z7182">
        <v>36.648447136063368</v>
      </c>
      <c r="AA7182">
        <v>13.995131889060435</v>
      </c>
      <c r="AB7182">
        <v>27.148501408496525</v>
      </c>
      <c r="AC7182">
        <v>0</v>
      </c>
      <c r="AD7182">
        <v>0</v>
      </c>
      <c r="AE7182">
        <v>124.56671297395141</v>
      </c>
    </row>
    <row r="7183" spans="1:31" x14ac:dyDescent="0.3">
      <c r="A7183">
        <v>2457756</v>
      </c>
      <c r="B7183">
        <v>1</v>
      </c>
      <c r="C7183" t="s">
        <v>80</v>
      </c>
      <c r="D7183" t="s">
        <v>83</v>
      </c>
      <c r="E7183" t="s">
        <v>173</v>
      </c>
      <c r="F7183" t="s">
        <v>20591</v>
      </c>
      <c r="G7183" t="s">
        <v>175</v>
      </c>
      <c r="H7183" t="s">
        <v>144</v>
      </c>
      <c r="I7183" t="s">
        <v>136</v>
      </c>
      <c r="J7183" t="s">
        <v>137</v>
      </c>
      <c r="K7183" t="s">
        <v>138</v>
      </c>
      <c r="L7183" t="s">
        <v>20592</v>
      </c>
      <c r="M7183" t="s">
        <v>20593</v>
      </c>
      <c r="N7183">
        <v>1.190833333</v>
      </c>
      <c r="O7183">
        <v>0</v>
      </c>
      <c r="P7183">
        <v>1</v>
      </c>
      <c r="Q7183">
        <v>0</v>
      </c>
      <c r="R7183">
        <v>0</v>
      </c>
      <c r="S7183">
        <v>0</v>
      </c>
      <c r="T7183">
        <v>1</v>
      </c>
      <c r="U7183">
        <v>0</v>
      </c>
      <c r="V7183">
        <v>0</v>
      </c>
      <c r="W7183">
        <v>0</v>
      </c>
      <c r="X7183">
        <v>0.55661871126238904</v>
      </c>
      <c r="Y7183">
        <v>0</v>
      </c>
      <c r="Z7183">
        <v>0</v>
      </c>
      <c r="AA7183">
        <v>0</v>
      </c>
      <c r="AB7183">
        <v>6.6451141591422065</v>
      </c>
      <c r="AC7183">
        <v>0</v>
      </c>
      <c r="AD7183">
        <v>0</v>
      </c>
      <c r="AE7183">
        <v>7.2017328704045953</v>
      </c>
    </row>
    <row r="7184" spans="1:31" x14ac:dyDescent="0.3">
      <c r="A7184">
        <v>2457570</v>
      </c>
      <c r="B7184">
        <v>1</v>
      </c>
      <c r="C7184" t="s">
        <v>80</v>
      </c>
      <c r="D7184" t="s">
        <v>94</v>
      </c>
      <c r="E7184" t="s">
        <v>147</v>
      </c>
      <c r="F7184" t="s">
        <v>20594</v>
      </c>
      <c r="G7184" t="s">
        <v>134</v>
      </c>
      <c r="H7184" t="s">
        <v>135</v>
      </c>
      <c r="I7184" t="s">
        <v>136</v>
      </c>
      <c r="J7184" t="s">
        <v>137</v>
      </c>
      <c r="K7184" t="s">
        <v>138</v>
      </c>
      <c r="L7184" t="s">
        <v>20595</v>
      </c>
      <c r="M7184" t="s">
        <v>20596</v>
      </c>
      <c r="N7184">
        <v>2.1916666660000002</v>
      </c>
      <c r="O7184">
        <v>0</v>
      </c>
      <c r="P7184">
        <v>0</v>
      </c>
      <c r="Q7184">
        <v>5</v>
      </c>
      <c r="R7184">
        <v>0</v>
      </c>
      <c r="S7184">
        <v>1</v>
      </c>
      <c r="T7184">
        <v>0</v>
      </c>
      <c r="U7184">
        <v>0</v>
      </c>
      <c r="V7184">
        <v>0</v>
      </c>
      <c r="W7184">
        <v>0</v>
      </c>
      <c r="X7184">
        <v>0</v>
      </c>
      <c r="Y7184">
        <v>1.5758222224979184</v>
      </c>
      <c r="Z7184">
        <v>0</v>
      </c>
      <c r="AA7184">
        <v>0.67664377660984543</v>
      </c>
      <c r="AB7184">
        <v>0</v>
      </c>
      <c r="AC7184">
        <v>0</v>
      </c>
      <c r="AD7184">
        <v>0</v>
      </c>
      <c r="AE7184">
        <v>2.2524659991077636</v>
      </c>
    </row>
    <row r="7185" spans="1:31" x14ac:dyDescent="0.3">
      <c r="A7185">
        <v>2457693</v>
      </c>
      <c r="B7185">
        <v>1</v>
      </c>
      <c r="C7185" t="s">
        <v>81</v>
      </c>
      <c r="D7185" t="s">
        <v>128</v>
      </c>
      <c r="E7185" t="s">
        <v>173</v>
      </c>
      <c r="F7185" t="s">
        <v>20597</v>
      </c>
      <c r="G7185" t="s">
        <v>461</v>
      </c>
      <c r="H7185" t="s">
        <v>144</v>
      </c>
      <c r="I7185" t="s">
        <v>136</v>
      </c>
      <c r="J7185" t="s">
        <v>137</v>
      </c>
      <c r="K7185" t="s">
        <v>138</v>
      </c>
      <c r="L7185" t="s">
        <v>20598</v>
      </c>
      <c r="M7185" t="s">
        <v>20599</v>
      </c>
      <c r="N7185">
        <v>4.7022222219999996</v>
      </c>
      <c r="O7185">
        <v>0</v>
      </c>
      <c r="P7185">
        <v>3</v>
      </c>
      <c r="Q7185">
        <v>0</v>
      </c>
      <c r="R7185">
        <v>0</v>
      </c>
      <c r="S7185">
        <v>0</v>
      </c>
      <c r="T7185">
        <v>0</v>
      </c>
      <c r="U7185">
        <v>0</v>
      </c>
      <c r="V7185">
        <v>0</v>
      </c>
      <c r="W7185">
        <v>0</v>
      </c>
      <c r="X7185">
        <v>1.2955147615433358</v>
      </c>
      <c r="Y7185">
        <v>0</v>
      </c>
      <c r="Z7185">
        <v>0</v>
      </c>
      <c r="AA7185">
        <v>0</v>
      </c>
      <c r="AB7185">
        <v>0</v>
      </c>
      <c r="AC7185">
        <v>0</v>
      </c>
      <c r="AD7185">
        <v>0</v>
      </c>
      <c r="AE7185">
        <v>1.2955147615433358</v>
      </c>
    </row>
    <row r="7186" spans="1:31" x14ac:dyDescent="0.3">
      <c r="A7186">
        <v>2457547</v>
      </c>
      <c r="B7186">
        <v>1</v>
      </c>
      <c r="C7186" t="s">
        <v>81</v>
      </c>
      <c r="D7186" t="s">
        <v>128</v>
      </c>
      <c r="E7186" t="s">
        <v>173</v>
      </c>
      <c r="F7186" t="s">
        <v>20600</v>
      </c>
      <c r="G7186" t="s">
        <v>461</v>
      </c>
      <c r="H7186" t="s">
        <v>144</v>
      </c>
      <c r="I7186" t="s">
        <v>136</v>
      </c>
      <c r="J7186" t="s">
        <v>137</v>
      </c>
      <c r="K7186" t="s">
        <v>138</v>
      </c>
      <c r="L7186" t="s">
        <v>20601</v>
      </c>
      <c r="M7186" t="s">
        <v>20602</v>
      </c>
      <c r="N7186">
        <v>1.028333333</v>
      </c>
      <c r="O7186">
        <v>0</v>
      </c>
      <c r="P7186">
        <v>4</v>
      </c>
      <c r="Q7186">
        <v>0</v>
      </c>
      <c r="R7186">
        <v>0</v>
      </c>
      <c r="S7186">
        <v>0</v>
      </c>
      <c r="T7186">
        <v>0</v>
      </c>
      <c r="U7186">
        <v>0</v>
      </c>
      <c r="V7186">
        <v>0</v>
      </c>
      <c r="W7186">
        <v>0</v>
      </c>
      <c r="X7186">
        <v>0.6183190853704289</v>
      </c>
      <c r="Y7186">
        <v>0</v>
      </c>
      <c r="Z7186">
        <v>0</v>
      </c>
      <c r="AA7186">
        <v>0</v>
      </c>
      <c r="AB7186">
        <v>0</v>
      </c>
      <c r="AC7186">
        <v>0</v>
      </c>
      <c r="AD7186">
        <v>0</v>
      </c>
      <c r="AE7186">
        <v>0.6183190853704289</v>
      </c>
    </row>
    <row r="7187" spans="1:31" x14ac:dyDescent="0.3">
      <c r="A7187">
        <v>2457633</v>
      </c>
      <c r="B7187">
        <v>1</v>
      </c>
      <c r="C7187" t="s">
        <v>80</v>
      </c>
      <c r="D7187" t="s">
        <v>95</v>
      </c>
      <c r="E7187" t="s">
        <v>159</v>
      </c>
      <c r="F7187" t="s">
        <v>20603</v>
      </c>
      <c r="G7187" t="s">
        <v>725</v>
      </c>
      <c r="H7187" t="s">
        <v>144</v>
      </c>
      <c r="I7187" t="s">
        <v>136</v>
      </c>
      <c r="J7187" t="s">
        <v>137</v>
      </c>
      <c r="K7187" t="s">
        <v>138</v>
      </c>
      <c r="L7187" t="s">
        <v>20604</v>
      </c>
      <c r="M7187" t="s">
        <v>20605</v>
      </c>
      <c r="N7187">
        <v>0.70444444399999995</v>
      </c>
      <c r="O7187">
        <v>0</v>
      </c>
      <c r="P7187">
        <v>2</v>
      </c>
      <c r="Q7187">
        <v>0</v>
      </c>
      <c r="R7187">
        <v>6</v>
      </c>
      <c r="S7187">
        <v>0</v>
      </c>
      <c r="T7187">
        <v>1</v>
      </c>
      <c r="U7187">
        <v>0</v>
      </c>
      <c r="V7187">
        <v>0</v>
      </c>
      <c r="W7187">
        <v>0</v>
      </c>
      <c r="X7187">
        <v>0.24134636316059518</v>
      </c>
      <c r="Y7187">
        <v>0</v>
      </c>
      <c r="Z7187">
        <v>3.9492378312985126E-2</v>
      </c>
      <c r="AA7187">
        <v>0</v>
      </c>
      <c r="AB7187">
        <v>3.6255021542484486E-2</v>
      </c>
      <c r="AC7187">
        <v>0</v>
      </c>
      <c r="AD7187">
        <v>0</v>
      </c>
      <c r="AE7187">
        <v>0.31709376301606479</v>
      </c>
    </row>
    <row r="7188" spans="1:31" x14ac:dyDescent="0.3">
      <c r="A7188">
        <v>2457879</v>
      </c>
      <c r="B7188">
        <v>1</v>
      </c>
      <c r="C7188" t="s">
        <v>80</v>
      </c>
      <c r="D7188" t="s">
        <v>91</v>
      </c>
      <c r="E7188" t="s">
        <v>173</v>
      </c>
      <c r="F7188" t="s">
        <v>20606</v>
      </c>
      <c r="G7188" t="s">
        <v>461</v>
      </c>
      <c r="H7188" t="s">
        <v>144</v>
      </c>
      <c r="I7188" t="s">
        <v>136</v>
      </c>
      <c r="J7188" t="s">
        <v>137</v>
      </c>
      <c r="K7188" t="s">
        <v>138</v>
      </c>
      <c r="L7188" t="s">
        <v>20607</v>
      </c>
      <c r="M7188" t="s">
        <v>20608</v>
      </c>
      <c r="N7188">
        <v>0.62111111100000005</v>
      </c>
      <c r="O7188">
        <v>0</v>
      </c>
      <c r="P7188">
        <v>5</v>
      </c>
      <c r="Q7188">
        <v>0</v>
      </c>
      <c r="R7188">
        <v>0</v>
      </c>
      <c r="S7188">
        <v>0</v>
      </c>
      <c r="T7188">
        <v>0</v>
      </c>
      <c r="U7188">
        <v>0</v>
      </c>
      <c r="V7188">
        <v>0</v>
      </c>
      <c r="W7188">
        <v>0</v>
      </c>
      <c r="X7188">
        <v>0.51703996105058414</v>
      </c>
      <c r="Y7188">
        <v>0</v>
      </c>
      <c r="Z7188">
        <v>0</v>
      </c>
      <c r="AA7188">
        <v>0</v>
      </c>
      <c r="AB7188">
        <v>0</v>
      </c>
      <c r="AC7188">
        <v>0</v>
      </c>
      <c r="AD7188">
        <v>0</v>
      </c>
      <c r="AE7188">
        <v>0.51703996105058414</v>
      </c>
    </row>
    <row r="7189" spans="1:31" x14ac:dyDescent="0.3">
      <c r="A7189">
        <v>2457490</v>
      </c>
      <c r="B7189">
        <v>1</v>
      </c>
      <c r="C7189" t="s">
        <v>81</v>
      </c>
      <c r="D7189" t="s">
        <v>118</v>
      </c>
      <c r="E7189" t="s">
        <v>147</v>
      </c>
      <c r="F7189" t="s">
        <v>20609</v>
      </c>
      <c r="G7189" t="s">
        <v>134</v>
      </c>
      <c r="H7189" t="s">
        <v>135</v>
      </c>
      <c r="I7189" t="s">
        <v>136</v>
      </c>
      <c r="J7189" t="s">
        <v>137</v>
      </c>
      <c r="K7189" t="s">
        <v>138</v>
      </c>
      <c r="L7189" t="s">
        <v>20610</v>
      </c>
      <c r="M7189" t="s">
        <v>20611</v>
      </c>
      <c r="N7189">
        <v>4.9402777770000004</v>
      </c>
      <c r="O7189">
        <v>1</v>
      </c>
      <c r="P7189">
        <v>4</v>
      </c>
      <c r="Q7189">
        <v>5</v>
      </c>
      <c r="R7189">
        <v>7</v>
      </c>
      <c r="S7189">
        <v>2</v>
      </c>
      <c r="T7189">
        <v>5</v>
      </c>
      <c r="U7189">
        <v>0</v>
      </c>
      <c r="V7189">
        <v>0</v>
      </c>
      <c r="W7189">
        <v>2.5373910219207891</v>
      </c>
      <c r="X7189">
        <v>1.3250076651285438</v>
      </c>
      <c r="Y7189">
        <v>8.1120116139362821</v>
      </c>
      <c r="Z7189">
        <v>11.655340025560374</v>
      </c>
      <c r="AA7189">
        <v>9.3073932749405515</v>
      </c>
      <c r="AB7189">
        <v>21.868907319544082</v>
      </c>
      <c r="AC7189">
        <v>0</v>
      </c>
      <c r="AD7189">
        <v>0</v>
      </c>
      <c r="AE7189">
        <v>54.806050921030618</v>
      </c>
    </row>
    <row r="7190" spans="1:31" x14ac:dyDescent="0.3">
      <c r="A7190">
        <v>2457845</v>
      </c>
      <c r="B7190">
        <v>1</v>
      </c>
      <c r="C7190" t="s">
        <v>80</v>
      </c>
      <c r="D7190" t="s">
        <v>93</v>
      </c>
      <c r="E7190" t="s">
        <v>141</v>
      </c>
      <c r="F7190" t="s">
        <v>20612</v>
      </c>
      <c r="G7190" t="s">
        <v>143</v>
      </c>
      <c r="H7190" t="s">
        <v>144</v>
      </c>
      <c r="I7190" t="s">
        <v>136</v>
      </c>
      <c r="J7190" t="s">
        <v>137</v>
      </c>
      <c r="K7190" t="s">
        <v>138</v>
      </c>
      <c r="L7190" t="s">
        <v>20613</v>
      </c>
      <c r="M7190" t="s">
        <v>20614</v>
      </c>
      <c r="N7190">
        <v>1.696111111</v>
      </c>
      <c r="O7190">
        <v>0</v>
      </c>
      <c r="P7190">
        <v>229</v>
      </c>
      <c r="Q7190">
        <v>0</v>
      </c>
      <c r="R7190">
        <v>0</v>
      </c>
      <c r="S7190">
        <v>0</v>
      </c>
      <c r="T7190">
        <v>9</v>
      </c>
      <c r="U7190">
        <v>0</v>
      </c>
      <c r="V7190">
        <v>0</v>
      </c>
      <c r="W7190">
        <v>0</v>
      </c>
      <c r="X7190">
        <v>112.98612416224772</v>
      </c>
      <c r="Y7190">
        <v>0</v>
      </c>
      <c r="Z7190">
        <v>0</v>
      </c>
      <c r="AA7190">
        <v>0</v>
      </c>
      <c r="AB7190">
        <v>8.4965560857191775</v>
      </c>
      <c r="AC7190">
        <v>0</v>
      </c>
      <c r="AD7190">
        <v>0</v>
      </c>
      <c r="AE7190">
        <v>121.4826802479669</v>
      </c>
    </row>
    <row r="7191" spans="1:31" x14ac:dyDescent="0.3">
      <c r="A7191">
        <v>2457796</v>
      </c>
      <c r="B7191">
        <v>1</v>
      </c>
      <c r="C7191" t="s">
        <v>80</v>
      </c>
      <c r="D7191" t="s">
        <v>103</v>
      </c>
      <c r="E7191" t="s">
        <v>173</v>
      </c>
      <c r="F7191" t="s">
        <v>20615</v>
      </c>
      <c r="G7191" t="s">
        <v>175</v>
      </c>
      <c r="H7191" t="s">
        <v>144</v>
      </c>
      <c r="I7191" t="s">
        <v>136</v>
      </c>
      <c r="J7191" t="s">
        <v>137</v>
      </c>
      <c r="K7191" t="s">
        <v>138</v>
      </c>
      <c r="L7191" t="s">
        <v>20616</v>
      </c>
      <c r="M7191" t="s">
        <v>20617</v>
      </c>
      <c r="N7191">
        <v>1.7338888880000001</v>
      </c>
      <c r="O7191">
        <v>0</v>
      </c>
      <c r="P7191">
        <v>1</v>
      </c>
      <c r="Q7191">
        <v>0</v>
      </c>
      <c r="R7191">
        <v>0</v>
      </c>
      <c r="S7191">
        <v>0</v>
      </c>
      <c r="T7191">
        <v>0</v>
      </c>
      <c r="U7191">
        <v>0</v>
      </c>
      <c r="V7191">
        <v>0</v>
      </c>
      <c r="W7191">
        <v>0</v>
      </c>
      <c r="X7191">
        <v>0.34643086818696128</v>
      </c>
      <c r="Y7191">
        <v>0</v>
      </c>
      <c r="Z7191">
        <v>0</v>
      </c>
      <c r="AA7191">
        <v>0</v>
      </c>
      <c r="AB7191">
        <v>0</v>
      </c>
      <c r="AC7191">
        <v>0</v>
      </c>
      <c r="AD7191">
        <v>0</v>
      </c>
      <c r="AE7191">
        <v>0.34643086818696128</v>
      </c>
    </row>
    <row r="7192" spans="1:31" x14ac:dyDescent="0.3">
      <c r="A7192">
        <v>2457447</v>
      </c>
      <c r="B7192">
        <v>1</v>
      </c>
      <c r="C7192" t="s">
        <v>80</v>
      </c>
      <c r="D7192" t="s">
        <v>92</v>
      </c>
      <c r="E7192" t="s">
        <v>169</v>
      </c>
      <c r="F7192" t="s">
        <v>20618</v>
      </c>
      <c r="G7192" t="s">
        <v>149</v>
      </c>
      <c r="H7192" t="s">
        <v>135</v>
      </c>
      <c r="I7192" t="s">
        <v>136</v>
      </c>
      <c r="J7192" t="s">
        <v>137</v>
      </c>
      <c r="K7192" t="s">
        <v>138</v>
      </c>
      <c r="L7192" t="s">
        <v>20619</v>
      </c>
      <c r="M7192" t="s">
        <v>20620</v>
      </c>
      <c r="N7192">
        <v>0.59861111099999997</v>
      </c>
      <c r="O7192">
        <v>1</v>
      </c>
      <c r="P7192">
        <v>8748</v>
      </c>
      <c r="Q7192">
        <v>0</v>
      </c>
      <c r="R7192">
        <v>91</v>
      </c>
      <c r="S7192">
        <v>14</v>
      </c>
      <c r="T7192">
        <v>893</v>
      </c>
      <c r="U7192">
        <v>0</v>
      </c>
      <c r="V7192">
        <v>0</v>
      </c>
      <c r="W7192">
        <v>3.1431116987874073</v>
      </c>
      <c r="X7192">
        <v>1056.9880582493606</v>
      </c>
      <c r="Y7192">
        <v>0</v>
      </c>
      <c r="Z7192">
        <v>11.981970613168212</v>
      </c>
      <c r="AA7192">
        <v>118.96884906806488</v>
      </c>
      <c r="AB7192">
        <v>252.25719334336682</v>
      </c>
      <c r="AC7192">
        <v>0</v>
      </c>
      <c r="AD7192">
        <v>0</v>
      </c>
      <c r="AE7192">
        <v>1443.3391829727479</v>
      </c>
    </row>
    <row r="7193" spans="1:31" x14ac:dyDescent="0.3">
      <c r="A7193">
        <v>2457616</v>
      </c>
      <c r="B7193">
        <v>1</v>
      </c>
      <c r="C7193" t="s">
        <v>80</v>
      </c>
      <c r="D7193" t="s">
        <v>82</v>
      </c>
      <c r="E7193" t="s">
        <v>141</v>
      </c>
      <c r="F7193" t="s">
        <v>20621</v>
      </c>
      <c r="G7193" t="s">
        <v>200</v>
      </c>
      <c r="H7193" t="s">
        <v>144</v>
      </c>
      <c r="I7193" t="s">
        <v>136</v>
      </c>
      <c r="J7193" t="s">
        <v>137</v>
      </c>
      <c r="K7193" t="s">
        <v>138</v>
      </c>
      <c r="L7193" t="s">
        <v>20622</v>
      </c>
      <c r="M7193" t="s">
        <v>20623</v>
      </c>
      <c r="N7193">
        <v>2.696666666</v>
      </c>
      <c r="O7193">
        <v>0</v>
      </c>
      <c r="P7193">
        <v>147</v>
      </c>
      <c r="Q7193">
        <v>0</v>
      </c>
      <c r="R7193">
        <v>0</v>
      </c>
      <c r="S7193">
        <v>0</v>
      </c>
      <c r="T7193">
        <v>7</v>
      </c>
      <c r="U7193">
        <v>0</v>
      </c>
      <c r="V7193">
        <v>0</v>
      </c>
      <c r="W7193">
        <v>0</v>
      </c>
      <c r="X7193">
        <v>143.95074352539783</v>
      </c>
      <c r="Y7193">
        <v>0</v>
      </c>
      <c r="Z7193">
        <v>0</v>
      </c>
      <c r="AA7193">
        <v>0</v>
      </c>
      <c r="AB7193">
        <v>7.0095078924908885</v>
      </c>
      <c r="AC7193">
        <v>0</v>
      </c>
      <c r="AD7193">
        <v>0</v>
      </c>
      <c r="AE7193">
        <v>150.96025141788871</v>
      </c>
    </row>
    <row r="7194" spans="1:31" x14ac:dyDescent="0.3">
      <c r="A7194">
        <v>2457802</v>
      </c>
      <c r="B7194">
        <v>1</v>
      </c>
      <c r="C7194" t="s">
        <v>80</v>
      </c>
      <c r="D7194" t="s">
        <v>107</v>
      </c>
      <c r="E7194" t="s">
        <v>173</v>
      </c>
      <c r="F7194" t="s">
        <v>20624</v>
      </c>
      <c r="G7194" t="s">
        <v>461</v>
      </c>
      <c r="H7194" t="s">
        <v>144</v>
      </c>
      <c r="I7194" t="s">
        <v>136</v>
      </c>
      <c r="J7194" t="s">
        <v>137</v>
      </c>
      <c r="K7194" t="s">
        <v>138</v>
      </c>
      <c r="L7194" t="s">
        <v>20625</v>
      </c>
      <c r="M7194" t="s">
        <v>20626</v>
      </c>
      <c r="N7194">
        <v>2.9569444439999999</v>
      </c>
      <c r="O7194">
        <v>0</v>
      </c>
      <c r="P7194">
        <v>2</v>
      </c>
      <c r="Q7194">
        <v>0</v>
      </c>
      <c r="R7194">
        <v>0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3.6281518222568359</v>
      </c>
      <c r="Y7194">
        <v>0</v>
      </c>
      <c r="Z7194">
        <v>0</v>
      </c>
      <c r="AA7194">
        <v>0</v>
      </c>
      <c r="AB7194">
        <v>0</v>
      </c>
      <c r="AC7194">
        <v>0</v>
      </c>
      <c r="AD7194">
        <v>0</v>
      </c>
      <c r="AE7194">
        <v>3.6281518222568359</v>
      </c>
    </row>
    <row r="7195" spans="1:31" x14ac:dyDescent="0.3">
      <c r="A7195">
        <v>2457788</v>
      </c>
      <c r="B7195">
        <v>1</v>
      </c>
      <c r="C7195" t="s">
        <v>80</v>
      </c>
      <c r="D7195" t="s">
        <v>83</v>
      </c>
      <c r="E7195" t="s">
        <v>141</v>
      </c>
      <c r="F7195" t="s">
        <v>20627</v>
      </c>
      <c r="G7195" t="s">
        <v>263</v>
      </c>
      <c r="H7195" t="s">
        <v>144</v>
      </c>
      <c r="I7195" t="s">
        <v>136</v>
      </c>
      <c r="J7195" t="s">
        <v>3</v>
      </c>
      <c r="K7195" t="s">
        <v>138</v>
      </c>
      <c r="L7195" t="s">
        <v>20628</v>
      </c>
      <c r="M7195" t="s">
        <v>20629</v>
      </c>
      <c r="N7195">
        <v>3.2852777770000001</v>
      </c>
      <c r="O7195">
        <v>0</v>
      </c>
      <c r="P7195">
        <v>8</v>
      </c>
      <c r="Q7195">
        <v>0</v>
      </c>
      <c r="R7195">
        <v>0</v>
      </c>
      <c r="S7195">
        <v>0</v>
      </c>
      <c r="T7195">
        <v>23</v>
      </c>
      <c r="U7195">
        <v>0</v>
      </c>
      <c r="V7195">
        <v>1</v>
      </c>
      <c r="W7195">
        <v>0</v>
      </c>
      <c r="X7195">
        <v>14.241205295440587</v>
      </c>
      <c r="Y7195">
        <v>0</v>
      </c>
      <c r="Z7195">
        <v>0</v>
      </c>
      <c r="AA7195">
        <v>0</v>
      </c>
      <c r="AB7195">
        <v>250.68268171196925</v>
      </c>
      <c r="AC7195">
        <v>0</v>
      </c>
      <c r="AD7195">
        <v>12.925785689252773</v>
      </c>
      <c r="AE7195">
        <v>277.84967269666265</v>
      </c>
    </row>
    <row r="7196" spans="1:31" x14ac:dyDescent="0.3">
      <c r="A7196">
        <v>2457742</v>
      </c>
      <c r="B7196">
        <v>1</v>
      </c>
      <c r="C7196" t="s">
        <v>80</v>
      </c>
      <c r="D7196" t="s">
        <v>84</v>
      </c>
      <c r="E7196" t="s">
        <v>141</v>
      </c>
      <c r="F7196" t="s">
        <v>20630</v>
      </c>
      <c r="G7196" t="s">
        <v>200</v>
      </c>
      <c r="H7196" t="s">
        <v>144</v>
      </c>
      <c r="I7196" t="s">
        <v>136</v>
      </c>
      <c r="J7196" t="s">
        <v>137</v>
      </c>
      <c r="K7196" t="s">
        <v>138</v>
      </c>
      <c r="L7196" t="s">
        <v>20631</v>
      </c>
      <c r="M7196" t="s">
        <v>20632</v>
      </c>
      <c r="N7196">
        <v>2.810277777</v>
      </c>
      <c r="O7196">
        <v>0</v>
      </c>
      <c r="P7196">
        <v>173</v>
      </c>
      <c r="Q7196">
        <v>0</v>
      </c>
      <c r="R7196">
        <v>0</v>
      </c>
      <c r="S7196">
        <v>0</v>
      </c>
      <c r="T7196">
        <v>9</v>
      </c>
      <c r="U7196">
        <v>0</v>
      </c>
      <c r="V7196">
        <v>0</v>
      </c>
      <c r="W7196">
        <v>0</v>
      </c>
      <c r="X7196">
        <v>119.21875362030053</v>
      </c>
      <c r="Y7196">
        <v>0</v>
      </c>
      <c r="Z7196">
        <v>0</v>
      </c>
      <c r="AA7196">
        <v>0</v>
      </c>
      <c r="AB7196">
        <v>89.01272100386619</v>
      </c>
      <c r="AC7196">
        <v>0</v>
      </c>
      <c r="AD7196">
        <v>0</v>
      </c>
      <c r="AE7196">
        <v>208.23147462416671</v>
      </c>
    </row>
    <row r="7197" spans="1:31" x14ac:dyDescent="0.3">
      <c r="A7197">
        <v>2457496</v>
      </c>
      <c r="B7197">
        <v>1</v>
      </c>
      <c r="C7197" t="s">
        <v>80</v>
      </c>
      <c r="D7197" t="s">
        <v>82</v>
      </c>
      <c r="E7197" t="s">
        <v>169</v>
      </c>
      <c r="F7197" t="s">
        <v>20633</v>
      </c>
      <c r="G7197" t="s">
        <v>226</v>
      </c>
      <c r="H7197" t="s">
        <v>135</v>
      </c>
      <c r="I7197" t="s">
        <v>136</v>
      </c>
      <c r="J7197" t="s">
        <v>137</v>
      </c>
      <c r="K7197" t="s">
        <v>162</v>
      </c>
      <c r="L7197" t="s">
        <v>20634</v>
      </c>
      <c r="M7197" t="s">
        <v>20635</v>
      </c>
      <c r="N7197">
        <v>1.9527777770000001</v>
      </c>
      <c r="O7197">
        <v>0</v>
      </c>
      <c r="P7197">
        <v>6</v>
      </c>
      <c r="Q7197">
        <v>0</v>
      </c>
      <c r="R7197">
        <v>0</v>
      </c>
      <c r="S7197">
        <v>0</v>
      </c>
      <c r="T7197">
        <v>628</v>
      </c>
      <c r="U7197">
        <v>0</v>
      </c>
      <c r="V7197">
        <v>1</v>
      </c>
      <c r="W7197">
        <v>0</v>
      </c>
      <c r="X7197">
        <v>4.5045828465819318</v>
      </c>
      <c r="Y7197">
        <v>0</v>
      </c>
      <c r="Z7197">
        <v>0</v>
      </c>
      <c r="AA7197">
        <v>0</v>
      </c>
      <c r="AB7197">
        <v>685.42385119664038</v>
      </c>
      <c r="AC7197">
        <v>0</v>
      </c>
      <c r="AD7197">
        <v>0.55452398247809753</v>
      </c>
      <c r="AE7197">
        <v>690.48295802570044</v>
      </c>
    </row>
    <row r="7198" spans="1:31" x14ac:dyDescent="0.3">
      <c r="A7198">
        <v>2457888</v>
      </c>
      <c r="B7198">
        <v>1</v>
      </c>
      <c r="C7198" t="s">
        <v>80</v>
      </c>
      <c r="D7198" t="s">
        <v>97</v>
      </c>
      <c r="E7198" t="s">
        <v>173</v>
      </c>
      <c r="F7198" t="s">
        <v>20636</v>
      </c>
      <c r="G7198" t="s">
        <v>179</v>
      </c>
      <c r="H7198" t="s">
        <v>144</v>
      </c>
      <c r="I7198" t="s">
        <v>136</v>
      </c>
      <c r="J7198" t="s">
        <v>137</v>
      </c>
      <c r="K7198" t="s">
        <v>138</v>
      </c>
      <c r="L7198" t="s">
        <v>20637</v>
      </c>
      <c r="M7198" t="s">
        <v>20638</v>
      </c>
      <c r="N7198">
        <v>1.6133333329999999</v>
      </c>
      <c r="O7198">
        <v>0</v>
      </c>
      <c r="P7198">
        <v>1</v>
      </c>
      <c r="Q7198">
        <v>0</v>
      </c>
      <c r="R7198">
        <v>0</v>
      </c>
      <c r="S7198">
        <v>0</v>
      </c>
      <c r="T7198">
        <v>0</v>
      </c>
      <c r="U7198">
        <v>0</v>
      </c>
      <c r="V7198">
        <v>0</v>
      </c>
      <c r="W7198">
        <v>0</v>
      </c>
      <c r="X7198">
        <v>4.155211372852901</v>
      </c>
      <c r="Y7198">
        <v>0</v>
      </c>
      <c r="Z7198">
        <v>0</v>
      </c>
      <c r="AA7198">
        <v>0</v>
      </c>
      <c r="AB7198">
        <v>0</v>
      </c>
      <c r="AC7198">
        <v>0</v>
      </c>
      <c r="AD7198">
        <v>0</v>
      </c>
      <c r="AE7198">
        <v>4.155211372852901</v>
      </c>
    </row>
    <row r="7199" spans="1:31" x14ac:dyDescent="0.3">
      <c r="A7199">
        <v>2457533</v>
      </c>
      <c r="B7199">
        <v>1</v>
      </c>
      <c r="C7199" t="s">
        <v>80</v>
      </c>
      <c r="D7199" t="s">
        <v>93</v>
      </c>
      <c r="E7199" t="s">
        <v>284</v>
      </c>
      <c r="F7199" t="s">
        <v>20639</v>
      </c>
      <c r="G7199" t="s">
        <v>226</v>
      </c>
      <c r="H7199" t="s">
        <v>135</v>
      </c>
      <c r="I7199" t="s">
        <v>136</v>
      </c>
      <c r="J7199" t="s">
        <v>137</v>
      </c>
      <c r="K7199" t="s">
        <v>162</v>
      </c>
      <c r="L7199" t="s">
        <v>20640</v>
      </c>
      <c r="M7199" t="s">
        <v>20641</v>
      </c>
      <c r="N7199">
        <v>0.49805555499999998</v>
      </c>
      <c r="O7199">
        <v>1</v>
      </c>
      <c r="P7199">
        <v>7</v>
      </c>
      <c r="Q7199">
        <v>13</v>
      </c>
      <c r="R7199">
        <v>16</v>
      </c>
      <c r="S7199">
        <v>11</v>
      </c>
      <c r="T7199">
        <v>43</v>
      </c>
      <c r="U7199">
        <v>1</v>
      </c>
      <c r="V7199">
        <v>1</v>
      </c>
      <c r="W7199">
        <v>8.9827704401530314E-3</v>
      </c>
      <c r="X7199">
        <v>2.0388418554571341</v>
      </c>
      <c r="Y7199">
        <v>12.669703730741659</v>
      </c>
      <c r="Z7199">
        <v>8.2921474823510479</v>
      </c>
      <c r="AA7199">
        <v>90.266297534171741</v>
      </c>
      <c r="AB7199">
        <v>22.451353262428245</v>
      </c>
      <c r="AC7199">
        <v>152.21944186323623</v>
      </c>
      <c r="AD7199">
        <v>0</v>
      </c>
      <c r="AE7199">
        <v>287.9467684988262</v>
      </c>
    </row>
    <row r="7200" spans="1:31" x14ac:dyDescent="0.3">
      <c r="A7200">
        <v>2457682</v>
      </c>
      <c r="B7200">
        <v>1</v>
      </c>
      <c r="C7200" t="s">
        <v>81</v>
      </c>
      <c r="D7200" t="s">
        <v>113</v>
      </c>
      <c r="E7200" t="s">
        <v>141</v>
      </c>
      <c r="F7200" t="s">
        <v>20642</v>
      </c>
      <c r="G7200" t="s">
        <v>156</v>
      </c>
      <c r="H7200" t="s">
        <v>144</v>
      </c>
      <c r="I7200" t="s">
        <v>136</v>
      </c>
      <c r="J7200" t="s">
        <v>137</v>
      </c>
      <c r="K7200" t="s">
        <v>138</v>
      </c>
      <c r="L7200" t="s">
        <v>20643</v>
      </c>
      <c r="M7200" t="s">
        <v>20644</v>
      </c>
      <c r="N7200">
        <v>4.0977777770000001</v>
      </c>
      <c r="O7200">
        <v>0</v>
      </c>
      <c r="P7200">
        <v>1</v>
      </c>
      <c r="Q7200">
        <v>0</v>
      </c>
      <c r="R7200">
        <v>2</v>
      </c>
      <c r="S7200">
        <v>0</v>
      </c>
      <c r="T7200">
        <v>3</v>
      </c>
      <c r="U7200">
        <v>0</v>
      </c>
      <c r="V7200">
        <v>0</v>
      </c>
      <c r="W7200">
        <v>0</v>
      </c>
      <c r="X7200">
        <v>1.6410935271924907</v>
      </c>
      <c r="Y7200">
        <v>0</v>
      </c>
      <c r="Z7200">
        <v>18.691345361812814</v>
      </c>
      <c r="AA7200">
        <v>0</v>
      </c>
      <c r="AB7200">
        <v>7.8866354714826121</v>
      </c>
      <c r="AC7200">
        <v>0</v>
      </c>
      <c r="AD7200">
        <v>0</v>
      </c>
      <c r="AE7200">
        <v>28.21907436048792</v>
      </c>
    </row>
    <row r="7201" spans="1:31" x14ac:dyDescent="0.3">
      <c r="A7201">
        <v>2457848</v>
      </c>
      <c r="B7201">
        <v>1</v>
      </c>
      <c r="C7201" t="s">
        <v>80</v>
      </c>
      <c r="D7201" t="s">
        <v>95</v>
      </c>
      <c r="E7201" t="s">
        <v>159</v>
      </c>
      <c r="F7201" t="s">
        <v>20645</v>
      </c>
      <c r="G7201" t="s">
        <v>725</v>
      </c>
      <c r="H7201" t="s">
        <v>144</v>
      </c>
      <c r="I7201" t="s">
        <v>136</v>
      </c>
      <c r="J7201" t="s">
        <v>137</v>
      </c>
      <c r="K7201" t="s">
        <v>138</v>
      </c>
      <c r="L7201" t="s">
        <v>20646</v>
      </c>
      <c r="M7201" t="s">
        <v>20647</v>
      </c>
      <c r="N7201">
        <v>0.62888888799999998</v>
      </c>
      <c r="O7201">
        <v>0</v>
      </c>
      <c r="P7201">
        <v>18</v>
      </c>
      <c r="Q7201">
        <v>0</v>
      </c>
      <c r="R7201">
        <v>1</v>
      </c>
      <c r="S7201">
        <v>0</v>
      </c>
      <c r="T7201">
        <v>2</v>
      </c>
      <c r="U7201">
        <v>0</v>
      </c>
      <c r="V7201">
        <v>0</v>
      </c>
      <c r="W7201">
        <v>0</v>
      </c>
      <c r="X7201">
        <v>0.76415412674203986</v>
      </c>
      <c r="Y7201">
        <v>0</v>
      </c>
      <c r="Z7201">
        <v>2.2165294519841203E-2</v>
      </c>
      <c r="AA7201">
        <v>0</v>
      </c>
      <c r="AB7201">
        <v>0.17383318267578748</v>
      </c>
      <c r="AC7201">
        <v>0</v>
      </c>
      <c r="AD7201">
        <v>0</v>
      </c>
      <c r="AE7201">
        <v>0.96015260393766855</v>
      </c>
    </row>
    <row r="7202" spans="1:31" x14ac:dyDescent="0.3">
      <c r="A7202">
        <v>2457393</v>
      </c>
      <c r="B7202">
        <v>1</v>
      </c>
      <c r="C7202" t="s">
        <v>80</v>
      </c>
      <c r="D7202" t="s">
        <v>99</v>
      </c>
      <c r="E7202" t="s">
        <v>173</v>
      </c>
      <c r="F7202" t="s">
        <v>20648</v>
      </c>
      <c r="G7202" t="s">
        <v>175</v>
      </c>
      <c r="H7202" t="s">
        <v>144</v>
      </c>
      <c r="I7202" t="s">
        <v>136</v>
      </c>
      <c r="J7202" t="s">
        <v>137</v>
      </c>
      <c r="K7202" t="s">
        <v>138</v>
      </c>
      <c r="L7202" t="s">
        <v>20649</v>
      </c>
      <c r="M7202" t="s">
        <v>20650</v>
      </c>
      <c r="N7202">
        <v>1.7180555550000001</v>
      </c>
      <c r="O7202">
        <v>0</v>
      </c>
      <c r="P7202">
        <v>0</v>
      </c>
      <c r="Q7202">
        <v>0</v>
      </c>
      <c r="R7202">
        <v>0</v>
      </c>
      <c r="S7202">
        <v>0</v>
      </c>
      <c r="T7202">
        <v>1</v>
      </c>
      <c r="U7202">
        <v>0</v>
      </c>
      <c r="V7202">
        <v>0</v>
      </c>
      <c r="W7202">
        <v>0</v>
      </c>
      <c r="X7202">
        <v>0</v>
      </c>
      <c r="Y7202">
        <v>0</v>
      </c>
      <c r="Z7202">
        <v>0</v>
      </c>
      <c r="AA7202">
        <v>0</v>
      </c>
      <c r="AB7202">
        <v>8.0420590201218001E-2</v>
      </c>
      <c r="AC7202">
        <v>0</v>
      </c>
      <c r="AD7202">
        <v>0</v>
      </c>
      <c r="AE7202">
        <v>8.0420590201218001E-2</v>
      </c>
    </row>
    <row r="7203" spans="1:31" x14ac:dyDescent="0.3">
      <c r="A7203">
        <v>2457868</v>
      </c>
      <c r="B7203">
        <v>1</v>
      </c>
      <c r="C7203" t="s">
        <v>81</v>
      </c>
      <c r="D7203" t="s">
        <v>122</v>
      </c>
      <c r="E7203" t="s">
        <v>147</v>
      </c>
      <c r="F7203" t="s">
        <v>20651</v>
      </c>
      <c r="G7203" t="s">
        <v>149</v>
      </c>
      <c r="H7203" t="s">
        <v>135</v>
      </c>
      <c r="I7203" t="s">
        <v>136</v>
      </c>
      <c r="J7203" t="s">
        <v>137</v>
      </c>
      <c r="K7203" t="s">
        <v>138</v>
      </c>
      <c r="L7203" t="s">
        <v>20652</v>
      </c>
      <c r="M7203" t="s">
        <v>20653</v>
      </c>
      <c r="N7203">
        <v>0.47555555500000002</v>
      </c>
      <c r="O7203">
        <v>0</v>
      </c>
      <c r="P7203">
        <v>394</v>
      </c>
      <c r="Q7203">
        <v>0</v>
      </c>
      <c r="R7203">
        <v>0</v>
      </c>
      <c r="S7203">
        <v>0</v>
      </c>
      <c r="T7203">
        <v>9</v>
      </c>
      <c r="U7203">
        <v>0</v>
      </c>
      <c r="V7203">
        <v>0</v>
      </c>
      <c r="W7203">
        <v>0</v>
      </c>
      <c r="X7203">
        <v>39.028097822941525</v>
      </c>
      <c r="Y7203">
        <v>0</v>
      </c>
      <c r="Z7203">
        <v>0</v>
      </c>
      <c r="AA7203">
        <v>0</v>
      </c>
      <c r="AB7203">
        <v>3.299245415942079</v>
      </c>
      <c r="AC7203">
        <v>0</v>
      </c>
      <c r="AD7203">
        <v>0</v>
      </c>
      <c r="AE7203">
        <v>42.327343238883607</v>
      </c>
    </row>
    <row r="7204" spans="1:31" x14ac:dyDescent="0.3">
      <c r="A7204">
        <v>2457413</v>
      </c>
      <c r="B7204">
        <v>1</v>
      </c>
      <c r="C7204" t="s">
        <v>80</v>
      </c>
      <c r="D7204" t="s">
        <v>93</v>
      </c>
      <c r="E7204" t="s">
        <v>159</v>
      </c>
      <c r="F7204" t="s">
        <v>2721</v>
      </c>
      <c r="G7204" t="s">
        <v>263</v>
      </c>
      <c r="H7204" t="s">
        <v>144</v>
      </c>
      <c r="I7204" t="s">
        <v>136</v>
      </c>
      <c r="J7204" t="s">
        <v>3</v>
      </c>
      <c r="K7204" t="s">
        <v>138</v>
      </c>
      <c r="L7204" t="s">
        <v>20654</v>
      </c>
      <c r="M7204" t="s">
        <v>20655</v>
      </c>
      <c r="N7204">
        <v>4.4797222220000004</v>
      </c>
      <c r="O7204">
        <v>0</v>
      </c>
      <c r="P7204">
        <v>0</v>
      </c>
      <c r="Q7204">
        <v>0</v>
      </c>
      <c r="R7204">
        <v>20</v>
      </c>
      <c r="S7204">
        <v>0</v>
      </c>
      <c r="T7204">
        <v>7</v>
      </c>
      <c r="U7204">
        <v>0</v>
      </c>
      <c r="V7204">
        <v>0</v>
      </c>
      <c r="W7204">
        <v>0</v>
      </c>
      <c r="X7204">
        <v>0</v>
      </c>
      <c r="Y7204">
        <v>0</v>
      </c>
      <c r="Z7204">
        <v>27.546981848495701</v>
      </c>
      <c r="AA7204">
        <v>0</v>
      </c>
      <c r="AB7204">
        <v>10.500468725463692</v>
      </c>
      <c r="AC7204">
        <v>0</v>
      </c>
      <c r="AD7204">
        <v>0</v>
      </c>
      <c r="AE7204">
        <v>38.047450573959395</v>
      </c>
    </row>
    <row r="7205" spans="1:31" x14ac:dyDescent="0.3">
      <c r="A7205">
        <v>2457519</v>
      </c>
      <c r="B7205">
        <v>1</v>
      </c>
      <c r="C7205" t="s">
        <v>81</v>
      </c>
      <c r="D7205" t="s">
        <v>118</v>
      </c>
      <c r="E7205" t="s">
        <v>173</v>
      </c>
      <c r="F7205" t="s">
        <v>20656</v>
      </c>
      <c r="G7205" t="s">
        <v>175</v>
      </c>
      <c r="H7205" t="s">
        <v>144</v>
      </c>
      <c r="I7205" t="s">
        <v>136</v>
      </c>
      <c r="J7205" t="s">
        <v>137</v>
      </c>
      <c r="K7205" t="s">
        <v>138</v>
      </c>
      <c r="L7205" t="s">
        <v>20657</v>
      </c>
      <c r="M7205" t="s">
        <v>20658</v>
      </c>
      <c r="N7205">
        <v>5.54</v>
      </c>
      <c r="O7205">
        <v>0</v>
      </c>
      <c r="P7205">
        <v>1</v>
      </c>
      <c r="Q7205">
        <v>0</v>
      </c>
      <c r="R7205">
        <v>0</v>
      </c>
      <c r="S7205">
        <v>0</v>
      </c>
      <c r="T7205">
        <v>0</v>
      </c>
      <c r="U7205">
        <v>0</v>
      </c>
      <c r="V7205">
        <v>0</v>
      </c>
      <c r="W7205">
        <v>0</v>
      </c>
      <c r="X7205">
        <v>0.55713696549458269</v>
      </c>
      <c r="Y7205">
        <v>0</v>
      </c>
      <c r="Z7205">
        <v>0</v>
      </c>
      <c r="AA7205">
        <v>0</v>
      </c>
      <c r="AB7205">
        <v>0</v>
      </c>
      <c r="AC7205">
        <v>0</v>
      </c>
      <c r="AD7205">
        <v>0</v>
      </c>
      <c r="AE7205">
        <v>0.55713696549458269</v>
      </c>
    </row>
    <row r="7206" spans="1:31" x14ac:dyDescent="0.3">
      <c r="A7206">
        <v>2457785</v>
      </c>
      <c r="B7206">
        <v>1</v>
      </c>
      <c r="C7206" t="s">
        <v>80</v>
      </c>
      <c r="D7206" t="s">
        <v>83</v>
      </c>
      <c r="E7206" t="s">
        <v>141</v>
      </c>
      <c r="F7206" t="s">
        <v>20659</v>
      </c>
      <c r="G7206" t="s">
        <v>263</v>
      </c>
      <c r="H7206" t="s">
        <v>144</v>
      </c>
      <c r="I7206" t="s">
        <v>136</v>
      </c>
      <c r="J7206" t="s">
        <v>3</v>
      </c>
      <c r="K7206" t="s">
        <v>138</v>
      </c>
      <c r="L7206" t="s">
        <v>20660</v>
      </c>
      <c r="M7206" t="s">
        <v>20661</v>
      </c>
      <c r="N7206">
        <v>2.7883333330000002</v>
      </c>
      <c r="O7206">
        <v>0</v>
      </c>
      <c r="P7206">
        <v>29</v>
      </c>
      <c r="Q7206">
        <v>0</v>
      </c>
      <c r="R7206">
        <v>0</v>
      </c>
      <c r="S7206">
        <v>0</v>
      </c>
      <c r="T7206">
        <v>17</v>
      </c>
      <c r="U7206">
        <v>0</v>
      </c>
      <c r="V7206">
        <v>1</v>
      </c>
      <c r="W7206">
        <v>0</v>
      </c>
      <c r="X7206">
        <v>30.115406873194953</v>
      </c>
      <c r="Y7206">
        <v>0</v>
      </c>
      <c r="Z7206">
        <v>0</v>
      </c>
      <c r="AA7206">
        <v>0</v>
      </c>
      <c r="AB7206">
        <v>53.133555781851165</v>
      </c>
      <c r="AC7206">
        <v>0</v>
      </c>
      <c r="AD7206">
        <v>0</v>
      </c>
      <c r="AE7206">
        <v>83.248962655046114</v>
      </c>
    </row>
    <row r="7207" spans="1:31" x14ac:dyDescent="0.3">
      <c r="A7207">
        <v>2457499</v>
      </c>
      <c r="B7207">
        <v>1</v>
      </c>
      <c r="C7207" t="s">
        <v>80</v>
      </c>
      <c r="D7207" t="s">
        <v>108</v>
      </c>
      <c r="E7207" t="s">
        <v>147</v>
      </c>
      <c r="F7207" t="s">
        <v>20662</v>
      </c>
      <c r="G7207" t="s">
        <v>226</v>
      </c>
      <c r="H7207" t="s">
        <v>135</v>
      </c>
      <c r="I7207" t="s">
        <v>136</v>
      </c>
      <c r="J7207" t="s">
        <v>137</v>
      </c>
      <c r="K7207" t="s">
        <v>162</v>
      </c>
      <c r="L7207" t="s">
        <v>20663</v>
      </c>
      <c r="M7207" t="s">
        <v>20664</v>
      </c>
      <c r="N7207">
        <v>8.0477777770000003</v>
      </c>
      <c r="O7207">
        <v>0</v>
      </c>
      <c r="P7207">
        <v>98</v>
      </c>
      <c r="Q7207">
        <v>0</v>
      </c>
      <c r="R7207">
        <v>7</v>
      </c>
      <c r="S7207">
        <v>0</v>
      </c>
      <c r="T7207">
        <v>19</v>
      </c>
      <c r="U7207">
        <v>0</v>
      </c>
      <c r="V7207">
        <v>0</v>
      </c>
      <c r="W7207">
        <v>0</v>
      </c>
      <c r="X7207">
        <v>176.19979097274586</v>
      </c>
      <c r="Y7207">
        <v>0</v>
      </c>
      <c r="Z7207">
        <v>11.939401809946849</v>
      </c>
      <c r="AA7207">
        <v>0</v>
      </c>
      <c r="AB7207">
        <v>81.436626989760256</v>
      </c>
      <c r="AC7207">
        <v>0</v>
      </c>
      <c r="AD7207">
        <v>0</v>
      </c>
      <c r="AE7207">
        <v>269.57581977245297</v>
      </c>
    </row>
    <row r="7208" spans="1:31" x14ac:dyDescent="0.3">
      <c r="A7208">
        <v>2457599</v>
      </c>
      <c r="B7208">
        <v>1</v>
      </c>
      <c r="C7208" t="s">
        <v>80</v>
      </c>
      <c r="D7208" t="s">
        <v>91</v>
      </c>
      <c r="E7208" t="s">
        <v>173</v>
      </c>
      <c r="F7208" t="s">
        <v>20665</v>
      </c>
      <c r="G7208" t="s">
        <v>175</v>
      </c>
      <c r="H7208" t="s">
        <v>144</v>
      </c>
      <c r="I7208" t="s">
        <v>136</v>
      </c>
      <c r="J7208" t="s">
        <v>137</v>
      </c>
      <c r="K7208" t="s">
        <v>138</v>
      </c>
      <c r="L7208" t="s">
        <v>20666</v>
      </c>
      <c r="M7208" t="s">
        <v>20667</v>
      </c>
      <c r="N7208">
        <v>2.895</v>
      </c>
      <c r="O7208">
        <v>0</v>
      </c>
      <c r="P7208">
        <v>1</v>
      </c>
      <c r="Q7208">
        <v>0</v>
      </c>
      <c r="R7208">
        <v>0</v>
      </c>
      <c r="S7208">
        <v>0</v>
      </c>
      <c r="T7208">
        <v>0</v>
      </c>
      <c r="U7208">
        <v>0</v>
      </c>
      <c r="V7208">
        <v>0</v>
      </c>
      <c r="W7208">
        <v>0</v>
      </c>
      <c r="X7208">
        <v>9.1260733680777133E-5</v>
      </c>
      <c r="Y7208">
        <v>0</v>
      </c>
      <c r="Z7208">
        <v>0</v>
      </c>
      <c r="AA7208">
        <v>0</v>
      </c>
      <c r="AB7208">
        <v>0</v>
      </c>
      <c r="AC7208">
        <v>0</v>
      </c>
      <c r="AD7208">
        <v>0</v>
      </c>
      <c r="AE7208">
        <v>9.1260733680777133E-5</v>
      </c>
    </row>
    <row r="7209" spans="1:31" x14ac:dyDescent="0.3">
      <c r="A7209">
        <v>2457622</v>
      </c>
      <c r="B7209">
        <v>1</v>
      </c>
      <c r="C7209" t="s">
        <v>80</v>
      </c>
      <c r="D7209" t="s">
        <v>94</v>
      </c>
      <c r="E7209" t="s">
        <v>141</v>
      </c>
      <c r="F7209" t="s">
        <v>20668</v>
      </c>
      <c r="G7209" t="s">
        <v>200</v>
      </c>
      <c r="H7209" t="s">
        <v>144</v>
      </c>
      <c r="I7209" t="s">
        <v>136</v>
      </c>
      <c r="J7209" t="s">
        <v>137</v>
      </c>
      <c r="K7209" t="s">
        <v>138</v>
      </c>
      <c r="L7209" t="s">
        <v>20669</v>
      </c>
      <c r="M7209" t="s">
        <v>20670</v>
      </c>
      <c r="N7209">
        <v>2.761111111</v>
      </c>
      <c r="O7209">
        <v>0</v>
      </c>
      <c r="P7209">
        <v>22</v>
      </c>
      <c r="Q7209">
        <v>0</v>
      </c>
      <c r="R7209">
        <v>0</v>
      </c>
      <c r="S7209">
        <v>0</v>
      </c>
      <c r="T7209">
        <v>4</v>
      </c>
      <c r="U7209">
        <v>0</v>
      </c>
      <c r="V7209">
        <v>0</v>
      </c>
      <c r="W7209">
        <v>0</v>
      </c>
      <c r="X7209">
        <v>6.176069796720415</v>
      </c>
      <c r="Y7209">
        <v>0</v>
      </c>
      <c r="Z7209">
        <v>0</v>
      </c>
      <c r="AA7209">
        <v>0</v>
      </c>
      <c r="AB7209">
        <v>1.0795718743451275</v>
      </c>
      <c r="AC7209">
        <v>0</v>
      </c>
      <c r="AD7209">
        <v>0</v>
      </c>
      <c r="AE7209">
        <v>7.2556416710655425</v>
      </c>
    </row>
    <row r="7210" spans="1:31" x14ac:dyDescent="0.3">
      <c r="A7210">
        <v>2457768</v>
      </c>
      <c r="B7210">
        <v>1</v>
      </c>
      <c r="C7210" t="s">
        <v>80</v>
      </c>
      <c r="D7210" t="s">
        <v>82</v>
      </c>
      <c r="E7210" t="s">
        <v>182</v>
      </c>
      <c r="F7210" t="s">
        <v>17316</v>
      </c>
      <c r="G7210" t="s">
        <v>143</v>
      </c>
      <c r="H7210" t="s">
        <v>144</v>
      </c>
      <c r="I7210" t="s">
        <v>136</v>
      </c>
      <c r="J7210" t="s">
        <v>137</v>
      </c>
      <c r="K7210" t="s">
        <v>138</v>
      </c>
      <c r="L7210" t="s">
        <v>20671</v>
      </c>
      <c r="M7210" t="s">
        <v>20672</v>
      </c>
      <c r="N7210">
        <v>0.97027777699999995</v>
      </c>
      <c r="O7210">
        <v>0</v>
      </c>
      <c r="P7210">
        <v>18</v>
      </c>
      <c r="Q7210">
        <v>0</v>
      </c>
      <c r="R7210">
        <v>0</v>
      </c>
      <c r="S7210">
        <v>0</v>
      </c>
      <c r="T7210">
        <v>13</v>
      </c>
      <c r="U7210">
        <v>0</v>
      </c>
      <c r="V7210">
        <v>0</v>
      </c>
      <c r="W7210">
        <v>0</v>
      </c>
      <c r="X7210">
        <v>3.6036688376813122</v>
      </c>
      <c r="Y7210">
        <v>0</v>
      </c>
      <c r="Z7210">
        <v>0</v>
      </c>
      <c r="AA7210">
        <v>0</v>
      </c>
      <c r="AB7210">
        <v>9.4579639092712853</v>
      </c>
      <c r="AC7210">
        <v>0</v>
      </c>
      <c r="AD7210">
        <v>0</v>
      </c>
      <c r="AE7210">
        <v>13.061632746952597</v>
      </c>
    </row>
    <row r="7211" spans="1:31" x14ac:dyDescent="0.3">
      <c r="A7211">
        <v>2457722</v>
      </c>
      <c r="B7211">
        <v>1</v>
      </c>
      <c r="C7211" t="s">
        <v>81</v>
      </c>
      <c r="D7211" t="s">
        <v>118</v>
      </c>
      <c r="E7211" t="s">
        <v>173</v>
      </c>
      <c r="F7211" t="s">
        <v>20673</v>
      </c>
      <c r="G7211" t="s">
        <v>175</v>
      </c>
      <c r="H7211" t="s">
        <v>144</v>
      </c>
      <c r="I7211" t="s">
        <v>136</v>
      </c>
      <c r="J7211" t="s">
        <v>137</v>
      </c>
      <c r="K7211" t="s">
        <v>138</v>
      </c>
      <c r="L7211" t="s">
        <v>20674</v>
      </c>
      <c r="M7211" t="s">
        <v>20675</v>
      </c>
      <c r="N7211">
        <v>2.2774999999999999</v>
      </c>
      <c r="O7211">
        <v>0</v>
      </c>
      <c r="P7211">
        <v>6</v>
      </c>
      <c r="Q7211">
        <v>0</v>
      </c>
      <c r="R7211">
        <v>0</v>
      </c>
      <c r="S7211">
        <v>0</v>
      </c>
      <c r="T7211">
        <v>5</v>
      </c>
      <c r="U7211">
        <v>0</v>
      </c>
      <c r="V7211">
        <v>0</v>
      </c>
      <c r="W7211">
        <v>0</v>
      </c>
      <c r="X7211">
        <v>5.379801634306431</v>
      </c>
      <c r="Y7211">
        <v>0</v>
      </c>
      <c r="Z7211">
        <v>0</v>
      </c>
      <c r="AA7211">
        <v>0</v>
      </c>
      <c r="AB7211">
        <v>9.4729304643483765</v>
      </c>
      <c r="AC7211">
        <v>0</v>
      </c>
      <c r="AD7211">
        <v>0</v>
      </c>
      <c r="AE7211">
        <v>14.852732098654808</v>
      </c>
    </row>
    <row r="7212" spans="1:31" x14ac:dyDescent="0.3">
      <c r="A7212">
        <v>2457685</v>
      </c>
      <c r="B7212">
        <v>1</v>
      </c>
      <c r="C7212" t="s">
        <v>81</v>
      </c>
      <c r="D7212" t="s">
        <v>112</v>
      </c>
      <c r="E7212" t="s">
        <v>169</v>
      </c>
      <c r="F7212" t="s">
        <v>20676</v>
      </c>
      <c r="G7212" t="s">
        <v>149</v>
      </c>
      <c r="H7212" t="s">
        <v>135</v>
      </c>
      <c r="I7212" t="s">
        <v>136</v>
      </c>
      <c r="J7212" t="s">
        <v>137</v>
      </c>
      <c r="K7212" t="s">
        <v>138</v>
      </c>
      <c r="L7212" t="s">
        <v>20677</v>
      </c>
      <c r="M7212" t="s">
        <v>20678</v>
      </c>
      <c r="N7212">
        <v>0.700555555</v>
      </c>
      <c r="O7212">
        <v>3</v>
      </c>
      <c r="P7212">
        <v>5043</v>
      </c>
      <c r="Q7212">
        <v>680</v>
      </c>
      <c r="R7212">
        <v>766</v>
      </c>
      <c r="S7212">
        <v>95</v>
      </c>
      <c r="T7212">
        <v>906</v>
      </c>
      <c r="U7212">
        <v>11</v>
      </c>
      <c r="V7212">
        <v>6</v>
      </c>
      <c r="W7212">
        <v>0.42358911541052596</v>
      </c>
      <c r="X7212">
        <v>563.61820472481224</v>
      </c>
      <c r="Y7212">
        <v>69.709325293517992</v>
      </c>
      <c r="Z7212">
        <v>63.348488859101963</v>
      </c>
      <c r="AA7212">
        <v>260.24581961571562</v>
      </c>
      <c r="AB7212">
        <v>263.09987270910671</v>
      </c>
      <c r="AC7212">
        <v>168.07788769714614</v>
      </c>
      <c r="AD7212">
        <v>17.164552687679226</v>
      </c>
      <c r="AE7212">
        <v>1405.6877407024904</v>
      </c>
    </row>
    <row r="7213" spans="1:31" x14ac:dyDescent="0.3">
      <c r="A7213">
        <v>2457639</v>
      </c>
      <c r="B7213">
        <v>1</v>
      </c>
      <c r="C7213" t="s">
        <v>80</v>
      </c>
      <c r="D7213" t="s">
        <v>101</v>
      </c>
      <c r="E7213" t="s">
        <v>173</v>
      </c>
      <c r="F7213" t="s">
        <v>20679</v>
      </c>
      <c r="G7213" t="s">
        <v>179</v>
      </c>
      <c r="H7213" t="s">
        <v>144</v>
      </c>
      <c r="I7213" t="s">
        <v>136</v>
      </c>
      <c r="J7213" t="s">
        <v>137</v>
      </c>
      <c r="K7213" t="s">
        <v>138</v>
      </c>
      <c r="L7213" t="s">
        <v>20680</v>
      </c>
      <c r="M7213" t="s">
        <v>20681</v>
      </c>
      <c r="N7213">
        <v>1.2736111109999999</v>
      </c>
      <c r="O7213">
        <v>0</v>
      </c>
      <c r="P7213">
        <v>4</v>
      </c>
      <c r="Q7213">
        <v>0</v>
      </c>
      <c r="R7213">
        <v>0</v>
      </c>
      <c r="S7213">
        <v>0</v>
      </c>
      <c r="T7213">
        <v>1</v>
      </c>
      <c r="U7213">
        <v>0</v>
      </c>
      <c r="V7213">
        <v>0</v>
      </c>
      <c r="W7213">
        <v>0</v>
      </c>
      <c r="X7213">
        <v>5.6805534040071954</v>
      </c>
      <c r="Y7213">
        <v>0</v>
      </c>
      <c r="Z7213">
        <v>0</v>
      </c>
      <c r="AA7213">
        <v>0</v>
      </c>
      <c r="AB7213">
        <v>4.4482393761467461E-2</v>
      </c>
      <c r="AC7213">
        <v>0</v>
      </c>
      <c r="AD7213">
        <v>0</v>
      </c>
      <c r="AE7213">
        <v>5.7250357977686628</v>
      </c>
    </row>
    <row r="7214" spans="1:31" x14ac:dyDescent="0.3">
      <c r="A7214">
        <v>2457582</v>
      </c>
      <c r="B7214">
        <v>1</v>
      </c>
      <c r="C7214" t="s">
        <v>80</v>
      </c>
      <c r="D7214" t="s">
        <v>103</v>
      </c>
      <c r="E7214" t="s">
        <v>159</v>
      </c>
      <c r="F7214" t="s">
        <v>20682</v>
      </c>
      <c r="G7214" t="s">
        <v>226</v>
      </c>
      <c r="H7214" t="s">
        <v>144</v>
      </c>
      <c r="I7214" t="s">
        <v>136</v>
      </c>
      <c r="J7214" t="s">
        <v>137</v>
      </c>
      <c r="K7214" t="s">
        <v>162</v>
      </c>
      <c r="L7214" t="s">
        <v>20683</v>
      </c>
      <c r="M7214" t="s">
        <v>20684</v>
      </c>
      <c r="N7214">
        <v>2.66</v>
      </c>
      <c r="O7214">
        <v>0</v>
      </c>
      <c r="P7214">
        <v>334</v>
      </c>
      <c r="Q7214">
        <v>0</v>
      </c>
      <c r="R7214">
        <v>3</v>
      </c>
      <c r="S7214">
        <v>0</v>
      </c>
      <c r="T7214">
        <v>41</v>
      </c>
      <c r="U7214">
        <v>0</v>
      </c>
      <c r="V7214">
        <v>0</v>
      </c>
      <c r="W7214">
        <v>0</v>
      </c>
      <c r="X7214">
        <v>264.6193826715317</v>
      </c>
      <c r="Y7214">
        <v>0</v>
      </c>
      <c r="Z7214">
        <v>9.8500587371299186</v>
      </c>
      <c r="AA7214">
        <v>0</v>
      </c>
      <c r="AB7214">
        <v>65.339612407662557</v>
      </c>
      <c r="AC7214">
        <v>0</v>
      </c>
      <c r="AD7214">
        <v>0</v>
      </c>
      <c r="AE7214">
        <v>339.80905381632419</v>
      </c>
    </row>
    <row r="7215" spans="1:31" x14ac:dyDescent="0.3">
      <c r="A7215">
        <v>2457825</v>
      </c>
      <c r="B7215">
        <v>1</v>
      </c>
      <c r="C7215" t="s">
        <v>80</v>
      </c>
      <c r="D7215" t="s">
        <v>88</v>
      </c>
      <c r="E7215" t="s">
        <v>173</v>
      </c>
      <c r="F7215" t="s">
        <v>20685</v>
      </c>
      <c r="G7215" t="s">
        <v>179</v>
      </c>
      <c r="H7215" t="s">
        <v>144</v>
      </c>
      <c r="I7215" t="s">
        <v>136</v>
      </c>
      <c r="J7215" t="s">
        <v>137</v>
      </c>
      <c r="K7215" t="s">
        <v>138</v>
      </c>
      <c r="L7215" t="s">
        <v>20686</v>
      </c>
      <c r="M7215" t="s">
        <v>20687</v>
      </c>
      <c r="N7215">
        <v>0.73944444399999998</v>
      </c>
      <c r="O7215">
        <v>0</v>
      </c>
      <c r="P7215">
        <v>5</v>
      </c>
      <c r="Q7215">
        <v>0</v>
      </c>
      <c r="R7215">
        <v>0</v>
      </c>
      <c r="S7215">
        <v>0</v>
      </c>
      <c r="T7215">
        <v>0</v>
      </c>
      <c r="U7215">
        <v>0</v>
      </c>
      <c r="V7215">
        <v>0</v>
      </c>
      <c r="W7215">
        <v>0</v>
      </c>
      <c r="X7215">
        <v>1.6322331794505813</v>
      </c>
      <c r="Y7215">
        <v>0</v>
      </c>
      <c r="Z7215">
        <v>0</v>
      </c>
      <c r="AA7215">
        <v>0</v>
      </c>
      <c r="AB7215">
        <v>0</v>
      </c>
      <c r="AC7215">
        <v>0</v>
      </c>
      <c r="AD7215">
        <v>0</v>
      </c>
      <c r="AE7215">
        <v>1.6322331794505813</v>
      </c>
    </row>
    <row r="7216" spans="1:31" x14ac:dyDescent="0.3">
      <c r="A7216">
        <v>2457536</v>
      </c>
      <c r="B7216">
        <v>1</v>
      </c>
      <c r="C7216" t="s">
        <v>80</v>
      </c>
      <c r="D7216" t="s">
        <v>105</v>
      </c>
      <c r="E7216" t="s">
        <v>141</v>
      </c>
      <c r="F7216" t="s">
        <v>20688</v>
      </c>
      <c r="G7216" t="s">
        <v>200</v>
      </c>
      <c r="H7216" t="s">
        <v>144</v>
      </c>
      <c r="I7216" t="s">
        <v>136</v>
      </c>
      <c r="J7216" t="s">
        <v>137</v>
      </c>
      <c r="K7216" t="s">
        <v>138</v>
      </c>
      <c r="L7216" t="s">
        <v>20689</v>
      </c>
      <c r="M7216" t="s">
        <v>20690</v>
      </c>
      <c r="N7216">
        <v>1.947777777</v>
      </c>
      <c r="O7216">
        <v>0</v>
      </c>
      <c r="P7216">
        <v>15</v>
      </c>
      <c r="Q7216">
        <v>0</v>
      </c>
      <c r="R7216">
        <v>0</v>
      </c>
      <c r="S7216">
        <v>0</v>
      </c>
      <c r="T7216">
        <v>2</v>
      </c>
      <c r="U7216">
        <v>0</v>
      </c>
      <c r="V7216">
        <v>0</v>
      </c>
      <c r="W7216">
        <v>0</v>
      </c>
      <c r="X7216">
        <v>8.3008639060718465</v>
      </c>
      <c r="Y7216">
        <v>0</v>
      </c>
      <c r="Z7216">
        <v>0</v>
      </c>
      <c r="AA7216">
        <v>0</v>
      </c>
      <c r="AB7216">
        <v>5.7647219917584538</v>
      </c>
      <c r="AC7216">
        <v>0</v>
      </c>
      <c r="AD7216">
        <v>0</v>
      </c>
      <c r="AE7216">
        <v>14.065585897830299</v>
      </c>
    </row>
    <row r="7217" spans="1:31" x14ac:dyDescent="0.3">
      <c r="A7217">
        <v>2457679</v>
      </c>
      <c r="B7217">
        <v>1</v>
      </c>
      <c r="C7217" t="s">
        <v>81</v>
      </c>
      <c r="D7217" t="s">
        <v>122</v>
      </c>
      <c r="E7217" t="s">
        <v>141</v>
      </c>
      <c r="F7217" t="s">
        <v>11218</v>
      </c>
      <c r="G7217" t="s">
        <v>156</v>
      </c>
      <c r="H7217" t="s">
        <v>144</v>
      </c>
      <c r="I7217" t="s">
        <v>136</v>
      </c>
      <c r="J7217" t="s">
        <v>137</v>
      </c>
      <c r="K7217" t="s">
        <v>138</v>
      </c>
      <c r="L7217" t="s">
        <v>20691</v>
      </c>
      <c r="M7217" t="s">
        <v>20692</v>
      </c>
      <c r="N7217">
        <v>0.45388888799999999</v>
      </c>
      <c r="O7217">
        <v>0</v>
      </c>
      <c r="P7217">
        <v>179</v>
      </c>
      <c r="Q7217">
        <v>0</v>
      </c>
      <c r="R7217">
        <v>0</v>
      </c>
      <c r="S7217">
        <v>0</v>
      </c>
      <c r="T7217">
        <v>8</v>
      </c>
      <c r="U7217">
        <v>0</v>
      </c>
      <c r="V7217">
        <v>0</v>
      </c>
      <c r="W7217">
        <v>0</v>
      </c>
      <c r="X7217">
        <v>15.817009583922699</v>
      </c>
      <c r="Y7217">
        <v>0</v>
      </c>
      <c r="Z7217">
        <v>0</v>
      </c>
      <c r="AA7217">
        <v>0</v>
      </c>
      <c r="AB7217">
        <v>2.1354745702797517</v>
      </c>
      <c r="AC7217">
        <v>0</v>
      </c>
      <c r="AD7217">
        <v>0</v>
      </c>
      <c r="AE7217">
        <v>17.952484154202452</v>
      </c>
    </row>
    <row r="7218" spans="1:31" x14ac:dyDescent="0.3">
      <c r="A7218">
        <v>2457516</v>
      </c>
      <c r="B7218">
        <v>1</v>
      </c>
      <c r="C7218" t="s">
        <v>81</v>
      </c>
      <c r="D7218" t="s">
        <v>128</v>
      </c>
      <c r="E7218" t="s">
        <v>147</v>
      </c>
      <c r="F7218" t="s">
        <v>20693</v>
      </c>
      <c r="G7218" t="s">
        <v>161</v>
      </c>
      <c r="H7218" t="s">
        <v>135</v>
      </c>
      <c r="I7218" t="s">
        <v>136</v>
      </c>
      <c r="J7218" t="s">
        <v>137</v>
      </c>
      <c r="K7218" t="s">
        <v>162</v>
      </c>
      <c r="L7218" t="s">
        <v>20694</v>
      </c>
      <c r="M7218" t="s">
        <v>20695</v>
      </c>
      <c r="N7218">
        <v>7.8436111110000004</v>
      </c>
      <c r="O7218">
        <v>0</v>
      </c>
      <c r="P7218">
        <v>0</v>
      </c>
      <c r="Q7218">
        <v>0</v>
      </c>
      <c r="R7218">
        <v>0</v>
      </c>
      <c r="S7218">
        <v>0</v>
      </c>
      <c r="T7218">
        <v>1</v>
      </c>
      <c r="U7218">
        <v>0</v>
      </c>
      <c r="V7218">
        <v>0</v>
      </c>
      <c r="W7218">
        <v>0</v>
      </c>
      <c r="X7218">
        <v>0</v>
      </c>
      <c r="Y7218">
        <v>0</v>
      </c>
      <c r="Z7218">
        <v>0</v>
      </c>
      <c r="AA7218">
        <v>0</v>
      </c>
      <c r="AB7218">
        <v>656.80312738170505</v>
      </c>
      <c r="AC7218">
        <v>0</v>
      </c>
      <c r="AD7218">
        <v>0</v>
      </c>
      <c r="AE7218">
        <v>656.80312738170505</v>
      </c>
    </row>
    <row r="7219" spans="1:31" x14ac:dyDescent="0.3">
      <c r="A7219">
        <v>2457808</v>
      </c>
      <c r="B7219">
        <v>1</v>
      </c>
      <c r="C7219" t="s">
        <v>80</v>
      </c>
      <c r="D7219" t="s">
        <v>97</v>
      </c>
      <c r="E7219" t="s">
        <v>173</v>
      </c>
      <c r="F7219" t="s">
        <v>20696</v>
      </c>
      <c r="G7219" t="s">
        <v>179</v>
      </c>
      <c r="H7219" t="s">
        <v>144</v>
      </c>
      <c r="I7219" t="s">
        <v>136</v>
      </c>
      <c r="J7219" t="s">
        <v>137</v>
      </c>
      <c r="K7219" t="s">
        <v>138</v>
      </c>
      <c r="L7219" t="s">
        <v>20697</v>
      </c>
      <c r="M7219" t="s">
        <v>20698</v>
      </c>
      <c r="N7219">
        <v>2.1444444439999999</v>
      </c>
      <c r="O7219">
        <v>0</v>
      </c>
      <c r="P7219">
        <v>1</v>
      </c>
      <c r="Q7219">
        <v>0</v>
      </c>
      <c r="R7219">
        <v>0</v>
      </c>
      <c r="S7219">
        <v>0</v>
      </c>
      <c r="T7219">
        <v>0</v>
      </c>
      <c r="U7219">
        <v>0</v>
      </c>
      <c r="V7219">
        <v>0</v>
      </c>
      <c r="W7219">
        <v>0</v>
      </c>
      <c r="X7219">
        <v>1.0665390236646224</v>
      </c>
      <c r="Y7219">
        <v>0</v>
      </c>
      <c r="Z7219">
        <v>0</v>
      </c>
      <c r="AA7219">
        <v>0</v>
      </c>
      <c r="AB7219">
        <v>0</v>
      </c>
      <c r="AC7219">
        <v>0</v>
      </c>
      <c r="AD7219">
        <v>0</v>
      </c>
      <c r="AE7219">
        <v>1.0665390236646224</v>
      </c>
    </row>
    <row r="7220" spans="1:31" x14ac:dyDescent="0.3">
      <c r="A7220">
        <v>2457559</v>
      </c>
      <c r="B7220">
        <v>1</v>
      </c>
      <c r="C7220" t="s">
        <v>80</v>
      </c>
      <c r="D7220" t="s">
        <v>83</v>
      </c>
      <c r="E7220" t="s">
        <v>159</v>
      </c>
      <c r="F7220" t="s">
        <v>20699</v>
      </c>
      <c r="G7220" t="s">
        <v>161</v>
      </c>
      <c r="H7220" t="s">
        <v>144</v>
      </c>
      <c r="I7220" t="s">
        <v>136</v>
      </c>
      <c r="J7220" t="s">
        <v>137</v>
      </c>
      <c r="K7220" t="s">
        <v>162</v>
      </c>
      <c r="L7220" t="s">
        <v>20700</v>
      </c>
      <c r="M7220" t="s">
        <v>20701</v>
      </c>
      <c r="N7220">
        <v>0.645277777</v>
      </c>
      <c r="O7220">
        <v>0</v>
      </c>
      <c r="P7220">
        <v>155</v>
      </c>
      <c r="Q7220">
        <v>0</v>
      </c>
      <c r="R7220">
        <v>0</v>
      </c>
      <c r="S7220">
        <v>0</v>
      </c>
      <c r="T7220">
        <v>14</v>
      </c>
      <c r="U7220">
        <v>0</v>
      </c>
      <c r="V7220">
        <v>0</v>
      </c>
      <c r="W7220">
        <v>0</v>
      </c>
      <c r="X7220">
        <v>24.895463956431659</v>
      </c>
      <c r="Y7220">
        <v>0</v>
      </c>
      <c r="Z7220">
        <v>0</v>
      </c>
      <c r="AA7220">
        <v>0</v>
      </c>
      <c r="AB7220">
        <v>2.3991253735276068</v>
      </c>
      <c r="AC7220">
        <v>0</v>
      </c>
      <c r="AD7220">
        <v>0</v>
      </c>
      <c r="AE7220">
        <v>27.294589329959265</v>
      </c>
    </row>
    <row r="7221" spans="1:31" x14ac:dyDescent="0.3">
      <c r="A7221">
        <v>2457502</v>
      </c>
      <c r="B7221">
        <v>1</v>
      </c>
      <c r="C7221" t="s">
        <v>81</v>
      </c>
      <c r="D7221" t="s">
        <v>118</v>
      </c>
      <c r="E7221" t="s">
        <v>132</v>
      </c>
      <c r="F7221" t="s">
        <v>20702</v>
      </c>
      <c r="G7221" t="s">
        <v>226</v>
      </c>
      <c r="H7221" t="s">
        <v>135</v>
      </c>
      <c r="I7221" t="s">
        <v>136</v>
      </c>
      <c r="J7221" t="s">
        <v>137</v>
      </c>
      <c r="K7221" t="s">
        <v>162</v>
      </c>
      <c r="L7221" t="s">
        <v>20703</v>
      </c>
      <c r="M7221" t="s">
        <v>20704</v>
      </c>
      <c r="N7221">
        <v>2.798888888</v>
      </c>
      <c r="O7221">
        <v>2</v>
      </c>
      <c r="P7221">
        <v>4</v>
      </c>
      <c r="Q7221">
        <v>6</v>
      </c>
      <c r="R7221">
        <v>9</v>
      </c>
      <c r="S7221">
        <v>15</v>
      </c>
      <c r="T7221">
        <v>10</v>
      </c>
      <c r="U7221">
        <v>3</v>
      </c>
      <c r="V7221">
        <v>0</v>
      </c>
      <c r="W7221">
        <v>2.8589521285411053</v>
      </c>
      <c r="X7221">
        <v>6.4912241012912097E-2</v>
      </c>
      <c r="Y7221">
        <v>5.4697996467918104</v>
      </c>
      <c r="Z7221">
        <v>6.736378858786515</v>
      </c>
      <c r="AA7221">
        <v>277.05990517804884</v>
      </c>
      <c r="AB7221">
        <v>59.15167463724918</v>
      </c>
      <c r="AC7221">
        <v>18.689415173128598</v>
      </c>
      <c r="AD7221">
        <v>0</v>
      </c>
      <c r="AE7221">
        <v>370.03103786355899</v>
      </c>
    </row>
    <row r="7222" spans="1:31" x14ac:dyDescent="0.3">
      <c r="A7222">
        <v>2457525</v>
      </c>
      <c r="B7222">
        <v>1</v>
      </c>
      <c r="C7222" t="s">
        <v>80</v>
      </c>
      <c r="D7222" t="s">
        <v>103</v>
      </c>
      <c r="E7222" t="s">
        <v>169</v>
      </c>
      <c r="F7222" t="s">
        <v>20705</v>
      </c>
      <c r="G7222" t="s">
        <v>226</v>
      </c>
      <c r="H7222" t="s">
        <v>135</v>
      </c>
      <c r="I7222" t="s">
        <v>136</v>
      </c>
      <c r="J7222" t="s">
        <v>137</v>
      </c>
      <c r="K7222" t="s">
        <v>162</v>
      </c>
      <c r="L7222" t="s">
        <v>20706</v>
      </c>
      <c r="M7222" t="s">
        <v>20707</v>
      </c>
      <c r="N7222">
        <v>4.1755555549999999</v>
      </c>
      <c r="O7222">
        <v>0</v>
      </c>
      <c r="P7222">
        <v>0</v>
      </c>
      <c r="Q7222">
        <v>0</v>
      </c>
      <c r="R7222">
        <v>0</v>
      </c>
      <c r="S7222">
        <v>24</v>
      </c>
      <c r="T7222">
        <v>6</v>
      </c>
      <c r="U7222">
        <v>33</v>
      </c>
      <c r="V7222">
        <v>0</v>
      </c>
      <c r="W7222">
        <v>0</v>
      </c>
      <c r="X7222">
        <v>0</v>
      </c>
      <c r="Y7222">
        <v>0</v>
      </c>
      <c r="Z7222">
        <v>0</v>
      </c>
      <c r="AA7222">
        <v>411.47092179827752</v>
      </c>
      <c r="AB7222">
        <v>145.0006197546688</v>
      </c>
      <c r="AC7222">
        <v>6511.3309906338964</v>
      </c>
      <c r="AD7222">
        <v>0</v>
      </c>
      <c r="AE7222">
        <v>7067.8025321868427</v>
      </c>
    </row>
    <row r="7223" spans="1:31" x14ac:dyDescent="0.3">
      <c r="A7223">
        <v>2457857</v>
      </c>
      <c r="B7223">
        <v>1</v>
      </c>
      <c r="C7223" t="s">
        <v>80</v>
      </c>
      <c r="D7223" t="s">
        <v>103</v>
      </c>
      <c r="E7223" t="s">
        <v>173</v>
      </c>
      <c r="F7223" t="s">
        <v>20708</v>
      </c>
      <c r="G7223" t="s">
        <v>175</v>
      </c>
      <c r="H7223" t="s">
        <v>144</v>
      </c>
      <c r="I7223" t="s">
        <v>136</v>
      </c>
      <c r="J7223" t="s">
        <v>137</v>
      </c>
      <c r="K7223" t="s">
        <v>138</v>
      </c>
      <c r="L7223" t="s">
        <v>20709</v>
      </c>
      <c r="M7223" t="s">
        <v>20710</v>
      </c>
      <c r="N7223">
        <v>1.862777777</v>
      </c>
      <c r="O7223">
        <v>0</v>
      </c>
      <c r="P7223">
        <v>1</v>
      </c>
      <c r="Q7223">
        <v>0</v>
      </c>
      <c r="R7223">
        <v>0</v>
      </c>
      <c r="S7223">
        <v>0</v>
      </c>
      <c r="T7223">
        <v>0</v>
      </c>
      <c r="U7223">
        <v>0</v>
      </c>
      <c r="V7223">
        <v>0</v>
      </c>
      <c r="W7223">
        <v>0</v>
      </c>
      <c r="X7223">
        <v>0.10858094982344668</v>
      </c>
      <c r="Y7223">
        <v>0</v>
      </c>
      <c r="Z7223">
        <v>0</v>
      </c>
      <c r="AA7223">
        <v>0</v>
      </c>
      <c r="AB7223">
        <v>0</v>
      </c>
      <c r="AC7223">
        <v>0</v>
      </c>
      <c r="AD7223">
        <v>0</v>
      </c>
      <c r="AE7223">
        <v>0.10858094982344668</v>
      </c>
    </row>
    <row r="7224" spans="1:31" x14ac:dyDescent="0.3">
      <c r="A7224">
        <v>2457542</v>
      </c>
      <c r="B7224">
        <v>1</v>
      </c>
      <c r="C7224" t="s">
        <v>80</v>
      </c>
      <c r="D7224" t="s">
        <v>105</v>
      </c>
      <c r="E7224" t="s">
        <v>159</v>
      </c>
      <c r="F7224" t="s">
        <v>20711</v>
      </c>
      <c r="G7224" t="s">
        <v>143</v>
      </c>
      <c r="H7224" t="s">
        <v>144</v>
      </c>
      <c r="I7224" t="s">
        <v>136</v>
      </c>
      <c r="J7224" t="s">
        <v>137</v>
      </c>
      <c r="K7224" t="s">
        <v>138</v>
      </c>
      <c r="L7224" t="s">
        <v>20712</v>
      </c>
      <c r="M7224" t="s">
        <v>20713</v>
      </c>
      <c r="N7224">
        <v>1.8008333329999999</v>
      </c>
      <c r="O7224">
        <v>0</v>
      </c>
      <c r="P7224">
        <v>307</v>
      </c>
      <c r="Q7224">
        <v>0</v>
      </c>
      <c r="R7224">
        <v>0</v>
      </c>
      <c r="S7224">
        <v>0</v>
      </c>
      <c r="T7224">
        <v>5</v>
      </c>
      <c r="U7224">
        <v>0</v>
      </c>
      <c r="V7224">
        <v>0</v>
      </c>
      <c r="W7224">
        <v>0</v>
      </c>
      <c r="X7224">
        <v>145.86838451694172</v>
      </c>
      <c r="Y7224">
        <v>0</v>
      </c>
      <c r="Z7224">
        <v>0</v>
      </c>
      <c r="AA7224">
        <v>0</v>
      </c>
      <c r="AB7224">
        <v>5.4559300575225249</v>
      </c>
      <c r="AC7224">
        <v>0</v>
      </c>
      <c r="AD7224">
        <v>0</v>
      </c>
      <c r="AE7224">
        <v>151.32431457446424</v>
      </c>
    </row>
    <row r="7225" spans="1:31" x14ac:dyDescent="0.3">
      <c r="A7225">
        <v>2457588</v>
      </c>
      <c r="B7225">
        <v>1</v>
      </c>
      <c r="C7225" t="s">
        <v>80</v>
      </c>
      <c r="D7225" t="s">
        <v>107</v>
      </c>
      <c r="E7225" t="s">
        <v>169</v>
      </c>
      <c r="F7225" t="s">
        <v>20714</v>
      </c>
      <c r="G7225" t="s">
        <v>226</v>
      </c>
      <c r="H7225" t="s">
        <v>135</v>
      </c>
      <c r="I7225" t="s">
        <v>136</v>
      </c>
      <c r="J7225" t="s">
        <v>137</v>
      </c>
      <c r="K7225" t="s">
        <v>162</v>
      </c>
      <c r="L7225" t="s">
        <v>20715</v>
      </c>
      <c r="M7225" t="s">
        <v>20716</v>
      </c>
      <c r="N7225">
        <v>4.9450000000000003</v>
      </c>
      <c r="O7225">
        <v>3</v>
      </c>
      <c r="P7225">
        <v>918</v>
      </c>
      <c r="Q7225">
        <v>73</v>
      </c>
      <c r="R7225">
        <v>80</v>
      </c>
      <c r="S7225">
        <v>23</v>
      </c>
      <c r="T7225">
        <v>90</v>
      </c>
      <c r="U7225">
        <v>0</v>
      </c>
      <c r="V7225">
        <v>0</v>
      </c>
      <c r="W7225">
        <v>7.1327240446599474</v>
      </c>
      <c r="X7225">
        <v>1033.2931583002808</v>
      </c>
      <c r="Y7225">
        <v>721.56704708537939</v>
      </c>
      <c r="Z7225">
        <v>71.747520713504016</v>
      </c>
      <c r="AA7225">
        <v>307.22460582971888</v>
      </c>
      <c r="AB7225">
        <v>329.22181833416664</v>
      </c>
      <c r="AC7225">
        <v>0</v>
      </c>
      <c r="AD7225">
        <v>0</v>
      </c>
      <c r="AE7225">
        <v>2470.1868743077093</v>
      </c>
    </row>
    <row r="7226" spans="1:31" x14ac:dyDescent="0.3">
      <c r="A7226">
        <v>2457631</v>
      </c>
      <c r="B7226">
        <v>1</v>
      </c>
      <c r="C7226" t="s">
        <v>81</v>
      </c>
      <c r="D7226" t="s">
        <v>128</v>
      </c>
      <c r="E7226" t="s">
        <v>132</v>
      </c>
      <c r="F7226" t="s">
        <v>20717</v>
      </c>
      <c r="G7226" t="s">
        <v>149</v>
      </c>
      <c r="H7226" t="s">
        <v>135</v>
      </c>
      <c r="I7226" t="s">
        <v>136</v>
      </c>
      <c r="J7226" t="s">
        <v>137</v>
      </c>
      <c r="K7226" t="s">
        <v>138</v>
      </c>
      <c r="L7226" t="s">
        <v>20718</v>
      </c>
      <c r="M7226" t="s">
        <v>20719</v>
      </c>
      <c r="N7226">
        <v>0.34722222200000002</v>
      </c>
      <c r="O7226">
        <v>7</v>
      </c>
      <c r="P7226">
        <v>1388</v>
      </c>
      <c r="Q7226">
        <v>27</v>
      </c>
      <c r="R7226">
        <v>20</v>
      </c>
      <c r="S7226">
        <v>22</v>
      </c>
      <c r="T7226">
        <v>113</v>
      </c>
      <c r="U7226">
        <v>1</v>
      </c>
      <c r="V7226">
        <v>0</v>
      </c>
      <c r="W7226">
        <v>0.55939112656344048</v>
      </c>
      <c r="X7226">
        <v>56.582615953535132</v>
      </c>
      <c r="Y7226">
        <v>45.618768432580161</v>
      </c>
      <c r="Z7226">
        <v>1.5007300285794225</v>
      </c>
      <c r="AA7226">
        <v>27.069897482417097</v>
      </c>
      <c r="AB7226">
        <v>16.319849581463945</v>
      </c>
      <c r="AC7226">
        <v>18.978870736177473</v>
      </c>
      <c r="AD7226">
        <v>0</v>
      </c>
      <c r="AE7226">
        <v>166.63012334131668</v>
      </c>
    </row>
    <row r="7227" spans="1:31" x14ac:dyDescent="0.3">
      <c r="A7227">
        <v>2457880</v>
      </c>
      <c r="B7227">
        <v>1</v>
      </c>
      <c r="C7227" t="s">
        <v>80</v>
      </c>
      <c r="D7227" t="s">
        <v>84</v>
      </c>
      <c r="E7227" t="s">
        <v>141</v>
      </c>
      <c r="F7227" t="s">
        <v>20720</v>
      </c>
      <c r="G7227" t="s">
        <v>156</v>
      </c>
      <c r="H7227" t="s">
        <v>144</v>
      </c>
      <c r="I7227" t="s">
        <v>136</v>
      </c>
      <c r="J7227" t="s">
        <v>137</v>
      </c>
      <c r="K7227" t="s">
        <v>138</v>
      </c>
      <c r="L7227" t="s">
        <v>20721</v>
      </c>
      <c r="M7227" t="s">
        <v>20722</v>
      </c>
      <c r="N7227">
        <v>0.85027777699999996</v>
      </c>
      <c r="O7227">
        <v>0</v>
      </c>
      <c r="P7227">
        <v>192</v>
      </c>
      <c r="Q7227">
        <v>0</v>
      </c>
      <c r="R7227">
        <v>0</v>
      </c>
      <c r="S7227">
        <v>0</v>
      </c>
      <c r="T7227">
        <v>14</v>
      </c>
      <c r="U7227">
        <v>0</v>
      </c>
      <c r="V7227">
        <v>0</v>
      </c>
      <c r="W7227">
        <v>0</v>
      </c>
      <c r="X7227">
        <v>45.421209608771548</v>
      </c>
      <c r="Y7227">
        <v>0</v>
      </c>
      <c r="Z7227">
        <v>0</v>
      </c>
      <c r="AA7227">
        <v>0</v>
      </c>
      <c r="AB7227">
        <v>20.274946562327358</v>
      </c>
      <c r="AC7227">
        <v>0</v>
      </c>
      <c r="AD7227">
        <v>0</v>
      </c>
      <c r="AE7227">
        <v>65.696156171098906</v>
      </c>
    </row>
    <row r="7228" spans="1:31" x14ac:dyDescent="0.3">
      <c r="A7228">
        <v>2457419</v>
      </c>
      <c r="B7228">
        <v>1</v>
      </c>
      <c r="C7228" t="s">
        <v>80</v>
      </c>
      <c r="D7228" t="s">
        <v>97</v>
      </c>
      <c r="E7228" t="s">
        <v>169</v>
      </c>
      <c r="F7228" t="s">
        <v>20723</v>
      </c>
      <c r="G7228" t="s">
        <v>381</v>
      </c>
      <c r="H7228" t="s">
        <v>135</v>
      </c>
      <c r="I7228" t="s">
        <v>660</v>
      </c>
      <c r="J7228" t="s">
        <v>137</v>
      </c>
      <c r="K7228" t="s">
        <v>162</v>
      </c>
      <c r="L7228" t="s">
        <v>20724</v>
      </c>
      <c r="M7228" t="s">
        <v>20725</v>
      </c>
      <c r="N7228">
        <v>7.2222220000000004E-3</v>
      </c>
      <c r="O7228">
        <v>34</v>
      </c>
      <c r="P7228">
        <v>17928</v>
      </c>
      <c r="Q7228">
        <v>34</v>
      </c>
      <c r="R7228">
        <v>646</v>
      </c>
      <c r="S7228">
        <v>101</v>
      </c>
      <c r="T7228">
        <v>2378</v>
      </c>
      <c r="U7228">
        <v>5</v>
      </c>
      <c r="V7228">
        <v>16</v>
      </c>
      <c r="W7228">
        <v>0.97083582312570016</v>
      </c>
      <c r="X7228">
        <v>32.096630747850156</v>
      </c>
      <c r="Y7228">
        <v>0.1376327708224655</v>
      </c>
      <c r="Z7228">
        <v>0.96660229248438756</v>
      </c>
      <c r="AA7228">
        <v>6.7588990245474996</v>
      </c>
      <c r="AB7228">
        <v>9.3823192919698393</v>
      </c>
      <c r="AC7228">
        <v>1.4680568849057631</v>
      </c>
      <c r="AD7228">
        <v>0.10511430683116105</v>
      </c>
      <c r="AE7228">
        <v>51.886091142536962</v>
      </c>
    </row>
    <row r="7229" spans="1:31" x14ac:dyDescent="0.3">
      <c r="A7229">
        <v>2457917</v>
      </c>
      <c r="B7229">
        <v>1</v>
      </c>
      <c r="C7229" t="s">
        <v>81</v>
      </c>
      <c r="D7229" t="s">
        <v>113</v>
      </c>
      <c r="E7229" t="s">
        <v>159</v>
      </c>
      <c r="F7229" t="s">
        <v>20726</v>
      </c>
      <c r="G7229" t="s">
        <v>219</v>
      </c>
      <c r="H7229" t="s">
        <v>144</v>
      </c>
      <c r="I7229" t="s">
        <v>136</v>
      </c>
      <c r="J7229" t="s">
        <v>3</v>
      </c>
      <c r="K7229" t="s">
        <v>138</v>
      </c>
      <c r="L7229" t="s">
        <v>20727</v>
      </c>
      <c r="M7229" t="s">
        <v>20728</v>
      </c>
      <c r="N7229">
        <v>2.5241666660000002</v>
      </c>
      <c r="O7229">
        <v>0</v>
      </c>
      <c r="P7229">
        <v>29</v>
      </c>
      <c r="Q7229">
        <v>0</v>
      </c>
      <c r="R7229">
        <v>21</v>
      </c>
      <c r="S7229">
        <v>0</v>
      </c>
      <c r="T7229">
        <v>1</v>
      </c>
      <c r="U7229">
        <v>0</v>
      </c>
      <c r="V7229">
        <v>0</v>
      </c>
      <c r="W7229">
        <v>0</v>
      </c>
      <c r="X7229">
        <v>4.5073154589131272</v>
      </c>
      <c r="Y7229">
        <v>0</v>
      </c>
      <c r="Z7229">
        <v>4.1144654713788835</v>
      </c>
      <c r="AA7229">
        <v>0</v>
      </c>
      <c r="AB7229">
        <v>0</v>
      </c>
      <c r="AC7229">
        <v>0</v>
      </c>
      <c r="AD7229">
        <v>0</v>
      </c>
      <c r="AE7229">
        <v>8.6217809302920116</v>
      </c>
    </row>
    <row r="7230" spans="1:31" x14ac:dyDescent="0.3">
      <c r="A7230">
        <v>2457585</v>
      </c>
      <c r="B7230">
        <v>1</v>
      </c>
      <c r="C7230" t="s">
        <v>80</v>
      </c>
      <c r="D7230" t="s">
        <v>95</v>
      </c>
      <c r="E7230" t="s">
        <v>173</v>
      </c>
      <c r="F7230" t="s">
        <v>20729</v>
      </c>
      <c r="G7230" t="s">
        <v>239</v>
      </c>
      <c r="H7230" t="s">
        <v>144</v>
      </c>
      <c r="I7230" t="s">
        <v>136</v>
      </c>
      <c r="J7230" t="s">
        <v>137</v>
      </c>
      <c r="K7230" t="s">
        <v>138</v>
      </c>
      <c r="L7230" t="s">
        <v>20730</v>
      </c>
      <c r="M7230" t="s">
        <v>20731</v>
      </c>
      <c r="N7230">
        <v>1.630833333</v>
      </c>
      <c r="O7230">
        <v>0</v>
      </c>
      <c r="P7230">
        <v>17</v>
      </c>
      <c r="Q7230">
        <v>0</v>
      </c>
      <c r="R7230">
        <v>0</v>
      </c>
      <c r="S7230">
        <v>0</v>
      </c>
      <c r="T7230">
        <v>0</v>
      </c>
      <c r="U7230">
        <v>0</v>
      </c>
      <c r="V7230">
        <v>0</v>
      </c>
      <c r="W7230">
        <v>0</v>
      </c>
      <c r="X7230">
        <v>7.1963574973180489</v>
      </c>
      <c r="Y7230">
        <v>0</v>
      </c>
      <c r="Z7230">
        <v>0</v>
      </c>
      <c r="AA7230">
        <v>0</v>
      </c>
      <c r="AB7230">
        <v>0</v>
      </c>
      <c r="AC7230">
        <v>0</v>
      </c>
      <c r="AD7230">
        <v>0</v>
      </c>
      <c r="AE7230">
        <v>7.1963574973180489</v>
      </c>
    </row>
    <row r="7231" spans="1:31" x14ac:dyDescent="0.3">
      <c r="A7231">
        <v>2457562</v>
      </c>
      <c r="B7231">
        <v>1</v>
      </c>
      <c r="C7231" t="s">
        <v>80</v>
      </c>
      <c r="D7231" t="s">
        <v>92</v>
      </c>
      <c r="E7231" t="s">
        <v>173</v>
      </c>
      <c r="F7231" t="s">
        <v>20732</v>
      </c>
      <c r="G7231" t="s">
        <v>219</v>
      </c>
      <c r="H7231" t="s">
        <v>144</v>
      </c>
      <c r="I7231" t="s">
        <v>136</v>
      </c>
      <c r="J7231" t="s">
        <v>3</v>
      </c>
      <c r="K7231" t="s">
        <v>138</v>
      </c>
      <c r="L7231" t="s">
        <v>20733</v>
      </c>
      <c r="M7231" t="s">
        <v>20734</v>
      </c>
      <c r="N7231">
        <v>3.551388888</v>
      </c>
      <c r="O7231">
        <v>0</v>
      </c>
      <c r="P7231">
        <v>1</v>
      </c>
      <c r="Q7231">
        <v>0</v>
      </c>
      <c r="R7231">
        <v>0</v>
      </c>
      <c r="S7231">
        <v>0</v>
      </c>
      <c r="T7231">
        <v>0</v>
      </c>
      <c r="U7231">
        <v>0</v>
      </c>
      <c r="V7231">
        <v>0</v>
      </c>
      <c r="W7231">
        <v>0</v>
      </c>
      <c r="X7231">
        <v>3.23681927572309E-2</v>
      </c>
      <c r="Y7231">
        <v>0</v>
      </c>
      <c r="Z7231">
        <v>0</v>
      </c>
      <c r="AA7231">
        <v>0</v>
      </c>
      <c r="AB7231">
        <v>0</v>
      </c>
      <c r="AC7231">
        <v>0</v>
      </c>
      <c r="AD7231">
        <v>0</v>
      </c>
      <c r="AE7231">
        <v>3.23681927572309E-2</v>
      </c>
    </row>
    <row r="7232" spans="1:31" x14ac:dyDescent="0.3">
      <c r="A7232">
        <v>2457797</v>
      </c>
      <c r="B7232">
        <v>1</v>
      </c>
      <c r="C7232" t="s">
        <v>80</v>
      </c>
      <c r="D7232" t="s">
        <v>82</v>
      </c>
      <c r="E7232" t="s">
        <v>173</v>
      </c>
      <c r="F7232" t="s">
        <v>7288</v>
      </c>
      <c r="G7232" t="s">
        <v>461</v>
      </c>
      <c r="H7232" t="s">
        <v>144</v>
      </c>
      <c r="I7232" t="s">
        <v>136</v>
      </c>
      <c r="J7232" t="s">
        <v>137</v>
      </c>
      <c r="K7232" t="s">
        <v>138</v>
      </c>
      <c r="L7232" t="s">
        <v>20735</v>
      </c>
      <c r="M7232" t="s">
        <v>20736</v>
      </c>
      <c r="N7232">
        <v>3.965833333</v>
      </c>
      <c r="O7232">
        <v>0</v>
      </c>
      <c r="P7232">
        <v>14</v>
      </c>
      <c r="Q7232">
        <v>0</v>
      </c>
      <c r="R7232">
        <v>0</v>
      </c>
      <c r="S7232">
        <v>0</v>
      </c>
      <c r="T7232">
        <v>0</v>
      </c>
      <c r="U7232">
        <v>0</v>
      </c>
      <c r="V7232">
        <v>0</v>
      </c>
      <c r="W7232">
        <v>0</v>
      </c>
      <c r="X7232">
        <v>26.155064983266616</v>
      </c>
      <c r="Y7232">
        <v>0</v>
      </c>
      <c r="Z7232">
        <v>0</v>
      </c>
      <c r="AA7232">
        <v>0</v>
      </c>
      <c r="AB7232">
        <v>0</v>
      </c>
      <c r="AC7232">
        <v>0</v>
      </c>
      <c r="AD7232">
        <v>0</v>
      </c>
      <c r="AE7232">
        <v>26.155064983266616</v>
      </c>
    </row>
    <row r="7233" spans="1:31" x14ac:dyDescent="0.3">
      <c r="A7233">
        <v>2457774</v>
      </c>
      <c r="B7233">
        <v>1</v>
      </c>
      <c r="C7233" t="s">
        <v>80</v>
      </c>
      <c r="D7233" t="s">
        <v>83</v>
      </c>
      <c r="E7233" t="s">
        <v>173</v>
      </c>
      <c r="F7233" t="s">
        <v>20737</v>
      </c>
      <c r="G7233" t="s">
        <v>179</v>
      </c>
      <c r="H7233" t="s">
        <v>144</v>
      </c>
      <c r="I7233" t="s">
        <v>136</v>
      </c>
      <c r="J7233" t="s">
        <v>137</v>
      </c>
      <c r="K7233" t="s">
        <v>138</v>
      </c>
      <c r="L7233" t="s">
        <v>20738</v>
      </c>
      <c r="M7233" t="s">
        <v>20739</v>
      </c>
      <c r="N7233">
        <v>4.8377777770000003</v>
      </c>
      <c r="O7233">
        <v>0</v>
      </c>
      <c r="P7233">
        <v>0</v>
      </c>
      <c r="Q7233">
        <v>0</v>
      </c>
      <c r="R7233">
        <v>0</v>
      </c>
      <c r="S7233">
        <v>0</v>
      </c>
      <c r="T7233">
        <v>2</v>
      </c>
      <c r="U7233">
        <v>0</v>
      </c>
      <c r="V7233">
        <v>0</v>
      </c>
      <c r="W7233">
        <v>0</v>
      </c>
      <c r="X7233">
        <v>0</v>
      </c>
      <c r="Y7233">
        <v>0</v>
      </c>
      <c r="Z7233">
        <v>0</v>
      </c>
      <c r="AA7233">
        <v>0</v>
      </c>
      <c r="AB7233">
        <v>17.064745739402284</v>
      </c>
      <c r="AC7233">
        <v>0</v>
      </c>
      <c r="AD7233">
        <v>0</v>
      </c>
      <c r="AE7233">
        <v>17.064745739402284</v>
      </c>
    </row>
    <row r="7234" spans="1:31" x14ac:dyDescent="0.3">
      <c r="A7234">
        <v>2457817</v>
      </c>
      <c r="B7234">
        <v>1</v>
      </c>
      <c r="C7234" t="s">
        <v>80</v>
      </c>
      <c r="D7234" t="s">
        <v>96</v>
      </c>
      <c r="E7234" t="s">
        <v>141</v>
      </c>
      <c r="F7234" t="s">
        <v>4773</v>
      </c>
      <c r="G7234" t="s">
        <v>143</v>
      </c>
      <c r="H7234" t="s">
        <v>144</v>
      </c>
      <c r="I7234" t="s">
        <v>136</v>
      </c>
      <c r="J7234" t="s">
        <v>137</v>
      </c>
      <c r="K7234" t="s">
        <v>138</v>
      </c>
      <c r="L7234" t="s">
        <v>20740</v>
      </c>
      <c r="M7234" t="s">
        <v>20741</v>
      </c>
      <c r="N7234">
        <v>0.84444444399999996</v>
      </c>
      <c r="O7234">
        <v>0</v>
      </c>
      <c r="P7234">
        <v>185</v>
      </c>
      <c r="Q7234">
        <v>0</v>
      </c>
      <c r="R7234">
        <v>0</v>
      </c>
      <c r="S7234">
        <v>0</v>
      </c>
      <c r="T7234">
        <v>8</v>
      </c>
      <c r="U7234">
        <v>0</v>
      </c>
      <c r="V7234">
        <v>0</v>
      </c>
      <c r="W7234">
        <v>0</v>
      </c>
      <c r="X7234">
        <v>78.952258830474619</v>
      </c>
      <c r="Y7234">
        <v>0</v>
      </c>
      <c r="Z7234">
        <v>0</v>
      </c>
      <c r="AA7234">
        <v>0</v>
      </c>
      <c r="AB7234">
        <v>6.4104330312746596</v>
      </c>
      <c r="AC7234">
        <v>0</v>
      </c>
      <c r="AD7234">
        <v>0</v>
      </c>
      <c r="AE7234">
        <v>85.362691861749283</v>
      </c>
    </row>
    <row r="7235" spans="1:31" x14ac:dyDescent="0.3">
      <c r="A7235">
        <v>2457605</v>
      </c>
      <c r="B7235">
        <v>1</v>
      </c>
      <c r="C7235" t="s">
        <v>80</v>
      </c>
      <c r="D7235" t="s">
        <v>82</v>
      </c>
      <c r="E7235" t="s">
        <v>147</v>
      </c>
      <c r="F7235" t="s">
        <v>20742</v>
      </c>
      <c r="G7235" t="s">
        <v>226</v>
      </c>
      <c r="H7235" t="s">
        <v>135</v>
      </c>
      <c r="I7235" t="s">
        <v>136</v>
      </c>
      <c r="J7235" t="s">
        <v>137</v>
      </c>
      <c r="K7235" t="s">
        <v>162</v>
      </c>
      <c r="L7235" t="s">
        <v>20743</v>
      </c>
      <c r="M7235" t="s">
        <v>20744</v>
      </c>
      <c r="N7235">
        <v>1.9102777769999999</v>
      </c>
      <c r="O7235">
        <v>0</v>
      </c>
      <c r="P7235">
        <v>5</v>
      </c>
      <c r="Q7235">
        <v>0</v>
      </c>
      <c r="R7235">
        <v>0</v>
      </c>
      <c r="S7235">
        <v>7</v>
      </c>
      <c r="T7235">
        <v>336</v>
      </c>
      <c r="U7235">
        <v>0</v>
      </c>
      <c r="V7235">
        <v>0</v>
      </c>
      <c r="W7235">
        <v>0</v>
      </c>
      <c r="X7235">
        <v>3.682108803270963</v>
      </c>
      <c r="Y7235">
        <v>0</v>
      </c>
      <c r="Z7235">
        <v>0</v>
      </c>
      <c r="AA7235">
        <v>409.99996921190302</v>
      </c>
      <c r="AB7235">
        <v>630.86878714310933</v>
      </c>
      <c r="AC7235">
        <v>0</v>
      </c>
      <c r="AD7235">
        <v>0</v>
      </c>
      <c r="AE7235">
        <v>1044.5508651582834</v>
      </c>
    </row>
    <row r="7236" spans="1:31" x14ac:dyDescent="0.3">
      <c r="A7236">
        <v>2457611</v>
      </c>
      <c r="B7236">
        <v>1</v>
      </c>
      <c r="C7236" t="s">
        <v>80</v>
      </c>
      <c r="D7236" t="s">
        <v>106</v>
      </c>
      <c r="E7236" t="s">
        <v>132</v>
      </c>
      <c r="F7236" t="s">
        <v>20745</v>
      </c>
      <c r="G7236" t="s">
        <v>149</v>
      </c>
      <c r="H7236" t="s">
        <v>135</v>
      </c>
      <c r="I7236" t="s">
        <v>136</v>
      </c>
      <c r="J7236" t="s">
        <v>137</v>
      </c>
      <c r="K7236" t="s">
        <v>138</v>
      </c>
      <c r="L7236" t="s">
        <v>20746</v>
      </c>
      <c r="M7236" t="s">
        <v>20747</v>
      </c>
      <c r="N7236">
        <v>2.4527777770000001</v>
      </c>
      <c r="O7236">
        <v>0</v>
      </c>
      <c r="P7236">
        <v>77</v>
      </c>
      <c r="Q7236">
        <v>15</v>
      </c>
      <c r="R7236">
        <v>24</v>
      </c>
      <c r="S7236">
        <v>2</v>
      </c>
      <c r="T7236">
        <v>17</v>
      </c>
      <c r="U7236">
        <v>1</v>
      </c>
      <c r="V7236">
        <v>0</v>
      </c>
      <c r="W7236">
        <v>0</v>
      </c>
      <c r="X7236">
        <v>72.266752434805909</v>
      </c>
      <c r="Y7236">
        <v>3.8951311381365055</v>
      </c>
      <c r="Z7236">
        <v>33.894576018550637</v>
      </c>
      <c r="AA7236">
        <v>12.998413550980377</v>
      </c>
      <c r="AB7236">
        <v>26.751350554246066</v>
      </c>
      <c r="AC7236">
        <v>56.730883330859157</v>
      </c>
      <c r="AD7236">
        <v>0</v>
      </c>
      <c r="AE7236">
        <v>206.53710702757866</v>
      </c>
    </row>
    <row r="7237" spans="1:31" x14ac:dyDescent="0.3">
      <c r="A7237">
        <v>2457462</v>
      </c>
      <c r="B7237">
        <v>1</v>
      </c>
      <c r="C7237" t="s">
        <v>80</v>
      </c>
      <c r="D7237" t="s">
        <v>87</v>
      </c>
      <c r="E7237" t="s">
        <v>173</v>
      </c>
      <c r="F7237" t="s">
        <v>20748</v>
      </c>
      <c r="G7237" t="s">
        <v>179</v>
      </c>
      <c r="H7237" t="s">
        <v>144</v>
      </c>
      <c r="I7237" t="s">
        <v>136</v>
      </c>
      <c r="J7237" t="s">
        <v>137</v>
      </c>
      <c r="K7237" t="s">
        <v>138</v>
      </c>
      <c r="L7237" t="s">
        <v>20749</v>
      </c>
      <c r="M7237" t="s">
        <v>20750</v>
      </c>
      <c r="N7237">
        <v>2.861388888</v>
      </c>
      <c r="O7237">
        <v>0</v>
      </c>
      <c r="P7237">
        <v>11</v>
      </c>
      <c r="Q7237">
        <v>0</v>
      </c>
      <c r="R7237">
        <v>0</v>
      </c>
      <c r="S7237">
        <v>0</v>
      </c>
      <c r="T7237">
        <v>0</v>
      </c>
      <c r="U7237">
        <v>0</v>
      </c>
      <c r="V7237">
        <v>0</v>
      </c>
      <c r="W7237">
        <v>0</v>
      </c>
      <c r="X7237">
        <v>8.12007586594404</v>
      </c>
      <c r="Y7237">
        <v>0</v>
      </c>
      <c r="Z7237">
        <v>0</v>
      </c>
      <c r="AA7237">
        <v>0</v>
      </c>
      <c r="AB7237">
        <v>0</v>
      </c>
      <c r="AC7237">
        <v>0</v>
      </c>
      <c r="AD7237">
        <v>0</v>
      </c>
      <c r="AE7237">
        <v>8.12007586594404</v>
      </c>
    </row>
    <row r="7238" spans="1:31" x14ac:dyDescent="0.3">
      <c r="A7238">
        <v>2457854</v>
      </c>
      <c r="B7238">
        <v>1</v>
      </c>
      <c r="C7238" t="s">
        <v>81</v>
      </c>
      <c r="D7238" t="s">
        <v>128</v>
      </c>
      <c r="E7238" t="s">
        <v>147</v>
      </c>
      <c r="F7238" t="s">
        <v>20751</v>
      </c>
      <c r="G7238" t="s">
        <v>149</v>
      </c>
      <c r="H7238" t="s">
        <v>135</v>
      </c>
      <c r="I7238" t="s">
        <v>136</v>
      </c>
      <c r="J7238" t="s">
        <v>137</v>
      </c>
      <c r="K7238" t="s">
        <v>138</v>
      </c>
      <c r="L7238" t="s">
        <v>20752</v>
      </c>
      <c r="M7238" t="s">
        <v>20753</v>
      </c>
      <c r="N7238">
        <v>0.75777777700000004</v>
      </c>
      <c r="O7238">
        <v>0</v>
      </c>
      <c r="P7238">
        <v>0</v>
      </c>
      <c r="Q7238">
        <v>0</v>
      </c>
      <c r="R7238">
        <v>0</v>
      </c>
      <c r="S7238">
        <v>1</v>
      </c>
      <c r="T7238">
        <v>0</v>
      </c>
      <c r="U7238">
        <v>0</v>
      </c>
      <c r="V7238">
        <v>0</v>
      </c>
      <c r="W7238">
        <v>0</v>
      </c>
      <c r="X7238">
        <v>0</v>
      </c>
      <c r="Y7238">
        <v>0</v>
      </c>
      <c r="Z7238">
        <v>0</v>
      </c>
      <c r="AA7238">
        <v>4.3359829019181273</v>
      </c>
      <c r="AB7238">
        <v>0</v>
      </c>
      <c r="AC7238">
        <v>0</v>
      </c>
      <c r="AD7238">
        <v>0</v>
      </c>
      <c r="AE7238">
        <v>4.3359829019181273</v>
      </c>
    </row>
    <row r="7239" spans="1:31" x14ac:dyDescent="0.3">
      <c r="A7239">
        <v>2457691</v>
      </c>
      <c r="B7239">
        <v>1</v>
      </c>
      <c r="C7239" t="s">
        <v>80</v>
      </c>
      <c r="D7239" t="s">
        <v>88</v>
      </c>
      <c r="E7239" t="s">
        <v>147</v>
      </c>
      <c r="F7239" t="s">
        <v>8100</v>
      </c>
      <c r="G7239" t="s">
        <v>166</v>
      </c>
      <c r="H7239" t="s">
        <v>135</v>
      </c>
      <c r="I7239" t="s">
        <v>136</v>
      </c>
      <c r="J7239" t="s">
        <v>137</v>
      </c>
      <c r="K7239" t="s">
        <v>138</v>
      </c>
      <c r="L7239" t="s">
        <v>20754</v>
      </c>
      <c r="M7239" t="s">
        <v>20755</v>
      </c>
      <c r="N7239">
        <v>2.2708333330000001</v>
      </c>
      <c r="O7239">
        <v>1</v>
      </c>
      <c r="P7239">
        <v>519</v>
      </c>
      <c r="Q7239">
        <v>0</v>
      </c>
      <c r="R7239">
        <v>0</v>
      </c>
      <c r="S7239">
        <v>11</v>
      </c>
      <c r="T7239">
        <v>117</v>
      </c>
      <c r="U7239">
        <v>4</v>
      </c>
      <c r="V7239">
        <v>1</v>
      </c>
      <c r="W7239">
        <v>34.1811132055077</v>
      </c>
      <c r="X7239">
        <v>509.22338276916298</v>
      </c>
      <c r="Y7239">
        <v>0</v>
      </c>
      <c r="Z7239">
        <v>0</v>
      </c>
      <c r="AA7239">
        <v>258.23154526585927</v>
      </c>
      <c r="AB7239">
        <v>409.29394449967225</v>
      </c>
      <c r="AC7239">
        <v>72.022129699792004</v>
      </c>
      <c r="AD7239">
        <v>4.8012217418271455</v>
      </c>
      <c r="AE7239">
        <v>1287.7533371818215</v>
      </c>
    </row>
    <row r="7240" spans="1:31" x14ac:dyDescent="0.3">
      <c r="A7240">
        <v>2457791</v>
      </c>
      <c r="B7240">
        <v>1</v>
      </c>
      <c r="C7240" t="s">
        <v>80</v>
      </c>
      <c r="D7240" t="s">
        <v>94</v>
      </c>
      <c r="E7240" t="s">
        <v>141</v>
      </c>
      <c r="F7240" t="s">
        <v>20756</v>
      </c>
      <c r="G7240" t="s">
        <v>156</v>
      </c>
      <c r="H7240" t="s">
        <v>144</v>
      </c>
      <c r="I7240" t="s">
        <v>136</v>
      </c>
      <c r="J7240" t="s">
        <v>137</v>
      </c>
      <c r="K7240" t="s">
        <v>138</v>
      </c>
      <c r="L7240" t="s">
        <v>20757</v>
      </c>
      <c r="M7240" t="s">
        <v>20758</v>
      </c>
      <c r="N7240">
        <v>1.4188888879999999</v>
      </c>
      <c r="O7240">
        <v>0</v>
      </c>
      <c r="P7240">
        <v>92</v>
      </c>
      <c r="Q7240">
        <v>0</v>
      </c>
      <c r="R7240">
        <v>0</v>
      </c>
      <c r="S7240">
        <v>0</v>
      </c>
      <c r="T7240">
        <v>7</v>
      </c>
      <c r="U7240">
        <v>0</v>
      </c>
      <c r="V7240">
        <v>0</v>
      </c>
      <c r="W7240">
        <v>0</v>
      </c>
      <c r="X7240">
        <v>29.271363621695119</v>
      </c>
      <c r="Y7240">
        <v>0</v>
      </c>
      <c r="Z7240">
        <v>0</v>
      </c>
      <c r="AA7240">
        <v>0</v>
      </c>
      <c r="AB7240">
        <v>6.7397147653587979</v>
      </c>
      <c r="AC7240">
        <v>0</v>
      </c>
      <c r="AD7240">
        <v>0</v>
      </c>
      <c r="AE7240">
        <v>36.011078387053914</v>
      </c>
    </row>
    <row r="7241" spans="1:31" x14ac:dyDescent="0.3">
      <c r="A7241">
        <v>2457645</v>
      </c>
      <c r="B7241">
        <v>1</v>
      </c>
      <c r="C7241" t="s">
        <v>80</v>
      </c>
      <c r="D7241" t="s">
        <v>94</v>
      </c>
      <c r="E7241" t="s">
        <v>141</v>
      </c>
      <c r="F7241" t="s">
        <v>20759</v>
      </c>
      <c r="G7241" t="s">
        <v>156</v>
      </c>
      <c r="H7241" t="s">
        <v>144</v>
      </c>
      <c r="I7241" t="s">
        <v>136</v>
      </c>
      <c r="J7241" t="s">
        <v>137</v>
      </c>
      <c r="K7241" t="s">
        <v>138</v>
      </c>
      <c r="L7241" t="s">
        <v>20760</v>
      </c>
      <c r="M7241" t="s">
        <v>20761</v>
      </c>
      <c r="N7241">
        <v>3.6941666660000001</v>
      </c>
      <c r="O7241">
        <v>0</v>
      </c>
      <c r="P7241">
        <v>10</v>
      </c>
      <c r="Q7241">
        <v>0</v>
      </c>
      <c r="R7241">
        <v>17</v>
      </c>
      <c r="S7241">
        <v>0</v>
      </c>
      <c r="T7241">
        <v>4</v>
      </c>
      <c r="U7241">
        <v>0</v>
      </c>
      <c r="V7241">
        <v>0</v>
      </c>
      <c r="W7241">
        <v>0</v>
      </c>
      <c r="X7241">
        <v>3.2880665783761964</v>
      </c>
      <c r="Y7241">
        <v>0</v>
      </c>
      <c r="Z7241">
        <v>10.125777706186575</v>
      </c>
      <c r="AA7241">
        <v>0</v>
      </c>
      <c r="AB7241">
        <v>16.455678813132689</v>
      </c>
      <c r="AC7241">
        <v>0</v>
      </c>
      <c r="AD7241">
        <v>0</v>
      </c>
      <c r="AE7241">
        <v>29.86952309769546</v>
      </c>
    </row>
    <row r="7242" spans="1:31" x14ac:dyDescent="0.3">
      <c r="A7242">
        <v>2457482</v>
      </c>
      <c r="B7242">
        <v>1</v>
      </c>
      <c r="C7242" t="s">
        <v>80</v>
      </c>
      <c r="D7242" t="s">
        <v>107</v>
      </c>
      <c r="E7242" t="s">
        <v>141</v>
      </c>
      <c r="F7242" t="s">
        <v>20762</v>
      </c>
      <c r="G7242" t="s">
        <v>156</v>
      </c>
      <c r="H7242" t="s">
        <v>144</v>
      </c>
      <c r="I7242" t="s">
        <v>136</v>
      </c>
      <c r="J7242" t="s">
        <v>137</v>
      </c>
      <c r="K7242" t="s">
        <v>138</v>
      </c>
      <c r="L7242" t="s">
        <v>20763</v>
      </c>
      <c r="M7242" t="s">
        <v>20764</v>
      </c>
      <c r="N7242">
        <v>2.82</v>
      </c>
      <c r="O7242">
        <v>0</v>
      </c>
      <c r="P7242">
        <v>43</v>
      </c>
      <c r="Q7242">
        <v>0</v>
      </c>
      <c r="R7242">
        <v>0</v>
      </c>
      <c r="S7242">
        <v>0</v>
      </c>
      <c r="T7242">
        <v>2</v>
      </c>
      <c r="U7242">
        <v>0</v>
      </c>
      <c r="V7242">
        <v>0</v>
      </c>
      <c r="W7242">
        <v>0</v>
      </c>
      <c r="X7242">
        <v>17.569318284388157</v>
      </c>
      <c r="Y7242">
        <v>0</v>
      </c>
      <c r="Z7242">
        <v>0</v>
      </c>
      <c r="AA7242">
        <v>0</v>
      </c>
      <c r="AB7242">
        <v>6.0930010860833601</v>
      </c>
      <c r="AC7242">
        <v>0</v>
      </c>
      <c r="AD7242">
        <v>0</v>
      </c>
      <c r="AE7242">
        <v>23.662319370471515</v>
      </c>
    </row>
    <row r="7243" spans="1:31" x14ac:dyDescent="0.3">
      <c r="A7243">
        <v>2457731</v>
      </c>
      <c r="B7243">
        <v>1</v>
      </c>
      <c r="C7243" t="s">
        <v>80</v>
      </c>
      <c r="D7243" t="s">
        <v>92</v>
      </c>
      <c r="E7243" t="s">
        <v>141</v>
      </c>
      <c r="F7243" t="s">
        <v>902</v>
      </c>
      <c r="G7243" t="s">
        <v>200</v>
      </c>
      <c r="H7243" t="s">
        <v>144</v>
      </c>
      <c r="I7243" t="s">
        <v>136</v>
      </c>
      <c r="J7243" t="s">
        <v>137</v>
      </c>
      <c r="K7243" t="s">
        <v>138</v>
      </c>
      <c r="L7243" t="s">
        <v>20765</v>
      </c>
      <c r="M7243" t="s">
        <v>20766</v>
      </c>
      <c r="N7243">
        <v>1.285555555</v>
      </c>
      <c r="O7243">
        <v>0</v>
      </c>
      <c r="P7243">
        <v>104</v>
      </c>
      <c r="Q7243">
        <v>0</v>
      </c>
      <c r="R7243">
        <v>5</v>
      </c>
      <c r="S7243">
        <v>0</v>
      </c>
      <c r="T7243">
        <v>3</v>
      </c>
      <c r="U7243">
        <v>0</v>
      </c>
      <c r="V7243">
        <v>0</v>
      </c>
      <c r="W7243">
        <v>0</v>
      </c>
      <c r="X7243">
        <v>48.980087056849435</v>
      </c>
      <c r="Y7243">
        <v>0</v>
      </c>
      <c r="Z7243">
        <v>2.0971115737891615</v>
      </c>
      <c r="AA7243">
        <v>0</v>
      </c>
      <c r="AB7243">
        <v>2.5553978267911628</v>
      </c>
      <c r="AC7243">
        <v>0</v>
      </c>
      <c r="AD7243">
        <v>0</v>
      </c>
      <c r="AE7243">
        <v>53.632596457429763</v>
      </c>
    </row>
    <row r="7244" spans="1:31" x14ac:dyDescent="0.3">
      <c r="A7244">
        <v>2457751</v>
      </c>
      <c r="B7244">
        <v>1</v>
      </c>
      <c r="C7244" t="s">
        <v>81</v>
      </c>
      <c r="D7244" t="s">
        <v>115</v>
      </c>
      <c r="E7244" t="s">
        <v>132</v>
      </c>
      <c r="F7244" t="s">
        <v>20767</v>
      </c>
      <c r="G7244" t="s">
        <v>149</v>
      </c>
      <c r="H7244" t="s">
        <v>135</v>
      </c>
      <c r="I7244" t="s">
        <v>136</v>
      </c>
      <c r="J7244" t="s">
        <v>137</v>
      </c>
      <c r="K7244" t="s">
        <v>138</v>
      </c>
      <c r="L7244" t="s">
        <v>20768</v>
      </c>
      <c r="M7244" t="s">
        <v>20769</v>
      </c>
      <c r="N7244">
        <v>2.1605555550000002</v>
      </c>
      <c r="O7244">
        <v>0</v>
      </c>
      <c r="P7244">
        <v>200</v>
      </c>
      <c r="Q7244">
        <v>0</v>
      </c>
      <c r="R7244">
        <v>51</v>
      </c>
      <c r="S7244">
        <v>6</v>
      </c>
      <c r="T7244">
        <v>25</v>
      </c>
      <c r="U7244">
        <v>1</v>
      </c>
      <c r="V7244">
        <v>0</v>
      </c>
      <c r="W7244">
        <v>0</v>
      </c>
      <c r="X7244">
        <v>49.964410420511335</v>
      </c>
      <c r="Y7244">
        <v>0</v>
      </c>
      <c r="Z7244">
        <v>20.134328016975939</v>
      </c>
      <c r="AA7244">
        <v>56.464451110676556</v>
      </c>
      <c r="AB7244">
        <v>59.625100389231591</v>
      </c>
      <c r="AC7244">
        <v>93.096574347984642</v>
      </c>
      <c r="AD7244">
        <v>0</v>
      </c>
      <c r="AE7244">
        <v>279.28486428538008</v>
      </c>
    </row>
    <row r="7245" spans="1:31" x14ac:dyDescent="0.3">
      <c r="A7245">
        <v>2457771</v>
      </c>
      <c r="B7245">
        <v>1</v>
      </c>
      <c r="C7245" t="s">
        <v>80</v>
      </c>
      <c r="D7245" t="s">
        <v>97</v>
      </c>
      <c r="E7245" t="s">
        <v>284</v>
      </c>
      <c r="F7245" t="s">
        <v>20770</v>
      </c>
      <c r="G7245" t="s">
        <v>381</v>
      </c>
      <c r="H7245" t="s">
        <v>331</v>
      </c>
      <c r="I7245" t="s">
        <v>136</v>
      </c>
      <c r="J7245" t="s">
        <v>137</v>
      </c>
      <c r="K7245" t="s">
        <v>138</v>
      </c>
      <c r="L7245" t="s">
        <v>20771</v>
      </c>
      <c r="M7245" t="s">
        <v>20772</v>
      </c>
      <c r="N7245">
        <v>0.389444444</v>
      </c>
      <c r="O7245">
        <v>5</v>
      </c>
      <c r="P7245">
        <v>6487</v>
      </c>
      <c r="Q7245">
        <v>5</v>
      </c>
      <c r="R7245">
        <v>366</v>
      </c>
      <c r="S7245">
        <v>25</v>
      </c>
      <c r="T7245">
        <v>1349</v>
      </c>
      <c r="U7245">
        <v>0</v>
      </c>
      <c r="V7245">
        <v>0</v>
      </c>
      <c r="W7245">
        <v>13.059124132069945</v>
      </c>
      <c r="X7245">
        <v>1293.2816906221174</v>
      </c>
      <c r="Y7245">
        <v>0.561996715239237</v>
      </c>
      <c r="Z7245">
        <v>46.879062401375386</v>
      </c>
      <c r="AA7245">
        <v>189.11286661202763</v>
      </c>
      <c r="AB7245">
        <v>660.29782748240996</v>
      </c>
      <c r="AC7245">
        <v>0</v>
      </c>
      <c r="AD7245">
        <v>0</v>
      </c>
      <c r="AE7245">
        <v>2203.1925679652395</v>
      </c>
    </row>
    <row r="7246" spans="1:31" x14ac:dyDescent="0.3">
      <c r="A7246">
        <v>2457651</v>
      </c>
      <c r="B7246">
        <v>1</v>
      </c>
      <c r="C7246" t="s">
        <v>80</v>
      </c>
      <c r="D7246" t="s">
        <v>107</v>
      </c>
      <c r="E7246" t="s">
        <v>169</v>
      </c>
      <c r="F7246" t="s">
        <v>20773</v>
      </c>
      <c r="G7246" t="s">
        <v>226</v>
      </c>
      <c r="H7246" t="s">
        <v>135</v>
      </c>
      <c r="I7246" t="s">
        <v>136</v>
      </c>
      <c r="J7246" t="s">
        <v>137</v>
      </c>
      <c r="K7246" t="s">
        <v>162</v>
      </c>
      <c r="L7246" t="s">
        <v>20774</v>
      </c>
      <c r="M7246" t="s">
        <v>20775</v>
      </c>
      <c r="N7246">
        <v>5.9655555549999999</v>
      </c>
      <c r="O7246">
        <v>0</v>
      </c>
      <c r="P7246">
        <v>1</v>
      </c>
      <c r="Q7246">
        <v>9</v>
      </c>
      <c r="R7246">
        <v>47</v>
      </c>
      <c r="S7246">
        <v>1</v>
      </c>
      <c r="T7246">
        <v>11</v>
      </c>
      <c r="U7246">
        <v>0</v>
      </c>
      <c r="V7246">
        <v>0</v>
      </c>
      <c r="W7246">
        <v>0</v>
      </c>
      <c r="X7246">
        <v>5.9722963537200817</v>
      </c>
      <c r="Y7246">
        <v>572.45806126898299</v>
      </c>
      <c r="Z7246">
        <v>259.52507436583738</v>
      </c>
      <c r="AA7246">
        <v>0.63547748581526708</v>
      </c>
      <c r="AB7246">
        <v>39.226562634265235</v>
      </c>
      <c r="AC7246">
        <v>0</v>
      </c>
      <c r="AD7246">
        <v>0</v>
      </c>
      <c r="AE7246">
        <v>877.8174721086209</v>
      </c>
    </row>
    <row r="7247" spans="1:31" x14ac:dyDescent="0.3">
      <c r="A7247">
        <v>2457565</v>
      </c>
      <c r="B7247">
        <v>1</v>
      </c>
      <c r="C7247" t="s">
        <v>80</v>
      </c>
      <c r="D7247" t="s">
        <v>95</v>
      </c>
      <c r="E7247" t="s">
        <v>173</v>
      </c>
      <c r="F7247" t="s">
        <v>14321</v>
      </c>
      <c r="G7247" t="s">
        <v>219</v>
      </c>
      <c r="H7247" t="s">
        <v>144</v>
      </c>
      <c r="I7247" t="s">
        <v>136</v>
      </c>
      <c r="J7247" t="s">
        <v>3</v>
      </c>
      <c r="K7247" t="s">
        <v>138</v>
      </c>
      <c r="L7247" t="s">
        <v>20776</v>
      </c>
      <c r="M7247" t="s">
        <v>20777</v>
      </c>
      <c r="N7247">
        <v>1.491944444</v>
      </c>
      <c r="O7247">
        <v>0</v>
      </c>
      <c r="P7247">
        <v>1</v>
      </c>
      <c r="Q7247">
        <v>0</v>
      </c>
      <c r="R7247">
        <v>0</v>
      </c>
      <c r="S7247">
        <v>0</v>
      </c>
      <c r="T7247">
        <v>0</v>
      </c>
      <c r="U7247">
        <v>0</v>
      </c>
      <c r="V7247">
        <v>0</v>
      </c>
      <c r="W7247">
        <v>0</v>
      </c>
      <c r="X7247">
        <v>5.9204701537780556E-6</v>
      </c>
      <c r="Y7247">
        <v>0</v>
      </c>
      <c r="Z7247">
        <v>0</v>
      </c>
      <c r="AA7247">
        <v>0</v>
      </c>
      <c r="AB7247">
        <v>0</v>
      </c>
      <c r="AC7247">
        <v>0</v>
      </c>
      <c r="AD7247">
        <v>0</v>
      </c>
      <c r="AE7247">
        <v>5.9204701537780556E-6</v>
      </c>
    </row>
    <row r="7248" spans="1:31" x14ac:dyDescent="0.3">
      <c r="A7248">
        <v>2457416</v>
      </c>
      <c r="B7248">
        <v>1</v>
      </c>
      <c r="C7248" t="s">
        <v>80</v>
      </c>
      <c r="D7248" t="s">
        <v>96</v>
      </c>
      <c r="E7248" t="s">
        <v>173</v>
      </c>
      <c r="F7248" t="s">
        <v>20778</v>
      </c>
      <c r="G7248" t="s">
        <v>461</v>
      </c>
      <c r="H7248" t="s">
        <v>144</v>
      </c>
      <c r="I7248" t="s">
        <v>136</v>
      </c>
      <c r="J7248" t="s">
        <v>137</v>
      </c>
      <c r="K7248" t="s">
        <v>138</v>
      </c>
      <c r="L7248" t="s">
        <v>20779</v>
      </c>
      <c r="M7248" t="s">
        <v>20780</v>
      </c>
      <c r="N7248">
        <v>4.6944444440000002</v>
      </c>
      <c r="O7248">
        <v>0</v>
      </c>
      <c r="P7248">
        <v>1</v>
      </c>
      <c r="Q7248">
        <v>0</v>
      </c>
      <c r="R7248">
        <v>0</v>
      </c>
      <c r="S7248">
        <v>0</v>
      </c>
      <c r="T7248">
        <v>0</v>
      </c>
      <c r="U7248">
        <v>0</v>
      </c>
      <c r="V7248">
        <v>0</v>
      </c>
      <c r="W7248">
        <v>0</v>
      </c>
      <c r="X7248">
        <v>1.1531864074122447</v>
      </c>
      <c r="Y7248">
        <v>0</v>
      </c>
      <c r="Z7248">
        <v>0</v>
      </c>
      <c r="AA7248">
        <v>0</v>
      </c>
      <c r="AB7248">
        <v>0</v>
      </c>
      <c r="AC7248">
        <v>0</v>
      </c>
      <c r="AD7248">
        <v>0</v>
      </c>
      <c r="AE7248">
        <v>1.1531864074122447</v>
      </c>
    </row>
    <row r="7249" spans="1:31" x14ac:dyDescent="0.3">
      <c r="A7249">
        <v>2457708</v>
      </c>
      <c r="B7249">
        <v>1</v>
      </c>
      <c r="C7249" t="s">
        <v>80</v>
      </c>
      <c r="D7249" t="s">
        <v>96</v>
      </c>
      <c r="E7249" t="s">
        <v>173</v>
      </c>
      <c r="F7249" t="s">
        <v>20781</v>
      </c>
      <c r="G7249" t="s">
        <v>219</v>
      </c>
      <c r="H7249" t="s">
        <v>144</v>
      </c>
      <c r="I7249" t="s">
        <v>136</v>
      </c>
      <c r="J7249" t="s">
        <v>3</v>
      </c>
      <c r="K7249" t="s">
        <v>138</v>
      </c>
      <c r="L7249" t="s">
        <v>20782</v>
      </c>
      <c r="M7249" t="s">
        <v>20783</v>
      </c>
      <c r="N7249">
        <v>4.2030555549999997</v>
      </c>
      <c r="O7249">
        <v>0</v>
      </c>
      <c r="P7249">
        <v>1</v>
      </c>
      <c r="Q7249">
        <v>0</v>
      </c>
      <c r="R7249">
        <v>0</v>
      </c>
      <c r="S7249">
        <v>0</v>
      </c>
      <c r="T7249">
        <v>0</v>
      </c>
      <c r="U7249">
        <v>0</v>
      </c>
      <c r="V7249">
        <v>0</v>
      </c>
      <c r="W7249">
        <v>0</v>
      </c>
      <c r="X7249">
        <v>1.1235811256405095</v>
      </c>
      <c r="Y7249">
        <v>0</v>
      </c>
      <c r="Z7249">
        <v>0</v>
      </c>
      <c r="AA7249">
        <v>0</v>
      </c>
      <c r="AB7249">
        <v>0</v>
      </c>
      <c r="AC7249">
        <v>0</v>
      </c>
      <c r="AD7249">
        <v>0</v>
      </c>
      <c r="AE7249">
        <v>1.1235811256405095</v>
      </c>
    </row>
    <row r="7250" spans="1:31" x14ac:dyDescent="0.3">
      <c r="A7250">
        <v>2457608</v>
      </c>
      <c r="B7250">
        <v>1</v>
      </c>
      <c r="C7250" t="s">
        <v>80</v>
      </c>
      <c r="D7250" t="s">
        <v>82</v>
      </c>
      <c r="E7250" t="s">
        <v>284</v>
      </c>
      <c r="F7250" t="s">
        <v>20784</v>
      </c>
      <c r="G7250" t="s">
        <v>226</v>
      </c>
      <c r="H7250" t="s">
        <v>135</v>
      </c>
      <c r="I7250" t="s">
        <v>136</v>
      </c>
      <c r="J7250" t="s">
        <v>137</v>
      </c>
      <c r="K7250" t="s">
        <v>162</v>
      </c>
      <c r="L7250" t="s">
        <v>20785</v>
      </c>
      <c r="M7250" t="s">
        <v>20786</v>
      </c>
      <c r="N7250">
        <v>1.8988888880000001</v>
      </c>
      <c r="O7250">
        <v>0</v>
      </c>
      <c r="P7250">
        <v>2078</v>
      </c>
      <c r="Q7250">
        <v>0</v>
      </c>
      <c r="R7250">
        <v>0</v>
      </c>
      <c r="S7250">
        <v>0</v>
      </c>
      <c r="T7250">
        <v>652</v>
      </c>
      <c r="U7250">
        <v>0</v>
      </c>
      <c r="V7250">
        <v>0</v>
      </c>
      <c r="W7250">
        <v>0</v>
      </c>
      <c r="X7250">
        <v>1372.3860681125666</v>
      </c>
      <c r="Y7250">
        <v>0</v>
      </c>
      <c r="Z7250">
        <v>0</v>
      </c>
      <c r="AA7250">
        <v>0</v>
      </c>
      <c r="AB7250">
        <v>1671.4640384536694</v>
      </c>
      <c r="AC7250">
        <v>0</v>
      </c>
      <c r="AD7250">
        <v>0</v>
      </c>
      <c r="AE7250">
        <v>3043.8501065662358</v>
      </c>
    </row>
    <row r="7251" spans="1:31" x14ac:dyDescent="0.3">
      <c r="A7251">
        <v>2457763</v>
      </c>
      <c r="B7251">
        <v>1</v>
      </c>
      <c r="C7251" t="s">
        <v>80</v>
      </c>
      <c r="D7251" t="s">
        <v>106</v>
      </c>
      <c r="E7251" t="s">
        <v>141</v>
      </c>
      <c r="F7251" t="s">
        <v>20787</v>
      </c>
      <c r="G7251" t="s">
        <v>156</v>
      </c>
      <c r="H7251" t="s">
        <v>144</v>
      </c>
      <c r="I7251" t="s">
        <v>136</v>
      </c>
      <c r="J7251" t="s">
        <v>137</v>
      </c>
      <c r="K7251" t="s">
        <v>138</v>
      </c>
      <c r="L7251" t="s">
        <v>20788</v>
      </c>
      <c r="M7251" t="s">
        <v>20789</v>
      </c>
      <c r="N7251">
        <v>1.2838888879999999</v>
      </c>
      <c r="O7251">
        <v>0</v>
      </c>
      <c r="P7251">
        <v>353</v>
      </c>
      <c r="Q7251">
        <v>0</v>
      </c>
      <c r="R7251">
        <v>0</v>
      </c>
      <c r="S7251">
        <v>0</v>
      </c>
      <c r="T7251">
        <v>9</v>
      </c>
      <c r="U7251">
        <v>0</v>
      </c>
      <c r="V7251">
        <v>0</v>
      </c>
      <c r="W7251">
        <v>0</v>
      </c>
      <c r="X7251">
        <v>100.44822236992887</v>
      </c>
      <c r="Y7251">
        <v>0</v>
      </c>
      <c r="Z7251">
        <v>0</v>
      </c>
      <c r="AA7251">
        <v>0</v>
      </c>
      <c r="AB7251">
        <v>14.985066288890719</v>
      </c>
      <c r="AC7251">
        <v>0</v>
      </c>
      <c r="AD7251">
        <v>0</v>
      </c>
      <c r="AE7251">
        <v>115.43328865881959</v>
      </c>
    </row>
    <row r="7252" spans="1:31" x14ac:dyDescent="0.3">
      <c r="A7252">
        <v>2457740</v>
      </c>
      <c r="B7252">
        <v>1</v>
      </c>
      <c r="C7252" t="s">
        <v>80</v>
      </c>
      <c r="D7252" t="s">
        <v>96</v>
      </c>
      <c r="E7252" t="s">
        <v>173</v>
      </c>
      <c r="F7252" t="s">
        <v>20790</v>
      </c>
      <c r="G7252" t="s">
        <v>461</v>
      </c>
      <c r="H7252" t="s">
        <v>144</v>
      </c>
      <c r="I7252" t="s">
        <v>136</v>
      </c>
      <c r="J7252" t="s">
        <v>137</v>
      </c>
      <c r="K7252" t="s">
        <v>138</v>
      </c>
      <c r="L7252" t="s">
        <v>20791</v>
      </c>
      <c r="M7252" t="s">
        <v>20792</v>
      </c>
      <c r="N7252">
        <v>0.90194444399999996</v>
      </c>
      <c r="O7252">
        <v>0</v>
      </c>
      <c r="P7252">
        <v>0</v>
      </c>
      <c r="Q7252">
        <v>0</v>
      </c>
      <c r="R7252">
        <v>1</v>
      </c>
      <c r="S7252">
        <v>0</v>
      </c>
      <c r="T7252">
        <v>0</v>
      </c>
      <c r="U7252">
        <v>0</v>
      </c>
      <c r="V7252">
        <v>0</v>
      </c>
      <c r="W7252">
        <v>0</v>
      </c>
      <c r="X7252">
        <v>0</v>
      </c>
      <c r="Y7252">
        <v>0</v>
      </c>
      <c r="Z7252">
        <v>1.0830692614819346E-2</v>
      </c>
      <c r="AA7252">
        <v>0</v>
      </c>
      <c r="AB7252">
        <v>0</v>
      </c>
      <c r="AC7252">
        <v>0</v>
      </c>
      <c r="AD7252">
        <v>0</v>
      </c>
      <c r="AE7252">
        <v>1.0830692614819346E-2</v>
      </c>
    </row>
    <row r="7253" spans="1:31" x14ac:dyDescent="0.3">
      <c r="A7253">
        <v>2457617</v>
      </c>
      <c r="B7253">
        <v>1</v>
      </c>
      <c r="C7253" t="s">
        <v>80</v>
      </c>
      <c r="D7253" t="s">
        <v>96</v>
      </c>
      <c r="E7253" t="s">
        <v>173</v>
      </c>
      <c r="F7253" t="s">
        <v>20793</v>
      </c>
      <c r="G7253" t="s">
        <v>219</v>
      </c>
      <c r="H7253" t="s">
        <v>144</v>
      </c>
      <c r="I7253" t="s">
        <v>136</v>
      </c>
      <c r="J7253" t="s">
        <v>3</v>
      </c>
      <c r="K7253" t="s">
        <v>138</v>
      </c>
      <c r="L7253" t="s">
        <v>20794</v>
      </c>
      <c r="M7253" t="s">
        <v>20795</v>
      </c>
      <c r="N7253">
        <v>7.494444444</v>
      </c>
      <c r="O7253">
        <v>0</v>
      </c>
      <c r="P7253">
        <v>0</v>
      </c>
      <c r="Q7253">
        <v>0</v>
      </c>
      <c r="R7253">
        <v>0</v>
      </c>
      <c r="S7253">
        <v>0</v>
      </c>
      <c r="T7253">
        <v>7</v>
      </c>
      <c r="U7253">
        <v>0</v>
      </c>
      <c r="V7253">
        <v>0</v>
      </c>
      <c r="W7253">
        <v>0</v>
      </c>
      <c r="X7253">
        <v>0</v>
      </c>
      <c r="Y7253">
        <v>0</v>
      </c>
      <c r="Z7253">
        <v>0</v>
      </c>
      <c r="AA7253">
        <v>0</v>
      </c>
      <c r="AB7253">
        <v>30.69658376035434</v>
      </c>
      <c r="AC7253">
        <v>0</v>
      </c>
      <c r="AD7253">
        <v>0</v>
      </c>
      <c r="AE7253">
        <v>30.69658376035434</v>
      </c>
    </row>
    <row r="7254" spans="1:31" x14ac:dyDescent="0.3">
      <c r="A7254">
        <v>2457717</v>
      </c>
      <c r="B7254">
        <v>1</v>
      </c>
      <c r="C7254" t="s">
        <v>81</v>
      </c>
      <c r="D7254" t="s">
        <v>118</v>
      </c>
      <c r="E7254" t="s">
        <v>173</v>
      </c>
      <c r="F7254" t="s">
        <v>20796</v>
      </c>
      <c r="G7254" t="s">
        <v>175</v>
      </c>
      <c r="H7254" t="s">
        <v>144</v>
      </c>
      <c r="I7254" t="s">
        <v>136</v>
      </c>
      <c r="J7254" t="s">
        <v>137</v>
      </c>
      <c r="K7254" t="s">
        <v>138</v>
      </c>
      <c r="L7254" t="s">
        <v>20797</v>
      </c>
      <c r="M7254" t="s">
        <v>20798</v>
      </c>
      <c r="N7254">
        <v>0.35388888800000001</v>
      </c>
      <c r="O7254">
        <v>0</v>
      </c>
      <c r="P7254">
        <v>5</v>
      </c>
      <c r="Q7254">
        <v>0</v>
      </c>
      <c r="R7254">
        <v>0</v>
      </c>
      <c r="S7254">
        <v>0</v>
      </c>
      <c r="T7254">
        <v>0</v>
      </c>
      <c r="U7254">
        <v>0</v>
      </c>
      <c r="V7254">
        <v>0</v>
      </c>
      <c r="W7254">
        <v>0</v>
      </c>
      <c r="X7254">
        <v>0.29529433090864221</v>
      </c>
      <c r="Y7254">
        <v>0</v>
      </c>
      <c r="Z7254">
        <v>0</v>
      </c>
      <c r="AA7254">
        <v>0</v>
      </c>
      <c r="AB7254">
        <v>0</v>
      </c>
      <c r="AC7254">
        <v>0</v>
      </c>
      <c r="AD7254">
        <v>0</v>
      </c>
      <c r="AE7254">
        <v>0.29529433090864221</v>
      </c>
    </row>
    <row r="7255" spans="1:31" x14ac:dyDescent="0.3">
      <c r="A7255">
        <v>2457531</v>
      </c>
      <c r="B7255">
        <v>1</v>
      </c>
      <c r="C7255" t="s">
        <v>80</v>
      </c>
      <c r="D7255" t="s">
        <v>97</v>
      </c>
      <c r="E7255" t="s">
        <v>147</v>
      </c>
      <c r="F7255" t="s">
        <v>20799</v>
      </c>
      <c r="G7255" t="s">
        <v>161</v>
      </c>
      <c r="H7255" t="s">
        <v>135</v>
      </c>
      <c r="I7255" t="s">
        <v>136</v>
      </c>
      <c r="J7255" t="s">
        <v>137</v>
      </c>
      <c r="K7255" t="s">
        <v>162</v>
      </c>
      <c r="L7255" t="s">
        <v>20800</v>
      </c>
      <c r="M7255" t="s">
        <v>20801</v>
      </c>
      <c r="N7255">
        <v>5.3758333330000001</v>
      </c>
      <c r="O7255">
        <v>0</v>
      </c>
      <c r="P7255">
        <v>194</v>
      </c>
      <c r="Q7255">
        <v>2</v>
      </c>
      <c r="R7255">
        <v>35</v>
      </c>
      <c r="S7255">
        <v>14</v>
      </c>
      <c r="T7255">
        <v>19</v>
      </c>
      <c r="U7255">
        <v>5</v>
      </c>
      <c r="V7255">
        <v>0</v>
      </c>
      <c r="W7255">
        <v>0</v>
      </c>
      <c r="X7255">
        <v>370.20504702007764</v>
      </c>
      <c r="Y7255">
        <v>67.952779978253943</v>
      </c>
      <c r="Z7255">
        <v>85.514030170199007</v>
      </c>
      <c r="AA7255">
        <v>291.59697546190012</v>
      </c>
      <c r="AB7255">
        <v>188.64188386556771</v>
      </c>
      <c r="AC7255">
        <v>397.18372866784051</v>
      </c>
      <c r="AD7255">
        <v>0</v>
      </c>
      <c r="AE7255">
        <v>1401.0944451638388</v>
      </c>
    </row>
    <row r="7256" spans="1:31" x14ac:dyDescent="0.3">
      <c r="A7256">
        <v>2457886</v>
      </c>
      <c r="B7256">
        <v>1</v>
      </c>
      <c r="C7256" t="s">
        <v>80</v>
      </c>
      <c r="D7256" t="s">
        <v>94</v>
      </c>
      <c r="E7256" t="s">
        <v>147</v>
      </c>
      <c r="F7256" t="s">
        <v>20802</v>
      </c>
      <c r="G7256" t="s">
        <v>149</v>
      </c>
      <c r="H7256" t="s">
        <v>135</v>
      </c>
      <c r="I7256" t="s">
        <v>136</v>
      </c>
      <c r="J7256" t="s">
        <v>137</v>
      </c>
      <c r="K7256" t="s">
        <v>138</v>
      </c>
      <c r="L7256" t="s">
        <v>20803</v>
      </c>
      <c r="M7256" t="s">
        <v>20804</v>
      </c>
      <c r="N7256">
        <v>0.98194444400000003</v>
      </c>
      <c r="O7256">
        <v>0</v>
      </c>
      <c r="P7256">
        <v>448</v>
      </c>
      <c r="Q7256">
        <v>0</v>
      </c>
      <c r="R7256">
        <v>127</v>
      </c>
      <c r="S7256">
        <v>0</v>
      </c>
      <c r="T7256">
        <v>56</v>
      </c>
      <c r="U7256">
        <v>0</v>
      </c>
      <c r="V7256">
        <v>0</v>
      </c>
      <c r="W7256">
        <v>0</v>
      </c>
      <c r="X7256">
        <v>149.67601181402719</v>
      </c>
      <c r="Y7256">
        <v>0</v>
      </c>
      <c r="Z7256">
        <v>23.16507595351958</v>
      </c>
      <c r="AA7256">
        <v>0</v>
      </c>
      <c r="AB7256">
        <v>37.296864718240251</v>
      </c>
      <c r="AC7256">
        <v>0</v>
      </c>
      <c r="AD7256">
        <v>0</v>
      </c>
      <c r="AE7256">
        <v>210.13795248578703</v>
      </c>
    </row>
    <row r="7257" spans="1:31" x14ac:dyDescent="0.3">
      <c r="A7257">
        <v>2457577</v>
      </c>
      <c r="B7257">
        <v>1</v>
      </c>
      <c r="C7257" t="s">
        <v>80</v>
      </c>
      <c r="D7257" t="s">
        <v>108</v>
      </c>
      <c r="E7257" t="s">
        <v>147</v>
      </c>
      <c r="F7257" t="s">
        <v>20805</v>
      </c>
      <c r="G7257" t="s">
        <v>226</v>
      </c>
      <c r="H7257" t="s">
        <v>135</v>
      </c>
      <c r="I7257" t="s">
        <v>136</v>
      </c>
      <c r="J7257" t="s">
        <v>137</v>
      </c>
      <c r="K7257" t="s">
        <v>162</v>
      </c>
      <c r="L7257" t="s">
        <v>20806</v>
      </c>
      <c r="M7257" t="s">
        <v>20807</v>
      </c>
      <c r="N7257">
        <v>3.3050000000000002</v>
      </c>
      <c r="O7257">
        <v>0</v>
      </c>
      <c r="P7257">
        <v>28</v>
      </c>
      <c r="Q7257">
        <v>0</v>
      </c>
      <c r="R7257">
        <v>23</v>
      </c>
      <c r="S7257">
        <v>0</v>
      </c>
      <c r="T7257">
        <v>8</v>
      </c>
      <c r="U7257">
        <v>0</v>
      </c>
      <c r="V7257">
        <v>0</v>
      </c>
      <c r="W7257">
        <v>0</v>
      </c>
      <c r="X7257">
        <v>19.481496348564338</v>
      </c>
      <c r="Y7257">
        <v>0</v>
      </c>
      <c r="Z7257">
        <v>45.284218855208756</v>
      </c>
      <c r="AA7257">
        <v>0</v>
      </c>
      <c r="AB7257">
        <v>9.6892088722685461</v>
      </c>
      <c r="AC7257">
        <v>0</v>
      </c>
      <c r="AD7257">
        <v>0</v>
      </c>
      <c r="AE7257">
        <v>74.45492407604165</v>
      </c>
    </row>
    <row r="7258" spans="1:31" x14ac:dyDescent="0.3">
      <c r="A7258">
        <v>2457826</v>
      </c>
      <c r="B7258">
        <v>1</v>
      </c>
      <c r="C7258" t="s">
        <v>81</v>
      </c>
      <c r="D7258" t="s">
        <v>114</v>
      </c>
      <c r="E7258" t="s">
        <v>141</v>
      </c>
      <c r="F7258" t="s">
        <v>13065</v>
      </c>
      <c r="G7258" t="s">
        <v>366</v>
      </c>
      <c r="H7258" t="s">
        <v>144</v>
      </c>
      <c r="I7258" t="s">
        <v>136</v>
      </c>
      <c r="J7258" t="s">
        <v>137</v>
      </c>
      <c r="K7258" t="s">
        <v>138</v>
      </c>
      <c r="L7258" t="s">
        <v>20808</v>
      </c>
      <c r="M7258" t="s">
        <v>20809</v>
      </c>
      <c r="N7258">
        <v>1.3502777770000001</v>
      </c>
      <c r="O7258">
        <v>0</v>
      </c>
      <c r="P7258">
        <v>20</v>
      </c>
      <c r="Q7258">
        <v>0</v>
      </c>
      <c r="R7258">
        <v>0</v>
      </c>
      <c r="S7258">
        <v>0</v>
      </c>
      <c r="T7258">
        <v>0</v>
      </c>
      <c r="U7258">
        <v>0</v>
      </c>
      <c r="V7258">
        <v>0</v>
      </c>
      <c r="W7258">
        <v>0</v>
      </c>
      <c r="X7258">
        <v>3.9431432781089506</v>
      </c>
      <c r="Y7258">
        <v>0</v>
      </c>
      <c r="Z7258">
        <v>0</v>
      </c>
      <c r="AA7258">
        <v>0</v>
      </c>
      <c r="AB7258">
        <v>0</v>
      </c>
      <c r="AC7258">
        <v>0</v>
      </c>
      <c r="AD7258">
        <v>0</v>
      </c>
      <c r="AE7258">
        <v>3.9431432781089506</v>
      </c>
    </row>
    <row r="7259" spans="1:31" x14ac:dyDescent="0.3">
      <c r="A7259">
        <v>2457634</v>
      </c>
      <c r="B7259">
        <v>1</v>
      </c>
      <c r="C7259" t="s">
        <v>81</v>
      </c>
      <c r="D7259" t="s">
        <v>112</v>
      </c>
      <c r="E7259" t="s">
        <v>173</v>
      </c>
      <c r="F7259" t="s">
        <v>20810</v>
      </c>
      <c r="G7259" t="s">
        <v>175</v>
      </c>
      <c r="H7259" t="s">
        <v>144</v>
      </c>
      <c r="I7259" t="s">
        <v>136</v>
      </c>
      <c r="J7259" t="s">
        <v>137</v>
      </c>
      <c r="K7259" t="s">
        <v>138</v>
      </c>
      <c r="L7259" t="s">
        <v>20811</v>
      </c>
      <c r="M7259" t="s">
        <v>20812</v>
      </c>
      <c r="N7259">
        <v>5.3491666660000003</v>
      </c>
      <c r="O7259">
        <v>0</v>
      </c>
      <c r="P7259">
        <v>0</v>
      </c>
      <c r="Q7259">
        <v>0</v>
      </c>
      <c r="R7259">
        <v>1</v>
      </c>
      <c r="S7259">
        <v>0</v>
      </c>
      <c r="T7259">
        <v>0</v>
      </c>
      <c r="U7259">
        <v>0</v>
      </c>
      <c r="V7259">
        <v>0</v>
      </c>
      <c r="W7259">
        <v>0</v>
      </c>
      <c r="X7259">
        <v>0</v>
      </c>
      <c r="Y7259">
        <v>0</v>
      </c>
      <c r="Z7259">
        <v>1.089814515929437</v>
      </c>
      <c r="AA7259">
        <v>0</v>
      </c>
      <c r="AB7259">
        <v>0</v>
      </c>
      <c r="AC7259">
        <v>0</v>
      </c>
      <c r="AD7259">
        <v>0</v>
      </c>
      <c r="AE7259">
        <v>1.089814515929437</v>
      </c>
    </row>
    <row r="7260" spans="1:31" x14ac:dyDescent="0.3">
      <c r="A7260">
        <v>2457846</v>
      </c>
      <c r="B7260">
        <v>1</v>
      </c>
      <c r="C7260" t="s">
        <v>80</v>
      </c>
      <c r="D7260" t="s">
        <v>105</v>
      </c>
      <c r="E7260" t="s">
        <v>141</v>
      </c>
      <c r="F7260" t="s">
        <v>18737</v>
      </c>
      <c r="G7260" t="s">
        <v>410</v>
      </c>
      <c r="H7260" t="s">
        <v>144</v>
      </c>
      <c r="I7260" t="s">
        <v>136</v>
      </c>
      <c r="J7260" t="s">
        <v>137</v>
      </c>
      <c r="K7260" t="s">
        <v>138</v>
      </c>
      <c r="L7260" t="s">
        <v>20813</v>
      </c>
      <c r="M7260" t="s">
        <v>20814</v>
      </c>
      <c r="N7260">
        <v>1.356666666</v>
      </c>
      <c r="O7260">
        <v>0</v>
      </c>
      <c r="P7260">
        <v>182</v>
      </c>
      <c r="Q7260">
        <v>0</v>
      </c>
      <c r="R7260">
        <v>0</v>
      </c>
      <c r="S7260">
        <v>0</v>
      </c>
      <c r="T7260">
        <v>9</v>
      </c>
      <c r="U7260">
        <v>0</v>
      </c>
      <c r="V7260">
        <v>0</v>
      </c>
      <c r="W7260">
        <v>0</v>
      </c>
      <c r="X7260">
        <v>76.270243771590017</v>
      </c>
      <c r="Y7260">
        <v>0</v>
      </c>
      <c r="Z7260">
        <v>0</v>
      </c>
      <c r="AA7260">
        <v>0</v>
      </c>
      <c r="AB7260">
        <v>0.7552179422130455</v>
      </c>
      <c r="AC7260">
        <v>0</v>
      </c>
      <c r="AD7260">
        <v>0</v>
      </c>
      <c r="AE7260">
        <v>77.025461713803068</v>
      </c>
    </row>
    <row r="7261" spans="1:31" x14ac:dyDescent="0.3">
      <c r="A7261">
        <v>2457889</v>
      </c>
      <c r="B7261">
        <v>1</v>
      </c>
      <c r="C7261" t="s">
        <v>81</v>
      </c>
      <c r="D7261" t="s">
        <v>127</v>
      </c>
      <c r="E7261" t="s">
        <v>147</v>
      </c>
      <c r="F7261" t="s">
        <v>20815</v>
      </c>
      <c r="G7261" t="s">
        <v>134</v>
      </c>
      <c r="H7261" t="s">
        <v>135</v>
      </c>
      <c r="I7261" t="s">
        <v>136</v>
      </c>
      <c r="J7261" t="s">
        <v>137</v>
      </c>
      <c r="K7261" t="s">
        <v>138</v>
      </c>
      <c r="L7261" t="s">
        <v>20816</v>
      </c>
      <c r="M7261" t="s">
        <v>20817</v>
      </c>
      <c r="N7261">
        <v>2.872777777</v>
      </c>
      <c r="O7261">
        <v>0</v>
      </c>
      <c r="P7261">
        <v>0</v>
      </c>
      <c r="Q7261">
        <v>0</v>
      </c>
      <c r="R7261">
        <v>0</v>
      </c>
      <c r="S7261">
        <v>4</v>
      </c>
      <c r="T7261">
        <v>0</v>
      </c>
      <c r="U7261">
        <v>0</v>
      </c>
      <c r="V7261">
        <v>0</v>
      </c>
      <c r="W7261">
        <v>0</v>
      </c>
      <c r="X7261">
        <v>0</v>
      </c>
      <c r="Y7261">
        <v>0</v>
      </c>
      <c r="Z7261">
        <v>0</v>
      </c>
      <c r="AA7261">
        <v>82.286018184520898</v>
      </c>
      <c r="AB7261">
        <v>0</v>
      </c>
      <c r="AC7261">
        <v>0</v>
      </c>
      <c r="AD7261">
        <v>0</v>
      </c>
      <c r="AE7261">
        <v>82.286018184520898</v>
      </c>
    </row>
    <row r="7262" spans="1:31" x14ac:dyDescent="0.3">
      <c r="A7262">
        <v>2457511</v>
      </c>
      <c r="B7262">
        <v>1</v>
      </c>
      <c r="C7262" t="s">
        <v>80</v>
      </c>
      <c r="D7262" t="s">
        <v>105</v>
      </c>
      <c r="E7262" t="s">
        <v>147</v>
      </c>
      <c r="F7262" t="s">
        <v>20818</v>
      </c>
      <c r="G7262" t="s">
        <v>226</v>
      </c>
      <c r="H7262" t="s">
        <v>135</v>
      </c>
      <c r="I7262" t="s">
        <v>136</v>
      </c>
      <c r="J7262" t="s">
        <v>137</v>
      </c>
      <c r="K7262" t="s">
        <v>162</v>
      </c>
      <c r="L7262" t="s">
        <v>20819</v>
      </c>
      <c r="M7262" t="s">
        <v>20820</v>
      </c>
      <c r="N7262">
        <v>6.1680555549999996</v>
      </c>
      <c r="O7262">
        <v>0</v>
      </c>
      <c r="P7262">
        <v>247</v>
      </c>
      <c r="Q7262">
        <v>0</v>
      </c>
      <c r="R7262">
        <v>0</v>
      </c>
      <c r="S7262">
        <v>0</v>
      </c>
      <c r="T7262">
        <v>10</v>
      </c>
      <c r="U7262">
        <v>0</v>
      </c>
      <c r="V7262">
        <v>0</v>
      </c>
      <c r="W7262">
        <v>0</v>
      </c>
      <c r="X7262">
        <v>557.25991024720963</v>
      </c>
      <c r="Y7262">
        <v>0</v>
      </c>
      <c r="Z7262">
        <v>0</v>
      </c>
      <c r="AA7262">
        <v>0</v>
      </c>
      <c r="AB7262">
        <v>153.72973763988858</v>
      </c>
      <c r="AC7262">
        <v>0</v>
      </c>
      <c r="AD7262">
        <v>0</v>
      </c>
      <c r="AE7262">
        <v>710.98964788709827</v>
      </c>
    </row>
    <row r="7263" spans="1:31" x14ac:dyDescent="0.3">
      <c r="A7263">
        <v>2457760</v>
      </c>
      <c r="B7263">
        <v>1</v>
      </c>
      <c r="C7263" t="s">
        <v>80</v>
      </c>
      <c r="D7263" t="s">
        <v>107</v>
      </c>
      <c r="E7263" t="s">
        <v>173</v>
      </c>
      <c r="F7263" t="s">
        <v>20821</v>
      </c>
      <c r="G7263" t="s">
        <v>461</v>
      </c>
      <c r="H7263" t="s">
        <v>144</v>
      </c>
      <c r="I7263" t="s">
        <v>136</v>
      </c>
      <c r="J7263" t="s">
        <v>137</v>
      </c>
      <c r="K7263" t="s">
        <v>138</v>
      </c>
      <c r="L7263" t="s">
        <v>20822</v>
      </c>
      <c r="M7263" t="s">
        <v>20823</v>
      </c>
      <c r="N7263">
        <v>2.4169444439999999</v>
      </c>
      <c r="O7263">
        <v>0</v>
      </c>
      <c r="P7263">
        <v>1</v>
      </c>
      <c r="Q7263">
        <v>0</v>
      </c>
      <c r="R7263">
        <v>0</v>
      </c>
      <c r="S7263">
        <v>0</v>
      </c>
      <c r="T7263">
        <v>0</v>
      </c>
      <c r="U7263">
        <v>0</v>
      </c>
      <c r="V7263">
        <v>0</v>
      </c>
      <c r="W7263">
        <v>0</v>
      </c>
      <c r="X7263">
        <v>0.36785789202378449</v>
      </c>
      <c r="Y7263">
        <v>0</v>
      </c>
      <c r="Z7263">
        <v>0</v>
      </c>
      <c r="AA7263">
        <v>0</v>
      </c>
      <c r="AB7263">
        <v>0</v>
      </c>
      <c r="AC7263">
        <v>0</v>
      </c>
      <c r="AD7263">
        <v>0</v>
      </c>
      <c r="AE7263">
        <v>0.36785789202378449</v>
      </c>
    </row>
    <row r="7264" spans="1:31" x14ac:dyDescent="0.3">
      <c r="A7264">
        <v>2457654</v>
      </c>
      <c r="B7264">
        <v>1</v>
      </c>
      <c r="C7264" t="s">
        <v>80</v>
      </c>
      <c r="D7264" t="s">
        <v>94</v>
      </c>
      <c r="E7264" t="s">
        <v>132</v>
      </c>
      <c r="F7264" t="s">
        <v>2692</v>
      </c>
      <c r="G7264" t="s">
        <v>226</v>
      </c>
      <c r="H7264" t="s">
        <v>135</v>
      </c>
      <c r="I7264" t="s">
        <v>136</v>
      </c>
      <c r="J7264" t="s">
        <v>137</v>
      </c>
      <c r="K7264" t="s">
        <v>162</v>
      </c>
      <c r="L7264" t="s">
        <v>20824</v>
      </c>
      <c r="M7264" t="s">
        <v>20825</v>
      </c>
      <c r="N7264">
        <v>3.150555555</v>
      </c>
      <c r="O7264">
        <v>0</v>
      </c>
      <c r="P7264">
        <v>237</v>
      </c>
      <c r="Q7264">
        <v>0</v>
      </c>
      <c r="R7264">
        <v>18</v>
      </c>
      <c r="S7264">
        <v>6</v>
      </c>
      <c r="T7264">
        <v>38</v>
      </c>
      <c r="U7264">
        <v>1</v>
      </c>
      <c r="V7264">
        <v>0</v>
      </c>
      <c r="W7264">
        <v>0</v>
      </c>
      <c r="X7264">
        <v>91.321331107391117</v>
      </c>
      <c r="Y7264">
        <v>0</v>
      </c>
      <c r="Z7264">
        <v>5.4052113991772401</v>
      </c>
      <c r="AA7264">
        <v>58.359379472204964</v>
      </c>
      <c r="AB7264">
        <v>77.851610372356134</v>
      </c>
      <c r="AC7264">
        <v>333.07169494352593</v>
      </c>
      <c r="AD7264">
        <v>0</v>
      </c>
      <c r="AE7264">
        <v>566.00922729465537</v>
      </c>
    </row>
    <row r="7265" spans="1:31" x14ac:dyDescent="0.3">
      <c r="A7265">
        <v>2457803</v>
      </c>
      <c r="B7265">
        <v>1</v>
      </c>
      <c r="C7265" t="s">
        <v>80</v>
      </c>
      <c r="D7265" t="s">
        <v>82</v>
      </c>
      <c r="E7265" t="s">
        <v>173</v>
      </c>
      <c r="F7265" t="s">
        <v>20826</v>
      </c>
      <c r="G7265" t="s">
        <v>175</v>
      </c>
      <c r="H7265" t="s">
        <v>144</v>
      </c>
      <c r="I7265" t="s">
        <v>136</v>
      </c>
      <c r="J7265" t="s">
        <v>137</v>
      </c>
      <c r="K7265" t="s">
        <v>138</v>
      </c>
      <c r="L7265" t="s">
        <v>20827</v>
      </c>
      <c r="M7265" t="s">
        <v>20828</v>
      </c>
      <c r="N7265">
        <v>1.8630555550000001</v>
      </c>
      <c r="O7265">
        <v>0</v>
      </c>
      <c r="P7265">
        <v>1</v>
      </c>
      <c r="Q7265">
        <v>0</v>
      </c>
      <c r="R7265">
        <v>0</v>
      </c>
      <c r="S7265">
        <v>0</v>
      </c>
      <c r="T7265">
        <v>0</v>
      </c>
      <c r="U7265">
        <v>0</v>
      </c>
      <c r="V7265">
        <v>0</v>
      </c>
      <c r="W7265">
        <v>0</v>
      </c>
      <c r="X7265">
        <v>1.1640775083334645</v>
      </c>
      <c r="Y7265">
        <v>0</v>
      </c>
      <c r="Z7265">
        <v>0</v>
      </c>
      <c r="AA7265">
        <v>0</v>
      </c>
      <c r="AB7265">
        <v>0</v>
      </c>
      <c r="AC7265">
        <v>0</v>
      </c>
      <c r="AD7265">
        <v>0</v>
      </c>
      <c r="AE7265">
        <v>1.1640775083334645</v>
      </c>
    </row>
    <row r="7266" spans="1:31" x14ac:dyDescent="0.3">
      <c r="A7266">
        <v>2457903</v>
      </c>
      <c r="B7266">
        <v>1</v>
      </c>
      <c r="C7266" t="s">
        <v>81</v>
      </c>
      <c r="D7266" t="s">
        <v>128</v>
      </c>
      <c r="E7266" t="s">
        <v>147</v>
      </c>
      <c r="F7266" t="s">
        <v>20829</v>
      </c>
      <c r="G7266" t="s">
        <v>134</v>
      </c>
      <c r="H7266" t="s">
        <v>135</v>
      </c>
      <c r="I7266" t="s">
        <v>136</v>
      </c>
      <c r="J7266" t="s">
        <v>137</v>
      </c>
      <c r="K7266" t="s">
        <v>138</v>
      </c>
      <c r="L7266" t="s">
        <v>20830</v>
      </c>
      <c r="M7266" t="s">
        <v>20831</v>
      </c>
      <c r="N7266">
        <v>0.76055555500000005</v>
      </c>
      <c r="O7266">
        <v>0</v>
      </c>
      <c r="P7266">
        <v>47</v>
      </c>
      <c r="Q7266">
        <v>0</v>
      </c>
      <c r="R7266">
        <v>0</v>
      </c>
      <c r="S7266">
        <v>0</v>
      </c>
      <c r="T7266">
        <v>0</v>
      </c>
      <c r="U7266">
        <v>0</v>
      </c>
      <c r="V7266">
        <v>0</v>
      </c>
      <c r="W7266">
        <v>0</v>
      </c>
      <c r="X7266">
        <v>3.1519663687245121</v>
      </c>
      <c r="Y7266">
        <v>0</v>
      </c>
      <c r="Z7266">
        <v>0</v>
      </c>
      <c r="AA7266">
        <v>0</v>
      </c>
      <c r="AB7266">
        <v>0</v>
      </c>
      <c r="AC7266">
        <v>0</v>
      </c>
      <c r="AD7266">
        <v>0</v>
      </c>
      <c r="AE7266">
        <v>3.1519663687245121</v>
      </c>
    </row>
    <row r="7267" spans="1:31" x14ac:dyDescent="0.3">
      <c r="A7267">
        <v>2457528</v>
      </c>
      <c r="B7267">
        <v>1</v>
      </c>
      <c r="C7267" t="s">
        <v>80</v>
      </c>
      <c r="D7267" t="s">
        <v>103</v>
      </c>
      <c r="E7267" t="s">
        <v>132</v>
      </c>
      <c r="F7267" t="s">
        <v>20832</v>
      </c>
      <c r="G7267" t="s">
        <v>226</v>
      </c>
      <c r="H7267" t="s">
        <v>135</v>
      </c>
      <c r="I7267" t="s">
        <v>136</v>
      </c>
      <c r="J7267" t="s">
        <v>137</v>
      </c>
      <c r="K7267" t="s">
        <v>162</v>
      </c>
      <c r="L7267" t="s">
        <v>20833</v>
      </c>
      <c r="M7267" t="s">
        <v>20834</v>
      </c>
      <c r="N7267">
        <v>8.8894444440000004</v>
      </c>
      <c r="O7267">
        <v>0</v>
      </c>
      <c r="P7267">
        <v>297</v>
      </c>
      <c r="Q7267">
        <v>39</v>
      </c>
      <c r="R7267">
        <v>6</v>
      </c>
      <c r="S7267">
        <v>6</v>
      </c>
      <c r="T7267">
        <v>18</v>
      </c>
      <c r="U7267">
        <v>0</v>
      </c>
      <c r="V7267">
        <v>0</v>
      </c>
      <c r="W7267">
        <v>0</v>
      </c>
      <c r="X7267">
        <v>531.12221193464666</v>
      </c>
      <c r="Y7267">
        <v>1257.4178471716425</v>
      </c>
      <c r="Z7267">
        <v>34.088914796719237</v>
      </c>
      <c r="AA7267">
        <v>278.42357814524672</v>
      </c>
      <c r="AB7267">
        <v>100.16601376378071</v>
      </c>
      <c r="AC7267">
        <v>0</v>
      </c>
      <c r="AD7267">
        <v>0</v>
      </c>
      <c r="AE7267">
        <v>2201.2185658120361</v>
      </c>
    </row>
    <row r="7268" spans="1:31" x14ac:dyDescent="0.3">
      <c r="A7268">
        <v>2457720</v>
      </c>
      <c r="B7268">
        <v>1</v>
      </c>
      <c r="C7268" t="s">
        <v>80</v>
      </c>
      <c r="D7268" t="s">
        <v>100</v>
      </c>
      <c r="E7268" t="s">
        <v>141</v>
      </c>
      <c r="F7268" t="s">
        <v>20835</v>
      </c>
      <c r="G7268" t="s">
        <v>6429</v>
      </c>
      <c r="H7268" t="s">
        <v>144</v>
      </c>
      <c r="I7268" t="s">
        <v>136</v>
      </c>
      <c r="J7268" t="s">
        <v>137</v>
      </c>
      <c r="K7268" t="s">
        <v>138</v>
      </c>
      <c r="L7268" t="s">
        <v>20836</v>
      </c>
      <c r="M7268" t="s">
        <v>20837</v>
      </c>
      <c r="N7268">
        <v>0.89111111099999996</v>
      </c>
      <c r="O7268">
        <v>0</v>
      </c>
      <c r="P7268">
        <v>19</v>
      </c>
      <c r="Q7268">
        <v>0</v>
      </c>
      <c r="R7268">
        <v>2</v>
      </c>
      <c r="S7268">
        <v>0</v>
      </c>
      <c r="T7268">
        <v>3</v>
      </c>
      <c r="U7268">
        <v>0</v>
      </c>
      <c r="V7268">
        <v>0</v>
      </c>
      <c r="W7268">
        <v>0</v>
      </c>
      <c r="X7268">
        <v>5.2716238450790698</v>
      </c>
      <c r="Y7268">
        <v>0</v>
      </c>
      <c r="Z7268">
        <v>0.16754084904617567</v>
      </c>
      <c r="AA7268">
        <v>0</v>
      </c>
      <c r="AB7268">
        <v>0.89467768681022264</v>
      </c>
      <c r="AC7268">
        <v>0</v>
      </c>
      <c r="AD7268">
        <v>0</v>
      </c>
      <c r="AE7268">
        <v>6.3338423809354678</v>
      </c>
    </row>
    <row r="7269" spans="1:31" x14ac:dyDescent="0.3">
      <c r="A7269">
        <v>2457674</v>
      </c>
      <c r="B7269">
        <v>1</v>
      </c>
      <c r="C7269" t="s">
        <v>80</v>
      </c>
      <c r="D7269" t="s">
        <v>110</v>
      </c>
      <c r="E7269" t="s">
        <v>173</v>
      </c>
      <c r="F7269" t="s">
        <v>20838</v>
      </c>
      <c r="G7269" t="s">
        <v>175</v>
      </c>
      <c r="H7269" t="s">
        <v>144</v>
      </c>
      <c r="I7269" t="s">
        <v>136</v>
      </c>
      <c r="J7269" t="s">
        <v>137</v>
      </c>
      <c r="K7269" t="s">
        <v>138</v>
      </c>
      <c r="L7269" t="s">
        <v>20839</v>
      </c>
      <c r="M7269" t="s">
        <v>20840</v>
      </c>
      <c r="N7269">
        <v>1.865555555</v>
      </c>
      <c r="O7269">
        <v>0</v>
      </c>
      <c r="P7269">
        <v>3</v>
      </c>
      <c r="Q7269">
        <v>0</v>
      </c>
      <c r="R7269">
        <v>0</v>
      </c>
      <c r="S7269">
        <v>0</v>
      </c>
      <c r="T7269">
        <v>0</v>
      </c>
      <c r="U7269">
        <v>0</v>
      </c>
      <c r="V7269">
        <v>0</v>
      </c>
      <c r="W7269">
        <v>0</v>
      </c>
      <c r="X7269">
        <v>2.0493805496229354</v>
      </c>
      <c r="Y7269">
        <v>0</v>
      </c>
      <c r="Z7269">
        <v>0</v>
      </c>
      <c r="AA7269">
        <v>0</v>
      </c>
      <c r="AB7269">
        <v>0</v>
      </c>
      <c r="AC7269">
        <v>0</v>
      </c>
      <c r="AD7269">
        <v>0</v>
      </c>
      <c r="AE7269">
        <v>2.0493805496229354</v>
      </c>
    </row>
    <row r="7270" spans="1:31" x14ac:dyDescent="0.3">
      <c r="A7270">
        <v>2457637</v>
      </c>
      <c r="B7270">
        <v>1</v>
      </c>
      <c r="C7270" t="s">
        <v>80</v>
      </c>
      <c r="D7270" t="s">
        <v>90</v>
      </c>
      <c r="E7270" t="s">
        <v>284</v>
      </c>
      <c r="F7270" t="s">
        <v>20841</v>
      </c>
      <c r="G7270" t="s">
        <v>381</v>
      </c>
      <c r="H7270" t="s">
        <v>331</v>
      </c>
      <c r="I7270" t="s">
        <v>136</v>
      </c>
      <c r="J7270" t="s">
        <v>137</v>
      </c>
      <c r="K7270" t="s">
        <v>138</v>
      </c>
      <c r="L7270" t="s">
        <v>20842</v>
      </c>
      <c r="M7270" t="s">
        <v>20843</v>
      </c>
      <c r="N7270">
        <v>0.06</v>
      </c>
      <c r="O7270">
        <v>0</v>
      </c>
      <c r="P7270">
        <v>17655</v>
      </c>
      <c r="Q7270">
        <v>0</v>
      </c>
      <c r="R7270">
        <v>0</v>
      </c>
      <c r="S7270">
        <v>2</v>
      </c>
      <c r="T7270">
        <v>1241</v>
      </c>
      <c r="U7270">
        <v>0</v>
      </c>
      <c r="V7270">
        <v>0</v>
      </c>
      <c r="W7270">
        <v>0</v>
      </c>
      <c r="X7270">
        <v>282.79452916276978</v>
      </c>
      <c r="Y7270">
        <v>0</v>
      </c>
      <c r="Z7270">
        <v>0</v>
      </c>
      <c r="AA7270">
        <v>44.142544646078342</v>
      </c>
      <c r="AB7270">
        <v>54.294647893417867</v>
      </c>
      <c r="AC7270">
        <v>0</v>
      </c>
      <c r="AD7270">
        <v>0</v>
      </c>
      <c r="AE7270">
        <v>381.23172170226599</v>
      </c>
    </row>
    <row r="7271" spans="1:31" x14ac:dyDescent="0.3">
      <c r="A7271">
        <v>2457783</v>
      </c>
      <c r="B7271">
        <v>1</v>
      </c>
      <c r="C7271" t="s">
        <v>80</v>
      </c>
      <c r="D7271" t="s">
        <v>96</v>
      </c>
      <c r="E7271" t="s">
        <v>141</v>
      </c>
      <c r="F7271" t="s">
        <v>20844</v>
      </c>
      <c r="G7271" t="s">
        <v>156</v>
      </c>
      <c r="H7271" t="s">
        <v>144</v>
      </c>
      <c r="I7271" t="s">
        <v>136</v>
      </c>
      <c r="J7271" t="s">
        <v>137</v>
      </c>
      <c r="K7271" t="s">
        <v>138</v>
      </c>
      <c r="L7271" t="s">
        <v>20845</v>
      </c>
      <c r="M7271" t="s">
        <v>20846</v>
      </c>
      <c r="N7271">
        <v>2.7733333330000001</v>
      </c>
      <c r="O7271">
        <v>0</v>
      </c>
      <c r="P7271">
        <v>48</v>
      </c>
      <c r="Q7271">
        <v>0</v>
      </c>
      <c r="R7271">
        <v>0</v>
      </c>
      <c r="S7271">
        <v>0</v>
      </c>
      <c r="T7271">
        <v>4</v>
      </c>
      <c r="U7271">
        <v>0</v>
      </c>
      <c r="V7271">
        <v>0</v>
      </c>
      <c r="W7271">
        <v>0</v>
      </c>
      <c r="X7271">
        <v>71.451929551317846</v>
      </c>
      <c r="Y7271">
        <v>0</v>
      </c>
      <c r="Z7271">
        <v>0</v>
      </c>
      <c r="AA7271">
        <v>0</v>
      </c>
      <c r="AB7271">
        <v>8.1479100379094618</v>
      </c>
      <c r="AC7271">
        <v>0</v>
      </c>
      <c r="AD7271">
        <v>0</v>
      </c>
      <c r="AE7271">
        <v>79.599839589227315</v>
      </c>
    </row>
    <row r="7272" spans="1:31" x14ac:dyDescent="0.3">
      <c r="A7272">
        <v>2457534</v>
      </c>
      <c r="B7272">
        <v>1</v>
      </c>
      <c r="C7272" t="s">
        <v>81</v>
      </c>
      <c r="D7272" t="s">
        <v>128</v>
      </c>
      <c r="E7272" t="s">
        <v>147</v>
      </c>
      <c r="F7272" t="s">
        <v>4562</v>
      </c>
      <c r="G7272" t="s">
        <v>226</v>
      </c>
      <c r="H7272" t="s">
        <v>135</v>
      </c>
      <c r="I7272" t="s">
        <v>136</v>
      </c>
      <c r="J7272" t="s">
        <v>137</v>
      </c>
      <c r="K7272" t="s">
        <v>162</v>
      </c>
      <c r="L7272" t="s">
        <v>20847</v>
      </c>
      <c r="M7272" t="s">
        <v>20848</v>
      </c>
      <c r="N7272">
        <v>7.5677777769999999</v>
      </c>
      <c r="O7272">
        <v>0</v>
      </c>
      <c r="P7272">
        <v>0</v>
      </c>
      <c r="Q7272">
        <v>0</v>
      </c>
      <c r="R7272">
        <v>0</v>
      </c>
      <c r="S7272">
        <v>4</v>
      </c>
      <c r="T7272">
        <v>0</v>
      </c>
      <c r="U7272">
        <v>1</v>
      </c>
      <c r="V7272">
        <v>0</v>
      </c>
      <c r="W7272">
        <v>0</v>
      </c>
      <c r="X7272">
        <v>0</v>
      </c>
      <c r="Y7272">
        <v>0</v>
      </c>
      <c r="Z7272">
        <v>0</v>
      </c>
      <c r="AA7272">
        <v>2025.8691109703693</v>
      </c>
      <c r="AB7272">
        <v>0</v>
      </c>
      <c r="AC7272">
        <v>637.65491833561168</v>
      </c>
      <c r="AD7272">
        <v>0</v>
      </c>
      <c r="AE7272">
        <v>2663.524029305981</v>
      </c>
    </row>
    <row r="7273" spans="1:31" x14ac:dyDescent="0.3">
      <c r="A7273">
        <v>2457514</v>
      </c>
      <c r="B7273">
        <v>1</v>
      </c>
      <c r="C7273" t="s">
        <v>81</v>
      </c>
      <c r="D7273" t="s">
        <v>113</v>
      </c>
      <c r="E7273" t="s">
        <v>284</v>
      </c>
      <c r="F7273" t="s">
        <v>20849</v>
      </c>
      <c r="G7273" t="s">
        <v>226</v>
      </c>
      <c r="H7273" t="s">
        <v>135</v>
      </c>
      <c r="I7273" t="s">
        <v>136</v>
      </c>
      <c r="J7273" t="s">
        <v>137</v>
      </c>
      <c r="K7273" t="s">
        <v>162</v>
      </c>
      <c r="L7273" t="s">
        <v>20850</v>
      </c>
      <c r="M7273" t="s">
        <v>20851</v>
      </c>
      <c r="N7273">
        <v>7.6452777770000004</v>
      </c>
      <c r="O7273">
        <v>0</v>
      </c>
      <c r="P7273">
        <v>11892</v>
      </c>
      <c r="Q7273">
        <v>3</v>
      </c>
      <c r="R7273">
        <v>172</v>
      </c>
      <c r="S7273">
        <v>18</v>
      </c>
      <c r="T7273">
        <v>1944</v>
      </c>
      <c r="U7273">
        <v>5</v>
      </c>
      <c r="V7273">
        <v>15</v>
      </c>
      <c r="W7273">
        <v>0</v>
      </c>
      <c r="X7273">
        <v>26875.182747950723</v>
      </c>
      <c r="Y7273">
        <v>161.15913302860341</v>
      </c>
      <c r="Z7273">
        <v>214.45328768841426</v>
      </c>
      <c r="AA7273">
        <v>3616.2005741413732</v>
      </c>
      <c r="AB7273">
        <v>13888.606172428072</v>
      </c>
      <c r="AC7273">
        <v>1603.3688026606847</v>
      </c>
      <c r="AD7273">
        <v>173.97982235777701</v>
      </c>
      <c r="AE7273">
        <v>46532.950540255646</v>
      </c>
    </row>
    <row r="7274" spans="1:31" x14ac:dyDescent="0.3">
      <c r="A7274">
        <v>2457800</v>
      </c>
      <c r="B7274">
        <v>1</v>
      </c>
      <c r="C7274" t="s">
        <v>80</v>
      </c>
      <c r="D7274" t="s">
        <v>96</v>
      </c>
      <c r="E7274" t="s">
        <v>173</v>
      </c>
      <c r="F7274" t="s">
        <v>20852</v>
      </c>
      <c r="G7274" t="s">
        <v>219</v>
      </c>
      <c r="H7274" t="s">
        <v>144</v>
      </c>
      <c r="I7274" t="s">
        <v>136</v>
      </c>
      <c r="J7274" t="s">
        <v>3</v>
      </c>
      <c r="K7274" t="s">
        <v>138</v>
      </c>
      <c r="L7274" t="s">
        <v>20853</v>
      </c>
      <c r="M7274" t="s">
        <v>20854</v>
      </c>
      <c r="N7274">
        <v>1.6675</v>
      </c>
      <c r="O7274">
        <v>0</v>
      </c>
      <c r="P7274">
        <v>1</v>
      </c>
      <c r="Q7274">
        <v>0</v>
      </c>
      <c r="R7274">
        <v>0</v>
      </c>
      <c r="S7274">
        <v>0</v>
      </c>
      <c r="T7274">
        <v>0</v>
      </c>
      <c r="U7274">
        <v>0</v>
      </c>
      <c r="V7274">
        <v>0</v>
      </c>
      <c r="W7274">
        <v>0</v>
      </c>
      <c r="X7274">
        <v>0.48603735246169749</v>
      </c>
      <c r="Y7274">
        <v>0</v>
      </c>
      <c r="Z7274">
        <v>0</v>
      </c>
      <c r="AA7274">
        <v>0</v>
      </c>
      <c r="AB7274">
        <v>0</v>
      </c>
      <c r="AC7274">
        <v>0</v>
      </c>
      <c r="AD7274">
        <v>0</v>
      </c>
      <c r="AE7274">
        <v>0.48603735246169749</v>
      </c>
    </row>
    <row r="7275" spans="1:31" x14ac:dyDescent="0.3">
      <c r="A7275">
        <v>2457700</v>
      </c>
      <c r="B7275">
        <v>1</v>
      </c>
      <c r="C7275" t="s">
        <v>81</v>
      </c>
      <c r="D7275" t="s">
        <v>128</v>
      </c>
      <c r="E7275" t="s">
        <v>141</v>
      </c>
      <c r="F7275" t="s">
        <v>20855</v>
      </c>
      <c r="G7275" t="s">
        <v>156</v>
      </c>
      <c r="H7275" t="s">
        <v>144</v>
      </c>
      <c r="I7275" t="s">
        <v>136</v>
      </c>
      <c r="J7275" t="s">
        <v>137</v>
      </c>
      <c r="K7275" t="s">
        <v>138</v>
      </c>
      <c r="L7275" t="s">
        <v>20856</v>
      </c>
      <c r="M7275" t="s">
        <v>20857</v>
      </c>
      <c r="N7275">
        <v>4.6091666660000001</v>
      </c>
      <c r="O7275">
        <v>0</v>
      </c>
      <c r="P7275">
        <v>93</v>
      </c>
      <c r="Q7275">
        <v>0</v>
      </c>
      <c r="R7275">
        <v>0</v>
      </c>
      <c r="S7275">
        <v>0</v>
      </c>
      <c r="T7275">
        <v>27</v>
      </c>
      <c r="U7275">
        <v>0</v>
      </c>
      <c r="V7275">
        <v>0</v>
      </c>
      <c r="W7275">
        <v>0</v>
      </c>
      <c r="X7275">
        <v>59.9745257837643</v>
      </c>
      <c r="Y7275">
        <v>0</v>
      </c>
      <c r="Z7275">
        <v>0</v>
      </c>
      <c r="AA7275">
        <v>0</v>
      </c>
      <c r="AB7275">
        <v>26.438735741556144</v>
      </c>
      <c r="AC7275">
        <v>0</v>
      </c>
      <c r="AD7275">
        <v>0</v>
      </c>
      <c r="AE7275">
        <v>86.413261525320451</v>
      </c>
    </row>
    <row r="7276" spans="1:31" x14ac:dyDescent="0.3">
      <c r="A7276">
        <v>2457657</v>
      </c>
      <c r="B7276">
        <v>1</v>
      </c>
      <c r="C7276" t="s">
        <v>80</v>
      </c>
      <c r="D7276" t="s">
        <v>99</v>
      </c>
      <c r="E7276" t="s">
        <v>141</v>
      </c>
      <c r="F7276" t="s">
        <v>20858</v>
      </c>
      <c r="G7276" t="s">
        <v>143</v>
      </c>
      <c r="H7276" t="s">
        <v>144</v>
      </c>
      <c r="I7276" t="s">
        <v>136</v>
      </c>
      <c r="J7276" t="s">
        <v>137</v>
      </c>
      <c r="K7276" t="s">
        <v>138</v>
      </c>
      <c r="L7276" t="s">
        <v>20859</v>
      </c>
      <c r="M7276" t="s">
        <v>20860</v>
      </c>
      <c r="N7276">
        <v>0.84083333299999996</v>
      </c>
      <c r="O7276">
        <v>0</v>
      </c>
      <c r="P7276">
        <v>8</v>
      </c>
      <c r="Q7276">
        <v>0</v>
      </c>
      <c r="R7276">
        <v>0</v>
      </c>
      <c r="S7276">
        <v>0</v>
      </c>
      <c r="T7276">
        <v>0</v>
      </c>
      <c r="U7276">
        <v>0</v>
      </c>
      <c r="V7276">
        <v>0</v>
      </c>
      <c r="W7276">
        <v>0</v>
      </c>
      <c r="X7276">
        <v>1.3500997913326414</v>
      </c>
      <c r="Y7276">
        <v>0</v>
      </c>
      <c r="Z7276">
        <v>0</v>
      </c>
      <c r="AA7276">
        <v>0</v>
      </c>
      <c r="AB7276">
        <v>0</v>
      </c>
      <c r="AC7276">
        <v>0</v>
      </c>
      <c r="AD7276">
        <v>0</v>
      </c>
      <c r="AE7276">
        <v>1.3500997913326414</v>
      </c>
    </row>
    <row r="7277" spans="1:31" x14ac:dyDescent="0.3">
      <c r="A7277">
        <v>2457600</v>
      </c>
      <c r="B7277">
        <v>1</v>
      </c>
      <c r="C7277" t="s">
        <v>80</v>
      </c>
      <c r="D7277" t="s">
        <v>96</v>
      </c>
      <c r="E7277" t="s">
        <v>147</v>
      </c>
      <c r="F7277" t="s">
        <v>20861</v>
      </c>
      <c r="G7277" t="s">
        <v>2861</v>
      </c>
      <c r="H7277" t="s">
        <v>135</v>
      </c>
      <c r="I7277" t="s">
        <v>136</v>
      </c>
      <c r="J7277" t="s">
        <v>137</v>
      </c>
      <c r="K7277" t="s">
        <v>138</v>
      </c>
      <c r="L7277" t="s">
        <v>20862</v>
      </c>
      <c r="M7277" t="s">
        <v>20863</v>
      </c>
      <c r="N7277">
        <v>3.9511111109999999</v>
      </c>
      <c r="O7277">
        <v>0</v>
      </c>
      <c r="P7277">
        <v>71</v>
      </c>
      <c r="Q7277">
        <v>0</v>
      </c>
      <c r="R7277">
        <v>0</v>
      </c>
      <c r="S7277">
        <v>0</v>
      </c>
      <c r="T7277">
        <v>3</v>
      </c>
      <c r="U7277">
        <v>0</v>
      </c>
      <c r="V7277">
        <v>0</v>
      </c>
      <c r="W7277">
        <v>0</v>
      </c>
      <c r="X7277">
        <v>34.50696967121754</v>
      </c>
      <c r="Y7277">
        <v>0</v>
      </c>
      <c r="Z7277">
        <v>0</v>
      </c>
      <c r="AA7277">
        <v>0</v>
      </c>
      <c r="AB7277">
        <v>10.914440802817863</v>
      </c>
      <c r="AC7277">
        <v>0</v>
      </c>
      <c r="AD7277">
        <v>0</v>
      </c>
      <c r="AE7277">
        <v>45.421410474035405</v>
      </c>
    </row>
    <row r="7278" spans="1:31" x14ac:dyDescent="0.3">
      <c r="A7278">
        <v>2457500</v>
      </c>
      <c r="B7278">
        <v>1</v>
      </c>
      <c r="C7278" t="s">
        <v>80</v>
      </c>
      <c r="D7278" t="s">
        <v>100</v>
      </c>
      <c r="E7278" t="s">
        <v>159</v>
      </c>
      <c r="F7278" t="s">
        <v>20415</v>
      </c>
      <c r="G7278" t="s">
        <v>161</v>
      </c>
      <c r="H7278" t="s">
        <v>144</v>
      </c>
      <c r="I7278" t="s">
        <v>136</v>
      </c>
      <c r="J7278" t="s">
        <v>137</v>
      </c>
      <c r="K7278" t="s">
        <v>162</v>
      </c>
      <c r="L7278" t="s">
        <v>20864</v>
      </c>
      <c r="M7278" t="s">
        <v>20865</v>
      </c>
      <c r="N7278">
        <v>8.3038888879999995</v>
      </c>
      <c r="O7278">
        <v>0</v>
      </c>
      <c r="P7278">
        <v>69</v>
      </c>
      <c r="Q7278">
        <v>0</v>
      </c>
      <c r="R7278">
        <v>14</v>
      </c>
      <c r="S7278">
        <v>0</v>
      </c>
      <c r="T7278">
        <v>27</v>
      </c>
      <c r="U7278">
        <v>0</v>
      </c>
      <c r="V7278">
        <v>0</v>
      </c>
      <c r="W7278">
        <v>0</v>
      </c>
      <c r="X7278">
        <v>145.60674385308829</v>
      </c>
      <c r="Y7278">
        <v>0</v>
      </c>
      <c r="Z7278">
        <v>43.491165504932056</v>
      </c>
      <c r="AA7278">
        <v>0</v>
      </c>
      <c r="AB7278">
        <v>126.39027414218489</v>
      </c>
      <c r="AC7278">
        <v>0</v>
      </c>
      <c r="AD7278">
        <v>0</v>
      </c>
      <c r="AE7278">
        <v>315.4881835002052</v>
      </c>
    </row>
    <row r="7279" spans="1:31" x14ac:dyDescent="0.3">
      <c r="A7279">
        <v>2457792</v>
      </c>
      <c r="B7279">
        <v>1</v>
      </c>
      <c r="C7279" t="s">
        <v>80</v>
      </c>
      <c r="D7279" t="s">
        <v>111</v>
      </c>
      <c r="E7279" t="s">
        <v>173</v>
      </c>
      <c r="F7279" t="s">
        <v>20866</v>
      </c>
      <c r="G7279" t="s">
        <v>175</v>
      </c>
      <c r="H7279" t="s">
        <v>144</v>
      </c>
      <c r="I7279" t="s">
        <v>136</v>
      </c>
      <c r="J7279" t="s">
        <v>137</v>
      </c>
      <c r="K7279" t="s">
        <v>138</v>
      </c>
      <c r="L7279" t="s">
        <v>20867</v>
      </c>
      <c r="M7279" t="s">
        <v>20868</v>
      </c>
      <c r="N7279">
        <v>1.2875000000000001</v>
      </c>
      <c r="O7279">
        <v>0</v>
      </c>
      <c r="P7279">
        <v>10</v>
      </c>
      <c r="Q7279">
        <v>0</v>
      </c>
      <c r="R7279">
        <v>0</v>
      </c>
      <c r="S7279">
        <v>0</v>
      </c>
      <c r="T7279">
        <v>0</v>
      </c>
      <c r="U7279">
        <v>0</v>
      </c>
      <c r="V7279">
        <v>0</v>
      </c>
      <c r="W7279">
        <v>0</v>
      </c>
      <c r="X7279">
        <v>2.7411444780548688</v>
      </c>
      <c r="Y7279">
        <v>0</v>
      </c>
      <c r="Z7279">
        <v>0</v>
      </c>
      <c r="AA7279">
        <v>0</v>
      </c>
      <c r="AB7279">
        <v>0</v>
      </c>
      <c r="AC7279">
        <v>0</v>
      </c>
      <c r="AD7279">
        <v>0</v>
      </c>
      <c r="AE7279">
        <v>2.7411444780548688</v>
      </c>
    </row>
    <row r="7280" spans="1:31" x14ac:dyDescent="0.3">
      <c r="A7280">
        <v>2457686</v>
      </c>
      <c r="B7280">
        <v>1</v>
      </c>
      <c r="C7280" t="s">
        <v>80</v>
      </c>
      <c r="D7280" t="s">
        <v>98</v>
      </c>
      <c r="E7280" t="s">
        <v>173</v>
      </c>
      <c r="F7280" t="s">
        <v>20869</v>
      </c>
      <c r="G7280" t="s">
        <v>175</v>
      </c>
      <c r="H7280" t="s">
        <v>144</v>
      </c>
      <c r="I7280" t="s">
        <v>136</v>
      </c>
      <c r="J7280" t="s">
        <v>137</v>
      </c>
      <c r="K7280" t="s">
        <v>138</v>
      </c>
      <c r="L7280" t="s">
        <v>20870</v>
      </c>
      <c r="M7280" t="s">
        <v>20871</v>
      </c>
      <c r="N7280">
        <v>1.783055555</v>
      </c>
      <c r="O7280">
        <v>0</v>
      </c>
      <c r="P7280">
        <v>1</v>
      </c>
      <c r="Q7280">
        <v>0</v>
      </c>
      <c r="R7280">
        <v>0</v>
      </c>
      <c r="S7280">
        <v>0</v>
      </c>
      <c r="T7280">
        <v>0</v>
      </c>
      <c r="U7280">
        <v>0</v>
      </c>
      <c r="V7280">
        <v>0</v>
      </c>
      <c r="W7280">
        <v>0</v>
      </c>
      <c r="X7280">
        <v>0.58522506327414159</v>
      </c>
      <c r="Y7280">
        <v>0</v>
      </c>
      <c r="Z7280">
        <v>0</v>
      </c>
      <c r="AA7280">
        <v>0</v>
      </c>
      <c r="AB7280">
        <v>0</v>
      </c>
      <c r="AC7280">
        <v>0</v>
      </c>
      <c r="AD7280">
        <v>0</v>
      </c>
      <c r="AE7280">
        <v>0.58522506327414159</v>
      </c>
    </row>
    <row r="7281" spans="1:31" x14ac:dyDescent="0.3">
      <c r="A7281">
        <v>2457640</v>
      </c>
      <c r="B7281">
        <v>1</v>
      </c>
      <c r="C7281" t="s">
        <v>80</v>
      </c>
      <c r="D7281" t="s">
        <v>99</v>
      </c>
      <c r="E7281" t="s">
        <v>173</v>
      </c>
      <c r="F7281" t="s">
        <v>20872</v>
      </c>
      <c r="G7281" t="s">
        <v>175</v>
      </c>
      <c r="H7281" t="s">
        <v>144</v>
      </c>
      <c r="I7281" t="s">
        <v>136</v>
      </c>
      <c r="J7281" t="s">
        <v>137</v>
      </c>
      <c r="K7281" t="s">
        <v>138</v>
      </c>
      <c r="L7281" t="s">
        <v>20873</v>
      </c>
      <c r="M7281" t="s">
        <v>20874</v>
      </c>
      <c r="N7281">
        <v>1.115555555</v>
      </c>
      <c r="O7281">
        <v>0</v>
      </c>
      <c r="P7281">
        <v>8</v>
      </c>
      <c r="Q7281">
        <v>0</v>
      </c>
      <c r="R7281">
        <v>0</v>
      </c>
      <c r="S7281">
        <v>0</v>
      </c>
      <c r="T7281">
        <v>3</v>
      </c>
      <c r="U7281">
        <v>0</v>
      </c>
      <c r="V7281">
        <v>0</v>
      </c>
      <c r="W7281">
        <v>0</v>
      </c>
      <c r="X7281">
        <v>0.64063674500028234</v>
      </c>
      <c r="Y7281">
        <v>0</v>
      </c>
      <c r="Z7281">
        <v>0</v>
      </c>
      <c r="AA7281">
        <v>0</v>
      </c>
      <c r="AB7281">
        <v>6.8047658982478643</v>
      </c>
      <c r="AC7281">
        <v>0</v>
      </c>
      <c r="AD7281">
        <v>0</v>
      </c>
      <c r="AE7281">
        <v>7.4454026432481468</v>
      </c>
    </row>
    <row r="7282" spans="1:31" x14ac:dyDescent="0.3">
      <c r="A7282">
        <v>2457391</v>
      </c>
      <c r="B7282">
        <v>1</v>
      </c>
      <c r="C7282" t="s">
        <v>80</v>
      </c>
      <c r="D7282" t="s">
        <v>105</v>
      </c>
      <c r="E7282" t="s">
        <v>141</v>
      </c>
      <c r="F7282" t="s">
        <v>20134</v>
      </c>
      <c r="G7282" t="s">
        <v>156</v>
      </c>
      <c r="H7282" t="s">
        <v>144</v>
      </c>
      <c r="I7282" t="s">
        <v>136</v>
      </c>
      <c r="J7282" t="s">
        <v>137</v>
      </c>
      <c r="K7282" t="s">
        <v>138</v>
      </c>
      <c r="L7282" t="s">
        <v>20875</v>
      </c>
      <c r="M7282" t="s">
        <v>20876</v>
      </c>
      <c r="N7282">
        <v>0.71222222199999996</v>
      </c>
      <c r="O7282">
        <v>0</v>
      </c>
      <c r="P7282">
        <v>7</v>
      </c>
      <c r="Q7282">
        <v>0</v>
      </c>
      <c r="R7282">
        <v>0</v>
      </c>
      <c r="S7282">
        <v>0</v>
      </c>
      <c r="T7282">
        <v>0</v>
      </c>
      <c r="U7282">
        <v>0</v>
      </c>
      <c r="V7282">
        <v>0</v>
      </c>
      <c r="W7282">
        <v>0</v>
      </c>
      <c r="X7282">
        <v>1.1164515192280817</v>
      </c>
      <c r="Y7282">
        <v>0</v>
      </c>
      <c r="Z7282">
        <v>0</v>
      </c>
      <c r="AA7282">
        <v>0</v>
      </c>
      <c r="AB7282">
        <v>0</v>
      </c>
      <c r="AC7282">
        <v>0</v>
      </c>
      <c r="AD7282">
        <v>0</v>
      </c>
      <c r="AE7282">
        <v>1.1164515192280817</v>
      </c>
    </row>
    <row r="7283" spans="1:31" x14ac:dyDescent="0.3">
      <c r="A7283">
        <v>2457583</v>
      </c>
      <c r="B7283">
        <v>1</v>
      </c>
      <c r="C7283" t="s">
        <v>80</v>
      </c>
      <c r="D7283" t="s">
        <v>87</v>
      </c>
      <c r="E7283" t="s">
        <v>173</v>
      </c>
      <c r="F7283" t="s">
        <v>20748</v>
      </c>
      <c r="G7283" t="s">
        <v>461</v>
      </c>
      <c r="H7283" t="s">
        <v>144</v>
      </c>
      <c r="I7283" t="s">
        <v>136</v>
      </c>
      <c r="J7283" t="s">
        <v>137</v>
      </c>
      <c r="K7283" t="s">
        <v>138</v>
      </c>
      <c r="L7283" t="s">
        <v>20877</v>
      </c>
      <c r="M7283" t="s">
        <v>20878</v>
      </c>
      <c r="N7283">
        <v>1.929444444</v>
      </c>
      <c r="O7283">
        <v>0</v>
      </c>
      <c r="P7283">
        <v>11</v>
      </c>
      <c r="Q7283">
        <v>0</v>
      </c>
      <c r="R7283">
        <v>0</v>
      </c>
      <c r="S7283">
        <v>0</v>
      </c>
      <c r="T7283">
        <v>0</v>
      </c>
      <c r="U7283">
        <v>0</v>
      </c>
      <c r="V7283">
        <v>0</v>
      </c>
      <c r="W7283">
        <v>0</v>
      </c>
      <c r="X7283">
        <v>5.7631968631754065</v>
      </c>
      <c r="Y7283">
        <v>0</v>
      </c>
      <c r="Z7283">
        <v>0</v>
      </c>
      <c r="AA7283">
        <v>0</v>
      </c>
      <c r="AB7283">
        <v>0</v>
      </c>
      <c r="AC7283">
        <v>0</v>
      </c>
      <c r="AD7283">
        <v>0</v>
      </c>
      <c r="AE7283">
        <v>5.7631968631754065</v>
      </c>
    </row>
    <row r="7284" spans="1:31" x14ac:dyDescent="0.3">
      <c r="A7284">
        <v>2457895</v>
      </c>
      <c r="B7284">
        <v>1</v>
      </c>
      <c r="C7284" t="s">
        <v>81</v>
      </c>
      <c r="D7284" t="s">
        <v>120</v>
      </c>
      <c r="E7284" t="s">
        <v>141</v>
      </c>
      <c r="F7284" t="s">
        <v>20879</v>
      </c>
      <c r="G7284" t="s">
        <v>156</v>
      </c>
      <c r="H7284" t="s">
        <v>144</v>
      </c>
      <c r="I7284" t="s">
        <v>136</v>
      </c>
      <c r="J7284" t="s">
        <v>137</v>
      </c>
      <c r="K7284" t="s">
        <v>138</v>
      </c>
      <c r="L7284" t="s">
        <v>20880</v>
      </c>
      <c r="M7284" t="s">
        <v>20881</v>
      </c>
      <c r="N7284">
        <v>0.66361111100000003</v>
      </c>
      <c r="O7284">
        <v>0</v>
      </c>
      <c r="P7284">
        <v>1</v>
      </c>
      <c r="Q7284">
        <v>0</v>
      </c>
      <c r="R7284">
        <v>1</v>
      </c>
      <c r="S7284">
        <v>0</v>
      </c>
      <c r="T7284">
        <v>0</v>
      </c>
      <c r="U7284">
        <v>0</v>
      </c>
      <c r="V7284">
        <v>0</v>
      </c>
      <c r="W7284">
        <v>0</v>
      </c>
      <c r="X7284">
        <v>0.10422389849499136</v>
      </c>
      <c r="Y7284">
        <v>0</v>
      </c>
      <c r="Z7284">
        <v>0.13528297058866634</v>
      </c>
      <c r="AA7284">
        <v>0</v>
      </c>
      <c r="AB7284">
        <v>0</v>
      </c>
      <c r="AC7284">
        <v>0</v>
      </c>
      <c r="AD7284">
        <v>0</v>
      </c>
      <c r="AE7284">
        <v>0.2395068690836577</v>
      </c>
    </row>
    <row r="7285" spans="1:31" x14ac:dyDescent="0.3">
      <c r="A7285">
        <v>2457540</v>
      </c>
      <c r="B7285">
        <v>1</v>
      </c>
      <c r="C7285" t="s">
        <v>80</v>
      </c>
      <c r="D7285" t="s">
        <v>106</v>
      </c>
      <c r="E7285" t="s">
        <v>169</v>
      </c>
      <c r="F7285" t="s">
        <v>1731</v>
      </c>
      <c r="G7285" t="s">
        <v>226</v>
      </c>
      <c r="H7285" t="s">
        <v>135</v>
      </c>
      <c r="I7285" t="s">
        <v>136</v>
      </c>
      <c r="J7285" t="s">
        <v>137</v>
      </c>
      <c r="K7285" t="s">
        <v>162</v>
      </c>
      <c r="L7285" t="s">
        <v>20882</v>
      </c>
      <c r="M7285" t="s">
        <v>20883</v>
      </c>
      <c r="N7285">
        <v>2.4961111109999998</v>
      </c>
      <c r="O7285">
        <v>0</v>
      </c>
      <c r="P7285">
        <v>5709</v>
      </c>
      <c r="Q7285">
        <v>0</v>
      </c>
      <c r="R7285">
        <v>19</v>
      </c>
      <c r="S7285">
        <v>2</v>
      </c>
      <c r="T7285">
        <v>847</v>
      </c>
      <c r="U7285">
        <v>0</v>
      </c>
      <c r="V7285">
        <v>6</v>
      </c>
      <c r="W7285">
        <v>0</v>
      </c>
      <c r="X7285">
        <v>3071.2654434266469</v>
      </c>
      <c r="Y7285">
        <v>0</v>
      </c>
      <c r="Z7285">
        <v>7.6668311052080389</v>
      </c>
      <c r="AA7285">
        <v>20.219226576903225</v>
      </c>
      <c r="AB7285">
        <v>1463.5012807700525</v>
      </c>
      <c r="AC7285">
        <v>0</v>
      </c>
      <c r="AD7285">
        <v>48.73446123274055</v>
      </c>
      <c r="AE7285">
        <v>4611.3872431115515</v>
      </c>
    </row>
    <row r="7286" spans="1:31" x14ac:dyDescent="0.3">
      <c r="A7286">
        <v>2457872</v>
      </c>
      <c r="B7286">
        <v>1</v>
      </c>
      <c r="C7286" t="s">
        <v>81</v>
      </c>
      <c r="D7286" t="s">
        <v>127</v>
      </c>
      <c r="E7286" t="s">
        <v>132</v>
      </c>
      <c r="F7286" t="s">
        <v>20884</v>
      </c>
      <c r="G7286" t="s">
        <v>149</v>
      </c>
      <c r="H7286" t="s">
        <v>135</v>
      </c>
      <c r="I7286" t="s">
        <v>136</v>
      </c>
      <c r="J7286" t="s">
        <v>137</v>
      </c>
      <c r="K7286" t="s">
        <v>138</v>
      </c>
      <c r="L7286" t="s">
        <v>20885</v>
      </c>
      <c r="M7286" t="s">
        <v>20886</v>
      </c>
      <c r="N7286">
        <v>3.3319444439999999</v>
      </c>
      <c r="O7286">
        <v>0</v>
      </c>
      <c r="P7286">
        <v>0</v>
      </c>
      <c r="Q7286">
        <v>5</v>
      </c>
      <c r="R7286">
        <v>9</v>
      </c>
      <c r="S7286">
        <v>1</v>
      </c>
      <c r="T7286">
        <v>2</v>
      </c>
      <c r="U7286">
        <v>0</v>
      </c>
      <c r="V7286">
        <v>0</v>
      </c>
      <c r="W7286">
        <v>0</v>
      </c>
      <c r="X7286">
        <v>0</v>
      </c>
      <c r="Y7286">
        <v>19.212444053109497</v>
      </c>
      <c r="Z7286">
        <v>14.198371879163828</v>
      </c>
      <c r="AA7286">
        <v>4.0584016042214452</v>
      </c>
      <c r="AB7286">
        <v>7.1813654249898216</v>
      </c>
      <c r="AC7286">
        <v>0</v>
      </c>
      <c r="AD7286">
        <v>0</v>
      </c>
      <c r="AE7286">
        <v>44.650582961484588</v>
      </c>
    </row>
    <row r="7287" spans="1:31" x14ac:dyDescent="0.3">
      <c r="A7287">
        <v>2457517</v>
      </c>
      <c r="B7287">
        <v>1</v>
      </c>
      <c r="C7287" t="s">
        <v>81</v>
      </c>
      <c r="D7287" t="s">
        <v>113</v>
      </c>
      <c r="E7287" t="s">
        <v>284</v>
      </c>
      <c r="F7287" t="s">
        <v>20887</v>
      </c>
      <c r="G7287" t="s">
        <v>226</v>
      </c>
      <c r="H7287" t="s">
        <v>135</v>
      </c>
      <c r="I7287" t="s">
        <v>136</v>
      </c>
      <c r="J7287" t="s">
        <v>137</v>
      </c>
      <c r="K7287" t="s">
        <v>162</v>
      </c>
      <c r="L7287" t="s">
        <v>20888</v>
      </c>
      <c r="M7287" t="s">
        <v>20889</v>
      </c>
      <c r="N7287">
        <v>3.761111111</v>
      </c>
      <c r="O7287">
        <v>0</v>
      </c>
      <c r="P7287">
        <v>11563</v>
      </c>
      <c r="Q7287">
        <v>3</v>
      </c>
      <c r="R7287">
        <v>60</v>
      </c>
      <c r="S7287">
        <v>9</v>
      </c>
      <c r="T7287">
        <v>1935</v>
      </c>
      <c r="U7287">
        <v>1</v>
      </c>
      <c r="V7287">
        <v>6</v>
      </c>
      <c r="W7287">
        <v>0</v>
      </c>
      <c r="X7287">
        <v>11785.460238729438</v>
      </c>
      <c r="Y7287">
        <v>1.2055657103544755</v>
      </c>
      <c r="Z7287">
        <v>38.831278349075617</v>
      </c>
      <c r="AA7287">
        <v>1420.6530937561606</v>
      </c>
      <c r="AB7287">
        <v>5567.1080528686916</v>
      </c>
      <c r="AC7287">
        <v>482.76469901787095</v>
      </c>
      <c r="AD7287">
        <v>30.789977759599701</v>
      </c>
      <c r="AE7287">
        <v>19326.812906191193</v>
      </c>
    </row>
    <row r="7288" spans="1:31" x14ac:dyDescent="0.3">
      <c r="A7288">
        <v>2457852</v>
      </c>
      <c r="B7288">
        <v>1</v>
      </c>
      <c r="C7288" t="s">
        <v>80</v>
      </c>
      <c r="D7288" t="s">
        <v>96</v>
      </c>
      <c r="E7288" t="s">
        <v>141</v>
      </c>
      <c r="F7288" t="s">
        <v>18134</v>
      </c>
      <c r="G7288" t="s">
        <v>143</v>
      </c>
      <c r="H7288" t="s">
        <v>144</v>
      </c>
      <c r="I7288" t="s">
        <v>136</v>
      </c>
      <c r="J7288" t="s">
        <v>137</v>
      </c>
      <c r="K7288" t="s">
        <v>138</v>
      </c>
      <c r="L7288" t="s">
        <v>20890</v>
      </c>
      <c r="M7288" t="s">
        <v>20891</v>
      </c>
      <c r="N7288">
        <v>0.39138888799999999</v>
      </c>
      <c r="O7288">
        <v>0</v>
      </c>
      <c r="P7288">
        <v>21</v>
      </c>
      <c r="Q7288">
        <v>0</v>
      </c>
      <c r="R7288">
        <v>0</v>
      </c>
      <c r="S7288">
        <v>0</v>
      </c>
      <c r="T7288">
        <v>3</v>
      </c>
      <c r="U7288">
        <v>0</v>
      </c>
      <c r="V7288">
        <v>0</v>
      </c>
      <c r="W7288">
        <v>0</v>
      </c>
      <c r="X7288">
        <v>6.2992099098875256</v>
      </c>
      <c r="Y7288">
        <v>0</v>
      </c>
      <c r="Z7288">
        <v>0</v>
      </c>
      <c r="AA7288">
        <v>0</v>
      </c>
      <c r="AB7288">
        <v>0.89316022460459377</v>
      </c>
      <c r="AC7288">
        <v>0</v>
      </c>
      <c r="AD7288">
        <v>0</v>
      </c>
      <c r="AE7288">
        <v>7.1923701344921191</v>
      </c>
    </row>
    <row r="7289" spans="1:31" x14ac:dyDescent="0.3">
      <c r="A7289">
        <v>2457560</v>
      </c>
      <c r="B7289">
        <v>1</v>
      </c>
      <c r="C7289" t="s">
        <v>80</v>
      </c>
      <c r="D7289" t="s">
        <v>96</v>
      </c>
      <c r="E7289" t="s">
        <v>141</v>
      </c>
      <c r="F7289" t="s">
        <v>20892</v>
      </c>
      <c r="G7289" t="s">
        <v>143</v>
      </c>
      <c r="H7289" t="s">
        <v>144</v>
      </c>
      <c r="I7289" t="s">
        <v>136</v>
      </c>
      <c r="J7289" t="s">
        <v>137</v>
      </c>
      <c r="K7289" t="s">
        <v>138</v>
      </c>
      <c r="L7289" t="s">
        <v>20893</v>
      </c>
      <c r="M7289" t="s">
        <v>20894</v>
      </c>
      <c r="N7289">
        <v>0.62027777699999997</v>
      </c>
      <c r="O7289">
        <v>0</v>
      </c>
      <c r="P7289">
        <v>22</v>
      </c>
      <c r="Q7289">
        <v>0</v>
      </c>
      <c r="R7289">
        <v>0</v>
      </c>
      <c r="S7289">
        <v>0</v>
      </c>
      <c r="T7289">
        <v>18</v>
      </c>
      <c r="U7289">
        <v>0</v>
      </c>
      <c r="V7289">
        <v>0</v>
      </c>
      <c r="W7289">
        <v>0</v>
      </c>
      <c r="X7289">
        <v>7.9947765117658385</v>
      </c>
      <c r="Y7289">
        <v>0</v>
      </c>
      <c r="Z7289">
        <v>0</v>
      </c>
      <c r="AA7289">
        <v>0</v>
      </c>
      <c r="AB7289">
        <v>7.1024908656701973</v>
      </c>
      <c r="AC7289">
        <v>0</v>
      </c>
      <c r="AD7289">
        <v>0</v>
      </c>
      <c r="AE7289">
        <v>15.097267377436037</v>
      </c>
    </row>
    <row r="7290" spans="1:31" x14ac:dyDescent="0.3">
      <c r="A7290">
        <v>2457689</v>
      </c>
      <c r="B7290">
        <v>1</v>
      </c>
      <c r="C7290" t="s">
        <v>80</v>
      </c>
      <c r="D7290" t="s">
        <v>103</v>
      </c>
      <c r="E7290" t="s">
        <v>284</v>
      </c>
      <c r="F7290" t="s">
        <v>10421</v>
      </c>
      <c r="G7290" t="s">
        <v>149</v>
      </c>
      <c r="H7290" t="s">
        <v>135</v>
      </c>
      <c r="I7290" t="s">
        <v>660</v>
      </c>
      <c r="J7290" t="s">
        <v>137</v>
      </c>
      <c r="K7290" t="s">
        <v>138</v>
      </c>
      <c r="L7290" t="s">
        <v>20895</v>
      </c>
      <c r="M7290" t="s">
        <v>20896</v>
      </c>
      <c r="N7290">
        <v>0.05</v>
      </c>
      <c r="O7290">
        <v>1</v>
      </c>
      <c r="P7290">
        <v>272</v>
      </c>
      <c r="Q7290">
        <v>4</v>
      </c>
      <c r="R7290">
        <v>51</v>
      </c>
      <c r="S7290">
        <v>42</v>
      </c>
      <c r="T7290">
        <v>81</v>
      </c>
      <c r="U7290">
        <v>27</v>
      </c>
      <c r="V7290">
        <v>0</v>
      </c>
      <c r="W7290">
        <v>6.5785108909632045E-2</v>
      </c>
      <c r="X7290">
        <v>3.6703490536048258</v>
      </c>
      <c r="Y7290">
        <v>1.1698049057957012</v>
      </c>
      <c r="Z7290">
        <v>1.4094890415427039</v>
      </c>
      <c r="AA7290">
        <v>30.789774683969785</v>
      </c>
      <c r="AB7290">
        <v>5.7210089417560255</v>
      </c>
      <c r="AC7290">
        <v>235.47541624360883</v>
      </c>
      <c r="AD7290">
        <v>0</v>
      </c>
      <c r="AE7290">
        <v>278.30162797918751</v>
      </c>
    </row>
    <row r="7291" spans="1:31" x14ac:dyDescent="0.3">
      <c r="A7291">
        <v>2457497</v>
      </c>
      <c r="B7291">
        <v>1</v>
      </c>
      <c r="C7291" t="s">
        <v>80</v>
      </c>
      <c r="D7291" t="s">
        <v>100</v>
      </c>
      <c r="E7291" t="s">
        <v>147</v>
      </c>
      <c r="F7291" t="s">
        <v>20897</v>
      </c>
      <c r="G7291" t="s">
        <v>134</v>
      </c>
      <c r="H7291" t="s">
        <v>135</v>
      </c>
      <c r="I7291" t="s">
        <v>136</v>
      </c>
      <c r="J7291" t="s">
        <v>137</v>
      </c>
      <c r="K7291" t="s">
        <v>138</v>
      </c>
      <c r="L7291" t="s">
        <v>20898</v>
      </c>
      <c r="M7291" t="s">
        <v>20899</v>
      </c>
      <c r="N7291">
        <v>0.89111111099999996</v>
      </c>
      <c r="O7291">
        <v>0</v>
      </c>
      <c r="P7291">
        <v>64</v>
      </c>
      <c r="Q7291">
        <v>0</v>
      </c>
      <c r="R7291">
        <v>12</v>
      </c>
      <c r="S7291">
        <v>0</v>
      </c>
      <c r="T7291">
        <v>25</v>
      </c>
      <c r="U7291">
        <v>0</v>
      </c>
      <c r="V7291">
        <v>1</v>
      </c>
      <c r="W7291">
        <v>0</v>
      </c>
      <c r="X7291">
        <v>14.286288735177552</v>
      </c>
      <c r="Y7291">
        <v>0</v>
      </c>
      <c r="Z7291">
        <v>3.6260460262521299</v>
      </c>
      <c r="AA7291">
        <v>0</v>
      </c>
      <c r="AB7291">
        <v>12.847515724331236</v>
      </c>
      <c r="AC7291">
        <v>0</v>
      </c>
      <c r="AD7291">
        <v>2.1313828446370486</v>
      </c>
      <c r="AE7291">
        <v>32.891233330397966</v>
      </c>
    </row>
    <row r="7292" spans="1:31" x14ac:dyDescent="0.3">
      <c r="A7292">
        <v>2457543</v>
      </c>
      <c r="B7292">
        <v>1</v>
      </c>
      <c r="C7292" t="s">
        <v>81</v>
      </c>
      <c r="D7292" t="s">
        <v>112</v>
      </c>
      <c r="E7292" t="s">
        <v>169</v>
      </c>
      <c r="F7292" t="s">
        <v>20900</v>
      </c>
      <c r="G7292" t="s">
        <v>149</v>
      </c>
      <c r="H7292" t="s">
        <v>135</v>
      </c>
      <c r="I7292" t="s">
        <v>136</v>
      </c>
      <c r="J7292" t="s">
        <v>137</v>
      </c>
      <c r="K7292" t="s">
        <v>138</v>
      </c>
      <c r="L7292" t="s">
        <v>20901</v>
      </c>
      <c r="M7292" t="s">
        <v>20902</v>
      </c>
      <c r="N7292">
        <v>0.60055555500000002</v>
      </c>
      <c r="O7292">
        <v>1</v>
      </c>
      <c r="P7292">
        <v>2</v>
      </c>
      <c r="Q7292">
        <v>53</v>
      </c>
      <c r="R7292">
        <v>89</v>
      </c>
      <c r="S7292">
        <v>5</v>
      </c>
      <c r="T7292">
        <v>3</v>
      </c>
      <c r="U7292">
        <v>0</v>
      </c>
      <c r="V7292">
        <v>0</v>
      </c>
      <c r="W7292">
        <v>0.14351011504025712</v>
      </c>
      <c r="X7292">
        <v>0.22053036906680118</v>
      </c>
      <c r="Y7292">
        <v>11.778249034499026</v>
      </c>
      <c r="Z7292">
        <v>25.140481227558496</v>
      </c>
      <c r="AA7292">
        <v>1.6090252040087927</v>
      </c>
      <c r="AB7292">
        <v>7.1198166943638599</v>
      </c>
      <c r="AC7292">
        <v>0</v>
      </c>
      <c r="AD7292">
        <v>0</v>
      </c>
      <c r="AE7292">
        <v>46.011612644537237</v>
      </c>
    </row>
    <row r="7293" spans="1:31" x14ac:dyDescent="0.3">
      <c r="A7293">
        <v>2457580</v>
      </c>
      <c r="B7293">
        <v>1</v>
      </c>
      <c r="C7293" t="s">
        <v>80</v>
      </c>
      <c r="D7293" t="s">
        <v>82</v>
      </c>
      <c r="E7293" t="s">
        <v>159</v>
      </c>
      <c r="F7293" t="s">
        <v>20903</v>
      </c>
      <c r="G7293" t="s">
        <v>143</v>
      </c>
      <c r="H7293" t="s">
        <v>144</v>
      </c>
      <c r="I7293" t="s">
        <v>136</v>
      </c>
      <c r="J7293" t="s">
        <v>137</v>
      </c>
      <c r="K7293" t="s">
        <v>138</v>
      </c>
      <c r="L7293" t="s">
        <v>20904</v>
      </c>
      <c r="M7293" t="s">
        <v>20905</v>
      </c>
      <c r="N7293">
        <v>0.90305555500000001</v>
      </c>
      <c r="O7293">
        <v>0</v>
      </c>
      <c r="P7293">
        <v>604</v>
      </c>
      <c r="Q7293">
        <v>0</v>
      </c>
      <c r="R7293">
        <v>0</v>
      </c>
      <c r="S7293">
        <v>0</v>
      </c>
      <c r="T7293">
        <v>23</v>
      </c>
      <c r="U7293">
        <v>0</v>
      </c>
      <c r="V7293">
        <v>0</v>
      </c>
      <c r="W7293">
        <v>0</v>
      </c>
      <c r="X7293">
        <v>187.74919593181266</v>
      </c>
      <c r="Y7293">
        <v>0</v>
      </c>
      <c r="Z7293">
        <v>0</v>
      </c>
      <c r="AA7293">
        <v>0</v>
      </c>
      <c r="AB7293">
        <v>5.0260041737958483</v>
      </c>
      <c r="AC7293">
        <v>0</v>
      </c>
      <c r="AD7293">
        <v>0</v>
      </c>
      <c r="AE7293">
        <v>192.77520010560852</v>
      </c>
    </row>
    <row r="7294" spans="1:31" x14ac:dyDescent="0.3">
      <c r="A7294">
        <v>2457875</v>
      </c>
      <c r="B7294">
        <v>1</v>
      </c>
      <c r="C7294" t="s">
        <v>81</v>
      </c>
      <c r="D7294" t="s">
        <v>118</v>
      </c>
      <c r="E7294" t="s">
        <v>141</v>
      </c>
      <c r="F7294" t="s">
        <v>20906</v>
      </c>
      <c r="G7294" t="s">
        <v>156</v>
      </c>
      <c r="H7294" t="s">
        <v>144</v>
      </c>
      <c r="I7294" t="s">
        <v>136</v>
      </c>
      <c r="J7294" t="s">
        <v>137</v>
      </c>
      <c r="K7294" t="s">
        <v>138</v>
      </c>
      <c r="L7294" t="s">
        <v>20907</v>
      </c>
      <c r="M7294" t="s">
        <v>20908</v>
      </c>
      <c r="N7294">
        <v>0.92111111099999998</v>
      </c>
      <c r="O7294">
        <v>0</v>
      </c>
      <c r="P7294">
        <v>59</v>
      </c>
      <c r="Q7294">
        <v>0</v>
      </c>
      <c r="R7294">
        <v>1</v>
      </c>
      <c r="S7294">
        <v>0</v>
      </c>
      <c r="T7294">
        <v>4</v>
      </c>
      <c r="U7294">
        <v>0</v>
      </c>
      <c r="V7294">
        <v>0</v>
      </c>
      <c r="W7294">
        <v>0</v>
      </c>
      <c r="X7294">
        <v>8.1334768333601275</v>
      </c>
      <c r="Y7294">
        <v>0</v>
      </c>
      <c r="Z7294">
        <v>0.1528317317887106</v>
      </c>
      <c r="AA7294">
        <v>0</v>
      </c>
      <c r="AB7294">
        <v>0.59959001737075712</v>
      </c>
      <c r="AC7294">
        <v>0</v>
      </c>
      <c r="AD7294">
        <v>0</v>
      </c>
      <c r="AE7294">
        <v>8.8858985825195944</v>
      </c>
    </row>
    <row r="7295" spans="1:31" x14ac:dyDescent="0.3">
      <c r="A7295">
        <v>2457626</v>
      </c>
      <c r="B7295">
        <v>1</v>
      </c>
      <c r="C7295" t="s">
        <v>80</v>
      </c>
      <c r="D7295" t="s">
        <v>110</v>
      </c>
      <c r="E7295" t="s">
        <v>173</v>
      </c>
      <c r="F7295" t="s">
        <v>20909</v>
      </c>
      <c r="G7295" t="s">
        <v>175</v>
      </c>
      <c r="H7295" t="s">
        <v>144</v>
      </c>
      <c r="I7295" t="s">
        <v>136</v>
      </c>
      <c r="J7295" t="s">
        <v>137</v>
      </c>
      <c r="K7295" t="s">
        <v>138</v>
      </c>
      <c r="L7295" t="s">
        <v>20910</v>
      </c>
      <c r="M7295" t="s">
        <v>20911</v>
      </c>
      <c r="N7295">
        <v>1.750277777</v>
      </c>
      <c r="O7295">
        <v>0</v>
      </c>
      <c r="P7295">
        <v>1</v>
      </c>
      <c r="Q7295">
        <v>0</v>
      </c>
      <c r="R7295">
        <v>0</v>
      </c>
      <c r="S7295">
        <v>0</v>
      </c>
      <c r="T7295">
        <v>0</v>
      </c>
      <c r="U7295">
        <v>0</v>
      </c>
      <c r="V7295">
        <v>0</v>
      </c>
      <c r="W7295">
        <v>0</v>
      </c>
      <c r="X7295">
        <v>0.42174207397672825</v>
      </c>
      <c r="Y7295">
        <v>0</v>
      </c>
      <c r="Z7295">
        <v>0</v>
      </c>
      <c r="AA7295">
        <v>0</v>
      </c>
      <c r="AB7295">
        <v>0</v>
      </c>
      <c r="AC7295">
        <v>0</v>
      </c>
      <c r="AD7295">
        <v>0</v>
      </c>
      <c r="AE7295">
        <v>0.42174207397672825</v>
      </c>
    </row>
    <row r="7296" spans="1:31" x14ac:dyDescent="0.3">
      <c r="A7296">
        <v>2457729</v>
      </c>
      <c r="B7296">
        <v>1</v>
      </c>
      <c r="C7296" t="s">
        <v>80</v>
      </c>
      <c r="D7296" t="s">
        <v>98</v>
      </c>
      <c r="E7296" t="s">
        <v>173</v>
      </c>
      <c r="F7296" t="s">
        <v>20912</v>
      </c>
      <c r="G7296" t="s">
        <v>175</v>
      </c>
      <c r="H7296" t="s">
        <v>144</v>
      </c>
      <c r="I7296" t="s">
        <v>136</v>
      </c>
      <c r="J7296" t="s">
        <v>137</v>
      </c>
      <c r="K7296" t="s">
        <v>138</v>
      </c>
      <c r="L7296" t="s">
        <v>20913</v>
      </c>
      <c r="M7296" t="s">
        <v>20914</v>
      </c>
      <c r="N7296">
        <v>0.88777777700000005</v>
      </c>
      <c r="O7296">
        <v>0</v>
      </c>
      <c r="P7296">
        <v>1</v>
      </c>
      <c r="Q7296">
        <v>0</v>
      </c>
      <c r="R7296">
        <v>0</v>
      </c>
      <c r="S7296">
        <v>0</v>
      </c>
      <c r="T7296">
        <v>0</v>
      </c>
      <c r="U7296">
        <v>0</v>
      </c>
      <c r="V7296">
        <v>0</v>
      </c>
      <c r="W7296">
        <v>0</v>
      </c>
      <c r="X7296">
        <v>0.12913528193435123</v>
      </c>
      <c r="Y7296">
        <v>0</v>
      </c>
      <c r="Z7296">
        <v>0</v>
      </c>
      <c r="AA7296">
        <v>0</v>
      </c>
      <c r="AB7296">
        <v>0</v>
      </c>
      <c r="AC7296">
        <v>0</v>
      </c>
      <c r="AD7296">
        <v>0</v>
      </c>
      <c r="AE7296">
        <v>0.12913528193435123</v>
      </c>
    </row>
    <row r="7297" spans="1:31" x14ac:dyDescent="0.3">
      <c r="A7297">
        <v>2457829</v>
      </c>
      <c r="B7297">
        <v>1</v>
      </c>
      <c r="C7297" t="s">
        <v>80</v>
      </c>
      <c r="D7297" t="s">
        <v>94</v>
      </c>
      <c r="E7297" t="s">
        <v>173</v>
      </c>
      <c r="F7297" t="s">
        <v>20915</v>
      </c>
      <c r="G7297" t="s">
        <v>143</v>
      </c>
      <c r="H7297" t="s">
        <v>144</v>
      </c>
      <c r="I7297" t="s">
        <v>136</v>
      </c>
      <c r="J7297" t="s">
        <v>137</v>
      </c>
      <c r="K7297" t="s">
        <v>138</v>
      </c>
      <c r="L7297" t="s">
        <v>20916</v>
      </c>
      <c r="M7297" t="s">
        <v>20917</v>
      </c>
      <c r="N7297">
        <v>0.32416666599999999</v>
      </c>
      <c r="O7297">
        <v>0</v>
      </c>
      <c r="P7297">
        <v>5</v>
      </c>
      <c r="Q7297">
        <v>0</v>
      </c>
      <c r="R7297">
        <v>0</v>
      </c>
      <c r="S7297">
        <v>0</v>
      </c>
      <c r="T7297">
        <v>0</v>
      </c>
      <c r="U7297">
        <v>0</v>
      </c>
      <c r="V7297">
        <v>0</v>
      </c>
      <c r="W7297">
        <v>0</v>
      </c>
      <c r="X7297">
        <v>0.34271577491225241</v>
      </c>
      <c r="Y7297">
        <v>0</v>
      </c>
      <c r="Z7297">
        <v>0</v>
      </c>
      <c r="AA7297">
        <v>0</v>
      </c>
      <c r="AB7297">
        <v>0</v>
      </c>
      <c r="AC7297">
        <v>0</v>
      </c>
      <c r="AD7297">
        <v>0</v>
      </c>
      <c r="AE7297">
        <v>0.34271577491225241</v>
      </c>
    </row>
    <row r="7298" spans="1:31" x14ac:dyDescent="0.3">
      <c r="A7298">
        <v>2457563</v>
      </c>
      <c r="B7298">
        <v>1</v>
      </c>
      <c r="C7298" t="s">
        <v>80</v>
      </c>
      <c r="D7298" t="s">
        <v>105</v>
      </c>
      <c r="E7298" t="s">
        <v>173</v>
      </c>
      <c r="F7298" t="s">
        <v>20918</v>
      </c>
      <c r="G7298" t="s">
        <v>461</v>
      </c>
      <c r="H7298" t="s">
        <v>144</v>
      </c>
      <c r="I7298" t="s">
        <v>136</v>
      </c>
      <c r="J7298" t="s">
        <v>137</v>
      </c>
      <c r="K7298" t="s">
        <v>138</v>
      </c>
      <c r="L7298" t="s">
        <v>20919</v>
      </c>
      <c r="M7298" t="s">
        <v>20920</v>
      </c>
      <c r="N7298">
        <v>7.1375000000000002</v>
      </c>
      <c r="O7298">
        <v>0</v>
      </c>
      <c r="P7298">
        <v>1</v>
      </c>
      <c r="Q7298">
        <v>0</v>
      </c>
      <c r="R7298">
        <v>0</v>
      </c>
      <c r="S7298">
        <v>0</v>
      </c>
      <c r="T7298">
        <v>0</v>
      </c>
      <c r="U7298">
        <v>0</v>
      </c>
      <c r="V7298">
        <v>0</v>
      </c>
      <c r="W7298">
        <v>0</v>
      </c>
      <c r="X7298">
        <v>0</v>
      </c>
      <c r="Y7298">
        <v>0</v>
      </c>
      <c r="Z7298">
        <v>0</v>
      </c>
      <c r="AA7298">
        <v>0</v>
      </c>
      <c r="AB7298">
        <v>0</v>
      </c>
      <c r="AC7298">
        <v>0</v>
      </c>
      <c r="AD7298">
        <v>0</v>
      </c>
      <c r="AE7298">
        <v>0</v>
      </c>
    </row>
    <row r="7299" spans="1:31" x14ac:dyDescent="0.3">
      <c r="A7299">
        <v>2457494</v>
      </c>
      <c r="B7299">
        <v>1</v>
      </c>
      <c r="C7299" t="s">
        <v>81</v>
      </c>
      <c r="D7299" t="s">
        <v>126</v>
      </c>
      <c r="E7299" t="s">
        <v>132</v>
      </c>
      <c r="F7299" t="s">
        <v>20921</v>
      </c>
      <c r="G7299" t="s">
        <v>149</v>
      </c>
      <c r="H7299" t="s">
        <v>135</v>
      </c>
      <c r="I7299" t="s">
        <v>660</v>
      </c>
      <c r="J7299" t="s">
        <v>137</v>
      </c>
      <c r="K7299" t="s">
        <v>138</v>
      </c>
      <c r="L7299" t="s">
        <v>20922</v>
      </c>
      <c r="M7299" t="s">
        <v>20923</v>
      </c>
      <c r="N7299">
        <v>0.01</v>
      </c>
      <c r="O7299">
        <v>3</v>
      </c>
      <c r="P7299">
        <v>1567</v>
      </c>
      <c r="Q7299">
        <v>72</v>
      </c>
      <c r="R7299">
        <v>517</v>
      </c>
      <c r="S7299">
        <v>25</v>
      </c>
      <c r="T7299">
        <v>97</v>
      </c>
      <c r="U7299">
        <v>0</v>
      </c>
      <c r="V7299">
        <v>0</v>
      </c>
      <c r="W7299">
        <v>2.3351270914233065E-2</v>
      </c>
      <c r="X7299">
        <v>1.3418458670464752</v>
      </c>
      <c r="Y7299">
        <v>1.375661414977486</v>
      </c>
      <c r="Z7299">
        <v>0.49390830897889892</v>
      </c>
      <c r="AA7299">
        <v>0.70563780741127968</v>
      </c>
      <c r="AB7299">
        <v>0.55329974047682751</v>
      </c>
      <c r="AC7299">
        <v>0</v>
      </c>
      <c r="AD7299">
        <v>0</v>
      </c>
      <c r="AE7299">
        <v>4.4937044098051997</v>
      </c>
    </row>
    <row r="7300" spans="1:31" x14ac:dyDescent="0.3">
      <c r="A7300">
        <v>2457520</v>
      </c>
      <c r="B7300">
        <v>1</v>
      </c>
      <c r="C7300" t="s">
        <v>80</v>
      </c>
      <c r="D7300" t="s">
        <v>99</v>
      </c>
      <c r="E7300" t="s">
        <v>173</v>
      </c>
      <c r="F7300" t="s">
        <v>20924</v>
      </c>
      <c r="G7300" t="s">
        <v>175</v>
      </c>
      <c r="H7300" t="s">
        <v>144</v>
      </c>
      <c r="I7300" t="s">
        <v>136</v>
      </c>
      <c r="J7300" t="s">
        <v>137</v>
      </c>
      <c r="K7300" t="s">
        <v>138</v>
      </c>
      <c r="L7300" t="s">
        <v>20925</v>
      </c>
      <c r="M7300" t="s">
        <v>20926</v>
      </c>
      <c r="N7300">
        <v>1.5038888880000001</v>
      </c>
      <c r="O7300">
        <v>0</v>
      </c>
      <c r="P7300">
        <v>1</v>
      </c>
      <c r="Q7300">
        <v>0</v>
      </c>
      <c r="R7300">
        <v>0</v>
      </c>
      <c r="S7300">
        <v>0</v>
      </c>
      <c r="T7300">
        <v>0</v>
      </c>
      <c r="U7300">
        <v>0</v>
      </c>
      <c r="V7300">
        <v>0</v>
      </c>
      <c r="W7300">
        <v>0</v>
      </c>
      <c r="X7300">
        <v>0.39669265731200753</v>
      </c>
      <c r="Y7300">
        <v>0</v>
      </c>
      <c r="Z7300">
        <v>0</v>
      </c>
      <c r="AA7300">
        <v>0</v>
      </c>
      <c r="AB7300">
        <v>0</v>
      </c>
      <c r="AC7300">
        <v>0</v>
      </c>
      <c r="AD7300">
        <v>0</v>
      </c>
      <c r="AE7300">
        <v>0.39669265731200753</v>
      </c>
    </row>
    <row r="7301" spans="1:31" x14ac:dyDescent="0.3">
      <c r="A7301">
        <v>2457663</v>
      </c>
      <c r="B7301">
        <v>1</v>
      </c>
      <c r="C7301" t="s">
        <v>81</v>
      </c>
      <c r="D7301" t="s">
        <v>112</v>
      </c>
      <c r="E7301" t="s">
        <v>169</v>
      </c>
      <c r="F7301" t="s">
        <v>11257</v>
      </c>
      <c r="G7301" t="s">
        <v>149</v>
      </c>
      <c r="H7301" t="s">
        <v>135</v>
      </c>
      <c r="I7301" t="s">
        <v>136</v>
      </c>
      <c r="J7301" t="s">
        <v>137</v>
      </c>
      <c r="K7301" t="s">
        <v>138</v>
      </c>
      <c r="L7301" t="s">
        <v>20927</v>
      </c>
      <c r="M7301" t="s">
        <v>20928</v>
      </c>
      <c r="N7301">
        <v>0.22444444399999999</v>
      </c>
      <c r="O7301">
        <v>3</v>
      </c>
      <c r="P7301">
        <v>4959</v>
      </c>
      <c r="Q7301">
        <v>680</v>
      </c>
      <c r="R7301">
        <v>758</v>
      </c>
      <c r="S7301">
        <v>95</v>
      </c>
      <c r="T7301">
        <v>900</v>
      </c>
      <c r="U7301">
        <v>11</v>
      </c>
      <c r="V7301">
        <v>6</v>
      </c>
      <c r="W7301">
        <v>0.13858204797187698</v>
      </c>
      <c r="X7301">
        <v>179.19115458408902</v>
      </c>
      <c r="Y7301">
        <v>22.099472236942027</v>
      </c>
      <c r="Z7301">
        <v>19.799731174111869</v>
      </c>
      <c r="AA7301">
        <v>83.556380831794542</v>
      </c>
      <c r="AB7301">
        <v>84.569811464925209</v>
      </c>
      <c r="AC7301">
        <v>52.286285202714105</v>
      </c>
      <c r="AD7301">
        <v>5.6266889772674684</v>
      </c>
      <c r="AE7301">
        <v>447.26810651981611</v>
      </c>
    </row>
    <row r="7302" spans="1:31" x14ac:dyDescent="0.3">
      <c r="A7302">
        <v>2457557</v>
      </c>
      <c r="B7302">
        <v>1</v>
      </c>
      <c r="C7302" t="s">
        <v>81</v>
      </c>
      <c r="D7302" t="s">
        <v>117</v>
      </c>
      <c r="E7302" t="s">
        <v>169</v>
      </c>
      <c r="F7302" t="s">
        <v>9438</v>
      </c>
      <c r="G7302" t="s">
        <v>149</v>
      </c>
      <c r="H7302" t="s">
        <v>135</v>
      </c>
      <c r="I7302" t="s">
        <v>136</v>
      </c>
      <c r="J7302" t="s">
        <v>137</v>
      </c>
      <c r="K7302" t="s">
        <v>138</v>
      </c>
      <c r="L7302" t="s">
        <v>20929</v>
      </c>
      <c r="M7302" t="s">
        <v>20930</v>
      </c>
      <c r="N7302">
        <v>8.5833332999999998E-2</v>
      </c>
      <c r="O7302">
        <v>3</v>
      </c>
      <c r="P7302">
        <v>550</v>
      </c>
      <c r="Q7302">
        <v>10</v>
      </c>
      <c r="R7302">
        <v>46</v>
      </c>
      <c r="S7302">
        <v>13</v>
      </c>
      <c r="T7302">
        <v>23</v>
      </c>
      <c r="U7302">
        <v>0</v>
      </c>
      <c r="V7302">
        <v>0</v>
      </c>
      <c r="W7302">
        <v>0.19339700364260523</v>
      </c>
      <c r="X7302">
        <v>4.4659752913741535</v>
      </c>
      <c r="Y7302">
        <v>0.22243216483431894</v>
      </c>
      <c r="Z7302">
        <v>0.39545562984418914</v>
      </c>
      <c r="AA7302">
        <v>1.594227436904168</v>
      </c>
      <c r="AB7302">
        <v>0.65027992098552423</v>
      </c>
      <c r="AC7302">
        <v>0</v>
      </c>
      <c r="AD7302">
        <v>0</v>
      </c>
      <c r="AE7302">
        <v>7.5217674475849599</v>
      </c>
    </row>
    <row r="7303" spans="1:31" x14ac:dyDescent="0.3">
      <c r="A7303">
        <v>2457738</v>
      </c>
      <c r="B7303">
        <v>1</v>
      </c>
      <c r="C7303" t="s">
        <v>81</v>
      </c>
      <c r="D7303" t="s">
        <v>123</v>
      </c>
      <c r="E7303" t="s">
        <v>159</v>
      </c>
      <c r="F7303" t="s">
        <v>20931</v>
      </c>
      <c r="G7303" t="s">
        <v>226</v>
      </c>
      <c r="H7303" t="s">
        <v>144</v>
      </c>
      <c r="I7303" t="s">
        <v>136</v>
      </c>
      <c r="J7303" t="s">
        <v>137</v>
      </c>
      <c r="K7303" t="s">
        <v>162</v>
      </c>
      <c r="L7303" t="s">
        <v>20932</v>
      </c>
      <c r="M7303" t="s">
        <v>20933</v>
      </c>
      <c r="N7303">
        <v>5.2188888880000004</v>
      </c>
      <c r="O7303">
        <v>0</v>
      </c>
      <c r="P7303">
        <v>0</v>
      </c>
      <c r="Q7303">
        <v>0</v>
      </c>
      <c r="R7303">
        <v>0</v>
      </c>
      <c r="S7303">
        <v>0</v>
      </c>
      <c r="T7303">
        <v>48</v>
      </c>
      <c r="U7303">
        <v>0</v>
      </c>
      <c r="V7303">
        <v>2</v>
      </c>
      <c r="W7303">
        <v>0</v>
      </c>
      <c r="X7303">
        <v>0</v>
      </c>
      <c r="Y7303">
        <v>0</v>
      </c>
      <c r="Z7303">
        <v>0</v>
      </c>
      <c r="AA7303">
        <v>0</v>
      </c>
      <c r="AB7303">
        <v>300.33941562722742</v>
      </c>
      <c r="AC7303">
        <v>0</v>
      </c>
      <c r="AD7303">
        <v>38.31103429605642</v>
      </c>
      <c r="AE7303">
        <v>338.65044992328387</v>
      </c>
    </row>
    <row r="7304" spans="1:31" x14ac:dyDescent="0.3">
      <c r="A7304">
        <v>2457523</v>
      </c>
      <c r="B7304">
        <v>1</v>
      </c>
      <c r="C7304" t="s">
        <v>81</v>
      </c>
      <c r="D7304" t="s">
        <v>128</v>
      </c>
      <c r="E7304" t="s">
        <v>132</v>
      </c>
      <c r="F7304" t="s">
        <v>20934</v>
      </c>
      <c r="G7304" t="s">
        <v>226</v>
      </c>
      <c r="H7304" t="s">
        <v>135</v>
      </c>
      <c r="I7304" t="s">
        <v>136</v>
      </c>
      <c r="J7304" t="s">
        <v>137</v>
      </c>
      <c r="K7304" t="s">
        <v>162</v>
      </c>
      <c r="L7304" t="s">
        <v>20935</v>
      </c>
      <c r="M7304" t="s">
        <v>20936</v>
      </c>
      <c r="N7304">
        <v>7.6683333329999996</v>
      </c>
      <c r="O7304">
        <v>0</v>
      </c>
      <c r="P7304">
        <v>0</v>
      </c>
      <c r="Q7304">
        <v>0</v>
      </c>
      <c r="R7304">
        <v>0</v>
      </c>
      <c r="S7304">
        <v>7</v>
      </c>
      <c r="T7304">
        <v>0</v>
      </c>
      <c r="U7304">
        <v>3</v>
      </c>
      <c r="V7304">
        <v>0</v>
      </c>
      <c r="W7304">
        <v>0</v>
      </c>
      <c r="X7304">
        <v>0</v>
      </c>
      <c r="Y7304">
        <v>0</v>
      </c>
      <c r="Z7304">
        <v>0</v>
      </c>
      <c r="AA7304">
        <v>242.3829854759434</v>
      </c>
      <c r="AB7304">
        <v>0</v>
      </c>
      <c r="AC7304">
        <v>2033.4244622026474</v>
      </c>
      <c r="AD7304">
        <v>0</v>
      </c>
      <c r="AE7304">
        <v>2275.807447678591</v>
      </c>
    </row>
    <row r="7305" spans="1:31" x14ac:dyDescent="0.3">
      <c r="A7305">
        <v>2457838</v>
      </c>
      <c r="B7305">
        <v>1</v>
      </c>
      <c r="C7305" t="s">
        <v>81</v>
      </c>
      <c r="D7305" t="s">
        <v>113</v>
      </c>
      <c r="E7305" t="s">
        <v>173</v>
      </c>
      <c r="F7305" t="s">
        <v>20937</v>
      </c>
      <c r="G7305" t="s">
        <v>179</v>
      </c>
      <c r="H7305" t="s">
        <v>144</v>
      </c>
      <c r="I7305" t="s">
        <v>136</v>
      </c>
      <c r="J7305" t="s">
        <v>137</v>
      </c>
      <c r="K7305" t="s">
        <v>138</v>
      </c>
      <c r="L7305" t="s">
        <v>20938</v>
      </c>
      <c r="M7305" t="s">
        <v>20939</v>
      </c>
      <c r="N7305">
        <v>0.66277777699999996</v>
      </c>
      <c r="O7305">
        <v>0</v>
      </c>
      <c r="P7305">
        <v>0</v>
      </c>
      <c r="Q7305">
        <v>0</v>
      </c>
      <c r="R7305">
        <v>0</v>
      </c>
      <c r="S7305">
        <v>0</v>
      </c>
      <c r="T7305">
        <v>1</v>
      </c>
      <c r="U7305">
        <v>0</v>
      </c>
      <c r="V7305">
        <v>0</v>
      </c>
      <c r="W7305">
        <v>0</v>
      </c>
      <c r="X7305">
        <v>0</v>
      </c>
      <c r="Y7305">
        <v>0</v>
      </c>
      <c r="Z7305">
        <v>0</v>
      </c>
      <c r="AA7305">
        <v>0</v>
      </c>
      <c r="AB7305">
        <v>3.8742361009562747</v>
      </c>
      <c r="AC7305">
        <v>0</v>
      </c>
      <c r="AD7305">
        <v>0</v>
      </c>
      <c r="AE7305">
        <v>3.8742361009562747</v>
      </c>
    </row>
    <row r="7306" spans="1:31" x14ac:dyDescent="0.3">
      <c r="A7306">
        <v>2457778</v>
      </c>
      <c r="B7306">
        <v>1</v>
      </c>
      <c r="C7306" t="s">
        <v>81</v>
      </c>
      <c r="D7306" t="s">
        <v>113</v>
      </c>
      <c r="E7306" t="s">
        <v>159</v>
      </c>
      <c r="F7306" t="s">
        <v>20940</v>
      </c>
      <c r="G7306" t="s">
        <v>143</v>
      </c>
      <c r="H7306" t="s">
        <v>144</v>
      </c>
      <c r="I7306" t="s">
        <v>136</v>
      </c>
      <c r="J7306" t="s">
        <v>137</v>
      </c>
      <c r="K7306" t="s">
        <v>138</v>
      </c>
      <c r="L7306" t="s">
        <v>20941</v>
      </c>
      <c r="M7306" t="s">
        <v>20942</v>
      </c>
      <c r="N7306">
        <v>0.80333333299999998</v>
      </c>
      <c r="O7306">
        <v>0</v>
      </c>
      <c r="P7306">
        <v>4</v>
      </c>
      <c r="Q7306">
        <v>0</v>
      </c>
      <c r="R7306">
        <v>5</v>
      </c>
      <c r="S7306">
        <v>0</v>
      </c>
      <c r="T7306">
        <v>8</v>
      </c>
      <c r="U7306">
        <v>0</v>
      </c>
      <c r="V7306">
        <v>1</v>
      </c>
      <c r="W7306">
        <v>0</v>
      </c>
      <c r="X7306">
        <v>0.69904850173959965</v>
      </c>
      <c r="Y7306">
        <v>0</v>
      </c>
      <c r="Z7306">
        <v>4.0344494979185654</v>
      </c>
      <c r="AA7306">
        <v>0</v>
      </c>
      <c r="AB7306">
        <v>7.7561904309079361</v>
      </c>
      <c r="AC7306">
        <v>0</v>
      </c>
      <c r="AD7306">
        <v>0.1500752755757728</v>
      </c>
      <c r="AE7306">
        <v>12.639763706141874</v>
      </c>
    </row>
    <row r="7307" spans="1:31" x14ac:dyDescent="0.3">
      <c r="A7307">
        <v>2457529</v>
      </c>
      <c r="B7307">
        <v>1</v>
      </c>
      <c r="C7307" t="s">
        <v>81</v>
      </c>
      <c r="D7307" t="s">
        <v>128</v>
      </c>
      <c r="E7307" t="s">
        <v>169</v>
      </c>
      <c r="F7307" t="s">
        <v>20943</v>
      </c>
      <c r="G7307" t="s">
        <v>161</v>
      </c>
      <c r="H7307" t="s">
        <v>135</v>
      </c>
      <c r="I7307" t="s">
        <v>136</v>
      </c>
      <c r="J7307" t="s">
        <v>137</v>
      </c>
      <c r="K7307" t="s">
        <v>162</v>
      </c>
      <c r="L7307" t="s">
        <v>20944</v>
      </c>
      <c r="M7307" t="s">
        <v>20945</v>
      </c>
      <c r="N7307">
        <v>1.7825</v>
      </c>
      <c r="O7307">
        <v>0</v>
      </c>
      <c r="P7307">
        <v>0</v>
      </c>
      <c r="Q7307">
        <v>0</v>
      </c>
      <c r="R7307">
        <v>0</v>
      </c>
      <c r="S7307">
        <v>7</v>
      </c>
      <c r="T7307">
        <v>92</v>
      </c>
      <c r="U7307">
        <v>0</v>
      </c>
      <c r="V7307">
        <v>1</v>
      </c>
      <c r="W7307">
        <v>0</v>
      </c>
      <c r="X7307">
        <v>0</v>
      </c>
      <c r="Y7307">
        <v>0</v>
      </c>
      <c r="Z7307">
        <v>0</v>
      </c>
      <c r="AA7307">
        <v>290.12687208337064</v>
      </c>
      <c r="AB7307">
        <v>142.58148090169007</v>
      </c>
      <c r="AC7307">
        <v>0</v>
      </c>
      <c r="AD7307">
        <v>77.566528646546487</v>
      </c>
      <c r="AE7307">
        <v>510.27488163160723</v>
      </c>
    </row>
    <row r="7308" spans="1:31" x14ac:dyDescent="0.3">
      <c r="A7308">
        <v>2457629</v>
      </c>
      <c r="B7308">
        <v>1</v>
      </c>
      <c r="C7308" t="s">
        <v>80</v>
      </c>
      <c r="D7308" t="s">
        <v>96</v>
      </c>
      <c r="E7308" t="s">
        <v>173</v>
      </c>
      <c r="F7308" t="s">
        <v>20946</v>
      </c>
      <c r="G7308" t="s">
        <v>461</v>
      </c>
      <c r="H7308" t="s">
        <v>144</v>
      </c>
      <c r="I7308" t="s">
        <v>136</v>
      </c>
      <c r="J7308" t="s">
        <v>137</v>
      </c>
      <c r="K7308" t="s">
        <v>138</v>
      </c>
      <c r="L7308" t="s">
        <v>20947</v>
      </c>
      <c r="M7308" t="s">
        <v>20948</v>
      </c>
      <c r="N7308">
        <v>3.9674999999999998</v>
      </c>
      <c r="O7308">
        <v>0</v>
      </c>
      <c r="P7308">
        <v>1</v>
      </c>
      <c r="Q7308">
        <v>0</v>
      </c>
      <c r="R7308">
        <v>0</v>
      </c>
      <c r="S7308">
        <v>0</v>
      </c>
      <c r="T7308">
        <v>0</v>
      </c>
      <c r="U7308">
        <v>0</v>
      </c>
      <c r="V7308">
        <v>0</v>
      </c>
      <c r="W7308">
        <v>0</v>
      </c>
      <c r="X7308">
        <v>0.1624139619170992</v>
      </c>
      <c r="Y7308">
        <v>0</v>
      </c>
      <c r="Z7308">
        <v>0</v>
      </c>
      <c r="AA7308">
        <v>0</v>
      </c>
      <c r="AB7308">
        <v>0</v>
      </c>
      <c r="AC7308">
        <v>0</v>
      </c>
      <c r="AD7308">
        <v>0</v>
      </c>
      <c r="AE7308">
        <v>0.1624139619170992</v>
      </c>
    </row>
    <row r="7309" spans="1:31" x14ac:dyDescent="0.3">
      <c r="A7309">
        <v>2457878</v>
      </c>
      <c r="B7309">
        <v>1</v>
      </c>
      <c r="C7309" t="s">
        <v>80</v>
      </c>
      <c r="D7309" t="s">
        <v>103</v>
      </c>
      <c r="E7309" t="s">
        <v>141</v>
      </c>
      <c r="F7309" t="s">
        <v>20949</v>
      </c>
      <c r="G7309" t="s">
        <v>143</v>
      </c>
      <c r="H7309" t="s">
        <v>144</v>
      </c>
      <c r="I7309" t="s">
        <v>136</v>
      </c>
      <c r="J7309" t="s">
        <v>137</v>
      </c>
      <c r="K7309" t="s">
        <v>138</v>
      </c>
      <c r="L7309" t="s">
        <v>20950</v>
      </c>
      <c r="M7309" t="s">
        <v>20951</v>
      </c>
      <c r="N7309">
        <v>0.96333333300000001</v>
      </c>
      <c r="O7309">
        <v>0</v>
      </c>
      <c r="P7309">
        <v>85</v>
      </c>
      <c r="Q7309">
        <v>0</v>
      </c>
      <c r="R7309">
        <v>3</v>
      </c>
      <c r="S7309">
        <v>0</v>
      </c>
      <c r="T7309">
        <v>11</v>
      </c>
      <c r="U7309">
        <v>0</v>
      </c>
      <c r="V7309">
        <v>0</v>
      </c>
      <c r="W7309">
        <v>0</v>
      </c>
      <c r="X7309">
        <v>18.366505109222359</v>
      </c>
      <c r="Y7309">
        <v>0</v>
      </c>
      <c r="Z7309">
        <v>0.79683087769718997</v>
      </c>
      <c r="AA7309">
        <v>0</v>
      </c>
      <c r="AB7309">
        <v>4.1760705677895604</v>
      </c>
      <c r="AC7309">
        <v>0</v>
      </c>
      <c r="AD7309">
        <v>0</v>
      </c>
      <c r="AE7309">
        <v>23.339406554709107</v>
      </c>
    </row>
    <row r="7310" spans="1:31" x14ac:dyDescent="0.3">
      <c r="A7310">
        <v>2457752</v>
      </c>
      <c r="B7310">
        <v>1</v>
      </c>
      <c r="C7310" t="s">
        <v>80</v>
      </c>
      <c r="D7310" t="s">
        <v>83</v>
      </c>
      <c r="E7310" t="s">
        <v>147</v>
      </c>
      <c r="F7310" t="s">
        <v>3848</v>
      </c>
      <c r="G7310" t="s">
        <v>226</v>
      </c>
      <c r="H7310" t="s">
        <v>135</v>
      </c>
      <c r="I7310" t="s">
        <v>136</v>
      </c>
      <c r="J7310" t="s">
        <v>137</v>
      </c>
      <c r="K7310" t="s">
        <v>162</v>
      </c>
      <c r="L7310" t="s">
        <v>20952</v>
      </c>
      <c r="M7310" t="s">
        <v>20953</v>
      </c>
      <c r="N7310">
        <v>1.696666666</v>
      </c>
      <c r="O7310">
        <v>1</v>
      </c>
      <c r="P7310">
        <v>2655</v>
      </c>
      <c r="Q7310">
        <v>0</v>
      </c>
      <c r="R7310">
        <v>40</v>
      </c>
      <c r="S7310">
        <v>25</v>
      </c>
      <c r="T7310">
        <v>660</v>
      </c>
      <c r="U7310">
        <v>14</v>
      </c>
      <c r="V7310">
        <v>18</v>
      </c>
      <c r="W7310">
        <v>0.50302205269276001</v>
      </c>
      <c r="X7310">
        <v>1458.2057135023526</v>
      </c>
      <c r="Y7310">
        <v>0</v>
      </c>
      <c r="Z7310">
        <v>73.490024820207779</v>
      </c>
      <c r="AA7310">
        <v>281.16409134922105</v>
      </c>
      <c r="AB7310">
        <v>1573.1228280339874</v>
      </c>
      <c r="AC7310">
        <v>711.89807616808844</v>
      </c>
      <c r="AD7310">
        <v>161.02851926608147</v>
      </c>
      <c r="AE7310">
        <v>4259.4122751926316</v>
      </c>
    </row>
    <row r="7311" spans="1:31" x14ac:dyDescent="0.3">
      <c r="A7311">
        <v>2457566</v>
      </c>
      <c r="B7311">
        <v>1</v>
      </c>
      <c r="C7311" t="s">
        <v>80</v>
      </c>
      <c r="D7311" t="s">
        <v>108</v>
      </c>
      <c r="E7311" t="s">
        <v>147</v>
      </c>
      <c r="F7311" t="s">
        <v>20954</v>
      </c>
      <c r="G7311" t="s">
        <v>226</v>
      </c>
      <c r="H7311" t="s">
        <v>135</v>
      </c>
      <c r="I7311" t="s">
        <v>136</v>
      </c>
      <c r="J7311" t="s">
        <v>137</v>
      </c>
      <c r="K7311" t="s">
        <v>162</v>
      </c>
      <c r="L7311" t="s">
        <v>20955</v>
      </c>
      <c r="M7311" t="s">
        <v>20956</v>
      </c>
      <c r="N7311">
        <v>3.3147222219999999</v>
      </c>
      <c r="O7311">
        <v>0</v>
      </c>
      <c r="P7311">
        <v>34</v>
      </c>
      <c r="Q7311">
        <v>0</v>
      </c>
      <c r="R7311">
        <v>25</v>
      </c>
      <c r="S7311">
        <v>0</v>
      </c>
      <c r="T7311">
        <v>10</v>
      </c>
      <c r="U7311">
        <v>0</v>
      </c>
      <c r="V7311">
        <v>0</v>
      </c>
      <c r="W7311">
        <v>0</v>
      </c>
      <c r="X7311">
        <v>34.906910322930251</v>
      </c>
      <c r="Y7311">
        <v>0</v>
      </c>
      <c r="Z7311">
        <v>27.099632991008104</v>
      </c>
      <c r="AA7311">
        <v>0</v>
      </c>
      <c r="AB7311">
        <v>15.741991877349422</v>
      </c>
      <c r="AC7311">
        <v>0</v>
      </c>
      <c r="AD7311">
        <v>0</v>
      </c>
      <c r="AE7311">
        <v>77.748535191287772</v>
      </c>
    </row>
    <row r="7312" spans="1:31" x14ac:dyDescent="0.3">
      <c r="A7312">
        <v>2457509</v>
      </c>
      <c r="B7312">
        <v>1</v>
      </c>
      <c r="C7312" t="s">
        <v>81</v>
      </c>
      <c r="D7312" t="s">
        <v>119</v>
      </c>
      <c r="E7312" t="s">
        <v>159</v>
      </c>
      <c r="F7312" t="s">
        <v>17253</v>
      </c>
      <c r="G7312" t="s">
        <v>161</v>
      </c>
      <c r="H7312" t="s">
        <v>144</v>
      </c>
      <c r="I7312" t="s">
        <v>136</v>
      </c>
      <c r="J7312" t="s">
        <v>137</v>
      </c>
      <c r="K7312" t="s">
        <v>162</v>
      </c>
      <c r="L7312" t="s">
        <v>20957</v>
      </c>
      <c r="M7312" t="s">
        <v>20958</v>
      </c>
      <c r="N7312">
        <v>8.0794444439999999</v>
      </c>
      <c r="O7312">
        <v>0</v>
      </c>
      <c r="P7312">
        <v>138</v>
      </c>
      <c r="Q7312">
        <v>0</v>
      </c>
      <c r="R7312">
        <v>13</v>
      </c>
      <c r="S7312">
        <v>0</v>
      </c>
      <c r="T7312">
        <v>7</v>
      </c>
      <c r="U7312">
        <v>0</v>
      </c>
      <c r="V7312">
        <v>0</v>
      </c>
      <c r="W7312">
        <v>0</v>
      </c>
      <c r="X7312">
        <v>199.57647837644964</v>
      </c>
      <c r="Y7312">
        <v>0</v>
      </c>
      <c r="Z7312">
        <v>17.814240907507941</v>
      </c>
      <c r="AA7312">
        <v>0</v>
      </c>
      <c r="AB7312">
        <v>19.271895861402328</v>
      </c>
      <c r="AC7312">
        <v>0</v>
      </c>
      <c r="AD7312">
        <v>0</v>
      </c>
      <c r="AE7312">
        <v>236.66261514535992</v>
      </c>
    </row>
    <row r="7313" spans="1:31" x14ac:dyDescent="0.3">
      <c r="A7313">
        <v>2457858</v>
      </c>
      <c r="B7313">
        <v>1</v>
      </c>
      <c r="C7313" t="s">
        <v>80</v>
      </c>
      <c r="D7313" t="s">
        <v>97</v>
      </c>
      <c r="E7313" t="s">
        <v>173</v>
      </c>
      <c r="F7313" t="s">
        <v>20959</v>
      </c>
      <c r="G7313" t="s">
        <v>175</v>
      </c>
      <c r="H7313" t="s">
        <v>144</v>
      </c>
      <c r="I7313" t="s">
        <v>136</v>
      </c>
      <c r="J7313" t="s">
        <v>137</v>
      </c>
      <c r="K7313" t="s">
        <v>138</v>
      </c>
      <c r="L7313" t="s">
        <v>20960</v>
      </c>
      <c r="M7313" t="s">
        <v>20961</v>
      </c>
      <c r="N7313">
        <v>1.81</v>
      </c>
      <c r="O7313">
        <v>0</v>
      </c>
      <c r="P7313">
        <v>0</v>
      </c>
      <c r="Q7313">
        <v>0</v>
      </c>
      <c r="R7313">
        <v>1</v>
      </c>
      <c r="S7313">
        <v>0</v>
      </c>
      <c r="T7313">
        <v>0</v>
      </c>
      <c r="U7313">
        <v>0</v>
      </c>
      <c r="V7313">
        <v>0</v>
      </c>
      <c r="W7313">
        <v>0</v>
      </c>
      <c r="X7313">
        <v>0</v>
      </c>
      <c r="Y7313">
        <v>0</v>
      </c>
      <c r="Z7313">
        <v>0</v>
      </c>
      <c r="AA7313">
        <v>0</v>
      </c>
      <c r="AB7313">
        <v>0</v>
      </c>
      <c r="AC7313">
        <v>0</v>
      </c>
      <c r="AD7313">
        <v>0</v>
      </c>
      <c r="AE7313">
        <v>0</v>
      </c>
    </row>
    <row r="7314" spans="1:31" x14ac:dyDescent="0.3">
      <c r="A7314">
        <v>2457526</v>
      </c>
      <c r="B7314">
        <v>1</v>
      </c>
      <c r="C7314" t="s">
        <v>80</v>
      </c>
      <c r="D7314" t="s">
        <v>96</v>
      </c>
      <c r="E7314" t="s">
        <v>173</v>
      </c>
      <c r="F7314" t="s">
        <v>20962</v>
      </c>
      <c r="G7314" t="s">
        <v>461</v>
      </c>
      <c r="H7314" t="s">
        <v>144</v>
      </c>
      <c r="I7314" t="s">
        <v>136</v>
      </c>
      <c r="J7314" t="s">
        <v>137</v>
      </c>
      <c r="K7314" t="s">
        <v>138</v>
      </c>
      <c r="L7314" t="s">
        <v>20963</v>
      </c>
      <c r="M7314" t="s">
        <v>20964</v>
      </c>
      <c r="N7314">
        <v>1.325555555</v>
      </c>
      <c r="O7314">
        <v>0</v>
      </c>
      <c r="P7314">
        <v>1</v>
      </c>
      <c r="Q7314">
        <v>0</v>
      </c>
      <c r="R7314">
        <v>0</v>
      </c>
      <c r="S7314">
        <v>0</v>
      </c>
      <c r="T7314">
        <v>0</v>
      </c>
      <c r="U7314">
        <v>0</v>
      </c>
      <c r="V7314">
        <v>0</v>
      </c>
      <c r="W7314">
        <v>0</v>
      </c>
      <c r="X7314">
        <v>6.2025952782507693E-2</v>
      </c>
      <c r="Y7314">
        <v>0</v>
      </c>
      <c r="Z7314">
        <v>0</v>
      </c>
      <c r="AA7314">
        <v>0</v>
      </c>
      <c r="AB7314">
        <v>0</v>
      </c>
      <c r="AC7314">
        <v>0</v>
      </c>
      <c r="AD7314">
        <v>0</v>
      </c>
      <c r="AE7314">
        <v>6.2025952782507693E-2</v>
      </c>
    </row>
    <row r="7315" spans="1:31" x14ac:dyDescent="0.3">
      <c r="A7315">
        <v>2457881</v>
      </c>
      <c r="B7315">
        <v>1</v>
      </c>
      <c r="C7315" t="s">
        <v>80</v>
      </c>
      <c r="D7315" t="s">
        <v>105</v>
      </c>
      <c r="E7315" t="s">
        <v>182</v>
      </c>
      <c r="F7315" t="s">
        <v>20965</v>
      </c>
      <c r="G7315" t="s">
        <v>410</v>
      </c>
      <c r="H7315" t="s">
        <v>144</v>
      </c>
      <c r="I7315" t="s">
        <v>136</v>
      </c>
      <c r="J7315" t="s">
        <v>137</v>
      </c>
      <c r="K7315" t="s">
        <v>138</v>
      </c>
      <c r="L7315" t="s">
        <v>20966</v>
      </c>
      <c r="M7315" t="s">
        <v>20967</v>
      </c>
      <c r="N7315">
        <v>1.738611111</v>
      </c>
      <c r="O7315">
        <v>0</v>
      </c>
      <c r="P7315">
        <v>71</v>
      </c>
      <c r="Q7315">
        <v>0</v>
      </c>
      <c r="R7315">
        <v>0</v>
      </c>
      <c r="S7315">
        <v>0</v>
      </c>
      <c r="T7315">
        <v>5</v>
      </c>
      <c r="U7315">
        <v>0</v>
      </c>
      <c r="V7315">
        <v>0</v>
      </c>
      <c r="W7315">
        <v>0</v>
      </c>
      <c r="X7315">
        <v>35.220793859389232</v>
      </c>
      <c r="Y7315">
        <v>0</v>
      </c>
      <c r="Z7315">
        <v>0</v>
      </c>
      <c r="AA7315">
        <v>0</v>
      </c>
      <c r="AB7315">
        <v>0.28651419693684455</v>
      </c>
      <c r="AC7315">
        <v>0</v>
      </c>
      <c r="AD7315">
        <v>0</v>
      </c>
      <c r="AE7315">
        <v>35.507308056326075</v>
      </c>
    </row>
    <row r="7316" spans="1:31" x14ac:dyDescent="0.3">
      <c r="A7316">
        <v>2457695</v>
      </c>
      <c r="B7316">
        <v>1</v>
      </c>
      <c r="C7316" t="s">
        <v>80</v>
      </c>
      <c r="D7316" t="s">
        <v>83</v>
      </c>
      <c r="E7316" t="s">
        <v>284</v>
      </c>
      <c r="F7316" t="s">
        <v>20968</v>
      </c>
      <c r="G7316" t="s">
        <v>226</v>
      </c>
      <c r="H7316" t="s">
        <v>135</v>
      </c>
      <c r="I7316" t="s">
        <v>136</v>
      </c>
      <c r="J7316" t="s">
        <v>137</v>
      </c>
      <c r="K7316" t="s">
        <v>162</v>
      </c>
      <c r="L7316" t="s">
        <v>20969</v>
      </c>
      <c r="M7316" t="s">
        <v>20970</v>
      </c>
      <c r="N7316">
        <v>1.426388888</v>
      </c>
      <c r="O7316">
        <v>0</v>
      </c>
      <c r="P7316">
        <v>2461</v>
      </c>
      <c r="Q7316">
        <v>0</v>
      </c>
      <c r="R7316">
        <v>0</v>
      </c>
      <c r="S7316">
        <v>39</v>
      </c>
      <c r="T7316">
        <v>313</v>
      </c>
      <c r="U7316">
        <v>8</v>
      </c>
      <c r="V7316">
        <v>7</v>
      </c>
      <c r="W7316">
        <v>0</v>
      </c>
      <c r="X7316">
        <v>1169.8834738963328</v>
      </c>
      <c r="Y7316">
        <v>0</v>
      </c>
      <c r="Z7316">
        <v>0</v>
      </c>
      <c r="AA7316">
        <v>2779.2607519519752</v>
      </c>
      <c r="AB7316">
        <v>1064.0836251229878</v>
      </c>
      <c r="AC7316">
        <v>2445.6012510935343</v>
      </c>
      <c r="AD7316">
        <v>22.195298588671097</v>
      </c>
      <c r="AE7316">
        <v>7481.0244006535013</v>
      </c>
    </row>
    <row r="7317" spans="1:31" x14ac:dyDescent="0.3">
      <c r="A7317">
        <v>2457672</v>
      </c>
      <c r="B7317">
        <v>1</v>
      </c>
      <c r="C7317" t="s">
        <v>81</v>
      </c>
      <c r="D7317" t="s">
        <v>118</v>
      </c>
      <c r="E7317" t="s">
        <v>141</v>
      </c>
      <c r="F7317" t="s">
        <v>20971</v>
      </c>
      <c r="G7317" t="s">
        <v>200</v>
      </c>
      <c r="H7317" t="s">
        <v>144</v>
      </c>
      <c r="I7317" t="s">
        <v>136</v>
      </c>
      <c r="J7317" t="s">
        <v>137</v>
      </c>
      <c r="K7317" t="s">
        <v>138</v>
      </c>
      <c r="L7317" t="s">
        <v>20972</v>
      </c>
      <c r="M7317" t="s">
        <v>20973</v>
      </c>
      <c r="N7317">
        <v>1.0522222219999999</v>
      </c>
      <c r="O7317">
        <v>0</v>
      </c>
      <c r="P7317">
        <v>0</v>
      </c>
      <c r="Q7317">
        <v>0</v>
      </c>
      <c r="R7317">
        <v>0</v>
      </c>
      <c r="S7317">
        <v>0</v>
      </c>
      <c r="T7317">
        <v>71</v>
      </c>
      <c r="U7317">
        <v>0</v>
      </c>
      <c r="V7317">
        <v>0</v>
      </c>
      <c r="W7317">
        <v>0</v>
      </c>
      <c r="X7317">
        <v>0</v>
      </c>
      <c r="Y7317">
        <v>0</v>
      </c>
      <c r="Z7317">
        <v>0</v>
      </c>
      <c r="AA7317">
        <v>0</v>
      </c>
      <c r="AB7317">
        <v>30.33023709753266</v>
      </c>
      <c r="AC7317">
        <v>0</v>
      </c>
      <c r="AD7317">
        <v>0</v>
      </c>
      <c r="AE7317">
        <v>30.33023709753266</v>
      </c>
    </row>
    <row r="7318" spans="1:31" x14ac:dyDescent="0.3">
      <c r="A7318">
        <v>2457735</v>
      </c>
      <c r="B7318">
        <v>1</v>
      </c>
      <c r="C7318" t="s">
        <v>81</v>
      </c>
      <c r="D7318" t="s">
        <v>128</v>
      </c>
      <c r="E7318" t="s">
        <v>169</v>
      </c>
      <c r="F7318" t="s">
        <v>20974</v>
      </c>
      <c r="G7318" t="s">
        <v>226</v>
      </c>
      <c r="H7318" t="s">
        <v>135</v>
      </c>
      <c r="I7318" t="s">
        <v>136</v>
      </c>
      <c r="J7318" t="s">
        <v>137</v>
      </c>
      <c r="K7318" t="s">
        <v>162</v>
      </c>
      <c r="L7318" t="s">
        <v>20975</v>
      </c>
      <c r="M7318" t="s">
        <v>20976</v>
      </c>
      <c r="N7318">
        <v>1.8022222219999999</v>
      </c>
      <c r="O7318">
        <v>0</v>
      </c>
      <c r="P7318">
        <v>10827</v>
      </c>
      <c r="Q7318">
        <v>0</v>
      </c>
      <c r="R7318">
        <v>0</v>
      </c>
      <c r="S7318">
        <v>5</v>
      </c>
      <c r="T7318">
        <v>774</v>
      </c>
      <c r="U7318">
        <v>0</v>
      </c>
      <c r="V7318">
        <v>1</v>
      </c>
      <c r="W7318">
        <v>0</v>
      </c>
      <c r="X7318">
        <v>4568.1210883489539</v>
      </c>
      <c r="Y7318">
        <v>0</v>
      </c>
      <c r="Z7318">
        <v>0</v>
      </c>
      <c r="AA7318">
        <v>453.71991051112099</v>
      </c>
      <c r="AB7318">
        <v>2191.7938475391798</v>
      </c>
      <c r="AC7318">
        <v>0</v>
      </c>
      <c r="AD7318">
        <v>10.154819535749359</v>
      </c>
      <c r="AE7318">
        <v>7223.7896659350035</v>
      </c>
    </row>
    <row r="7319" spans="1:31" x14ac:dyDescent="0.3">
      <c r="A7319">
        <v>2457921</v>
      </c>
      <c r="B7319">
        <v>1</v>
      </c>
      <c r="C7319" t="s">
        <v>80</v>
      </c>
      <c r="D7319" t="s">
        <v>103</v>
      </c>
      <c r="E7319" t="s">
        <v>132</v>
      </c>
      <c r="F7319" t="s">
        <v>20977</v>
      </c>
      <c r="G7319" t="s">
        <v>149</v>
      </c>
      <c r="H7319" t="s">
        <v>135</v>
      </c>
      <c r="I7319" t="s">
        <v>136</v>
      </c>
      <c r="J7319" t="s">
        <v>137</v>
      </c>
      <c r="K7319" t="s">
        <v>138</v>
      </c>
      <c r="L7319" t="s">
        <v>20978</v>
      </c>
      <c r="M7319" t="s">
        <v>20979</v>
      </c>
      <c r="N7319">
        <v>0.59361111099999997</v>
      </c>
      <c r="O7319">
        <v>0</v>
      </c>
      <c r="P7319">
        <v>0</v>
      </c>
      <c r="Q7319">
        <v>0</v>
      </c>
      <c r="R7319">
        <v>0</v>
      </c>
      <c r="S7319">
        <v>0</v>
      </c>
      <c r="T7319">
        <v>0</v>
      </c>
      <c r="U7319">
        <v>1</v>
      </c>
      <c r="V7319">
        <v>0</v>
      </c>
      <c r="W7319">
        <v>0</v>
      </c>
      <c r="X7319">
        <v>0</v>
      </c>
      <c r="Y7319">
        <v>0</v>
      </c>
      <c r="Z7319">
        <v>0</v>
      </c>
      <c r="AA7319">
        <v>0</v>
      </c>
      <c r="AB7319">
        <v>0</v>
      </c>
      <c r="AC7319">
        <v>35.202775653356838</v>
      </c>
      <c r="AD7319">
        <v>0</v>
      </c>
      <c r="AE7319">
        <v>35.202775653356838</v>
      </c>
    </row>
    <row r="7320" spans="1:31" x14ac:dyDescent="0.3">
      <c r="A7320">
        <v>2457486</v>
      </c>
      <c r="B7320">
        <v>1</v>
      </c>
      <c r="C7320" t="s">
        <v>80</v>
      </c>
      <c r="D7320" t="s">
        <v>104</v>
      </c>
      <c r="E7320" t="s">
        <v>173</v>
      </c>
      <c r="F7320" t="s">
        <v>20980</v>
      </c>
      <c r="G7320" t="s">
        <v>461</v>
      </c>
      <c r="H7320" t="s">
        <v>144</v>
      </c>
      <c r="I7320" t="s">
        <v>136</v>
      </c>
      <c r="J7320" t="s">
        <v>137</v>
      </c>
      <c r="K7320" t="s">
        <v>138</v>
      </c>
      <c r="L7320" t="s">
        <v>20981</v>
      </c>
      <c r="M7320" t="s">
        <v>20982</v>
      </c>
      <c r="N7320">
        <v>4.4480555549999998</v>
      </c>
      <c r="O7320">
        <v>0</v>
      </c>
      <c r="P7320">
        <v>1</v>
      </c>
      <c r="Q7320">
        <v>0</v>
      </c>
      <c r="R7320">
        <v>0</v>
      </c>
      <c r="S7320">
        <v>0</v>
      </c>
      <c r="T7320">
        <v>0</v>
      </c>
      <c r="U7320">
        <v>0</v>
      </c>
      <c r="V7320">
        <v>0</v>
      </c>
      <c r="W7320">
        <v>0</v>
      </c>
      <c r="X7320">
        <v>1.7495820070387307E-5</v>
      </c>
      <c r="Y7320">
        <v>0</v>
      </c>
      <c r="Z7320">
        <v>0</v>
      </c>
      <c r="AA7320">
        <v>0</v>
      </c>
      <c r="AB7320">
        <v>0</v>
      </c>
      <c r="AC7320">
        <v>0</v>
      </c>
      <c r="AD7320">
        <v>0</v>
      </c>
      <c r="AE7320">
        <v>1.7495820070387307E-5</v>
      </c>
    </row>
    <row r="7321" spans="1:31" x14ac:dyDescent="0.3">
      <c r="A7321">
        <v>2457632</v>
      </c>
      <c r="B7321">
        <v>1</v>
      </c>
      <c r="C7321" t="s">
        <v>80</v>
      </c>
      <c r="D7321" t="s">
        <v>93</v>
      </c>
      <c r="E7321" t="s">
        <v>159</v>
      </c>
      <c r="F7321" t="s">
        <v>20983</v>
      </c>
      <c r="G7321" t="s">
        <v>143</v>
      </c>
      <c r="H7321" t="s">
        <v>144</v>
      </c>
      <c r="I7321" t="s">
        <v>136</v>
      </c>
      <c r="J7321" t="s">
        <v>137</v>
      </c>
      <c r="K7321" t="s">
        <v>138</v>
      </c>
      <c r="L7321" t="s">
        <v>20984</v>
      </c>
      <c r="M7321" t="s">
        <v>20985</v>
      </c>
      <c r="N7321">
        <v>0.39972222200000002</v>
      </c>
      <c r="O7321">
        <v>0</v>
      </c>
      <c r="P7321">
        <v>113</v>
      </c>
      <c r="Q7321">
        <v>0</v>
      </c>
      <c r="R7321">
        <v>0</v>
      </c>
      <c r="S7321">
        <v>0</v>
      </c>
      <c r="T7321">
        <v>8</v>
      </c>
      <c r="U7321">
        <v>0</v>
      </c>
      <c r="V7321">
        <v>0</v>
      </c>
      <c r="W7321">
        <v>0</v>
      </c>
      <c r="X7321">
        <v>5.1966726696329619</v>
      </c>
      <c r="Y7321">
        <v>0</v>
      </c>
      <c r="Z7321">
        <v>0</v>
      </c>
      <c r="AA7321">
        <v>0</v>
      </c>
      <c r="AB7321">
        <v>0.94627111925564178</v>
      </c>
      <c r="AC7321">
        <v>0</v>
      </c>
      <c r="AD7321">
        <v>0</v>
      </c>
      <c r="AE7321">
        <v>6.142943788888604</v>
      </c>
    </row>
    <row r="7322" spans="1:31" x14ac:dyDescent="0.3">
      <c r="A7322">
        <v>2457775</v>
      </c>
      <c r="B7322">
        <v>1</v>
      </c>
      <c r="C7322" t="s">
        <v>81</v>
      </c>
      <c r="D7322" t="s">
        <v>123</v>
      </c>
      <c r="E7322" t="s">
        <v>147</v>
      </c>
      <c r="F7322" t="s">
        <v>5362</v>
      </c>
      <c r="G7322" t="s">
        <v>149</v>
      </c>
      <c r="H7322" t="s">
        <v>135</v>
      </c>
      <c r="I7322" t="s">
        <v>136</v>
      </c>
      <c r="J7322" t="s">
        <v>137</v>
      </c>
      <c r="K7322" t="s">
        <v>138</v>
      </c>
      <c r="L7322" t="s">
        <v>20986</v>
      </c>
      <c r="M7322" t="s">
        <v>20987</v>
      </c>
      <c r="N7322">
        <v>0.78694444399999997</v>
      </c>
      <c r="O7322">
        <v>10</v>
      </c>
      <c r="P7322">
        <v>21</v>
      </c>
      <c r="Q7322">
        <v>200</v>
      </c>
      <c r="R7322">
        <v>165</v>
      </c>
      <c r="S7322">
        <v>43</v>
      </c>
      <c r="T7322">
        <v>21</v>
      </c>
      <c r="U7322">
        <v>0</v>
      </c>
      <c r="V7322">
        <v>0</v>
      </c>
      <c r="W7322">
        <v>1.9954497128291688</v>
      </c>
      <c r="X7322">
        <v>10.930887631437344</v>
      </c>
      <c r="Y7322">
        <v>43.781250476249767</v>
      </c>
      <c r="Z7322">
        <v>32.990489062746342</v>
      </c>
      <c r="AA7322">
        <v>16.294220233279269</v>
      </c>
      <c r="AB7322">
        <v>7.9131348009583711</v>
      </c>
      <c r="AC7322">
        <v>0</v>
      </c>
      <c r="AD7322">
        <v>0</v>
      </c>
      <c r="AE7322">
        <v>113.90543191750027</v>
      </c>
    </row>
    <row r="7323" spans="1:31" x14ac:dyDescent="0.3">
      <c r="A7323">
        <v>2457612</v>
      </c>
      <c r="B7323">
        <v>1</v>
      </c>
      <c r="C7323" t="s">
        <v>80</v>
      </c>
      <c r="D7323" t="s">
        <v>83</v>
      </c>
      <c r="E7323" t="s">
        <v>141</v>
      </c>
      <c r="F7323" t="s">
        <v>20988</v>
      </c>
      <c r="G7323" t="s">
        <v>156</v>
      </c>
      <c r="H7323" t="s">
        <v>144</v>
      </c>
      <c r="I7323" t="s">
        <v>136</v>
      </c>
      <c r="J7323" t="s">
        <v>137</v>
      </c>
      <c r="K7323" t="s">
        <v>138</v>
      </c>
      <c r="L7323" t="s">
        <v>20989</v>
      </c>
      <c r="M7323" t="s">
        <v>20990</v>
      </c>
      <c r="N7323">
        <v>0.85305555499999997</v>
      </c>
      <c r="O7323">
        <v>0</v>
      </c>
      <c r="P7323">
        <v>53</v>
      </c>
      <c r="Q7323">
        <v>0</v>
      </c>
      <c r="R7323">
        <v>0</v>
      </c>
      <c r="S7323">
        <v>0</v>
      </c>
      <c r="T7323">
        <v>5</v>
      </c>
      <c r="U7323">
        <v>0</v>
      </c>
      <c r="V7323">
        <v>0</v>
      </c>
      <c r="W7323">
        <v>0</v>
      </c>
      <c r="X7323">
        <v>9.7684543300603597</v>
      </c>
      <c r="Y7323">
        <v>0</v>
      </c>
      <c r="Z7323">
        <v>0</v>
      </c>
      <c r="AA7323">
        <v>0</v>
      </c>
      <c r="AB7323">
        <v>4.967908374492171</v>
      </c>
      <c r="AC7323">
        <v>0</v>
      </c>
      <c r="AD7323">
        <v>0</v>
      </c>
      <c r="AE7323">
        <v>14.73636270455253</v>
      </c>
    </row>
    <row r="7324" spans="1:31" x14ac:dyDescent="0.3">
      <c r="A7324">
        <v>2457598</v>
      </c>
      <c r="B7324">
        <v>1</v>
      </c>
      <c r="C7324" t="s">
        <v>81</v>
      </c>
      <c r="D7324" t="s">
        <v>127</v>
      </c>
      <c r="E7324" t="s">
        <v>173</v>
      </c>
      <c r="F7324" t="s">
        <v>20991</v>
      </c>
      <c r="G7324" t="s">
        <v>461</v>
      </c>
      <c r="H7324" t="s">
        <v>144</v>
      </c>
      <c r="I7324" t="s">
        <v>136</v>
      </c>
      <c r="J7324" t="s">
        <v>137</v>
      </c>
      <c r="K7324" t="s">
        <v>138</v>
      </c>
      <c r="L7324" t="s">
        <v>20992</v>
      </c>
      <c r="M7324" t="s">
        <v>20993</v>
      </c>
      <c r="N7324">
        <v>2.1294444440000002</v>
      </c>
      <c r="O7324">
        <v>0</v>
      </c>
      <c r="P7324">
        <v>6</v>
      </c>
      <c r="Q7324">
        <v>0</v>
      </c>
      <c r="R7324">
        <v>0</v>
      </c>
      <c r="S7324">
        <v>0</v>
      </c>
      <c r="T7324">
        <v>2</v>
      </c>
      <c r="U7324">
        <v>0</v>
      </c>
      <c r="V7324">
        <v>0</v>
      </c>
      <c r="W7324">
        <v>0</v>
      </c>
      <c r="X7324">
        <v>2.0552970434235096</v>
      </c>
      <c r="Y7324">
        <v>0</v>
      </c>
      <c r="Z7324">
        <v>0</v>
      </c>
      <c r="AA7324">
        <v>0</v>
      </c>
      <c r="AB7324">
        <v>3.9282154427248601</v>
      </c>
      <c r="AC7324">
        <v>0</v>
      </c>
      <c r="AD7324">
        <v>0</v>
      </c>
      <c r="AE7324">
        <v>5.9835124861483697</v>
      </c>
    </row>
    <row r="7325" spans="1:31" x14ac:dyDescent="0.3">
      <c r="A7325">
        <v>2457575</v>
      </c>
      <c r="B7325">
        <v>1</v>
      </c>
      <c r="C7325" t="s">
        <v>80</v>
      </c>
      <c r="D7325" t="s">
        <v>100</v>
      </c>
      <c r="E7325" t="s">
        <v>141</v>
      </c>
      <c r="F7325" t="s">
        <v>20994</v>
      </c>
      <c r="G7325" t="s">
        <v>366</v>
      </c>
      <c r="H7325" t="s">
        <v>144</v>
      </c>
      <c r="I7325" t="s">
        <v>136</v>
      </c>
      <c r="J7325" t="s">
        <v>137</v>
      </c>
      <c r="K7325" t="s">
        <v>138</v>
      </c>
      <c r="L7325" t="s">
        <v>20995</v>
      </c>
      <c r="M7325" t="s">
        <v>20996</v>
      </c>
      <c r="N7325">
        <v>4.6758333329999999</v>
      </c>
      <c r="O7325">
        <v>0</v>
      </c>
      <c r="P7325">
        <v>150</v>
      </c>
      <c r="Q7325">
        <v>0</v>
      </c>
      <c r="R7325">
        <v>0</v>
      </c>
      <c r="S7325">
        <v>0</v>
      </c>
      <c r="T7325">
        <v>2</v>
      </c>
      <c r="U7325">
        <v>0</v>
      </c>
      <c r="V7325">
        <v>0</v>
      </c>
      <c r="W7325">
        <v>0</v>
      </c>
      <c r="X7325">
        <v>127.13542367839509</v>
      </c>
      <c r="Y7325">
        <v>0</v>
      </c>
      <c r="Z7325">
        <v>0</v>
      </c>
      <c r="AA7325">
        <v>0</v>
      </c>
      <c r="AB7325">
        <v>7.9346239620379801</v>
      </c>
      <c r="AC7325">
        <v>0</v>
      </c>
      <c r="AD7325">
        <v>0</v>
      </c>
      <c r="AE7325">
        <v>135.07004764043307</v>
      </c>
    </row>
    <row r="7326" spans="1:31" x14ac:dyDescent="0.3">
      <c r="A7326">
        <v>2457552</v>
      </c>
      <c r="B7326">
        <v>1</v>
      </c>
      <c r="C7326" t="s">
        <v>80</v>
      </c>
      <c r="D7326" t="s">
        <v>85</v>
      </c>
      <c r="E7326" t="s">
        <v>147</v>
      </c>
      <c r="F7326" t="s">
        <v>20997</v>
      </c>
      <c r="G7326" t="s">
        <v>226</v>
      </c>
      <c r="H7326" t="s">
        <v>135</v>
      </c>
      <c r="I7326" t="s">
        <v>136</v>
      </c>
      <c r="J7326" t="s">
        <v>137</v>
      </c>
      <c r="K7326" t="s">
        <v>162</v>
      </c>
      <c r="L7326" t="s">
        <v>20998</v>
      </c>
      <c r="M7326" t="s">
        <v>20999</v>
      </c>
      <c r="N7326">
        <v>0.9</v>
      </c>
      <c r="O7326">
        <v>0</v>
      </c>
      <c r="P7326">
        <v>238</v>
      </c>
      <c r="Q7326">
        <v>0</v>
      </c>
      <c r="R7326">
        <v>0</v>
      </c>
      <c r="S7326">
        <v>0</v>
      </c>
      <c r="T7326">
        <v>40</v>
      </c>
      <c r="U7326">
        <v>0</v>
      </c>
      <c r="V7326">
        <v>1</v>
      </c>
      <c r="W7326">
        <v>0</v>
      </c>
      <c r="X7326">
        <v>62.939338548950396</v>
      </c>
      <c r="Y7326">
        <v>0</v>
      </c>
      <c r="Z7326">
        <v>0</v>
      </c>
      <c r="AA7326">
        <v>0</v>
      </c>
      <c r="AB7326">
        <v>36.055695502419219</v>
      </c>
      <c r="AC7326">
        <v>0</v>
      </c>
      <c r="AD7326">
        <v>17.083715112202963</v>
      </c>
      <c r="AE7326">
        <v>116.07874916357258</v>
      </c>
    </row>
    <row r="7327" spans="1:31" x14ac:dyDescent="0.3">
      <c r="A7327">
        <v>2457744</v>
      </c>
      <c r="B7327">
        <v>1</v>
      </c>
      <c r="C7327" t="s">
        <v>81</v>
      </c>
      <c r="D7327" t="s">
        <v>121</v>
      </c>
      <c r="E7327" t="s">
        <v>132</v>
      </c>
      <c r="F7327" t="s">
        <v>21000</v>
      </c>
      <c r="G7327" t="s">
        <v>149</v>
      </c>
      <c r="H7327" t="s">
        <v>135</v>
      </c>
      <c r="I7327" t="s">
        <v>136</v>
      </c>
      <c r="J7327" t="s">
        <v>137</v>
      </c>
      <c r="K7327" t="s">
        <v>138</v>
      </c>
      <c r="L7327" t="s">
        <v>21001</v>
      </c>
      <c r="M7327" t="s">
        <v>21002</v>
      </c>
      <c r="N7327">
        <v>0.247777777</v>
      </c>
      <c r="O7327">
        <v>0</v>
      </c>
      <c r="P7327">
        <v>525</v>
      </c>
      <c r="Q7327">
        <v>0</v>
      </c>
      <c r="R7327">
        <v>15</v>
      </c>
      <c r="S7327">
        <v>5</v>
      </c>
      <c r="T7327">
        <v>21</v>
      </c>
      <c r="U7327">
        <v>0</v>
      </c>
      <c r="V7327">
        <v>0</v>
      </c>
      <c r="W7327">
        <v>0</v>
      </c>
      <c r="X7327">
        <v>15.499533622819007</v>
      </c>
      <c r="Y7327">
        <v>0</v>
      </c>
      <c r="Z7327">
        <v>0.33736298737850717</v>
      </c>
      <c r="AA7327">
        <v>2.2993694350683134</v>
      </c>
      <c r="AB7327">
        <v>2.0322783557209738</v>
      </c>
      <c r="AC7327">
        <v>0</v>
      </c>
      <c r="AD7327">
        <v>0</v>
      </c>
      <c r="AE7327">
        <v>20.1685444009868</v>
      </c>
    </row>
    <row r="7328" spans="1:31" x14ac:dyDescent="0.3">
      <c r="A7328">
        <v>2457389</v>
      </c>
      <c r="B7328">
        <v>1</v>
      </c>
      <c r="C7328" t="s">
        <v>80</v>
      </c>
      <c r="D7328" t="s">
        <v>105</v>
      </c>
      <c r="E7328" t="s">
        <v>173</v>
      </c>
      <c r="F7328" t="s">
        <v>8808</v>
      </c>
      <c r="G7328" t="s">
        <v>179</v>
      </c>
      <c r="H7328" t="s">
        <v>144</v>
      </c>
      <c r="I7328" t="s">
        <v>136</v>
      </c>
      <c r="J7328" t="s">
        <v>137</v>
      </c>
      <c r="K7328" t="s">
        <v>138</v>
      </c>
      <c r="L7328" t="s">
        <v>21003</v>
      </c>
      <c r="M7328" t="s">
        <v>21004</v>
      </c>
      <c r="N7328">
        <v>3.5105555549999998</v>
      </c>
      <c r="O7328">
        <v>0</v>
      </c>
      <c r="P7328">
        <v>62</v>
      </c>
      <c r="Q7328">
        <v>0</v>
      </c>
      <c r="R7328">
        <v>0</v>
      </c>
      <c r="S7328">
        <v>0</v>
      </c>
      <c r="T7328">
        <v>3</v>
      </c>
      <c r="U7328">
        <v>0</v>
      </c>
      <c r="V7328">
        <v>0</v>
      </c>
      <c r="W7328">
        <v>0</v>
      </c>
      <c r="X7328">
        <v>48.336193122631556</v>
      </c>
      <c r="Y7328">
        <v>0</v>
      </c>
      <c r="Z7328">
        <v>0</v>
      </c>
      <c r="AA7328">
        <v>0</v>
      </c>
      <c r="AB7328">
        <v>0.14876053104514392</v>
      </c>
      <c r="AC7328">
        <v>0</v>
      </c>
      <c r="AD7328">
        <v>0</v>
      </c>
      <c r="AE7328">
        <v>48.484953653676698</v>
      </c>
    </row>
    <row r="7329" spans="1:31" x14ac:dyDescent="0.3">
      <c r="A7329">
        <v>2457638</v>
      </c>
      <c r="B7329">
        <v>1</v>
      </c>
      <c r="C7329" t="s">
        <v>80</v>
      </c>
      <c r="D7329" t="s">
        <v>90</v>
      </c>
      <c r="E7329" t="s">
        <v>284</v>
      </c>
      <c r="F7329" t="s">
        <v>20539</v>
      </c>
      <c r="G7329" t="s">
        <v>381</v>
      </c>
      <c r="H7329" t="s">
        <v>331</v>
      </c>
      <c r="I7329" t="s">
        <v>136</v>
      </c>
      <c r="J7329" t="s">
        <v>137</v>
      </c>
      <c r="K7329" t="s">
        <v>138</v>
      </c>
      <c r="L7329" t="s">
        <v>21005</v>
      </c>
      <c r="M7329" t="s">
        <v>21006</v>
      </c>
      <c r="N7329">
        <v>6.1111111000000003E-2</v>
      </c>
      <c r="O7329">
        <v>0</v>
      </c>
      <c r="P7329">
        <v>18350</v>
      </c>
      <c r="Q7329">
        <v>0</v>
      </c>
      <c r="R7329">
        <v>0</v>
      </c>
      <c r="S7329">
        <v>3</v>
      </c>
      <c r="T7329">
        <v>1657</v>
      </c>
      <c r="U7329">
        <v>0</v>
      </c>
      <c r="V7329">
        <v>6</v>
      </c>
      <c r="W7329">
        <v>0</v>
      </c>
      <c r="X7329">
        <v>295.33722982907415</v>
      </c>
      <c r="Y7329">
        <v>0</v>
      </c>
      <c r="Z7329">
        <v>0</v>
      </c>
      <c r="AA7329">
        <v>14.616853900492632</v>
      </c>
      <c r="AB7329">
        <v>82.593545099101092</v>
      </c>
      <c r="AC7329">
        <v>0</v>
      </c>
      <c r="AD7329">
        <v>2.1261529071691379</v>
      </c>
      <c r="AE7329">
        <v>394.673781735837</v>
      </c>
    </row>
    <row r="7330" spans="1:31" x14ac:dyDescent="0.3">
      <c r="A7330">
        <v>2457535</v>
      </c>
      <c r="B7330">
        <v>1</v>
      </c>
      <c r="C7330" t="s">
        <v>80</v>
      </c>
      <c r="D7330" t="s">
        <v>99</v>
      </c>
      <c r="E7330" t="s">
        <v>141</v>
      </c>
      <c r="F7330" t="s">
        <v>6074</v>
      </c>
      <c r="G7330" t="s">
        <v>143</v>
      </c>
      <c r="H7330" t="s">
        <v>144</v>
      </c>
      <c r="I7330" t="s">
        <v>136</v>
      </c>
      <c r="J7330" t="s">
        <v>137</v>
      </c>
      <c r="K7330" t="s">
        <v>138</v>
      </c>
      <c r="L7330" t="s">
        <v>21007</v>
      </c>
      <c r="M7330" t="s">
        <v>21008</v>
      </c>
      <c r="N7330">
        <v>1.44</v>
      </c>
      <c r="O7330">
        <v>0</v>
      </c>
      <c r="P7330">
        <v>77</v>
      </c>
      <c r="Q7330">
        <v>0</v>
      </c>
      <c r="R7330">
        <v>0</v>
      </c>
      <c r="S7330">
        <v>0</v>
      </c>
      <c r="T7330">
        <v>12</v>
      </c>
      <c r="U7330">
        <v>0</v>
      </c>
      <c r="V7330">
        <v>0</v>
      </c>
      <c r="W7330">
        <v>0</v>
      </c>
      <c r="X7330">
        <v>20.317223512633987</v>
      </c>
      <c r="Y7330">
        <v>0</v>
      </c>
      <c r="Z7330">
        <v>0</v>
      </c>
      <c r="AA7330">
        <v>0</v>
      </c>
      <c r="AB7330">
        <v>9.9181642395078917</v>
      </c>
      <c r="AC7330">
        <v>0</v>
      </c>
      <c r="AD7330">
        <v>0</v>
      </c>
      <c r="AE7330">
        <v>30.235387752141879</v>
      </c>
    </row>
    <row r="7331" spans="1:31" x14ac:dyDescent="0.3">
      <c r="A7331">
        <v>2457515</v>
      </c>
      <c r="B7331">
        <v>1</v>
      </c>
      <c r="C7331" t="s">
        <v>80</v>
      </c>
      <c r="D7331" t="s">
        <v>105</v>
      </c>
      <c r="E7331" t="s">
        <v>147</v>
      </c>
      <c r="F7331" t="s">
        <v>21009</v>
      </c>
      <c r="G7331" t="s">
        <v>226</v>
      </c>
      <c r="H7331" t="s">
        <v>135</v>
      </c>
      <c r="I7331" t="s">
        <v>136</v>
      </c>
      <c r="J7331" t="s">
        <v>137</v>
      </c>
      <c r="K7331" t="s">
        <v>162</v>
      </c>
      <c r="L7331" t="s">
        <v>21010</v>
      </c>
      <c r="M7331" t="s">
        <v>21011</v>
      </c>
      <c r="N7331">
        <v>2.5377777770000001</v>
      </c>
      <c r="O7331">
        <v>0</v>
      </c>
      <c r="P7331">
        <v>0</v>
      </c>
      <c r="Q7331">
        <v>0</v>
      </c>
      <c r="R7331">
        <v>0</v>
      </c>
      <c r="S7331">
        <v>0</v>
      </c>
      <c r="T7331">
        <v>9</v>
      </c>
      <c r="U7331">
        <v>0</v>
      </c>
      <c r="V7331">
        <v>0</v>
      </c>
      <c r="W7331">
        <v>0</v>
      </c>
      <c r="X7331">
        <v>0</v>
      </c>
      <c r="Y7331">
        <v>0</v>
      </c>
      <c r="Z7331">
        <v>0</v>
      </c>
      <c r="AA7331">
        <v>0</v>
      </c>
      <c r="AB7331">
        <v>108.84911457620612</v>
      </c>
      <c r="AC7331">
        <v>0</v>
      </c>
      <c r="AD7331">
        <v>0</v>
      </c>
      <c r="AE7331">
        <v>108.84911457620612</v>
      </c>
    </row>
    <row r="7332" spans="1:31" x14ac:dyDescent="0.3">
      <c r="A7332">
        <v>2457615</v>
      </c>
      <c r="B7332">
        <v>1</v>
      </c>
      <c r="C7332" t="s">
        <v>80</v>
      </c>
      <c r="D7332" t="s">
        <v>96</v>
      </c>
      <c r="E7332" t="s">
        <v>147</v>
      </c>
      <c r="F7332" t="s">
        <v>21012</v>
      </c>
      <c r="G7332" t="s">
        <v>226</v>
      </c>
      <c r="H7332" t="s">
        <v>135</v>
      </c>
      <c r="I7332" t="s">
        <v>136</v>
      </c>
      <c r="J7332" t="s">
        <v>137</v>
      </c>
      <c r="K7332" t="s">
        <v>162</v>
      </c>
      <c r="L7332" t="s">
        <v>21013</v>
      </c>
      <c r="M7332" t="s">
        <v>21014</v>
      </c>
      <c r="N7332">
        <v>2.7297222219999999</v>
      </c>
      <c r="O7332">
        <v>0</v>
      </c>
      <c r="P7332">
        <v>106</v>
      </c>
      <c r="Q7332">
        <v>0</v>
      </c>
      <c r="R7332">
        <v>0</v>
      </c>
      <c r="S7332">
        <v>4</v>
      </c>
      <c r="T7332">
        <v>6</v>
      </c>
      <c r="U7332">
        <v>0</v>
      </c>
      <c r="V7332">
        <v>0</v>
      </c>
      <c r="W7332">
        <v>0</v>
      </c>
      <c r="X7332">
        <v>96.747733385930957</v>
      </c>
      <c r="Y7332">
        <v>0</v>
      </c>
      <c r="Z7332">
        <v>0</v>
      </c>
      <c r="AA7332">
        <v>47.463903196250648</v>
      </c>
      <c r="AB7332">
        <v>5.1758950064855149</v>
      </c>
      <c r="AC7332">
        <v>0</v>
      </c>
      <c r="AD7332">
        <v>0</v>
      </c>
      <c r="AE7332">
        <v>149.38753158866712</v>
      </c>
    </row>
    <row r="7333" spans="1:31" x14ac:dyDescent="0.3">
      <c r="A7333">
        <v>2457807</v>
      </c>
      <c r="B7333">
        <v>1</v>
      </c>
      <c r="C7333" t="s">
        <v>81</v>
      </c>
      <c r="D7333" t="s">
        <v>112</v>
      </c>
      <c r="E7333" t="s">
        <v>169</v>
      </c>
      <c r="F7333" t="s">
        <v>1328</v>
      </c>
      <c r="G7333" t="s">
        <v>149</v>
      </c>
      <c r="H7333" t="s">
        <v>135</v>
      </c>
      <c r="I7333" t="s">
        <v>136</v>
      </c>
      <c r="J7333" t="s">
        <v>137</v>
      </c>
      <c r="K7333" t="s">
        <v>138</v>
      </c>
      <c r="L7333" t="s">
        <v>21015</v>
      </c>
      <c r="M7333" t="s">
        <v>21016</v>
      </c>
      <c r="N7333">
        <v>0.56916666599999999</v>
      </c>
      <c r="O7333">
        <v>0</v>
      </c>
      <c r="P7333">
        <v>0</v>
      </c>
      <c r="Q7333">
        <v>6</v>
      </c>
      <c r="R7333">
        <v>70</v>
      </c>
      <c r="S7333">
        <v>4</v>
      </c>
      <c r="T7333">
        <v>1</v>
      </c>
      <c r="U7333">
        <v>0</v>
      </c>
      <c r="V7333">
        <v>0</v>
      </c>
      <c r="W7333">
        <v>0</v>
      </c>
      <c r="X7333">
        <v>0</v>
      </c>
      <c r="Y7333">
        <v>9.0415486173555966</v>
      </c>
      <c r="Z7333">
        <v>40.784256760905812</v>
      </c>
      <c r="AA7333">
        <v>1.2747767598679003</v>
      </c>
      <c r="AB7333">
        <v>0.83669813912208835</v>
      </c>
      <c r="AC7333">
        <v>0</v>
      </c>
      <c r="AD7333">
        <v>0</v>
      </c>
      <c r="AE7333">
        <v>51.937280277251396</v>
      </c>
    </row>
    <row r="7334" spans="1:31" x14ac:dyDescent="0.3">
      <c r="A7334">
        <v>2457409</v>
      </c>
      <c r="B7334">
        <v>1</v>
      </c>
      <c r="C7334" t="s">
        <v>80</v>
      </c>
      <c r="D7334" t="s">
        <v>105</v>
      </c>
      <c r="E7334" t="s">
        <v>141</v>
      </c>
      <c r="F7334" t="s">
        <v>2631</v>
      </c>
      <c r="G7334" t="s">
        <v>410</v>
      </c>
      <c r="H7334" t="s">
        <v>144</v>
      </c>
      <c r="I7334" t="s">
        <v>136</v>
      </c>
      <c r="J7334" t="s">
        <v>137</v>
      </c>
      <c r="K7334" t="s">
        <v>138</v>
      </c>
      <c r="L7334" t="s">
        <v>21017</v>
      </c>
      <c r="M7334" t="s">
        <v>21018</v>
      </c>
      <c r="N7334">
        <v>1.7561111110000001</v>
      </c>
      <c r="O7334">
        <v>0</v>
      </c>
      <c r="P7334">
        <v>62</v>
      </c>
      <c r="Q7334">
        <v>0</v>
      </c>
      <c r="R7334">
        <v>0</v>
      </c>
      <c r="S7334">
        <v>0</v>
      </c>
      <c r="T7334">
        <v>3</v>
      </c>
      <c r="U7334">
        <v>0</v>
      </c>
      <c r="V7334">
        <v>0</v>
      </c>
      <c r="W7334">
        <v>0</v>
      </c>
      <c r="X7334">
        <v>29.469405355292739</v>
      </c>
      <c r="Y7334">
        <v>0</v>
      </c>
      <c r="Z7334">
        <v>0</v>
      </c>
      <c r="AA7334">
        <v>0</v>
      </c>
      <c r="AB7334">
        <v>1.548612237473926</v>
      </c>
      <c r="AC7334">
        <v>0</v>
      </c>
      <c r="AD7334">
        <v>0</v>
      </c>
      <c r="AE7334">
        <v>31.018017592766665</v>
      </c>
    </row>
    <row r="7335" spans="1:31" x14ac:dyDescent="0.3">
      <c r="A7335">
        <v>2457764</v>
      </c>
      <c r="B7335">
        <v>1</v>
      </c>
      <c r="C7335" t="s">
        <v>80</v>
      </c>
      <c r="D7335" t="s">
        <v>85</v>
      </c>
      <c r="E7335" t="s">
        <v>173</v>
      </c>
      <c r="F7335" t="s">
        <v>21019</v>
      </c>
      <c r="G7335" t="s">
        <v>179</v>
      </c>
      <c r="H7335" t="s">
        <v>144</v>
      </c>
      <c r="I7335" t="s">
        <v>136</v>
      </c>
      <c r="J7335" t="s">
        <v>137</v>
      </c>
      <c r="K7335" t="s">
        <v>138</v>
      </c>
      <c r="L7335" t="s">
        <v>21020</v>
      </c>
      <c r="M7335" t="s">
        <v>21021</v>
      </c>
      <c r="N7335">
        <v>2.244722222</v>
      </c>
      <c r="O7335">
        <v>0</v>
      </c>
      <c r="P7335">
        <v>20</v>
      </c>
      <c r="Q7335">
        <v>0</v>
      </c>
      <c r="R7335">
        <v>0</v>
      </c>
      <c r="S7335">
        <v>0</v>
      </c>
      <c r="T7335">
        <v>1</v>
      </c>
      <c r="U7335">
        <v>0</v>
      </c>
      <c r="V7335">
        <v>0</v>
      </c>
      <c r="W7335">
        <v>0</v>
      </c>
      <c r="X7335">
        <v>22.600003384738741</v>
      </c>
      <c r="Y7335">
        <v>0</v>
      </c>
      <c r="Z7335">
        <v>0</v>
      </c>
      <c r="AA7335">
        <v>0</v>
      </c>
      <c r="AB7335">
        <v>1.5007748575201409</v>
      </c>
      <c r="AC7335">
        <v>0</v>
      </c>
      <c r="AD7335">
        <v>0</v>
      </c>
      <c r="AE7335">
        <v>24.100778242258883</v>
      </c>
    </row>
    <row r="7336" spans="1:31" x14ac:dyDescent="0.3">
      <c r="A7336">
        <v>2457618</v>
      </c>
      <c r="B7336">
        <v>1</v>
      </c>
      <c r="C7336" t="s">
        <v>80</v>
      </c>
      <c r="D7336" t="s">
        <v>93</v>
      </c>
      <c r="E7336" t="s">
        <v>141</v>
      </c>
      <c r="F7336" t="s">
        <v>21022</v>
      </c>
      <c r="G7336" t="s">
        <v>143</v>
      </c>
      <c r="H7336" t="s">
        <v>144</v>
      </c>
      <c r="I7336" t="s">
        <v>136</v>
      </c>
      <c r="J7336" t="s">
        <v>137</v>
      </c>
      <c r="K7336" t="s">
        <v>138</v>
      </c>
      <c r="L7336" t="s">
        <v>21023</v>
      </c>
      <c r="M7336" t="s">
        <v>21024</v>
      </c>
      <c r="N7336">
        <v>3.411944444</v>
      </c>
      <c r="O7336">
        <v>0</v>
      </c>
      <c r="P7336">
        <v>201</v>
      </c>
      <c r="Q7336">
        <v>0</v>
      </c>
      <c r="R7336">
        <v>0</v>
      </c>
      <c r="S7336">
        <v>0</v>
      </c>
      <c r="T7336">
        <v>10</v>
      </c>
      <c r="U7336">
        <v>0</v>
      </c>
      <c r="V7336">
        <v>0</v>
      </c>
      <c r="W7336">
        <v>0</v>
      </c>
      <c r="X7336">
        <v>174.64192667439187</v>
      </c>
      <c r="Y7336">
        <v>0</v>
      </c>
      <c r="Z7336">
        <v>0</v>
      </c>
      <c r="AA7336">
        <v>0</v>
      </c>
      <c r="AB7336">
        <v>16.287855553099341</v>
      </c>
      <c r="AC7336">
        <v>0</v>
      </c>
      <c r="AD7336">
        <v>0</v>
      </c>
      <c r="AE7336">
        <v>190.92978222749122</v>
      </c>
    </row>
    <row r="7337" spans="1:31" x14ac:dyDescent="0.3">
      <c r="A7337">
        <v>2457641</v>
      </c>
      <c r="B7337">
        <v>1</v>
      </c>
      <c r="C7337" t="s">
        <v>80</v>
      </c>
      <c r="D7337" t="s">
        <v>104</v>
      </c>
      <c r="E7337" t="s">
        <v>169</v>
      </c>
      <c r="F7337" t="s">
        <v>21025</v>
      </c>
      <c r="G7337" t="s">
        <v>149</v>
      </c>
      <c r="H7337" t="s">
        <v>135</v>
      </c>
      <c r="I7337" t="s">
        <v>136</v>
      </c>
      <c r="J7337" t="s">
        <v>137</v>
      </c>
      <c r="K7337" t="s">
        <v>138</v>
      </c>
      <c r="L7337" t="s">
        <v>21026</v>
      </c>
      <c r="M7337" t="s">
        <v>21027</v>
      </c>
      <c r="N7337">
        <v>0.71</v>
      </c>
      <c r="O7337">
        <v>0</v>
      </c>
      <c r="P7337">
        <v>0</v>
      </c>
      <c r="Q7337">
        <v>1</v>
      </c>
      <c r="R7337">
        <v>0</v>
      </c>
      <c r="S7337">
        <v>33</v>
      </c>
      <c r="T7337">
        <v>20</v>
      </c>
      <c r="U7337">
        <v>14</v>
      </c>
      <c r="V7337">
        <v>0</v>
      </c>
      <c r="W7337">
        <v>0</v>
      </c>
      <c r="X7337">
        <v>0</v>
      </c>
      <c r="Y7337">
        <v>2.9728080688395265E-2</v>
      </c>
      <c r="Z7337">
        <v>0</v>
      </c>
      <c r="AA7337">
        <v>115.10826682497776</v>
      </c>
      <c r="AB7337">
        <v>11.826558751509491</v>
      </c>
      <c r="AC7337">
        <v>400.90781340342153</v>
      </c>
      <c r="AD7337">
        <v>0</v>
      </c>
      <c r="AE7337">
        <v>527.87236706059718</v>
      </c>
    </row>
    <row r="7338" spans="1:31" x14ac:dyDescent="0.3">
      <c r="A7338">
        <v>2457572</v>
      </c>
      <c r="B7338">
        <v>1</v>
      </c>
      <c r="C7338" t="s">
        <v>81</v>
      </c>
      <c r="D7338" t="s">
        <v>128</v>
      </c>
      <c r="E7338" t="s">
        <v>169</v>
      </c>
      <c r="F7338" t="s">
        <v>21028</v>
      </c>
      <c r="G7338" t="s">
        <v>226</v>
      </c>
      <c r="H7338" t="s">
        <v>135</v>
      </c>
      <c r="I7338" t="s">
        <v>136</v>
      </c>
      <c r="J7338" t="s">
        <v>137</v>
      </c>
      <c r="K7338" t="s">
        <v>162</v>
      </c>
      <c r="L7338" t="s">
        <v>21029</v>
      </c>
      <c r="M7338" t="s">
        <v>21030</v>
      </c>
      <c r="N7338">
        <v>5.6</v>
      </c>
      <c r="O7338">
        <v>0</v>
      </c>
      <c r="P7338">
        <v>0</v>
      </c>
      <c r="Q7338">
        <v>0</v>
      </c>
      <c r="R7338">
        <v>0</v>
      </c>
      <c r="S7338">
        <v>36</v>
      </c>
      <c r="T7338">
        <v>83</v>
      </c>
      <c r="U7338">
        <v>38</v>
      </c>
      <c r="V7338">
        <v>1</v>
      </c>
      <c r="W7338">
        <v>0</v>
      </c>
      <c r="X7338">
        <v>0</v>
      </c>
      <c r="Y7338">
        <v>0</v>
      </c>
      <c r="Z7338">
        <v>0</v>
      </c>
      <c r="AA7338">
        <v>1156.0480670343181</v>
      </c>
      <c r="AB7338">
        <v>467.82436867796122</v>
      </c>
      <c r="AC7338">
        <v>5765.6142567535817</v>
      </c>
      <c r="AD7338">
        <v>267.68590680852407</v>
      </c>
      <c r="AE7338">
        <v>7657.172599274385</v>
      </c>
    </row>
    <row r="7339" spans="1:31" x14ac:dyDescent="0.3">
      <c r="A7339">
        <v>2457887</v>
      </c>
      <c r="B7339">
        <v>1</v>
      </c>
      <c r="C7339" t="s">
        <v>80</v>
      </c>
      <c r="D7339" t="s">
        <v>101</v>
      </c>
      <c r="E7339" t="s">
        <v>141</v>
      </c>
      <c r="F7339" t="s">
        <v>21031</v>
      </c>
      <c r="G7339" t="s">
        <v>143</v>
      </c>
      <c r="H7339" t="s">
        <v>144</v>
      </c>
      <c r="I7339" t="s">
        <v>136</v>
      </c>
      <c r="J7339" t="s">
        <v>137</v>
      </c>
      <c r="K7339" t="s">
        <v>138</v>
      </c>
      <c r="L7339" t="s">
        <v>21032</v>
      </c>
      <c r="M7339" t="s">
        <v>21033</v>
      </c>
      <c r="N7339">
        <v>1.233333333</v>
      </c>
      <c r="O7339">
        <v>0</v>
      </c>
      <c r="P7339">
        <v>22</v>
      </c>
      <c r="Q7339">
        <v>0</v>
      </c>
      <c r="R7339">
        <v>0</v>
      </c>
      <c r="S7339">
        <v>0</v>
      </c>
      <c r="T7339">
        <v>10</v>
      </c>
      <c r="U7339">
        <v>0</v>
      </c>
      <c r="V7339">
        <v>0</v>
      </c>
      <c r="W7339">
        <v>0</v>
      </c>
      <c r="X7339">
        <v>6.2472524828495661</v>
      </c>
      <c r="Y7339">
        <v>0</v>
      </c>
      <c r="Z7339">
        <v>0</v>
      </c>
      <c r="AA7339">
        <v>0</v>
      </c>
      <c r="AB7339">
        <v>30.248145850659867</v>
      </c>
      <c r="AC7339">
        <v>0</v>
      </c>
      <c r="AD7339">
        <v>0</v>
      </c>
      <c r="AE7339">
        <v>36.495398333509435</v>
      </c>
    </row>
    <row r="7340" spans="1:31" x14ac:dyDescent="0.3">
      <c r="A7340">
        <v>2457927</v>
      </c>
      <c r="B7340">
        <v>1</v>
      </c>
      <c r="C7340" t="s">
        <v>80</v>
      </c>
      <c r="D7340" t="s">
        <v>82</v>
      </c>
      <c r="E7340" t="s">
        <v>141</v>
      </c>
      <c r="F7340" t="s">
        <v>10619</v>
      </c>
      <c r="G7340" t="s">
        <v>156</v>
      </c>
      <c r="H7340" t="s">
        <v>144</v>
      </c>
      <c r="I7340" t="s">
        <v>136</v>
      </c>
      <c r="J7340" t="s">
        <v>137</v>
      </c>
      <c r="K7340" t="s">
        <v>138</v>
      </c>
      <c r="L7340" t="s">
        <v>21034</v>
      </c>
      <c r="M7340" t="s">
        <v>21035</v>
      </c>
      <c r="N7340">
        <v>1.803055555</v>
      </c>
      <c r="O7340">
        <v>0</v>
      </c>
      <c r="P7340">
        <v>0</v>
      </c>
      <c r="Q7340">
        <v>0</v>
      </c>
      <c r="R7340">
        <v>0</v>
      </c>
      <c r="S7340">
        <v>0</v>
      </c>
      <c r="T7340">
        <v>1</v>
      </c>
      <c r="U7340">
        <v>0</v>
      </c>
      <c r="V7340">
        <v>0</v>
      </c>
      <c r="W7340">
        <v>0</v>
      </c>
      <c r="X7340">
        <v>0</v>
      </c>
      <c r="Y7340">
        <v>0</v>
      </c>
      <c r="Z7340">
        <v>0</v>
      </c>
      <c r="AA7340">
        <v>0</v>
      </c>
      <c r="AB7340">
        <v>84.522710647914835</v>
      </c>
      <c r="AC7340">
        <v>0</v>
      </c>
      <c r="AD7340">
        <v>0</v>
      </c>
      <c r="AE7340">
        <v>84.522710647914835</v>
      </c>
    </row>
    <row r="7341" spans="1:31" x14ac:dyDescent="0.3">
      <c r="A7341">
        <v>2457890</v>
      </c>
      <c r="B7341">
        <v>1</v>
      </c>
      <c r="C7341" t="s">
        <v>80</v>
      </c>
      <c r="D7341" t="s">
        <v>105</v>
      </c>
      <c r="E7341" t="s">
        <v>141</v>
      </c>
      <c r="F7341" t="s">
        <v>9003</v>
      </c>
      <c r="G7341" t="s">
        <v>156</v>
      </c>
      <c r="H7341" t="s">
        <v>144</v>
      </c>
      <c r="I7341" t="s">
        <v>136</v>
      </c>
      <c r="J7341" t="s">
        <v>137</v>
      </c>
      <c r="K7341" t="s">
        <v>138</v>
      </c>
      <c r="L7341" t="s">
        <v>21036</v>
      </c>
      <c r="M7341" t="s">
        <v>21037</v>
      </c>
      <c r="N7341">
        <v>0.90749999999999997</v>
      </c>
      <c r="O7341">
        <v>0</v>
      </c>
      <c r="P7341">
        <v>190</v>
      </c>
      <c r="Q7341">
        <v>0</v>
      </c>
      <c r="R7341">
        <v>0</v>
      </c>
      <c r="S7341">
        <v>0</v>
      </c>
      <c r="T7341">
        <v>12</v>
      </c>
      <c r="U7341">
        <v>0</v>
      </c>
      <c r="V7341">
        <v>0</v>
      </c>
      <c r="W7341">
        <v>0</v>
      </c>
      <c r="X7341">
        <v>50.115224047391557</v>
      </c>
      <c r="Y7341">
        <v>0</v>
      </c>
      <c r="Z7341">
        <v>0</v>
      </c>
      <c r="AA7341">
        <v>0</v>
      </c>
      <c r="AB7341">
        <v>19.19269693891702</v>
      </c>
      <c r="AC7341">
        <v>0</v>
      </c>
      <c r="AD7341">
        <v>0</v>
      </c>
      <c r="AE7341">
        <v>69.307920986308574</v>
      </c>
    </row>
    <row r="7342" spans="1:31" x14ac:dyDescent="0.3">
      <c r="A7342">
        <v>2457555</v>
      </c>
      <c r="B7342">
        <v>1</v>
      </c>
      <c r="C7342" t="s">
        <v>80</v>
      </c>
      <c r="D7342" t="s">
        <v>103</v>
      </c>
      <c r="E7342" t="s">
        <v>284</v>
      </c>
      <c r="F7342" t="s">
        <v>21038</v>
      </c>
      <c r="G7342" t="s">
        <v>226</v>
      </c>
      <c r="H7342" t="s">
        <v>135</v>
      </c>
      <c r="I7342" t="s">
        <v>136</v>
      </c>
      <c r="J7342" t="s">
        <v>137</v>
      </c>
      <c r="K7342" t="s">
        <v>162</v>
      </c>
      <c r="L7342" t="s">
        <v>21039</v>
      </c>
      <c r="M7342" t="s">
        <v>21040</v>
      </c>
      <c r="N7342">
        <v>2.420555555</v>
      </c>
      <c r="O7342">
        <v>0</v>
      </c>
      <c r="P7342">
        <v>13</v>
      </c>
      <c r="Q7342">
        <v>1</v>
      </c>
      <c r="R7342">
        <v>2</v>
      </c>
      <c r="S7342">
        <v>18</v>
      </c>
      <c r="T7342">
        <v>17</v>
      </c>
      <c r="U7342">
        <v>17</v>
      </c>
      <c r="V7342">
        <v>8</v>
      </c>
      <c r="W7342">
        <v>0</v>
      </c>
      <c r="X7342">
        <v>9.2753415773609031</v>
      </c>
      <c r="Y7342">
        <v>0</v>
      </c>
      <c r="Z7342">
        <v>1.8083046850702102</v>
      </c>
      <c r="AA7342">
        <v>78.902742803786879</v>
      </c>
      <c r="AB7342">
        <v>230.26645263164414</v>
      </c>
      <c r="AC7342">
        <v>7827.8871872030759</v>
      </c>
      <c r="AD7342">
        <v>408.70570738467035</v>
      </c>
      <c r="AE7342">
        <v>8556.8457362856079</v>
      </c>
    </row>
    <row r="7343" spans="1:31" x14ac:dyDescent="0.3">
      <c r="A7343">
        <v>2457804</v>
      </c>
      <c r="B7343">
        <v>1</v>
      </c>
      <c r="C7343" t="s">
        <v>80</v>
      </c>
      <c r="D7343" t="s">
        <v>97</v>
      </c>
      <c r="E7343" t="s">
        <v>169</v>
      </c>
      <c r="F7343" t="s">
        <v>21041</v>
      </c>
      <c r="G7343" t="s">
        <v>161</v>
      </c>
      <c r="H7343" t="s">
        <v>135</v>
      </c>
      <c r="I7343" t="s">
        <v>136</v>
      </c>
      <c r="J7343" t="s">
        <v>137</v>
      </c>
      <c r="K7343" t="s">
        <v>162</v>
      </c>
      <c r="L7343" t="s">
        <v>21042</v>
      </c>
      <c r="M7343" t="s">
        <v>21043</v>
      </c>
      <c r="N7343">
        <v>4.5444444439999998</v>
      </c>
      <c r="O7343">
        <v>5</v>
      </c>
      <c r="P7343">
        <v>1795</v>
      </c>
      <c r="Q7343">
        <v>5</v>
      </c>
      <c r="R7343">
        <v>325</v>
      </c>
      <c r="S7343">
        <v>20</v>
      </c>
      <c r="T7343">
        <v>221</v>
      </c>
      <c r="U7343">
        <v>0</v>
      </c>
      <c r="V7343">
        <v>0</v>
      </c>
      <c r="W7343">
        <v>156.79492849354153</v>
      </c>
      <c r="X7343">
        <v>2645.8266132282647</v>
      </c>
      <c r="Y7343">
        <v>6.695898417507232</v>
      </c>
      <c r="Z7343">
        <v>490.06908295393481</v>
      </c>
      <c r="AA7343">
        <v>234.25416233518334</v>
      </c>
      <c r="AB7343">
        <v>1008.2937999492825</v>
      </c>
      <c r="AC7343">
        <v>0</v>
      </c>
      <c r="AD7343">
        <v>0</v>
      </c>
      <c r="AE7343">
        <v>4541.9344853777147</v>
      </c>
    </row>
    <row r="7344" spans="1:31" x14ac:dyDescent="0.3">
      <c r="A7344">
        <v>2457504</v>
      </c>
      <c r="B7344">
        <v>1</v>
      </c>
      <c r="C7344" t="s">
        <v>80</v>
      </c>
      <c r="D7344" t="s">
        <v>92</v>
      </c>
      <c r="E7344" t="s">
        <v>141</v>
      </c>
      <c r="F7344" t="s">
        <v>21044</v>
      </c>
      <c r="G7344" t="s">
        <v>200</v>
      </c>
      <c r="H7344" t="s">
        <v>144</v>
      </c>
      <c r="I7344" t="s">
        <v>136</v>
      </c>
      <c r="J7344" t="s">
        <v>137</v>
      </c>
      <c r="K7344" t="s">
        <v>138</v>
      </c>
      <c r="L7344" t="s">
        <v>21045</v>
      </c>
      <c r="M7344" t="s">
        <v>21046</v>
      </c>
      <c r="N7344">
        <v>2.4186111110000001</v>
      </c>
      <c r="O7344">
        <v>0</v>
      </c>
      <c r="P7344">
        <v>9</v>
      </c>
      <c r="Q7344">
        <v>0</v>
      </c>
      <c r="R7344">
        <v>2</v>
      </c>
      <c r="S7344">
        <v>0</v>
      </c>
      <c r="T7344">
        <v>1</v>
      </c>
      <c r="U7344">
        <v>0</v>
      </c>
      <c r="V7344">
        <v>0</v>
      </c>
      <c r="W7344">
        <v>0</v>
      </c>
      <c r="X7344">
        <v>5.6408940214011061</v>
      </c>
      <c r="Y7344">
        <v>0</v>
      </c>
      <c r="Z7344">
        <v>0.894009288050166</v>
      </c>
      <c r="AA7344">
        <v>0</v>
      </c>
      <c r="AB7344">
        <v>7.7475481212979602</v>
      </c>
      <c r="AC7344">
        <v>0</v>
      </c>
      <c r="AD7344">
        <v>0</v>
      </c>
      <c r="AE7344">
        <v>14.282451430749232</v>
      </c>
    </row>
    <row r="7345" spans="1:31" x14ac:dyDescent="0.3">
      <c r="A7345">
        <v>2457498</v>
      </c>
      <c r="B7345">
        <v>1</v>
      </c>
      <c r="C7345" t="s">
        <v>81</v>
      </c>
      <c r="D7345" t="s">
        <v>118</v>
      </c>
      <c r="E7345" t="s">
        <v>132</v>
      </c>
      <c r="F7345" t="s">
        <v>8562</v>
      </c>
      <c r="G7345" t="s">
        <v>226</v>
      </c>
      <c r="H7345" t="s">
        <v>135</v>
      </c>
      <c r="I7345" t="s">
        <v>136</v>
      </c>
      <c r="J7345" t="s">
        <v>137</v>
      </c>
      <c r="K7345" t="s">
        <v>162</v>
      </c>
      <c r="L7345" t="s">
        <v>21047</v>
      </c>
      <c r="M7345" t="s">
        <v>21048</v>
      </c>
      <c r="N7345">
        <v>3.0536111109999999</v>
      </c>
      <c r="O7345">
        <v>0</v>
      </c>
      <c r="P7345">
        <v>239</v>
      </c>
      <c r="Q7345">
        <v>1</v>
      </c>
      <c r="R7345">
        <v>1</v>
      </c>
      <c r="S7345">
        <v>12</v>
      </c>
      <c r="T7345">
        <v>20</v>
      </c>
      <c r="U7345">
        <v>0</v>
      </c>
      <c r="V7345">
        <v>0</v>
      </c>
      <c r="W7345">
        <v>0</v>
      </c>
      <c r="X7345">
        <v>375.82273936429152</v>
      </c>
      <c r="Y7345">
        <v>0</v>
      </c>
      <c r="Z7345">
        <v>2.2851592541482018</v>
      </c>
      <c r="AA7345">
        <v>465.76218917368766</v>
      </c>
      <c r="AB7345">
        <v>42.826726868503563</v>
      </c>
      <c r="AC7345">
        <v>0</v>
      </c>
      <c r="AD7345">
        <v>0</v>
      </c>
      <c r="AE7345">
        <v>886.69681466063093</v>
      </c>
    </row>
    <row r="7346" spans="1:31" x14ac:dyDescent="0.3">
      <c r="A7346">
        <v>2457521</v>
      </c>
      <c r="B7346">
        <v>1</v>
      </c>
      <c r="C7346" t="s">
        <v>80</v>
      </c>
      <c r="D7346" t="s">
        <v>97</v>
      </c>
      <c r="E7346" t="s">
        <v>169</v>
      </c>
      <c r="F7346" t="s">
        <v>19653</v>
      </c>
      <c r="G7346" t="s">
        <v>226</v>
      </c>
      <c r="H7346" t="s">
        <v>135</v>
      </c>
      <c r="I7346" t="s">
        <v>136</v>
      </c>
      <c r="J7346" t="s">
        <v>137</v>
      </c>
      <c r="K7346" t="s">
        <v>162</v>
      </c>
      <c r="L7346" t="s">
        <v>21049</v>
      </c>
      <c r="M7346" t="s">
        <v>21050</v>
      </c>
      <c r="N7346">
        <v>1.081388888</v>
      </c>
      <c r="O7346">
        <v>14</v>
      </c>
      <c r="P7346">
        <v>2630</v>
      </c>
      <c r="Q7346">
        <v>14</v>
      </c>
      <c r="R7346">
        <v>418</v>
      </c>
      <c r="S7346">
        <v>37</v>
      </c>
      <c r="T7346">
        <v>331</v>
      </c>
      <c r="U7346">
        <v>2</v>
      </c>
      <c r="V7346">
        <v>0</v>
      </c>
      <c r="W7346">
        <v>1475.4020233622375</v>
      </c>
      <c r="X7346">
        <v>1056.443449934779</v>
      </c>
      <c r="Y7346">
        <v>533.00092379698742</v>
      </c>
      <c r="Z7346">
        <v>141.31573534001933</v>
      </c>
      <c r="AA7346">
        <v>88.008469835055976</v>
      </c>
      <c r="AB7346">
        <v>370.59916075351322</v>
      </c>
      <c r="AC7346">
        <v>106.20199810561648</v>
      </c>
      <c r="AD7346">
        <v>0</v>
      </c>
      <c r="AE7346">
        <v>3770.9717611282094</v>
      </c>
    </row>
    <row r="7347" spans="1:31" x14ac:dyDescent="0.3">
      <c r="A7347">
        <v>2457644</v>
      </c>
      <c r="B7347">
        <v>1</v>
      </c>
      <c r="C7347" t="s">
        <v>81</v>
      </c>
      <c r="D7347" t="s">
        <v>122</v>
      </c>
      <c r="E7347" t="s">
        <v>159</v>
      </c>
      <c r="F7347" t="s">
        <v>21051</v>
      </c>
      <c r="G7347" t="s">
        <v>143</v>
      </c>
      <c r="H7347" t="s">
        <v>144</v>
      </c>
      <c r="I7347" t="s">
        <v>136</v>
      </c>
      <c r="J7347" t="s">
        <v>137</v>
      </c>
      <c r="K7347" t="s">
        <v>138</v>
      </c>
      <c r="L7347" t="s">
        <v>21052</v>
      </c>
      <c r="M7347" t="s">
        <v>21053</v>
      </c>
      <c r="N7347">
        <v>0.268055555</v>
      </c>
      <c r="O7347">
        <v>0</v>
      </c>
      <c r="P7347">
        <v>190</v>
      </c>
      <c r="Q7347">
        <v>0</v>
      </c>
      <c r="R7347">
        <v>0</v>
      </c>
      <c r="S7347">
        <v>0</v>
      </c>
      <c r="T7347">
        <v>95</v>
      </c>
      <c r="U7347">
        <v>0</v>
      </c>
      <c r="V7347">
        <v>0</v>
      </c>
      <c r="W7347">
        <v>0</v>
      </c>
      <c r="X7347">
        <v>8.7149036280114114</v>
      </c>
      <c r="Y7347">
        <v>0</v>
      </c>
      <c r="Z7347">
        <v>0</v>
      </c>
      <c r="AA7347">
        <v>0</v>
      </c>
      <c r="AB7347">
        <v>17.382688991063862</v>
      </c>
      <c r="AC7347">
        <v>0</v>
      </c>
      <c r="AD7347">
        <v>0</v>
      </c>
      <c r="AE7347">
        <v>26.097592619075272</v>
      </c>
    </row>
    <row r="7348" spans="1:31" x14ac:dyDescent="0.3">
      <c r="A7348">
        <v>2457544</v>
      </c>
      <c r="B7348">
        <v>1</v>
      </c>
      <c r="C7348" t="s">
        <v>80</v>
      </c>
      <c r="D7348" t="s">
        <v>107</v>
      </c>
      <c r="E7348" t="s">
        <v>169</v>
      </c>
      <c r="F7348" t="s">
        <v>21054</v>
      </c>
      <c r="G7348" t="s">
        <v>381</v>
      </c>
      <c r="H7348" t="s">
        <v>135</v>
      </c>
      <c r="I7348" t="s">
        <v>136</v>
      </c>
      <c r="J7348" t="s">
        <v>137</v>
      </c>
      <c r="K7348" t="s">
        <v>138</v>
      </c>
      <c r="L7348" t="s">
        <v>21055</v>
      </c>
      <c r="M7348" t="s">
        <v>21056</v>
      </c>
      <c r="N7348">
        <v>0.27833333300000002</v>
      </c>
      <c r="O7348">
        <v>15</v>
      </c>
      <c r="P7348">
        <v>8744</v>
      </c>
      <c r="Q7348">
        <v>21</v>
      </c>
      <c r="R7348">
        <v>87</v>
      </c>
      <c r="S7348">
        <v>30</v>
      </c>
      <c r="T7348">
        <v>584</v>
      </c>
      <c r="U7348">
        <v>0</v>
      </c>
      <c r="V7348">
        <v>10</v>
      </c>
      <c r="W7348">
        <v>29.266482197464374</v>
      </c>
      <c r="X7348">
        <v>287.85961214519494</v>
      </c>
      <c r="Y7348">
        <v>4.0375657281819857</v>
      </c>
      <c r="Z7348">
        <v>8.3394585608914689</v>
      </c>
      <c r="AA7348">
        <v>69.81075761759611</v>
      </c>
      <c r="AB7348">
        <v>121.86075456967366</v>
      </c>
      <c r="AC7348">
        <v>0</v>
      </c>
      <c r="AD7348">
        <v>1.4174460704611518</v>
      </c>
      <c r="AE7348">
        <v>522.59207688946356</v>
      </c>
    </row>
    <row r="7349" spans="1:31" x14ac:dyDescent="0.3">
      <c r="A7349">
        <v>2457684</v>
      </c>
      <c r="B7349">
        <v>1</v>
      </c>
      <c r="C7349" t="s">
        <v>80</v>
      </c>
      <c r="D7349" t="s">
        <v>82</v>
      </c>
      <c r="E7349" t="s">
        <v>182</v>
      </c>
      <c r="F7349" t="s">
        <v>11185</v>
      </c>
      <c r="G7349" t="s">
        <v>259</v>
      </c>
      <c r="H7349" t="s">
        <v>144</v>
      </c>
      <c r="I7349" t="s">
        <v>136</v>
      </c>
      <c r="J7349" t="s">
        <v>137</v>
      </c>
      <c r="K7349" t="s">
        <v>138</v>
      </c>
      <c r="L7349" t="s">
        <v>21057</v>
      </c>
      <c r="M7349" t="s">
        <v>21058</v>
      </c>
      <c r="N7349">
        <v>1.421944444</v>
      </c>
      <c r="O7349">
        <v>0</v>
      </c>
      <c r="P7349">
        <v>0</v>
      </c>
      <c r="Q7349">
        <v>0</v>
      </c>
      <c r="R7349">
        <v>0</v>
      </c>
      <c r="S7349">
        <v>0</v>
      </c>
      <c r="T7349">
        <v>63</v>
      </c>
      <c r="U7349">
        <v>0</v>
      </c>
      <c r="V7349">
        <v>0</v>
      </c>
      <c r="W7349">
        <v>0</v>
      </c>
      <c r="X7349">
        <v>0</v>
      </c>
      <c r="Y7349">
        <v>0</v>
      </c>
      <c r="Z7349">
        <v>0</v>
      </c>
      <c r="AA7349">
        <v>0</v>
      </c>
      <c r="AB7349">
        <v>84.892874350278973</v>
      </c>
      <c r="AC7349">
        <v>0</v>
      </c>
      <c r="AD7349">
        <v>0</v>
      </c>
      <c r="AE7349">
        <v>84.892874350278973</v>
      </c>
    </row>
    <row r="7350" spans="1:31" x14ac:dyDescent="0.3">
      <c r="A7350">
        <v>2457581</v>
      </c>
      <c r="B7350">
        <v>1</v>
      </c>
      <c r="C7350" t="s">
        <v>80</v>
      </c>
      <c r="D7350" t="s">
        <v>108</v>
      </c>
      <c r="E7350" t="s">
        <v>147</v>
      </c>
      <c r="F7350" t="s">
        <v>21059</v>
      </c>
      <c r="G7350" t="s">
        <v>226</v>
      </c>
      <c r="H7350" t="s">
        <v>135</v>
      </c>
      <c r="I7350" t="s">
        <v>136</v>
      </c>
      <c r="J7350" t="s">
        <v>137</v>
      </c>
      <c r="K7350" t="s">
        <v>162</v>
      </c>
      <c r="L7350" t="s">
        <v>21060</v>
      </c>
      <c r="M7350" t="s">
        <v>21061</v>
      </c>
      <c r="N7350">
        <v>2.7866666659999999</v>
      </c>
      <c r="O7350">
        <v>0</v>
      </c>
      <c r="P7350">
        <v>53</v>
      </c>
      <c r="Q7350">
        <v>0</v>
      </c>
      <c r="R7350">
        <v>30</v>
      </c>
      <c r="S7350">
        <v>0</v>
      </c>
      <c r="T7350">
        <v>17</v>
      </c>
      <c r="U7350">
        <v>0</v>
      </c>
      <c r="V7350">
        <v>0</v>
      </c>
      <c r="W7350">
        <v>0</v>
      </c>
      <c r="X7350">
        <v>41.338988316128997</v>
      </c>
      <c r="Y7350">
        <v>0</v>
      </c>
      <c r="Z7350">
        <v>22.320283179278142</v>
      </c>
      <c r="AA7350">
        <v>0</v>
      </c>
      <c r="AB7350">
        <v>34.446390096216909</v>
      </c>
      <c r="AC7350">
        <v>0</v>
      </c>
      <c r="AD7350">
        <v>0</v>
      </c>
      <c r="AE7350">
        <v>98.105661591624056</v>
      </c>
    </row>
    <row r="7351" spans="1:31" x14ac:dyDescent="0.3">
      <c r="A7351">
        <v>2457893</v>
      </c>
      <c r="B7351">
        <v>1</v>
      </c>
      <c r="C7351" t="s">
        <v>80</v>
      </c>
      <c r="D7351" t="s">
        <v>110</v>
      </c>
      <c r="E7351" t="s">
        <v>173</v>
      </c>
      <c r="F7351" t="s">
        <v>21062</v>
      </c>
      <c r="G7351" t="s">
        <v>175</v>
      </c>
      <c r="H7351" t="s">
        <v>144</v>
      </c>
      <c r="I7351" t="s">
        <v>136</v>
      </c>
      <c r="J7351" t="s">
        <v>137</v>
      </c>
      <c r="K7351" t="s">
        <v>138</v>
      </c>
      <c r="L7351" t="s">
        <v>21063</v>
      </c>
      <c r="M7351" t="s">
        <v>21064</v>
      </c>
      <c r="N7351">
        <v>0.834166666</v>
      </c>
      <c r="O7351">
        <v>0</v>
      </c>
      <c r="P7351">
        <v>1</v>
      </c>
      <c r="Q7351">
        <v>0</v>
      </c>
      <c r="R7351">
        <v>0</v>
      </c>
      <c r="S7351">
        <v>0</v>
      </c>
      <c r="T7351">
        <v>0</v>
      </c>
      <c r="U7351">
        <v>0</v>
      </c>
      <c r="V7351">
        <v>0</v>
      </c>
      <c r="W7351">
        <v>0</v>
      </c>
      <c r="X7351">
        <v>0.65883285232296118</v>
      </c>
      <c r="Y7351">
        <v>0</v>
      </c>
      <c r="Z7351">
        <v>0</v>
      </c>
      <c r="AA7351">
        <v>0</v>
      </c>
      <c r="AB7351">
        <v>0</v>
      </c>
      <c r="AC7351">
        <v>0</v>
      </c>
      <c r="AD7351">
        <v>0</v>
      </c>
      <c r="AE7351">
        <v>0.65883285232296118</v>
      </c>
    </row>
    <row r="7352" spans="1:31" x14ac:dyDescent="0.3">
      <c r="A7352">
        <v>2457793</v>
      </c>
      <c r="B7352">
        <v>1</v>
      </c>
      <c r="C7352" t="s">
        <v>80</v>
      </c>
      <c r="D7352" t="s">
        <v>104</v>
      </c>
      <c r="E7352" t="s">
        <v>141</v>
      </c>
      <c r="F7352" t="s">
        <v>21065</v>
      </c>
      <c r="G7352" t="s">
        <v>200</v>
      </c>
      <c r="H7352" t="s">
        <v>144</v>
      </c>
      <c r="I7352" t="s">
        <v>136</v>
      </c>
      <c r="J7352" t="s">
        <v>137</v>
      </c>
      <c r="K7352" t="s">
        <v>138</v>
      </c>
      <c r="L7352" t="s">
        <v>21066</v>
      </c>
      <c r="M7352" t="s">
        <v>21067</v>
      </c>
      <c r="N7352">
        <v>2.91</v>
      </c>
      <c r="O7352">
        <v>0</v>
      </c>
      <c r="P7352">
        <v>28</v>
      </c>
      <c r="Q7352">
        <v>0</v>
      </c>
      <c r="R7352">
        <v>0</v>
      </c>
      <c r="S7352">
        <v>0</v>
      </c>
      <c r="T7352">
        <v>1</v>
      </c>
      <c r="U7352">
        <v>0</v>
      </c>
      <c r="V7352">
        <v>0</v>
      </c>
      <c r="W7352">
        <v>0</v>
      </c>
      <c r="X7352">
        <v>20.514327421037695</v>
      </c>
      <c r="Y7352">
        <v>0</v>
      </c>
      <c r="Z7352">
        <v>0</v>
      </c>
      <c r="AA7352">
        <v>0</v>
      </c>
      <c r="AB7352">
        <v>0.39364768331809508</v>
      </c>
      <c r="AC7352">
        <v>0</v>
      </c>
      <c r="AD7352">
        <v>0</v>
      </c>
      <c r="AE7352">
        <v>20.907975104355792</v>
      </c>
    </row>
    <row r="7353" spans="1:31" x14ac:dyDescent="0.3">
      <c r="A7353">
        <v>2457664</v>
      </c>
      <c r="B7353">
        <v>1</v>
      </c>
      <c r="C7353" t="s">
        <v>80</v>
      </c>
      <c r="D7353" t="s">
        <v>95</v>
      </c>
      <c r="E7353" t="s">
        <v>141</v>
      </c>
      <c r="F7353" t="s">
        <v>21068</v>
      </c>
      <c r="G7353" t="s">
        <v>143</v>
      </c>
      <c r="H7353" t="s">
        <v>144</v>
      </c>
      <c r="I7353" t="s">
        <v>136</v>
      </c>
      <c r="J7353" t="s">
        <v>137</v>
      </c>
      <c r="K7353" t="s">
        <v>138</v>
      </c>
      <c r="L7353" t="s">
        <v>21069</v>
      </c>
      <c r="M7353" t="s">
        <v>21070</v>
      </c>
      <c r="N7353">
        <v>0.72833333300000003</v>
      </c>
      <c r="O7353">
        <v>0</v>
      </c>
      <c r="P7353">
        <v>71</v>
      </c>
      <c r="Q7353">
        <v>0</v>
      </c>
      <c r="R7353">
        <v>0</v>
      </c>
      <c r="S7353">
        <v>0</v>
      </c>
      <c r="T7353">
        <v>4</v>
      </c>
      <c r="U7353">
        <v>0</v>
      </c>
      <c r="V7353">
        <v>0</v>
      </c>
      <c r="W7353">
        <v>0</v>
      </c>
      <c r="X7353">
        <v>9.1965142148681398</v>
      </c>
      <c r="Y7353">
        <v>0</v>
      </c>
      <c r="Z7353">
        <v>0</v>
      </c>
      <c r="AA7353">
        <v>0</v>
      </c>
      <c r="AB7353">
        <v>1.5183328317064873</v>
      </c>
      <c r="AC7353">
        <v>0</v>
      </c>
      <c r="AD7353">
        <v>0</v>
      </c>
      <c r="AE7353">
        <v>10.714847046574627</v>
      </c>
    </row>
    <row r="7354" spans="1:31" x14ac:dyDescent="0.3">
      <c r="A7354">
        <v>2457415</v>
      </c>
      <c r="B7354">
        <v>1</v>
      </c>
      <c r="C7354" t="s">
        <v>80</v>
      </c>
      <c r="D7354" t="s">
        <v>105</v>
      </c>
      <c r="E7354" t="s">
        <v>141</v>
      </c>
      <c r="F7354" t="s">
        <v>18737</v>
      </c>
      <c r="G7354" t="s">
        <v>143</v>
      </c>
      <c r="H7354" t="s">
        <v>144</v>
      </c>
      <c r="I7354" t="s">
        <v>136</v>
      </c>
      <c r="J7354" t="s">
        <v>137</v>
      </c>
      <c r="K7354" t="s">
        <v>138</v>
      </c>
      <c r="L7354" t="s">
        <v>21071</v>
      </c>
      <c r="M7354" t="s">
        <v>21072</v>
      </c>
      <c r="N7354">
        <v>1.3572222220000001</v>
      </c>
      <c r="O7354">
        <v>0</v>
      </c>
      <c r="P7354">
        <v>182</v>
      </c>
      <c r="Q7354">
        <v>0</v>
      </c>
      <c r="R7354">
        <v>0</v>
      </c>
      <c r="S7354">
        <v>0</v>
      </c>
      <c r="T7354">
        <v>9</v>
      </c>
      <c r="U7354">
        <v>0</v>
      </c>
      <c r="V7354">
        <v>0</v>
      </c>
      <c r="W7354">
        <v>0</v>
      </c>
      <c r="X7354">
        <v>59.076528153985151</v>
      </c>
      <c r="Y7354">
        <v>0</v>
      </c>
      <c r="Z7354">
        <v>0</v>
      </c>
      <c r="AA7354">
        <v>0</v>
      </c>
      <c r="AB7354">
        <v>0.46143077116222131</v>
      </c>
      <c r="AC7354">
        <v>0</v>
      </c>
      <c r="AD7354">
        <v>0</v>
      </c>
      <c r="AE7354">
        <v>59.537958925147372</v>
      </c>
    </row>
    <row r="7355" spans="1:31" x14ac:dyDescent="0.3">
      <c r="A7355">
        <v>2457707</v>
      </c>
      <c r="B7355">
        <v>1</v>
      </c>
      <c r="C7355" t="s">
        <v>81</v>
      </c>
      <c r="D7355" t="s">
        <v>120</v>
      </c>
      <c r="E7355" t="s">
        <v>173</v>
      </c>
      <c r="F7355" t="s">
        <v>21073</v>
      </c>
      <c r="G7355" t="s">
        <v>219</v>
      </c>
      <c r="H7355" t="s">
        <v>144</v>
      </c>
      <c r="I7355" t="s">
        <v>136</v>
      </c>
      <c r="J7355" t="s">
        <v>3</v>
      </c>
      <c r="K7355" t="s">
        <v>138</v>
      </c>
      <c r="L7355" t="s">
        <v>21074</v>
      </c>
      <c r="M7355" t="s">
        <v>21075</v>
      </c>
      <c r="N7355">
        <v>3.5094444440000001</v>
      </c>
      <c r="O7355">
        <v>0</v>
      </c>
      <c r="P7355">
        <v>7</v>
      </c>
      <c r="Q7355">
        <v>0</v>
      </c>
      <c r="R7355">
        <v>0</v>
      </c>
      <c r="S7355">
        <v>0</v>
      </c>
      <c r="T7355">
        <v>0</v>
      </c>
      <c r="U7355">
        <v>0</v>
      </c>
      <c r="V7355">
        <v>0</v>
      </c>
      <c r="W7355">
        <v>0</v>
      </c>
      <c r="X7355">
        <v>5.2048143709291441</v>
      </c>
      <c r="Y7355">
        <v>0</v>
      </c>
      <c r="Z7355">
        <v>0</v>
      </c>
      <c r="AA7355">
        <v>0</v>
      </c>
      <c r="AB7355">
        <v>0</v>
      </c>
      <c r="AC7355">
        <v>0</v>
      </c>
      <c r="AD7355">
        <v>0</v>
      </c>
      <c r="AE7355">
        <v>5.2048143709291441</v>
      </c>
    </row>
    <row r="7356" spans="1:31" x14ac:dyDescent="0.3">
      <c r="A7356">
        <v>2457833</v>
      </c>
      <c r="B7356">
        <v>1</v>
      </c>
      <c r="C7356" t="s">
        <v>80</v>
      </c>
      <c r="D7356" t="s">
        <v>97</v>
      </c>
      <c r="E7356" t="s">
        <v>173</v>
      </c>
      <c r="F7356" t="s">
        <v>21076</v>
      </c>
      <c r="G7356" t="s">
        <v>175</v>
      </c>
      <c r="H7356" t="s">
        <v>144</v>
      </c>
      <c r="I7356" t="s">
        <v>136</v>
      </c>
      <c r="J7356" t="s">
        <v>137</v>
      </c>
      <c r="K7356" t="s">
        <v>138</v>
      </c>
      <c r="L7356" t="s">
        <v>21077</v>
      </c>
      <c r="M7356" t="s">
        <v>21078</v>
      </c>
      <c r="N7356">
        <v>4.6497222220000003</v>
      </c>
      <c r="O7356">
        <v>0</v>
      </c>
      <c r="P7356">
        <v>2</v>
      </c>
      <c r="Q7356">
        <v>0</v>
      </c>
      <c r="R7356">
        <v>0</v>
      </c>
      <c r="S7356">
        <v>0</v>
      </c>
      <c r="T7356">
        <v>0</v>
      </c>
      <c r="U7356">
        <v>0</v>
      </c>
      <c r="V7356">
        <v>0</v>
      </c>
      <c r="W7356">
        <v>0</v>
      </c>
      <c r="X7356">
        <v>3.4487933366119341</v>
      </c>
      <c r="Y7356">
        <v>0</v>
      </c>
      <c r="Z7356">
        <v>0</v>
      </c>
      <c r="AA7356">
        <v>0</v>
      </c>
      <c r="AB7356">
        <v>0</v>
      </c>
      <c r="AC7356">
        <v>0</v>
      </c>
      <c r="AD7356">
        <v>0</v>
      </c>
      <c r="AE7356">
        <v>3.4487933366119341</v>
      </c>
    </row>
    <row r="7357" spans="1:31" x14ac:dyDescent="0.3">
      <c r="A7357">
        <v>2457810</v>
      </c>
      <c r="B7357">
        <v>1</v>
      </c>
      <c r="C7357" t="s">
        <v>80</v>
      </c>
      <c r="D7357" t="s">
        <v>90</v>
      </c>
      <c r="E7357" t="s">
        <v>173</v>
      </c>
      <c r="F7357" t="s">
        <v>21079</v>
      </c>
      <c r="G7357" t="s">
        <v>175</v>
      </c>
      <c r="H7357" t="s">
        <v>144</v>
      </c>
      <c r="I7357" t="s">
        <v>136</v>
      </c>
      <c r="J7357" t="s">
        <v>137</v>
      </c>
      <c r="K7357" t="s">
        <v>138</v>
      </c>
      <c r="L7357" t="s">
        <v>21080</v>
      </c>
      <c r="M7357" t="s">
        <v>21081</v>
      </c>
      <c r="N7357">
        <v>0.53444444400000002</v>
      </c>
      <c r="O7357">
        <v>0</v>
      </c>
      <c r="P7357">
        <v>1</v>
      </c>
      <c r="Q7357">
        <v>0</v>
      </c>
      <c r="R7357">
        <v>0</v>
      </c>
      <c r="S7357">
        <v>0</v>
      </c>
      <c r="T7357">
        <v>0</v>
      </c>
      <c r="U7357">
        <v>0</v>
      </c>
      <c r="V7357">
        <v>0</v>
      </c>
      <c r="W7357">
        <v>0</v>
      </c>
      <c r="X7357">
        <v>0.2446517020173509</v>
      </c>
      <c r="Y7357">
        <v>0</v>
      </c>
      <c r="Z7357">
        <v>0</v>
      </c>
      <c r="AA7357">
        <v>0</v>
      </c>
      <c r="AB7357">
        <v>0</v>
      </c>
      <c r="AC7357">
        <v>0</v>
      </c>
      <c r="AD7357">
        <v>0</v>
      </c>
      <c r="AE7357">
        <v>0.2446517020173509</v>
      </c>
    </row>
    <row r="7358" spans="1:31" x14ac:dyDescent="0.3">
      <c r="A7358">
        <v>2457478</v>
      </c>
      <c r="B7358">
        <v>1</v>
      </c>
      <c r="C7358" t="s">
        <v>80</v>
      </c>
      <c r="D7358" t="s">
        <v>111</v>
      </c>
      <c r="E7358" t="s">
        <v>173</v>
      </c>
      <c r="F7358" t="s">
        <v>21082</v>
      </c>
      <c r="G7358" t="s">
        <v>179</v>
      </c>
      <c r="H7358" t="s">
        <v>144</v>
      </c>
      <c r="I7358" t="s">
        <v>136</v>
      </c>
      <c r="J7358" t="s">
        <v>137</v>
      </c>
      <c r="K7358" t="s">
        <v>138</v>
      </c>
      <c r="L7358" t="s">
        <v>21083</v>
      </c>
      <c r="M7358" t="s">
        <v>21084</v>
      </c>
      <c r="N7358">
        <v>0.82805555500000005</v>
      </c>
      <c r="O7358">
        <v>0</v>
      </c>
      <c r="P7358">
        <v>9</v>
      </c>
      <c r="Q7358">
        <v>0</v>
      </c>
      <c r="R7358">
        <v>0</v>
      </c>
      <c r="S7358">
        <v>0</v>
      </c>
      <c r="T7358">
        <v>1</v>
      </c>
      <c r="U7358">
        <v>0</v>
      </c>
      <c r="V7358">
        <v>0</v>
      </c>
      <c r="W7358">
        <v>0</v>
      </c>
      <c r="X7358">
        <v>1.7391526496742709</v>
      </c>
      <c r="Y7358">
        <v>0</v>
      </c>
      <c r="Z7358">
        <v>0</v>
      </c>
      <c r="AA7358">
        <v>0</v>
      </c>
      <c r="AB7358">
        <v>0.13408432643937895</v>
      </c>
      <c r="AC7358">
        <v>0</v>
      </c>
      <c r="AD7358">
        <v>0</v>
      </c>
      <c r="AE7358">
        <v>1.8732369761136498</v>
      </c>
    </row>
    <row r="7359" spans="1:31" x14ac:dyDescent="0.3">
      <c r="A7359">
        <v>2457624</v>
      </c>
      <c r="B7359">
        <v>1</v>
      </c>
      <c r="C7359" t="s">
        <v>81</v>
      </c>
      <c r="D7359" t="s">
        <v>115</v>
      </c>
      <c r="E7359" t="s">
        <v>141</v>
      </c>
      <c r="F7359" t="s">
        <v>21085</v>
      </c>
      <c r="G7359" t="s">
        <v>156</v>
      </c>
      <c r="H7359" t="s">
        <v>144</v>
      </c>
      <c r="I7359" t="s">
        <v>136</v>
      </c>
      <c r="J7359" t="s">
        <v>137</v>
      </c>
      <c r="K7359" t="s">
        <v>138</v>
      </c>
      <c r="L7359" t="s">
        <v>21086</v>
      </c>
      <c r="M7359" t="s">
        <v>21087</v>
      </c>
      <c r="N7359">
        <v>1.9297222220000001</v>
      </c>
      <c r="O7359">
        <v>0</v>
      </c>
      <c r="P7359">
        <v>6</v>
      </c>
      <c r="Q7359">
        <v>0</v>
      </c>
      <c r="R7359">
        <v>15</v>
      </c>
      <c r="S7359">
        <v>0</v>
      </c>
      <c r="T7359">
        <v>0</v>
      </c>
      <c r="U7359">
        <v>0</v>
      </c>
      <c r="V7359">
        <v>0</v>
      </c>
      <c r="W7359">
        <v>0</v>
      </c>
      <c r="X7359">
        <v>0.75754874800369576</v>
      </c>
      <c r="Y7359">
        <v>0</v>
      </c>
      <c r="Z7359">
        <v>1.2163596925681857</v>
      </c>
      <c r="AA7359">
        <v>0</v>
      </c>
      <c r="AB7359">
        <v>0</v>
      </c>
      <c r="AC7359">
        <v>0</v>
      </c>
      <c r="AD7359">
        <v>0</v>
      </c>
      <c r="AE7359">
        <v>1.9739084405718814</v>
      </c>
    </row>
    <row r="7360" spans="1:31" x14ac:dyDescent="0.3">
      <c r="A7360">
        <v>2457816</v>
      </c>
      <c r="B7360">
        <v>1</v>
      </c>
      <c r="C7360" t="s">
        <v>81</v>
      </c>
      <c r="D7360" t="s">
        <v>128</v>
      </c>
      <c r="E7360" t="s">
        <v>147</v>
      </c>
      <c r="F7360" t="s">
        <v>21088</v>
      </c>
      <c r="G7360" t="s">
        <v>5071</v>
      </c>
      <c r="H7360" t="s">
        <v>135</v>
      </c>
      <c r="I7360" t="s">
        <v>136</v>
      </c>
      <c r="J7360" t="s">
        <v>137</v>
      </c>
      <c r="K7360" t="s">
        <v>138</v>
      </c>
      <c r="L7360" t="s">
        <v>21089</v>
      </c>
      <c r="M7360" t="s">
        <v>21090</v>
      </c>
      <c r="N7360">
        <v>7.2113888880000001</v>
      </c>
      <c r="O7360">
        <v>0</v>
      </c>
      <c r="P7360">
        <v>17</v>
      </c>
      <c r="Q7360">
        <v>0</v>
      </c>
      <c r="R7360">
        <v>1</v>
      </c>
      <c r="S7360">
        <v>0</v>
      </c>
      <c r="T7360">
        <v>3</v>
      </c>
      <c r="U7360">
        <v>0</v>
      </c>
      <c r="V7360">
        <v>0</v>
      </c>
      <c r="W7360">
        <v>0</v>
      </c>
      <c r="X7360">
        <v>12.861598382149253</v>
      </c>
      <c r="Y7360">
        <v>0</v>
      </c>
      <c r="Z7360">
        <v>0.64320704106729409</v>
      </c>
      <c r="AA7360">
        <v>0</v>
      </c>
      <c r="AB7360">
        <v>36.517744245225238</v>
      </c>
      <c r="AC7360">
        <v>0</v>
      </c>
      <c r="AD7360">
        <v>0</v>
      </c>
      <c r="AE7360">
        <v>50.022549668441783</v>
      </c>
    </row>
    <row r="7361" spans="1:31" x14ac:dyDescent="0.3">
      <c r="A7361">
        <v>2457770</v>
      </c>
      <c r="B7361">
        <v>1</v>
      </c>
      <c r="C7361" t="s">
        <v>80</v>
      </c>
      <c r="D7361" t="s">
        <v>97</v>
      </c>
      <c r="E7361" t="s">
        <v>284</v>
      </c>
      <c r="F7361" t="s">
        <v>21091</v>
      </c>
      <c r="G7361" t="s">
        <v>381</v>
      </c>
      <c r="H7361" t="s">
        <v>331</v>
      </c>
      <c r="I7361" t="s">
        <v>136</v>
      </c>
      <c r="J7361" t="s">
        <v>137</v>
      </c>
      <c r="K7361" t="s">
        <v>138</v>
      </c>
      <c r="L7361" t="s">
        <v>20771</v>
      </c>
      <c r="M7361" t="s">
        <v>21092</v>
      </c>
      <c r="N7361">
        <v>0.61916666600000003</v>
      </c>
      <c r="O7361">
        <v>2</v>
      </c>
      <c r="P7361">
        <v>13841</v>
      </c>
      <c r="Q7361">
        <v>11</v>
      </c>
      <c r="R7361">
        <v>612</v>
      </c>
      <c r="S7361">
        <v>38</v>
      </c>
      <c r="T7361">
        <v>1324</v>
      </c>
      <c r="U7361">
        <v>4</v>
      </c>
      <c r="V7361">
        <v>7</v>
      </c>
      <c r="W7361">
        <v>0.18392595342268497</v>
      </c>
      <c r="X7361">
        <v>2606.1198700032874</v>
      </c>
      <c r="Y7361">
        <v>10.123543618847538</v>
      </c>
      <c r="Z7361">
        <v>85.101814076204093</v>
      </c>
      <c r="AA7361">
        <v>561.3509237756831</v>
      </c>
      <c r="AB7361">
        <v>1031.7251811882331</v>
      </c>
      <c r="AC7361">
        <v>70.987579765106631</v>
      </c>
      <c r="AD7361">
        <v>0.22384743637046817</v>
      </c>
      <c r="AE7361">
        <v>4365.8166858171544</v>
      </c>
    </row>
    <row r="7362" spans="1:31" x14ac:dyDescent="0.3">
      <c r="A7362">
        <v>2457438</v>
      </c>
      <c r="B7362">
        <v>1</v>
      </c>
      <c r="C7362" t="s">
        <v>80</v>
      </c>
      <c r="D7362" t="s">
        <v>107</v>
      </c>
      <c r="E7362" t="s">
        <v>169</v>
      </c>
      <c r="F7362" t="s">
        <v>21054</v>
      </c>
      <c r="G7362" t="s">
        <v>149</v>
      </c>
      <c r="H7362" t="s">
        <v>135</v>
      </c>
      <c r="I7362" t="s">
        <v>136</v>
      </c>
      <c r="J7362" t="s">
        <v>137</v>
      </c>
      <c r="K7362" t="s">
        <v>138</v>
      </c>
      <c r="L7362" t="s">
        <v>21093</v>
      </c>
      <c r="M7362" t="s">
        <v>21094</v>
      </c>
      <c r="N7362">
        <v>7.1666666000000004E-2</v>
      </c>
      <c r="O7362">
        <v>15</v>
      </c>
      <c r="P7362">
        <v>8744</v>
      </c>
      <c r="Q7362">
        <v>21</v>
      </c>
      <c r="R7362">
        <v>87</v>
      </c>
      <c r="S7362">
        <v>30</v>
      </c>
      <c r="T7362">
        <v>584</v>
      </c>
      <c r="U7362">
        <v>0</v>
      </c>
      <c r="V7362">
        <v>10</v>
      </c>
      <c r="W7362">
        <v>5.762774056903571</v>
      </c>
      <c r="X7362">
        <v>67.110326659721565</v>
      </c>
      <c r="Y7362">
        <v>0.89303423920653602</v>
      </c>
      <c r="Z7362">
        <v>1.8101968233926589</v>
      </c>
      <c r="AA7362">
        <v>15.480470746529363</v>
      </c>
      <c r="AB7362">
        <v>19.146112900140871</v>
      </c>
      <c r="AC7362">
        <v>0</v>
      </c>
      <c r="AD7362">
        <v>0.29367450677427909</v>
      </c>
      <c r="AE7362">
        <v>110.49658993266884</v>
      </c>
    </row>
    <row r="7363" spans="1:31" x14ac:dyDescent="0.3">
      <c r="A7363">
        <v>2457733</v>
      </c>
      <c r="B7363">
        <v>1</v>
      </c>
      <c r="C7363" t="s">
        <v>80</v>
      </c>
      <c r="D7363" t="s">
        <v>96</v>
      </c>
      <c r="E7363" t="s">
        <v>141</v>
      </c>
      <c r="F7363" t="s">
        <v>12746</v>
      </c>
      <c r="G7363" t="s">
        <v>1222</v>
      </c>
      <c r="H7363" t="s">
        <v>144</v>
      </c>
      <c r="I7363" t="s">
        <v>136</v>
      </c>
      <c r="J7363" t="s">
        <v>137</v>
      </c>
      <c r="K7363" t="s">
        <v>138</v>
      </c>
      <c r="L7363" t="s">
        <v>21095</v>
      </c>
      <c r="M7363" t="s">
        <v>21096</v>
      </c>
      <c r="N7363">
        <v>5.3430555550000003</v>
      </c>
      <c r="O7363">
        <v>0</v>
      </c>
      <c r="P7363">
        <v>13</v>
      </c>
      <c r="Q7363">
        <v>0</v>
      </c>
      <c r="R7363">
        <v>0</v>
      </c>
      <c r="S7363">
        <v>0</v>
      </c>
      <c r="T7363">
        <v>0</v>
      </c>
      <c r="U7363">
        <v>0</v>
      </c>
      <c r="V7363">
        <v>0</v>
      </c>
      <c r="W7363">
        <v>0</v>
      </c>
      <c r="X7363">
        <v>3.1754542769703726</v>
      </c>
      <c r="Y7363">
        <v>0</v>
      </c>
      <c r="Z7363">
        <v>0</v>
      </c>
      <c r="AA7363">
        <v>0</v>
      </c>
      <c r="AB7363">
        <v>0</v>
      </c>
      <c r="AC7363">
        <v>0</v>
      </c>
      <c r="AD7363">
        <v>0</v>
      </c>
      <c r="AE7363">
        <v>3.1754542769703726</v>
      </c>
    </row>
    <row r="7364" spans="1:31" x14ac:dyDescent="0.3">
      <c r="A7364">
        <v>2457687</v>
      </c>
      <c r="B7364">
        <v>1</v>
      </c>
      <c r="C7364" t="s">
        <v>81</v>
      </c>
      <c r="D7364" t="s">
        <v>127</v>
      </c>
      <c r="E7364" t="s">
        <v>173</v>
      </c>
      <c r="F7364" t="s">
        <v>7477</v>
      </c>
      <c r="G7364" t="s">
        <v>461</v>
      </c>
      <c r="H7364" t="s">
        <v>144</v>
      </c>
      <c r="I7364" t="s">
        <v>136</v>
      </c>
      <c r="J7364" t="s">
        <v>137</v>
      </c>
      <c r="K7364" t="s">
        <v>138</v>
      </c>
      <c r="L7364" t="s">
        <v>21097</v>
      </c>
      <c r="M7364" t="s">
        <v>21098</v>
      </c>
      <c r="N7364">
        <v>1.1797222220000001</v>
      </c>
      <c r="O7364">
        <v>0</v>
      </c>
      <c r="P7364">
        <v>13</v>
      </c>
      <c r="Q7364">
        <v>0</v>
      </c>
      <c r="R7364">
        <v>0</v>
      </c>
      <c r="S7364">
        <v>0</v>
      </c>
      <c r="T7364">
        <v>1</v>
      </c>
      <c r="U7364">
        <v>0</v>
      </c>
      <c r="V7364">
        <v>0</v>
      </c>
      <c r="W7364">
        <v>0</v>
      </c>
      <c r="X7364">
        <v>4.3515663122174866</v>
      </c>
      <c r="Y7364">
        <v>0</v>
      </c>
      <c r="Z7364">
        <v>0</v>
      </c>
      <c r="AA7364">
        <v>0</v>
      </c>
      <c r="AB7364">
        <v>0.23448716402460651</v>
      </c>
      <c r="AC7364">
        <v>0</v>
      </c>
      <c r="AD7364">
        <v>0</v>
      </c>
      <c r="AE7364">
        <v>4.5860534762420935</v>
      </c>
    </row>
    <row r="7365" spans="1:31" x14ac:dyDescent="0.3">
      <c r="A7365">
        <v>2457873</v>
      </c>
      <c r="B7365">
        <v>1</v>
      </c>
      <c r="C7365" t="s">
        <v>80</v>
      </c>
      <c r="D7365" t="s">
        <v>105</v>
      </c>
      <c r="E7365" t="s">
        <v>173</v>
      </c>
      <c r="F7365" t="s">
        <v>11415</v>
      </c>
      <c r="G7365" t="s">
        <v>179</v>
      </c>
      <c r="H7365" t="s">
        <v>144</v>
      </c>
      <c r="I7365" t="s">
        <v>136</v>
      </c>
      <c r="J7365" t="s">
        <v>137</v>
      </c>
      <c r="K7365" t="s">
        <v>138</v>
      </c>
      <c r="L7365" t="s">
        <v>21099</v>
      </c>
      <c r="M7365" t="s">
        <v>21100</v>
      </c>
      <c r="N7365">
        <v>0.68388888800000003</v>
      </c>
      <c r="O7365">
        <v>0</v>
      </c>
      <c r="P7365">
        <v>5</v>
      </c>
      <c r="Q7365">
        <v>0</v>
      </c>
      <c r="R7365">
        <v>0</v>
      </c>
      <c r="S7365">
        <v>0</v>
      </c>
      <c r="T7365">
        <v>0</v>
      </c>
      <c r="U7365">
        <v>0</v>
      </c>
      <c r="V7365">
        <v>0</v>
      </c>
      <c r="W7365">
        <v>0</v>
      </c>
      <c r="X7365">
        <v>0.7795811892795681</v>
      </c>
      <c r="Y7365">
        <v>0</v>
      </c>
      <c r="Z7365">
        <v>0</v>
      </c>
      <c r="AA7365">
        <v>0</v>
      </c>
      <c r="AB7365">
        <v>0</v>
      </c>
      <c r="AC7365">
        <v>0</v>
      </c>
      <c r="AD7365">
        <v>0</v>
      </c>
      <c r="AE7365">
        <v>0.7795811892795681</v>
      </c>
    </row>
    <row r="7366" spans="1:31" x14ac:dyDescent="0.3">
      <c r="A7366">
        <v>2457561</v>
      </c>
      <c r="B7366">
        <v>1</v>
      </c>
      <c r="C7366" t="s">
        <v>80</v>
      </c>
      <c r="D7366" t="s">
        <v>103</v>
      </c>
      <c r="E7366" t="s">
        <v>284</v>
      </c>
      <c r="F7366" t="s">
        <v>5823</v>
      </c>
      <c r="G7366" t="s">
        <v>226</v>
      </c>
      <c r="H7366" t="s">
        <v>135</v>
      </c>
      <c r="I7366" t="s">
        <v>136</v>
      </c>
      <c r="J7366" t="s">
        <v>137</v>
      </c>
      <c r="K7366" t="s">
        <v>162</v>
      </c>
      <c r="L7366" t="s">
        <v>21101</v>
      </c>
      <c r="M7366" t="s">
        <v>21102</v>
      </c>
      <c r="N7366">
        <v>2.3769444439999998</v>
      </c>
      <c r="O7366">
        <v>2</v>
      </c>
      <c r="P7366">
        <v>1946</v>
      </c>
      <c r="Q7366">
        <v>51</v>
      </c>
      <c r="R7366">
        <v>169</v>
      </c>
      <c r="S7366">
        <v>28</v>
      </c>
      <c r="T7366">
        <v>257</v>
      </c>
      <c r="U7366">
        <v>7</v>
      </c>
      <c r="V7366">
        <v>0</v>
      </c>
      <c r="W7366">
        <v>9.0757821053270487</v>
      </c>
      <c r="X7366">
        <v>1462.1792677736737</v>
      </c>
      <c r="Y7366">
        <v>462.02184677902818</v>
      </c>
      <c r="Z7366">
        <v>272.72329552671016</v>
      </c>
      <c r="AA7366">
        <v>811.0022899507286</v>
      </c>
      <c r="AB7366">
        <v>516.51917038303645</v>
      </c>
      <c r="AC7366">
        <v>590.90250812212253</v>
      </c>
      <c r="AD7366">
        <v>0</v>
      </c>
      <c r="AE7366">
        <v>4124.4241606406267</v>
      </c>
    </row>
    <row r="7367" spans="1:31" x14ac:dyDescent="0.3">
      <c r="A7367">
        <v>2457418</v>
      </c>
      <c r="B7367">
        <v>1</v>
      </c>
      <c r="C7367" t="s">
        <v>80</v>
      </c>
      <c r="D7367" t="s">
        <v>104</v>
      </c>
      <c r="E7367" t="s">
        <v>173</v>
      </c>
      <c r="F7367" t="s">
        <v>21103</v>
      </c>
      <c r="G7367" t="s">
        <v>461</v>
      </c>
      <c r="H7367" t="s">
        <v>144</v>
      </c>
      <c r="I7367" t="s">
        <v>136</v>
      </c>
      <c r="J7367" t="s">
        <v>137</v>
      </c>
      <c r="K7367" t="s">
        <v>138</v>
      </c>
      <c r="L7367" t="s">
        <v>21104</v>
      </c>
      <c r="M7367" t="s">
        <v>21105</v>
      </c>
      <c r="N7367">
        <v>4.9580555549999996</v>
      </c>
      <c r="O7367">
        <v>0</v>
      </c>
      <c r="P7367">
        <v>0</v>
      </c>
      <c r="Q7367">
        <v>0</v>
      </c>
      <c r="R7367">
        <v>1</v>
      </c>
      <c r="S7367">
        <v>0</v>
      </c>
      <c r="T7367">
        <v>0</v>
      </c>
      <c r="U7367">
        <v>0</v>
      </c>
      <c r="V7367">
        <v>0</v>
      </c>
      <c r="W7367">
        <v>0</v>
      </c>
      <c r="X7367">
        <v>0</v>
      </c>
      <c r="Y7367">
        <v>0</v>
      </c>
      <c r="Z7367">
        <v>2.7298092867261379</v>
      </c>
      <c r="AA7367">
        <v>0</v>
      </c>
      <c r="AB7367">
        <v>0</v>
      </c>
      <c r="AC7367">
        <v>0</v>
      </c>
      <c r="AD7367">
        <v>0</v>
      </c>
      <c r="AE7367">
        <v>2.7298092867261379</v>
      </c>
    </row>
    <row r="7368" spans="1:31" x14ac:dyDescent="0.3">
      <c r="A7368">
        <v>2457753</v>
      </c>
      <c r="B7368">
        <v>1</v>
      </c>
      <c r="C7368" t="s">
        <v>80</v>
      </c>
      <c r="D7368" t="s">
        <v>96</v>
      </c>
      <c r="E7368" t="s">
        <v>173</v>
      </c>
      <c r="F7368" t="s">
        <v>21106</v>
      </c>
      <c r="G7368" t="s">
        <v>179</v>
      </c>
      <c r="H7368" t="s">
        <v>144</v>
      </c>
      <c r="I7368" t="s">
        <v>136</v>
      </c>
      <c r="J7368" t="s">
        <v>137</v>
      </c>
      <c r="K7368" t="s">
        <v>138</v>
      </c>
      <c r="L7368" t="s">
        <v>21107</v>
      </c>
      <c r="M7368" t="s">
        <v>21108</v>
      </c>
      <c r="N7368">
        <v>1.091111111</v>
      </c>
      <c r="O7368">
        <v>0</v>
      </c>
      <c r="P7368">
        <v>0</v>
      </c>
      <c r="Q7368">
        <v>0</v>
      </c>
      <c r="R7368">
        <v>0</v>
      </c>
      <c r="S7368">
        <v>0</v>
      </c>
      <c r="T7368">
        <v>1</v>
      </c>
      <c r="U7368">
        <v>0</v>
      </c>
      <c r="V7368">
        <v>0</v>
      </c>
      <c r="W7368">
        <v>0</v>
      </c>
      <c r="X7368">
        <v>0</v>
      </c>
      <c r="Y7368">
        <v>0</v>
      </c>
      <c r="Z7368">
        <v>0</v>
      </c>
      <c r="AA7368">
        <v>0</v>
      </c>
      <c r="AB7368">
        <v>9.9552734673494306E-2</v>
      </c>
      <c r="AC7368">
        <v>0</v>
      </c>
      <c r="AD7368">
        <v>0</v>
      </c>
      <c r="AE7368">
        <v>9.9552734673494306E-2</v>
      </c>
    </row>
    <row r="7369" spans="1:31" x14ac:dyDescent="0.3">
      <c r="A7369">
        <v>2457935</v>
      </c>
      <c r="B7369">
        <v>1</v>
      </c>
      <c r="C7369" t="s">
        <v>80</v>
      </c>
      <c r="D7369" t="s">
        <v>82</v>
      </c>
      <c r="E7369" t="s">
        <v>147</v>
      </c>
      <c r="F7369" t="s">
        <v>21109</v>
      </c>
      <c r="G7369" t="s">
        <v>149</v>
      </c>
      <c r="H7369" t="s">
        <v>135</v>
      </c>
      <c r="I7369" t="s">
        <v>136</v>
      </c>
      <c r="J7369" t="s">
        <v>137</v>
      </c>
      <c r="K7369" t="s">
        <v>138</v>
      </c>
      <c r="L7369" t="s">
        <v>21110</v>
      </c>
      <c r="M7369" t="s">
        <v>21111</v>
      </c>
      <c r="N7369">
        <v>0.25</v>
      </c>
      <c r="O7369">
        <v>0</v>
      </c>
      <c r="P7369">
        <v>1712</v>
      </c>
      <c r="Q7369">
        <v>0</v>
      </c>
      <c r="R7369">
        <v>0</v>
      </c>
      <c r="S7369">
        <v>0</v>
      </c>
      <c r="T7369">
        <v>143</v>
      </c>
      <c r="U7369">
        <v>0</v>
      </c>
      <c r="V7369">
        <v>0</v>
      </c>
      <c r="W7369">
        <v>0</v>
      </c>
      <c r="X7369">
        <v>124.60842958784748</v>
      </c>
      <c r="Y7369">
        <v>0</v>
      </c>
      <c r="Z7369">
        <v>0</v>
      </c>
      <c r="AA7369">
        <v>0</v>
      </c>
      <c r="AB7369">
        <v>21.336113708878518</v>
      </c>
      <c r="AC7369">
        <v>0</v>
      </c>
      <c r="AD7369">
        <v>0</v>
      </c>
      <c r="AE7369">
        <v>145.94454329672601</v>
      </c>
    </row>
    <row r="7370" spans="1:31" x14ac:dyDescent="0.3">
      <c r="A7370">
        <v>2457944</v>
      </c>
      <c r="B7370">
        <v>1</v>
      </c>
      <c r="C7370" t="s">
        <v>80</v>
      </c>
      <c r="D7370" t="s">
        <v>83</v>
      </c>
      <c r="E7370" t="s">
        <v>182</v>
      </c>
      <c r="F7370" t="s">
        <v>21112</v>
      </c>
      <c r="G7370" t="s">
        <v>259</v>
      </c>
      <c r="H7370" t="s">
        <v>144</v>
      </c>
      <c r="I7370" t="s">
        <v>136</v>
      </c>
      <c r="J7370" t="s">
        <v>137</v>
      </c>
      <c r="K7370" t="s">
        <v>138</v>
      </c>
      <c r="L7370" t="s">
        <v>21113</v>
      </c>
      <c r="M7370" t="s">
        <v>21114</v>
      </c>
      <c r="N7370">
        <v>2.9483333329999999</v>
      </c>
      <c r="O7370">
        <v>0</v>
      </c>
      <c r="P7370">
        <v>56</v>
      </c>
      <c r="Q7370">
        <v>0</v>
      </c>
      <c r="R7370">
        <v>0</v>
      </c>
      <c r="S7370">
        <v>0</v>
      </c>
      <c r="T7370">
        <v>10</v>
      </c>
      <c r="U7370">
        <v>0</v>
      </c>
      <c r="V7370">
        <v>0</v>
      </c>
      <c r="W7370">
        <v>0</v>
      </c>
      <c r="X7370">
        <v>42.296133788752748</v>
      </c>
      <c r="Y7370">
        <v>0</v>
      </c>
      <c r="Z7370">
        <v>0</v>
      </c>
      <c r="AA7370">
        <v>0</v>
      </c>
      <c r="AB7370">
        <v>123.24203904092934</v>
      </c>
      <c r="AC7370">
        <v>0</v>
      </c>
      <c r="AD7370">
        <v>0</v>
      </c>
      <c r="AE7370">
        <v>165.53817282968208</v>
      </c>
    </row>
    <row r="7371" spans="1:31" x14ac:dyDescent="0.3">
      <c r="A7371">
        <v>2457948</v>
      </c>
      <c r="B7371">
        <v>1</v>
      </c>
      <c r="C7371" t="s">
        <v>80</v>
      </c>
      <c r="D7371" t="s">
        <v>82</v>
      </c>
      <c r="E7371" t="s">
        <v>169</v>
      </c>
      <c r="F7371" t="s">
        <v>10330</v>
      </c>
      <c r="G7371" t="s">
        <v>381</v>
      </c>
      <c r="H7371" t="s">
        <v>135</v>
      </c>
      <c r="I7371" t="s">
        <v>136</v>
      </c>
      <c r="J7371" t="s">
        <v>137</v>
      </c>
      <c r="K7371" t="s">
        <v>162</v>
      </c>
      <c r="L7371" t="s">
        <v>21115</v>
      </c>
      <c r="M7371" t="s">
        <v>21116</v>
      </c>
      <c r="N7371">
        <v>0.18916666600000001</v>
      </c>
      <c r="O7371">
        <v>0</v>
      </c>
      <c r="P7371">
        <v>3179</v>
      </c>
      <c r="Q7371">
        <v>0</v>
      </c>
      <c r="R7371">
        <v>0</v>
      </c>
      <c r="S7371">
        <v>3</v>
      </c>
      <c r="T7371">
        <v>738</v>
      </c>
      <c r="U7371">
        <v>0</v>
      </c>
      <c r="V7371">
        <v>2</v>
      </c>
      <c r="W7371">
        <v>0</v>
      </c>
      <c r="X7371">
        <v>204.76721196330826</v>
      </c>
      <c r="Y7371">
        <v>0</v>
      </c>
      <c r="Z7371">
        <v>0</v>
      </c>
      <c r="AA7371">
        <v>148.73600182019467</v>
      </c>
      <c r="AB7371">
        <v>45.741859916598195</v>
      </c>
      <c r="AC7371">
        <v>0</v>
      </c>
      <c r="AD7371">
        <v>6.1781782259115907</v>
      </c>
      <c r="AE7371">
        <v>405.42325192601271</v>
      </c>
    </row>
    <row r="7372" spans="1:31" x14ac:dyDescent="0.3">
      <c r="A7372">
        <v>2457950</v>
      </c>
      <c r="B7372">
        <v>1</v>
      </c>
      <c r="C7372" t="s">
        <v>80</v>
      </c>
      <c r="D7372" t="s">
        <v>97</v>
      </c>
      <c r="E7372" t="s">
        <v>284</v>
      </c>
      <c r="F7372" t="s">
        <v>21117</v>
      </c>
      <c r="G7372" t="s">
        <v>381</v>
      </c>
      <c r="H7372" t="s">
        <v>135</v>
      </c>
      <c r="I7372" t="s">
        <v>136</v>
      </c>
      <c r="J7372" t="s">
        <v>137</v>
      </c>
      <c r="K7372" t="s">
        <v>162</v>
      </c>
      <c r="L7372" t="s">
        <v>21118</v>
      </c>
      <c r="M7372" t="s">
        <v>21119</v>
      </c>
      <c r="N7372">
        <v>0.16500000000000001</v>
      </c>
      <c r="O7372">
        <v>34</v>
      </c>
      <c r="P7372">
        <v>17874</v>
      </c>
      <c r="Q7372">
        <v>34</v>
      </c>
      <c r="R7372">
        <v>640</v>
      </c>
      <c r="S7372">
        <v>101</v>
      </c>
      <c r="T7372">
        <v>2368</v>
      </c>
      <c r="U7372">
        <v>5</v>
      </c>
      <c r="V7372">
        <v>16</v>
      </c>
      <c r="W7372">
        <v>21.137045066505557</v>
      </c>
      <c r="X7372">
        <v>720.49422376441817</v>
      </c>
      <c r="Y7372">
        <v>3.1047681057795677</v>
      </c>
      <c r="Z7372">
        <v>21.985831949386625</v>
      </c>
      <c r="AA7372">
        <v>153.26104135535502</v>
      </c>
      <c r="AB7372">
        <v>211.75712242579317</v>
      </c>
      <c r="AC7372">
        <v>32.586073776024023</v>
      </c>
      <c r="AD7372">
        <v>2.1152132521286648</v>
      </c>
      <c r="AE7372">
        <v>1166.4413196953908</v>
      </c>
    </row>
    <row r="7373" spans="1:31" x14ac:dyDescent="0.3">
      <c r="A7373">
        <v>2457952</v>
      </c>
      <c r="B7373">
        <v>1</v>
      </c>
      <c r="C7373" t="s">
        <v>81</v>
      </c>
      <c r="D7373" t="s">
        <v>112</v>
      </c>
      <c r="E7373" t="s">
        <v>169</v>
      </c>
      <c r="F7373" t="s">
        <v>21120</v>
      </c>
      <c r="G7373" t="s">
        <v>149</v>
      </c>
      <c r="H7373" t="s">
        <v>135</v>
      </c>
      <c r="I7373" t="s">
        <v>136</v>
      </c>
      <c r="J7373" t="s">
        <v>137</v>
      </c>
      <c r="K7373" t="s">
        <v>138</v>
      </c>
      <c r="L7373" t="s">
        <v>21121</v>
      </c>
      <c r="M7373" t="s">
        <v>21122</v>
      </c>
      <c r="N7373">
        <v>0.108055555</v>
      </c>
      <c r="O7373">
        <v>3</v>
      </c>
      <c r="P7373">
        <v>960</v>
      </c>
      <c r="Q7373">
        <v>105</v>
      </c>
      <c r="R7373">
        <v>322</v>
      </c>
      <c r="S7373">
        <v>15</v>
      </c>
      <c r="T7373">
        <v>113</v>
      </c>
      <c r="U7373">
        <v>1</v>
      </c>
      <c r="V7373">
        <v>0</v>
      </c>
      <c r="W7373">
        <v>6.3180488766745964E-3</v>
      </c>
      <c r="X7373">
        <v>13.129026354467831</v>
      </c>
      <c r="Y7373">
        <v>3.5331490507397216</v>
      </c>
      <c r="Z7373">
        <v>2.1759301330202163</v>
      </c>
      <c r="AA7373">
        <v>6.1181643940186135</v>
      </c>
      <c r="AB7373">
        <v>2.3873096422932973</v>
      </c>
      <c r="AC7373">
        <v>0.48955487534036729</v>
      </c>
      <c r="AD7373">
        <v>0</v>
      </c>
      <c r="AE7373">
        <v>27.839452498756721</v>
      </c>
    </row>
    <row r="7374" spans="1:31" x14ac:dyDescent="0.3">
      <c r="A7374">
        <v>2457963</v>
      </c>
      <c r="B7374">
        <v>1</v>
      </c>
      <c r="C7374" t="s">
        <v>80</v>
      </c>
      <c r="D7374" t="s">
        <v>97</v>
      </c>
      <c r="E7374" t="s">
        <v>159</v>
      </c>
      <c r="F7374" t="s">
        <v>21123</v>
      </c>
      <c r="G7374" t="s">
        <v>263</v>
      </c>
      <c r="H7374" t="s">
        <v>144</v>
      </c>
      <c r="I7374" t="s">
        <v>136</v>
      </c>
      <c r="J7374" t="s">
        <v>3</v>
      </c>
      <c r="K7374" t="s">
        <v>138</v>
      </c>
      <c r="L7374" t="s">
        <v>21124</v>
      </c>
      <c r="M7374" t="s">
        <v>21125</v>
      </c>
      <c r="N7374">
        <v>5.5491666659999996</v>
      </c>
      <c r="O7374">
        <v>0</v>
      </c>
      <c r="P7374">
        <v>32</v>
      </c>
      <c r="Q7374">
        <v>0</v>
      </c>
      <c r="R7374">
        <v>21</v>
      </c>
      <c r="S7374">
        <v>0</v>
      </c>
      <c r="T7374">
        <v>11</v>
      </c>
      <c r="U7374">
        <v>0</v>
      </c>
      <c r="V7374">
        <v>0</v>
      </c>
      <c r="W7374">
        <v>0</v>
      </c>
      <c r="X7374">
        <v>191.31862261549344</v>
      </c>
      <c r="Y7374">
        <v>0</v>
      </c>
      <c r="Z7374">
        <v>48.20510637350889</v>
      </c>
      <c r="AA7374">
        <v>0</v>
      </c>
      <c r="AB7374">
        <v>118.05506107759983</v>
      </c>
      <c r="AC7374">
        <v>0</v>
      </c>
      <c r="AD7374">
        <v>0</v>
      </c>
      <c r="AE7374">
        <v>357.57879006660215</v>
      </c>
    </row>
    <row r="7375" spans="1:31" x14ac:dyDescent="0.3">
      <c r="A7375">
        <v>2457979</v>
      </c>
      <c r="B7375">
        <v>1</v>
      </c>
      <c r="C7375" t="s">
        <v>80</v>
      </c>
      <c r="D7375" t="s">
        <v>99</v>
      </c>
      <c r="E7375" t="s">
        <v>147</v>
      </c>
      <c r="F7375" t="s">
        <v>21126</v>
      </c>
      <c r="G7375" t="s">
        <v>149</v>
      </c>
      <c r="H7375" t="s">
        <v>135</v>
      </c>
      <c r="I7375" t="s">
        <v>136</v>
      </c>
      <c r="J7375" t="s">
        <v>137</v>
      </c>
      <c r="K7375" t="s">
        <v>138</v>
      </c>
      <c r="L7375" t="s">
        <v>21127</v>
      </c>
      <c r="M7375" t="s">
        <v>21128</v>
      </c>
      <c r="N7375">
        <v>2.3174999999999999</v>
      </c>
      <c r="O7375">
        <v>0</v>
      </c>
      <c r="P7375">
        <v>77</v>
      </c>
      <c r="Q7375">
        <v>0</v>
      </c>
      <c r="R7375">
        <v>17</v>
      </c>
      <c r="S7375">
        <v>0</v>
      </c>
      <c r="T7375">
        <v>24</v>
      </c>
      <c r="U7375">
        <v>0</v>
      </c>
      <c r="V7375">
        <v>0</v>
      </c>
      <c r="W7375">
        <v>0</v>
      </c>
      <c r="X7375">
        <v>35.997915780374164</v>
      </c>
      <c r="Y7375">
        <v>0</v>
      </c>
      <c r="Z7375">
        <v>5.3435259621795188</v>
      </c>
      <c r="AA7375">
        <v>0</v>
      </c>
      <c r="AB7375">
        <v>40.121701297516438</v>
      </c>
      <c r="AC7375">
        <v>0</v>
      </c>
      <c r="AD7375">
        <v>0</v>
      </c>
      <c r="AE7375">
        <v>81.463143040070122</v>
      </c>
    </row>
    <row r="7376" spans="1:31" x14ac:dyDescent="0.3">
      <c r="A7376">
        <v>2457995</v>
      </c>
      <c r="B7376">
        <v>1</v>
      </c>
      <c r="C7376" t="s">
        <v>80</v>
      </c>
      <c r="D7376" t="s">
        <v>106</v>
      </c>
      <c r="E7376" t="s">
        <v>141</v>
      </c>
      <c r="F7376" t="s">
        <v>21129</v>
      </c>
      <c r="G7376" t="s">
        <v>156</v>
      </c>
      <c r="H7376" t="s">
        <v>144</v>
      </c>
      <c r="I7376" t="s">
        <v>136</v>
      </c>
      <c r="J7376" t="s">
        <v>137</v>
      </c>
      <c r="K7376" t="s">
        <v>138</v>
      </c>
      <c r="L7376" t="s">
        <v>21130</v>
      </c>
      <c r="M7376" t="s">
        <v>21131</v>
      </c>
      <c r="N7376">
        <v>1.784444444</v>
      </c>
      <c r="O7376">
        <v>0</v>
      </c>
      <c r="P7376">
        <v>25</v>
      </c>
      <c r="Q7376">
        <v>0</v>
      </c>
      <c r="R7376">
        <v>1</v>
      </c>
      <c r="S7376">
        <v>0</v>
      </c>
      <c r="T7376">
        <v>2</v>
      </c>
      <c r="U7376">
        <v>0</v>
      </c>
      <c r="V7376">
        <v>0</v>
      </c>
      <c r="W7376">
        <v>0</v>
      </c>
      <c r="X7376">
        <v>13.673321700676926</v>
      </c>
      <c r="Y7376">
        <v>0</v>
      </c>
      <c r="Z7376">
        <v>1.9102904639652987E-2</v>
      </c>
      <c r="AA7376">
        <v>0</v>
      </c>
      <c r="AB7376">
        <v>3.7236095850580182</v>
      </c>
      <c r="AC7376">
        <v>0</v>
      </c>
      <c r="AD7376">
        <v>0</v>
      </c>
      <c r="AE7376">
        <v>17.416034190374596</v>
      </c>
    </row>
    <row r="7377" spans="1:31" x14ac:dyDescent="0.3">
      <c r="A7377">
        <v>2458000</v>
      </c>
      <c r="B7377">
        <v>1</v>
      </c>
      <c r="C7377" t="s">
        <v>80</v>
      </c>
      <c r="D7377" t="s">
        <v>82</v>
      </c>
      <c r="E7377" t="s">
        <v>141</v>
      </c>
      <c r="F7377" t="s">
        <v>21132</v>
      </c>
      <c r="G7377" t="s">
        <v>263</v>
      </c>
      <c r="H7377" t="s">
        <v>144</v>
      </c>
      <c r="I7377" t="s">
        <v>136</v>
      </c>
      <c r="J7377" t="s">
        <v>3</v>
      </c>
      <c r="K7377" t="s">
        <v>138</v>
      </c>
      <c r="L7377" t="s">
        <v>21133</v>
      </c>
      <c r="M7377" t="s">
        <v>21134</v>
      </c>
      <c r="N7377">
        <v>2.7483333330000002</v>
      </c>
      <c r="O7377">
        <v>0</v>
      </c>
      <c r="P7377">
        <v>3</v>
      </c>
      <c r="Q7377">
        <v>0</v>
      </c>
      <c r="R7377">
        <v>0</v>
      </c>
      <c r="S7377">
        <v>0</v>
      </c>
      <c r="T7377">
        <v>15</v>
      </c>
      <c r="U7377">
        <v>0</v>
      </c>
      <c r="V7377">
        <v>0</v>
      </c>
      <c r="W7377">
        <v>0</v>
      </c>
      <c r="X7377">
        <v>3.92463012004671</v>
      </c>
      <c r="Y7377">
        <v>0</v>
      </c>
      <c r="Z7377">
        <v>0</v>
      </c>
      <c r="AA7377">
        <v>0</v>
      </c>
      <c r="AB7377">
        <v>79.881522029883286</v>
      </c>
      <c r="AC7377">
        <v>0</v>
      </c>
      <c r="AD7377">
        <v>0</v>
      </c>
      <c r="AE7377">
        <v>83.80615214993</v>
      </c>
    </row>
    <row r="7378" spans="1:31" x14ac:dyDescent="0.3">
      <c r="A7378">
        <v>2458001</v>
      </c>
      <c r="B7378">
        <v>1</v>
      </c>
      <c r="C7378" t="s">
        <v>81</v>
      </c>
      <c r="D7378" t="s">
        <v>127</v>
      </c>
      <c r="E7378" t="s">
        <v>173</v>
      </c>
      <c r="F7378" t="s">
        <v>21135</v>
      </c>
      <c r="G7378" t="s">
        <v>175</v>
      </c>
      <c r="H7378" t="s">
        <v>144</v>
      </c>
      <c r="I7378" t="s">
        <v>136</v>
      </c>
      <c r="J7378" t="s">
        <v>137</v>
      </c>
      <c r="K7378" t="s">
        <v>138</v>
      </c>
      <c r="L7378" t="s">
        <v>21136</v>
      </c>
      <c r="M7378" t="s">
        <v>21137</v>
      </c>
      <c r="N7378">
        <v>2.6008333330000002</v>
      </c>
      <c r="O7378">
        <v>0</v>
      </c>
      <c r="P7378">
        <v>6</v>
      </c>
      <c r="Q7378">
        <v>0</v>
      </c>
      <c r="R7378">
        <v>0</v>
      </c>
      <c r="S7378">
        <v>0</v>
      </c>
      <c r="T7378">
        <v>0</v>
      </c>
      <c r="U7378">
        <v>0</v>
      </c>
      <c r="V7378">
        <v>0</v>
      </c>
      <c r="W7378">
        <v>0</v>
      </c>
      <c r="X7378">
        <v>3.6479541019685362</v>
      </c>
      <c r="Y7378">
        <v>0</v>
      </c>
      <c r="Z7378">
        <v>0</v>
      </c>
      <c r="AA7378">
        <v>0</v>
      </c>
      <c r="AB7378">
        <v>0</v>
      </c>
      <c r="AC7378">
        <v>0</v>
      </c>
      <c r="AD7378">
        <v>0</v>
      </c>
      <c r="AE7378">
        <v>3.6479541019685362</v>
      </c>
    </row>
    <row r="7379" spans="1:31" x14ac:dyDescent="0.3">
      <c r="A7379">
        <v>2458002</v>
      </c>
      <c r="B7379">
        <v>1</v>
      </c>
      <c r="C7379" t="s">
        <v>81</v>
      </c>
      <c r="D7379" t="s">
        <v>128</v>
      </c>
      <c r="E7379" t="s">
        <v>141</v>
      </c>
      <c r="F7379" t="s">
        <v>3724</v>
      </c>
      <c r="G7379" t="s">
        <v>143</v>
      </c>
      <c r="H7379" t="s">
        <v>144</v>
      </c>
      <c r="I7379" t="s">
        <v>136</v>
      </c>
      <c r="J7379" t="s">
        <v>137</v>
      </c>
      <c r="K7379" t="s">
        <v>138</v>
      </c>
      <c r="L7379" t="s">
        <v>21138</v>
      </c>
      <c r="M7379" t="s">
        <v>21139</v>
      </c>
      <c r="N7379">
        <v>4.7</v>
      </c>
      <c r="O7379">
        <v>0</v>
      </c>
      <c r="P7379">
        <v>245</v>
      </c>
      <c r="Q7379">
        <v>0</v>
      </c>
      <c r="R7379">
        <v>0</v>
      </c>
      <c r="S7379">
        <v>0</v>
      </c>
      <c r="T7379">
        <v>21</v>
      </c>
      <c r="U7379">
        <v>0</v>
      </c>
      <c r="V7379">
        <v>0</v>
      </c>
      <c r="W7379">
        <v>0</v>
      </c>
      <c r="X7379">
        <v>283.3365967589753</v>
      </c>
      <c r="Y7379">
        <v>0</v>
      </c>
      <c r="Z7379">
        <v>0</v>
      </c>
      <c r="AA7379">
        <v>0</v>
      </c>
      <c r="AB7379">
        <v>97.134409724082673</v>
      </c>
      <c r="AC7379">
        <v>0</v>
      </c>
      <c r="AD7379">
        <v>0</v>
      </c>
      <c r="AE7379">
        <v>380.47100648305798</v>
      </c>
    </row>
    <row r="7380" spans="1:31" x14ac:dyDescent="0.3">
      <c r="A7380">
        <v>2458004</v>
      </c>
      <c r="B7380">
        <v>1</v>
      </c>
      <c r="C7380" t="s">
        <v>80</v>
      </c>
      <c r="D7380" t="s">
        <v>100</v>
      </c>
      <c r="E7380" t="s">
        <v>173</v>
      </c>
      <c r="F7380" t="s">
        <v>21140</v>
      </c>
      <c r="G7380" t="s">
        <v>179</v>
      </c>
      <c r="H7380" t="s">
        <v>144</v>
      </c>
      <c r="I7380" t="s">
        <v>136</v>
      </c>
      <c r="J7380" t="s">
        <v>137</v>
      </c>
      <c r="K7380" t="s">
        <v>138</v>
      </c>
      <c r="L7380" t="s">
        <v>21141</v>
      </c>
      <c r="M7380" t="s">
        <v>21142</v>
      </c>
      <c r="N7380">
        <v>1.4824999999999999</v>
      </c>
      <c r="O7380">
        <v>0</v>
      </c>
      <c r="P7380">
        <v>0</v>
      </c>
      <c r="Q7380">
        <v>0</v>
      </c>
      <c r="R7380">
        <v>0</v>
      </c>
      <c r="S7380">
        <v>0</v>
      </c>
      <c r="T7380">
        <v>1</v>
      </c>
      <c r="U7380">
        <v>0</v>
      </c>
      <c r="V7380">
        <v>0</v>
      </c>
      <c r="W7380">
        <v>0</v>
      </c>
      <c r="X7380">
        <v>0</v>
      </c>
      <c r="Y7380">
        <v>0</v>
      </c>
      <c r="Z7380">
        <v>0</v>
      </c>
      <c r="AA7380">
        <v>0</v>
      </c>
      <c r="AB7380">
        <v>8.8598873041062784</v>
      </c>
      <c r="AC7380">
        <v>0</v>
      </c>
      <c r="AD7380">
        <v>0</v>
      </c>
      <c r="AE7380">
        <v>8.8598873041062784</v>
      </c>
    </row>
    <row r="7381" spans="1:31" x14ac:dyDescent="0.3">
      <c r="A7381">
        <v>2458008</v>
      </c>
      <c r="B7381">
        <v>1</v>
      </c>
      <c r="C7381" t="s">
        <v>80</v>
      </c>
      <c r="D7381" t="s">
        <v>83</v>
      </c>
      <c r="E7381" t="s">
        <v>173</v>
      </c>
      <c r="F7381" t="s">
        <v>21143</v>
      </c>
      <c r="G7381" t="s">
        <v>179</v>
      </c>
      <c r="H7381" t="s">
        <v>144</v>
      </c>
      <c r="I7381" t="s">
        <v>136</v>
      </c>
      <c r="J7381" t="s">
        <v>137</v>
      </c>
      <c r="K7381" t="s">
        <v>138</v>
      </c>
      <c r="L7381" t="s">
        <v>21144</v>
      </c>
      <c r="M7381" t="s">
        <v>21145</v>
      </c>
      <c r="N7381">
        <v>1.3247222219999999</v>
      </c>
      <c r="O7381">
        <v>0</v>
      </c>
      <c r="P7381">
        <v>0</v>
      </c>
      <c r="Q7381">
        <v>0</v>
      </c>
      <c r="R7381">
        <v>0</v>
      </c>
      <c r="S7381">
        <v>0</v>
      </c>
      <c r="T7381">
        <v>1</v>
      </c>
      <c r="U7381">
        <v>0</v>
      </c>
      <c r="V7381">
        <v>0</v>
      </c>
      <c r="W7381">
        <v>0</v>
      </c>
      <c r="X7381">
        <v>0</v>
      </c>
      <c r="Y7381">
        <v>0</v>
      </c>
      <c r="Z7381">
        <v>0</v>
      </c>
      <c r="AA7381">
        <v>0</v>
      </c>
      <c r="AB7381">
        <v>7.5547669263862307</v>
      </c>
      <c r="AC7381">
        <v>0</v>
      </c>
      <c r="AD7381">
        <v>0</v>
      </c>
      <c r="AE7381">
        <v>7.5547669263862307</v>
      </c>
    </row>
    <row r="7382" spans="1:31" x14ac:dyDescent="0.3">
      <c r="A7382">
        <v>2458011</v>
      </c>
      <c r="B7382">
        <v>1</v>
      </c>
      <c r="C7382" t="s">
        <v>81</v>
      </c>
      <c r="D7382" t="s">
        <v>118</v>
      </c>
      <c r="E7382" t="s">
        <v>141</v>
      </c>
      <c r="F7382" t="s">
        <v>8302</v>
      </c>
      <c r="G7382" t="s">
        <v>599</v>
      </c>
      <c r="H7382" t="s">
        <v>144</v>
      </c>
      <c r="I7382" t="s">
        <v>136</v>
      </c>
      <c r="J7382" t="s">
        <v>137</v>
      </c>
      <c r="K7382" t="s">
        <v>138</v>
      </c>
      <c r="L7382" t="s">
        <v>21146</v>
      </c>
      <c r="M7382" t="s">
        <v>21147</v>
      </c>
      <c r="N7382">
        <v>1.359722222</v>
      </c>
      <c r="O7382">
        <v>0</v>
      </c>
      <c r="P7382">
        <v>2</v>
      </c>
      <c r="Q7382">
        <v>0</v>
      </c>
      <c r="R7382">
        <v>2</v>
      </c>
      <c r="S7382">
        <v>0</v>
      </c>
      <c r="T7382">
        <v>2</v>
      </c>
      <c r="U7382">
        <v>0</v>
      </c>
      <c r="V7382">
        <v>0</v>
      </c>
      <c r="W7382">
        <v>0</v>
      </c>
      <c r="X7382">
        <v>0</v>
      </c>
      <c r="Y7382">
        <v>0</v>
      </c>
      <c r="Z7382">
        <v>0.68877848820056498</v>
      </c>
      <c r="AA7382">
        <v>0</v>
      </c>
      <c r="AB7382">
        <v>10.771117592068896</v>
      </c>
      <c r="AC7382">
        <v>0</v>
      </c>
      <c r="AD7382">
        <v>0</v>
      </c>
      <c r="AE7382">
        <v>11.459896080269461</v>
      </c>
    </row>
    <row r="7383" spans="1:31" x14ac:dyDescent="0.3">
      <c r="A7383">
        <v>2458016</v>
      </c>
      <c r="B7383">
        <v>1</v>
      </c>
      <c r="C7383" t="s">
        <v>80</v>
      </c>
      <c r="D7383" t="s">
        <v>96</v>
      </c>
      <c r="E7383" t="s">
        <v>141</v>
      </c>
      <c r="F7383" t="s">
        <v>9873</v>
      </c>
      <c r="G7383" t="s">
        <v>156</v>
      </c>
      <c r="H7383" t="s">
        <v>144</v>
      </c>
      <c r="I7383" t="s">
        <v>136</v>
      </c>
      <c r="J7383" t="s">
        <v>137</v>
      </c>
      <c r="K7383" t="s">
        <v>138</v>
      </c>
      <c r="L7383" t="s">
        <v>21148</v>
      </c>
      <c r="M7383" t="s">
        <v>21149</v>
      </c>
      <c r="N7383">
        <v>1.4244444439999999</v>
      </c>
      <c r="O7383">
        <v>0</v>
      </c>
      <c r="P7383">
        <v>31</v>
      </c>
      <c r="Q7383">
        <v>0</v>
      </c>
      <c r="R7383">
        <v>0</v>
      </c>
      <c r="S7383">
        <v>0</v>
      </c>
      <c r="T7383">
        <v>5</v>
      </c>
      <c r="U7383">
        <v>0</v>
      </c>
      <c r="V7383">
        <v>0</v>
      </c>
      <c r="W7383">
        <v>0</v>
      </c>
      <c r="X7383">
        <v>26.560723138241894</v>
      </c>
      <c r="Y7383">
        <v>0</v>
      </c>
      <c r="Z7383">
        <v>0</v>
      </c>
      <c r="AA7383">
        <v>0</v>
      </c>
      <c r="AB7383">
        <v>7.8287355593995116</v>
      </c>
      <c r="AC7383">
        <v>0</v>
      </c>
      <c r="AD7383">
        <v>0</v>
      </c>
      <c r="AE7383">
        <v>34.389458697641402</v>
      </c>
    </row>
    <row r="7384" spans="1:31" x14ac:dyDescent="0.3">
      <c r="A7384">
        <v>2458021</v>
      </c>
      <c r="B7384">
        <v>1</v>
      </c>
      <c r="C7384" t="s">
        <v>80</v>
      </c>
      <c r="D7384" t="s">
        <v>105</v>
      </c>
      <c r="E7384" t="s">
        <v>141</v>
      </c>
      <c r="F7384" t="s">
        <v>5504</v>
      </c>
      <c r="G7384" t="s">
        <v>1222</v>
      </c>
      <c r="H7384" t="s">
        <v>144</v>
      </c>
      <c r="I7384" t="s">
        <v>136</v>
      </c>
      <c r="J7384" t="s">
        <v>137</v>
      </c>
      <c r="K7384" t="s">
        <v>138</v>
      </c>
      <c r="L7384" t="s">
        <v>21150</v>
      </c>
      <c r="M7384" t="s">
        <v>21151</v>
      </c>
      <c r="N7384">
        <v>3.0955555549999998</v>
      </c>
      <c r="O7384">
        <v>0</v>
      </c>
      <c r="P7384">
        <v>45</v>
      </c>
      <c r="Q7384">
        <v>0</v>
      </c>
      <c r="R7384">
        <v>5</v>
      </c>
      <c r="S7384">
        <v>0</v>
      </c>
      <c r="T7384">
        <v>4</v>
      </c>
      <c r="U7384">
        <v>0</v>
      </c>
      <c r="V7384">
        <v>0</v>
      </c>
      <c r="W7384">
        <v>0</v>
      </c>
      <c r="X7384">
        <v>40.682287038594154</v>
      </c>
      <c r="Y7384">
        <v>0</v>
      </c>
      <c r="Z7384">
        <v>6.2164720445220967</v>
      </c>
      <c r="AA7384">
        <v>0</v>
      </c>
      <c r="AB7384">
        <v>11.454041611429147</v>
      </c>
      <c r="AC7384">
        <v>0</v>
      </c>
      <c r="AD7384">
        <v>0</v>
      </c>
      <c r="AE7384">
        <v>58.352800694545401</v>
      </c>
    </row>
    <row r="7385" spans="1:31" x14ac:dyDescent="0.3">
      <c r="A7385">
        <v>2458022</v>
      </c>
      <c r="B7385">
        <v>1</v>
      </c>
      <c r="C7385" t="s">
        <v>80</v>
      </c>
      <c r="D7385" t="s">
        <v>88</v>
      </c>
      <c r="E7385" t="s">
        <v>159</v>
      </c>
      <c r="F7385" t="s">
        <v>21152</v>
      </c>
      <c r="G7385" t="s">
        <v>161</v>
      </c>
      <c r="H7385" t="s">
        <v>144</v>
      </c>
      <c r="I7385" t="s">
        <v>136</v>
      </c>
      <c r="J7385" t="s">
        <v>137</v>
      </c>
      <c r="K7385" t="s">
        <v>162</v>
      </c>
      <c r="L7385" t="s">
        <v>21153</v>
      </c>
      <c r="M7385" t="s">
        <v>21154</v>
      </c>
      <c r="N7385">
        <v>1.676111111</v>
      </c>
      <c r="O7385">
        <v>0</v>
      </c>
      <c r="P7385">
        <v>308</v>
      </c>
      <c r="Q7385">
        <v>0</v>
      </c>
      <c r="R7385">
        <v>0</v>
      </c>
      <c r="S7385">
        <v>0</v>
      </c>
      <c r="T7385">
        <v>18</v>
      </c>
      <c r="U7385">
        <v>0</v>
      </c>
      <c r="V7385">
        <v>0</v>
      </c>
      <c r="W7385">
        <v>0</v>
      </c>
      <c r="X7385">
        <v>125.2849183987222</v>
      </c>
      <c r="Y7385">
        <v>0</v>
      </c>
      <c r="Z7385">
        <v>0</v>
      </c>
      <c r="AA7385">
        <v>0</v>
      </c>
      <c r="AB7385">
        <v>164.54910974606346</v>
      </c>
      <c r="AC7385">
        <v>0</v>
      </c>
      <c r="AD7385">
        <v>0</v>
      </c>
      <c r="AE7385">
        <v>289.83402814478563</v>
      </c>
    </row>
    <row r="7386" spans="1:31" x14ac:dyDescent="0.3">
      <c r="A7386">
        <v>2458023</v>
      </c>
      <c r="B7386">
        <v>1</v>
      </c>
      <c r="C7386" t="s">
        <v>80</v>
      </c>
      <c r="D7386" t="s">
        <v>82</v>
      </c>
      <c r="E7386" t="s">
        <v>169</v>
      </c>
      <c r="F7386" t="s">
        <v>21155</v>
      </c>
      <c r="G7386" t="s">
        <v>226</v>
      </c>
      <c r="H7386" t="s">
        <v>135</v>
      </c>
      <c r="I7386" t="s">
        <v>136</v>
      </c>
      <c r="J7386" t="s">
        <v>137</v>
      </c>
      <c r="K7386" t="s">
        <v>162</v>
      </c>
      <c r="L7386" t="s">
        <v>21156</v>
      </c>
      <c r="M7386" t="s">
        <v>21157</v>
      </c>
      <c r="N7386">
        <v>1.156111111</v>
      </c>
      <c r="O7386">
        <v>0</v>
      </c>
      <c r="P7386">
        <v>1032</v>
      </c>
      <c r="Q7386">
        <v>0</v>
      </c>
      <c r="R7386">
        <v>0</v>
      </c>
      <c r="S7386">
        <v>7</v>
      </c>
      <c r="T7386">
        <v>321</v>
      </c>
      <c r="U7386">
        <v>0</v>
      </c>
      <c r="V7386">
        <v>0</v>
      </c>
      <c r="W7386">
        <v>0</v>
      </c>
      <c r="X7386">
        <v>420.22233999398577</v>
      </c>
      <c r="Y7386">
        <v>0</v>
      </c>
      <c r="Z7386">
        <v>0</v>
      </c>
      <c r="AA7386">
        <v>1354.1094529887837</v>
      </c>
      <c r="AB7386">
        <v>336.25425682892222</v>
      </c>
      <c r="AC7386">
        <v>0</v>
      </c>
      <c r="AD7386">
        <v>0</v>
      </c>
      <c r="AE7386">
        <v>2110.5860498116917</v>
      </c>
    </row>
    <row r="7387" spans="1:31" x14ac:dyDescent="0.3">
      <c r="A7387">
        <v>2458024</v>
      </c>
      <c r="B7387">
        <v>1</v>
      </c>
      <c r="C7387" t="s">
        <v>81</v>
      </c>
      <c r="D7387" t="s">
        <v>121</v>
      </c>
      <c r="E7387" t="s">
        <v>147</v>
      </c>
      <c r="F7387" t="s">
        <v>15988</v>
      </c>
      <c r="G7387" t="s">
        <v>149</v>
      </c>
      <c r="H7387" t="s">
        <v>135</v>
      </c>
      <c r="I7387" t="s">
        <v>660</v>
      </c>
      <c r="J7387" t="s">
        <v>137</v>
      </c>
      <c r="K7387" t="s">
        <v>138</v>
      </c>
      <c r="L7387" t="s">
        <v>21158</v>
      </c>
      <c r="M7387" t="s">
        <v>21159</v>
      </c>
      <c r="N7387">
        <v>8.8888879999999993E-3</v>
      </c>
      <c r="O7387">
        <v>0</v>
      </c>
      <c r="P7387">
        <v>830</v>
      </c>
      <c r="Q7387">
        <v>1</v>
      </c>
      <c r="R7387">
        <v>30</v>
      </c>
      <c r="S7387">
        <v>4</v>
      </c>
      <c r="T7387">
        <v>53</v>
      </c>
      <c r="U7387">
        <v>0</v>
      </c>
      <c r="V7387">
        <v>0</v>
      </c>
      <c r="W7387">
        <v>0</v>
      </c>
      <c r="X7387">
        <v>0.82276608908648363</v>
      </c>
      <c r="Y7387">
        <v>3.7954434955136005E-3</v>
      </c>
      <c r="Z7387">
        <v>2.771140609945761E-2</v>
      </c>
      <c r="AA7387">
        <v>8.8497609028147572E-2</v>
      </c>
      <c r="AB7387">
        <v>0.31087500541133184</v>
      </c>
      <c r="AC7387">
        <v>0</v>
      </c>
      <c r="AD7387">
        <v>0</v>
      </c>
      <c r="AE7387">
        <v>1.2536455531209343</v>
      </c>
    </row>
    <row r="7388" spans="1:31" x14ac:dyDescent="0.3">
      <c r="A7388">
        <v>2458027</v>
      </c>
      <c r="B7388">
        <v>1</v>
      </c>
      <c r="C7388" t="s">
        <v>80</v>
      </c>
      <c r="D7388" t="s">
        <v>93</v>
      </c>
      <c r="E7388" t="s">
        <v>159</v>
      </c>
      <c r="F7388" t="s">
        <v>2509</v>
      </c>
      <c r="G7388" t="s">
        <v>226</v>
      </c>
      <c r="H7388" t="s">
        <v>144</v>
      </c>
      <c r="I7388" t="s">
        <v>136</v>
      </c>
      <c r="J7388" t="s">
        <v>137</v>
      </c>
      <c r="K7388" t="s">
        <v>162</v>
      </c>
      <c r="L7388" t="s">
        <v>21160</v>
      </c>
      <c r="M7388" t="s">
        <v>21161</v>
      </c>
      <c r="N7388">
        <v>8.9849999999999994</v>
      </c>
      <c r="O7388">
        <v>0</v>
      </c>
      <c r="P7388">
        <v>6</v>
      </c>
      <c r="Q7388">
        <v>0</v>
      </c>
      <c r="R7388">
        <v>17</v>
      </c>
      <c r="S7388">
        <v>0</v>
      </c>
      <c r="T7388">
        <v>3</v>
      </c>
      <c r="U7388">
        <v>0</v>
      </c>
      <c r="V7388">
        <v>0</v>
      </c>
      <c r="W7388">
        <v>0</v>
      </c>
      <c r="X7388">
        <v>18.128134171136569</v>
      </c>
      <c r="Y7388">
        <v>0</v>
      </c>
      <c r="Z7388">
        <v>104.15519478452747</v>
      </c>
      <c r="AA7388">
        <v>0</v>
      </c>
      <c r="AB7388">
        <v>1.0270527107518335</v>
      </c>
      <c r="AC7388">
        <v>0</v>
      </c>
      <c r="AD7388">
        <v>0</v>
      </c>
      <c r="AE7388">
        <v>123.31038166641586</v>
      </c>
    </row>
    <row r="7389" spans="1:31" x14ac:dyDescent="0.3">
      <c r="A7389">
        <v>2458030</v>
      </c>
      <c r="B7389">
        <v>1</v>
      </c>
      <c r="C7389" t="s">
        <v>80</v>
      </c>
      <c r="D7389" t="s">
        <v>84</v>
      </c>
      <c r="E7389" t="s">
        <v>159</v>
      </c>
      <c r="F7389" t="s">
        <v>21162</v>
      </c>
      <c r="G7389" t="s">
        <v>161</v>
      </c>
      <c r="H7389" t="s">
        <v>144</v>
      </c>
      <c r="I7389" t="s">
        <v>136</v>
      </c>
      <c r="J7389" t="s">
        <v>137</v>
      </c>
      <c r="K7389" t="s">
        <v>162</v>
      </c>
      <c r="L7389" t="s">
        <v>21163</v>
      </c>
      <c r="M7389" t="s">
        <v>21164</v>
      </c>
      <c r="N7389">
        <v>2.159444444</v>
      </c>
      <c r="O7389">
        <v>0</v>
      </c>
      <c r="P7389">
        <v>731</v>
      </c>
      <c r="Q7389">
        <v>0</v>
      </c>
      <c r="R7389">
        <v>0</v>
      </c>
      <c r="S7389">
        <v>0</v>
      </c>
      <c r="T7389">
        <v>16</v>
      </c>
      <c r="U7389">
        <v>0</v>
      </c>
      <c r="V7389">
        <v>0</v>
      </c>
      <c r="W7389">
        <v>0</v>
      </c>
      <c r="X7389">
        <v>441.60266922851872</v>
      </c>
      <c r="Y7389">
        <v>0</v>
      </c>
      <c r="Z7389">
        <v>0</v>
      </c>
      <c r="AA7389">
        <v>0</v>
      </c>
      <c r="AB7389">
        <v>22.311228912266564</v>
      </c>
      <c r="AC7389">
        <v>0</v>
      </c>
      <c r="AD7389">
        <v>0</v>
      </c>
      <c r="AE7389">
        <v>463.91389814078531</v>
      </c>
    </row>
    <row r="7390" spans="1:31" x14ac:dyDescent="0.3">
      <c r="A7390">
        <v>2458031</v>
      </c>
      <c r="B7390">
        <v>1</v>
      </c>
      <c r="C7390" t="s">
        <v>81</v>
      </c>
      <c r="D7390" t="s">
        <v>121</v>
      </c>
      <c r="E7390" t="s">
        <v>159</v>
      </c>
      <c r="F7390" t="s">
        <v>21165</v>
      </c>
      <c r="G7390" t="s">
        <v>725</v>
      </c>
      <c r="H7390" t="s">
        <v>144</v>
      </c>
      <c r="I7390" t="s">
        <v>136</v>
      </c>
      <c r="J7390" t="s">
        <v>137</v>
      </c>
      <c r="K7390" t="s">
        <v>138</v>
      </c>
      <c r="L7390" t="s">
        <v>21166</v>
      </c>
      <c r="M7390" t="s">
        <v>21167</v>
      </c>
      <c r="N7390">
        <v>2.3038888879999999</v>
      </c>
      <c r="O7390">
        <v>0</v>
      </c>
      <c r="P7390">
        <v>80</v>
      </c>
      <c r="Q7390">
        <v>0</v>
      </c>
      <c r="R7390">
        <v>1</v>
      </c>
      <c r="S7390">
        <v>0</v>
      </c>
      <c r="T7390">
        <v>6</v>
      </c>
      <c r="U7390">
        <v>0</v>
      </c>
      <c r="V7390">
        <v>0</v>
      </c>
      <c r="W7390">
        <v>0</v>
      </c>
      <c r="X7390">
        <v>21.126437701482409</v>
      </c>
      <c r="Y7390">
        <v>0</v>
      </c>
      <c r="Z7390">
        <v>0.18439587269431146</v>
      </c>
      <c r="AA7390">
        <v>0</v>
      </c>
      <c r="AB7390">
        <v>5.2089209376224845</v>
      </c>
      <c r="AC7390">
        <v>0</v>
      </c>
      <c r="AD7390">
        <v>0</v>
      </c>
      <c r="AE7390">
        <v>26.519754511799203</v>
      </c>
    </row>
    <row r="7391" spans="1:31" x14ac:dyDescent="0.3">
      <c r="A7391">
        <v>2458032</v>
      </c>
      <c r="B7391">
        <v>1</v>
      </c>
      <c r="C7391" t="s">
        <v>80</v>
      </c>
      <c r="D7391" t="s">
        <v>97</v>
      </c>
      <c r="E7391" t="s">
        <v>173</v>
      </c>
      <c r="F7391" t="s">
        <v>21168</v>
      </c>
      <c r="G7391" t="s">
        <v>219</v>
      </c>
      <c r="H7391" t="s">
        <v>144</v>
      </c>
      <c r="I7391" t="s">
        <v>136</v>
      </c>
      <c r="J7391" t="s">
        <v>3</v>
      </c>
      <c r="K7391" t="s">
        <v>138</v>
      </c>
      <c r="L7391" t="s">
        <v>21169</v>
      </c>
      <c r="M7391" t="s">
        <v>21170</v>
      </c>
      <c r="N7391">
        <v>6.6163888880000004</v>
      </c>
      <c r="O7391">
        <v>0</v>
      </c>
      <c r="P7391">
        <v>1</v>
      </c>
      <c r="Q7391">
        <v>0</v>
      </c>
      <c r="R7391">
        <v>0</v>
      </c>
      <c r="S7391">
        <v>0</v>
      </c>
      <c r="T7391">
        <v>0</v>
      </c>
      <c r="U7391">
        <v>0</v>
      </c>
      <c r="V7391">
        <v>0</v>
      </c>
      <c r="W7391">
        <v>0</v>
      </c>
      <c r="X7391">
        <v>1.9457447176553999</v>
      </c>
      <c r="Y7391">
        <v>0</v>
      </c>
      <c r="Z7391">
        <v>0</v>
      </c>
      <c r="AA7391">
        <v>0</v>
      </c>
      <c r="AB7391">
        <v>0</v>
      </c>
      <c r="AC7391">
        <v>0</v>
      </c>
      <c r="AD7391">
        <v>0</v>
      </c>
      <c r="AE7391">
        <v>1.9457447176553999</v>
      </c>
    </row>
    <row r="7392" spans="1:31" x14ac:dyDescent="0.3">
      <c r="A7392">
        <v>2458035</v>
      </c>
      <c r="B7392">
        <v>1</v>
      </c>
      <c r="C7392" t="s">
        <v>80</v>
      </c>
      <c r="D7392" t="s">
        <v>99</v>
      </c>
      <c r="E7392" t="s">
        <v>147</v>
      </c>
      <c r="F7392" t="s">
        <v>21171</v>
      </c>
      <c r="G7392" t="s">
        <v>161</v>
      </c>
      <c r="H7392" t="s">
        <v>135</v>
      </c>
      <c r="I7392" t="s">
        <v>136</v>
      </c>
      <c r="J7392" t="s">
        <v>137</v>
      </c>
      <c r="K7392" t="s">
        <v>162</v>
      </c>
      <c r="L7392" t="s">
        <v>21172</v>
      </c>
      <c r="M7392" t="s">
        <v>21173</v>
      </c>
      <c r="N7392">
        <v>8.3436111109999995</v>
      </c>
      <c r="O7392">
        <v>0</v>
      </c>
      <c r="P7392">
        <v>208</v>
      </c>
      <c r="Q7392">
        <v>0</v>
      </c>
      <c r="R7392">
        <v>3</v>
      </c>
      <c r="S7392">
        <v>0</v>
      </c>
      <c r="T7392">
        <v>41</v>
      </c>
      <c r="U7392">
        <v>0</v>
      </c>
      <c r="V7392">
        <v>0</v>
      </c>
      <c r="W7392">
        <v>0</v>
      </c>
      <c r="X7392">
        <v>427.21054607965561</v>
      </c>
      <c r="Y7392">
        <v>0</v>
      </c>
      <c r="Z7392">
        <v>4.890378603877636</v>
      </c>
      <c r="AA7392">
        <v>0</v>
      </c>
      <c r="AB7392">
        <v>271.61346665722158</v>
      </c>
      <c r="AC7392">
        <v>0</v>
      </c>
      <c r="AD7392">
        <v>0</v>
      </c>
      <c r="AE7392">
        <v>703.7143913407549</v>
      </c>
    </row>
    <row r="7393" spans="1:31" x14ac:dyDescent="0.3">
      <c r="A7393">
        <v>2458039</v>
      </c>
      <c r="B7393">
        <v>1</v>
      </c>
      <c r="C7393" t="s">
        <v>81</v>
      </c>
      <c r="D7393" t="s">
        <v>119</v>
      </c>
      <c r="E7393" t="s">
        <v>147</v>
      </c>
      <c r="F7393" t="s">
        <v>21174</v>
      </c>
      <c r="G7393" t="s">
        <v>226</v>
      </c>
      <c r="H7393" t="s">
        <v>135</v>
      </c>
      <c r="I7393" t="s">
        <v>136</v>
      </c>
      <c r="J7393" t="s">
        <v>137</v>
      </c>
      <c r="K7393" t="s">
        <v>162</v>
      </c>
      <c r="L7393" t="s">
        <v>21175</v>
      </c>
      <c r="M7393" t="s">
        <v>21176</v>
      </c>
      <c r="N7393">
        <v>4.0158333329999998</v>
      </c>
      <c r="O7393">
        <v>0</v>
      </c>
      <c r="P7393">
        <v>197</v>
      </c>
      <c r="Q7393">
        <v>0</v>
      </c>
      <c r="R7393">
        <v>68</v>
      </c>
      <c r="S7393">
        <v>0</v>
      </c>
      <c r="T7393">
        <v>13</v>
      </c>
      <c r="U7393">
        <v>0</v>
      </c>
      <c r="V7393">
        <v>0</v>
      </c>
      <c r="W7393">
        <v>0</v>
      </c>
      <c r="X7393">
        <v>173.41601824973029</v>
      </c>
      <c r="Y7393">
        <v>0</v>
      </c>
      <c r="Z7393">
        <v>95.36853065860825</v>
      </c>
      <c r="AA7393">
        <v>0</v>
      </c>
      <c r="AB7393">
        <v>39.469535056602403</v>
      </c>
      <c r="AC7393">
        <v>0</v>
      </c>
      <c r="AD7393">
        <v>0</v>
      </c>
      <c r="AE7393">
        <v>308.25408396494095</v>
      </c>
    </row>
    <row r="7394" spans="1:31" x14ac:dyDescent="0.3">
      <c r="A7394">
        <v>2458041</v>
      </c>
      <c r="B7394">
        <v>1</v>
      </c>
      <c r="C7394" t="s">
        <v>81</v>
      </c>
      <c r="D7394" t="s">
        <v>112</v>
      </c>
      <c r="E7394" t="s">
        <v>141</v>
      </c>
      <c r="F7394" t="s">
        <v>21177</v>
      </c>
      <c r="G7394" t="s">
        <v>226</v>
      </c>
      <c r="H7394" t="s">
        <v>144</v>
      </c>
      <c r="I7394" t="s">
        <v>136</v>
      </c>
      <c r="J7394" t="s">
        <v>137</v>
      </c>
      <c r="K7394" t="s">
        <v>162</v>
      </c>
      <c r="L7394" t="s">
        <v>21178</v>
      </c>
      <c r="M7394" t="s">
        <v>21179</v>
      </c>
      <c r="N7394">
        <v>9.6955555550000003</v>
      </c>
      <c r="O7394">
        <v>0</v>
      </c>
      <c r="P7394">
        <v>373</v>
      </c>
      <c r="Q7394">
        <v>0</v>
      </c>
      <c r="R7394">
        <v>0</v>
      </c>
      <c r="S7394">
        <v>0</v>
      </c>
      <c r="T7394">
        <v>8</v>
      </c>
      <c r="U7394">
        <v>0</v>
      </c>
      <c r="V7394">
        <v>0</v>
      </c>
      <c r="W7394">
        <v>0</v>
      </c>
      <c r="X7394">
        <v>818.95098920308965</v>
      </c>
      <c r="Y7394">
        <v>0</v>
      </c>
      <c r="Z7394">
        <v>0</v>
      </c>
      <c r="AA7394">
        <v>0</v>
      </c>
      <c r="AB7394">
        <v>54.794241569114085</v>
      </c>
      <c r="AC7394">
        <v>0</v>
      </c>
      <c r="AD7394">
        <v>0</v>
      </c>
      <c r="AE7394">
        <v>873.74523077220374</v>
      </c>
    </row>
    <row r="7395" spans="1:31" x14ac:dyDescent="0.3">
      <c r="A7395">
        <v>2458044</v>
      </c>
      <c r="B7395">
        <v>1</v>
      </c>
      <c r="C7395" t="s">
        <v>80</v>
      </c>
      <c r="D7395" t="s">
        <v>88</v>
      </c>
      <c r="E7395" t="s">
        <v>141</v>
      </c>
      <c r="F7395" t="s">
        <v>21180</v>
      </c>
      <c r="G7395" t="s">
        <v>161</v>
      </c>
      <c r="H7395" t="s">
        <v>144</v>
      </c>
      <c r="I7395" t="s">
        <v>136</v>
      </c>
      <c r="J7395" t="s">
        <v>137</v>
      </c>
      <c r="K7395" t="s">
        <v>162</v>
      </c>
      <c r="L7395" t="s">
        <v>21181</v>
      </c>
      <c r="M7395" t="s">
        <v>21182</v>
      </c>
      <c r="N7395">
        <v>4.5019444440000003</v>
      </c>
      <c r="O7395">
        <v>0</v>
      </c>
      <c r="P7395">
        <v>0</v>
      </c>
      <c r="Q7395">
        <v>0</v>
      </c>
      <c r="R7395">
        <v>0</v>
      </c>
      <c r="S7395">
        <v>0</v>
      </c>
      <c r="T7395">
        <v>2</v>
      </c>
      <c r="U7395">
        <v>0</v>
      </c>
      <c r="V7395">
        <v>0</v>
      </c>
      <c r="W7395">
        <v>0</v>
      </c>
      <c r="X7395">
        <v>0</v>
      </c>
      <c r="Y7395">
        <v>0</v>
      </c>
      <c r="Z7395">
        <v>0</v>
      </c>
      <c r="AA7395">
        <v>0</v>
      </c>
      <c r="AB7395">
        <v>8.2999930898132419</v>
      </c>
      <c r="AC7395">
        <v>0</v>
      </c>
      <c r="AD7395">
        <v>0</v>
      </c>
      <c r="AE7395">
        <v>8.2999930898132419</v>
      </c>
    </row>
    <row r="7396" spans="1:31" x14ac:dyDescent="0.3">
      <c r="A7396">
        <v>2458045</v>
      </c>
      <c r="B7396">
        <v>1</v>
      </c>
      <c r="C7396" t="s">
        <v>80</v>
      </c>
      <c r="D7396" t="s">
        <v>110</v>
      </c>
      <c r="E7396" t="s">
        <v>159</v>
      </c>
      <c r="F7396" t="s">
        <v>21183</v>
      </c>
      <c r="G7396" t="s">
        <v>226</v>
      </c>
      <c r="H7396" t="s">
        <v>144</v>
      </c>
      <c r="I7396" t="s">
        <v>136</v>
      </c>
      <c r="J7396" t="s">
        <v>137</v>
      </c>
      <c r="K7396" t="s">
        <v>162</v>
      </c>
      <c r="L7396" t="s">
        <v>21184</v>
      </c>
      <c r="M7396" t="s">
        <v>21185</v>
      </c>
      <c r="N7396">
        <v>4.1858333329999997</v>
      </c>
      <c r="O7396">
        <v>0</v>
      </c>
      <c r="P7396">
        <v>502</v>
      </c>
      <c r="Q7396">
        <v>0</v>
      </c>
      <c r="R7396">
        <v>0</v>
      </c>
      <c r="S7396">
        <v>0</v>
      </c>
      <c r="T7396">
        <v>53</v>
      </c>
      <c r="U7396">
        <v>0</v>
      </c>
      <c r="V7396">
        <v>0</v>
      </c>
      <c r="W7396">
        <v>0</v>
      </c>
      <c r="X7396">
        <v>962.20813036082473</v>
      </c>
      <c r="Y7396">
        <v>0</v>
      </c>
      <c r="Z7396">
        <v>0</v>
      </c>
      <c r="AA7396">
        <v>0</v>
      </c>
      <c r="AB7396">
        <v>257.51825119156814</v>
      </c>
      <c r="AC7396">
        <v>0</v>
      </c>
      <c r="AD7396">
        <v>0</v>
      </c>
      <c r="AE7396">
        <v>1219.7263815523929</v>
      </c>
    </row>
    <row r="7397" spans="1:31" x14ac:dyDescent="0.3">
      <c r="A7397">
        <v>2458047</v>
      </c>
      <c r="B7397">
        <v>1</v>
      </c>
      <c r="C7397" t="s">
        <v>81</v>
      </c>
      <c r="D7397" t="s">
        <v>128</v>
      </c>
      <c r="E7397" t="s">
        <v>173</v>
      </c>
      <c r="F7397" t="s">
        <v>21186</v>
      </c>
      <c r="G7397" t="s">
        <v>461</v>
      </c>
      <c r="H7397" t="s">
        <v>144</v>
      </c>
      <c r="I7397" t="s">
        <v>136</v>
      </c>
      <c r="J7397" t="s">
        <v>137</v>
      </c>
      <c r="K7397" t="s">
        <v>138</v>
      </c>
      <c r="L7397" t="s">
        <v>21187</v>
      </c>
      <c r="M7397" t="s">
        <v>21188</v>
      </c>
      <c r="N7397">
        <v>1.1599999999999999</v>
      </c>
      <c r="O7397">
        <v>0</v>
      </c>
      <c r="P7397">
        <v>9</v>
      </c>
      <c r="Q7397">
        <v>0</v>
      </c>
      <c r="R7397">
        <v>0</v>
      </c>
      <c r="S7397">
        <v>0</v>
      </c>
      <c r="T7397">
        <v>3</v>
      </c>
      <c r="U7397">
        <v>0</v>
      </c>
      <c r="V7397">
        <v>0</v>
      </c>
      <c r="W7397">
        <v>0</v>
      </c>
      <c r="X7397">
        <v>2.8405759197527587</v>
      </c>
      <c r="Y7397">
        <v>0</v>
      </c>
      <c r="Z7397">
        <v>0</v>
      </c>
      <c r="AA7397">
        <v>0</v>
      </c>
      <c r="AB7397">
        <v>3.4118300114316602</v>
      </c>
      <c r="AC7397">
        <v>0</v>
      </c>
      <c r="AD7397">
        <v>0</v>
      </c>
      <c r="AE7397">
        <v>6.2524059311844189</v>
      </c>
    </row>
    <row r="7398" spans="1:31" x14ac:dyDescent="0.3">
      <c r="A7398">
        <v>2458049</v>
      </c>
      <c r="B7398">
        <v>1</v>
      </c>
      <c r="C7398" t="s">
        <v>80</v>
      </c>
      <c r="D7398" t="s">
        <v>96</v>
      </c>
      <c r="E7398" t="s">
        <v>173</v>
      </c>
      <c r="F7398" t="s">
        <v>21189</v>
      </c>
      <c r="G7398" t="s">
        <v>219</v>
      </c>
      <c r="H7398" t="s">
        <v>144</v>
      </c>
      <c r="I7398" t="s">
        <v>136</v>
      </c>
      <c r="J7398" t="s">
        <v>3</v>
      </c>
      <c r="K7398" t="s">
        <v>138</v>
      </c>
      <c r="L7398" t="s">
        <v>21190</v>
      </c>
      <c r="M7398" t="s">
        <v>21191</v>
      </c>
      <c r="N7398">
        <v>1.531111111</v>
      </c>
      <c r="O7398">
        <v>0</v>
      </c>
      <c r="P7398">
        <v>1</v>
      </c>
      <c r="Q7398">
        <v>0</v>
      </c>
      <c r="R7398">
        <v>0</v>
      </c>
      <c r="S7398">
        <v>0</v>
      </c>
      <c r="T7398">
        <v>0</v>
      </c>
      <c r="U7398">
        <v>0</v>
      </c>
      <c r="V7398">
        <v>0</v>
      </c>
      <c r="W7398">
        <v>0</v>
      </c>
      <c r="X7398">
        <v>0.15576211096397777</v>
      </c>
      <c r="Y7398">
        <v>0</v>
      </c>
      <c r="Z7398">
        <v>0</v>
      </c>
      <c r="AA7398">
        <v>0</v>
      </c>
      <c r="AB7398">
        <v>0</v>
      </c>
      <c r="AC7398">
        <v>0</v>
      </c>
      <c r="AD7398">
        <v>0</v>
      </c>
      <c r="AE7398">
        <v>0.15576211096397777</v>
      </c>
    </row>
    <row r="7399" spans="1:31" x14ac:dyDescent="0.3">
      <c r="A7399">
        <v>2458050</v>
      </c>
      <c r="B7399">
        <v>1</v>
      </c>
      <c r="C7399" t="s">
        <v>80</v>
      </c>
      <c r="D7399" t="s">
        <v>103</v>
      </c>
      <c r="E7399" t="s">
        <v>147</v>
      </c>
      <c r="F7399" t="s">
        <v>21192</v>
      </c>
      <c r="G7399" t="s">
        <v>226</v>
      </c>
      <c r="H7399" t="s">
        <v>135</v>
      </c>
      <c r="I7399" t="s">
        <v>136</v>
      </c>
      <c r="J7399" t="s">
        <v>137</v>
      </c>
      <c r="K7399" t="s">
        <v>162</v>
      </c>
      <c r="L7399" t="s">
        <v>21193</v>
      </c>
      <c r="M7399" t="s">
        <v>21194</v>
      </c>
      <c r="N7399">
        <v>2.105555555</v>
      </c>
      <c r="O7399">
        <v>0</v>
      </c>
      <c r="P7399">
        <v>258</v>
      </c>
      <c r="Q7399">
        <v>0</v>
      </c>
      <c r="R7399">
        <v>1</v>
      </c>
      <c r="S7399">
        <v>0</v>
      </c>
      <c r="T7399">
        <v>13</v>
      </c>
      <c r="U7399">
        <v>0</v>
      </c>
      <c r="V7399">
        <v>0</v>
      </c>
      <c r="W7399">
        <v>0</v>
      </c>
      <c r="X7399">
        <v>162.86067729461405</v>
      </c>
      <c r="Y7399">
        <v>0</v>
      </c>
      <c r="Z7399">
        <v>0.12770027446085505</v>
      </c>
      <c r="AA7399">
        <v>0</v>
      </c>
      <c r="AB7399">
        <v>34.348625569884163</v>
      </c>
      <c r="AC7399">
        <v>0</v>
      </c>
      <c r="AD7399">
        <v>0</v>
      </c>
      <c r="AE7399">
        <v>197.33700313895906</v>
      </c>
    </row>
    <row r="7400" spans="1:31" x14ac:dyDescent="0.3">
      <c r="A7400">
        <v>2458053</v>
      </c>
      <c r="B7400">
        <v>1</v>
      </c>
      <c r="C7400" t="s">
        <v>80</v>
      </c>
      <c r="D7400" t="s">
        <v>97</v>
      </c>
      <c r="E7400" t="s">
        <v>141</v>
      </c>
      <c r="F7400" t="s">
        <v>13397</v>
      </c>
      <c r="G7400" t="s">
        <v>156</v>
      </c>
      <c r="H7400" t="s">
        <v>144</v>
      </c>
      <c r="I7400" t="s">
        <v>136</v>
      </c>
      <c r="J7400" t="s">
        <v>137</v>
      </c>
      <c r="K7400" t="s">
        <v>138</v>
      </c>
      <c r="L7400" t="s">
        <v>21195</v>
      </c>
      <c r="M7400" t="s">
        <v>21196</v>
      </c>
      <c r="N7400">
        <v>2.1997222220000001</v>
      </c>
      <c r="O7400">
        <v>0</v>
      </c>
      <c r="P7400">
        <v>15</v>
      </c>
      <c r="Q7400">
        <v>0</v>
      </c>
      <c r="R7400">
        <v>0</v>
      </c>
      <c r="S7400">
        <v>0</v>
      </c>
      <c r="T7400">
        <v>1</v>
      </c>
      <c r="U7400">
        <v>0</v>
      </c>
      <c r="V7400">
        <v>0</v>
      </c>
      <c r="W7400">
        <v>0</v>
      </c>
      <c r="X7400">
        <v>13.839647184060281</v>
      </c>
      <c r="Y7400">
        <v>0</v>
      </c>
      <c r="Z7400">
        <v>0</v>
      </c>
      <c r="AA7400">
        <v>0</v>
      </c>
      <c r="AB7400">
        <v>0.79719493768887018</v>
      </c>
      <c r="AC7400">
        <v>0</v>
      </c>
      <c r="AD7400">
        <v>0</v>
      </c>
      <c r="AE7400">
        <v>14.636842121749151</v>
      </c>
    </row>
    <row r="7401" spans="1:31" x14ac:dyDescent="0.3">
      <c r="A7401">
        <v>2458055</v>
      </c>
      <c r="B7401">
        <v>1</v>
      </c>
      <c r="C7401" t="s">
        <v>80</v>
      </c>
      <c r="D7401" t="s">
        <v>89</v>
      </c>
      <c r="E7401" t="s">
        <v>141</v>
      </c>
      <c r="F7401" t="s">
        <v>5665</v>
      </c>
      <c r="G7401" t="s">
        <v>161</v>
      </c>
      <c r="H7401" t="s">
        <v>144</v>
      </c>
      <c r="I7401" t="s">
        <v>136</v>
      </c>
      <c r="J7401" t="s">
        <v>137</v>
      </c>
      <c r="K7401" t="s">
        <v>162</v>
      </c>
      <c r="L7401" t="s">
        <v>21197</v>
      </c>
      <c r="M7401" t="s">
        <v>21198</v>
      </c>
      <c r="N7401">
        <v>6.6016666659999999</v>
      </c>
      <c r="O7401">
        <v>0</v>
      </c>
      <c r="P7401">
        <v>69</v>
      </c>
      <c r="Q7401">
        <v>0</v>
      </c>
      <c r="R7401">
        <v>0</v>
      </c>
      <c r="S7401">
        <v>0</v>
      </c>
      <c r="T7401">
        <v>0</v>
      </c>
      <c r="U7401">
        <v>0</v>
      </c>
      <c r="V7401">
        <v>0</v>
      </c>
      <c r="W7401">
        <v>0</v>
      </c>
      <c r="X7401">
        <v>167.7078553512595</v>
      </c>
      <c r="Y7401">
        <v>0</v>
      </c>
      <c r="Z7401">
        <v>0</v>
      </c>
      <c r="AA7401">
        <v>0</v>
      </c>
      <c r="AB7401">
        <v>0</v>
      </c>
      <c r="AC7401">
        <v>0</v>
      </c>
      <c r="AD7401">
        <v>0</v>
      </c>
      <c r="AE7401">
        <v>167.7078553512595</v>
      </c>
    </row>
    <row r="7402" spans="1:31" x14ac:dyDescent="0.3">
      <c r="A7402">
        <v>2458056</v>
      </c>
      <c r="B7402">
        <v>1</v>
      </c>
      <c r="C7402" t="s">
        <v>80</v>
      </c>
      <c r="D7402" t="s">
        <v>105</v>
      </c>
      <c r="E7402" t="s">
        <v>141</v>
      </c>
      <c r="F7402" t="s">
        <v>21199</v>
      </c>
      <c r="G7402" t="s">
        <v>143</v>
      </c>
      <c r="H7402" t="s">
        <v>144</v>
      </c>
      <c r="I7402" t="s">
        <v>136</v>
      </c>
      <c r="J7402" t="s">
        <v>137</v>
      </c>
      <c r="K7402" t="s">
        <v>138</v>
      </c>
      <c r="L7402" t="s">
        <v>21200</v>
      </c>
      <c r="M7402" t="s">
        <v>21201</v>
      </c>
      <c r="N7402">
        <v>0.53277777699999995</v>
      </c>
      <c r="O7402">
        <v>0</v>
      </c>
      <c r="P7402">
        <v>56</v>
      </c>
      <c r="Q7402">
        <v>0</v>
      </c>
      <c r="R7402">
        <v>0</v>
      </c>
      <c r="S7402">
        <v>0</v>
      </c>
      <c r="T7402">
        <v>3</v>
      </c>
      <c r="U7402">
        <v>0</v>
      </c>
      <c r="V7402">
        <v>0</v>
      </c>
      <c r="W7402">
        <v>0</v>
      </c>
      <c r="X7402">
        <v>14.654429069808804</v>
      </c>
      <c r="Y7402">
        <v>0</v>
      </c>
      <c r="Z7402">
        <v>0</v>
      </c>
      <c r="AA7402">
        <v>0</v>
      </c>
      <c r="AB7402">
        <v>1.2676174351410707</v>
      </c>
      <c r="AC7402">
        <v>0</v>
      </c>
      <c r="AD7402">
        <v>0</v>
      </c>
      <c r="AE7402">
        <v>15.922046504949876</v>
      </c>
    </row>
    <row r="7403" spans="1:31" x14ac:dyDescent="0.3">
      <c r="A7403">
        <v>2458057</v>
      </c>
      <c r="B7403">
        <v>1</v>
      </c>
      <c r="C7403" t="s">
        <v>80</v>
      </c>
      <c r="D7403" t="s">
        <v>107</v>
      </c>
      <c r="E7403" t="s">
        <v>141</v>
      </c>
      <c r="F7403" t="s">
        <v>21202</v>
      </c>
      <c r="G7403" t="s">
        <v>156</v>
      </c>
      <c r="H7403" t="s">
        <v>144</v>
      </c>
      <c r="I7403" t="s">
        <v>136</v>
      </c>
      <c r="J7403" t="s">
        <v>137</v>
      </c>
      <c r="K7403" t="s">
        <v>138</v>
      </c>
      <c r="L7403" t="s">
        <v>21203</v>
      </c>
      <c r="M7403" t="s">
        <v>21204</v>
      </c>
      <c r="N7403">
        <v>1.0438888879999999</v>
      </c>
      <c r="O7403">
        <v>0</v>
      </c>
      <c r="P7403">
        <v>100</v>
      </c>
      <c r="Q7403">
        <v>0</v>
      </c>
      <c r="R7403">
        <v>0</v>
      </c>
      <c r="S7403">
        <v>0</v>
      </c>
      <c r="T7403">
        <v>20</v>
      </c>
      <c r="U7403">
        <v>0</v>
      </c>
      <c r="V7403">
        <v>0</v>
      </c>
      <c r="W7403">
        <v>0</v>
      </c>
      <c r="X7403">
        <v>20.168624365312667</v>
      </c>
      <c r="Y7403">
        <v>0</v>
      </c>
      <c r="Z7403">
        <v>0</v>
      </c>
      <c r="AA7403">
        <v>0</v>
      </c>
      <c r="AB7403">
        <v>24.842762226582241</v>
      </c>
      <c r="AC7403">
        <v>0</v>
      </c>
      <c r="AD7403">
        <v>0</v>
      </c>
      <c r="AE7403">
        <v>45.011386591894905</v>
      </c>
    </row>
    <row r="7404" spans="1:31" x14ac:dyDescent="0.3">
      <c r="A7404">
        <v>2458058</v>
      </c>
      <c r="B7404">
        <v>1</v>
      </c>
      <c r="C7404" t="s">
        <v>80</v>
      </c>
      <c r="D7404" t="s">
        <v>95</v>
      </c>
      <c r="E7404" t="s">
        <v>147</v>
      </c>
      <c r="F7404" t="s">
        <v>21205</v>
      </c>
      <c r="G7404" t="s">
        <v>161</v>
      </c>
      <c r="H7404" t="s">
        <v>135</v>
      </c>
      <c r="I7404" t="s">
        <v>136</v>
      </c>
      <c r="J7404" t="s">
        <v>137</v>
      </c>
      <c r="K7404" t="s">
        <v>162</v>
      </c>
      <c r="L7404" t="s">
        <v>21206</v>
      </c>
      <c r="M7404" t="s">
        <v>21207</v>
      </c>
      <c r="N7404">
        <v>2.5952777770000002</v>
      </c>
      <c r="O7404">
        <v>0</v>
      </c>
      <c r="P7404">
        <v>249</v>
      </c>
      <c r="Q7404">
        <v>0</v>
      </c>
      <c r="R7404">
        <v>0</v>
      </c>
      <c r="S7404">
        <v>0</v>
      </c>
      <c r="T7404">
        <v>20</v>
      </c>
      <c r="U7404">
        <v>0</v>
      </c>
      <c r="V7404">
        <v>0</v>
      </c>
      <c r="W7404">
        <v>0</v>
      </c>
      <c r="X7404">
        <v>175.62433962745556</v>
      </c>
      <c r="Y7404">
        <v>0</v>
      </c>
      <c r="Z7404">
        <v>0</v>
      </c>
      <c r="AA7404">
        <v>0</v>
      </c>
      <c r="AB7404">
        <v>93.156864620440771</v>
      </c>
      <c r="AC7404">
        <v>0</v>
      </c>
      <c r="AD7404">
        <v>0</v>
      </c>
      <c r="AE7404">
        <v>268.78120424789631</v>
      </c>
    </row>
    <row r="7405" spans="1:31" x14ac:dyDescent="0.3">
      <c r="A7405">
        <v>2458060</v>
      </c>
      <c r="B7405">
        <v>1</v>
      </c>
      <c r="C7405" t="s">
        <v>80</v>
      </c>
      <c r="D7405" t="s">
        <v>97</v>
      </c>
      <c r="E7405" t="s">
        <v>141</v>
      </c>
      <c r="F7405" t="s">
        <v>21208</v>
      </c>
      <c r="G7405" t="s">
        <v>143</v>
      </c>
      <c r="H7405" t="s">
        <v>144</v>
      </c>
      <c r="I7405" t="s">
        <v>136</v>
      </c>
      <c r="J7405" t="s">
        <v>137</v>
      </c>
      <c r="K7405" t="s">
        <v>138</v>
      </c>
      <c r="L7405" t="s">
        <v>21209</v>
      </c>
      <c r="M7405" t="s">
        <v>21210</v>
      </c>
      <c r="N7405">
        <v>0.92944444400000004</v>
      </c>
      <c r="O7405">
        <v>0</v>
      </c>
      <c r="P7405">
        <v>8</v>
      </c>
      <c r="Q7405">
        <v>0</v>
      </c>
      <c r="R7405">
        <v>8</v>
      </c>
      <c r="S7405">
        <v>0</v>
      </c>
      <c r="T7405">
        <v>7</v>
      </c>
      <c r="U7405">
        <v>0</v>
      </c>
      <c r="V7405">
        <v>0</v>
      </c>
      <c r="W7405">
        <v>0</v>
      </c>
      <c r="X7405">
        <v>9.6233354506348725</v>
      </c>
      <c r="Y7405">
        <v>0</v>
      </c>
      <c r="Z7405">
        <v>1.651695954627721</v>
      </c>
      <c r="AA7405">
        <v>0</v>
      </c>
      <c r="AB7405">
        <v>14.065092069831431</v>
      </c>
      <c r="AC7405">
        <v>0</v>
      </c>
      <c r="AD7405">
        <v>0</v>
      </c>
      <c r="AE7405">
        <v>25.340123475094025</v>
      </c>
    </row>
    <row r="7406" spans="1:31" x14ac:dyDescent="0.3">
      <c r="A7406">
        <v>2458062</v>
      </c>
      <c r="B7406">
        <v>1</v>
      </c>
      <c r="C7406" t="s">
        <v>80</v>
      </c>
      <c r="D7406" t="s">
        <v>97</v>
      </c>
      <c r="E7406" t="s">
        <v>141</v>
      </c>
      <c r="F7406" t="s">
        <v>21211</v>
      </c>
      <c r="G7406" t="s">
        <v>161</v>
      </c>
      <c r="H7406" t="s">
        <v>144</v>
      </c>
      <c r="I7406" t="s">
        <v>136</v>
      </c>
      <c r="J7406" t="s">
        <v>137</v>
      </c>
      <c r="K7406" t="s">
        <v>162</v>
      </c>
      <c r="L7406" t="s">
        <v>21212</v>
      </c>
      <c r="M7406" t="s">
        <v>21213</v>
      </c>
      <c r="N7406">
        <v>8.7877777770000005</v>
      </c>
      <c r="O7406">
        <v>0</v>
      </c>
      <c r="P7406">
        <v>28</v>
      </c>
      <c r="Q7406">
        <v>0</v>
      </c>
      <c r="R7406">
        <v>6</v>
      </c>
      <c r="S7406">
        <v>0</v>
      </c>
      <c r="T7406">
        <v>8</v>
      </c>
      <c r="U7406">
        <v>0</v>
      </c>
      <c r="V7406">
        <v>0</v>
      </c>
      <c r="W7406">
        <v>0</v>
      </c>
      <c r="X7406">
        <v>161.87261097562475</v>
      </c>
      <c r="Y7406">
        <v>0</v>
      </c>
      <c r="Z7406">
        <v>4.3869579632032529</v>
      </c>
      <c r="AA7406">
        <v>0</v>
      </c>
      <c r="AB7406">
        <v>139.89911968407597</v>
      </c>
      <c r="AC7406">
        <v>0</v>
      </c>
      <c r="AD7406">
        <v>0</v>
      </c>
      <c r="AE7406">
        <v>306.15868862290398</v>
      </c>
    </row>
    <row r="7407" spans="1:31" x14ac:dyDescent="0.3">
      <c r="A7407">
        <v>2458063</v>
      </c>
      <c r="B7407">
        <v>1</v>
      </c>
      <c r="C7407" t="s">
        <v>80</v>
      </c>
      <c r="D7407" t="s">
        <v>104</v>
      </c>
      <c r="E7407" t="s">
        <v>173</v>
      </c>
      <c r="F7407" t="s">
        <v>21214</v>
      </c>
      <c r="G7407" t="s">
        <v>175</v>
      </c>
      <c r="H7407" t="s">
        <v>144</v>
      </c>
      <c r="I7407" t="s">
        <v>136</v>
      </c>
      <c r="J7407" t="s">
        <v>137</v>
      </c>
      <c r="K7407" t="s">
        <v>138</v>
      </c>
      <c r="L7407" t="s">
        <v>21215</v>
      </c>
      <c r="M7407" t="s">
        <v>21216</v>
      </c>
      <c r="N7407">
        <v>1.57</v>
      </c>
      <c r="O7407">
        <v>0</v>
      </c>
      <c r="P7407">
        <v>1</v>
      </c>
      <c r="Q7407">
        <v>0</v>
      </c>
      <c r="R7407">
        <v>0</v>
      </c>
      <c r="S7407">
        <v>0</v>
      </c>
      <c r="T7407">
        <v>0</v>
      </c>
      <c r="U7407">
        <v>0</v>
      </c>
      <c r="V7407">
        <v>0</v>
      </c>
      <c r="W7407">
        <v>0</v>
      </c>
      <c r="X7407">
        <v>0.3293790534967927</v>
      </c>
      <c r="Y7407">
        <v>0</v>
      </c>
      <c r="Z7407">
        <v>0</v>
      </c>
      <c r="AA7407">
        <v>0</v>
      </c>
      <c r="AB7407">
        <v>0</v>
      </c>
      <c r="AC7407">
        <v>0</v>
      </c>
      <c r="AD7407">
        <v>0</v>
      </c>
      <c r="AE7407">
        <v>0.3293790534967927</v>
      </c>
    </row>
    <row r="7408" spans="1:31" x14ac:dyDescent="0.3">
      <c r="A7408">
        <v>2458065</v>
      </c>
      <c r="B7408">
        <v>1</v>
      </c>
      <c r="C7408" t="s">
        <v>80</v>
      </c>
      <c r="D7408" t="s">
        <v>92</v>
      </c>
      <c r="E7408" t="s">
        <v>141</v>
      </c>
      <c r="F7408" t="s">
        <v>21217</v>
      </c>
      <c r="G7408" t="s">
        <v>143</v>
      </c>
      <c r="H7408" t="s">
        <v>144</v>
      </c>
      <c r="I7408" t="s">
        <v>136</v>
      </c>
      <c r="J7408" t="s">
        <v>137</v>
      </c>
      <c r="K7408" t="s">
        <v>138</v>
      </c>
      <c r="L7408" t="s">
        <v>21218</v>
      </c>
      <c r="M7408" t="s">
        <v>21219</v>
      </c>
      <c r="N7408">
        <v>5.1286111109999997</v>
      </c>
      <c r="O7408">
        <v>0</v>
      </c>
      <c r="P7408">
        <v>9</v>
      </c>
      <c r="Q7408">
        <v>0</v>
      </c>
      <c r="R7408">
        <v>5</v>
      </c>
      <c r="S7408">
        <v>0</v>
      </c>
      <c r="T7408">
        <v>0</v>
      </c>
      <c r="U7408">
        <v>0</v>
      </c>
      <c r="V7408">
        <v>0</v>
      </c>
      <c r="W7408">
        <v>0</v>
      </c>
      <c r="X7408">
        <v>15.568875770251411</v>
      </c>
      <c r="Y7408">
        <v>0</v>
      </c>
      <c r="Z7408">
        <v>6.3729117458470927</v>
      </c>
      <c r="AA7408">
        <v>0</v>
      </c>
      <c r="AB7408">
        <v>0</v>
      </c>
      <c r="AC7408">
        <v>0</v>
      </c>
      <c r="AD7408">
        <v>0</v>
      </c>
      <c r="AE7408">
        <v>21.941787516098504</v>
      </c>
    </row>
    <row r="7409" spans="1:31" x14ac:dyDescent="0.3">
      <c r="A7409">
        <v>2458066</v>
      </c>
      <c r="B7409">
        <v>1</v>
      </c>
      <c r="C7409" t="s">
        <v>80</v>
      </c>
      <c r="D7409" t="s">
        <v>84</v>
      </c>
      <c r="E7409" t="s">
        <v>141</v>
      </c>
      <c r="F7409" t="s">
        <v>1055</v>
      </c>
      <c r="G7409" t="s">
        <v>156</v>
      </c>
      <c r="H7409" t="s">
        <v>144</v>
      </c>
      <c r="I7409" t="s">
        <v>136</v>
      </c>
      <c r="J7409" t="s">
        <v>137</v>
      </c>
      <c r="K7409" t="s">
        <v>138</v>
      </c>
      <c r="L7409" t="s">
        <v>21220</v>
      </c>
      <c r="M7409" t="s">
        <v>21221</v>
      </c>
      <c r="N7409">
        <v>2.406111111</v>
      </c>
      <c r="O7409">
        <v>0</v>
      </c>
      <c r="P7409">
        <v>0</v>
      </c>
      <c r="Q7409">
        <v>0</v>
      </c>
      <c r="R7409">
        <v>0</v>
      </c>
      <c r="S7409">
        <v>0</v>
      </c>
      <c r="T7409">
        <v>3</v>
      </c>
      <c r="U7409">
        <v>0</v>
      </c>
      <c r="V7409">
        <v>0</v>
      </c>
      <c r="W7409">
        <v>0</v>
      </c>
      <c r="X7409">
        <v>0</v>
      </c>
      <c r="Y7409">
        <v>0</v>
      </c>
      <c r="Z7409">
        <v>0</v>
      </c>
      <c r="AA7409">
        <v>0</v>
      </c>
      <c r="AB7409">
        <v>7.0504850042317377</v>
      </c>
      <c r="AC7409">
        <v>0</v>
      </c>
      <c r="AD7409">
        <v>0</v>
      </c>
      <c r="AE7409">
        <v>7.0504850042317377</v>
      </c>
    </row>
    <row r="7410" spans="1:31" x14ac:dyDescent="0.3">
      <c r="A7410">
        <v>2458067</v>
      </c>
      <c r="B7410">
        <v>1</v>
      </c>
      <c r="C7410" t="s">
        <v>80</v>
      </c>
      <c r="D7410" t="s">
        <v>97</v>
      </c>
      <c r="E7410" t="s">
        <v>141</v>
      </c>
      <c r="F7410" t="s">
        <v>21222</v>
      </c>
      <c r="G7410" t="s">
        <v>161</v>
      </c>
      <c r="H7410" t="s">
        <v>144</v>
      </c>
      <c r="I7410" t="s">
        <v>136</v>
      </c>
      <c r="J7410" t="s">
        <v>137</v>
      </c>
      <c r="K7410" t="s">
        <v>162</v>
      </c>
      <c r="L7410" t="s">
        <v>21223</v>
      </c>
      <c r="M7410" t="s">
        <v>21224</v>
      </c>
      <c r="N7410">
        <v>8.6911111109999997</v>
      </c>
      <c r="O7410">
        <v>0</v>
      </c>
      <c r="P7410">
        <v>2</v>
      </c>
      <c r="Q7410">
        <v>0</v>
      </c>
      <c r="R7410">
        <v>0</v>
      </c>
      <c r="S7410">
        <v>0</v>
      </c>
      <c r="T7410">
        <v>0</v>
      </c>
      <c r="U7410">
        <v>0</v>
      </c>
      <c r="V7410">
        <v>0</v>
      </c>
      <c r="W7410">
        <v>0</v>
      </c>
      <c r="X7410">
        <v>0.99908787812470945</v>
      </c>
      <c r="Y7410">
        <v>0</v>
      </c>
      <c r="Z7410">
        <v>0</v>
      </c>
      <c r="AA7410">
        <v>0</v>
      </c>
      <c r="AB7410">
        <v>0</v>
      </c>
      <c r="AC7410">
        <v>0</v>
      </c>
      <c r="AD7410">
        <v>0</v>
      </c>
      <c r="AE7410">
        <v>0.99908787812470945</v>
      </c>
    </row>
    <row r="7411" spans="1:31" x14ac:dyDescent="0.3">
      <c r="A7411">
        <v>2458070</v>
      </c>
      <c r="B7411">
        <v>1</v>
      </c>
      <c r="C7411" t="s">
        <v>80</v>
      </c>
      <c r="D7411" t="s">
        <v>101</v>
      </c>
      <c r="E7411" t="s">
        <v>141</v>
      </c>
      <c r="F7411" t="s">
        <v>21225</v>
      </c>
      <c r="G7411" t="s">
        <v>143</v>
      </c>
      <c r="H7411" t="s">
        <v>144</v>
      </c>
      <c r="I7411" t="s">
        <v>136</v>
      </c>
      <c r="J7411" t="s">
        <v>137</v>
      </c>
      <c r="K7411" t="s">
        <v>138</v>
      </c>
      <c r="L7411" t="s">
        <v>21226</v>
      </c>
      <c r="M7411" t="s">
        <v>21227</v>
      </c>
      <c r="N7411">
        <v>1.609444444</v>
      </c>
      <c r="O7411">
        <v>0</v>
      </c>
      <c r="P7411">
        <v>10</v>
      </c>
      <c r="Q7411">
        <v>0</v>
      </c>
      <c r="R7411">
        <v>0</v>
      </c>
      <c r="S7411">
        <v>0</v>
      </c>
      <c r="T7411">
        <v>3</v>
      </c>
      <c r="U7411">
        <v>0</v>
      </c>
      <c r="V7411">
        <v>0</v>
      </c>
      <c r="W7411">
        <v>0</v>
      </c>
      <c r="X7411">
        <v>4.5069720800711242</v>
      </c>
      <c r="Y7411">
        <v>0</v>
      </c>
      <c r="Z7411">
        <v>0</v>
      </c>
      <c r="AA7411">
        <v>0</v>
      </c>
      <c r="AB7411">
        <v>3.9449115337955445</v>
      </c>
      <c r="AC7411">
        <v>0</v>
      </c>
      <c r="AD7411">
        <v>0</v>
      </c>
      <c r="AE7411">
        <v>8.4518836138666682</v>
      </c>
    </row>
    <row r="7412" spans="1:31" x14ac:dyDescent="0.3">
      <c r="A7412">
        <v>2458072</v>
      </c>
      <c r="B7412">
        <v>1</v>
      </c>
      <c r="C7412" t="s">
        <v>80</v>
      </c>
      <c r="D7412" t="s">
        <v>100</v>
      </c>
      <c r="E7412" t="s">
        <v>169</v>
      </c>
      <c r="F7412" t="s">
        <v>10750</v>
      </c>
      <c r="G7412" t="s">
        <v>161</v>
      </c>
      <c r="H7412" t="s">
        <v>135</v>
      </c>
      <c r="I7412" t="s">
        <v>136</v>
      </c>
      <c r="J7412" t="s">
        <v>137</v>
      </c>
      <c r="K7412" t="s">
        <v>162</v>
      </c>
      <c r="L7412" t="s">
        <v>21228</v>
      </c>
      <c r="M7412" t="s">
        <v>21229</v>
      </c>
      <c r="N7412">
        <v>8.1452777770000004</v>
      </c>
      <c r="O7412">
        <v>4</v>
      </c>
      <c r="P7412">
        <v>1662</v>
      </c>
      <c r="Q7412">
        <v>4</v>
      </c>
      <c r="R7412">
        <v>105</v>
      </c>
      <c r="S7412">
        <v>9</v>
      </c>
      <c r="T7412">
        <v>74</v>
      </c>
      <c r="U7412">
        <v>0</v>
      </c>
      <c r="V7412">
        <v>0</v>
      </c>
      <c r="W7412">
        <v>389.51844989909546</v>
      </c>
      <c r="X7412">
        <v>2383.1406368601165</v>
      </c>
      <c r="Y7412">
        <v>42.67424352069861</v>
      </c>
      <c r="Z7412">
        <v>194.33557899054699</v>
      </c>
      <c r="AA7412">
        <v>1476.1478417238322</v>
      </c>
      <c r="AB7412">
        <v>505.71021360738803</v>
      </c>
      <c r="AC7412">
        <v>0</v>
      </c>
      <c r="AD7412">
        <v>0</v>
      </c>
      <c r="AE7412">
        <v>4991.5269646016786</v>
      </c>
    </row>
    <row r="7413" spans="1:31" x14ac:dyDescent="0.3">
      <c r="A7413">
        <v>2458074</v>
      </c>
      <c r="B7413">
        <v>1</v>
      </c>
      <c r="C7413" t="s">
        <v>81</v>
      </c>
      <c r="D7413" t="s">
        <v>119</v>
      </c>
      <c r="E7413" t="s">
        <v>147</v>
      </c>
      <c r="F7413" t="s">
        <v>21230</v>
      </c>
      <c r="G7413" t="s">
        <v>226</v>
      </c>
      <c r="H7413" t="s">
        <v>135</v>
      </c>
      <c r="I7413" t="s">
        <v>136</v>
      </c>
      <c r="J7413" t="s">
        <v>137</v>
      </c>
      <c r="K7413" t="s">
        <v>162</v>
      </c>
      <c r="L7413" t="s">
        <v>21231</v>
      </c>
      <c r="M7413" t="s">
        <v>21232</v>
      </c>
      <c r="N7413">
        <v>5.7997222219999998</v>
      </c>
      <c r="O7413">
        <v>0</v>
      </c>
      <c r="P7413">
        <v>379</v>
      </c>
      <c r="Q7413">
        <v>35</v>
      </c>
      <c r="R7413">
        <v>180</v>
      </c>
      <c r="S7413">
        <v>2</v>
      </c>
      <c r="T7413">
        <v>27</v>
      </c>
      <c r="U7413">
        <v>0</v>
      </c>
      <c r="V7413">
        <v>0</v>
      </c>
      <c r="W7413">
        <v>0</v>
      </c>
      <c r="X7413">
        <v>538.80133238816529</v>
      </c>
      <c r="Y7413">
        <v>86.531246469240472</v>
      </c>
      <c r="Z7413">
        <v>218.89810085119964</v>
      </c>
      <c r="AA7413">
        <v>22.687817705979601</v>
      </c>
      <c r="AB7413">
        <v>139.81308245211449</v>
      </c>
      <c r="AC7413">
        <v>0</v>
      </c>
      <c r="AD7413">
        <v>0</v>
      </c>
      <c r="AE7413">
        <v>1006.7315798666995</v>
      </c>
    </row>
    <row r="7414" spans="1:31" x14ac:dyDescent="0.3">
      <c r="A7414">
        <v>2458076</v>
      </c>
      <c r="B7414">
        <v>1</v>
      </c>
      <c r="C7414" t="s">
        <v>80</v>
      </c>
      <c r="D7414" t="s">
        <v>99</v>
      </c>
      <c r="E7414" t="s">
        <v>169</v>
      </c>
      <c r="F7414" t="s">
        <v>1644</v>
      </c>
      <c r="G7414" t="s">
        <v>226</v>
      </c>
      <c r="H7414" t="s">
        <v>135</v>
      </c>
      <c r="I7414" t="s">
        <v>136</v>
      </c>
      <c r="J7414" t="s">
        <v>137</v>
      </c>
      <c r="K7414" t="s">
        <v>162</v>
      </c>
      <c r="L7414" t="s">
        <v>21233</v>
      </c>
      <c r="M7414" t="s">
        <v>21234</v>
      </c>
      <c r="N7414">
        <v>6.693333333</v>
      </c>
      <c r="O7414">
        <v>4</v>
      </c>
      <c r="P7414">
        <v>576</v>
      </c>
      <c r="Q7414">
        <v>1</v>
      </c>
      <c r="R7414">
        <v>39</v>
      </c>
      <c r="S7414">
        <v>2</v>
      </c>
      <c r="T7414">
        <v>71</v>
      </c>
      <c r="U7414">
        <v>0</v>
      </c>
      <c r="V7414">
        <v>0</v>
      </c>
      <c r="W7414">
        <v>269.30214385722826</v>
      </c>
      <c r="X7414">
        <v>829.81286427816156</v>
      </c>
      <c r="Y7414">
        <v>2.5810584677549389</v>
      </c>
      <c r="Z7414">
        <v>38.767441823715444</v>
      </c>
      <c r="AA7414">
        <v>417.81015068969117</v>
      </c>
      <c r="AB7414">
        <v>426.29874552799635</v>
      </c>
      <c r="AC7414">
        <v>0</v>
      </c>
      <c r="AD7414">
        <v>0</v>
      </c>
      <c r="AE7414">
        <v>1984.5724046445478</v>
      </c>
    </row>
    <row r="7415" spans="1:31" x14ac:dyDescent="0.3">
      <c r="A7415">
        <v>2458077</v>
      </c>
      <c r="B7415">
        <v>1</v>
      </c>
      <c r="C7415" t="s">
        <v>80</v>
      </c>
      <c r="D7415" t="s">
        <v>84</v>
      </c>
      <c r="E7415" t="s">
        <v>182</v>
      </c>
      <c r="F7415" t="s">
        <v>12018</v>
      </c>
      <c r="G7415" t="s">
        <v>156</v>
      </c>
      <c r="H7415" t="s">
        <v>144</v>
      </c>
      <c r="I7415" t="s">
        <v>136</v>
      </c>
      <c r="J7415" t="s">
        <v>137</v>
      </c>
      <c r="K7415" t="s">
        <v>138</v>
      </c>
      <c r="L7415" t="s">
        <v>21235</v>
      </c>
      <c r="M7415" t="s">
        <v>21236</v>
      </c>
      <c r="N7415">
        <v>1.984722222</v>
      </c>
      <c r="O7415">
        <v>0</v>
      </c>
      <c r="P7415">
        <v>18</v>
      </c>
      <c r="Q7415">
        <v>0</v>
      </c>
      <c r="R7415">
        <v>0</v>
      </c>
      <c r="S7415">
        <v>0</v>
      </c>
      <c r="T7415">
        <v>28</v>
      </c>
      <c r="U7415">
        <v>0</v>
      </c>
      <c r="V7415">
        <v>0</v>
      </c>
      <c r="W7415">
        <v>0</v>
      </c>
      <c r="X7415">
        <v>11.860154236049663</v>
      </c>
      <c r="Y7415">
        <v>0</v>
      </c>
      <c r="Z7415">
        <v>0</v>
      </c>
      <c r="AA7415">
        <v>0</v>
      </c>
      <c r="AB7415">
        <v>65.690466867251303</v>
      </c>
      <c r="AC7415">
        <v>0</v>
      </c>
      <c r="AD7415">
        <v>0</v>
      </c>
      <c r="AE7415">
        <v>77.550621103300969</v>
      </c>
    </row>
    <row r="7416" spans="1:31" x14ac:dyDescent="0.3">
      <c r="A7416">
        <v>2458080</v>
      </c>
      <c r="B7416">
        <v>1</v>
      </c>
      <c r="C7416" t="s">
        <v>80</v>
      </c>
      <c r="D7416" t="s">
        <v>94</v>
      </c>
      <c r="E7416" t="s">
        <v>284</v>
      </c>
      <c r="F7416" t="s">
        <v>8339</v>
      </c>
      <c r="G7416" t="s">
        <v>226</v>
      </c>
      <c r="H7416" t="s">
        <v>135</v>
      </c>
      <c r="I7416" t="s">
        <v>136</v>
      </c>
      <c r="J7416" t="s">
        <v>137</v>
      </c>
      <c r="K7416" t="s">
        <v>162</v>
      </c>
      <c r="L7416" t="s">
        <v>21237</v>
      </c>
      <c r="M7416" t="s">
        <v>21238</v>
      </c>
      <c r="N7416">
        <v>7.6383333330000003</v>
      </c>
      <c r="O7416">
        <v>6</v>
      </c>
      <c r="P7416">
        <v>563</v>
      </c>
      <c r="Q7416">
        <v>59</v>
      </c>
      <c r="R7416">
        <v>426</v>
      </c>
      <c r="S7416">
        <v>11</v>
      </c>
      <c r="T7416">
        <v>127</v>
      </c>
      <c r="U7416">
        <v>2</v>
      </c>
      <c r="V7416">
        <v>0</v>
      </c>
      <c r="W7416">
        <v>7.1766536615932379</v>
      </c>
      <c r="X7416">
        <v>973.96714314702058</v>
      </c>
      <c r="Y7416">
        <v>132.53538387269103</v>
      </c>
      <c r="Z7416">
        <v>981.19152940134256</v>
      </c>
      <c r="AA7416">
        <v>280.60595610763397</v>
      </c>
      <c r="AB7416">
        <v>930.35474880202059</v>
      </c>
      <c r="AC7416">
        <v>1069.3384765645146</v>
      </c>
      <c r="AD7416">
        <v>0</v>
      </c>
      <c r="AE7416">
        <v>4375.1698915568159</v>
      </c>
    </row>
    <row r="7417" spans="1:31" x14ac:dyDescent="0.3">
      <c r="A7417">
        <v>2458083</v>
      </c>
      <c r="B7417">
        <v>1</v>
      </c>
      <c r="C7417" t="s">
        <v>80</v>
      </c>
      <c r="D7417" t="s">
        <v>101</v>
      </c>
      <c r="E7417" t="s">
        <v>182</v>
      </c>
      <c r="F7417" t="s">
        <v>21239</v>
      </c>
      <c r="G7417" t="s">
        <v>143</v>
      </c>
      <c r="H7417" t="s">
        <v>144</v>
      </c>
      <c r="I7417" t="s">
        <v>136</v>
      </c>
      <c r="J7417" t="s">
        <v>137</v>
      </c>
      <c r="K7417" t="s">
        <v>138</v>
      </c>
      <c r="L7417" t="s">
        <v>21240</v>
      </c>
      <c r="M7417" t="s">
        <v>21241</v>
      </c>
      <c r="N7417">
        <v>0.66111111099999997</v>
      </c>
      <c r="O7417">
        <v>0</v>
      </c>
      <c r="P7417">
        <v>63</v>
      </c>
      <c r="Q7417">
        <v>0</v>
      </c>
      <c r="R7417">
        <v>0</v>
      </c>
      <c r="S7417">
        <v>0</v>
      </c>
      <c r="T7417">
        <v>11</v>
      </c>
      <c r="U7417">
        <v>0</v>
      </c>
      <c r="V7417">
        <v>0</v>
      </c>
      <c r="W7417">
        <v>0</v>
      </c>
      <c r="X7417">
        <v>14.794105665322341</v>
      </c>
      <c r="Y7417">
        <v>0</v>
      </c>
      <c r="Z7417">
        <v>0</v>
      </c>
      <c r="AA7417">
        <v>0</v>
      </c>
      <c r="AB7417">
        <v>19.858636311557419</v>
      </c>
      <c r="AC7417">
        <v>0</v>
      </c>
      <c r="AD7417">
        <v>0</v>
      </c>
      <c r="AE7417">
        <v>34.65274197687976</v>
      </c>
    </row>
    <row r="7418" spans="1:31" x14ac:dyDescent="0.3">
      <c r="A7418">
        <v>2458084</v>
      </c>
      <c r="B7418">
        <v>1</v>
      </c>
      <c r="C7418" t="s">
        <v>80</v>
      </c>
      <c r="D7418" t="s">
        <v>84</v>
      </c>
      <c r="E7418" t="s">
        <v>159</v>
      </c>
      <c r="F7418" t="s">
        <v>21242</v>
      </c>
      <c r="G7418" t="s">
        <v>1222</v>
      </c>
      <c r="H7418" t="s">
        <v>144</v>
      </c>
      <c r="I7418" t="s">
        <v>136</v>
      </c>
      <c r="J7418" t="s">
        <v>137</v>
      </c>
      <c r="K7418" t="s">
        <v>138</v>
      </c>
      <c r="L7418" t="s">
        <v>21243</v>
      </c>
      <c r="M7418" t="s">
        <v>21244</v>
      </c>
      <c r="N7418">
        <v>0.62694444400000005</v>
      </c>
      <c r="O7418">
        <v>0</v>
      </c>
      <c r="P7418">
        <v>719</v>
      </c>
      <c r="Q7418">
        <v>0</v>
      </c>
      <c r="R7418">
        <v>0</v>
      </c>
      <c r="S7418">
        <v>0</v>
      </c>
      <c r="T7418">
        <v>27</v>
      </c>
      <c r="U7418">
        <v>0</v>
      </c>
      <c r="V7418">
        <v>0</v>
      </c>
      <c r="W7418">
        <v>0</v>
      </c>
      <c r="X7418">
        <v>134.23390993272571</v>
      </c>
      <c r="Y7418">
        <v>0</v>
      </c>
      <c r="Z7418">
        <v>0</v>
      </c>
      <c r="AA7418">
        <v>0</v>
      </c>
      <c r="AB7418">
        <v>12.883000343608025</v>
      </c>
      <c r="AC7418">
        <v>0</v>
      </c>
      <c r="AD7418">
        <v>0</v>
      </c>
      <c r="AE7418">
        <v>147.11691027633373</v>
      </c>
    </row>
    <row r="7419" spans="1:31" x14ac:dyDescent="0.3">
      <c r="A7419">
        <v>2458086</v>
      </c>
      <c r="B7419">
        <v>1</v>
      </c>
      <c r="C7419" t="s">
        <v>80</v>
      </c>
      <c r="D7419" t="s">
        <v>82</v>
      </c>
      <c r="E7419" t="s">
        <v>173</v>
      </c>
      <c r="F7419" t="s">
        <v>8266</v>
      </c>
      <c r="G7419" t="s">
        <v>179</v>
      </c>
      <c r="H7419" t="s">
        <v>144</v>
      </c>
      <c r="I7419" t="s">
        <v>136</v>
      </c>
      <c r="J7419" t="s">
        <v>137</v>
      </c>
      <c r="K7419" t="s">
        <v>138</v>
      </c>
      <c r="L7419" t="s">
        <v>21245</v>
      </c>
      <c r="M7419" t="s">
        <v>21246</v>
      </c>
      <c r="N7419">
        <v>1.768333333</v>
      </c>
      <c r="O7419">
        <v>0</v>
      </c>
      <c r="P7419">
        <v>0</v>
      </c>
      <c r="Q7419">
        <v>0</v>
      </c>
      <c r="R7419">
        <v>0</v>
      </c>
      <c r="S7419">
        <v>0</v>
      </c>
      <c r="T7419">
        <v>1</v>
      </c>
      <c r="U7419">
        <v>0</v>
      </c>
      <c r="V7419">
        <v>0</v>
      </c>
      <c r="W7419">
        <v>0</v>
      </c>
      <c r="X7419">
        <v>0</v>
      </c>
      <c r="Y7419">
        <v>0</v>
      </c>
      <c r="Z7419">
        <v>0</v>
      </c>
      <c r="AA7419">
        <v>0</v>
      </c>
      <c r="AB7419">
        <v>0.94116681903067301</v>
      </c>
      <c r="AC7419">
        <v>0</v>
      </c>
      <c r="AD7419">
        <v>0</v>
      </c>
      <c r="AE7419">
        <v>0.94116681903067301</v>
      </c>
    </row>
    <row r="7420" spans="1:31" x14ac:dyDescent="0.3">
      <c r="A7420">
        <v>2458090</v>
      </c>
      <c r="B7420">
        <v>1</v>
      </c>
      <c r="C7420" t="s">
        <v>80</v>
      </c>
      <c r="D7420" t="s">
        <v>100</v>
      </c>
      <c r="E7420" t="s">
        <v>182</v>
      </c>
      <c r="F7420" t="s">
        <v>21247</v>
      </c>
      <c r="G7420" t="s">
        <v>259</v>
      </c>
      <c r="H7420" t="s">
        <v>144</v>
      </c>
      <c r="I7420" t="s">
        <v>136</v>
      </c>
      <c r="J7420" t="s">
        <v>137</v>
      </c>
      <c r="K7420" t="s">
        <v>138</v>
      </c>
      <c r="L7420" t="s">
        <v>21248</v>
      </c>
      <c r="M7420" t="s">
        <v>21249</v>
      </c>
      <c r="N7420">
        <v>1.1997222219999999</v>
      </c>
      <c r="O7420">
        <v>0</v>
      </c>
      <c r="P7420">
        <v>0</v>
      </c>
      <c r="Q7420">
        <v>0</v>
      </c>
      <c r="R7420">
        <v>0</v>
      </c>
      <c r="S7420">
        <v>0</v>
      </c>
      <c r="T7420">
        <v>4</v>
      </c>
      <c r="U7420">
        <v>0</v>
      </c>
      <c r="V7420">
        <v>2</v>
      </c>
      <c r="W7420">
        <v>0</v>
      </c>
      <c r="X7420">
        <v>0</v>
      </c>
      <c r="Y7420">
        <v>0</v>
      </c>
      <c r="Z7420">
        <v>0</v>
      </c>
      <c r="AA7420">
        <v>0</v>
      </c>
      <c r="AB7420">
        <v>12.128068465837305</v>
      </c>
      <c r="AC7420">
        <v>0</v>
      </c>
      <c r="AD7420">
        <v>58.625885043721098</v>
      </c>
      <c r="AE7420">
        <v>70.7539535095584</v>
      </c>
    </row>
    <row r="7421" spans="1:31" x14ac:dyDescent="0.3">
      <c r="A7421">
        <v>2458093</v>
      </c>
      <c r="B7421">
        <v>1</v>
      </c>
      <c r="C7421" t="s">
        <v>80</v>
      </c>
      <c r="D7421" t="s">
        <v>105</v>
      </c>
      <c r="E7421" t="s">
        <v>141</v>
      </c>
      <c r="F7421" t="s">
        <v>21250</v>
      </c>
      <c r="G7421" t="s">
        <v>143</v>
      </c>
      <c r="H7421" t="s">
        <v>144</v>
      </c>
      <c r="I7421" t="s">
        <v>136</v>
      </c>
      <c r="J7421" t="s">
        <v>137</v>
      </c>
      <c r="K7421" t="s">
        <v>138</v>
      </c>
      <c r="L7421" t="s">
        <v>21251</v>
      </c>
      <c r="M7421" t="s">
        <v>21252</v>
      </c>
      <c r="N7421">
        <v>0.458055555</v>
      </c>
      <c r="O7421">
        <v>0</v>
      </c>
      <c r="P7421">
        <v>7</v>
      </c>
      <c r="Q7421">
        <v>0</v>
      </c>
      <c r="R7421">
        <v>44</v>
      </c>
      <c r="S7421">
        <v>0</v>
      </c>
      <c r="T7421">
        <v>7</v>
      </c>
      <c r="U7421">
        <v>0</v>
      </c>
      <c r="V7421">
        <v>0</v>
      </c>
      <c r="W7421">
        <v>0</v>
      </c>
      <c r="X7421">
        <v>0.42418656009772998</v>
      </c>
      <c r="Y7421">
        <v>0</v>
      </c>
      <c r="Z7421">
        <v>0.49504281683333107</v>
      </c>
      <c r="AA7421">
        <v>0</v>
      </c>
      <c r="AB7421">
        <v>2.1117833012781015</v>
      </c>
      <c r="AC7421">
        <v>0</v>
      </c>
      <c r="AD7421">
        <v>0</v>
      </c>
      <c r="AE7421">
        <v>3.0310126782091626</v>
      </c>
    </row>
    <row r="7422" spans="1:31" x14ac:dyDescent="0.3">
      <c r="A7422">
        <v>2458101</v>
      </c>
      <c r="B7422">
        <v>1</v>
      </c>
      <c r="C7422" t="s">
        <v>81</v>
      </c>
      <c r="D7422" t="s">
        <v>123</v>
      </c>
      <c r="E7422" t="s">
        <v>173</v>
      </c>
      <c r="F7422" t="s">
        <v>21253</v>
      </c>
      <c r="G7422" t="s">
        <v>175</v>
      </c>
      <c r="H7422" t="s">
        <v>144</v>
      </c>
      <c r="I7422" t="s">
        <v>136</v>
      </c>
      <c r="J7422" t="s">
        <v>137</v>
      </c>
      <c r="K7422" t="s">
        <v>138</v>
      </c>
      <c r="L7422" t="s">
        <v>21254</v>
      </c>
      <c r="M7422" t="s">
        <v>21255</v>
      </c>
      <c r="N7422">
        <v>1.658055555</v>
      </c>
      <c r="O7422">
        <v>0</v>
      </c>
      <c r="P7422">
        <v>2</v>
      </c>
      <c r="Q7422">
        <v>0</v>
      </c>
      <c r="R7422">
        <v>0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1.6794897803652684</v>
      </c>
      <c r="Y7422">
        <v>0</v>
      </c>
      <c r="Z7422">
        <v>0</v>
      </c>
      <c r="AA7422">
        <v>0</v>
      </c>
      <c r="AB7422">
        <v>0</v>
      </c>
      <c r="AC7422">
        <v>0</v>
      </c>
      <c r="AD7422">
        <v>0</v>
      </c>
      <c r="AE7422">
        <v>1.6794897803652684</v>
      </c>
    </row>
    <row r="7423" spans="1:31" x14ac:dyDescent="0.3">
      <c r="A7423">
        <v>2458102</v>
      </c>
      <c r="B7423">
        <v>1</v>
      </c>
      <c r="C7423" t="s">
        <v>80</v>
      </c>
      <c r="D7423" t="s">
        <v>82</v>
      </c>
      <c r="E7423" t="s">
        <v>147</v>
      </c>
      <c r="F7423" t="s">
        <v>21256</v>
      </c>
      <c r="G7423" t="s">
        <v>226</v>
      </c>
      <c r="H7423" t="s">
        <v>135</v>
      </c>
      <c r="I7423" t="s">
        <v>136</v>
      </c>
      <c r="J7423" t="s">
        <v>137</v>
      </c>
      <c r="K7423" t="s">
        <v>162</v>
      </c>
      <c r="L7423" t="s">
        <v>21257</v>
      </c>
      <c r="M7423" t="s">
        <v>21258</v>
      </c>
      <c r="N7423">
        <v>1.463055555</v>
      </c>
      <c r="O7423">
        <v>0</v>
      </c>
      <c r="P7423">
        <v>4</v>
      </c>
      <c r="Q7423">
        <v>0</v>
      </c>
      <c r="R7423">
        <v>0</v>
      </c>
      <c r="S7423">
        <v>3</v>
      </c>
      <c r="T7423">
        <v>796</v>
      </c>
      <c r="U7423">
        <v>0</v>
      </c>
      <c r="V7423">
        <v>4</v>
      </c>
      <c r="W7423">
        <v>0</v>
      </c>
      <c r="X7423">
        <v>2.3580754357485838</v>
      </c>
      <c r="Y7423">
        <v>0</v>
      </c>
      <c r="Z7423">
        <v>0</v>
      </c>
      <c r="AA7423">
        <v>109.54087761535673</v>
      </c>
      <c r="AB7423">
        <v>2251.5369892305953</v>
      </c>
      <c r="AC7423">
        <v>0</v>
      </c>
      <c r="AD7423">
        <v>6.1951838573672955</v>
      </c>
      <c r="AE7423">
        <v>2369.6311261390679</v>
      </c>
    </row>
    <row r="7424" spans="1:31" x14ac:dyDescent="0.3">
      <c r="A7424">
        <v>2458104</v>
      </c>
      <c r="B7424">
        <v>1</v>
      </c>
      <c r="C7424" t="s">
        <v>80</v>
      </c>
      <c r="D7424" t="s">
        <v>105</v>
      </c>
      <c r="E7424" t="s">
        <v>169</v>
      </c>
      <c r="F7424" t="s">
        <v>15400</v>
      </c>
      <c r="G7424" t="s">
        <v>161</v>
      </c>
      <c r="H7424" t="s">
        <v>135</v>
      </c>
      <c r="I7424" t="s">
        <v>136</v>
      </c>
      <c r="J7424" t="s">
        <v>137</v>
      </c>
      <c r="K7424" t="s">
        <v>162</v>
      </c>
      <c r="L7424" t="s">
        <v>21259</v>
      </c>
      <c r="M7424" t="s">
        <v>21260</v>
      </c>
      <c r="N7424">
        <v>1.9427777770000001</v>
      </c>
      <c r="O7424">
        <v>1</v>
      </c>
      <c r="P7424">
        <v>303</v>
      </c>
      <c r="Q7424">
        <v>2</v>
      </c>
      <c r="R7424">
        <v>19</v>
      </c>
      <c r="S7424">
        <v>15</v>
      </c>
      <c r="T7424">
        <v>66</v>
      </c>
      <c r="U7424">
        <v>4</v>
      </c>
      <c r="V7424">
        <v>0</v>
      </c>
      <c r="W7424">
        <v>3.0404436898666307</v>
      </c>
      <c r="X7424">
        <v>197.71630578765104</v>
      </c>
      <c r="Y7424">
        <v>6.7119084388460744</v>
      </c>
      <c r="Z7424">
        <v>7.4374872726312882</v>
      </c>
      <c r="AA7424">
        <v>206.98296390377536</v>
      </c>
      <c r="AB7424">
        <v>145.94344685693082</v>
      </c>
      <c r="AC7424">
        <v>163.20269160014436</v>
      </c>
      <c r="AD7424">
        <v>0</v>
      </c>
      <c r="AE7424">
        <v>731.03524754984562</v>
      </c>
    </row>
    <row r="7425" spans="1:31" x14ac:dyDescent="0.3">
      <c r="A7425">
        <v>2458111</v>
      </c>
      <c r="B7425">
        <v>1</v>
      </c>
      <c r="C7425" t="s">
        <v>80</v>
      </c>
      <c r="D7425" t="s">
        <v>97</v>
      </c>
      <c r="E7425" t="s">
        <v>169</v>
      </c>
      <c r="F7425" t="s">
        <v>21261</v>
      </c>
      <c r="G7425" t="s">
        <v>161</v>
      </c>
      <c r="H7425" t="s">
        <v>135</v>
      </c>
      <c r="I7425" t="s">
        <v>136</v>
      </c>
      <c r="J7425" t="s">
        <v>137</v>
      </c>
      <c r="K7425" t="s">
        <v>162</v>
      </c>
      <c r="L7425" t="s">
        <v>21262</v>
      </c>
      <c r="M7425" t="s">
        <v>21263</v>
      </c>
      <c r="N7425">
        <v>2.6124999999999998</v>
      </c>
      <c r="O7425">
        <v>1</v>
      </c>
      <c r="P7425">
        <v>3023</v>
      </c>
      <c r="Q7425">
        <v>0</v>
      </c>
      <c r="R7425">
        <v>46</v>
      </c>
      <c r="S7425">
        <v>0</v>
      </c>
      <c r="T7425">
        <v>303</v>
      </c>
      <c r="U7425">
        <v>1</v>
      </c>
      <c r="V7425">
        <v>0</v>
      </c>
      <c r="W7425">
        <v>0.71984597413205997</v>
      </c>
      <c r="X7425">
        <v>3149.4634912169699</v>
      </c>
      <c r="Y7425">
        <v>0</v>
      </c>
      <c r="Z7425">
        <v>76.055260154914706</v>
      </c>
      <c r="AA7425">
        <v>0</v>
      </c>
      <c r="AB7425">
        <v>1494.4318045598438</v>
      </c>
      <c r="AC7425">
        <v>46.504299933355369</v>
      </c>
      <c r="AD7425">
        <v>0</v>
      </c>
      <c r="AE7425">
        <v>4767.1747018392161</v>
      </c>
    </row>
    <row r="7426" spans="1:31" x14ac:dyDescent="0.3">
      <c r="A7426">
        <v>2458112</v>
      </c>
      <c r="B7426">
        <v>1</v>
      </c>
      <c r="C7426" t="s">
        <v>80</v>
      </c>
      <c r="D7426" t="s">
        <v>92</v>
      </c>
      <c r="E7426" t="s">
        <v>132</v>
      </c>
      <c r="F7426" t="s">
        <v>21264</v>
      </c>
      <c r="G7426" t="s">
        <v>226</v>
      </c>
      <c r="H7426" t="s">
        <v>135</v>
      </c>
      <c r="I7426" t="s">
        <v>136</v>
      </c>
      <c r="J7426" t="s">
        <v>137</v>
      </c>
      <c r="K7426" t="s">
        <v>162</v>
      </c>
      <c r="L7426" t="s">
        <v>21265</v>
      </c>
      <c r="M7426" t="s">
        <v>21266</v>
      </c>
      <c r="N7426">
        <v>6.1783333330000003</v>
      </c>
      <c r="O7426">
        <v>11</v>
      </c>
      <c r="P7426">
        <v>3099</v>
      </c>
      <c r="Q7426">
        <v>3</v>
      </c>
      <c r="R7426">
        <v>26</v>
      </c>
      <c r="S7426">
        <v>13</v>
      </c>
      <c r="T7426">
        <v>228</v>
      </c>
      <c r="U7426">
        <v>1</v>
      </c>
      <c r="V7426">
        <v>1</v>
      </c>
      <c r="W7426">
        <v>236.74632682722216</v>
      </c>
      <c r="X7426">
        <v>4060.4701825406628</v>
      </c>
      <c r="Y7426">
        <v>13.982106517118794</v>
      </c>
      <c r="Z7426">
        <v>32.095076037832847</v>
      </c>
      <c r="AA7426">
        <v>566.67715790597515</v>
      </c>
      <c r="AB7426">
        <v>1216.4460385406855</v>
      </c>
      <c r="AC7426">
        <v>101.34187324550157</v>
      </c>
      <c r="AD7426">
        <v>0</v>
      </c>
      <c r="AE7426">
        <v>6227.7587616149995</v>
      </c>
    </row>
    <row r="7427" spans="1:31" x14ac:dyDescent="0.3">
      <c r="A7427">
        <v>2458117</v>
      </c>
      <c r="B7427">
        <v>1</v>
      </c>
      <c r="C7427" t="s">
        <v>80</v>
      </c>
      <c r="D7427" t="s">
        <v>82</v>
      </c>
      <c r="E7427" t="s">
        <v>147</v>
      </c>
      <c r="F7427" t="s">
        <v>21267</v>
      </c>
      <c r="G7427" t="s">
        <v>353</v>
      </c>
      <c r="H7427" t="s">
        <v>135</v>
      </c>
      <c r="I7427" t="s">
        <v>136</v>
      </c>
      <c r="J7427" t="s">
        <v>137</v>
      </c>
      <c r="K7427" t="s">
        <v>138</v>
      </c>
      <c r="L7427" t="s">
        <v>21268</v>
      </c>
      <c r="M7427" t="s">
        <v>21269</v>
      </c>
      <c r="N7427">
        <v>2.5066666660000001</v>
      </c>
      <c r="O7427">
        <v>0</v>
      </c>
      <c r="P7427">
        <v>121</v>
      </c>
      <c r="Q7427">
        <v>0</v>
      </c>
      <c r="R7427">
        <v>0</v>
      </c>
      <c r="S7427">
        <v>0</v>
      </c>
      <c r="T7427">
        <v>23</v>
      </c>
      <c r="U7427">
        <v>0</v>
      </c>
      <c r="V7427">
        <v>0</v>
      </c>
      <c r="W7427">
        <v>0</v>
      </c>
      <c r="X7427">
        <v>109.76169018852748</v>
      </c>
      <c r="Y7427">
        <v>0</v>
      </c>
      <c r="Z7427">
        <v>0</v>
      </c>
      <c r="AA7427">
        <v>0</v>
      </c>
      <c r="AB7427">
        <v>122.5408587413266</v>
      </c>
      <c r="AC7427">
        <v>0</v>
      </c>
      <c r="AD7427">
        <v>0</v>
      </c>
      <c r="AE7427">
        <v>232.30254892985408</v>
      </c>
    </row>
    <row r="7428" spans="1:31" x14ac:dyDescent="0.3">
      <c r="A7428">
        <v>2458121</v>
      </c>
      <c r="B7428">
        <v>1</v>
      </c>
      <c r="C7428" t="s">
        <v>80</v>
      </c>
      <c r="D7428" t="s">
        <v>102</v>
      </c>
      <c r="E7428" t="s">
        <v>159</v>
      </c>
      <c r="F7428" t="s">
        <v>5219</v>
      </c>
      <c r="G7428" t="s">
        <v>226</v>
      </c>
      <c r="H7428" t="s">
        <v>144</v>
      </c>
      <c r="I7428" t="s">
        <v>136</v>
      </c>
      <c r="J7428" t="s">
        <v>137</v>
      </c>
      <c r="K7428" t="s">
        <v>162</v>
      </c>
      <c r="L7428" t="s">
        <v>21270</v>
      </c>
      <c r="M7428" t="s">
        <v>21271</v>
      </c>
      <c r="N7428">
        <v>8.9297222220000005</v>
      </c>
      <c r="O7428">
        <v>0</v>
      </c>
      <c r="P7428">
        <v>48</v>
      </c>
      <c r="Q7428">
        <v>0</v>
      </c>
      <c r="R7428">
        <v>11</v>
      </c>
      <c r="S7428">
        <v>0</v>
      </c>
      <c r="T7428">
        <v>4</v>
      </c>
      <c r="U7428">
        <v>0</v>
      </c>
      <c r="V7428">
        <v>0</v>
      </c>
      <c r="W7428">
        <v>0</v>
      </c>
      <c r="X7428">
        <v>56.950167792102505</v>
      </c>
      <c r="Y7428">
        <v>0</v>
      </c>
      <c r="Z7428">
        <v>30.181689206849168</v>
      </c>
      <c r="AA7428">
        <v>0</v>
      </c>
      <c r="AB7428">
        <v>5.349905746160931</v>
      </c>
      <c r="AC7428">
        <v>0</v>
      </c>
      <c r="AD7428">
        <v>0</v>
      </c>
      <c r="AE7428">
        <v>92.481762745112604</v>
      </c>
    </row>
    <row r="7429" spans="1:31" x14ac:dyDescent="0.3">
      <c r="A7429">
        <v>2458122</v>
      </c>
      <c r="B7429">
        <v>1</v>
      </c>
      <c r="C7429" t="s">
        <v>80</v>
      </c>
      <c r="D7429" t="s">
        <v>96</v>
      </c>
      <c r="E7429" t="s">
        <v>141</v>
      </c>
      <c r="F7429" t="s">
        <v>21272</v>
      </c>
      <c r="G7429" t="s">
        <v>143</v>
      </c>
      <c r="H7429" t="s">
        <v>144</v>
      </c>
      <c r="I7429" t="s">
        <v>136</v>
      </c>
      <c r="J7429" t="s">
        <v>137</v>
      </c>
      <c r="K7429" t="s">
        <v>138</v>
      </c>
      <c r="L7429" t="s">
        <v>21273</v>
      </c>
      <c r="M7429" t="s">
        <v>21274</v>
      </c>
      <c r="N7429">
        <v>2.2336111110000001</v>
      </c>
      <c r="O7429">
        <v>0</v>
      </c>
      <c r="P7429">
        <v>15</v>
      </c>
      <c r="Q7429">
        <v>0</v>
      </c>
      <c r="R7429">
        <v>0</v>
      </c>
      <c r="S7429">
        <v>0</v>
      </c>
      <c r="T7429">
        <v>1</v>
      </c>
      <c r="U7429">
        <v>0</v>
      </c>
      <c r="V7429">
        <v>0</v>
      </c>
      <c r="W7429">
        <v>0</v>
      </c>
      <c r="X7429">
        <v>53.534529547622526</v>
      </c>
      <c r="Y7429">
        <v>0</v>
      </c>
      <c r="Z7429">
        <v>0</v>
      </c>
      <c r="AA7429">
        <v>0</v>
      </c>
      <c r="AB7429">
        <v>0</v>
      </c>
      <c r="AC7429">
        <v>0</v>
      </c>
      <c r="AD7429">
        <v>0</v>
      </c>
      <c r="AE7429">
        <v>53.534529547622526</v>
      </c>
    </row>
    <row r="7430" spans="1:31" x14ac:dyDescent="0.3">
      <c r="A7430">
        <v>2458126</v>
      </c>
      <c r="B7430">
        <v>1</v>
      </c>
      <c r="C7430" t="s">
        <v>81</v>
      </c>
      <c r="D7430" t="s">
        <v>123</v>
      </c>
      <c r="E7430" t="s">
        <v>169</v>
      </c>
      <c r="F7430" t="s">
        <v>1215</v>
      </c>
      <c r="G7430" t="s">
        <v>226</v>
      </c>
      <c r="H7430" t="s">
        <v>135</v>
      </c>
      <c r="I7430" t="s">
        <v>136</v>
      </c>
      <c r="J7430" t="s">
        <v>137</v>
      </c>
      <c r="K7430" t="s">
        <v>162</v>
      </c>
      <c r="L7430" t="s">
        <v>21275</v>
      </c>
      <c r="M7430" t="s">
        <v>21276</v>
      </c>
      <c r="N7430">
        <v>4.8155555550000004</v>
      </c>
      <c r="O7430">
        <v>5</v>
      </c>
      <c r="P7430">
        <v>1308</v>
      </c>
      <c r="Q7430">
        <v>127</v>
      </c>
      <c r="R7430">
        <v>150</v>
      </c>
      <c r="S7430">
        <v>17</v>
      </c>
      <c r="T7430">
        <v>190</v>
      </c>
      <c r="U7430">
        <v>0</v>
      </c>
      <c r="V7430">
        <v>1</v>
      </c>
      <c r="W7430">
        <v>3.7089955471468992</v>
      </c>
      <c r="X7430">
        <v>1336.7365056003684</v>
      </c>
      <c r="Y7430">
        <v>191.30047902503529</v>
      </c>
      <c r="Z7430">
        <v>202.49205840395814</v>
      </c>
      <c r="AA7430">
        <v>179.48453611852534</v>
      </c>
      <c r="AB7430">
        <v>765.37074558746997</v>
      </c>
      <c r="AC7430">
        <v>0</v>
      </c>
      <c r="AD7430">
        <v>37.176912752094026</v>
      </c>
      <c r="AE7430">
        <v>2716.2702330345978</v>
      </c>
    </row>
    <row r="7431" spans="1:31" x14ac:dyDescent="0.3">
      <c r="A7431">
        <v>2458127</v>
      </c>
      <c r="B7431">
        <v>1</v>
      </c>
      <c r="C7431" t="s">
        <v>80</v>
      </c>
      <c r="D7431" t="s">
        <v>102</v>
      </c>
      <c r="E7431" t="s">
        <v>159</v>
      </c>
      <c r="F7431" t="s">
        <v>10771</v>
      </c>
      <c r="G7431" t="s">
        <v>226</v>
      </c>
      <c r="H7431" t="s">
        <v>144</v>
      </c>
      <c r="I7431" t="s">
        <v>136</v>
      </c>
      <c r="J7431" t="s">
        <v>137</v>
      </c>
      <c r="K7431" t="s">
        <v>162</v>
      </c>
      <c r="L7431" t="s">
        <v>21277</v>
      </c>
      <c r="M7431" t="s">
        <v>21278</v>
      </c>
      <c r="N7431">
        <v>7.1016666659999999</v>
      </c>
      <c r="O7431">
        <v>0</v>
      </c>
      <c r="P7431">
        <v>28</v>
      </c>
      <c r="Q7431">
        <v>0</v>
      </c>
      <c r="R7431">
        <v>2</v>
      </c>
      <c r="S7431">
        <v>0</v>
      </c>
      <c r="T7431">
        <v>5</v>
      </c>
      <c r="U7431">
        <v>0</v>
      </c>
      <c r="V7431">
        <v>0</v>
      </c>
      <c r="W7431">
        <v>0</v>
      </c>
      <c r="X7431">
        <v>15.427918018710177</v>
      </c>
      <c r="Y7431">
        <v>0</v>
      </c>
      <c r="Z7431">
        <v>7.7477602312157368</v>
      </c>
      <c r="AA7431">
        <v>0</v>
      </c>
      <c r="AB7431">
        <v>44.825993091299082</v>
      </c>
      <c r="AC7431">
        <v>0</v>
      </c>
      <c r="AD7431">
        <v>0</v>
      </c>
      <c r="AE7431">
        <v>68.001671341224991</v>
      </c>
    </row>
    <row r="7432" spans="1:31" x14ac:dyDescent="0.3">
      <c r="A7432">
        <v>2458140</v>
      </c>
      <c r="B7432">
        <v>1</v>
      </c>
      <c r="C7432" t="s">
        <v>80</v>
      </c>
      <c r="D7432" t="s">
        <v>82</v>
      </c>
      <c r="E7432" t="s">
        <v>182</v>
      </c>
      <c r="F7432" t="s">
        <v>7142</v>
      </c>
      <c r="G7432" t="s">
        <v>259</v>
      </c>
      <c r="H7432" t="s">
        <v>144</v>
      </c>
      <c r="I7432" t="s">
        <v>136</v>
      </c>
      <c r="J7432" t="s">
        <v>137</v>
      </c>
      <c r="K7432" t="s">
        <v>138</v>
      </c>
      <c r="L7432" t="s">
        <v>21279</v>
      </c>
      <c r="M7432" t="s">
        <v>21280</v>
      </c>
      <c r="N7432">
        <v>0.49638888799999997</v>
      </c>
      <c r="O7432">
        <v>0</v>
      </c>
      <c r="P7432">
        <v>0</v>
      </c>
      <c r="Q7432">
        <v>0</v>
      </c>
      <c r="R7432">
        <v>0</v>
      </c>
      <c r="S7432">
        <v>0</v>
      </c>
      <c r="T7432">
        <v>59</v>
      </c>
      <c r="U7432">
        <v>0</v>
      </c>
      <c r="V7432">
        <v>0</v>
      </c>
      <c r="W7432">
        <v>0</v>
      </c>
      <c r="X7432">
        <v>0</v>
      </c>
      <c r="Y7432">
        <v>0</v>
      </c>
      <c r="Z7432">
        <v>0</v>
      </c>
      <c r="AA7432">
        <v>0</v>
      </c>
      <c r="AB7432">
        <v>31.163968340810374</v>
      </c>
      <c r="AC7432">
        <v>0</v>
      </c>
      <c r="AD7432">
        <v>0</v>
      </c>
      <c r="AE7432">
        <v>31.163968340810374</v>
      </c>
    </row>
    <row r="7433" spans="1:31" x14ac:dyDescent="0.3">
      <c r="A7433">
        <v>2458142</v>
      </c>
      <c r="B7433">
        <v>1</v>
      </c>
      <c r="C7433" t="s">
        <v>80</v>
      </c>
      <c r="D7433" t="s">
        <v>85</v>
      </c>
      <c r="E7433" t="s">
        <v>141</v>
      </c>
      <c r="F7433" t="s">
        <v>8433</v>
      </c>
      <c r="G7433" t="s">
        <v>219</v>
      </c>
      <c r="H7433" t="s">
        <v>144</v>
      </c>
      <c r="I7433" t="s">
        <v>136</v>
      </c>
      <c r="J7433" t="s">
        <v>3</v>
      </c>
      <c r="K7433" t="s">
        <v>138</v>
      </c>
      <c r="L7433" t="s">
        <v>21281</v>
      </c>
      <c r="M7433" t="s">
        <v>21282</v>
      </c>
      <c r="N7433">
        <v>1.9244444439999999</v>
      </c>
      <c r="O7433">
        <v>0</v>
      </c>
      <c r="P7433">
        <v>84</v>
      </c>
      <c r="Q7433">
        <v>0</v>
      </c>
      <c r="R7433">
        <v>0</v>
      </c>
      <c r="S7433">
        <v>0</v>
      </c>
      <c r="T7433">
        <v>19</v>
      </c>
      <c r="U7433">
        <v>0</v>
      </c>
      <c r="V7433">
        <v>0</v>
      </c>
      <c r="W7433">
        <v>0</v>
      </c>
      <c r="X7433">
        <v>39.099027510738168</v>
      </c>
      <c r="Y7433">
        <v>0</v>
      </c>
      <c r="Z7433">
        <v>0</v>
      </c>
      <c r="AA7433">
        <v>0</v>
      </c>
      <c r="AB7433">
        <v>25.74636351006858</v>
      </c>
      <c r="AC7433">
        <v>0</v>
      </c>
      <c r="AD7433">
        <v>0</v>
      </c>
      <c r="AE7433">
        <v>64.845391020806744</v>
      </c>
    </row>
    <row r="7434" spans="1:31" x14ac:dyDescent="0.3">
      <c r="A7434">
        <v>2458144</v>
      </c>
      <c r="B7434">
        <v>1</v>
      </c>
      <c r="C7434" t="s">
        <v>80</v>
      </c>
      <c r="D7434" t="s">
        <v>82</v>
      </c>
      <c r="E7434" t="s">
        <v>182</v>
      </c>
      <c r="F7434" t="s">
        <v>21283</v>
      </c>
      <c r="G7434" t="s">
        <v>143</v>
      </c>
      <c r="H7434" t="s">
        <v>144</v>
      </c>
      <c r="I7434" t="s">
        <v>136</v>
      </c>
      <c r="J7434" t="s">
        <v>137</v>
      </c>
      <c r="K7434" t="s">
        <v>138</v>
      </c>
      <c r="L7434" t="s">
        <v>21284</v>
      </c>
      <c r="M7434" t="s">
        <v>21285</v>
      </c>
      <c r="N7434">
        <v>2.2977777769999999</v>
      </c>
      <c r="O7434">
        <v>0</v>
      </c>
      <c r="P7434">
        <v>0</v>
      </c>
      <c r="Q7434">
        <v>0</v>
      </c>
      <c r="R7434">
        <v>0</v>
      </c>
      <c r="S7434">
        <v>0</v>
      </c>
      <c r="T7434">
        <v>1</v>
      </c>
      <c r="U7434">
        <v>0</v>
      </c>
      <c r="V7434">
        <v>0</v>
      </c>
      <c r="W7434">
        <v>0</v>
      </c>
      <c r="X7434">
        <v>0</v>
      </c>
      <c r="Y7434">
        <v>0</v>
      </c>
      <c r="Z7434">
        <v>0</v>
      </c>
      <c r="AA7434">
        <v>0</v>
      </c>
      <c r="AB7434">
        <v>0</v>
      </c>
      <c r="AC7434">
        <v>0</v>
      </c>
      <c r="AD7434">
        <v>0</v>
      </c>
      <c r="AE7434">
        <v>0</v>
      </c>
    </row>
    <row r="7435" spans="1:31" x14ac:dyDescent="0.3">
      <c r="A7435">
        <v>2458148</v>
      </c>
      <c r="B7435">
        <v>1</v>
      </c>
      <c r="C7435" t="s">
        <v>80</v>
      </c>
      <c r="D7435" t="s">
        <v>109</v>
      </c>
      <c r="E7435" t="s">
        <v>173</v>
      </c>
      <c r="F7435" t="s">
        <v>21286</v>
      </c>
      <c r="G7435" t="s">
        <v>179</v>
      </c>
      <c r="H7435" t="s">
        <v>144</v>
      </c>
      <c r="I7435" t="s">
        <v>136</v>
      </c>
      <c r="J7435" t="s">
        <v>137</v>
      </c>
      <c r="K7435" t="s">
        <v>138</v>
      </c>
      <c r="L7435" t="s">
        <v>21287</v>
      </c>
      <c r="M7435" t="s">
        <v>21288</v>
      </c>
      <c r="N7435">
        <v>1.1047222219999999</v>
      </c>
      <c r="O7435">
        <v>0</v>
      </c>
      <c r="P7435">
        <v>0</v>
      </c>
      <c r="Q7435">
        <v>0</v>
      </c>
      <c r="R7435">
        <v>0</v>
      </c>
      <c r="S7435">
        <v>0</v>
      </c>
      <c r="T7435">
        <v>1</v>
      </c>
      <c r="U7435">
        <v>0</v>
      </c>
      <c r="V7435">
        <v>0</v>
      </c>
      <c r="W7435">
        <v>0</v>
      </c>
      <c r="X7435">
        <v>0</v>
      </c>
      <c r="Y7435">
        <v>0</v>
      </c>
      <c r="Z7435">
        <v>0</v>
      </c>
      <c r="AA7435">
        <v>0</v>
      </c>
      <c r="AB7435">
        <v>2.3666864790582203E-2</v>
      </c>
      <c r="AC7435">
        <v>0</v>
      </c>
      <c r="AD7435">
        <v>0</v>
      </c>
      <c r="AE7435">
        <v>2.3666864790582203E-2</v>
      </c>
    </row>
    <row r="7436" spans="1:31" x14ac:dyDescent="0.3">
      <c r="A7436">
        <v>2458150</v>
      </c>
      <c r="B7436">
        <v>1</v>
      </c>
      <c r="C7436" t="s">
        <v>80</v>
      </c>
      <c r="D7436" t="s">
        <v>96</v>
      </c>
      <c r="E7436" t="s">
        <v>173</v>
      </c>
      <c r="F7436" t="s">
        <v>21289</v>
      </c>
      <c r="G7436" t="s">
        <v>175</v>
      </c>
      <c r="H7436" t="s">
        <v>144</v>
      </c>
      <c r="I7436" t="s">
        <v>136</v>
      </c>
      <c r="J7436" t="s">
        <v>137</v>
      </c>
      <c r="K7436" t="s">
        <v>138</v>
      </c>
      <c r="L7436" t="s">
        <v>21290</v>
      </c>
      <c r="M7436" t="s">
        <v>21291</v>
      </c>
      <c r="N7436">
        <v>4.0377777769999996</v>
      </c>
      <c r="O7436">
        <v>0</v>
      </c>
      <c r="P7436">
        <v>2</v>
      </c>
      <c r="Q7436">
        <v>0</v>
      </c>
      <c r="R7436">
        <v>0</v>
      </c>
      <c r="S7436">
        <v>0</v>
      </c>
      <c r="T7436">
        <v>0</v>
      </c>
      <c r="U7436">
        <v>0</v>
      </c>
      <c r="V7436">
        <v>0</v>
      </c>
      <c r="W7436">
        <v>0</v>
      </c>
      <c r="X7436">
        <v>1.4632224484868224</v>
      </c>
      <c r="Y7436">
        <v>0</v>
      </c>
      <c r="Z7436">
        <v>0</v>
      </c>
      <c r="AA7436">
        <v>0</v>
      </c>
      <c r="AB7436">
        <v>0</v>
      </c>
      <c r="AC7436">
        <v>0</v>
      </c>
      <c r="AD7436">
        <v>0</v>
      </c>
      <c r="AE7436">
        <v>1.4632224484868224</v>
      </c>
    </row>
    <row r="7437" spans="1:31" x14ac:dyDescent="0.3">
      <c r="A7437">
        <v>2458152</v>
      </c>
      <c r="B7437">
        <v>1</v>
      </c>
      <c r="C7437" t="s">
        <v>81</v>
      </c>
      <c r="D7437" t="s">
        <v>113</v>
      </c>
      <c r="E7437" t="s">
        <v>141</v>
      </c>
      <c r="F7437" t="s">
        <v>21292</v>
      </c>
      <c r="G7437" t="s">
        <v>219</v>
      </c>
      <c r="H7437" t="s">
        <v>144</v>
      </c>
      <c r="I7437" t="s">
        <v>136</v>
      </c>
      <c r="J7437" t="s">
        <v>3</v>
      </c>
      <c r="K7437" t="s">
        <v>138</v>
      </c>
      <c r="L7437" t="s">
        <v>21293</v>
      </c>
      <c r="M7437" t="s">
        <v>21294</v>
      </c>
      <c r="N7437">
        <v>5.0088888880000004</v>
      </c>
      <c r="O7437">
        <v>0</v>
      </c>
      <c r="P7437">
        <v>0</v>
      </c>
      <c r="Q7437">
        <v>0</v>
      </c>
      <c r="R7437">
        <v>1</v>
      </c>
      <c r="S7437">
        <v>0</v>
      </c>
      <c r="T7437">
        <v>0</v>
      </c>
      <c r="U7437">
        <v>0</v>
      </c>
      <c r="V7437">
        <v>0</v>
      </c>
      <c r="W7437">
        <v>0</v>
      </c>
      <c r="X7437">
        <v>0</v>
      </c>
      <c r="Y7437">
        <v>0</v>
      </c>
      <c r="Z7437">
        <v>0</v>
      </c>
      <c r="AA7437">
        <v>0</v>
      </c>
      <c r="AB7437">
        <v>0</v>
      </c>
      <c r="AC7437">
        <v>0</v>
      </c>
      <c r="AD7437">
        <v>0</v>
      </c>
      <c r="AE7437">
        <v>0</v>
      </c>
    </row>
    <row r="7438" spans="1:31" x14ac:dyDescent="0.3">
      <c r="A7438">
        <v>2458155</v>
      </c>
      <c r="B7438">
        <v>1</v>
      </c>
      <c r="C7438" t="s">
        <v>80</v>
      </c>
      <c r="D7438" t="s">
        <v>83</v>
      </c>
      <c r="E7438" t="s">
        <v>173</v>
      </c>
      <c r="F7438" t="s">
        <v>21295</v>
      </c>
      <c r="G7438" t="s">
        <v>179</v>
      </c>
      <c r="H7438" t="s">
        <v>144</v>
      </c>
      <c r="I7438" t="s">
        <v>136</v>
      </c>
      <c r="J7438" t="s">
        <v>137</v>
      </c>
      <c r="K7438" t="s">
        <v>138</v>
      </c>
      <c r="L7438" t="s">
        <v>21296</v>
      </c>
      <c r="M7438" t="s">
        <v>21297</v>
      </c>
      <c r="N7438">
        <v>0.83750000000000002</v>
      </c>
      <c r="O7438">
        <v>0</v>
      </c>
      <c r="P7438">
        <v>0</v>
      </c>
      <c r="Q7438">
        <v>0</v>
      </c>
      <c r="R7438">
        <v>0</v>
      </c>
      <c r="S7438">
        <v>0</v>
      </c>
      <c r="T7438">
        <v>1</v>
      </c>
      <c r="U7438">
        <v>0</v>
      </c>
      <c r="V7438">
        <v>0</v>
      </c>
      <c r="W7438">
        <v>0</v>
      </c>
      <c r="X7438">
        <v>0</v>
      </c>
      <c r="Y7438">
        <v>0</v>
      </c>
      <c r="Z7438">
        <v>0</v>
      </c>
      <c r="AA7438">
        <v>0</v>
      </c>
      <c r="AB7438">
        <v>1.8121308598236001</v>
      </c>
      <c r="AC7438">
        <v>0</v>
      </c>
      <c r="AD7438">
        <v>0</v>
      </c>
      <c r="AE7438">
        <v>1.8121308598236001</v>
      </c>
    </row>
    <row r="7439" spans="1:31" x14ac:dyDescent="0.3">
      <c r="A7439">
        <v>2458160</v>
      </c>
      <c r="B7439">
        <v>1</v>
      </c>
      <c r="C7439" t="s">
        <v>80</v>
      </c>
      <c r="D7439" t="s">
        <v>103</v>
      </c>
      <c r="E7439" t="s">
        <v>147</v>
      </c>
      <c r="F7439" t="s">
        <v>21298</v>
      </c>
      <c r="G7439" t="s">
        <v>226</v>
      </c>
      <c r="H7439" t="s">
        <v>135</v>
      </c>
      <c r="I7439" t="s">
        <v>136</v>
      </c>
      <c r="J7439" t="s">
        <v>137</v>
      </c>
      <c r="K7439" t="s">
        <v>162</v>
      </c>
      <c r="L7439" t="s">
        <v>21299</v>
      </c>
      <c r="M7439" t="s">
        <v>21300</v>
      </c>
      <c r="N7439">
        <v>1.180555555</v>
      </c>
      <c r="O7439">
        <v>0</v>
      </c>
      <c r="P7439">
        <v>258</v>
      </c>
      <c r="Q7439">
        <v>0</v>
      </c>
      <c r="R7439">
        <v>1</v>
      </c>
      <c r="S7439">
        <v>0</v>
      </c>
      <c r="T7439">
        <v>13</v>
      </c>
      <c r="U7439">
        <v>0</v>
      </c>
      <c r="V7439">
        <v>0</v>
      </c>
      <c r="W7439">
        <v>0</v>
      </c>
      <c r="X7439">
        <v>89.073631005343785</v>
      </c>
      <c r="Y7439">
        <v>0</v>
      </c>
      <c r="Z7439">
        <v>6.8068793245416481E-2</v>
      </c>
      <c r="AA7439">
        <v>0</v>
      </c>
      <c r="AB7439">
        <v>18.534363267759449</v>
      </c>
      <c r="AC7439">
        <v>0</v>
      </c>
      <c r="AD7439">
        <v>0</v>
      </c>
      <c r="AE7439">
        <v>107.67606306634865</v>
      </c>
    </row>
    <row r="7440" spans="1:31" x14ac:dyDescent="0.3">
      <c r="A7440">
        <v>2458163</v>
      </c>
      <c r="B7440">
        <v>1</v>
      </c>
      <c r="C7440" t="s">
        <v>80</v>
      </c>
      <c r="D7440" t="s">
        <v>86</v>
      </c>
      <c r="E7440" t="s">
        <v>141</v>
      </c>
      <c r="F7440" t="s">
        <v>5745</v>
      </c>
      <c r="G7440" t="s">
        <v>143</v>
      </c>
      <c r="H7440" t="s">
        <v>144</v>
      </c>
      <c r="I7440" t="s">
        <v>136</v>
      </c>
      <c r="J7440" t="s">
        <v>137</v>
      </c>
      <c r="K7440" t="s">
        <v>138</v>
      </c>
      <c r="L7440" t="s">
        <v>21301</v>
      </c>
      <c r="M7440" t="s">
        <v>21302</v>
      </c>
      <c r="N7440">
        <v>0.64861111100000002</v>
      </c>
      <c r="O7440">
        <v>0</v>
      </c>
      <c r="P7440">
        <v>57</v>
      </c>
      <c r="Q7440">
        <v>0</v>
      </c>
      <c r="R7440">
        <v>1</v>
      </c>
      <c r="S7440">
        <v>0</v>
      </c>
      <c r="T7440">
        <v>6</v>
      </c>
      <c r="U7440">
        <v>0</v>
      </c>
      <c r="V7440">
        <v>0</v>
      </c>
      <c r="W7440">
        <v>0</v>
      </c>
      <c r="X7440">
        <v>28.467047437554019</v>
      </c>
      <c r="Y7440">
        <v>0</v>
      </c>
      <c r="Z7440">
        <v>0.15142377107984584</v>
      </c>
      <c r="AA7440">
        <v>0</v>
      </c>
      <c r="AB7440">
        <v>3.5386299099347429</v>
      </c>
      <c r="AC7440">
        <v>0</v>
      </c>
      <c r="AD7440">
        <v>0</v>
      </c>
      <c r="AE7440">
        <v>32.157101118568605</v>
      </c>
    </row>
    <row r="7441" spans="1:31" x14ac:dyDescent="0.3">
      <c r="A7441">
        <v>2458169</v>
      </c>
      <c r="B7441">
        <v>1</v>
      </c>
      <c r="C7441" t="s">
        <v>80</v>
      </c>
      <c r="D7441" t="s">
        <v>82</v>
      </c>
      <c r="E7441" t="s">
        <v>173</v>
      </c>
      <c r="F7441" t="s">
        <v>21303</v>
      </c>
      <c r="G7441" t="s">
        <v>175</v>
      </c>
      <c r="H7441" t="s">
        <v>144</v>
      </c>
      <c r="I7441" t="s">
        <v>136</v>
      </c>
      <c r="J7441" t="s">
        <v>137</v>
      </c>
      <c r="K7441" t="s">
        <v>138</v>
      </c>
      <c r="L7441" t="s">
        <v>21304</v>
      </c>
      <c r="M7441" t="s">
        <v>21305</v>
      </c>
      <c r="N7441">
        <v>3.139444444</v>
      </c>
      <c r="O7441">
        <v>0</v>
      </c>
      <c r="P7441">
        <v>2</v>
      </c>
      <c r="Q7441">
        <v>0</v>
      </c>
      <c r="R7441">
        <v>0</v>
      </c>
      <c r="S7441">
        <v>0</v>
      </c>
      <c r="T7441">
        <v>0</v>
      </c>
      <c r="U7441">
        <v>0</v>
      </c>
      <c r="V7441">
        <v>0</v>
      </c>
      <c r="W7441">
        <v>0</v>
      </c>
      <c r="X7441">
        <v>0.40181626246414137</v>
      </c>
      <c r="Y7441">
        <v>0</v>
      </c>
      <c r="Z7441">
        <v>0</v>
      </c>
      <c r="AA7441">
        <v>0</v>
      </c>
      <c r="AB7441">
        <v>0</v>
      </c>
      <c r="AC7441">
        <v>0</v>
      </c>
      <c r="AD7441">
        <v>0</v>
      </c>
      <c r="AE7441">
        <v>0.40181626246414137</v>
      </c>
    </row>
    <row r="7442" spans="1:31" x14ac:dyDescent="0.3">
      <c r="A7442">
        <v>2458170</v>
      </c>
      <c r="B7442">
        <v>1</v>
      </c>
      <c r="C7442" t="s">
        <v>80</v>
      </c>
      <c r="D7442" t="s">
        <v>82</v>
      </c>
      <c r="E7442" t="s">
        <v>182</v>
      </c>
      <c r="F7442" t="s">
        <v>21306</v>
      </c>
      <c r="G7442" t="s">
        <v>259</v>
      </c>
      <c r="H7442" t="s">
        <v>144</v>
      </c>
      <c r="I7442" t="s">
        <v>136</v>
      </c>
      <c r="J7442" t="s">
        <v>137</v>
      </c>
      <c r="K7442" t="s">
        <v>138</v>
      </c>
      <c r="L7442" t="s">
        <v>21307</v>
      </c>
      <c r="M7442" t="s">
        <v>21308</v>
      </c>
      <c r="N7442">
        <v>0.79500000000000004</v>
      </c>
      <c r="O7442">
        <v>0</v>
      </c>
      <c r="P7442">
        <v>0</v>
      </c>
      <c r="Q7442">
        <v>0</v>
      </c>
      <c r="R7442">
        <v>0</v>
      </c>
      <c r="S7442">
        <v>0</v>
      </c>
      <c r="T7442">
        <v>27</v>
      </c>
      <c r="U7442">
        <v>0</v>
      </c>
      <c r="V7442">
        <v>0</v>
      </c>
      <c r="W7442">
        <v>0</v>
      </c>
      <c r="X7442">
        <v>0</v>
      </c>
      <c r="Y7442">
        <v>0</v>
      </c>
      <c r="Z7442">
        <v>0</v>
      </c>
      <c r="AA7442">
        <v>0</v>
      </c>
      <c r="AB7442">
        <v>31.842291129329027</v>
      </c>
      <c r="AC7442">
        <v>0</v>
      </c>
      <c r="AD7442">
        <v>0</v>
      </c>
      <c r="AE7442">
        <v>31.842291129329027</v>
      </c>
    </row>
    <row r="7443" spans="1:31" x14ac:dyDescent="0.3">
      <c r="A7443">
        <v>2458173</v>
      </c>
      <c r="B7443">
        <v>1</v>
      </c>
      <c r="C7443" t="s">
        <v>80</v>
      </c>
      <c r="D7443" t="s">
        <v>92</v>
      </c>
      <c r="E7443" t="s">
        <v>173</v>
      </c>
      <c r="F7443" t="s">
        <v>21309</v>
      </c>
      <c r="G7443" t="s">
        <v>179</v>
      </c>
      <c r="H7443" t="s">
        <v>144</v>
      </c>
      <c r="I7443" t="s">
        <v>136</v>
      </c>
      <c r="J7443" t="s">
        <v>137</v>
      </c>
      <c r="K7443" t="s">
        <v>138</v>
      </c>
      <c r="L7443" t="s">
        <v>21310</v>
      </c>
      <c r="M7443" t="s">
        <v>21311</v>
      </c>
      <c r="N7443">
        <v>3.3152777769999999</v>
      </c>
      <c r="O7443">
        <v>0</v>
      </c>
      <c r="P7443">
        <v>2</v>
      </c>
      <c r="Q7443">
        <v>0</v>
      </c>
      <c r="R7443">
        <v>0</v>
      </c>
      <c r="S7443">
        <v>0</v>
      </c>
      <c r="T7443">
        <v>0</v>
      </c>
      <c r="U7443">
        <v>0</v>
      </c>
      <c r="V7443">
        <v>0</v>
      </c>
      <c r="W7443">
        <v>0</v>
      </c>
      <c r="X7443">
        <v>1.0489238445503477</v>
      </c>
      <c r="Y7443">
        <v>0</v>
      </c>
      <c r="Z7443">
        <v>0</v>
      </c>
      <c r="AA7443">
        <v>0</v>
      </c>
      <c r="AB7443">
        <v>0</v>
      </c>
      <c r="AC7443">
        <v>0</v>
      </c>
      <c r="AD7443">
        <v>0</v>
      </c>
      <c r="AE7443">
        <v>1.0489238445503477</v>
      </c>
    </row>
    <row r="7444" spans="1:31" x14ac:dyDescent="0.3">
      <c r="A7444">
        <v>2458174</v>
      </c>
      <c r="B7444">
        <v>1</v>
      </c>
      <c r="C7444" t="s">
        <v>80</v>
      </c>
      <c r="D7444" t="s">
        <v>100</v>
      </c>
      <c r="E7444" t="s">
        <v>284</v>
      </c>
      <c r="F7444" t="s">
        <v>21312</v>
      </c>
      <c r="G7444" t="s">
        <v>149</v>
      </c>
      <c r="H7444" t="s">
        <v>135</v>
      </c>
      <c r="I7444" t="s">
        <v>136</v>
      </c>
      <c r="J7444" t="s">
        <v>137</v>
      </c>
      <c r="K7444" t="s">
        <v>138</v>
      </c>
      <c r="L7444" t="s">
        <v>21313</v>
      </c>
      <c r="M7444" t="s">
        <v>21314</v>
      </c>
      <c r="N7444">
        <v>0.19444444399999999</v>
      </c>
      <c r="O7444">
        <v>0</v>
      </c>
      <c r="P7444">
        <v>16</v>
      </c>
      <c r="Q7444">
        <v>15</v>
      </c>
      <c r="R7444">
        <v>20</v>
      </c>
      <c r="S7444">
        <v>3</v>
      </c>
      <c r="T7444">
        <v>19</v>
      </c>
      <c r="U7444">
        <v>0</v>
      </c>
      <c r="V7444">
        <v>0</v>
      </c>
      <c r="W7444">
        <v>0</v>
      </c>
      <c r="X7444">
        <v>1.6271051181781411</v>
      </c>
      <c r="Y7444">
        <v>5.0521478809900003E-2</v>
      </c>
      <c r="Z7444">
        <v>4.0728740758263484</v>
      </c>
      <c r="AA7444">
        <v>8.5130127934057356</v>
      </c>
      <c r="AB7444">
        <v>3.575878368606586</v>
      </c>
      <c r="AC7444">
        <v>0</v>
      </c>
      <c r="AD7444">
        <v>0</v>
      </c>
      <c r="AE7444">
        <v>17.83939183482671</v>
      </c>
    </row>
    <row r="7445" spans="1:31" x14ac:dyDescent="0.3">
      <c r="A7445">
        <v>2458175</v>
      </c>
      <c r="B7445">
        <v>1</v>
      </c>
      <c r="C7445" t="s">
        <v>81</v>
      </c>
      <c r="D7445" t="s">
        <v>127</v>
      </c>
      <c r="E7445" t="s">
        <v>147</v>
      </c>
      <c r="F7445" t="s">
        <v>21315</v>
      </c>
      <c r="G7445" t="s">
        <v>149</v>
      </c>
      <c r="H7445" t="s">
        <v>135</v>
      </c>
      <c r="I7445" t="s">
        <v>660</v>
      </c>
      <c r="J7445" t="s">
        <v>137</v>
      </c>
      <c r="K7445" t="s">
        <v>138</v>
      </c>
      <c r="L7445" t="s">
        <v>21316</v>
      </c>
      <c r="M7445" t="s">
        <v>21317</v>
      </c>
      <c r="N7445">
        <v>2.3055554999999998E-2</v>
      </c>
      <c r="O7445">
        <v>0</v>
      </c>
      <c r="P7445">
        <v>465</v>
      </c>
      <c r="Q7445">
        <v>64</v>
      </c>
      <c r="R7445">
        <v>125</v>
      </c>
      <c r="S7445">
        <v>6</v>
      </c>
      <c r="T7445">
        <v>61</v>
      </c>
      <c r="U7445">
        <v>0</v>
      </c>
      <c r="V7445">
        <v>0</v>
      </c>
      <c r="W7445">
        <v>0</v>
      </c>
      <c r="X7445">
        <v>2.9566741840214803</v>
      </c>
      <c r="Y7445">
        <v>3.1487771588884521</v>
      </c>
      <c r="Z7445">
        <v>0.96895151841860017</v>
      </c>
      <c r="AA7445">
        <v>1.3663922864186449</v>
      </c>
      <c r="AB7445">
        <v>0.6895398466642213</v>
      </c>
      <c r="AC7445">
        <v>0</v>
      </c>
      <c r="AD7445">
        <v>0</v>
      </c>
      <c r="AE7445">
        <v>9.130334994411399</v>
      </c>
    </row>
    <row r="7446" spans="1:31" x14ac:dyDescent="0.3">
      <c r="A7446">
        <v>2458176</v>
      </c>
      <c r="B7446">
        <v>1</v>
      </c>
      <c r="C7446" t="s">
        <v>81</v>
      </c>
      <c r="D7446" t="s">
        <v>122</v>
      </c>
      <c r="E7446" t="s">
        <v>169</v>
      </c>
      <c r="F7446" t="s">
        <v>7421</v>
      </c>
      <c r="G7446" t="s">
        <v>149</v>
      </c>
      <c r="H7446" t="s">
        <v>135</v>
      </c>
      <c r="I7446" t="s">
        <v>136</v>
      </c>
      <c r="J7446" t="s">
        <v>137</v>
      </c>
      <c r="K7446" t="s">
        <v>138</v>
      </c>
      <c r="L7446" t="s">
        <v>21318</v>
      </c>
      <c r="M7446" t="s">
        <v>21319</v>
      </c>
      <c r="N7446">
        <v>0.22527777700000001</v>
      </c>
      <c r="O7446">
        <v>6</v>
      </c>
      <c r="P7446">
        <v>4052</v>
      </c>
      <c r="Q7446">
        <v>95</v>
      </c>
      <c r="R7446">
        <v>150</v>
      </c>
      <c r="S7446">
        <v>52</v>
      </c>
      <c r="T7446">
        <v>392</v>
      </c>
      <c r="U7446">
        <v>3</v>
      </c>
      <c r="V7446">
        <v>1</v>
      </c>
      <c r="W7446">
        <v>0.41671985647633308</v>
      </c>
      <c r="X7446">
        <v>157.03677681888345</v>
      </c>
      <c r="Y7446">
        <v>17.46075048851775</v>
      </c>
      <c r="Z7446">
        <v>4.3386730688906159</v>
      </c>
      <c r="AA7446">
        <v>225.46301016337839</v>
      </c>
      <c r="AB7446">
        <v>73.534492808160081</v>
      </c>
      <c r="AC7446">
        <v>48.197313704401651</v>
      </c>
      <c r="AD7446">
        <v>38.392938258928062</v>
      </c>
      <c r="AE7446">
        <v>564.84067516763628</v>
      </c>
    </row>
    <row r="7447" spans="1:31" x14ac:dyDescent="0.3">
      <c r="A7447">
        <v>2458181</v>
      </c>
      <c r="B7447">
        <v>1</v>
      </c>
      <c r="C7447" t="s">
        <v>81</v>
      </c>
      <c r="D7447" t="s">
        <v>127</v>
      </c>
      <c r="E7447" t="s">
        <v>132</v>
      </c>
      <c r="F7447" t="s">
        <v>21320</v>
      </c>
      <c r="G7447" t="s">
        <v>149</v>
      </c>
      <c r="H7447" t="s">
        <v>135</v>
      </c>
      <c r="I7447" t="s">
        <v>136</v>
      </c>
      <c r="J7447" t="s">
        <v>137</v>
      </c>
      <c r="K7447" t="s">
        <v>138</v>
      </c>
      <c r="L7447" t="s">
        <v>21321</v>
      </c>
      <c r="M7447" t="s">
        <v>21322</v>
      </c>
      <c r="N7447">
        <v>1.527222222</v>
      </c>
      <c r="O7447">
        <v>3</v>
      </c>
      <c r="P7447">
        <v>0</v>
      </c>
      <c r="Q7447">
        <v>59</v>
      </c>
      <c r="R7447">
        <v>0</v>
      </c>
      <c r="S7447">
        <v>3</v>
      </c>
      <c r="T7447">
        <v>0</v>
      </c>
      <c r="U7447">
        <v>0</v>
      </c>
      <c r="V7447">
        <v>0</v>
      </c>
      <c r="W7447">
        <v>1.3882925685872385</v>
      </c>
      <c r="X7447">
        <v>0</v>
      </c>
      <c r="Y7447">
        <v>32.915050122658798</v>
      </c>
      <c r="Z7447">
        <v>0</v>
      </c>
      <c r="AA7447">
        <v>6.0921885736668502</v>
      </c>
      <c r="AB7447">
        <v>0</v>
      </c>
      <c r="AC7447">
        <v>0</v>
      </c>
      <c r="AD7447">
        <v>0</v>
      </c>
      <c r="AE7447">
        <v>40.39553126491289</v>
      </c>
    </row>
    <row r="7448" spans="1:31" x14ac:dyDescent="0.3">
      <c r="A7448">
        <v>2458182</v>
      </c>
      <c r="B7448">
        <v>1</v>
      </c>
      <c r="C7448" t="s">
        <v>80</v>
      </c>
      <c r="D7448" t="s">
        <v>96</v>
      </c>
      <c r="E7448" t="s">
        <v>141</v>
      </c>
      <c r="F7448" t="s">
        <v>19469</v>
      </c>
      <c r="G7448" t="s">
        <v>143</v>
      </c>
      <c r="H7448" t="s">
        <v>144</v>
      </c>
      <c r="I7448" t="s">
        <v>136</v>
      </c>
      <c r="J7448" t="s">
        <v>137</v>
      </c>
      <c r="K7448" t="s">
        <v>138</v>
      </c>
      <c r="L7448" t="s">
        <v>21323</v>
      </c>
      <c r="M7448" t="s">
        <v>21324</v>
      </c>
      <c r="N7448">
        <v>0.73666666599999997</v>
      </c>
      <c r="O7448">
        <v>0</v>
      </c>
      <c r="P7448">
        <v>33</v>
      </c>
      <c r="Q7448">
        <v>0</v>
      </c>
      <c r="R7448">
        <v>0</v>
      </c>
      <c r="S7448">
        <v>0</v>
      </c>
      <c r="T7448">
        <v>4</v>
      </c>
      <c r="U7448">
        <v>0</v>
      </c>
      <c r="V7448">
        <v>0</v>
      </c>
      <c r="W7448">
        <v>0</v>
      </c>
      <c r="X7448">
        <v>6.9770511114340854</v>
      </c>
      <c r="Y7448">
        <v>0</v>
      </c>
      <c r="Z7448">
        <v>0</v>
      </c>
      <c r="AA7448">
        <v>0</v>
      </c>
      <c r="AB7448">
        <v>5.9776221239269827</v>
      </c>
      <c r="AC7448">
        <v>0</v>
      </c>
      <c r="AD7448">
        <v>0</v>
      </c>
      <c r="AE7448">
        <v>12.954673235361067</v>
      </c>
    </row>
    <row r="7449" spans="1:31" x14ac:dyDescent="0.3">
      <c r="A7449">
        <v>2458184</v>
      </c>
      <c r="B7449">
        <v>1</v>
      </c>
      <c r="C7449" t="s">
        <v>80</v>
      </c>
      <c r="D7449" t="s">
        <v>97</v>
      </c>
      <c r="E7449" t="s">
        <v>173</v>
      </c>
      <c r="F7449" t="s">
        <v>21325</v>
      </c>
      <c r="G7449" t="s">
        <v>461</v>
      </c>
      <c r="H7449" t="s">
        <v>144</v>
      </c>
      <c r="I7449" t="s">
        <v>136</v>
      </c>
      <c r="J7449" t="s">
        <v>137</v>
      </c>
      <c r="K7449" t="s">
        <v>138</v>
      </c>
      <c r="L7449" t="s">
        <v>21326</v>
      </c>
      <c r="M7449" t="s">
        <v>21327</v>
      </c>
      <c r="N7449">
        <v>1.2877777770000001</v>
      </c>
      <c r="O7449">
        <v>0</v>
      </c>
      <c r="P7449">
        <v>1</v>
      </c>
      <c r="Q7449">
        <v>0</v>
      </c>
      <c r="R7449">
        <v>0</v>
      </c>
      <c r="S7449">
        <v>0</v>
      </c>
      <c r="T7449">
        <v>0</v>
      </c>
      <c r="U7449">
        <v>0</v>
      </c>
      <c r="V7449">
        <v>0</v>
      </c>
      <c r="W7449">
        <v>0</v>
      </c>
      <c r="X7449">
        <v>0.96618551155499521</v>
      </c>
      <c r="Y7449">
        <v>0</v>
      </c>
      <c r="Z7449">
        <v>0</v>
      </c>
      <c r="AA7449">
        <v>0</v>
      </c>
      <c r="AB7449">
        <v>0</v>
      </c>
      <c r="AC7449">
        <v>0</v>
      </c>
      <c r="AD7449">
        <v>0</v>
      </c>
      <c r="AE7449">
        <v>0.96618551155499521</v>
      </c>
    </row>
    <row r="7450" spans="1:31" x14ac:dyDescent="0.3">
      <c r="A7450">
        <v>2458185</v>
      </c>
      <c r="B7450">
        <v>1</v>
      </c>
      <c r="C7450" t="s">
        <v>80</v>
      </c>
      <c r="D7450" t="s">
        <v>91</v>
      </c>
      <c r="E7450" t="s">
        <v>141</v>
      </c>
      <c r="F7450" t="s">
        <v>19375</v>
      </c>
      <c r="G7450" t="s">
        <v>156</v>
      </c>
      <c r="H7450" t="s">
        <v>144</v>
      </c>
      <c r="I7450" t="s">
        <v>136</v>
      </c>
      <c r="J7450" t="s">
        <v>137</v>
      </c>
      <c r="K7450" t="s">
        <v>138</v>
      </c>
      <c r="L7450" t="s">
        <v>21328</v>
      </c>
      <c r="M7450" t="s">
        <v>21329</v>
      </c>
      <c r="N7450">
        <v>0.77722222200000002</v>
      </c>
      <c r="O7450">
        <v>0</v>
      </c>
      <c r="P7450">
        <v>7</v>
      </c>
      <c r="Q7450">
        <v>0</v>
      </c>
      <c r="R7450">
        <v>0</v>
      </c>
      <c r="S7450">
        <v>0</v>
      </c>
      <c r="T7450">
        <v>0</v>
      </c>
      <c r="U7450">
        <v>0</v>
      </c>
      <c r="V7450">
        <v>0</v>
      </c>
      <c r="W7450">
        <v>0</v>
      </c>
      <c r="X7450">
        <v>1.3846950329674272</v>
      </c>
      <c r="Y7450">
        <v>0</v>
      </c>
      <c r="Z7450">
        <v>0</v>
      </c>
      <c r="AA7450">
        <v>0</v>
      </c>
      <c r="AB7450">
        <v>0</v>
      </c>
      <c r="AC7450">
        <v>0</v>
      </c>
      <c r="AD7450">
        <v>0</v>
      </c>
      <c r="AE7450">
        <v>1.3846950329674272</v>
      </c>
    </row>
    <row r="7451" spans="1:31" x14ac:dyDescent="0.3">
      <c r="A7451">
        <v>2458193</v>
      </c>
      <c r="B7451">
        <v>1</v>
      </c>
      <c r="C7451" t="s">
        <v>81</v>
      </c>
      <c r="D7451" t="s">
        <v>122</v>
      </c>
      <c r="E7451" t="s">
        <v>132</v>
      </c>
      <c r="F7451" t="s">
        <v>21330</v>
      </c>
      <c r="G7451" t="s">
        <v>149</v>
      </c>
      <c r="H7451" t="s">
        <v>135</v>
      </c>
      <c r="I7451" t="s">
        <v>136</v>
      </c>
      <c r="J7451" t="s">
        <v>137</v>
      </c>
      <c r="K7451" t="s">
        <v>138</v>
      </c>
      <c r="L7451" t="s">
        <v>21331</v>
      </c>
      <c r="M7451" t="s">
        <v>21332</v>
      </c>
      <c r="N7451">
        <v>0.3725</v>
      </c>
      <c r="O7451">
        <v>0</v>
      </c>
      <c r="P7451">
        <v>1832</v>
      </c>
      <c r="Q7451">
        <v>14</v>
      </c>
      <c r="R7451">
        <v>26</v>
      </c>
      <c r="S7451">
        <v>5</v>
      </c>
      <c r="T7451">
        <v>181</v>
      </c>
      <c r="U7451">
        <v>2</v>
      </c>
      <c r="V7451">
        <v>0</v>
      </c>
      <c r="W7451">
        <v>0</v>
      </c>
      <c r="X7451">
        <v>128.30907002634589</v>
      </c>
      <c r="Y7451">
        <v>10.690768255011251</v>
      </c>
      <c r="Z7451">
        <v>2.2285012274603182</v>
      </c>
      <c r="AA7451">
        <v>4.5751424301597767</v>
      </c>
      <c r="AB7451">
        <v>62.708302475891387</v>
      </c>
      <c r="AC7451">
        <v>22.347253729692508</v>
      </c>
      <c r="AD7451">
        <v>0</v>
      </c>
      <c r="AE7451">
        <v>230.85903814456117</v>
      </c>
    </row>
    <row r="7452" spans="1:31" x14ac:dyDescent="0.3">
      <c r="A7452">
        <v>2458194</v>
      </c>
      <c r="B7452">
        <v>1</v>
      </c>
      <c r="C7452" t="s">
        <v>80</v>
      </c>
      <c r="D7452" t="s">
        <v>83</v>
      </c>
      <c r="E7452" t="s">
        <v>173</v>
      </c>
      <c r="F7452" t="s">
        <v>21333</v>
      </c>
      <c r="G7452" t="s">
        <v>175</v>
      </c>
      <c r="H7452" t="s">
        <v>144</v>
      </c>
      <c r="I7452" t="s">
        <v>136</v>
      </c>
      <c r="J7452" t="s">
        <v>137</v>
      </c>
      <c r="K7452" t="s">
        <v>138</v>
      </c>
      <c r="L7452" t="s">
        <v>21334</v>
      </c>
      <c r="M7452" t="s">
        <v>21335</v>
      </c>
      <c r="N7452">
        <v>5.2361111109999996</v>
      </c>
      <c r="O7452">
        <v>0</v>
      </c>
      <c r="P7452">
        <v>2</v>
      </c>
      <c r="Q7452">
        <v>0</v>
      </c>
      <c r="R7452">
        <v>0</v>
      </c>
      <c r="S7452">
        <v>0</v>
      </c>
      <c r="T7452">
        <v>0</v>
      </c>
      <c r="U7452">
        <v>0</v>
      </c>
      <c r="V7452">
        <v>0</v>
      </c>
      <c r="W7452">
        <v>0</v>
      </c>
      <c r="X7452">
        <v>5.4910310574526333</v>
      </c>
      <c r="Y7452">
        <v>0</v>
      </c>
      <c r="Z7452">
        <v>0</v>
      </c>
      <c r="AA7452">
        <v>0</v>
      </c>
      <c r="AB7452">
        <v>0</v>
      </c>
      <c r="AC7452">
        <v>0</v>
      </c>
      <c r="AD7452">
        <v>0</v>
      </c>
      <c r="AE7452">
        <v>5.4910310574526333</v>
      </c>
    </row>
    <row r="7453" spans="1:31" x14ac:dyDescent="0.3">
      <c r="A7453">
        <v>2458198</v>
      </c>
      <c r="B7453">
        <v>1</v>
      </c>
      <c r="C7453" t="s">
        <v>80</v>
      </c>
      <c r="D7453" t="s">
        <v>82</v>
      </c>
      <c r="E7453" t="s">
        <v>147</v>
      </c>
      <c r="F7453" t="s">
        <v>21336</v>
      </c>
      <c r="G7453" t="s">
        <v>226</v>
      </c>
      <c r="H7453" t="s">
        <v>135</v>
      </c>
      <c r="I7453" t="s">
        <v>136</v>
      </c>
      <c r="J7453" t="s">
        <v>137</v>
      </c>
      <c r="K7453" t="s">
        <v>162</v>
      </c>
      <c r="L7453" t="s">
        <v>21337</v>
      </c>
      <c r="M7453" t="s">
        <v>21338</v>
      </c>
      <c r="N7453">
        <v>1.443888888</v>
      </c>
      <c r="O7453">
        <v>0</v>
      </c>
      <c r="P7453">
        <v>698</v>
      </c>
      <c r="Q7453">
        <v>0</v>
      </c>
      <c r="R7453">
        <v>0</v>
      </c>
      <c r="S7453">
        <v>2</v>
      </c>
      <c r="T7453">
        <v>324</v>
      </c>
      <c r="U7453">
        <v>0</v>
      </c>
      <c r="V7453">
        <v>0</v>
      </c>
      <c r="W7453">
        <v>0</v>
      </c>
      <c r="X7453">
        <v>443.17979471266136</v>
      </c>
      <c r="Y7453">
        <v>0</v>
      </c>
      <c r="Z7453">
        <v>0</v>
      </c>
      <c r="AA7453">
        <v>524.32490793584429</v>
      </c>
      <c r="AB7453">
        <v>988.60458483352284</v>
      </c>
      <c r="AC7453">
        <v>0</v>
      </c>
      <c r="AD7453">
        <v>0</v>
      </c>
      <c r="AE7453">
        <v>1956.1092874820283</v>
      </c>
    </row>
    <row r="7454" spans="1:31" x14ac:dyDescent="0.3">
      <c r="A7454">
        <v>2458203</v>
      </c>
      <c r="B7454">
        <v>1</v>
      </c>
      <c r="C7454" t="s">
        <v>80</v>
      </c>
      <c r="D7454" t="s">
        <v>100</v>
      </c>
      <c r="E7454" t="s">
        <v>169</v>
      </c>
      <c r="F7454" t="s">
        <v>7424</v>
      </c>
      <c r="G7454" t="s">
        <v>149</v>
      </c>
      <c r="H7454" t="s">
        <v>135</v>
      </c>
      <c r="I7454" t="s">
        <v>136</v>
      </c>
      <c r="J7454" t="s">
        <v>137</v>
      </c>
      <c r="K7454" t="s">
        <v>138</v>
      </c>
      <c r="L7454" t="s">
        <v>21339</v>
      </c>
      <c r="M7454" t="s">
        <v>21340</v>
      </c>
      <c r="N7454">
        <v>1.868055555</v>
      </c>
      <c r="O7454">
        <v>0</v>
      </c>
      <c r="P7454">
        <v>753</v>
      </c>
      <c r="Q7454">
        <v>2</v>
      </c>
      <c r="R7454">
        <v>35</v>
      </c>
      <c r="S7454">
        <v>11</v>
      </c>
      <c r="T7454">
        <v>126</v>
      </c>
      <c r="U7454">
        <v>5</v>
      </c>
      <c r="V7454">
        <v>3</v>
      </c>
      <c r="W7454">
        <v>0</v>
      </c>
      <c r="X7454">
        <v>542.44490405065744</v>
      </c>
      <c r="Y7454">
        <v>0.78148915257177265</v>
      </c>
      <c r="Z7454">
        <v>24.306080967736694</v>
      </c>
      <c r="AA7454">
        <v>156.97472942719548</v>
      </c>
      <c r="AB7454">
        <v>373.27457877628939</v>
      </c>
      <c r="AC7454">
        <v>177.88131307010383</v>
      </c>
      <c r="AD7454">
        <v>389.49894317325044</v>
      </c>
      <c r="AE7454">
        <v>1665.1620386178049</v>
      </c>
    </row>
    <row r="7455" spans="1:31" x14ac:dyDescent="0.3">
      <c r="A7455">
        <v>2458206</v>
      </c>
      <c r="B7455">
        <v>1</v>
      </c>
      <c r="C7455" t="s">
        <v>80</v>
      </c>
      <c r="D7455" t="s">
        <v>96</v>
      </c>
      <c r="E7455" t="s">
        <v>173</v>
      </c>
      <c r="F7455" t="s">
        <v>21341</v>
      </c>
      <c r="G7455" t="s">
        <v>175</v>
      </c>
      <c r="H7455" t="s">
        <v>144</v>
      </c>
      <c r="I7455" t="s">
        <v>136</v>
      </c>
      <c r="J7455" t="s">
        <v>137</v>
      </c>
      <c r="K7455" t="s">
        <v>138</v>
      </c>
      <c r="L7455" t="s">
        <v>21342</v>
      </c>
      <c r="M7455" t="s">
        <v>21343</v>
      </c>
      <c r="N7455">
        <v>0.60333333300000003</v>
      </c>
      <c r="O7455">
        <v>0</v>
      </c>
      <c r="P7455">
        <v>1</v>
      </c>
      <c r="Q7455">
        <v>0</v>
      </c>
      <c r="R7455">
        <v>0</v>
      </c>
      <c r="S7455">
        <v>0</v>
      </c>
      <c r="T7455">
        <v>0</v>
      </c>
      <c r="U7455">
        <v>0</v>
      </c>
      <c r="V7455">
        <v>0</v>
      </c>
      <c r="W7455">
        <v>0</v>
      </c>
      <c r="X7455">
        <v>0.14812282501675747</v>
      </c>
      <c r="Y7455">
        <v>0</v>
      </c>
      <c r="Z7455">
        <v>0</v>
      </c>
      <c r="AA7455">
        <v>0</v>
      </c>
      <c r="AB7455">
        <v>0</v>
      </c>
      <c r="AC7455">
        <v>0</v>
      </c>
      <c r="AD7455">
        <v>0</v>
      </c>
      <c r="AE7455">
        <v>0.14812282501675747</v>
      </c>
    </row>
    <row r="7456" spans="1:31" x14ac:dyDescent="0.3">
      <c r="A7456">
        <v>2458208</v>
      </c>
      <c r="B7456">
        <v>1</v>
      </c>
      <c r="C7456" t="s">
        <v>80</v>
      </c>
      <c r="D7456" t="s">
        <v>107</v>
      </c>
      <c r="E7456" t="s">
        <v>141</v>
      </c>
      <c r="F7456" t="s">
        <v>21344</v>
      </c>
      <c r="G7456" t="s">
        <v>156</v>
      </c>
      <c r="H7456" t="s">
        <v>144</v>
      </c>
      <c r="I7456" t="s">
        <v>136</v>
      </c>
      <c r="J7456" t="s">
        <v>137</v>
      </c>
      <c r="K7456" t="s">
        <v>138</v>
      </c>
      <c r="L7456" t="s">
        <v>21345</v>
      </c>
      <c r="M7456" t="s">
        <v>21346</v>
      </c>
      <c r="N7456">
        <v>2.7297222219999999</v>
      </c>
      <c r="O7456">
        <v>0</v>
      </c>
      <c r="P7456">
        <v>100</v>
      </c>
      <c r="Q7456">
        <v>0</v>
      </c>
      <c r="R7456">
        <v>0</v>
      </c>
      <c r="S7456">
        <v>0</v>
      </c>
      <c r="T7456">
        <v>20</v>
      </c>
      <c r="U7456">
        <v>0</v>
      </c>
      <c r="V7456">
        <v>0</v>
      </c>
      <c r="W7456">
        <v>0</v>
      </c>
      <c r="X7456">
        <v>49.933983005791504</v>
      </c>
      <c r="Y7456">
        <v>0</v>
      </c>
      <c r="Z7456">
        <v>0</v>
      </c>
      <c r="AA7456">
        <v>0</v>
      </c>
      <c r="AB7456">
        <v>60.048345443660359</v>
      </c>
      <c r="AC7456">
        <v>0</v>
      </c>
      <c r="AD7456">
        <v>0</v>
      </c>
      <c r="AE7456">
        <v>109.98232844945187</v>
      </c>
    </row>
    <row r="7457" spans="1:31" x14ac:dyDescent="0.3">
      <c r="A7457">
        <v>2458209</v>
      </c>
      <c r="B7457">
        <v>1</v>
      </c>
      <c r="C7457" t="s">
        <v>81</v>
      </c>
      <c r="D7457" t="s">
        <v>127</v>
      </c>
      <c r="E7457" t="s">
        <v>132</v>
      </c>
      <c r="F7457" t="s">
        <v>21347</v>
      </c>
      <c r="G7457" t="s">
        <v>149</v>
      </c>
      <c r="H7457" t="s">
        <v>135</v>
      </c>
      <c r="I7457" t="s">
        <v>136</v>
      </c>
      <c r="J7457" t="s">
        <v>137</v>
      </c>
      <c r="K7457" t="s">
        <v>138</v>
      </c>
      <c r="L7457" t="s">
        <v>21348</v>
      </c>
      <c r="M7457" t="s">
        <v>21349</v>
      </c>
      <c r="N7457">
        <v>2.3144444439999998</v>
      </c>
      <c r="O7457">
        <v>3</v>
      </c>
      <c r="P7457">
        <v>4</v>
      </c>
      <c r="Q7457">
        <v>44</v>
      </c>
      <c r="R7457">
        <v>20</v>
      </c>
      <c r="S7457">
        <v>2</v>
      </c>
      <c r="T7457">
        <v>2</v>
      </c>
      <c r="U7457">
        <v>0</v>
      </c>
      <c r="V7457">
        <v>0</v>
      </c>
      <c r="W7457">
        <v>1.0490041521968161</v>
      </c>
      <c r="X7457">
        <v>1.5666298703232184</v>
      </c>
      <c r="Y7457">
        <v>42.48668481981764</v>
      </c>
      <c r="Z7457">
        <v>100.80697429701355</v>
      </c>
      <c r="AA7457">
        <v>2.0623960759366078</v>
      </c>
      <c r="AB7457">
        <v>2.0061354890356422</v>
      </c>
      <c r="AC7457">
        <v>0</v>
      </c>
      <c r="AD7457">
        <v>0</v>
      </c>
      <c r="AE7457">
        <v>149.9778247043235</v>
      </c>
    </row>
    <row r="7458" spans="1:31" x14ac:dyDescent="0.3">
      <c r="A7458">
        <v>2458212</v>
      </c>
      <c r="B7458">
        <v>1</v>
      </c>
      <c r="C7458" t="s">
        <v>81</v>
      </c>
      <c r="D7458" t="s">
        <v>128</v>
      </c>
      <c r="E7458" t="s">
        <v>173</v>
      </c>
      <c r="F7458" t="s">
        <v>21350</v>
      </c>
      <c r="G7458" t="s">
        <v>175</v>
      </c>
      <c r="H7458" t="s">
        <v>144</v>
      </c>
      <c r="I7458" t="s">
        <v>136</v>
      </c>
      <c r="J7458" t="s">
        <v>137</v>
      </c>
      <c r="K7458" t="s">
        <v>138</v>
      </c>
      <c r="L7458" t="s">
        <v>21351</v>
      </c>
      <c r="M7458" t="s">
        <v>21352</v>
      </c>
      <c r="N7458">
        <v>2.835</v>
      </c>
      <c r="O7458">
        <v>0</v>
      </c>
      <c r="P7458">
        <v>7</v>
      </c>
      <c r="Q7458">
        <v>0</v>
      </c>
      <c r="R7458">
        <v>0</v>
      </c>
      <c r="S7458">
        <v>0</v>
      </c>
      <c r="T7458">
        <v>0</v>
      </c>
      <c r="U7458">
        <v>0</v>
      </c>
      <c r="V7458">
        <v>0</v>
      </c>
      <c r="W7458">
        <v>0</v>
      </c>
      <c r="X7458">
        <v>3.9052804364942242</v>
      </c>
      <c r="Y7458">
        <v>0</v>
      </c>
      <c r="Z7458">
        <v>0</v>
      </c>
      <c r="AA7458">
        <v>0</v>
      </c>
      <c r="AB7458">
        <v>0</v>
      </c>
      <c r="AC7458">
        <v>0</v>
      </c>
      <c r="AD7458">
        <v>0</v>
      </c>
      <c r="AE7458">
        <v>3.9052804364942242</v>
      </c>
    </row>
    <row r="7459" spans="1:31" x14ac:dyDescent="0.3">
      <c r="A7459">
        <v>2458213</v>
      </c>
      <c r="B7459">
        <v>1</v>
      </c>
      <c r="C7459" t="s">
        <v>80</v>
      </c>
      <c r="D7459" t="s">
        <v>104</v>
      </c>
      <c r="E7459" t="s">
        <v>147</v>
      </c>
      <c r="F7459" t="s">
        <v>21353</v>
      </c>
      <c r="G7459" t="s">
        <v>143</v>
      </c>
      <c r="H7459" t="s">
        <v>135</v>
      </c>
      <c r="I7459" t="s">
        <v>136</v>
      </c>
      <c r="J7459" t="s">
        <v>137</v>
      </c>
      <c r="K7459" t="s">
        <v>138</v>
      </c>
      <c r="L7459" t="s">
        <v>21354</v>
      </c>
      <c r="M7459" t="s">
        <v>21355</v>
      </c>
      <c r="N7459">
        <v>1.9502777769999999</v>
      </c>
      <c r="O7459">
        <v>0</v>
      </c>
      <c r="P7459">
        <v>0</v>
      </c>
      <c r="Q7459">
        <v>0</v>
      </c>
      <c r="R7459">
        <v>0</v>
      </c>
      <c r="S7459">
        <v>1</v>
      </c>
      <c r="T7459">
        <v>0</v>
      </c>
      <c r="U7459">
        <v>0</v>
      </c>
      <c r="V7459">
        <v>0</v>
      </c>
      <c r="W7459">
        <v>0</v>
      </c>
      <c r="X7459">
        <v>0</v>
      </c>
      <c r="Y7459">
        <v>0</v>
      </c>
      <c r="Z7459">
        <v>0</v>
      </c>
      <c r="AA7459">
        <v>293.78542166888155</v>
      </c>
      <c r="AB7459">
        <v>0</v>
      </c>
      <c r="AC7459">
        <v>0</v>
      </c>
      <c r="AD7459">
        <v>0</v>
      </c>
      <c r="AE7459">
        <v>293.78542166888155</v>
      </c>
    </row>
    <row r="7460" spans="1:31" x14ac:dyDescent="0.3">
      <c r="A7460">
        <v>2458214</v>
      </c>
      <c r="B7460">
        <v>1</v>
      </c>
      <c r="C7460" t="s">
        <v>80</v>
      </c>
      <c r="D7460" t="s">
        <v>100</v>
      </c>
      <c r="E7460" t="s">
        <v>132</v>
      </c>
      <c r="F7460" t="s">
        <v>21356</v>
      </c>
      <c r="G7460" t="s">
        <v>149</v>
      </c>
      <c r="H7460" t="s">
        <v>135</v>
      </c>
      <c r="I7460" t="s">
        <v>136</v>
      </c>
      <c r="J7460" t="s">
        <v>137</v>
      </c>
      <c r="K7460" t="s">
        <v>138</v>
      </c>
      <c r="L7460" t="s">
        <v>21357</v>
      </c>
      <c r="M7460" t="s">
        <v>21358</v>
      </c>
      <c r="N7460">
        <v>0.54361111100000004</v>
      </c>
      <c r="O7460">
        <v>0</v>
      </c>
      <c r="P7460">
        <v>458</v>
      </c>
      <c r="Q7460">
        <v>1</v>
      </c>
      <c r="R7460">
        <v>42</v>
      </c>
      <c r="S7460">
        <v>0</v>
      </c>
      <c r="T7460">
        <v>68</v>
      </c>
      <c r="U7460">
        <v>0</v>
      </c>
      <c r="V7460">
        <v>1</v>
      </c>
      <c r="W7460">
        <v>0</v>
      </c>
      <c r="X7460">
        <v>106.27618548235748</v>
      </c>
      <c r="Y7460">
        <v>0.28691863714788479</v>
      </c>
      <c r="Z7460">
        <v>6.8985380744472558</v>
      </c>
      <c r="AA7460">
        <v>0</v>
      </c>
      <c r="AB7460">
        <v>62.704333322240103</v>
      </c>
      <c r="AC7460">
        <v>0</v>
      </c>
      <c r="AD7460">
        <v>27.448569359768761</v>
      </c>
      <c r="AE7460">
        <v>203.61454487596149</v>
      </c>
    </row>
    <row r="7461" spans="1:31" x14ac:dyDescent="0.3">
      <c r="A7461">
        <v>2458216</v>
      </c>
      <c r="B7461">
        <v>1</v>
      </c>
      <c r="C7461" t="s">
        <v>80</v>
      </c>
      <c r="D7461" t="s">
        <v>103</v>
      </c>
      <c r="E7461" t="s">
        <v>182</v>
      </c>
      <c r="F7461" t="s">
        <v>18044</v>
      </c>
      <c r="G7461" t="s">
        <v>410</v>
      </c>
      <c r="H7461" t="s">
        <v>144</v>
      </c>
      <c r="I7461" t="s">
        <v>136</v>
      </c>
      <c r="J7461" t="s">
        <v>137</v>
      </c>
      <c r="K7461" t="s">
        <v>138</v>
      </c>
      <c r="L7461" t="s">
        <v>21359</v>
      </c>
      <c r="M7461" t="s">
        <v>21360</v>
      </c>
      <c r="N7461">
        <v>5.3347222219999999</v>
      </c>
      <c r="O7461">
        <v>0</v>
      </c>
      <c r="P7461">
        <v>107</v>
      </c>
      <c r="Q7461">
        <v>0</v>
      </c>
      <c r="R7461">
        <v>0</v>
      </c>
      <c r="S7461">
        <v>0</v>
      </c>
      <c r="T7461">
        <v>9</v>
      </c>
      <c r="U7461">
        <v>0</v>
      </c>
      <c r="V7461">
        <v>0</v>
      </c>
      <c r="W7461">
        <v>0</v>
      </c>
      <c r="X7461">
        <v>238.80404914707276</v>
      </c>
      <c r="Y7461">
        <v>0</v>
      </c>
      <c r="Z7461">
        <v>0</v>
      </c>
      <c r="AA7461">
        <v>0</v>
      </c>
      <c r="AB7461">
        <v>77.407340460606534</v>
      </c>
      <c r="AC7461">
        <v>0</v>
      </c>
      <c r="AD7461">
        <v>0</v>
      </c>
      <c r="AE7461">
        <v>316.21138960767928</v>
      </c>
    </row>
    <row r="7462" spans="1:31" x14ac:dyDescent="0.3">
      <c r="A7462">
        <v>2458219</v>
      </c>
      <c r="B7462">
        <v>1</v>
      </c>
      <c r="C7462" t="s">
        <v>80</v>
      </c>
      <c r="D7462" t="s">
        <v>99</v>
      </c>
      <c r="E7462" t="s">
        <v>141</v>
      </c>
      <c r="F7462" t="s">
        <v>21361</v>
      </c>
      <c r="G7462" t="s">
        <v>143</v>
      </c>
      <c r="H7462" t="s">
        <v>144</v>
      </c>
      <c r="I7462" t="s">
        <v>136</v>
      </c>
      <c r="J7462" t="s">
        <v>137</v>
      </c>
      <c r="K7462" t="s">
        <v>138</v>
      </c>
      <c r="L7462" t="s">
        <v>21362</v>
      </c>
      <c r="M7462" t="s">
        <v>21363</v>
      </c>
      <c r="N7462">
        <v>7.4197222219999999</v>
      </c>
      <c r="O7462">
        <v>0</v>
      </c>
      <c r="P7462">
        <v>32</v>
      </c>
      <c r="Q7462">
        <v>0</v>
      </c>
      <c r="R7462">
        <v>1</v>
      </c>
      <c r="S7462">
        <v>0</v>
      </c>
      <c r="T7462">
        <v>6</v>
      </c>
      <c r="U7462">
        <v>0</v>
      </c>
      <c r="V7462">
        <v>1</v>
      </c>
      <c r="W7462">
        <v>0</v>
      </c>
      <c r="X7462">
        <v>43.028385939947086</v>
      </c>
      <c r="Y7462">
        <v>0</v>
      </c>
      <c r="Z7462">
        <v>1.3680700864004498</v>
      </c>
      <c r="AA7462">
        <v>0</v>
      </c>
      <c r="AB7462">
        <v>59.182535067587573</v>
      </c>
      <c r="AC7462">
        <v>0</v>
      </c>
      <c r="AD7462">
        <v>11.679566110593292</v>
      </c>
      <c r="AE7462">
        <v>115.25855720452842</v>
      </c>
    </row>
    <row r="7463" spans="1:31" x14ac:dyDescent="0.3">
      <c r="A7463">
        <v>2458221</v>
      </c>
      <c r="B7463">
        <v>1</v>
      </c>
      <c r="C7463" t="s">
        <v>81</v>
      </c>
      <c r="D7463" t="s">
        <v>115</v>
      </c>
      <c r="E7463" t="s">
        <v>132</v>
      </c>
      <c r="F7463" t="s">
        <v>21364</v>
      </c>
      <c r="G7463" t="s">
        <v>149</v>
      </c>
      <c r="H7463" t="s">
        <v>135</v>
      </c>
      <c r="I7463" t="s">
        <v>136</v>
      </c>
      <c r="J7463" t="s">
        <v>137</v>
      </c>
      <c r="K7463" t="s">
        <v>138</v>
      </c>
      <c r="L7463" t="s">
        <v>21365</v>
      </c>
      <c r="M7463" t="s">
        <v>21366</v>
      </c>
      <c r="N7463">
        <v>1.189166666</v>
      </c>
      <c r="O7463">
        <v>0</v>
      </c>
      <c r="P7463">
        <v>655</v>
      </c>
      <c r="Q7463">
        <v>1</v>
      </c>
      <c r="R7463">
        <v>40</v>
      </c>
      <c r="S7463">
        <v>3</v>
      </c>
      <c r="T7463">
        <v>31</v>
      </c>
      <c r="U7463">
        <v>1</v>
      </c>
      <c r="V7463">
        <v>0</v>
      </c>
      <c r="W7463">
        <v>0</v>
      </c>
      <c r="X7463">
        <v>60.912020999264477</v>
      </c>
      <c r="Y7463">
        <v>5.7525565632826883</v>
      </c>
      <c r="Z7463">
        <v>17.552156307886644</v>
      </c>
      <c r="AA7463">
        <v>9.8913629450923732</v>
      </c>
      <c r="AB7463">
        <v>13.860186491393065</v>
      </c>
      <c r="AC7463">
        <v>30.259286602785551</v>
      </c>
      <c r="AD7463">
        <v>0</v>
      </c>
      <c r="AE7463">
        <v>138.22756990970481</v>
      </c>
    </row>
    <row r="7464" spans="1:31" x14ac:dyDescent="0.3">
      <c r="A7464">
        <v>2458223</v>
      </c>
      <c r="B7464">
        <v>1</v>
      </c>
      <c r="C7464" t="s">
        <v>81</v>
      </c>
      <c r="D7464" t="s">
        <v>119</v>
      </c>
      <c r="E7464" t="s">
        <v>173</v>
      </c>
      <c r="F7464" t="s">
        <v>21367</v>
      </c>
      <c r="G7464" t="s">
        <v>175</v>
      </c>
      <c r="H7464" t="s">
        <v>144</v>
      </c>
      <c r="I7464" t="s">
        <v>136</v>
      </c>
      <c r="J7464" t="s">
        <v>137</v>
      </c>
      <c r="K7464" t="s">
        <v>138</v>
      </c>
      <c r="L7464" t="s">
        <v>21368</v>
      </c>
      <c r="M7464" t="s">
        <v>21369</v>
      </c>
      <c r="N7464">
        <v>2.2933333330000001</v>
      </c>
      <c r="O7464">
        <v>0</v>
      </c>
      <c r="P7464">
        <v>0</v>
      </c>
      <c r="Q7464">
        <v>0</v>
      </c>
      <c r="R7464">
        <v>0</v>
      </c>
      <c r="S7464">
        <v>0</v>
      </c>
      <c r="T7464">
        <v>1</v>
      </c>
      <c r="U7464">
        <v>0</v>
      </c>
      <c r="V7464">
        <v>0</v>
      </c>
      <c r="W7464">
        <v>0</v>
      </c>
      <c r="X7464">
        <v>0</v>
      </c>
      <c r="Y7464">
        <v>0</v>
      </c>
      <c r="Z7464">
        <v>0</v>
      </c>
      <c r="AA7464">
        <v>0</v>
      </c>
      <c r="AB7464">
        <v>0.12658315628766909</v>
      </c>
      <c r="AC7464">
        <v>0</v>
      </c>
      <c r="AD7464">
        <v>0</v>
      </c>
      <c r="AE7464">
        <v>0.12658315628766909</v>
      </c>
    </row>
    <row r="7465" spans="1:31" x14ac:dyDescent="0.3">
      <c r="A7465">
        <v>2458227</v>
      </c>
      <c r="B7465">
        <v>1</v>
      </c>
      <c r="C7465" t="s">
        <v>80</v>
      </c>
      <c r="D7465" t="s">
        <v>98</v>
      </c>
      <c r="E7465" t="s">
        <v>173</v>
      </c>
      <c r="F7465" t="s">
        <v>21370</v>
      </c>
      <c r="G7465" t="s">
        <v>175</v>
      </c>
      <c r="H7465" t="s">
        <v>144</v>
      </c>
      <c r="I7465" t="s">
        <v>136</v>
      </c>
      <c r="J7465" t="s">
        <v>137</v>
      </c>
      <c r="K7465" t="s">
        <v>138</v>
      </c>
      <c r="L7465" t="s">
        <v>21371</v>
      </c>
      <c r="M7465" t="s">
        <v>21372</v>
      </c>
      <c r="N7465">
        <v>1.520277777</v>
      </c>
      <c r="O7465">
        <v>0</v>
      </c>
      <c r="P7465">
        <v>1</v>
      </c>
      <c r="Q7465">
        <v>0</v>
      </c>
      <c r="R7465">
        <v>0</v>
      </c>
      <c r="S7465">
        <v>0</v>
      </c>
      <c r="T7465">
        <v>0</v>
      </c>
      <c r="U7465">
        <v>0</v>
      </c>
      <c r="V7465">
        <v>0</v>
      </c>
      <c r="W7465">
        <v>0</v>
      </c>
      <c r="X7465">
        <v>0.4382467743571925</v>
      </c>
      <c r="Y7465">
        <v>0</v>
      </c>
      <c r="Z7465">
        <v>0</v>
      </c>
      <c r="AA7465">
        <v>0</v>
      </c>
      <c r="AB7465">
        <v>0</v>
      </c>
      <c r="AC7465">
        <v>0</v>
      </c>
      <c r="AD7465">
        <v>0</v>
      </c>
      <c r="AE7465">
        <v>0.4382467743571925</v>
      </c>
    </row>
    <row r="7466" spans="1:31" x14ac:dyDescent="0.3">
      <c r="A7466">
        <v>2458228</v>
      </c>
      <c r="B7466">
        <v>1</v>
      </c>
      <c r="C7466" t="s">
        <v>80</v>
      </c>
      <c r="D7466" t="s">
        <v>105</v>
      </c>
      <c r="E7466" t="s">
        <v>141</v>
      </c>
      <c r="F7466" t="s">
        <v>15548</v>
      </c>
      <c r="G7466" t="s">
        <v>143</v>
      </c>
      <c r="H7466" t="s">
        <v>144</v>
      </c>
      <c r="I7466" t="s">
        <v>136</v>
      </c>
      <c r="J7466" t="s">
        <v>137</v>
      </c>
      <c r="K7466" t="s">
        <v>138</v>
      </c>
      <c r="L7466" t="s">
        <v>21373</v>
      </c>
      <c r="M7466" t="s">
        <v>21374</v>
      </c>
      <c r="N7466">
        <v>0.57361111099999995</v>
      </c>
      <c r="O7466">
        <v>0</v>
      </c>
      <c r="P7466">
        <v>67</v>
      </c>
      <c r="Q7466">
        <v>0</v>
      </c>
      <c r="R7466">
        <v>0</v>
      </c>
      <c r="S7466">
        <v>0</v>
      </c>
      <c r="T7466">
        <v>3</v>
      </c>
      <c r="U7466">
        <v>0</v>
      </c>
      <c r="V7466">
        <v>0</v>
      </c>
      <c r="W7466">
        <v>0</v>
      </c>
      <c r="X7466">
        <v>11.182345321720986</v>
      </c>
      <c r="Y7466">
        <v>0</v>
      </c>
      <c r="Z7466">
        <v>0</v>
      </c>
      <c r="AA7466">
        <v>0</v>
      </c>
      <c r="AB7466">
        <v>1.8028644441075903</v>
      </c>
      <c r="AC7466">
        <v>0</v>
      </c>
      <c r="AD7466">
        <v>0</v>
      </c>
      <c r="AE7466">
        <v>12.985209765828575</v>
      </c>
    </row>
    <row r="7467" spans="1:31" x14ac:dyDescent="0.3">
      <c r="A7467">
        <v>2458231</v>
      </c>
      <c r="B7467">
        <v>1</v>
      </c>
      <c r="C7467" t="s">
        <v>80</v>
      </c>
      <c r="D7467" t="s">
        <v>95</v>
      </c>
      <c r="E7467" t="s">
        <v>284</v>
      </c>
      <c r="F7467" t="s">
        <v>21375</v>
      </c>
      <c r="G7467" t="s">
        <v>149</v>
      </c>
      <c r="H7467" t="s">
        <v>135</v>
      </c>
      <c r="I7467" t="s">
        <v>136</v>
      </c>
      <c r="J7467" t="s">
        <v>137</v>
      </c>
      <c r="K7467" t="s">
        <v>138</v>
      </c>
      <c r="L7467" t="s">
        <v>21376</v>
      </c>
      <c r="M7467" t="s">
        <v>21377</v>
      </c>
      <c r="N7467">
        <v>5.5555555E-2</v>
      </c>
      <c r="O7467">
        <v>50</v>
      </c>
      <c r="P7467">
        <v>2254</v>
      </c>
      <c r="Q7467">
        <v>48</v>
      </c>
      <c r="R7467">
        <v>194</v>
      </c>
      <c r="S7467">
        <v>72</v>
      </c>
      <c r="T7467">
        <v>257</v>
      </c>
      <c r="U7467">
        <v>14</v>
      </c>
      <c r="V7467">
        <v>2</v>
      </c>
      <c r="W7467">
        <v>1.2441143673892034</v>
      </c>
      <c r="X7467">
        <v>42.208102379267146</v>
      </c>
      <c r="Y7467">
        <v>5.0184808904046427</v>
      </c>
      <c r="Z7467">
        <v>2.8944223439201999</v>
      </c>
      <c r="AA7467">
        <v>45.26607800504889</v>
      </c>
      <c r="AB7467">
        <v>24.124867379400282</v>
      </c>
      <c r="AC7467">
        <v>61.835730464827492</v>
      </c>
      <c r="AD7467">
        <v>0.56234746712896799</v>
      </c>
      <c r="AE7467">
        <v>183.15414329738684</v>
      </c>
    </row>
    <row r="7468" spans="1:31" x14ac:dyDescent="0.3">
      <c r="A7468">
        <v>2458234</v>
      </c>
      <c r="B7468">
        <v>1</v>
      </c>
      <c r="C7468" t="s">
        <v>80</v>
      </c>
      <c r="D7468" t="s">
        <v>101</v>
      </c>
      <c r="E7468" t="s">
        <v>182</v>
      </c>
      <c r="F7468" t="s">
        <v>21378</v>
      </c>
      <c r="G7468" t="s">
        <v>143</v>
      </c>
      <c r="H7468" t="s">
        <v>144</v>
      </c>
      <c r="I7468" t="s">
        <v>136</v>
      </c>
      <c r="J7468" t="s">
        <v>137</v>
      </c>
      <c r="K7468" t="s">
        <v>138</v>
      </c>
      <c r="L7468" t="s">
        <v>21379</v>
      </c>
      <c r="M7468" t="s">
        <v>21380</v>
      </c>
      <c r="N7468">
        <v>0.44388888799999998</v>
      </c>
      <c r="O7468">
        <v>0</v>
      </c>
      <c r="P7468">
        <v>30</v>
      </c>
      <c r="Q7468">
        <v>0</v>
      </c>
      <c r="R7468">
        <v>0</v>
      </c>
      <c r="S7468">
        <v>0</v>
      </c>
      <c r="T7468">
        <v>15</v>
      </c>
      <c r="U7468">
        <v>0</v>
      </c>
      <c r="V7468">
        <v>0</v>
      </c>
      <c r="W7468">
        <v>0</v>
      </c>
      <c r="X7468">
        <v>2.1008142358718493</v>
      </c>
      <c r="Y7468">
        <v>0</v>
      </c>
      <c r="Z7468">
        <v>0</v>
      </c>
      <c r="AA7468">
        <v>0</v>
      </c>
      <c r="AB7468">
        <v>10.799266079062697</v>
      </c>
      <c r="AC7468">
        <v>0</v>
      </c>
      <c r="AD7468">
        <v>0</v>
      </c>
      <c r="AE7468">
        <v>12.900080314934547</v>
      </c>
    </row>
    <row r="7469" spans="1:31" x14ac:dyDescent="0.3">
      <c r="A7469">
        <v>2458236</v>
      </c>
      <c r="B7469">
        <v>1</v>
      </c>
      <c r="C7469" t="s">
        <v>80</v>
      </c>
      <c r="D7469" t="s">
        <v>97</v>
      </c>
      <c r="E7469" t="s">
        <v>159</v>
      </c>
      <c r="F7469" t="s">
        <v>21381</v>
      </c>
      <c r="G7469" t="s">
        <v>161</v>
      </c>
      <c r="H7469" t="s">
        <v>144</v>
      </c>
      <c r="I7469" t="s">
        <v>136</v>
      </c>
      <c r="J7469" t="s">
        <v>137</v>
      </c>
      <c r="K7469" t="s">
        <v>162</v>
      </c>
      <c r="L7469" t="s">
        <v>21382</v>
      </c>
      <c r="M7469" t="s">
        <v>21383</v>
      </c>
      <c r="N7469">
        <v>3.704722222</v>
      </c>
      <c r="O7469">
        <v>0</v>
      </c>
      <c r="P7469">
        <v>283</v>
      </c>
      <c r="Q7469">
        <v>0</v>
      </c>
      <c r="R7469">
        <v>2</v>
      </c>
      <c r="S7469">
        <v>0</v>
      </c>
      <c r="T7469">
        <v>38</v>
      </c>
      <c r="U7469">
        <v>0</v>
      </c>
      <c r="V7469">
        <v>0</v>
      </c>
      <c r="W7469">
        <v>0</v>
      </c>
      <c r="X7469">
        <v>551.53566842065391</v>
      </c>
      <c r="Y7469">
        <v>0</v>
      </c>
      <c r="Z7469">
        <v>3.125881875704771E-2</v>
      </c>
      <c r="AA7469">
        <v>0</v>
      </c>
      <c r="AB7469">
        <v>164.28723013587776</v>
      </c>
      <c r="AC7469">
        <v>0</v>
      </c>
      <c r="AD7469">
        <v>0</v>
      </c>
      <c r="AE7469">
        <v>715.85415737528865</v>
      </c>
    </row>
    <row r="7470" spans="1:31" x14ac:dyDescent="0.3">
      <c r="A7470">
        <v>2458240</v>
      </c>
      <c r="B7470">
        <v>1</v>
      </c>
      <c r="C7470" t="s">
        <v>80</v>
      </c>
      <c r="D7470" t="s">
        <v>99</v>
      </c>
      <c r="E7470" t="s">
        <v>173</v>
      </c>
      <c r="F7470" t="s">
        <v>21384</v>
      </c>
      <c r="G7470" t="s">
        <v>175</v>
      </c>
      <c r="H7470" t="s">
        <v>144</v>
      </c>
      <c r="I7470" t="s">
        <v>136</v>
      </c>
      <c r="J7470" t="s">
        <v>137</v>
      </c>
      <c r="K7470" t="s">
        <v>138</v>
      </c>
      <c r="L7470" t="s">
        <v>21385</v>
      </c>
      <c r="M7470" t="s">
        <v>21386</v>
      </c>
      <c r="N7470">
        <v>3.170555555</v>
      </c>
      <c r="O7470">
        <v>0</v>
      </c>
      <c r="P7470">
        <v>1</v>
      </c>
      <c r="Q7470">
        <v>0</v>
      </c>
      <c r="R7470">
        <v>0</v>
      </c>
      <c r="S7470">
        <v>0</v>
      </c>
      <c r="T7470">
        <v>0</v>
      </c>
      <c r="U7470">
        <v>0</v>
      </c>
      <c r="V7470">
        <v>0</v>
      </c>
      <c r="W7470">
        <v>0</v>
      </c>
      <c r="X7470">
        <v>0</v>
      </c>
      <c r="Y7470">
        <v>0</v>
      </c>
      <c r="Z7470">
        <v>0</v>
      </c>
      <c r="AA7470">
        <v>0</v>
      </c>
      <c r="AB7470">
        <v>0</v>
      </c>
      <c r="AC7470">
        <v>0</v>
      </c>
      <c r="AD7470">
        <v>0</v>
      </c>
      <c r="AE7470">
        <v>0</v>
      </c>
    </row>
    <row r="7471" spans="1:31" x14ac:dyDescent="0.3">
      <c r="A7471">
        <v>2458259</v>
      </c>
      <c r="B7471">
        <v>1</v>
      </c>
      <c r="C7471" t="s">
        <v>81</v>
      </c>
      <c r="D7471" t="s">
        <v>113</v>
      </c>
      <c r="E7471" t="s">
        <v>132</v>
      </c>
      <c r="F7471" t="s">
        <v>21387</v>
      </c>
      <c r="G7471" t="s">
        <v>353</v>
      </c>
      <c r="H7471" t="s">
        <v>135</v>
      </c>
      <c r="I7471" t="s">
        <v>136</v>
      </c>
      <c r="J7471" t="s">
        <v>137</v>
      </c>
      <c r="K7471" t="s">
        <v>138</v>
      </c>
      <c r="L7471" t="s">
        <v>21388</v>
      </c>
      <c r="M7471" t="s">
        <v>21389</v>
      </c>
      <c r="N7471">
        <v>1.4513888880000001</v>
      </c>
      <c r="O7471">
        <v>2</v>
      </c>
      <c r="P7471">
        <v>767</v>
      </c>
      <c r="Q7471">
        <v>32</v>
      </c>
      <c r="R7471">
        <v>286</v>
      </c>
      <c r="S7471">
        <v>8</v>
      </c>
      <c r="T7471">
        <v>32</v>
      </c>
      <c r="U7471">
        <v>0</v>
      </c>
      <c r="V7471">
        <v>0</v>
      </c>
      <c r="W7471">
        <v>0.24565935030168745</v>
      </c>
      <c r="X7471">
        <v>182.8908786506565</v>
      </c>
      <c r="Y7471">
        <v>24.219933775574901</v>
      </c>
      <c r="Z7471">
        <v>68.140296301159836</v>
      </c>
      <c r="AA7471">
        <v>33.972479282297854</v>
      </c>
      <c r="AB7471">
        <v>74.031870658687495</v>
      </c>
      <c r="AC7471">
        <v>0</v>
      </c>
      <c r="AD7471">
        <v>0</v>
      </c>
      <c r="AE7471">
        <v>383.50111801867831</v>
      </c>
    </row>
    <row r="7472" spans="1:31" x14ac:dyDescent="0.3">
      <c r="A7472">
        <v>2458260</v>
      </c>
      <c r="B7472">
        <v>1</v>
      </c>
      <c r="C7472" t="s">
        <v>80</v>
      </c>
      <c r="D7472" t="s">
        <v>110</v>
      </c>
      <c r="E7472" t="s">
        <v>159</v>
      </c>
      <c r="F7472" t="s">
        <v>21390</v>
      </c>
      <c r="G7472" t="s">
        <v>226</v>
      </c>
      <c r="H7472" t="s">
        <v>144</v>
      </c>
      <c r="I7472" t="s">
        <v>136</v>
      </c>
      <c r="J7472" t="s">
        <v>137</v>
      </c>
      <c r="K7472" t="s">
        <v>162</v>
      </c>
      <c r="L7472" t="s">
        <v>21391</v>
      </c>
      <c r="M7472" t="s">
        <v>21392</v>
      </c>
      <c r="N7472">
        <v>4.7852777770000001</v>
      </c>
      <c r="O7472">
        <v>0</v>
      </c>
      <c r="P7472">
        <v>286</v>
      </c>
      <c r="Q7472">
        <v>0</v>
      </c>
      <c r="R7472">
        <v>0</v>
      </c>
      <c r="S7472">
        <v>0</v>
      </c>
      <c r="T7472">
        <v>169</v>
      </c>
      <c r="U7472">
        <v>0</v>
      </c>
      <c r="V7472">
        <v>0</v>
      </c>
      <c r="W7472">
        <v>0</v>
      </c>
      <c r="X7472">
        <v>646.2419954968002</v>
      </c>
      <c r="Y7472">
        <v>0</v>
      </c>
      <c r="Z7472">
        <v>0</v>
      </c>
      <c r="AA7472">
        <v>0</v>
      </c>
      <c r="AB7472">
        <v>992.88485793891664</v>
      </c>
      <c r="AC7472">
        <v>0</v>
      </c>
      <c r="AD7472">
        <v>0</v>
      </c>
      <c r="AE7472">
        <v>1639.1268534357168</v>
      </c>
    </row>
    <row r="7473" spans="1:31" x14ac:dyDescent="0.3">
      <c r="A7473">
        <v>2458262</v>
      </c>
      <c r="B7473">
        <v>1</v>
      </c>
      <c r="C7473" t="s">
        <v>80</v>
      </c>
      <c r="D7473" t="s">
        <v>100</v>
      </c>
      <c r="E7473" t="s">
        <v>169</v>
      </c>
      <c r="F7473" t="s">
        <v>3598</v>
      </c>
      <c r="G7473" t="s">
        <v>161</v>
      </c>
      <c r="H7473" t="s">
        <v>135</v>
      </c>
      <c r="I7473" t="s">
        <v>136</v>
      </c>
      <c r="J7473" t="s">
        <v>137</v>
      </c>
      <c r="K7473" t="s">
        <v>162</v>
      </c>
      <c r="L7473" t="s">
        <v>21158</v>
      </c>
      <c r="M7473" t="s">
        <v>21393</v>
      </c>
      <c r="N7473">
        <v>8.7258333330000006</v>
      </c>
      <c r="O7473">
        <v>1</v>
      </c>
      <c r="P7473">
        <v>1391</v>
      </c>
      <c r="Q7473">
        <v>18</v>
      </c>
      <c r="R7473">
        <v>421</v>
      </c>
      <c r="S7473">
        <v>14</v>
      </c>
      <c r="T7473">
        <v>306</v>
      </c>
      <c r="U7473">
        <v>0</v>
      </c>
      <c r="V7473">
        <v>1</v>
      </c>
      <c r="W7473">
        <v>13.750629041998367</v>
      </c>
      <c r="X7473">
        <v>4119.8932707966278</v>
      </c>
      <c r="Y7473">
        <v>446.91608216271442</v>
      </c>
      <c r="Z7473">
        <v>1642.46588862012</v>
      </c>
      <c r="AA7473">
        <v>853.4524293177335</v>
      </c>
      <c r="AB7473">
        <v>2275.2786144398788</v>
      </c>
      <c r="AC7473">
        <v>0</v>
      </c>
      <c r="AD7473">
        <v>31.332289026980305</v>
      </c>
      <c r="AE7473">
        <v>9383.0892034060544</v>
      </c>
    </row>
    <row r="7474" spans="1:31" x14ac:dyDescent="0.3">
      <c r="A7474">
        <v>2458263</v>
      </c>
      <c r="B7474">
        <v>1</v>
      </c>
      <c r="C7474" t="s">
        <v>80</v>
      </c>
      <c r="D7474" t="s">
        <v>95</v>
      </c>
      <c r="E7474" t="s">
        <v>169</v>
      </c>
      <c r="F7474" t="s">
        <v>12444</v>
      </c>
      <c r="G7474" t="s">
        <v>149</v>
      </c>
      <c r="H7474" t="s">
        <v>135</v>
      </c>
      <c r="I7474" t="s">
        <v>136</v>
      </c>
      <c r="J7474" t="s">
        <v>137</v>
      </c>
      <c r="K7474" t="s">
        <v>138</v>
      </c>
      <c r="L7474" t="s">
        <v>21394</v>
      </c>
      <c r="M7474" t="s">
        <v>21395</v>
      </c>
      <c r="N7474">
        <v>8.0833332999999993E-2</v>
      </c>
      <c r="O7474">
        <v>0</v>
      </c>
      <c r="P7474">
        <v>2073</v>
      </c>
      <c r="Q7474">
        <v>0</v>
      </c>
      <c r="R7474">
        <v>2</v>
      </c>
      <c r="S7474">
        <v>1</v>
      </c>
      <c r="T7474">
        <v>163</v>
      </c>
      <c r="U7474">
        <v>0</v>
      </c>
      <c r="V7474">
        <v>2</v>
      </c>
      <c r="W7474">
        <v>0</v>
      </c>
      <c r="X7474">
        <v>57.203411875806808</v>
      </c>
      <c r="Y7474">
        <v>0</v>
      </c>
      <c r="Z7474">
        <v>5.1278690494952796E-3</v>
      </c>
      <c r="AA7474">
        <v>7.9076781053464926E-2</v>
      </c>
      <c r="AB7474">
        <v>18.837944179870203</v>
      </c>
      <c r="AC7474">
        <v>0</v>
      </c>
      <c r="AD7474">
        <v>0.87217351803022181</v>
      </c>
      <c r="AE7474">
        <v>76.997734223810198</v>
      </c>
    </row>
    <row r="7475" spans="1:31" x14ac:dyDescent="0.3">
      <c r="A7475">
        <v>2458275</v>
      </c>
      <c r="B7475">
        <v>1</v>
      </c>
      <c r="C7475" t="s">
        <v>81</v>
      </c>
      <c r="D7475" t="s">
        <v>127</v>
      </c>
      <c r="E7475" t="s">
        <v>173</v>
      </c>
      <c r="F7475" t="s">
        <v>21396</v>
      </c>
      <c r="G7475" t="s">
        <v>175</v>
      </c>
      <c r="H7475" t="s">
        <v>144</v>
      </c>
      <c r="I7475" t="s">
        <v>136</v>
      </c>
      <c r="J7475" t="s">
        <v>137</v>
      </c>
      <c r="K7475" t="s">
        <v>138</v>
      </c>
      <c r="L7475" t="s">
        <v>21397</v>
      </c>
      <c r="M7475" t="s">
        <v>21398</v>
      </c>
      <c r="N7475">
        <v>1.833611111</v>
      </c>
      <c r="O7475">
        <v>0</v>
      </c>
      <c r="P7475">
        <v>1</v>
      </c>
      <c r="Q7475">
        <v>0</v>
      </c>
      <c r="R7475">
        <v>0</v>
      </c>
      <c r="S7475">
        <v>0</v>
      </c>
      <c r="T7475">
        <v>0</v>
      </c>
      <c r="U7475">
        <v>0</v>
      </c>
      <c r="V7475">
        <v>0</v>
      </c>
      <c r="W7475">
        <v>0</v>
      </c>
      <c r="X7475">
        <v>0.12049779801995245</v>
      </c>
      <c r="Y7475">
        <v>0</v>
      </c>
      <c r="Z7475">
        <v>0</v>
      </c>
      <c r="AA7475">
        <v>0</v>
      </c>
      <c r="AB7475">
        <v>0</v>
      </c>
      <c r="AC7475">
        <v>0</v>
      </c>
      <c r="AD7475">
        <v>0</v>
      </c>
      <c r="AE7475">
        <v>0.12049779801995245</v>
      </c>
    </row>
    <row r="7476" spans="1:31" x14ac:dyDescent="0.3">
      <c r="A7476">
        <v>2458276</v>
      </c>
      <c r="B7476">
        <v>1</v>
      </c>
      <c r="C7476" t="s">
        <v>80</v>
      </c>
      <c r="D7476" t="s">
        <v>101</v>
      </c>
      <c r="E7476" t="s">
        <v>132</v>
      </c>
      <c r="F7476" t="s">
        <v>21399</v>
      </c>
      <c r="G7476" t="s">
        <v>149</v>
      </c>
      <c r="H7476" t="s">
        <v>135</v>
      </c>
      <c r="I7476" t="s">
        <v>136</v>
      </c>
      <c r="J7476" t="s">
        <v>137</v>
      </c>
      <c r="K7476" t="s">
        <v>138</v>
      </c>
      <c r="L7476" t="s">
        <v>21400</v>
      </c>
      <c r="M7476" t="s">
        <v>21401</v>
      </c>
      <c r="N7476">
        <v>1.2036111110000001</v>
      </c>
      <c r="O7476">
        <v>5</v>
      </c>
      <c r="P7476">
        <v>2698</v>
      </c>
      <c r="Q7476">
        <v>4</v>
      </c>
      <c r="R7476">
        <v>21</v>
      </c>
      <c r="S7476">
        <v>8</v>
      </c>
      <c r="T7476">
        <v>288</v>
      </c>
      <c r="U7476">
        <v>1</v>
      </c>
      <c r="V7476">
        <v>0</v>
      </c>
      <c r="W7476">
        <v>3.2368257165072145</v>
      </c>
      <c r="X7476">
        <v>1455.2515418584737</v>
      </c>
      <c r="Y7476">
        <v>6.9245657720112623</v>
      </c>
      <c r="Z7476">
        <v>7.1740731465789658</v>
      </c>
      <c r="AA7476">
        <v>41.038481902360019</v>
      </c>
      <c r="AB7476">
        <v>491.72966372022</v>
      </c>
      <c r="AC7476">
        <v>2.8008378217727659</v>
      </c>
      <c r="AD7476">
        <v>0</v>
      </c>
      <c r="AE7476">
        <v>2008.155989937924</v>
      </c>
    </row>
    <row r="7477" spans="1:31" x14ac:dyDescent="0.3">
      <c r="A7477">
        <v>2458278</v>
      </c>
      <c r="B7477">
        <v>1</v>
      </c>
      <c r="C7477" t="s">
        <v>80</v>
      </c>
      <c r="D7477" t="s">
        <v>83</v>
      </c>
      <c r="E7477" t="s">
        <v>182</v>
      </c>
      <c r="F7477" t="s">
        <v>21112</v>
      </c>
      <c r="G7477" t="s">
        <v>410</v>
      </c>
      <c r="H7477" t="s">
        <v>144</v>
      </c>
      <c r="I7477" t="s">
        <v>136</v>
      </c>
      <c r="J7477" t="s">
        <v>137</v>
      </c>
      <c r="K7477" t="s">
        <v>138</v>
      </c>
      <c r="L7477" t="s">
        <v>21402</v>
      </c>
      <c r="M7477" t="s">
        <v>21403</v>
      </c>
      <c r="N7477">
        <v>2.4127777770000001</v>
      </c>
      <c r="O7477">
        <v>0</v>
      </c>
      <c r="P7477">
        <v>56</v>
      </c>
      <c r="Q7477">
        <v>0</v>
      </c>
      <c r="R7477">
        <v>0</v>
      </c>
      <c r="S7477">
        <v>0</v>
      </c>
      <c r="T7477">
        <v>10</v>
      </c>
      <c r="U7477">
        <v>0</v>
      </c>
      <c r="V7477">
        <v>0</v>
      </c>
      <c r="W7477">
        <v>0</v>
      </c>
      <c r="X7477">
        <v>41.131617244111531</v>
      </c>
      <c r="Y7477">
        <v>0</v>
      </c>
      <c r="Z7477">
        <v>0</v>
      </c>
      <c r="AA7477">
        <v>0</v>
      </c>
      <c r="AB7477">
        <v>232.242368067575</v>
      </c>
      <c r="AC7477">
        <v>0</v>
      </c>
      <c r="AD7477">
        <v>0</v>
      </c>
      <c r="AE7477">
        <v>273.37398531168651</v>
      </c>
    </row>
    <row r="7478" spans="1:31" x14ac:dyDescent="0.3">
      <c r="A7478">
        <v>2458280</v>
      </c>
      <c r="B7478">
        <v>1</v>
      </c>
      <c r="C7478" t="s">
        <v>80</v>
      </c>
      <c r="D7478" t="s">
        <v>84</v>
      </c>
      <c r="E7478" t="s">
        <v>159</v>
      </c>
      <c r="F7478" t="s">
        <v>3240</v>
      </c>
      <c r="G7478" t="s">
        <v>161</v>
      </c>
      <c r="H7478" t="s">
        <v>144</v>
      </c>
      <c r="I7478" t="s">
        <v>136</v>
      </c>
      <c r="J7478" t="s">
        <v>137</v>
      </c>
      <c r="K7478" t="s">
        <v>162</v>
      </c>
      <c r="L7478" t="s">
        <v>21404</v>
      </c>
      <c r="M7478" t="s">
        <v>21405</v>
      </c>
      <c r="N7478">
        <v>3.4175</v>
      </c>
      <c r="O7478">
        <v>0</v>
      </c>
      <c r="P7478">
        <v>713</v>
      </c>
      <c r="Q7478">
        <v>0</v>
      </c>
      <c r="R7478">
        <v>0</v>
      </c>
      <c r="S7478">
        <v>0</v>
      </c>
      <c r="T7478">
        <v>22</v>
      </c>
      <c r="U7478">
        <v>0</v>
      </c>
      <c r="V7478">
        <v>1</v>
      </c>
      <c r="W7478">
        <v>0</v>
      </c>
      <c r="X7478">
        <v>648.39658121956074</v>
      </c>
      <c r="Y7478">
        <v>0</v>
      </c>
      <c r="Z7478">
        <v>0</v>
      </c>
      <c r="AA7478">
        <v>0</v>
      </c>
      <c r="AB7478">
        <v>104.14826206600901</v>
      </c>
      <c r="AC7478">
        <v>0</v>
      </c>
      <c r="AD7478">
        <v>39.883423129890382</v>
      </c>
      <c r="AE7478">
        <v>792.42826641546014</v>
      </c>
    </row>
    <row r="7479" spans="1:31" x14ac:dyDescent="0.3">
      <c r="A7479">
        <v>2458296</v>
      </c>
      <c r="B7479">
        <v>1</v>
      </c>
      <c r="C7479" t="s">
        <v>81</v>
      </c>
      <c r="D7479" t="s">
        <v>115</v>
      </c>
      <c r="E7479" t="s">
        <v>147</v>
      </c>
      <c r="F7479" t="s">
        <v>21406</v>
      </c>
      <c r="G7479" t="s">
        <v>353</v>
      </c>
      <c r="H7479" t="s">
        <v>135</v>
      </c>
      <c r="I7479" t="s">
        <v>136</v>
      </c>
      <c r="J7479" t="s">
        <v>137</v>
      </c>
      <c r="K7479" t="s">
        <v>138</v>
      </c>
      <c r="L7479" t="s">
        <v>21407</v>
      </c>
      <c r="M7479" t="s">
        <v>21408</v>
      </c>
      <c r="N7479">
        <v>2.1127777769999998</v>
      </c>
      <c r="O7479">
        <v>0</v>
      </c>
      <c r="P7479">
        <v>150</v>
      </c>
      <c r="Q7479">
        <v>0</v>
      </c>
      <c r="R7479">
        <v>15</v>
      </c>
      <c r="S7479">
        <v>3</v>
      </c>
      <c r="T7479">
        <v>1</v>
      </c>
      <c r="U7479">
        <v>1</v>
      </c>
      <c r="V7479">
        <v>0</v>
      </c>
      <c r="W7479">
        <v>0</v>
      </c>
      <c r="X7479">
        <v>25.381956761746903</v>
      </c>
      <c r="Y7479">
        <v>0</v>
      </c>
      <c r="Z7479">
        <v>3.3503475275702304</v>
      </c>
      <c r="AA7479">
        <v>16.609013620472538</v>
      </c>
      <c r="AB7479">
        <v>0</v>
      </c>
      <c r="AC7479">
        <v>52.735225352408079</v>
      </c>
      <c r="AD7479">
        <v>0</v>
      </c>
      <c r="AE7479">
        <v>98.07654326219776</v>
      </c>
    </row>
    <row r="7480" spans="1:31" x14ac:dyDescent="0.3">
      <c r="A7480">
        <v>2458301</v>
      </c>
      <c r="B7480">
        <v>1</v>
      </c>
      <c r="C7480" t="s">
        <v>80</v>
      </c>
      <c r="D7480" t="s">
        <v>103</v>
      </c>
      <c r="E7480" t="s">
        <v>147</v>
      </c>
      <c r="F7480" t="s">
        <v>21409</v>
      </c>
      <c r="G7480" t="s">
        <v>226</v>
      </c>
      <c r="H7480" t="s">
        <v>135</v>
      </c>
      <c r="I7480" t="s">
        <v>136</v>
      </c>
      <c r="J7480" t="s">
        <v>137</v>
      </c>
      <c r="K7480" t="s">
        <v>162</v>
      </c>
      <c r="L7480" t="s">
        <v>21410</v>
      </c>
      <c r="M7480" t="s">
        <v>21411</v>
      </c>
      <c r="N7480">
        <v>0.59888888799999995</v>
      </c>
      <c r="O7480">
        <v>0</v>
      </c>
      <c r="P7480">
        <v>0</v>
      </c>
      <c r="Q7480">
        <v>0</v>
      </c>
      <c r="R7480">
        <v>0</v>
      </c>
      <c r="S7480">
        <v>0</v>
      </c>
      <c r="T7480">
        <v>7</v>
      </c>
      <c r="U7480">
        <v>0</v>
      </c>
      <c r="V7480">
        <v>0</v>
      </c>
      <c r="W7480">
        <v>0</v>
      </c>
      <c r="X7480">
        <v>0</v>
      </c>
      <c r="Y7480">
        <v>0</v>
      </c>
      <c r="Z7480">
        <v>0</v>
      </c>
      <c r="AA7480">
        <v>0</v>
      </c>
      <c r="AB7480">
        <v>9.8883592858164135</v>
      </c>
      <c r="AC7480">
        <v>0</v>
      </c>
      <c r="AD7480">
        <v>0</v>
      </c>
      <c r="AE7480">
        <v>9.8883592858164135</v>
      </c>
    </row>
    <row r="7481" spans="1:31" x14ac:dyDescent="0.3">
      <c r="A7481">
        <v>2458307</v>
      </c>
      <c r="B7481">
        <v>1</v>
      </c>
      <c r="C7481" t="s">
        <v>80</v>
      </c>
      <c r="D7481" t="s">
        <v>84</v>
      </c>
      <c r="E7481" t="s">
        <v>159</v>
      </c>
      <c r="F7481" t="s">
        <v>21412</v>
      </c>
      <c r="G7481" t="s">
        <v>161</v>
      </c>
      <c r="H7481" t="s">
        <v>144</v>
      </c>
      <c r="I7481" t="s">
        <v>136</v>
      </c>
      <c r="J7481" t="s">
        <v>137</v>
      </c>
      <c r="K7481" t="s">
        <v>162</v>
      </c>
      <c r="L7481" t="s">
        <v>21413</v>
      </c>
      <c r="M7481" t="s">
        <v>21414</v>
      </c>
      <c r="N7481">
        <v>3.483055555</v>
      </c>
      <c r="O7481">
        <v>0</v>
      </c>
      <c r="P7481">
        <v>1166</v>
      </c>
      <c r="Q7481">
        <v>0</v>
      </c>
      <c r="R7481">
        <v>0</v>
      </c>
      <c r="S7481">
        <v>0</v>
      </c>
      <c r="T7481">
        <v>38</v>
      </c>
      <c r="U7481">
        <v>0</v>
      </c>
      <c r="V7481">
        <v>0</v>
      </c>
      <c r="W7481">
        <v>0</v>
      </c>
      <c r="X7481">
        <v>1027.9430093672831</v>
      </c>
      <c r="Y7481">
        <v>0</v>
      </c>
      <c r="Z7481">
        <v>0</v>
      </c>
      <c r="AA7481">
        <v>0</v>
      </c>
      <c r="AB7481">
        <v>115.83914973722092</v>
      </c>
      <c r="AC7481">
        <v>0</v>
      </c>
      <c r="AD7481">
        <v>0</v>
      </c>
      <c r="AE7481">
        <v>1143.782159104504</v>
      </c>
    </row>
    <row r="7482" spans="1:31" x14ac:dyDescent="0.3">
      <c r="A7482">
        <v>2458311</v>
      </c>
      <c r="B7482">
        <v>1</v>
      </c>
      <c r="C7482" t="s">
        <v>81</v>
      </c>
      <c r="D7482" t="s">
        <v>127</v>
      </c>
      <c r="E7482" t="s">
        <v>173</v>
      </c>
      <c r="F7482" t="s">
        <v>21415</v>
      </c>
      <c r="G7482" t="s">
        <v>461</v>
      </c>
      <c r="H7482" t="s">
        <v>144</v>
      </c>
      <c r="I7482" t="s">
        <v>136</v>
      </c>
      <c r="J7482" t="s">
        <v>137</v>
      </c>
      <c r="K7482" t="s">
        <v>138</v>
      </c>
      <c r="L7482" t="s">
        <v>21416</v>
      </c>
      <c r="M7482" t="s">
        <v>21417</v>
      </c>
      <c r="N7482">
        <v>1.436111111</v>
      </c>
      <c r="O7482">
        <v>0</v>
      </c>
      <c r="P7482">
        <v>8</v>
      </c>
      <c r="Q7482">
        <v>0</v>
      </c>
      <c r="R7482">
        <v>0</v>
      </c>
      <c r="S7482">
        <v>0</v>
      </c>
      <c r="T7482">
        <v>0</v>
      </c>
      <c r="U7482">
        <v>0</v>
      </c>
      <c r="V7482">
        <v>0</v>
      </c>
      <c r="W7482">
        <v>0</v>
      </c>
      <c r="X7482">
        <v>2.575574133973507</v>
      </c>
      <c r="Y7482">
        <v>0</v>
      </c>
      <c r="Z7482">
        <v>0</v>
      </c>
      <c r="AA7482">
        <v>0</v>
      </c>
      <c r="AB7482">
        <v>0</v>
      </c>
      <c r="AC7482">
        <v>0</v>
      </c>
      <c r="AD7482">
        <v>0</v>
      </c>
      <c r="AE7482">
        <v>2.575574133973507</v>
      </c>
    </row>
    <row r="7483" spans="1:31" x14ac:dyDescent="0.3">
      <c r="A7483">
        <v>2458318</v>
      </c>
      <c r="B7483">
        <v>1</v>
      </c>
      <c r="C7483" t="s">
        <v>81</v>
      </c>
      <c r="D7483" t="s">
        <v>128</v>
      </c>
      <c r="E7483" t="s">
        <v>173</v>
      </c>
      <c r="F7483" t="s">
        <v>21418</v>
      </c>
      <c r="G7483" t="s">
        <v>179</v>
      </c>
      <c r="H7483" t="s">
        <v>144</v>
      </c>
      <c r="I7483" t="s">
        <v>136</v>
      </c>
      <c r="J7483" t="s">
        <v>137</v>
      </c>
      <c r="K7483" t="s">
        <v>138</v>
      </c>
      <c r="L7483" t="s">
        <v>21419</v>
      </c>
      <c r="M7483" t="s">
        <v>21420</v>
      </c>
      <c r="N7483">
        <v>3.3191666660000001</v>
      </c>
      <c r="O7483">
        <v>0</v>
      </c>
      <c r="P7483">
        <v>0</v>
      </c>
      <c r="Q7483">
        <v>0</v>
      </c>
      <c r="R7483">
        <v>0</v>
      </c>
      <c r="S7483">
        <v>0</v>
      </c>
      <c r="T7483">
        <v>23</v>
      </c>
      <c r="U7483">
        <v>0</v>
      </c>
      <c r="V7483">
        <v>0</v>
      </c>
      <c r="W7483">
        <v>0</v>
      </c>
      <c r="X7483">
        <v>0</v>
      </c>
      <c r="Y7483">
        <v>0</v>
      </c>
      <c r="Z7483">
        <v>0</v>
      </c>
      <c r="AA7483">
        <v>0</v>
      </c>
      <c r="AB7483">
        <v>109.19042337778313</v>
      </c>
      <c r="AC7483">
        <v>0</v>
      </c>
      <c r="AD7483">
        <v>0</v>
      </c>
      <c r="AE7483">
        <v>109.19042337778313</v>
      </c>
    </row>
    <row r="7484" spans="1:31" x14ac:dyDescent="0.3">
      <c r="A7484">
        <v>2458319</v>
      </c>
      <c r="B7484">
        <v>1</v>
      </c>
      <c r="C7484" t="s">
        <v>81</v>
      </c>
      <c r="D7484" t="s">
        <v>117</v>
      </c>
      <c r="E7484" t="s">
        <v>147</v>
      </c>
      <c r="F7484" t="s">
        <v>21421</v>
      </c>
      <c r="G7484" t="s">
        <v>149</v>
      </c>
      <c r="H7484" t="s">
        <v>135</v>
      </c>
      <c r="I7484" t="s">
        <v>136</v>
      </c>
      <c r="J7484" t="s">
        <v>137</v>
      </c>
      <c r="K7484" t="s">
        <v>138</v>
      </c>
      <c r="L7484" t="s">
        <v>21422</v>
      </c>
      <c r="M7484" t="s">
        <v>21423</v>
      </c>
      <c r="N7484">
        <v>0.77</v>
      </c>
      <c r="O7484">
        <v>0</v>
      </c>
      <c r="P7484">
        <v>110</v>
      </c>
      <c r="Q7484">
        <v>2</v>
      </c>
      <c r="R7484">
        <v>19</v>
      </c>
      <c r="S7484">
        <v>1</v>
      </c>
      <c r="T7484">
        <v>13</v>
      </c>
      <c r="U7484">
        <v>0</v>
      </c>
      <c r="V7484">
        <v>0</v>
      </c>
      <c r="W7484">
        <v>0</v>
      </c>
      <c r="X7484">
        <v>16.989493531912053</v>
      </c>
      <c r="Y7484">
        <v>11.549777681571671</v>
      </c>
      <c r="Z7484">
        <v>4.4719437894823608</v>
      </c>
      <c r="AA7484">
        <v>12.841969583848616</v>
      </c>
      <c r="AB7484">
        <v>6.3278561936654558</v>
      </c>
      <c r="AC7484">
        <v>0</v>
      </c>
      <c r="AD7484">
        <v>0</v>
      </c>
      <c r="AE7484">
        <v>52.181040780480153</v>
      </c>
    </row>
    <row r="7485" spans="1:31" x14ac:dyDescent="0.3">
      <c r="A7485">
        <v>2458322</v>
      </c>
      <c r="B7485">
        <v>1</v>
      </c>
      <c r="C7485" t="s">
        <v>80</v>
      </c>
      <c r="D7485" t="s">
        <v>84</v>
      </c>
      <c r="E7485" t="s">
        <v>159</v>
      </c>
      <c r="F7485" t="s">
        <v>21424</v>
      </c>
      <c r="G7485" t="s">
        <v>161</v>
      </c>
      <c r="H7485" t="s">
        <v>144</v>
      </c>
      <c r="I7485" t="s">
        <v>136</v>
      </c>
      <c r="J7485" t="s">
        <v>137</v>
      </c>
      <c r="K7485" t="s">
        <v>162</v>
      </c>
      <c r="L7485" t="s">
        <v>21425</v>
      </c>
      <c r="M7485" t="s">
        <v>21426</v>
      </c>
      <c r="N7485">
        <v>3.3133333330000001</v>
      </c>
      <c r="O7485">
        <v>0</v>
      </c>
      <c r="P7485">
        <v>639</v>
      </c>
      <c r="Q7485">
        <v>0</v>
      </c>
      <c r="R7485">
        <v>0</v>
      </c>
      <c r="S7485">
        <v>0</v>
      </c>
      <c r="T7485">
        <v>127</v>
      </c>
      <c r="U7485">
        <v>0</v>
      </c>
      <c r="V7485">
        <v>0</v>
      </c>
      <c r="W7485">
        <v>0</v>
      </c>
      <c r="X7485">
        <v>562.60506515959753</v>
      </c>
      <c r="Y7485">
        <v>0</v>
      </c>
      <c r="Z7485">
        <v>0</v>
      </c>
      <c r="AA7485">
        <v>0</v>
      </c>
      <c r="AB7485">
        <v>1035.3621594479716</v>
      </c>
      <c r="AC7485">
        <v>0</v>
      </c>
      <c r="AD7485">
        <v>0</v>
      </c>
      <c r="AE7485">
        <v>1597.9672246075693</v>
      </c>
    </row>
    <row r="7486" spans="1:31" x14ac:dyDescent="0.3">
      <c r="A7486">
        <v>2458323</v>
      </c>
      <c r="B7486">
        <v>1</v>
      </c>
      <c r="C7486" t="s">
        <v>80</v>
      </c>
      <c r="D7486" t="s">
        <v>97</v>
      </c>
      <c r="E7486" t="s">
        <v>173</v>
      </c>
      <c r="F7486" t="s">
        <v>21427</v>
      </c>
      <c r="G7486" t="s">
        <v>461</v>
      </c>
      <c r="H7486" t="s">
        <v>144</v>
      </c>
      <c r="I7486" t="s">
        <v>136</v>
      </c>
      <c r="J7486" t="s">
        <v>137</v>
      </c>
      <c r="K7486" t="s">
        <v>138</v>
      </c>
      <c r="L7486" t="s">
        <v>21428</v>
      </c>
      <c r="M7486" t="s">
        <v>21429</v>
      </c>
      <c r="N7486">
        <v>2.605</v>
      </c>
      <c r="O7486">
        <v>0</v>
      </c>
      <c r="P7486">
        <v>1</v>
      </c>
      <c r="Q7486">
        <v>0</v>
      </c>
      <c r="R7486">
        <v>0</v>
      </c>
      <c r="S7486">
        <v>0</v>
      </c>
      <c r="T7486">
        <v>0</v>
      </c>
      <c r="U7486">
        <v>0</v>
      </c>
      <c r="V7486">
        <v>0</v>
      </c>
      <c r="W7486">
        <v>0</v>
      </c>
      <c r="X7486">
        <v>0.74816575494502502</v>
      </c>
      <c r="Y7486">
        <v>0</v>
      </c>
      <c r="Z7486">
        <v>0</v>
      </c>
      <c r="AA7486">
        <v>0</v>
      </c>
      <c r="AB7486">
        <v>0</v>
      </c>
      <c r="AC7486">
        <v>0</v>
      </c>
      <c r="AD7486">
        <v>0</v>
      </c>
      <c r="AE7486">
        <v>0.74816575494502502</v>
      </c>
    </row>
    <row r="7487" spans="1:31" x14ac:dyDescent="0.3">
      <c r="A7487">
        <v>2458332</v>
      </c>
      <c r="B7487">
        <v>1</v>
      </c>
      <c r="C7487" t="s">
        <v>80</v>
      </c>
      <c r="D7487" t="s">
        <v>101</v>
      </c>
      <c r="E7487" t="s">
        <v>132</v>
      </c>
      <c r="F7487" t="s">
        <v>1122</v>
      </c>
      <c r="G7487" t="s">
        <v>2092</v>
      </c>
      <c r="H7487" t="s">
        <v>135</v>
      </c>
      <c r="I7487" t="s">
        <v>136</v>
      </c>
      <c r="J7487" t="s">
        <v>137</v>
      </c>
      <c r="K7487" t="s">
        <v>138</v>
      </c>
      <c r="L7487" t="s">
        <v>21430</v>
      </c>
      <c r="M7487" t="s">
        <v>21431</v>
      </c>
      <c r="N7487">
        <v>2.0775000000000001</v>
      </c>
      <c r="O7487">
        <v>3</v>
      </c>
      <c r="P7487">
        <v>1015</v>
      </c>
      <c r="Q7487">
        <v>6</v>
      </c>
      <c r="R7487">
        <v>33</v>
      </c>
      <c r="S7487">
        <v>4</v>
      </c>
      <c r="T7487">
        <v>102</v>
      </c>
      <c r="U7487">
        <v>2</v>
      </c>
      <c r="V7487">
        <v>0</v>
      </c>
      <c r="W7487">
        <v>3.1026703167815182</v>
      </c>
      <c r="X7487">
        <v>803.33913578462341</v>
      </c>
      <c r="Y7487">
        <v>241.65274883065189</v>
      </c>
      <c r="Z7487">
        <v>9.1497039650557337</v>
      </c>
      <c r="AA7487">
        <v>23.136623834594602</v>
      </c>
      <c r="AB7487">
        <v>251.20102292697746</v>
      </c>
      <c r="AC7487">
        <v>393.44825289389115</v>
      </c>
      <c r="AD7487">
        <v>0</v>
      </c>
      <c r="AE7487">
        <v>1725.0301585525756</v>
      </c>
    </row>
    <row r="7488" spans="1:31" x14ac:dyDescent="0.3">
      <c r="A7488">
        <v>2458336</v>
      </c>
      <c r="B7488">
        <v>1</v>
      </c>
      <c r="C7488" t="s">
        <v>80</v>
      </c>
      <c r="D7488" t="s">
        <v>93</v>
      </c>
      <c r="E7488" t="s">
        <v>141</v>
      </c>
      <c r="F7488" t="s">
        <v>21432</v>
      </c>
      <c r="G7488" t="s">
        <v>156</v>
      </c>
      <c r="H7488" t="s">
        <v>144</v>
      </c>
      <c r="I7488" t="s">
        <v>136</v>
      </c>
      <c r="J7488" t="s">
        <v>137</v>
      </c>
      <c r="K7488" t="s">
        <v>138</v>
      </c>
      <c r="L7488" t="s">
        <v>21433</v>
      </c>
      <c r="M7488" t="s">
        <v>21434</v>
      </c>
      <c r="N7488">
        <v>2.670833333</v>
      </c>
      <c r="O7488">
        <v>0</v>
      </c>
      <c r="P7488">
        <v>0</v>
      </c>
      <c r="Q7488">
        <v>0</v>
      </c>
      <c r="R7488">
        <v>5</v>
      </c>
      <c r="S7488">
        <v>0</v>
      </c>
      <c r="T7488">
        <v>0</v>
      </c>
      <c r="U7488">
        <v>0</v>
      </c>
      <c r="V7488">
        <v>0</v>
      </c>
      <c r="W7488">
        <v>0</v>
      </c>
      <c r="X7488">
        <v>0</v>
      </c>
      <c r="Y7488">
        <v>0</v>
      </c>
      <c r="Z7488">
        <v>2.9743318409834716</v>
      </c>
      <c r="AA7488">
        <v>0</v>
      </c>
      <c r="AB7488">
        <v>0</v>
      </c>
      <c r="AC7488">
        <v>0</v>
      </c>
      <c r="AD7488">
        <v>0</v>
      </c>
      <c r="AE7488">
        <v>2.9743318409834716</v>
      </c>
    </row>
    <row r="7489" spans="1:31" x14ac:dyDescent="0.3">
      <c r="A7489">
        <v>2458340</v>
      </c>
      <c r="B7489">
        <v>1</v>
      </c>
      <c r="C7489" t="s">
        <v>81</v>
      </c>
      <c r="D7489" t="s">
        <v>112</v>
      </c>
      <c r="E7489" t="s">
        <v>169</v>
      </c>
      <c r="F7489" t="s">
        <v>8770</v>
      </c>
      <c r="G7489" t="s">
        <v>149</v>
      </c>
      <c r="H7489" t="s">
        <v>135</v>
      </c>
      <c r="I7489" t="s">
        <v>136</v>
      </c>
      <c r="J7489" t="s">
        <v>137</v>
      </c>
      <c r="K7489" t="s">
        <v>138</v>
      </c>
      <c r="L7489" t="s">
        <v>21435</v>
      </c>
      <c r="M7489" t="s">
        <v>21436</v>
      </c>
      <c r="N7489">
        <v>9.9444444000000007E-2</v>
      </c>
      <c r="O7489">
        <v>0</v>
      </c>
      <c r="P7489">
        <v>0</v>
      </c>
      <c r="Q7489">
        <v>6</v>
      </c>
      <c r="R7489">
        <v>70</v>
      </c>
      <c r="S7489">
        <v>4</v>
      </c>
      <c r="T7489">
        <v>1</v>
      </c>
      <c r="U7489">
        <v>0</v>
      </c>
      <c r="V7489">
        <v>0</v>
      </c>
      <c r="W7489">
        <v>0</v>
      </c>
      <c r="X7489">
        <v>0</v>
      </c>
      <c r="Y7489">
        <v>1.6147604013053025</v>
      </c>
      <c r="Z7489">
        <v>6.1314703980405563</v>
      </c>
      <c r="AA7489">
        <v>0.33269856608152987</v>
      </c>
      <c r="AB7489">
        <v>0.20248899077186669</v>
      </c>
      <c r="AC7489">
        <v>0</v>
      </c>
      <c r="AD7489">
        <v>0</v>
      </c>
      <c r="AE7489">
        <v>8.2814183561992554</v>
      </c>
    </row>
    <row r="7490" spans="1:31" x14ac:dyDescent="0.3">
      <c r="A7490">
        <v>2458343</v>
      </c>
      <c r="B7490">
        <v>1</v>
      </c>
      <c r="C7490" t="s">
        <v>80</v>
      </c>
      <c r="D7490" t="s">
        <v>82</v>
      </c>
      <c r="E7490" t="s">
        <v>169</v>
      </c>
      <c r="F7490" t="s">
        <v>18251</v>
      </c>
      <c r="G7490" t="s">
        <v>226</v>
      </c>
      <c r="H7490" t="s">
        <v>135</v>
      </c>
      <c r="I7490" t="s">
        <v>136</v>
      </c>
      <c r="J7490" t="s">
        <v>137</v>
      </c>
      <c r="K7490" t="s">
        <v>162</v>
      </c>
      <c r="L7490" t="s">
        <v>21437</v>
      </c>
      <c r="M7490" t="s">
        <v>21438</v>
      </c>
      <c r="N7490">
        <v>1.128055555</v>
      </c>
      <c r="O7490">
        <v>0</v>
      </c>
      <c r="P7490">
        <v>3447</v>
      </c>
      <c r="Q7490">
        <v>0</v>
      </c>
      <c r="R7490">
        <v>0</v>
      </c>
      <c r="S7490">
        <v>0</v>
      </c>
      <c r="T7490">
        <v>366</v>
      </c>
      <c r="U7490">
        <v>0</v>
      </c>
      <c r="V7490">
        <v>2</v>
      </c>
      <c r="W7490">
        <v>0</v>
      </c>
      <c r="X7490">
        <v>1344.0280187405028</v>
      </c>
      <c r="Y7490">
        <v>0</v>
      </c>
      <c r="Z7490">
        <v>0</v>
      </c>
      <c r="AA7490">
        <v>0</v>
      </c>
      <c r="AB7490">
        <v>595.85962821949101</v>
      </c>
      <c r="AC7490">
        <v>0</v>
      </c>
      <c r="AD7490">
        <v>5.6915661917674063</v>
      </c>
      <c r="AE7490">
        <v>1945.5792131517612</v>
      </c>
    </row>
    <row r="7491" spans="1:31" x14ac:dyDescent="0.3">
      <c r="A7491">
        <v>2458344</v>
      </c>
      <c r="B7491">
        <v>1</v>
      </c>
      <c r="C7491" t="s">
        <v>80</v>
      </c>
      <c r="D7491" t="s">
        <v>96</v>
      </c>
      <c r="E7491" t="s">
        <v>173</v>
      </c>
      <c r="F7491" t="s">
        <v>21439</v>
      </c>
      <c r="G7491" t="s">
        <v>219</v>
      </c>
      <c r="H7491" t="s">
        <v>144</v>
      </c>
      <c r="I7491" t="s">
        <v>136</v>
      </c>
      <c r="J7491" t="s">
        <v>3</v>
      </c>
      <c r="K7491" t="s">
        <v>138</v>
      </c>
      <c r="L7491" t="s">
        <v>21440</v>
      </c>
      <c r="M7491" t="s">
        <v>21441</v>
      </c>
      <c r="N7491">
        <v>3.1586111109999999</v>
      </c>
      <c r="O7491">
        <v>0</v>
      </c>
      <c r="P7491">
        <v>1</v>
      </c>
      <c r="Q7491">
        <v>0</v>
      </c>
      <c r="R7491">
        <v>0</v>
      </c>
      <c r="S7491">
        <v>0</v>
      </c>
      <c r="T7491">
        <v>0</v>
      </c>
      <c r="U7491">
        <v>0</v>
      </c>
      <c r="V7491">
        <v>0</v>
      </c>
      <c r="W7491">
        <v>0</v>
      </c>
      <c r="X7491">
        <v>2.1892903831360599</v>
      </c>
      <c r="Y7491">
        <v>0</v>
      </c>
      <c r="Z7491">
        <v>0</v>
      </c>
      <c r="AA7491">
        <v>0</v>
      </c>
      <c r="AB7491">
        <v>0</v>
      </c>
      <c r="AC7491">
        <v>0</v>
      </c>
      <c r="AD7491">
        <v>0</v>
      </c>
      <c r="AE7491">
        <v>2.1892903831360599</v>
      </c>
    </row>
    <row r="7492" spans="1:31" x14ac:dyDescent="0.3">
      <c r="A7492">
        <v>2458347</v>
      </c>
      <c r="B7492">
        <v>1</v>
      </c>
      <c r="C7492" t="s">
        <v>80</v>
      </c>
      <c r="D7492" t="s">
        <v>83</v>
      </c>
      <c r="E7492" t="s">
        <v>173</v>
      </c>
      <c r="F7492" t="s">
        <v>21442</v>
      </c>
      <c r="G7492" t="s">
        <v>175</v>
      </c>
      <c r="H7492" t="s">
        <v>144</v>
      </c>
      <c r="I7492" t="s">
        <v>136</v>
      </c>
      <c r="J7492" t="s">
        <v>137</v>
      </c>
      <c r="K7492" t="s">
        <v>138</v>
      </c>
      <c r="L7492" t="s">
        <v>21443</v>
      </c>
      <c r="M7492" t="s">
        <v>21444</v>
      </c>
      <c r="N7492">
        <v>2.156111111</v>
      </c>
      <c r="O7492">
        <v>0</v>
      </c>
      <c r="P7492">
        <v>1</v>
      </c>
      <c r="Q7492">
        <v>0</v>
      </c>
      <c r="R7492">
        <v>0</v>
      </c>
      <c r="S7492">
        <v>0</v>
      </c>
      <c r="T7492">
        <v>0</v>
      </c>
      <c r="U7492">
        <v>0</v>
      </c>
      <c r="V7492">
        <v>0</v>
      </c>
      <c r="W7492">
        <v>0</v>
      </c>
      <c r="X7492">
        <v>2.8276316934168024</v>
      </c>
      <c r="Y7492">
        <v>0</v>
      </c>
      <c r="Z7492">
        <v>0</v>
      </c>
      <c r="AA7492">
        <v>0</v>
      </c>
      <c r="AB7492">
        <v>0</v>
      </c>
      <c r="AC7492">
        <v>0</v>
      </c>
      <c r="AD7492">
        <v>0</v>
      </c>
      <c r="AE7492">
        <v>2.8276316934168024</v>
      </c>
    </row>
    <row r="7493" spans="1:31" x14ac:dyDescent="0.3">
      <c r="A7493">
        <v>2458355</v>
      </c>
      <c r="B7493">
        <v>1</v>
      </c>
      <c r="C7493" t="s">
        <v>80</v>
      </c>
      <c r="D7493" t="s">
        <v>82</v>
      </c>
      <c r="E7493" t="s">
        <v>173</v>
      </c>
      <c r="F7493" t="s">
        <v>21445</v>
      </c>
      <c r="G7493" t="s">
        <v>175</v>
      </c>
      <c r="H7493" t="s">
        <v>144</v>
      </c>
      <c r="I7493" t="s">
        <v>136</v>
      </c>
      <c r="J7493" t="s">
        <v>137</v>
      </c>
      <c r="K7493" t="s">
        <v>138</v>
      </c>
      <c r="L7493" t="s">
        <v>21446</v>
      </c>
      <c r="M7493" t="s">
        <v>21447</v>
      </c>
      <c r="N7493">
        <v>1.040277777</v>
      </c>
      <c r="O7493">
        <v>0</v>
      </c>
      <c r="P7493">
        <v>2</v>
      </c>
      <c r="Q7493">
        <v>0</v>
      </c>
      <c r="R7493">
        <v>0</v>
      </c>
      <c r="S7493">
        <v>0</v>
      </c>
      <c r="T7493">
        <v>0</v>
      </c>
      <c r="U7493">
        <v>0</v>
      </c>
      <c r="V7493">
        <v>0</v>
      </c>
      <c r="W7493">
        <v>0</v>
      </c>
      <c r="X7493">
        <v>0.45510998128713193</v>
      </c>
      <c r="Y7493">
        <v>0</v>
      </c>
      <c r="Z7493">
        <v>0</v>
      </c>
      <c r="AA7493">
        <v>0</v>
      </c>
      <c r="AB7493">
        <v>0</v>
      </c>
      <c r="AC7493">
        <v>0</v>
      </c>
      <c r="AD7493">
        <v>0</v>
      </c>
      <c r="AE7493">
        <v>0.45510998128713193</v>
      </c>
    </row>
    <row r="7494" spans="1:31" x14ac:dyDescent="0.3">
      <c r="A7494">
        <v>2458356</v>
      </c>
      <c r="B7494">
        <v>1</v>
      </c>
      <c r="C7494" t="s">
        <v>80</v>
      </c>
      <c r="D7494" t="s">
        <v>105</v>
      </c>
      <c r="E7494" t="s">
        <v>173</v>
      </c>
      <c r="F7494" t="s">
        <v>21448</v>
      </c>
      <c r="G7494" t="s">
        <v>219</v>
      </c>
      <c r="H7494" t="s">
        <v>144</v>
      </c>
      <c r="I7494" t="s">
        <v>136</v>
      </c>
      <c r="J7494" t="s">
        <v>3</v>
      </c>
      <c r="K7494" t="s">
        <v>138</v>
      </c>
      <c r="L7494" t="s">
        <v>21449</v>
      </c>
      <c r="M7494" t="s">
        <v>21450</v>
      </c>
      <c r="N7494">
        <v>0.768055555</v>
      </c>
      <c r="O7494">
        <v>0</v>
      </c>
      <c r="P7494">
        <v>0</v>
      </c>
      <c r="Q7494">
        <v>0</v>
      </c>
      <c r="R7494">
        <v>0</v>
      </c>
      <c r="S7494">
        <v>0</v>
      </c>
      <c r="T7494">
        <v>1</v>
      </c>
      <c r="U7494">
        <v>0</v>
      </c>
      <c r="V7494">
        <v>0</v>
      </c>
      <c r="W7494">
        <v>0</v>
      </c>
      <c r="X7494">
        <v>0</v>
      </c>
      <c r="Y7494">
        <v>0</v>
      </c>
      <c r="Z7494">
        <v>0</v>
      </c>
      <c r="AA7494">
        <v>0</v>
      </c>
      <c r="AB7494">
        <v>4.9721076034822155E-4</v>
      </c>
      <c r="AC7494">
        <v>0</v>
      </c>
      <c r="AD7494">
        <v>0</v>
      </c>
      <c r="AE7494">
        <v>4.9721076034822155E-4</v>
      </c>
    </row>
    <row r="7495" spans="1:31" x14ac:dyDescent="0.3">
      <c r="A7495">
        <v>2458361</v>
      </c>
      <c r="B7495">
        <v>1</v>
      </c>
      <c r="C7495" t="s">
        <v>80</v>
      </c>
      <c r="D7495" t="s">
        <v>99</v>
      </c>
      <c r="E7495" t="s">
        <v>159</v>
      </c>
      <c r="F7495" t="s">
        <v>21451</v>
      </c>
      <c r="G7495" t="s">
        <v>143</v>
      </c>
      <c r="H7495" t="s">
        <v>144</v>
      </c>
      <c r="I7495" t="s">
        <v>136</v>
      </c>
      <c r="J7495" t="s">
        <v>137</v>
      </c>
      <c r="K7495" t="s">
        <v>138</v>
      </c>
      <c r="L7495" t="s">
        <v>21452</v>
      </c>
      <c r="M7495" t="s">
        <v>21453</v>
      </c>
      <c r="N7495">
        <v>1.250555555</v>
      </c>
      <c r="O7495">
        <v>0</v>
      </c>
      <c r="P7495">
        <v>86</v>
      </c>
      <c r="Q7495">
        <v>0</v>
      </c>
      <c r="R7495">
        <v>0</v>
      </c>
      <c r="S7495">
        <v>0</v>
      </c>
      <c r="T7495">
        <v>9</v>
      </c>
      <c r="U7495">
        <v>0</v>
      </c>
      <c r="V7495">
        <v>1</v>
      </c>
      <c r="W7495">
        <v>0</v>
      </c>
      <c r="X7495">
        <v>17.83658954265168</v>
      </c>
      <c r="Y7495">
        <v>0</v>
      </c>
      <c r="Z7495">
        <v>0</v>
      </c>
      <c r="AA7495">
        <v>0</v>
      </c>
      <c r="AB7495">
        <v>5.6426847712011208</v>
      </c>
      <c r="AC7495">
        <v>0</v>
      </c>
      <c r="AD7495">
        <v>3.7350584749120999</v>
      </c>
      <c r="AE7495">
        <v>27.214332788764903</v>
      </c>
    </row>
    <row r="7496" spans="1:31" x14ac:dyDescent="0.3">
      <c r="A7496">
        <v>2458364</v>
      </c>
      <c r="B7496">
        <v>1</v>
      </c>
      <c r="C7496" t="s">
        <v>81</v>
      </c>
      <c r="D7496" t="s">
        <v>119</v>
      </c>
      <c r="E7496" t="s">
        <v>141</v>
      </c>
      <c r="F7496" t="s">
        <v>15349</v>
      </c>
      <c r="G7496" t="s">
        <v>156</v>
      </c>
      <c r="H7496" t="s">
        <v>144</v>
      </c>
      <c r="I7496" t="s">
        <v>136</v>
      </c>
      <c r="J7496" t="s">
        <v>137</v>
      </c>
      <c r="K7496" t="s">
        <v>138</v>
      </c>
      <c r="L7496" t="s">
        <v>21454</v>
      </c>
      <c r="M7496" t="s">
        <v>21455</v>
      </c>
      <c r="N7496">
        <v>1.548888888</v>
      </c>
      <c r="O7496">
        <v>0</v>
      </c>
      <c r="P7496">
        <v>27</v>
      </c>
      <c r="Q7496">
        <v>0</v>
      </c>
      <c r="R7496">
        <v>2</v>
      </c>
      <c r="S7496">
        <v>0</v>
      </c>
      <c r="T7496">
        <v>0</v>
      </c>
      <c r="U7496">
        <v>0</v>
      </c>
      <c r="V7496">
        <v>0</v>
      </c>
      <c r="W7496">
        <v>0</v>
      </c>
      <c r="X7496">
        <v>5.8365326272905103</v>
      </c>
      <c r="Y7496">
        <v>0</v>
      </c>
      <c r="Z7496">
        <v>3.0966552475988918</v>
      </c>
      <c r="AA7496">
        <v>0</v>
      </c>
      <c r="AB7496">
        <v>0</v>
      </c>
      <c r="AC7496">
        <v>0</v>
      </c>
      <c r="AD7496">
        <v>0</v>
      </c>
      <c r="AE7496">
        <v>8.933187874889402</v>
      </c>
    </row>
    <row r="7497" spans="1:31" x14ac:dyDescent="0.3">
      <c r="A7497">
        <v>2458365</v>
      </c>
      <c r="B7497">
        <v>1</v>
      </c>
      <c r="C7497" t="s">
        <v>80</v>
      </c>
      <c r="D7497" t="s">
        <v>97</v>
      </c>
      <c r="E7497" t="s">
        <v>141</v>
      </c>
      <c r="F7497" t="s">
        <v>21456</v>
      </c>
      <c r="G7497" t="s">
        <v>143</v>
      </c>
      <c r="H7497" t="s">
        <v>144</v>
      </c>
      <c r="I7497" t="s">
        <v>136</v>
      </c>
      <c r="J7497" t="s">
        <v>137</v>
      </c>
      <c r="K7497" t="s">
        <v>138</v>
      </c>
      <c r="L7497" t="s">
        <v>21457</v>
      </c>
      <c r="M7497" t="s">
        <v>21458</v>
      </c>
      <c r="N7497">
        <v>0.59444444399999996</v>
      </c>
      <c r="O7497">
        <v>0</v>
      </c>
      <c r="P7497">
        <v>8</v>
      </c>
      <c r="Q7497">
        <v>0</v>
      </c>
      <c r="R7497">
        <v>5</v>
      </c>
      <c r="S7497">
        <v>0</v>
      </c>
      <c r="T7497">
        <v>6</v>
      </c>
      <c r="U7497">
        <v>0</v>
      </c>
      <c r="V7497">
        <v>0</v>
      </c>
      <c r="W7497">
        <v>0</v>
      </c>
      <c r="X7497">
        <v>3.5499072995415961</v>
      </c>
      <c r="Y7497">
        <v>0</v>
      </c>
      <c r="Z7497">
        <v>0.75913017263459182</v>
      </c>
      <c r="AA7497">
        <v>0</v>
      </c>
      <c r="AB7497">
        <v>1.3160903514675351</v>
      </c>
      <c r="AC7497">
        <v>0</v>
      </c>
      <c r="AD7497">
        <v>0</v>
      </c>
      <c r="AE7497">
        <v>5.625127823643723</v>
      </c>
    </row>
    <row r="7498" spans="1:31" x14ac:dyDescent="0.3">
      <c r="A7498">
        <v>2458366</v>
      </c>
      <c r="B7498">
        <v>1</v>
      </c>
      <c r="C7498" t="s">
        <v>81</v>
      </c>
      <c r="D7498" t="s">
        <v>117</v>
      </c>
      <c r="E7498" t="s">
        <v>173</v>
      </c>
      <c r="F7498" t="s">
        <v>21459</v>
      </c>
      <c r="G7498" t="s">
        <v>175</v>
      </c>
      <c r="H7498" t="s">
        <v>144</v>
      </c>
      <c r="I7498" t="s">
        <v>136</v>
      </c>
      <c r="J7498" t="s">
        <v>137</v>
      </c>
      <c r="K7498" t="s">
        <v>138</v>
      </c>
      <c r="L7498" t="s">
        <v>21460</v>
      </c>
      <c r="M7498" t="s">
        <v>21461</v>
      </c>
      <c r="N7498">
        <v>2.7949999999999999</v>
      </c>
      <c r="O7498">
        <v>0</v>
      </c>
      <c r="P7498">
        <v>1</v>
      </c>
      <c r="Q7498">
        <v>0</v>
      </c>
      <c r="R7498">
        <v>0</v>
      </c>
      <c r="S7498">
        <v>0</v>
      </c>
      <c r="T7498">
        <v>0</v>
      </c>
      <c r="U7498">
        <v>0</v>
      </c>
      <c r="V7498">
        <v>0</v>
      </c>
      <c r="W7498">
        <v>0</v>
      </c>
      <c r="X7498">
        <v>0.29419386666239378</v>
      </c>
      <c r="Y7498">
        <v>0</v>
      </c>
      <c r="Z7498">
        <v>0</v>
      </c>
      <c r="AA7498">
        <v>0</v>
      </c>
      <c r="AB7498">
        <v>0</v>
      </c>
      <c r="AC7498">
        <v>0</v>
      </c>
      <c r="AD7498">
        <v>0</v>
      </c>
      <c r="AE7498">
        <v>0.29419386666239378</v>
      </c>
    </row>
    <row r="7499" spans="1:31" x14ac:dyDescent="0.3">
      <c r="A7499">
        <v>2458367</v>
      </c>
      <c r="B7499">
        <v>1</v>
      </c>
      <c r="C7499" t="s">
        <v>80</v>
      </c>
      <c r="D7499" t="s">
        <v>82</v>
      </c>
      <c r="E7499" t="s">
        <v>147</v>
      </c>
      <c r="F7499" t="s">
        <v>21462</v>
      </c>
      <c r="G7499" t="s">
        <v>226</v>
      </c>
      <c r="H7499" t="s">
        <v>135</v>
      </c>
      <c r="I7499" t="s">
        <v>136</v>
      </c>
      <c r="J7499" t="s">
        <v>137</v>
      </c>
      <c r="K7499" t="s">
        <v>162</v>
      </c>
      <c r="L7499" t="s">
        <v>21463</v>
      </c>
      <c r="M7499" t="s">
        <v>21464</v>
      </c>
      <c r="N7499">
        <v>0.79194444399999997</v>
      </c>
      <c r="O7499">
        <v>0</v>
      </c>
      <c r="P7499">
        <v>938</v>
      </c>
      <c r="Q7499">
        <v>0</v>
      </c>
      <c r="R7499">
        <v>0</v>
      </c>
      <c r="S7499">
        <v>0</v>
      </c>
      <c r="T7499">
        <v>157</v>
      </c>
      <c r="U7499">
        <v>0</v>
      </c>
      <c r="V7499">
        <v>1</v>
      </c>
      <c r="W7499">
        <v>0</v>
      </c>
      <c r="X7499">
        <v>293.59072069378516</v>
      </c>
      <c r="Y7499">
        <v>0</v>
      </c>
      <c r="Z7499">
        <v>0</v>
      </c>
      <c r="AA7499">
        <v>0</v>
      </c>
      <c r="AB7499">
        <v>175.57094398662159</v>
      </c>
      <c r="AC7499">
        <v>0</v>
      </c>
      <c r="AD7499">
        <v>15.706795297508075</v>
      </c>
      <c r="AE7499">
        <v>484.86845997791477</v>
      </c>
    </row>
    <row r="7500" spans="1:31" x14ac:dyDescent="0.3">
      <c r="A7500">
        <v>2458368</v>
      </c>
      <c r="B7500">
        <v>1</v>
      </c>
      <c r="C7500" t="s">
        <v>80</v>
      </c>
      <c r="D7500" t="s">
        <v>100</v>
      </c>
      <c r="E7500" t="s">
        <v>169</v>
      </c>
      <c r="F7500" t="s">
        <v>21465</v>
      </c>
      <c r="G7500" t="s">
        <v>149</v>
      </c>
      <c r="H7500" t="s">
        <v>135</v>
      </c>
      <c r="I7500" t="s">
        <v>136</v>
      </c>
      <c r="J7500" t="s">
        <v>137</v>
      </c>
      <c r="K7500" t="s">
        <v>138</v>
      </c>
      <c r="L7500" t="s">
        <v>21466</v>
      </c>
      <c r="M7500" t="s">
        <v>21467</v>
      </c>
      <c r="N7500">
        <v>5.0277777000000003E-2</v>
      </c>
      <c r="O7500">
        <v>10</v>
      </c>
      <c r="P7500">
        <v>31</v>
      </c>
      <c r="Q7500">
        <v>68</v>
      </c>
      <c r="R7500">
        <v>84</v>
      </c>
      <c r="S7500">
        <v>15</v>
      </c>
      <c r="T7500">
        <v>37</v>
      </c>
      <c r="U7500">
        <v>0</v>
      </c>
      <c r="V7500">
        <v>0</v>
      </c>
      <c r="W7500">
        <v>0.12972696269882789</v>
      </c>
      <c r="X7500">
        <v>0.47445572517964701</v>
      </c>
      <c r="Y7500">
        <v>0.76484404688016616</v>
      </c>
      <c r="Z7500">
        <v>1.2317478471972132</v>
      </c>
      <c r="AA7500">
        <v>3.9017415264343325</v>
      </c>
      <c r="AB7500">
        <v>1.5129817798168612</v>
      </c>
      <c r="AC7500">
        <v>0</v>
      </c>
      <c r="AD7500">
        <v>0</v>
      </c>
      <c r="AE7500">
        <v>8.0154978882070473</v>
      </c>
    </row>
    <row r="7501" spans="1:31" x14ac:dyDescent="0.3">
      <c r="A7501">
        <v>2458373</v>
      </c>
      <c r="B7501">
        <v>1</v>
      </c>
      <c r="C7501" t="s">
        <v>80</v>
      </c>
      <c r="D7501" t="s">
        <v>83</v>
      </c>
      <c r="E7501" t="s">
        <v>141</v>
      </c>
      <c r="F7501" t="s">
        <v>21468</v>
      </c>
      <c r="G7501" t="s">
        <v>219</v>
      </c>
      <c r="H7501" t="s">
        <v>144</v>
      </c>
      <c r="I7501" t="s">
        <v>136</v>
      </c>
      <c r="J7501" t="s">
        <v>3</v>
      </c>
      <c r="K7501" t="s">
        <v>138</v>
      </c>
      <c r="L7501" t="s">
        <v>21469</v>
      </c>
      <c r="M7501" t="s">
        <v>21470</v>
      </c>
      <c r="N7501">
        <v>1.689444444</v>
      </c>
      <c r="O7501">
        <v>0</v>
      </c>
      <c r="P7501">
        <v>49</v>
      </c>
      <c r="Q7501">
        <v>0</v>
      </c>
      <c r="R7501">
        <v>0</v>
      </c>
      <c r="S7501">
        <v>0</v>
      </c>
      <c r="T7501">
        <v>4</v>
      </c>
      <c r="U7501">
        <v>0</v>
      </c>
      <c r="V7501">
        <v>0</v>
      </c>
      <c r="W7501">
        <v>0</v>
      </c>
      <c r="X7501">
        <v>26.035070279699333</v>
      </c>
      <c r="Y7501">
        <v>0</v>
      </c>
      <c r="Z7501">
        <v>0</v>
      </c>
      <c r="AA7501">
        <v>0</v>
      </c>
      <c r="AB7501">
        <v>4.6886316044396441</v>
      </c>
      <c r="AC7501">
        <v>0</v>
      </c>
      <c r="AD7501">
        <v>0</v>
      </c>
      <c r="AE7501">
        <v>30.723701884138976</v>
      </c>
    </row>
    <row r="7502" spans="1:31" x14ac:dyDescent="0.3">
      <c r="A7502">
        <v>2458386</v>
      </c>
      <c r="B7502">
        <v>1</v>
      </c>
      <c r="C7502" t="s">
        <v>80</v>
      </c>
      <c r="D7502" t="s">
        <v>102</v>
      </c>
      <c r="E7502" t="s">
        <v>147</v>
      </c>
      <c r="F7502" t="s">
        <v>21471</v>
      </c>
      <c r="G7502" t="s">
        <v>134</v>
      </c>
      <c r="H7502" t="s">
        <v>135</v>
      </c>
      <c r="I7502" t="s">
        <v>136</v>
      </c>
      <c r="J7502" t="s">
        <v>137</v>
      </c>
      <c r="K7502" t="s">
        <v>138</v>
      </c>
      <c r="L7502" t="s">
        <v>21472</v>
      </c>
      <c r="M7502" t="s">
        <v>21473</v>
      </c>
      <c r="N7502">
        <v>4.438055555</v>
      </c>
      <c r="O7502">
        <v>0</v>
      </c>
      <c r="P7502">
        <v>148</v>
      </c>
      <c r="Q7502">
        <v>0</v>
      </c>
      <c r="R7502">
        <v>6</v>
      </c>
      <c r="S7502">
        <v>5</v>
      </c>
      <c r="T7502">
        <v>16</v>
      </c>
      <c r="U7502">
        <v>0</v>
      </c>
      <c r="V7502">
        <v>0</v>
      </c>
      <c r="W7502">
        <v>0</v>
      </c>
      <c r="X7502">
        <v>155.6421379478808</v>
      </c>
      <c r="Y7502">
        <v>0</v>
      </c>
      <c r="Z7502">
        <v>7.0262171321971234</v>
      </c>
      <c r="AA7502">
        <v>114.62591638764161</v>
      </c>
      <c r="AB7502">
        <v>95.308559185022659</v>
      </c>
      <c r="AC7502">
        <v>0</v>
      </c>
      <c r="AD7502">
        <v>0</v>
      </c>
      <c r="AE7502">
        <v>372.60283065274223</v>
      </c>
    </row>
    <row r="7503" spans="1:31" x14ac:dyDescent="0.3">
      <c r="A7503">
        <v>2458388</v>
      </c>
      <c r="B7503">
        <v>1</v>
      </c>
      <c r="C7503" t="s">
        <v>80</v>
      </c>
      <c r="D7503" t="s">
        <v>96</v>
      </c>
      <c r="E7503" t="s">
        <v>173</v>
      </c>
      <c r="F7503" t="s">
        <v>21474</v>
      </c>
      <c r="G7503" t="s">
        <v>461</v>
      </c>
      <c r="H7503" t="s">
        <v>144</v>
      </c>
      <c r="I7503" t="s">
        <v>136</v>
      </c>
      <c r="J7503" t="s">
        <v>137</v>
      </c>
      <c r="K7503" t="s">
        <v>138</v>
      </c>
      <c r="L7503" t="s">
        <v>21475</v>
      </c>
      <c r="M7503" t="s">
        <v>21476</v>
      </c>
      <c r="N7503">
        <v>1.273055555</v>
      </c>
      <c r="O7503">
        <v>0</v>
      </c>
      <c r="P7503">
        <v>1</v>
      </c>
      <c r="Q7503">
        <v>0</v>
      </c>
      <c r="R7503">
        <v>0</v>
      </c>
      <c r="S7503">
        <v>0</v>
      </c>
      <c r="T7503">
        <v>0</v>
      </c>
      <c r="U7503">
        <v>0</v>
      </c>
      <c r="V7503">
        <v>0</v>
      </c>
      <c r="W7503">
        <v>0</v>
      </c>
      <c r="X7503">
        <v>4.9767660425675756E-5</v>
      </c>
      <c r="Y7503">
        <v>0</v>
      </c>
      <c r="Z7503">
        <v>0</v>
      </c>
      <c r="AA7503">
        <v>0</v>
      </c>
      <c r="AB7503">
        <v>0</v>
      </c>
      <c r="AC7503">
        <v>0</v>
      </c>
      <c r="AD7503">
        <v>0</v>
      </c>
      <c r="AE7503">
        <v>4.9767660425675756E-5</v>
      </c>
    </row>
    <row r="7504" spans="1:31" x14ac:dyDescent="0.3">
      <c r="A7504">
        <v>2458390</v>
      </c>
      <c r="B7504">
        <v>1</v>
      </c>
      <c r="C7504" t="s">
        <v>80</v>
      </c>
      <c r="D7504" t="s">
        <v>82</v>
      </c>
      <c r="E7504" t="s">
        <v>159</v>
      </c>
      <c r="F7504" t="s">
        <v>21477</v>
      </c>
      <c r="G7504" t="s">
        <v>143</v>
      </c>
      <c r="H7504" t="s">
        <v>144</v>
      </c>
      <c r="I7504" t="s">
        <v>136</v>
      </c>
      <c r="J7504" t="s">
        <v>137</v>
      </c>
      <c r="K7504" t="s">
        <v>138</v>
      </c>
      <c r="L7504" t="s">
        <v>21478</v>
      </c>
      <c r="M7504" t="s">
        <v>21479</v>
      </c>
      <c r="N7504">
        <v>1.3605555549999999</v>
      </c>
      <c r="O7504">
        <v>0</v>
      </c>
      <c r="P7504">
        <v>667</v>
      </c>
      <c r="Q7504">
        <v>0</v>
      </c>
      <c r="R7504">
        <v>0</v>
      </c>
      <c r="S7504">
        <v>0</v>
      </c>
      <c r="T7504">
        <v>27</v>
      </c>
      <c r="U7504">
        <v>0</v>
      </c>
      <c r="V7504">
        <v>0</v>
      </c>
      <c r="W7504">
        <v>0</v>
      </c>
      <c r="X7504">
        <v>372.93676731472107</v>
      </c>
      <c r="Y7504">
        <v>0</v>
      </c>
      <c r="Z7504">
        <v>0</v>
      </c>
      <c r="AA7504">
        <v>0</v>
      </c>
      <c r="AB7504">
        <v>20.133051670868497</v>
      </c>
      <c r="AC7504">
        <v>0</v>
      </c>
      <c r="AD7504">
        <v>0</v>
      </c>
      <c r="AE7504">
        <v>393.06981898558956</v>
      </c>
    </row>
    <row r="7505" spans="1:31" x14ac:dyDescent="0.3">
      <c r="A7505">
        <v>2458392</v>
      </c>
      <c r="B7505">
        <v>1</v>
      </c>
      <c r="C7505" t="s">
        <v>80</v>
      </c>
      <c r="D7505" t="s">
        <v>108</v>
      </c>
      <c r="E7505" t="s">
        <v>141</v>
      </c>
      <c r="F7505" t="s">
        <v>21480</v>
      </c>
      <c r="G7505" t="s">
        <v>156</v>
      </c>
      <c r="H7505" t="s">
        <v>144</v>
      </c>
      <c r="I7505" t="s">
        <v>136</v>
      </c>
      <c r="J7505" t="s">
        <v>137</v>
      </c>
      <c r="K7505" t="s">
        <v>138</v>
      </c>
      <c r="L7505" t="s">
        <v>21481</v>
      </c>
      <c r="M7505" t="s">
        <v>21482</v>
      </c>
      <c r="N7505">
        <v>1.5944444440000001</v>
      </c>
      <c r="O7505">
        <v>0</v>
      </c>
      <c r="P7505">
        <v>16</v>
      </c>
      <c r="Q7505">
        <v>0</v>
      </c>
      <c r="R7505">
        <v>0</v>
      </c>
      <c r="S7505">
        <v>0</v>
      </c>
      <c r="T7505">
        <v>1</v>
      </c>
      <c r="U7505">
        <v>0</v>
      </c>
      <c r="V7505">
        <v>0</v>
      </c>
      <c r="W7505">
        <v>0</v>
      </c>
      <c r="X7505">
        <v>3.2089864808195223</v>
      </c>
      <c r="Y7505">
        <v>0</v>
      </c>
      <c r="Z7505">
        <v>0</v>
      </c>
      <c r="AA7505">
        <v>0</v>
      </c>
      <c r="AB7505">
        <v>0.1789476807921131</v>
      </c>
      <c r="AC7505">
        <v>0</v>
      </c>
      <c r="AD7505">
        <v>0</v>
      </c>
      <c r="AE7505">
        <v>3.3879341616116356</v>
      </c>
    </row>
    <row r="7506" spans="1:31" x14ac:dyDescent="0.3">
      <c r="A7506">
        <v>2458393</v>
      </c>
      <c r="B7506">
        <v>1</v>
      </c>
      <c r="C7506" t="s">
        <v>80</v>
      </c>
      <c r="D7506" t="s">
        <v>82</v>
      </c>
      <c r="E7506" t="s">
        <v>147</v>
      </c>
      <c r="F7506" t="s">
        <v>21483</v>
      </c>
      <c r="G7506" t="s">
        <v>226</v>
      </c>
      <c r="H7506" t="s">
        <v>135</v>
      </c>
      <c r="I7506" t="s">
        <v>136</v>
      </c>
      <c r="J7506" t="s">
        <v>137</v>
      </c>
      <c r="K7506" t="s">
        <v>162</v>
      </c>
      <c r="L7506" t="s">
        <v>21484</v>
      </c>
      <c r="M7506" t="s">
        <v>21485</v>
      </c>
      <c r="N7506">
        <v>0.406388888</v>
      </c>
      <c r="O7506">
        <v>0</v>
      </c>
      <c r="P7506">
        <v>1404</v>
      </c>
      <c r="Q7506">
        <v>0</v>
      </c>
      <c r="R7506">
        <v>0</v>
      </c>
      <c r="S7506">
        <v>0</v>
      </c>
      <c r="T7506">
        <v>64</v>
      </c>
      <c r="U7506">
        <v>0</v>
      </c>
      <c r="V7506">
        <v>0</v>
      </c>
      <c r="W7506">
        <v>0</v>
      </c>
      <c r="X7506">
        <v>191.837579375373</v>
      </c>
      <c r="Y7506">
        <v>0</v>
      </c>
      <c r="Z7506">
        <v>0</v>
      </c>
      <c r="AA7506">
        <v>0</v>
      </c>
      <c r="AB7506">
        <v>16.716069660917679</v>
      </c>
      <c r="AC7506">
        <v>0</v>
      </c>
      <c r="AD7506">
        <v>0</v>
      </c>
      <c r="AE7506">
        <v>208.55364903629066</v>
      </c>
    </row>
    <row r="7507" spans="1:31" x14ac:dyDescent="0.3">
      <c r="A7507">
        <v>2458394</v>
      </c>
      <c r="B7507">
        <v>1</v>
      </c>
      <c r="C7507" t="s">
        <v>81</v>
      </c>
      <c r="D7507" t="s">
        <v>112</v>
      </c>
      <c r="E7507" t="s">
        <v>147</v>
      </c>
      <c r="F7507" t="s">
        <v>21486</v>
      </c>
      <c r="G7507" t="s">
        <v>353</v>
      </c>
      <c r="H7507" t="s">
        <v>135</v>
      </c>
      <c r="I7507" t="s">
        <v>136</v>
      </c>
      <c r="J7507" t="s">
        <v>137</v>
      </c>
      <c r="K7507" t="s">
        <v>138</v>
      </c>
      <c r="L7507" t="s">
        <v>21487</v>
      </c>
      <c r="M7507" t="s">
        <v>21488</v>
      </c>
      <c r="N7507">
        <v>1.625</v>
      </c>
      <c r="O7507">
        <v>0</v>
      </c>
      <c r="P7507">
        <v>0</v>
      </c>
      <c r="Q7507">
        <v>24</v>
      </c>
      <c r="R7507">
        <v>58</v>
      </c>
      <c r="S7507">
        <v>1</v>
      </c>
      <c r="T7507">
        <v>2</v>
      </c>
      <c r="U7507">
        <v>0</v>
      </c>
      <c r="V7507">
        <v>0</v>
      </c>
      <c r="W7507">
        <v>0</v>
      </c>
      <c r="X7507">
        <v>0</v>
      </c>
      <c r="Y7507">
        <v>14.30870513587713</v>
      </c>
      <c r="Z7507">
        <v>39.431071851069959</v>
      </c>
      <c r="AA7507">
        <v>2.5162743487379986</v>
      </c>
      <c r="AB7507">
        <v>20.064129738754851</v>
      </c>
      <c r="AC7507">
        <v>0</v>
      </c>
      <c r="AD7507">
        <v>0</v>
      </c>
      <c r="AE7507">
        <v>76.320181074439944</v>
      </c>
    </row>
    <row r="7508" spans="1:31" x14ac:dyDescent="0.3">
      <c r="A7508">
        <v>2458399</v>
      </c>
      <c r="B7508">
        <v>1</v>
      </c>
      <c r="C7508" t="s">
        <v>81</v>
      </c>
      <c r="D7508" t="s">
        <v>127</v>
      </c>
      <c r="E7508" t="s">
        <v>132</v>
      </c>
      <c r="F7508" t="s">
        <v>21347</v>
      </c>
      <c r="G7508" t="s">
        <v>149</v>
      </c>
      <c r="H7508" t="s">
        <v>135</v>
      </c>
      <c r="I7508" t="s">
        <v>136</v>
      </c>
      <c r="J7508" t="s">
        <v>137</v>
      </c>
      <c r="K7508" t="s">
        <v>138</v>
      </c>
      <c r="L7508" t="s">
        <v>21489</v>
      </c>
      <c r="M7508" t="s">
        <v>21490</v>
      </c>
      <c r="N7508">
        <v>2.71</v>
      </c>
      <c r="O7508">
        <v>3</v>
      </c>
      <c r="P7508">
        <v>4</v>
      </c>
      <c r="Q7508">
        <v>44</v>
      </c>
      <c r="R7508">
        <v>20</v>
      </c>
      <c r="S7508">
        <v>2</v>
      </c>
      <c r="T7508">
        <v>2</v>
      </c>
      <c r="U7508">
        <v>0</v>
      </c>
      <c r="V7508">
        <v>0</v>
      </c>
      <c r="W7508">
        <v>1.4970342115102373</v>
      </c>
      <c r="X7508">
        <v>1.9695451387641474</v>
      </c>
      <c r="Y7508">
        <v>51.041795586666062</v>
      </c>
      <c r="Z7508">
        <v>127.21357325833823</v>
      </c>
      <c r="AA7508">
        <v>1.8790478995694249</v>
      </c>
      <c r="AB7508">
        <v>1.8815059982056332</v>
      </c>
      <c r="AC7508">
        <v>0</v>
      </c>
      <c r="AD7508">
        <v>0</v>
      </c>
      <c r="AE7508">
        <v>185.48250209305374</v>
      </c>
    </row>
    <row r="7509" spans="1:31" x14ac:dyDescent="0.3">
      <c r="A7509">
        <v>2458403</v>
      </c>
      <c r="B7509">
        <v>1</v>
      </c>
      <c r="C7509" t="s">
        <v>80</v>
      </c>
      <c r="D7509" t="s">
        <v>92</v>
      </c>
      <c r="E7509" t="s">
        <v>173</v>
      </c>
      <c r="F7509" t="s">
        <v>21491</v>
      </c>
      <c r="G7509" t="s">
        <v>461</v>
      </c>
      <c r="H7509" t="s">
        <v>144</v>
      </c>
      <c r="I7509" t="s">
        <v>136</v>
      </c>
      <c r="J7509" t="s">
        <v>137</v>
      </c>
      <c r="K7509" t="s">
        <v>138</v>
      </c>
      <c r="L7509" t="s">
        <v>21492</v>
      </c>
      <c r="M7509" t="s">
        <v>21493</v>
      </c>
      <c r="N7509">
        <v>2.0861111110000001</v>
      </c>
      <c r="O7509">
        <v>0</v>
      </c>
      <c r="P7509">
        <v>1</v>
      </c>
      <c r="Q7509">
        <v>0</v>
      </c>
      <c r="R7509">
        <v>0</v>
      </c>
      <c r="S7509">
        <v>0</v>
      </c>
      <c r="T7509">
        <v>0</v>
      </c>
      <c r="U7509">
        <v>0</v>
      </c>
      <c r="V7509">
        <v>0</v>
      </c>
      <c r="W7509">
        <v>0</v>
      </c>
      <c r="X7509">
        <v>0.3697107059194224</v>
      </c>
      <c r="Y7509">
        <v>0</v>
      </c>
      <c r="Z7509">
        <v>0</v>
      </c>
      <c r="AA7509">
        <v>0</v>
      </c>
      <c r="AB7509">
        <v>0</v>
      </c>
      <c r="AC7509">
        <v>0</v>
      </c>
      <c r="AD7509">
        <v>0</v>
      </c>
      <c r="AE7509">
        <v>0.3697107059194224</v>
      </c>
    </row>
    <row r="7510" spans="1:31" x14ac:dyDescent="0.3">
      <c r="A7510">
        <v>2458408</v>
      </c>
      <c r="B7510">
        <v>1</v>
      </c>
      <c r="C7510" t="s">
        <v>81</v>
      </c>
      <c r="D7510" t="s">
        <v>123</v>
      </c>
      <c r="E7510" t="s">
        <v>132</v>
      </c>
      <c r="F7510" t="s">
        <v>21494</v>
      </c>
      <c r="G7510" t="s">
        <v>149</v>
      </c>
      <c r="H7510" t="s">
        <v>135</v>
      </c>
      <c r="I7510" t="s">
        <v>136</v>
      </c>
      <c r="J7510" t="s">
        <v>137</v>
      </c>
      <c r="K7510" t="s">
        <v>138</v>
      </c>
      <c r="L7510" t="s">
        <v>21495</v>
      </c>
      <c r="M7510" t="s">
        <v>21496</v>
      </c>
      <c r="N7510">
        <v>0.83694444400000001</v>
      </c>
      <c r="O7510">
        <v>3</v>
      </c>
      <c r="P7510">
        <v>43</v>
      </c>
      <c r="Q7510">
        <v>124</v>
      </c>
      <c r="R7510">
        <v>296</v>
      </c>
      <c r="S7510">
        <v>19</v>
      </c>
      <c r="T7510">
        <v>73</v>
      </c>
      <c r="U7510">
        <v>0</v>
      </c>
      <c r="V7510">
        <v>0</v>
      </c>
      <c r="W7510">
        <v>0.14906420588439775</v>
      </c>
      <c r="X7510">
        <v>5.4189360703795879</v>
      </c>
      <c r="Y7510">
        <v>26.921142852229362</v>
      </c>
      <c r="Z7510">
        <v>67.679880692598317</v>
      </c>
      <c r="AA7510">
        <v>5.5050215422451609</v>
      </c>
      <c r="AB7510">
        <v>30.436866206162264</v>
      </c>
      <c r="AC7510">
        <v>0</v>
      </c>
      <c r="AD7510">
        <v>0</v>
      </c>
      <c r="AE7510">
        <v>136.11091156949908</v>
      </c>
    </row>
    <row r="7511" spans="1:31" x14ac:dyDescent="0.3">
      <c r="A7511">
        <v>2458410</v>
      </c>
      <c r="B7511">
        <v>1</v>
      </c>
      <c r="C7511" t="s">
        <v>80</v>
      </c>
      <c r="D7511" t="s">
        <v>82</v>
      </c>
      <c r="E7511" t="s">
        <v>147</v>
      </c>
      <c r="F7511" t="s">
        <v>21497</v>
      </c>
      <c r="G7511" t="s">
        <v>226</v>
      </c>
      <c r="H7511" t="s">
        <v>135</v>
      </c>
      <c r="I7511" t="s">
        <v>136</v>
      </c>
      <c r="J7511" t="s">
        <v>137</v>
      </c>
      <c r="K7511" t="s">
        <v>162</v>
      </c>
      <c r="L7511" t="s">
        <v>21498</v>
      </c>
      <c r="M7511" t="s">
        <v>21499</v>
      </c>
      <c r="N7511">
        <v>1.7619444440000001</v>
      </c>
      <c r="O7511">
        <v>0</v>
      </c>
      <c r="P7511">
        <v>0</v>
      </c>
      <c r="Q7511">
        <v>0</v>
      </c>
      <c r="R7511">
        <v>0</v>
      </c>
      <c r="S7511">
        <v>0</v>
      </c>
      <c r="T7511">
        <v>736</v>
      </c>
      <c r="U7511">
        <v>0</v>
      </c>
      <c r="V7511">
        <v>9</v>
      </c>
      <c r="W7511">
        <v>0</v>
      </c>
      <c r="X7511">
        <v>0</v>
      </c>
      <c r="Y7511">
        <v>0</v>
      </c>
      <c r="Z7511">
        <v>0</v>
      </c>
      <c r="AA7511">
        <v>0</v>
      </c>
      <c r="AB7511">
        <v>1585.1759350820514</v>
      </c>
      <c r="AC7511">
        <v>0</v>
      </c>
      <c r="AD7511">
        <v>206.6463106168618</v>
      </c>
      <c r="AE7511">
        <v>1791.8222456989133</v>
      </c>
    </row>
    <row r="7512" spans="1:31" x14ac:dyDescent="0.3">
      <c r="A7512">
        <v>2458414</v>
      </c>
      <c r="B7512">
        <v>1</v>
      </c>
      <c r="C7512" t="s">
        <v>80</v>
      </c>
      <c r="D7512" t="s">
        <v>83</v>
      </c>
      <c r="E7512" t="s">
        <v>159</v>
      </c>
      <c r="F7512" t="s">
        <v>21500</v>
      </c>
      <c r="G7512" t="s">
        <v>143</v>
      </c>
      <c r="H7512" t="s">
        <v>144</v>
      </c>
      <c r="I7512" t="s">
        <v>136</v>
      </c>
      <c r="J7512" t="s">
        <v>137</v>
      </c>
      <c r="K7512" t="s">
        <v>138</v>
      </c>
      <c r="L7512" t="s">
        <v>21501</v>
      </c>
      <c r="M7512" t="s">
        <v>21502</v>
      </c>
      <c r="N7512">
        <v>0.2175</v>
      </c>
      <c r="O7512">
        <v>0</v>
      </c>
      <c r="P7512">
        <v>262</v>
      </c>
      <c r="Q7512">
        <v>0</v>
      </c>
      <c r="R7512">
        <v>0</v>
      </c>
      <c r="S7512">
        <v>0</v>
      </c>
      <c r="T7512">
        <v>13</v>
      </c>
      <c r="U7512">
        <v>0</v>
      </c>
      <c r="V7512">
        <v>0</v>
      </c>
      <c r="W7512">
        <v>0</v>
      </c>
      <c r="X7512">
        <v>22.055250858602331</v>
      </c>
      <c r="Y7512">
        <v>0</v>
      </c>
      <c r="Z7512">
        <v>0</v>
      </c>
      <c r="AA7512">
        <v>0</v>
      </c>
      <c r="AB7512">
        <v>4.0912935354701174</v>
      </c>
      <c r="AC7512">
        <v>0</v>
      </c>
      <c r="AD7512">
        <v>0</v>
      </c>
      <c r="AE7512">
        <v>26.14654439407245</v>
      </c>
    </row>
    <row r="7513" spans="1:31" x14ac:dyDescent="0.3">
      <c r="A7513">
        <v>2458415</v>
      </c>
      <c r="B7513">
        <v>1</v>
      </c>
      <c r="C7513" t="s">
        <v>80</v>
      </c>
      <c r="D7513" t="s">
        <v>82</v>
      </c>
      <c r="E7513" t="s">
        <v>147</v>
      </c>
      <c r="F7513" t="s">
        <v>21503</v>
      </c>
      <c r="G7513" t="s">
        <v>226</v>
      </c>
      <c r="H7513" t="s">
        <v>135</v>
      </c>
      <c r="I7513" t="s">
        <v>136</v>
      </c>
      <c r="J7513" t="s">
        <v>137</v>
      </c>
      <c r="K7513" t="s">
        <v>162</v>
      </c>
      <c r="L7513" t="s">
        <v>21504</v>
      </c>
      <c r="M7513" t="s">
        <v>21505</v>
      </c>
      <c r="N7513">
        <v>1.5752777769999999</v>
      </c>
      <c r="O7513">
        <v>0</v>
      </c>
      <c r="P7513">
        <v>60</v>
      </c>
      <c r="Q7513">
        <v>0</v>
      </c>
      <c r="R7513">
        <v>0</v>
      </c>
      <c r="S7513">
        <v>0</v>
      </c>
      <c r="T7513">
        <v>197</v>
      </c>
      <c r="U7513">
        <v>0</v>
      </c>
      <c r="V7513">
        <v>0</v>
      </c>
      <c r="W7513">
        <v>0</v>
      </c>
      <c r="X7513">
        <v>18.014313667235474</v>
      </c>
      <c r="Y7513">
        <v>0</v>
      </c>
      <c r="Z7513">
        <v>0</v>
      </c>
      <c r="AA7513">
        <v>0</v>
      </c>
      <c r="AB7513">
        <v>207.31099210256747</v>
      </c>
      <c r="AC7513">
        <v>0</v>
      </c>
      <c r="AD7513">
        <v>0</v>
      </c>
      <c r="AE7513">
        <v>225.32530576980295</v>
      </c>
    </row>
    <row r="7514" spans="1:31" x14ac:dyDescent="0.3">
      <c r="A7514">
        <v>2458417</v>
      </c>
      <c r="B7514">
        <v>1</v>
      </c>
      <c r="C7514" t="s">
        <v>80</v>
      </c>
      <c r="D7514" t="s">
        <v>101</v>
      </c>
      <c r="E7514" t="s">
        <v>141</v>
      </c>
      <c r="F7514" t="s">
        <v>21506</v>
      </c>
      <c r="G7514" t="s">
        <v>143</v>
      </c>
      <c r="H7514" t="s">
        <v>144</v>
      </c>
      <c r="I7514" t="s">
        <v>136</v>
      </c>
      <c r="J7514" t="s">
        <v>137</v>
      </c>
      <c r="K7514" t="s">
        <v>138</v>
      </c>
      <c r="L7514" t="s">
        <v>21507</v>
      </c>
      <c r="M7514" t="s">
        <v>21508</v>
      </c>
      <c r="N7514">
        <v>1.4358333329999999</v>
      </c>
      <c r="O7514">
        <v>0</v>
      </c>
      <c r="P7514">
        <v>41</v>
      </c>
      <c r="Q7514">
        <v>0</v>
      </c>
      <c r="R7514">
        <v>0</v>
      </c>
      <c r="S7514">
        <v>0</v>
      </c>
      <c r="T7514">
        <v>2</v>
      </c>
      <c r="U7514">
        <v>0</v>
      </c>
      <c r="V7514">
        <v>0</v>
      </c>
      <c r="W7514">
        <v>0</v>
      </c>
      <c r="X7514">
        <v>20.719900204189049</v>
      </c>
      <c r="Y7514">
        <v>0</v>
      </c>
      <c r="Z7514">
        <v>0</v>
      </c>
      <c r="AA7514">
        <v>0</v>
      </c>
      <c r="AB7514">
        <v>14.581953560684214</v>
      </c>
      <c r="AC7514">
        <v>0</v>
      </c>
      <c r="AD7514">
        <v>0</v>
      </c>
      <c r="AE7514">
        <v>35.301853764873265</v>
      </c>
    </row>
    <row r="7515" spans="1:31" x14ac:dyDescent="0.3">
      <c r="A7515">
        <v>2458418</v>
      </c>
      <c r="B7515">
        <v>1</v>
      </c>
      <c r="C7515" t="s">
        <v>80</v>
      </c>
      <c r="D7515" t="s">
        <v>96</v>
      </c>
      <c r="E7515" t="s">
        <v>147</v>
      </c>
      <c r="F7515" t="s">
        <v>21509</v>
      </c>
      <c r="G7515" t="s">
        <v>1987</v>
      </c>
      <c r="H7515" t="s">
        <v>135</v>
      </c>
      <c r="I7515" t="s">
        <v>136</v>
      </c>
      <c r="J7515" t="s">
        <v>137</v>
      </c>
      <c r="K7515" t="s">
        <v>138</v>
      </c>
      <c r="L7515" t="s">
        <v>21510</v>
      </c>
      <c r="M7515" t="s">
        <v>21511</v>
      </c>
      <c r="N7515">
        <v>0.62111111100000005</v>
      </c>
      <c r="O7515">
        <v>0</v>
      </c>
      <c r="P7515">
        <v>190</v>
      </c>
      <c r="Q7515">
        <v>0</v>
      </c>
      <c r="R7515">
        <v>0</v>
      </c>
      <c r="S7515">
        <v>0</v>
      </c>
      <c r="T7515">
        <v>5</v>
      </c>
      <c r="U7515">
        <v>0</v>
      </c>
      <c r="V7515">
        <v>0</v>
      </c>
      <c r="W7515">
        <v>0</v>
      </c>
      <c r="X7515">
        <v>21.865202517418791</v>
      </c>
      <c r="Y7515">
        <v>0</v>
      </c>
      <c r="Z7515">
        <v>0</v>
      </c>
      <c r="AA7515">
        <v>0</v>
      </c>
      <c r="AB7515">
        <v>4.3276594472243062</v>
      </c>
      <c r="AC7515">
        <v>0</v>
      </c>
      <c r="AD7515">
        <v>0</v>
      </c>
      <c r="AE7515">
        <v>26.192861964643097</v>
      </c>
    </row>
    <row r="7516" spans="1:31" x14ac:dyDescent="0.3">
      <c r="A7516">
        <v>2458419</v>
      </c>
      <c r="B7516">
        <v>1</v>
      </c>
      <c r="C7516" t="s">
        <v>80</v>
      </c>
      <c r="D7516" t="s">
        <v>83</v>
      </c>
      <c r="E7516" t="s">
        <v>141</v>
      </c>
      <c r="F7516" t="s">
        <v>21512</v>
      </c>
      <c r="G7516" t="s">
        <v>219</v>
      </c>
      <c r="H7516" t="s">
        <v>144</v>
      </c>
      <c r="I7516" t="s">
        <v>136</v>
      </c>
      <c r="J7516" t="s">
        <v>3</v>
      </c>
      <c r="K7516" t="s">
        <v>138</v>
      </c>
      <c r="L7516" t="s">
        <v>21513</v>
      </c>
      <c r="M7516" t="s">
        <v>21514</v>
      </c>
      <c r="N7516">
        <v>2.3397222219999998</v>
      </c>
      <c r="O7516">
        <v>0</v>
      </c>
      <c r="P7516">
        <v>29</v>
      </c>
      <c r="Q7516">
        <v>0</v>
      </c>
      <c r="R7516">
        <v>4</v>
      </c>
      <c r="S7516">
        <v>0</v>
      </c>
      <c r="T7516">
        <v>4</v>
      </c>
      <c r="U7516">
        <v>0</v>
      </c>
      <c r="V7516">
        <v>0</v>
      </c>
      <c r="W7516">
        <v>0</v>
      </c>
      <c r="X7516">
        <v>69.214575269111705</v>
      </c>
      <c r="Y7516">
        <v>0</v>
      </c>
      <c r="Z7516">
        <v>0.6134377578536262</v>
      </c>
      <c r="AA7516">
        <v>0</v>
      </c>
      <c r="AB7516">
        <v>12.023708112598774</v>
      </c>
      <c r="AC7516">
        <v>0</v>
      </c>
      <c r="AD7516">
        <v>0</v>
      </c>
      <c r="AE7516">
        <v>81.851721139564106</v>
      </c>
    </row>
    <row r="7517" spans="1:31" x14ac:dyDescent="0.3">
      <c r="A7517">
        <v>2458420</v>
      </c>
      <c r="B7517">
        <v>1</v>
      </c>
      <c r="C7517" t="s">
        <v>80</v>
      </c>
      <c r="D7517" t="s">
        <v>96</v>
      </c>
      <c r="E7517" t="s">
        <v>173</v>
      </c>
      <c r="F7517" t="s">
        <v>21515</v>
      </c>
      <c r="G7517" t="s">
        <v>461</v>
      </c>
      <c r="H7517" t="s">
        <v>144</v>
      </c>
      <c r="I7517" t="s">
        <v>136</v>
      </c>
      <c r="J7517" t="s">
        <v>137</v>
      </c>
      <c r="K7517" t="s">
        <v>138</v>
      </c>
      <c r="L7517" t="s">
        <v>21516</v>
      </c>
      <c r="M7517" t="s">
        <v>21517</v>
      </c>
      <c r="N7517">
        <v>4.7341666660000001</v>
      </c>
      <c r="O7517">
        <v>0</v>
      </c>
      <c r="P7517">
        <v>1</v>
      </c>
      <c r="Q7517">
        <v>0</v>
      </c>
      <c r="R7517">
        <v>0</v>
      </c>
      <c r="S7517">
        <v>0</v>
      </c>
      <c r="T7517">
        <v>0</v>
      </c>
      <c r="U7517">
        <v>0</v>
      </c>
      <c r="V7517">
        <v>0</v>
      </c>
      <c r="W7517">
        <v>0</v>
      </c>
      <c r="X7517">
        <v>2.1838300789448777</v>
      </c>
      <c r="Y7517">
        <v>0</v>
      </c>
      <c r="Z7517">
        <v>0</v>
      </c>
      <c r="AA7517">
        <v>0</v>
      </c>
      <c r="AB7517">
        <v>0</v>
      </c>
      <c r="AC7517">
        <v>0</v>
      </c>
      <c r="AD7517">
        <v>0</v>
      </c>
      <c r="AE7517">
        <v>2.1838300789448777</v>
      </c>
    </row>
    <row r="7518" spans="1:31" x14ac:dyDescent="0.3">
      <c r="A7518">
        <v>2458422</v>
      </c>
      <c r="B7518">
        <v>1</v>
      </c>
      <c r="C7518" t="s">
        <v>81</v>
      </c>
      <c r="D7518" t="s">
        <v>128</v>
      </c>
      <c r="E7518" t="s">
        <v>169</v>
      </c>
      <c r="F7518" t="s">
        <v>17319</v>
      </c>
      <c r="G7518" t="s">
        <v>149</v>
      </c>
      <c r="H7518" t="s">
        <v>135</v>
      </c>
      <c r="I7518" t="s">
        <v>136</v>
      </c>
      <c r="J7518" t="s">
        <v>137</v>
      </c>
      <c r="K7518" t="s">
        <v>138</v>
      </c>
      <c r="L7518" t="s">
        <v>21518</v>
      </c>
      <c r="M7518" t="s">
        <v>21519</v>
      </c>
      <c r="N7518">
        <v>0.42055555500000003</v>
      </c>
      <c r="O7518">
        <v>47</v>
      </c>
      <c r="P7518">
        <v>4991</v>
      </c>
      <c r="Q7518">
        <v>539</v>
      </c>
      <c r="R7518">
        <v>389</v>
      </c>
      <c r="S7518">
        <v>74</v>
      </c>
      <c r="T7518">
        <v>537</v>
      </c>
      <c r="U7518">
        <v>4</v>
      </c>
      <c r="V7518">
        <v>0</v>
      </c>
      <c r="W7518">
        <v>6.2214190640033094</v>
      </c>
      <c r="X7518">
        <v>413.37542241121707</v>
      </c>
      <c r="Y7518">
        <v>95.952519031580294</v>
      </c>
      <c r="Z7518">
        <v>39.037584604882888</v>
      </c>
      <c r="AA7518">
        <v>311.34126135956745</v>
      </c>
      <c r="AB7518">
        <v>131.58117083885108</v>
      </c>
      <c r="AC7518">
        <v>95.847807749599795</v>
      </c>
      <c r="AD7518">
        <v>0</v>
      </c>
      <c r="AE7518">
        <v>1093.357185059702</v>
      </c>
    </row>
    <row r="7519" spans="1:31" x14ac:dyDescent="0.3">
      <c r="A7519">
        <v>2458424</v>
      </c>
      <c r="B7519">
        <v>1</v>
      </c>
      <c r="C7519" t="s">
        <v>80</v>
      </c>
      <c r="D7519" t="s">
        <v>95</v>
      </c>
      <c r="E7519" t="s">
        <v>141</v>
      </c>
      <c r="F7519" t="s">
        <v>21520</v>
      </c>
      <c r="G7519" t="s">
        <v>143</v>
      </c>
      <c r="H7519" t="s">
        <v>144</v>
      </c>
      <c r="I7519" t="s">
        <v>136</v>
      </c>
      <c r="J7519" t="s">
        <v>137</v>
      </c>
      <c r="K7519" t="s">
        <v>138</v>
      </c>
      <c r="L7519" t="s">
        <v>21521</v>
      </c>
      <c r="M7519" t="s">
        <v>21522</v>
      </c>
      <c r="N7519">
        <v>0.95527777700000005</v>
      </c>
      <c r="O7519">
        <v>0</v>
      </c>
      <c r="P7519">
        <v>172</v>
      </c>
      <c r="Q7519">
        <v>0</v>
      </c>
      <c r="R7519">
        <v>0</v>
      </c>
      <c r="S7519">
        <v>0</v>
      </c>
      <c r="T7519">
        <v>20</v>
      </c>
      <c r="U7519">
        <v>0</v>
      </c>
      <c r="V7519">
        <v>0</v>
      </c>
      <c r="W7519">
        <v>0</v>
      </c>
      <c r="X7519">
        <v>47.08036270463716</v>
      </c>
      <c r="Y7519">
        <v>0</v>
      </c>
      <c r="Z7519">
        <v>0</v>
      </c>
      <c r="AA7519">
        <v>0</v>
      </c>
      <c r="AB7519">
        <v>16.633082074601475</v>
      </c>
      <c r="AC7519">
        <v>0</v>
      </c>
      <c r="AD7519">
        <v>0</v>
      </c>
      <c r="AE7519">
        <v>63.713444779238635</v>
      </c>
    </row>
    <row r="7520" spans="1:31" x14ac:dyDescent="0.3">
      <c r="A7520">
        <v>2458426</v>
      </c>
      <c r="B7520">
        <v>1</v>
      </c>
      <c r="C7520" t="s">
        <v>80</v>
      </c>
      <c r="D7520" t="s">
        <v>82</v>
      </c>
      <c r="E7520" t="s">
        <v>173</v>
      </c>
      <c r="F7520" t="s">
        <v>21523</v>
      </c>
      <c r="G7520" t="s">
        <v>175</v>
      </c>
      <c r="H7520" t="s">
        <v>144</v>
      </c>
      <c r="I7520" t="s">
        <v>136</v>
      </c>
      <c r="J7520" t="s">
        <v>137</v>
      </c>
      <c r="K7520" t="s">
        <v>138</v>
      </c>
      <c r="L7520" t="s">
        <v>21524</v>
      </c>
      <c r="M7520" t="s">
        <v>21525</v>
      </c>
      <c r="N7520">
        <v>2.3405555549999999</v>
      </c>
      <c r="O7520">
        <v>0</v>
      </c>
      <c r="P7520">
        <v>2</v>
      </c>
      <c r="Q7520">
        <v>0</v>
      </c>
      <c r="R7520">
        <v>0</v>
      </c>
      <c r="S7520">
        <v>0</v>
      </c>
      <c r="T7520">
        <v>0</v>
      </c>
      <c r="U7520">
        <v>0</v>
      </c>
      <c r="V7520">
        <v>0</v>
      </c>
      <c r="W7520">
        <v>0</v>
      </c>
      <c r="X7520">
        <v>0.74130083941911551</v>
      </c>
      <c r="Y7520">
        <v>0</v>
      </c>
      <c r="Z7520">
        <v>0</v>
      </c>
      <c r="AA7520">
        <v>0</v>
      </c>
      <c r="AB7520">
        <v>0</v>
      </c>
      <c r="AC7520">
        <v>0</v>
      </c>
      <c r="AD7520">
        <v>0</v>
      </c>
      <c r="AE7520">
        <v>0.74130083941911551</v>
      </c>
    </row>
    <row r="7521" spans="1:31" x14ac:dyDescent="0.3">
      <c r="A7521">
        <v>2458431</v>
      </c>
      <c r="B7521">
        <v>1</v>
      </c>
      <c r="C7521" t="s">
        <v>80</v>
      </c>
      <c r="D7521" t="s">
        <v>92</v>
      </c>
      <c r="E7521" t="s">
        <v>173</v>
      </c>
      <c r="F7521" t="s">
        <v>21526</v>
      </c>
      <c r="G7521" t="s">
        <v>461</v>
      </c>
      <c r="H7521" t="s">
        <v>144</v>
      </c>
      <c r="I7521" t="s">
        <v>136</v>
      </c>
      <c r="J7521" t="s">
        <v>137</v>
      </c>
      <c r="K7521" t="s">
        <v>138</v>
      </c>
      <c r="L7521" t="s">
        <v>21527</v>
      </c>
      <c r="M7521" t="s">
        <v>21528</v>
      </c>
      <c r="N7521">
        <v>3.3658333329999999</v>
      </c>
      <c r="O7521">
        <v>0</v>
      </c>
      <c r="P7521">
        <v>1</v>
      </c>
      <c r="Q7521">
        <v>0</v>
      </c>
      <c r="R7521">
        <v>0</v>
      </c>
      <c r="S7521">
        <v>0</v>
      </c>
      <c r="T7521">
        <v>0</v>
      </c>
      <c r="U7521">
        <v>0</v>
      </c>
      <c r="V7521">
        <v>0</v>
      </c>
      <c r="W7521">
        <v>0</v>
      </c>
      <c r="X7521">
        <v>0</v>
      </c>
      <c r="Y7521">
        <v>0</v>
      </c>
      <c r="Z7521">
        <v>0</v>
      </c>
      <c r="AA7521">
        <v>0</v>
      </c>
      <c r="AB7521">
        <v>0</v>
      </c>
      <c r="AC7521">
        <v>0</v>
      </c>
      <c r="AD7521">
        <v>0</v>
      </c>
      <c r="AE7521">
        <v>0</v>
      </c>
    </row>
    <row r="7522" spans="1:31" x14ac:dyDescent="0.3">
      <c r="A7522">
        <v>2458433</v>
      </c>
      <c r="B7522">
        <v>1</v>
      </c>
      <c r="C7522" t="s">
        <v>80</v>
      </c>
      <c r="D7522" t="s">
        <v>107</v>
      </c>
      <c r="E7522" t="s">
        <v>169</v>
      </c>
      <c r="F7522" t="s">
        <v>21529</v>
      </c>
      <c r="G7522" t="s">
        <v>149</v>
      </c>
      <c r="H7522" t="s">
        <v>135</v>
      </c>
      <c r="I7522" t="s">
        <v>136</v>
      </c>
      <c r="J7522" t="s">
        <v>137</v>
      </c>
      <c r="K7522" t="s">
        <v>138</v>
      </c>
      <c r="L7522" t="s">
        <v>21530</v>
      </c>
      <c r="M7522" t="s">
        <v>21531</v>
      </c>
      <c r="N7522">
        <v>0.627222222</v>
      </c>
      <c r="O7522">
        <v>0</v>
      </c>
      <c r="P7522">
        <v>332</v>
      </c>
      <c r="Q7522">
        <v>15</v>
      </c>
      <c r="R7522">
        <v>23</v>
      </c>
      <c r="S7522">
        <v>3</v>
      </c>
      <c r="T7522">
        <v>84</v>
      </c>
      <c r="U7522">
        <v>1</v>
      </c>
      <c r="V7522">
        <v>0</v>
      </c>
      <c r="W7522">
        <v>0</v>
      </c>
      <c r="X7522">
        <v>46.762851193437825</v>
      </c>
      <c r="Y7522">
        <v>5.0832383404860009</v>
      </c>
      <c r="Z7522">
        <v>3.1390771173160821</v>
      </c>
      <c r="AA7522">
        <v>8.1363919512204532</v>
      </c>
      <c r="AB7522">
        <v>40.964229138331262</v>
      </c>
      <c r="AC7522">
        <v>60.692217778456488</v>
      </c>
      <c r="AD7522">
        <v>0</v>
      </c>
      <c r="AE7522">
        <v>164.77800551924813</v>
      </c>
    </row>
    <row r="7523" spans="1:31" x14ac:dyDescent="0.3">
      <c r="A7523">
        <v>2458435</v>
      </c>
      <c r="B7523">
        <v>1</v>
      </c>
      <c r="C7523" t="s">
        <v>81</v>
      </c>
      <c r="D7523" t="s">
        <v>112</v>
      </c>
      <c r="E7523" t="s">
        <v>169</v>
      </c>
      <c r="F7523" t="s">
        <v>7308</v>
      </c>
      <c r="G7523" t="s">
        <v>149</v>
      </c>
      <c r="H7523" t="s">
        <v>135</v>
      </c>
      <c r="I7523" t="s">
        <v>136</v>
      </c>
      <c r="J7523" t="s">
        <v>137</v>
      </c>
      <c r="K7523" t="s">
        <v>138</v>
      </c>
      <c r="L7523" t="s">
        <v>21532</v>
      </c>
      <c r="M7523" t="s">
        <v>21533</v>
      </c>
      <c r="N7523">
        <v>0.18805555500000001</v>
      </c>
      <c r="O7523">
        <v>1</v>
      </c>
      <c r="P7523">
        <v>0</v>
      </c>
      <c r="Q7523">
        <v>92</v>
      </c>
      <c r="R7523">
        <v>23</v>
      </c>
      <c r="S7523">
        <v>5</v>
      </c>
      <c r="T7523">
        <v>0</v>
      </c>
      <c r="U7523">
        <v>1</v>
      </c>
      <c r="V7523">
        <v>0</v>
      </c>
      <c r="W7523">
        <v>5.7986186006000001E-2</v>
      </c>
      <c r="X7523">
        <v>0</v>
      </c>
      <c r="Y7523">
        <v>7.3231606881979623</v>
      </c>
      <c r="Z7523">
        <v>0.67037411480349585</v>
      </c>
      <c r="AA7523">
        <v>2.333398162952617</v>
      </c>
      <c r="AB7523">
        <v>0</v>
      </c>
      <c r="AC7523">
        <v>0.69346472259529668</v>
      </c>
      <c r="AD7523">
        <v>0</v>
      </c>
      <c r="AE7523">
        <v>11.078383874555371</v>
      </c>
    </row>
    <row r="7524" spans="1:31" x14ac:dyDescent="0.3">
      <c r="A7524">
        <v>2458436</v>
      </c>
      <c r="B7524">
        <v>1</v>
      </c>
      <c r="C7524" t="s">
        <v>80</v>
      </c>
      <c r="D7524" t="s">
        <v>96</v>
      </c>
      <c r="E7524" t="s">
        <v>173</v>
      </c>
      <c r="F7524" t="s">
        <v>21534</v>
      </c>
      <c r="G7524" t="s">
        <v>219</v>
      </c>
      <c r="H7524" t="s">
        <v>144</v>
      </c>
      <c r="I7524" t="s">
        <v>136</v>
      </c>
      <c r="J7524" t="s">
        <v>3</v>
      </c>
      <c r="K7524" t="s">
        <v>138</v>
      </c>
      <c r="L7524" t="s">
        <v>21535</v>
      </c>
      <c r="M7524" t="s">
        <v>21536</v>
      </c>
      <c r="N7524">
        <v>1.551666666</v>
      </c>
      <c r="O7524">
        <v>0</v>
      </c>
      <c r="P7524">
        <v>0</v>
      </c>
      <c r="Q7524">
        <v>0</v>
      </c>
      <c r="R7524">
        <v>0</v>
      </c>
      <c r="S7524">
        <v>0</v>
      </c>
      <c r="T7524">
        <v>1</v>
      </c>
      <c r="U7524">
        <v>0</v>
      </c>
      <c r="V7524">
        <v>0</v>
      </c>
      <c r="W7524">
        <v>0</v>
      </c>
      <c r="X7524">
        <v>0</v>
      </c>
      <c r="Y7524">
        <v>0</v>
      </c>
      <c r="Z7524">
        <v>0</v>
      </c>
      <c r="AA7524">
        <v>0</v>
      </c>
      <c r="AB7524">
        <v>2.50748261529837</v>
      </c>
      <c r="AC7524">
        <v>0</v>
      </c>
      <c r="AD7524">
        <v>0</v>
      </c>
      <c r="AE7524">
        <v>2.50748261529837</v>
      </c>
    </row>
    <row r="7525" spans="1:31" x14ac:dyDescent="0.3">
      <c r="A7525">
        <v>2458437</v>
      </c>
      <c r="B7525">
        <v>1</v>
      </c>
      <c r="C7525" t="s">
        <v>80</v>
      </c>
      <c r="D7525" t="s">
        <v>95</v>
      </c>
      <c r="E7525" t="s">
        <v>173</v>
      </c>
      <c r="F7525" t="s">
        <v>21537</v>
      </c>
      <c r="G7525" t="s">
        <v>219</v>
      </c>
      <c r="H7525" t="s">
        <v>144</v>
      </c>
      <c r="I7525" t="s">
        <v>136</v>
      </c>
      <c r="J7525" t="s">
        <v>3</v>
      </c>
      <c r="K7525" t="s">
        <v>138</v>
      </c>
      <c r="L7525" t="s">
        <v>21538</v>
      </c>
      <c r="M7525" t="s">
        <v>21539</v>
      </c>
      <c r="N7525">
        <v>1.675277777</v>
      </c>
      <c r="O7525">
        <v>0</v>
      </c>
      <c r="P7525">
        <v>1</v>
      </c>
      <c r="Q7525">
        <v>0</v>
      </c>
      <c r="R7525">
        <v>0</v>
      </c>
      <c r="S7525">
        <v>0</v>
      </c>
      <c r="T7525">
        <v>0</v>
      </c>
      <c r="U7525">
        <v>0</v>
      </c>
      <c r="V7525">
        <v>0</v>
      </c>
      <c r="W7525">
        <v>0</v>
      </c>
      <c r="X7525">
        <v>0.51696296178891232</v>
      </c>
      <c r="Y7525">
        <v>0</v>
      </c>
      <c r="Z7525">
        <v>0</v>
      </c>
      <c r="AA7525">
        <v>0</v>
      </c>
      <c r="AB7525">
        <v>0</v>
      </c>
      <c r="AC7525">
        <v>0</v>
      </c>
      <c r="AD7525">
        <v>0</v>
      </c>
      <c r="AE7525">
        <v>0.51696296178891232</v>
      </c>
    </row>
    <row r="7526" spans="1:31" x14ac:dyDescent="0.3">
      <c r="A7526">
        <v>2458441</v>
      </c>
      <c r="B7526">
        <v>1</v>
      </c>
      <c r="C7526" t="s">
        <v>80</v>
      </c>
      <c r="D7526" t="s">
        <v>93</v>
      </c>
      <c r="E7526" t="s">
        <v>141</v>
      </c>
      <c r="F7526" t="s">
        <v>21540</v>
      </c>
      <c r="G7526" t="s">
        <v>143</v>
      </c>
      <c r="H7526" t="s">
        <v>144</v>
      </c>
      <c r="I7526" t="s">
        <v>136</v>
      </c>
      <c r="J7526" t="s">
        <v>137</v>
      </c>
      <c r="K7526" t="s">
        <v>138</v>
      </c>
      <c r="L7526" t="s">
        <v>21541</v>
      </c>
      <c r="M7526" t="s">
        <v>21542</v>
      </c>
      <c r="N7526">
        <v>0.6</v>
      </c>
      <c r="O7526">
        <v>0</v>
      </c>
      <c r="P7526">
        <v>131</v>
      </c>
      <c r="Q7526">
        <v>0</v>
      </c>
      <c r="R7526">
        <v>0</v>
      </c>
      <c r="S7526">
        <v>0</v>
      </c>
      <c r="T7526">
        <v>8</v>
      </c>
      <c r="U7526">
        <v>0</v>
      </c>
      <c r="V7526">
        <v>0</v>
      </c>
      <c r="W7526">
        <v>0</v>
      </c>
      <c r="X7526">
        <v>21.760906481199537</v>
      </c>
      <c r="Y7526">
        <v>0</v>
      </c>
      <c r="Z7526">
        <v>0</v>
      </c>
      <c r="AA7526">
        <v>0</v>
      </c>
      <c r="AB7526">
        <v>10.959877506235006</v>
      </c>
      <c r="AC7526">
        <v>0</v>
      </c>
      <c r="AD7526">
        <v>0</v>
      </c>
      <c r="AE7526">
        <v>32.720783987434544</v>
      </c>
    </row>
    <row r="7527" spans="1:31" x14ac:dyDescent="0.3">
      <c r="A7527">
        <v>2458443</v>
      </c>
      <c r="B7527">
        <v>1</v>
      </c>
      <c r="C7527" t="s">
        <v>80</v>
      </c>
      <c r="D7527" t="s">
        <v>97</v>
      </c>
      <c r="E7527" t="s">
        <v>141</v>
      </c>
      <c r="F7527" t="s">
        <v>21543</v>
      </c>
      <c r="G7527" t="s">
        <v>143</v>
      </c>
      <c r="H7527" t="s">
        <v>144</v>
      </c>
      <c r="I7527" t="s">
        <v>136</v>
      </c>
      <c r="J7527" t="s">
        <v>137</v>
      </c>
      <c r="K7527" t="s">
        <v>138</v>
      </c>
      <c r="L7527" t="s">
        <v>21544</v>
      </c>
      <c r="M7527" t="s">
        <v>21545</v>
      </c>
      <c r="N7527">
        <v>1.2024999999999999</v>
      </c>
      <c r="O7527">
        <v>0</v>
      </c>
      <c r="P7527">
        <v>122</v>
      </c>
      <c r="Q7527">
        <v>0</v>
      </c>
      <c r="R7527">
        <v>0</v>
      </c>
      <c r="S7527">
        <v>0</v>
      </c>
      <c r="T7527">
        <v>11</v>
      </c>
      <c r="U7527">
        <v>0</v>
      </c>
      <c r="V7527">
        <v>0</v>
      </c>
      <c r="W7527">
        <v>0</v>
      </c>
      <c r="X7527">
        <v>89.105545559168704</v>
      </c>
      <c r="Y7527">
        <v>0</v>
      </c>
      <c r="Z7527">
        <v>0</v>
      </c>
      <c r="AA7527">
        <v>0</v>
      </c>
      <c r="AB7527">
        <v>10.84881960758883</v>
      </c>
      <c r="AC7527">
        <v>0</v>
      </c>
      <c r="AD7527">
        <v>0</v>
      </c>
      <c r="AE7527">
        <v>99.954365166757526</v>
      </c>
    </row>
    <row r="7528" spans="1:31" x14ac:dyDescent="0.3">
      <c r="A7528">
        <v>2458445</v>
      </c>
      <c r="B7528">
        <v>1</v>
      </c>
      <c r="C7528" t="s">
        <v>80</v>
      </c>
      <c r="D7528" t="s">
        <v>110</v>
      </c>
      <c r="E7528" t="s">
        <v>173</v>
      </c>
      <c r="F7528" t="s">
        <v>21546</v>
      </c>
      <c r="G7528" t="s">
        <v>175</v>
      </c>
      <c r="H7528" t="s">
        <v>144</v>
      </c>
      <c r="I7528" t="s">
        <v>136</v>
      </c>
      <c r="J7528" t="s">
        <v>137</v>
      </c>
      <c r="K7528" t="s">
        <v>138</v>
      </c>
      <c r="L7528" t="s">
        <v>21547</v>
      </c>
      <c r="M7528" t="s">
        <v>21548</v>
      </c>
      <c r="N7528">
        <v>2.116944444</v>
      </c>
      <c r="O7528">
        <v>0</v>
      </c>
      <c r="P7528">
        <v>2</v>
      </c>
      <c r="Q7528">
        <v>0</v>
      </c>
      <c r="R7528">
        <v>0</v>
      </c>
      <c r="S7528">
        <v>0</v>
      </c>
      <c r="T7528">
        <v>0</v>
      </c>
      <c r="U7528">
        <v>0</v>
      </c>
      <c r="V7528">
        <v>0</v>
      </c>
      <c r="W7528">
        <v>0</v>
      </c>
      <c r="X7528">
        <v>1.9816841663299594</v>
      </c>
      <c r="Y7528">
        <v>0</v>
      </c>
      <c r="Z7528">
        <v>0</v>
      </c>
      <c r="AA7528">
        <v>0</v>
      </c>
      <c r="AB7528">
        <v>0</v>
      </c>
      <c r="AC7528">
        <v>0</v>
      </c>
      <c r="AD7528">
        <v>0</v>
      </c>
      <c r="AE7528">
        <v>1.9816841663299594</v>
      </c>
    </row>
    <row r="7529" spans="1:31" x14ac:dyDescent="0.3">
      <c r="A7529">
        <v>2458449</v>
      </c>
      <c r="B7529">
        <v>1</v>
      </c>
      <c r="C7529" t="s">
        <v>80</v>
      </c>
      <c r="D7529" t="s">
        <v>101</v>
      </c>
      <c r="E7529" t="s">
        <v>173</v>
      </c>
      <c r="F7529" t="s">
        <v>21549</v>
      </c>
      <c r="G7529" t="s">
        <v>461</v>
      </c>
      <c r="H7529" t="s">
        <v>144</v>
      </c>
      <c r="I7529" t="s">
        <v>136</v>
      </c>
      <c r="J7529" t="s">
        <v>137</v>
      </c>
      <c r="K7529" t="s">
        <v>138</v>
      </c>
      <c r="L7529" t="s">
        <v>21550</v>
      </c>
      <c r="M7529" t="s">
        <v>21551</v>
      </c>
      <c r="N7529">
        <v>3.676666666</v>
      </c>
      <c r="O7529">
        <v>0</v>
      </c>
      <c r="P7529">
        <v>1</v>
      </c>
      <c r="Q7529">
        <v>0</v>
      </c>
      <c r="R7529">
        <v>0</v>
      </c>
      <c r="S7529">
        <v>0</v>
      </c>
      <c r="T7529">
        <v>0</v>
      </c>
      <c r="U7529">
        <v>0</v>
      </c>
      <c r="V7529">
        <v>0</v>
      </c>
      <c r="W7529">
        <v>0</v>
      </c>
      <c r="X7529">
        <v>0</v>
      </c>
      <c r="Y7529">
        <v>0</v>
      </c>
      <c r="Z7529">
        <v>0</v>
      </c>
      <c r="AA7529">
        <v>0</v>
      </c>
      <c r="AB7529">
        <v>0</v>
      </c>
      <c r="AC7529">
        <v>0</v>
      </c>
      <c r="AD7529">
        <v>0</v>
      </c>
      <c r="AE7529">
        <v>0</v>
      </c>
    </row>
    <row r="7530" spans="1:31" x14ac:dyDescent="0.3">
      <c r="A7530">
        <v>2458451</v>
      </c>
      <c r="B7530">
        <v>1</v>
      </c>
      <c r="C7530" t="s">
        <v>81</v>
      </c>
      <c r="D7530" t="s">
        <v>127</v>
      </c>
      <c r="E7530" t="s">
        <v>132</v>
      </c>
      <c r="F7530" t="s">
        <v>21552</v>
      </c>
      <c r="G7530" t="s">
        <v>149</v>
      </c>
      <c r="H7530" t="s">
        <v>135</v>
      </c>
      <c r="I7530" t="s">
        <v>136</v>
      </c>
      <c r="J7530" t="s">
        <v>137</v>
      </c>
      <c r="K7530" t="s">
        <v>138</v>
      </c>
      <c r="L7530" t="s">
        <v>21553</v>
      </c>
      <c r="M7530" t="s">
        <v>21554</v>
      </c>
      <c r="N7530">
        <v>2.5044444440000002</v>
      </c>
      <c r="O7530">
        <v>0</v>
      </c>
      <c r="P7530">
        <v>0</v>
      </c>
      <c r="Q7530">
        <v>29</v>
      </c>
      <c r="R7530">
        <v>7</v>
      </c>
      <c r="S7530">
        <v>2</v>
      </c>
      <c r="T7530">
        <v>0</v>
      </c>
      <c r="U7530">
        <v>0</v>
      </c>
      <c r="V7530">
        <v>0</v>
      </c>
      <c r="W7530">
        <v>0</v>
      </c>
      <c r="X7530">
        <v>0</v>
      </c>
      <c r="Y7530">
        <v>91.942401434834395</v>
      </c>
      <c r="Z7530">
        <v>26.456879854812627</v>
      </c>
      <c r="AA7530">
        <v>3.7318923408002473</v>
      </c>
      <c r="AB7530">
        <v>0</v>
      </c>
      <c r="AC7530">
        <v>0</v>
      </c>
      <c r="AD7530">
        <v>0</v>
      </c>
      <c r="AE7530">
        <v>122.13117363044726</v>
      </c>
    </row>
    <row r="7531" spans="1:31" x14ac:dyDescent="0.3">
      <c r="A7531">
        <v>2458452</v>
      </c>
      <c r="B7531">
        <v>1</v>
      </c>
      <c r="C7531" t="s">
        <v>80</v>
      </c>
      <c r="D7531" t="s">
        <v>82</v>
      </c>
      <c r="E7531" t="s">
        <v>147</v>
      </c>
      <c r="F7531" t="s">
        <v>21555</v>
      </c>
      <c r="G7531" t="s">
        <v>381</v>
      </c>
      <c r="H7531" t="s">
        <v>135</v>
      </c>
      <c r="I7531" t="s">
        <v>660</v>
      </c>
      <c r="J7531" t="s">
        <v>137</v>
      </c>
      <c r="K7531" t="s">
        <v>138</v>
      </c>
      <c r="L7531" t="s">
        <v>21556</v>
      </c>
      <c r="M7531" t="s">
        <v>21557</v>
      </c>
      <c r="N7531">
        <v>1.0833333000000001E-2</v>
      </c>
      <c r="O7531">
        <v>0</v>
      </c>
      <c r="P7531">
        <v>2384</v>
      </c>
      <c r="Q7531">
        <v>0</v>
      </c>
      <c r="R7531">
        <v>0</v>
      </c>
      <c r="S7531">
        <v>1</v>
      </c>
      <c r="T7531">
        <v>224</v>
      </c>
      <c r="U7531">
        <v>0</v>
      </c>
      <c r="V7531">
        <v>0</v>
      </c>
      <c r="W7531">
        <v>0</v>
      </c>
      <c r="X7531">
        <v>12.620454204346139</v>
      </c>
      <c r="Y7531">
        <v>0</v>
      </c>
      <c r="Z7531">
        <v>0</v>
      </c>
      <c r="AA7531">
        <v>0.96523543528749201</v>
      </c>
      <c r="AB7531">
        <v>1.272336450958357</v>
      </c>
      <c r="AC7531">
        <v>0</v>
      </c>
      <c r="AD7531">
        <v>0</v>
      </c>
      <c r="AE7531">
        <v>14.858026090591988</v>
      </c>
    </row>
    <row r="7532" spans="1:31" x14ac:dyDescent="0.3">
      <c r="A7532">
        <v>2458460</v>
      </c>
      <c r="B7532">
        <v>1</v>
      </c>
      <c r="C7532" t="s">
        <v>80</v>
      </c>
      <c r="D7532" t="s">
        <v>95</v>
      </c>
      <c r="E7532" t="s">
        <v>141</v>
      </c>
      <c r="F7532" t="s">
        <v>21558</v>
      </c>
      <c r="G7532" t="s">
        <v>143</v>
      </c>
      <c r="H7532" t="s">
        <v>144</v>
      </c>
      <c r="I7532" t="s">
        <v>136</v>
      </c>
      <c r="J7532" t="s">
        <v>137</v>
      </c>
      <c r="K7532" t="s">
        <v>138</v>
      </c>
      <c r="L7532" t="s">
        <v>21559</v>
      </c>
      <c r="M7532" t="s">
        <v>21560</v>
      </c>
      <c r="N7532">
        <v>0.630833333</v>
      </c>
      <c r="O7532">
        <v>0</v>
      </c>
      <c r="P7532">
        <v>62</v>
      </c>
      <c r="Q7532">
        <v>0</v>
      </c>
      <c r="R7532">
        <v>0</v>
      </c>
      <c r="S7532">
        <v>0</v>
      </c>
      <c r="T7532">
        <v>6</v>
      </c>
      <c r="U7532">
        <v>0</v>
      </c>
      <c r="V7532">
        <v>0</v>
      </c>
      <c r="W7532">
        <v>0</v>
      </c>
      <c r="X7532">
        <v>14.169373108618018</v>
      </c>
      <c r="Y7532">
        <v>0</v>
      </c>
      <c r="Z7532">
        <v>0</v>
      </c>
      <c r="AA7532">
        <v>0</v>
      </c>
      <c r="AB7532">
        <v>8.2130228935942959</v>
      </c>
      <c r="AC7532">
        <v>0</v>
      </c>
      <c r="AD7532">
        <v>0</v>
      </c>
      <c r="AE7532">
        <v>22.382396002212314</v>
      </c>
    </row>
    <row r="7533" spans="1:31" x14ac:dyDescent="0.3">
      <c r="A7533">
        <v>2458463</v>
      </c>
      <c r="B7533">
        <v>1</v>
      </c>
      <c r="C7533" t="s">
        <v>80</v>
      </c>
      <c r="D7533" t="s">
        <v>105</v>
      </c>
      <c r="E7533" t="s">
        <v>132</v>
      </c>
      <c r="F7533" t="s">
        <v>21561</v>
      </c>
      <c r="G7533" t="s">
        <v>134</v>
      </c>
      <c r="H7533" t="s">
        <v>135</v>
      </c>
      <c r="I7533" t="s">
        <v>136</v>
      </c>
      <c r="J7533" t="s">
        <v>137</v>
      </c>
      <c r="K7533" t="s">
        <v>138</v>
      </c>
      <c r="L7533" t="s">
        <v>21562</v>
      </c>
      <c r="M7533" t="s">
        <v>21563</v>
      </c>
      <c r="N7533">
        <v>1.4566666660000001</v>
      </c>
      <c r="O7533">
        <v>5</v>
      </c>
      <c r="P7533">
        <v>677</v>
      </c>
      <c r="Q7533">
        <v>12</v>
      </c>
      <c r="R7533">
        <v>91</v>
      </c>
      <c r="S7533">
        <v>8</v>
      </c>
      <c r="T7533">
        <v>74</v>
      </c>
      <c r="U7533">
        <v>0</v>
      </c>
      <c r="V7533">
        <v>0</v>
      </c>
      <c r="W7533">
        <v>3.2484570902488921</v>
      </c>
      <c r="X7533">
        <v>245.97451426394196</v>
      </c>
      <c r="Y7533">
        <v>83.735265774695463</v>
      </c>
      <c r="Z7533">
        <v>16.944284518639652</v>
      </c>
      <c r="AA7533">
        <v>15.518899619650799</v>
      </c>
      <c r="AB7533">
        <v>57.541695949666909</v>
      </c>
      <c r="AC7533">
        <v>0</v>
      </c>
      <c r="AD7533">
        <v>0</v>
      </c>
      <c r="AE7533">
        <v>422.96311721684373</v>
      </c>
    </row>
    <row r="7534" spans="1:31" x14ac:dyDescent="0.3">
      <c r="A7534">
        <v>2458465</v>
      </c>
      <c r="B7534">
        <v>1</v>
      </c>
      <c r="C7534" t="s">
        <v>80</v>
      </c>
      <c r="D7534" t="s">
        <v>95</v>
      </c>
      <c r="E7534" t="s">
        <v>141</v>
      </c>
      <c r="F7534" t="s">
        <v>21564</v>
      </c>
      <c r="G7534" t="s">
        <v>143</v>
      </c>
      <c r="H7534" t="s">
        <v>144</v>
      </c>
      <c r="I7534" t="s">
        <v>136</v>
      </c>
      <c r="J7534" t="s">
        <v>137</v>
      </c>
      <c r="K7534" t="s">
        <v>138</v>
      </c>
      <c r="L7534" t="s">
        <v>21565</v>
      </c>
      <c r="M7534" t="s">
        <v>21566</v>
      </c>
      <c r="N7534">
        <v>0.83166666600000005</v>
      </c>
      <c r="O7534">
        <v>0</v>
      </c>
      <c r="P7534">
        <v>42</v>
      </c>
      <c r="Q7534">
        <v>0</v>
      </c>
      <c r="R7534">
        <v>2</v>
      </c>
      <c r="S7534">
        <v>0</v>
      </c>
      <c r="T7534">
        <v>2</v>
      </c>
      <c r="U7534">
        <v>0</v>
      </c>
      <c r="V7534">
        <v>0</v>
      </c>
      <c r="W7534">
        <v>0</v>
      </c>
      <c r="X7534">
        <v>9.9071347720762226</v>
      </c>
      <c r="Y7534">
        <v>0</v>
      </c>
      <c r="Z7534">
        <v>9.5614063585189923E-2</v>
      </c>
      <c r="AA7534">
        <v>0</v>
      </c>
      <c r="AB7534">
        <v>0.17921028450398302</v>
      </c>
      <c r="AC7534">
        <v>0</v>
      </c>
      <c r="AD7534">
        <v>0</v>
      </c>
      <c r="AE7534">
        <v>10.181959120165395</v>
      </c>
    </row>
    <row r="7535" spans="1:31" x14ac:dyDescent="0.3">
      <c r="A7535">
        <v>2458466</v>
      </c>
      <c r="B7535">
        <v>1</v>
      </c>
      <c r="C7535" t="s">
        <v>80</v>
      </c>
      <c r="D7535" t="s">
        <v>100</v>
      </c>
      <c r="E7535" t="s">
        <v>173</v>
      </c>
      <c r="F7535" t="s">
        <v>21567</v>
      </c>
      <c r="G7535" t="s">
        <v>175</v>
      </c>
      <c r="H7535" t="s">
        <v>144</v>
      </c>
      <c r="I7535" t="s">
        <v>136</v>
      </c>
      <c r="J7535" t="s">
        <v>137</v>
      </c>
      <c r="K7535" t="s">
        <v>138</v>
      </c>
      <c r="L7535" t="s">
        <v>21568</v>
      </c>
      <c r="M7535" t="s">
        <v>21569</v>
      </c>
      <c r="N7535">
        <v>1.467777777</v>
      </c>
      <c r="O7535">
        <v>0</v>
      </c>
      <c r="P7535">
        <v>0</v>
      </c>
      <c r="Q7535">
        <v>0</v>
      </c>
      <c r="R7535">
        <v>1</v>
      </c>
      <c r="S7535">
        <v>0</v>
      </c>
      <c r="T7535">
        <v>0</v>
      </c>
      <c r="U7535">
        <v>0</v>
      </c>
      <c r="V7535">
        <v>0</v>
      </c>
      <c r="W7535">
        <v>0</v>
      </c>
      <c r="X7535">
        <v>0</v>
      </c>
      <c r="Y7535">
        <v>0</v>
      </c>
      <c r="Z7535">
        <v>0.18834227699621497</v>
      </c>
      <c r="AA7535">
        <v>0</v>
      </c>
      <c r="AB7535">
        <v>0</v>
      </c>
      <c r="AC7535">
        <v>0</v>
      </c>
      <c r="AD7535">
        <v>0</v>
      </c>
      <c r="AE7535">
        <v>0.18834227699621497</v>
      </c>
    </row>
    <row r="7536" spans="1:31" x14ac:dyDescent="0.3">
      <c r="A7536">
        <v>2458470</v>
      </c>
      <c r="B7536">
        <v>1</v>
      </c>
      <c r="C7536" t="s">
        <v>80</v>
      </c>
      <c r="D7536" t="s">
        <v>82</v>
      </c>
      <c r="E7536" t="s">
        <v>159</v>
      </c>
      <c r="F7536" t="s">
        <v>21570</v>
      </c>
      <c r="G7536" t="s">
        <v>143</v>
      </c>
      <c r="H7536" t="s">
        <v>144</v>
      </c>
      <c r="I7536" t="s">
        <v>136</v>
      </c>
      <c r="J7536" t="s">
        <v>137</v>
      </c>
      <c r="K7536" t="s">
        <v>138</v>
      </c>
      <c r="L7536" t="s">
        <v>21571</v>
      </c>
      <c r="M7536" t="s">
        <v>21572</v>
      </c>
      <c r="N7536">
        <v>0.89944444400000001</v>
      </c>
      <c r="O7536">
        <v>0</v>
      </c>
      <c r="P7536">
        <v>430</v>
      </c>
      <c r="Q7536">
        <v>0</v>
      </c>
      <c r="R7536">
        <v>0</v>
      </c>
      <c r="S7536">
        <v>0</v>
      </c>
      <c r="T7536">
        <v>27</v>
      </c>
      <c r="U7536">
        <v>0</v>
      </c>
      <c r="V7536">
        <v>0</v>
      </c>
      <c r="W7536">
        <v>0</v>
      </c>
      <c r="X7536">
        <v>187.34657935415908</v>
      </c>
      <c r="Y7536">
        <v>0</v>
      </c>
      <c r="Z7536">
        <v>0</v>
      </c>
      <c r="AA7536">
        <v>0</v>
      </c>
      <c r="AB7536">
        <v>12.615580602144675</v>
      </c>
      <c r="AC7536">
        <v>0</v>
      </c>
      <c r="AD7536">
        <v>0</v>
      </c>
      <c r="AE7536">
        <v>199.96215995630376</v>
      </c>
    </row>
    <row r="7537" spans="1:31" x14ac:dyDescent="0.3">
      <c r="A7537">
        <v>2458481</v>
      </c>
      <c r="B7537">
        <v>1</v>
      </c>
      <c r="C7537" t="s">
        <v>80</v>
      </c>
      <c r="D7537" t="s">
        <v>94</v>
      </c>
      <c r="E7537" t="s">
        <v>141</v>
      </c>
      <c r="F7537" t="s">
        <v>21573</v>
      </c>
      <c r="G7537" t="s">
        <v>156</v>
      </c>
      <c r="H7537" t="s">
        <v>144</v>
      </c>
      <c r="I7537" t="s">
        <v>136</v>
      </c>
      <c r="J7537" t="s">
        <v>137</v>
      </c>
      <c r="K7537" t="s">
        <v>138</v>
      </c>
      <c r="L7537" t="s">
        <v>21574</v>
      </c>
      <c r="M7537" t="s">
        <v>21575</v>
      </c>
      <c r="N7537">
        <v>1.8208333329999999</v>
      </c>
      <c r="O7537">
        <v>0</v>
      </c>
      <c r="P7537">
        <v>17</v>
      </c>
      <c r="Q7537">
        <v>0</v>
      </c>
      <c r="R7537">
        <v>0</v>
      </c>
      <c r="S7537">
        <v>0</v>
      </c>
      <c r="T7537">
        <v>0</v>
      </c>
      <c r="U7537">
        <v>0</v>
      </c>
      <c r="V7537">
        <v>0</v>
      </c>
      <c r="W7537">
        <v>0</v>
      </c>
      <c r="X7537">
        <v>4.4747110088856283</v>
      </c>
      <c r="Y7537">
        <v>0</v>
      </c>
      <c r="Z7537">
        <v>0</v>
      </c>
      <c r="AA7537">
        <v>0</v>
      </c>
      <c r="AB7537">
        <v>0</v>
      </c>
      <c r="AC7537">
        <v>0</v>
      </c>
      <c r="AD7537">
        <v>0</v>
      </c>
      <c r="AE7537">
        <v>4.4747110088856283</v>
      </c>
    </row>
    <row r="7538" spans="1:31" x14ac:dyDescent="0.3">
      <c r="A7538">
        <v>2458485</v>
      </c>
      <c r="B7538">
        <v>1</v>
      </c>
      <c r="C7538" t="s">
        <v>80</v>
      </c>
      <c r="D7538" t="s">
        <v>103</v>
      </c>
      <c r="E7538" t="s">
        <v>141</v>
      </c>
      <c r="F7538" t="s">
        <v>21576</v>
      </c>
      <c r="G7538" t="s">
        <v>156</v>
      </c>
      <c r="H7538" t="s">
        <v>144</v>
      </c>
      <c r="I7538" t="s">
        <v>136</v>
      </c>
      <c r="J7538" t="s">
        <v>137</v>
      </c>
      <c r="K7538" t="s">
        <v>138</v>
      </c>
      <c r="L7538" t="s">
        <v>21577</v>
      </c>
      <c r="M7538" t="s">
        <v>21578</v>
      </c>
      <c r="N7538">
        <v>0.59472222200000002</v>
      </c>
      <c r="O7538">
        <v>0</v>
      </c>
      <c r="P7538">
        <v>0</v>
      </c>
      <c r="Q7538">
        <v>0</v>
      </c>
      <c r="R7538">
        <v>5</v>
      </c>
      <c r="S7538">
        <v>0</v>
      </c>
      <c r="T7538">
        <v>1</v>
      </c>
      <c r="U7538">
        <v>0</v>
      </c>
      <c r="V7538">
        <v>0</v>
      </c>
      <c r="W7538">
        <v>0</v>
      </c>
      <c r="X7538">
        <v>0</v>
      </c>
      <c r="Y7538">
        <v>0</v>
      </c>
      <c r="Z7538">
        <v>2.1729274235577845</v>
      </c>
      <c r="AA7538">
        <v>0</v>
      </c>
      <c r="AB7538">
        <v>0.12962654766174156</v>
      </c>
      <c r="AC7538">
        <v>0</v>
      </c>
      <c r="AD7538">
        <v>0</v>
      </c>
      <c r="AE7538">
        <v>2.3025539712195262</v>
      </c>
    </row>
    <row r="7539" spans="1:31" x14ac:dyDescent="0.3">
      <c r="A7539">
        <v>2458486</v>
      </c>
      <c r="B7539">
        <v>1</v>
      </c>
      <c r="C7539" t="s">
        <v>80</v>
      </c>
      <c r="D7539" t="s">
        <v>97</v>
      </c>
      <c r="E7539" t="s">
        <v>141</v>
      </c>
      <c r="F7539" t="s">
        <v>21579</v>
      </c>
      <c r="G7539" t="s">
        <v>143</v>
      </c>
      <c r="H7539" t="s">
        <v>144</v>
      </c>
      <c r="I7539" t="s">
        <v>136</v>
      </c>
      <c r="J7539" t="s">
        <v>137</v>
      </c>
      <c r="K7539" t="s">
        <v>138</v>
      </c>
      <c r="L7539" t="s">
        <v>21580</v>
      </c>
      <c r="M7539" t="s">
        <v>21581</v>
      </c>
      <c r="N7539">
        <v>0.45361111100000001</v>
      </c>
      <c r="O7539">
        <v>0</v>
      </c>
      <c r="P7539">
        <v>12</v>
      </c>
      <c r="Q7539">
        <v>0</v>
      </c>
      <c r="R7539">
        <v>0</v>
      </c>
      <c r="S7539">
        <v>0</v>
      </c>
      <c r="T7539">
        <v>3</v>
      </c>
      <c r="U7539">
        <v>0</v>
      </c>
      <c r="V7539">
        <v>0</v>
      </c>
      <c r="W7539">
        <v>0</v>
      </c>
      <c r="X7539">
        <v>2.8960498501118015</v>
      </c>
      <c r="Y7539">
        <v>0</v>
      </c>
      <c r="Z7539">
        <v>0</v>
      </c>
      <c r="AA7539">
        <v>0</v>
      </c>
      <c r="AB7539">
        <v>1.9794421851440447</v>
      </c>
      <c r="AC7539">
        <v>0</v>
      </c>
      <c r="AD7539">
        <v>0</v>
      </c>
      <c r="AE7539">
        <v>4.8754920352558457</v>
      </c>
    </row>
    <row r="7540" spans="1:31" x14ac:dyDescent="0.3">
      <c r="A7540">
        <v>2458487</v>
      </c>
      <c r="B7540">
        <v>1</v>
      </c>
      <c r="C7540" t="s">
        <v>80</v>
      </c>
      <c r="D7540" t="s">
        <v>110</v>
      </c>
      <c r="E7540" t="s">
        <v>173</v>
      </c>
      <c r="F7540" t="s">
        <v>10701</v>
      </c>
      <c r="G7540" t="s">
        <v>179</v>
      </c>
      <c r="H7540" t="s">
        <v>144</v>
      </c>
      <c r="I7540" t="s">
        <v>136</v>
      </c>
      <c r="J7540" t="s">
        <v>137</v>
      </c>
      <c r="K7540" t="s">
        <v>138</v>
      </c>
      <c r="L7540" t="s">
        <v>21582</v>
      </c>
      <c r="M7540" t="s">
        <v>21583</v>
      </c>
      <c r="N7540">
        <v>1.9175</v>
      </c>
      <c r="O7540">
        <v>0</v>
      </c>
      <c r="P7540">
        <v>4</v>
      </c>
      <c r="Q7540">
        <v>0</v>
      </c>
      <c r="R7540">
        <v>0</v>
      </c>
      <c r="S7540">
        <v>0</v>
      </c>
      <c r="T7540">
        <v>2</v>
      </c>
      <c r="U7540">
        <v>0</v>
      </c>
      <c r="V7540">
        <v>0</v>
      </c>
      <c r="W7540">
        <v>0</v>
      </c>
      <c r="X7540">
        <v>3.4488847387214094</v>
      </c>
      <c r="Y7540">
        <v>0</v>
      </c>
      <c r="Z7540">
        <v>0</v>
      </c>
      <c r="AA7540">
        <v>0</v>
      </c>
      <c r="AB7540">
        <v>1.9881829315663752E-2</v>
      </c>
      <c r="AC7540">
        <v>0</v>
      </c>
      <c r="AD7540">
        <v>0</v>
      </c>
      <c r="AE7540">
        <v>3.4687665680370734</v>
      </c>
    </row>
    <row r="7541" spans="1:31" x14ac:dyDescent="0.3">
      <c r="A7541">
        <v>2458489</v>
      </c>
      <c r="B7541">
        <v>1</v>
      </c>
      <c r="C7541" t="s">
        <v>80</v>
      </c>
      <c r="D7541" t="s">
        <v>93</v>
      </c>
      <c r="E7541" t="s">
        <v>173</v>
      </c>
      <c r="F7541" t="s">
        <v>21584</v>
      </c>
      <c r="G7541" t="s">
        <v>179</v>
      </c>
      <c r="H7541" t="s">
        <v>144</v>
      </c>
      <c r="I7541" t="s">
        <v>136</v>
      </c>
      <c r="J7541" t="s">
        <v>137</v>
      </c>
      <c r="K7541" t="s">
        <v>138</v>
      </c>
      <c r="L7541" t="s">
        <v>21585</v>
      </c>
      <c r="M7541" t="s">
        <v>21586</v>
      </c>
      <c r="N7541">
        <v>3.3986111110000001</v>
      </c>
      <c r="O7541">
        <v>0</v>
      </c>
      <c r="P7541">
        <v>18</v>
      </c>
      <c r="Q7541">
        <v>0</v>
      </c>
      <c r="R7541">
        <v>0</v>
      </c>
      <c r="S7541">
        <v>0</v>
      </c>
      <c r="T7541">
        <v>1</v>
      </c>
      <c r="U7541">
        <v>0</v>
      </c>
      <c r="V7541">
        <v>0</v>
      </c>
      <c r="W7541">
        <v>0</v>
      </c>
      <c r="X7541">
        <v>15.056918913088051</v>
      </c>
      <c r="Y7541">
        <v>0</v>
      </c>
      <c r="Z7541">
        <v>0</v>
      </c>
      <c r="AA7541">
        <v>0</v>
      </c>
      <c r="AB7541">
        <v>0.28548867519751286</v>
      </c>
      <c r="AC7541">
        <v>0</v>
      </c>
      <c r="AD7541">
        <v>0</v>
      </c>
      <c r="AE7541">
        <v>15.342407588285564</v>
      </c>
    </row>
    <row r="7542" spans="1:31" x14ac:dyDescent="0.3">
      <c r="A7542">
        <v>2458490</v>
      </c>
      <c r="B7542">
        <v>1</v>
      </c>
      <c r="C7542" t="s">
        <v>81</v>
      </c>
      <c r="D7542" t="s">
        <v>122</v>
      </c>
      <c r="E7542" t="s">
        <v>173</v>
      </c>
      <c r="F7542" t="s">
        <v>21587</v>
      </c>
      <c r="G7542" t="s">
        <v>179</v>
      </c>
      <c r="H7542" t="s">
        <v>144</v>
      </c>
      <c r="I7542" t="s">
        <v>136</v>
      </c>
      <c r="J7542" t="s">
        <v>137</v>
      </c>
      <c r="K7542" t="s">
        <v>138</v>
      </c>
      <c r="L7542" t="s">
        <v>21588</v>
      </c>
      <c r="M7542" t="s">
        <v>21589</v>
      </c>
      <c r="N7542">
        <v>1.119722222</v>
      </c>
      <c r="O7542">
        <v>0</v>
      </c>
      <c r="P7542">
        <v>4</v>
      </c>
      <c r="Q7542">
        <v>0</v>
      </c>
      <c r="R7542">
        <v>0</v>
      </c>
      <c r="S7542">
        <v>0</v>
      </c>
      <c r="T7542">
        <v>0</v>
      </c>
      <c r="U7542">
        <v>0</v>
      </c>
      <c r="V7542">
        <v>0</v>
      </c>
      <c r="W7542">
        <v>0</v>
      </c>
      <c r="X7542">
        <v>0.76743583664494186</v>
      </c>
      <c r="Y7542">
        <v>0</v>
      </c>
      <c r="Z7542">
        <v>0</v>
      </c>
      <c r="AA7542">
        <v>0</v>
      </c>
      <c r="AB7542">
        <v>0</v>
      </c>
      <c r="AC7542">
        <v>0</v>
      </c>
      <c r="AD7542">
        <v>0</v>
      </c>
      <c r="AE7542">
        <v>0.76743583664494186</v>
      </c>
    </row>
    <row r="7543" spans="1:31" x14ac:dyDescent="0.3">
      <c r="A7543">
        <v>2458492</v>
      </c>
      <c r="B7543">
        <v>1</v>
      </c>
      <c r="C7543" t="s">
        <v>81</v>
      </c>
      <c r="D7543" t="s">
        <v>117</v>
      </c>
      <c r="E7543" t="s">
        <v>173</v>
      </c>
      <c r="F7543" t="s">
        <v>21590</v>
      </c>
      <c r="G7543" t="s">
        <v>175</v>
      </c>
      <c r="H7543" t="s">
        <v>144</v>
      </c>
      <c r="I7543" t="s">
        <v>136</v>
      </c>
      <c r="J7543" t="s">
        <v>137</v>
      </c>
      <c r="K7543" t="s">
        <v>138</v>
      </c>
      <c r="L7543" t="s">
        <v>21591</v>
      </c>
      <c r="M7543" t="s">
        <v>21592</v>
      </c>
      <c r="N7543">
        <v>2.650833333</v>
      </c>
      <c r="O7543">
        <v>0</v>
      </c>
      <c r="P7543">
        <v>1</v>
      </c>
      <c r="Q7543">
        <v>0</v>
      </c>
      <c r="R7543">
        <v>0</v>
      </c>
      <c r="S7543">
        <v>0</v>
      </c>
      <c r="T7543">
        <v>0</v>
      </c>
      <c r="U7543">
        <v>0</v>
      </c>
      <c r="V7543">
        <v>0</v>
      </c>
      <c r="W7543">
        <v>0</v>
      </c>
      <c r="X7543">
        <v>0.33638227648845243</v>
      </c>
      <c r="Y7543">
        <v>0</v>
      </c>
      <c r="Z7543">
        <v>0</v>
      </c>
      <c r="AA7543">
        <v>0</v>
      </c>
      <c r="AB7543">
        <v>0</v>
      </c>
      <c r="AC7543">
        <v>0</v>
      </c>
      <c r="AD7543">
        <v>0</v>
      </c>
      <c r="AE7543">
        <v>0.33638227648845243</v>
      </c>
    </row>
    <row r="7544" spans="1:31" x14ac:dyDescent="0.3">
      <c r="A7544">
        <v>2458493</v>
      </c>
      <c r="B7544">
        <v>1</v>
      </c>
      <c r="C7544" t="s">
        <v>80</v>
      </c>
      <c r="D7544" t="s">
        <v>82</v>
      </c>
      <c r="E7544" t="s">
        <v>173</v>
      </c>
      <c r="F7544" t="s">
        <v>21593</v>
      </c>
      <c r="G7544" t="s">
        <v>175</v>
      </c>
      <c r="H7544" t="s">
        <v>144</v>
      </c>
      <c r="I7544" t="s">
        <v>136</v>
      </c>
      <c r="J7544" t="s">
        <v>137</v>
      </c>
      <c r="K7544" t="s">
        <v>138</v>
      </c>
      <c r="L7544" t="s">
        <v>21594</v>
      </c>
      <c r="M7544" t="s">
        <v>21595</v>
      </c>
      <c r="N7544">
        <v>3.0433333330000001</v>
      </c>
      <c r="O7544">
        <v>0</v>
      </c>
      <c r="P7544">
        <v>1</v>
      </c>
      <c r="Q7544">
        <v>0</v>
      </c>
      <c r="R7544">
        <v>0</v>
      </c>
      <c r="S7544">
        <v>0</v>
      </c>
      <c r="T7544">
        <v>0</v>
      </c>
      <c r="U7544">
        <v>0</v>
      </c>
      <c r="V7544">
        <v>0</v>
      </c>
      <c r="W7544">
        <v>0</v>
      </c>
      <c r="X7544">
        <v>0.91083869173022003</v>
      </c>
      <c r="Y7544">
        <v>0</v>
      </c>
      <c r="Z7544">
        <v>0</v>
      </c>
      <c r="AA7544">
        <v>0</v>
      </c>
      <c r="AB7544">
        <v>0</v>
      </c>
      <c r="AC7544">
        <v>0</v>
      </c>
      <c r="AD7544">
        <v>0</v>
      </c>
      <c r="AE7544">
        <v>0.91083869173022003</v>
      </c>
    </row>
    <row r="7545" spans="1:31" x14ac:dyDescent="0.3">
      <c r="A7545">
        <v>2458496</v>
      </c>
      <c r="B7545">
        <v>1</v>
      </c>
      <c r="C7545" t="s">
        <v>80</v>
      </c>
      <c r="D7545" t="s">
        <v>99</v>
      </c>
      <c r="E7545" t="s">
        <v>147</v>
      </c>
      <c r="F7545" t="s">
        <v>21596</v>
      </c>
      <c r="G7545" t="s">
        <v>134</v>
      </c>
      <c r="H7545" t="s">
        <v>135</v>
      </c>
      <c r="I7545" t="s">
        <v>136</v>
      </c>
      <c r="J7545" t="s">
        <v>137</v>
      </c>
      <c r="K7545" t="s">
        <v>138</v>
      </c>
      <c r="L7545" t="s">
        <v>21597</v>
      </c>
      <c r="M7545" t="s">
        <v>21598</v>
      </c>
      <c r="N7545">
        <v>4.2886111109999998</v>
      </c>
      <c r="O7545">
        <v>0</v>
      </c>
      <c r="P7545">
        <v>0</v>
      </c>
      <c r="Q7545">
        <v>0</v>
      </c>
      <c r="R7545">
        <v>0</v>
      </c>
      <c r="S7545">
        <v>1</v>
      </c>
      <c r="T7545">
        <v>0</v>
      </c>
      <c r="U7545">
        <v>0</v>
      </c>
      <c r="V7545">
        <v>0</v>
      </c>
      <c r="W7545">
        <v>0</v>
      </c>
      <c r="X7545">
        <v>0</v>
      </c>
      <c r="Y7545">
        <v>0</v>
      </c>
      <c r="Z7545">
        <v>0</v>
      </c>
      <c r="AA7545">
        <v>1.7558675926265024</v>
      </c>
      <c r="AB7545">
        <v>0</v>
      </c>
      <c r="AC7545">
        <v>0</v>
      </c>
      <c r="AD7545">
        <v>0</v>
      </c>
      <c r="AE7545">
        <v>1.7558675926265024</v>
      </c>
    </row>
    <row r="7546" spans="1:31" x14ac:dyDescent="0.3">
      <c r="A7546">
        <v>2458497</v>
      </c>
      <c r="B7546">
        <v>1</v>
      </c>
      <c r="C7546" t="s">
        <v>80</v>
      </c>
      <c r="D7546" t="s">
        <v>95</v>
      </c>
      <c r="E7546" t="s">
        <v>159</v>
      </c>
      <c r="F7546" t="s">
        <v>21599</v>
      </c>
      <c r="G7546" t="s">
        <v>143</v>
      </c>
      <c r="H7546" t="s">
        <v>144</v>
      </c>
      <c r="I7546" t="s">
        <v>136</v>
      </c>
      <c r="J7546" t="s">
        <v>137</v>
      </c>
      <c r="K7546" t="s">
        <v>138</v>
      </c>
      <c r="L7546" t="s">
        <v>21600</v>
      </c>
      <c r="M7546" t="s">
        <v>21601</v>
      </c>
      <c r="N7546">
        <v>1.093611111</v>
      </c>
      <c r="O7546">
        <v>0</v>
      </c>
      <c r="P7546">
        <v>185</v>
      </c>
      <c r="Q7546">
        <v>0</v>
      </c>
      <c r="R7546">
        <v>0</v>
      </c>
      <c r="S7546">
        <v>0</v>
      </c>
      <c r="T7546">
        <v>7</v>
      </c>
      <c r="U7546">
        <v>0</v>
      </c>
      <c r="V7546">
        <v>0</v>
      </c>
      <c r="W7546">
        <v>0</v>
      </c>
      <c r="X7546">
        <v>40.765212122401621</v>
      </c>
      <c r="Y7546">
        <v>0</v>
      </c>
      <c r="Z7546">
        <v>0</v>
      </c>
      <c r="AA7546">
        <v>0</v>
      </c>
      <c r="AB7546">
        <v>5.3697222093750945</v>
      </c>
      <c r="AC7546">
        <v>0</v>
      </c>
      <c r="AD7546">
        <v>0</v>
      </c>
      <c r="AE7546">
        <v>46.134934331776719</v>
      </c>
    </row>
    <row r="7547" spans="1:31" x14ac:dyDescent="0.3">
      <c r="A7547">
        <v>2458499</v>
      </c>
      <c r="B7547">
        <v>1</v>
      </c>
      <c r="C7547" t="s">
        <v>80</v>
      </c>
      <c r="D7547" t="s">
        <v>87</v>
      </c>
      <c r="E7547" t="s">
        <v>159</v>
      </c>
      <c r="F7547" t="s">
        <v>21602</v>
      </c>
      <c r="G7547" t="s">
        <v>143</v>
      </c>
      <c r="H7547" t="s">
        <v>144</v>
      </c>
      <c r="I7547" t="s">
        <v>136</v>
      </c>
      <c r="J7547" t="s">
        <v>137</v>
      </c>
      <c r="K7547" t="s">
        <v>138</v>
      </c>
      <c r="L7547" t="s">
        <v>21603</v>
      </c>
      <c r="M7547" t="s">
        <v>21604</v>
      </c>
      <c r="N7547">
        <v>0.86166666599999997</v>
      </c>
      <c r="O7547">
        <v>0</v>
      </c>
      <c r="P7547">
        <v>0</v>
      </c>
      <c r="Q7547">
        <v>0</v>
      </c>
      <c r="R7547">
        <v>0</v>
      </c>
      <c r="S7547">
        <v>0</v>
      </c>
      <c r="T7547">
        <v>16</v>
      </c>
      <c r="U7547">
        <v>0</v>
      </c>
      <c r="V7547">
        <v>0</v>
      </c>
      <c r="W7547">
        <v>0</v>
      </c>
      <c r="X7547">
        <v>0</v>
      </c>
      <c r="Y7547">
        <v>0</v>
      </c>
      <c r="Z7547">
        <v>0</v>
      </c>
      <c r="AA7547">
        <v>0</v>
      </c>
      <c r="AB7547">
        <v>21.685080476600326</v>
      </c>
      <c r="AC7547">
        <v>0</v>
      </c>
      <c r="AD7547">
        <v>0</v>
      </c>
      <c r="AE7547">
        <v>21.685080476600326</v>
      </c>
    </row>
    <row r="7548" spans="1:31" x14ac:dyDescent="0.3">
      <c r="A7548">
        <v>2458500</v>
      </c>
      <c r="B7548">
        <v>1</v>
      </c>
      <c r="C7548" t="s">
        <v>80</v>
      </c>
      <c r="D7548" t="s">
        <v>99</v>
      </c>
      <c r="E7548" t="s">
        <v>141</v>
      </c>
      <c r="F7548" t="s">
        <v>21605</v>
      </c>
      <c r="G7548" t="s">
        <v>156</v>
      </c>
      <c r="H7548" t="s">
        <v>144</v>
      </c>
      <c r="I7548" t="s">
        <v>136</v>
      </c>
      <c r="J7548" t="s">
        <v>137</v>
      </c>
      <c r="K7548" t="s">
        <v>138</v>
      </c>
      <c r="L7548" t="s">
        <v>21606</v>
      </c>
      <c r="M7548" t="s">
        <v>21607</v>
      </c>
      <c r="N7548">
        <v>2.0944444440000001</v>
      </c>
      <c r="O7548">
        <v>0</v>
      </c>
      <c r="P7548">
        <v>75</v>
      </c>
      <c r="Q7548">
        <v>0</v>
      </c>
      <c r="R7548">
        <v>0</v>
      </c>
      <c r="S7548">
        <v>0</v>
      </c>
      <c r="T7548">
        <v>44</v>
      </c>
      <c r="U7548">
        <v>0</v>
      </c>
      <c r="V7548">
        <v>0</v>
      </c>
      <c r="W7548">
        <v>0</v>
      </c>
      <c r="X7548">
        <v>53.534004817346528</v>
      </c>
      <c r="Y7548">
        <v>0</v>
      </c>
      <c r="Z7548">
        <v>0</v>
      </c>
      <c r="AA7548">
        <v>0</v>
      </c>
      <c r="AB7548">
        <v>38.933250547434675</v>
      </c>
      <c r="AC7548">
        <v>0</v>
      </c>
      <c r="AD7548">
        <v>0</v>
      </c>
      <c r="AE7548">
        <v>92.467255364781209</v>
      </c>
    </row>
    <row r="7549" spans="1:31" x14ac:dyDescent="0.3">
      <c r="A7549">
        <v>2458502</v>
      </c>
      <c r="B7549">
        <v>1</v>
      </c>
      <c r="C7549" t="s">
        <v>80</v>
      </c>
      <c r="D7549" t="s">
        <v>82</v>
      </c>
      <c r="E7549" t="s">
        <v>182</v>
      </c>
      <c r="F7549" t="s">
        <v>21306</v>
      </c>
      <c r="G7549" t="s">
        <v>410</v>
      </c>
      <c r="H7549" t="s">
        <v>144</v>
      </c>
      <c r="I7549" t="s">
        <v>136</v>
      </c>
      <c r="J7549" t="s">
        <v>137</v>
      </c>
      <c r="K7549" t="s">
        <v>138</v>
      </c>
      <c r="L7549" t="s">
        <v>21608</v>
      </c>
      <c r="M7549" t="s">
        <v>21609</v>
      </c>
      <c r="N7549">
        <v>0.64944444400000001</v>
      </c>
      <c r="O7549">
        <v>0</v>
      </c>
      <c r="P7549">
        <v>0</v>
      </c>
      <c r="Q7549">
        <v>0</v>
      </c>
      <c r="R7549">
        <v>0</v>
      </c>
      <c r="S7549">
        <v>0</v>
      </c>
      <c r="T7549">
        <v>27</v>
      </c>
      <c r="U7549">
        <v>0</v>
      </c>
      <c r="V7549">
        <v>0</v>
      </c>
      <c r="W7549">
        <v>0</v>
      </c>
      <c r="X7549">
        <v>0</v>
      </c>
      <c r="Y7549">
        <v>0</v>
      </c>
      <c r="Z7549">
        <v>0</v>
      </c>
      <c r="AA7549">
        <v>0</v>
      </c>
      <c r="AB7549">
        <v>15.656380051120699</v>
      </c>
      <c r="AC7549">
        <v>0</v>
      </c>
      <c r="AD7549">
        <v>0</v>
      </c>
      <c r="AE7549">
        <v>15.656380051120699</v>
      </c>
    </row>
    <row r="7550" spans="1:31" x14ac:dyDescent="0.3">
      <c r="A7550">
        <v>2458504</v>
      </c>
      <c r="B7550">
        <v>1</v>
      </c>
      <c r="C7550" t="s">
        <v>80</v>
      </c>
      <c r="D7550" t="s">
        <v>88</v>
      </c>
      <c r="E7550" t="s">
        <v>173</v>
      </c>
      <c r="F7550" t="s">
        <v>21610</v>
      </c>
      <c r="G7550" t="s">
        <v>179</v>
      </c>
      <c r="H7550" t="s">
        <v>144</v>
      </c>
      <c r="I7550" t="s">
        <v>136</v>
      </c>
      <c r="J7550" t="s">
        <v>137</v>
      </c>
      <c r="K7550" t="s">
        <v>138</v>
      </c>
      <c r="L7550" t="s">
        <v>21611</v>
      </c>
      <c r="M7550" t="s">
        <v>21612</v>
      </c>
      <c r="N7550">
        <v>0.76055555500000005</v>
      </c>
      <c r="O7550">
        <v>0</v>
      </c>
      <c r="P7550">
        <v>5</v>
      </c>
      <c r="Q7550">
        <v>0</v>
      </c>
      <c r="R7550">
        <v>0</v>
      </c>
      <c r="S7550">
        <v>0</v>
      </c>
      <c r="T7550">
        <v>0</v>
      </c>
      <c r="U7550">
        <v>0</v>
      </c>
      <c r="V7550">
        <v>0</v>
      </c>
      <c r="W7550">
        <v>0</v>
      </c>
      <c r="X7550">
        <v>0.73416699579250821</v>
      </c>
      <c r="Y7550">
        <v>0</v>
      </c>
      <c r="Z7550">
        <v>0</v>
      </c>
      <c r="AA7550">
        <v>0</v>
      </c>
      <c r="AB7550">
        <v>0</v>
      </c>
      <c r="AC7550">
        <v>0</v>
      </c>
      <c r="AD7550">
        <v>0</v>
      </c>
      <c r="AE7550">
        <v>0.73416699579250821</v>
      </c>
    </row>
    <row r="7551" spans="1:31" x14ac:dyDescent="0.3">
      <c r="A7551">
        <v>2458507</v>
      </c>
      <c r="B7551">
        <v>1</v>
      </c>
      <c r="C7551" t="s">
        <v>80</v>
      </c>
      <c r="D7551" t="s">
        <v>104</v>
      </c>
      <c r="E7551" t="s">
        <v>173</v>
      </c>
      <c r="F7551" t="s">
        <v>21613</v>
      </c>
      <c r="G7551" t="s">
        <v>175</v>
      </c>
      <c r="H7551" t="s">
        <v>144</v>
      </c>
      <c r="I7551" t="s">
        <v>136</v>
      </c>
      <c r="J7551" t="s">
        <v>137</v>
      </c>
      <c r="K7551" t="s">
        <v>138</v>
      </c>
      <c r="L7551" t="s">
        <v>21614</v>
      </c>
      <c r="M7551" t="s">
        <v>21615</v>
      </c>
      <c r="N7551">
        <v>2.951944444</v>
      </c>
      <c r="O7551">
        <v>0</v>
      </c>
      <c r="P7551">
        <v>1</v>
      </c>
      <c r="Q7551">
        <v>0</v>
      </c>
      <c r="R7551">
        <v>0</v>
      </c>
      <c r="S7551">
        <v>0</v>
      </c>
      <c r="T7551">
        <v>0</v>
      </c>
      <c r="U7551">
        <v>0</v>
      </c>
      <c r="V7551">
        <v>0</v>
      </c>
      <c r="W7551">
        <v>0</v>
      </c>
      <c r="X7551">
        <v>0.38699620324538764</v>
      </c>
      <c r="Y7551">
        <v>0</v>
      </c>
      <c r="Z7551">
        <v>0</v>
      </c>
      <c r="AA7551">
        <v>0</v>
      </c>
      <c r="AB7551">
        <v>0</v>
      </c>
      <c r="AC7551">
        <v>0</v>
      </c>
      <c r="AD7551">
        <v>0</v>
      </c>
      <c r="AE7551">
        <v>0.38699620324538764</v>
      </c>
    </row>
    <row r="7552" spans="1:31" x14ac:dyDescent="0.3">
      <c r="A7552">
        <v>2458511</v>
      </c>
      <c r="B7552">
        <v>1</v>
      </c>
      <c r="C7552" t="s">
        <v>80</v>
      </c>
      <c r="D7552" t="s">
        <v>104</v>
      </c>
      <c r="E7552" t="s">
        <v>132</v>
      </c>
      <c r="F7552" t="s">
        <v>14001</v>
      </c>
      <c r="G7552" t="s">
        <v>149</v>
      </c>
      <c r="H7552" t="s">
        <v>135</v>
      </c>
      <c r="I7552" t="s">
        <v>136</v>
      </c>
      <c r="J7552" t="s">
        <v>137</v>
      </c>
      <c r="K7552" t="s">
        <v>138</v>
      </c>
      <c r="L7552" t="s">
        <v>21616</v>
      </c>
      <c r="M7552" t="s">
        <v>21617</v>
      </c>
      <c r="N7552">
        <v>8.1111111E-2</v>
      </c>
      <c r="O7552">
        <v>1</v>
      </c>
      <c r="P7552">
        <v>721</v>
      </c>
      <c r="Q7552">
        <v>10</v>
      </c>
      <c r="R7552">
        <v>8</v>
      </c>
      <c r="S7552">
        <v>29</v>
      </c>
      <c r="T7552">
        <v>62</v>
      </c>
      <c r="U7552">
        <v>6</v>
      </c>
      <c r="V7552">
        <v>0</v>
      </c>
      <c r="W7552">
        <v>2.512164444523422E-2</v>
      </c>
      <c r="X7552">
        <v>15.907951342025607</v>
      </c>
      <c r="Y7552">
        <v>5.17763436328182</v>
      </c>
      <c r="Z7552">
        <v>0.33028487350291857</v>
      </c>
      <c r="AA7552">
        <v>97.364687887695965</v>
      </c>
      <c r="AB7552">
        <v>1.857770400008655</v>
      </c>
      <c r="AC7552">
        <v>37.341309376337755</v>
      </c>
      <c r="AD7552">
        <v>0</v>
      </c>
      <c r="AE7552">
        <v>158.00475988729795</v>
      </c>
    </row>
    <row r="7553" spans="1:31" x14ac:dyDescent="0.3">
      <c r="A7553">
        <v>2458513</v>
      </c>
      <c r="B7553">
        <v>1</v>
      </c>
      <c r="C7553" t="s">
        <v>80</v>
      </c>
      <c r="D7553" t="s">
        <v>104</v>
      </c>
      <c r="E7553" t="s">
        <v>284</v>
      </c>
      <c r="F7553" t="s">
        <v>21618</v>
      </c>
      <c r="G7553" t="s">
        <v>149</v>
      </c>
      <c r="H7553" t="s">
        <v>135</v>
      </c>
      <c r="I7553" t="s">
        <v>136</v>
      </c>
      <c r="J7553" t="s">
        <v>137</v>
      </c>
      <c r="K7553" t="s">
        <v>138</v>
      </c>
      <c r="L7553" t="s">
        <v>21619</v>
      </c>
      <c r="M7553" t="s">
        <v>21620</v>
      </c>
      <c r="N7553">
        <v>1.396111111</v>
      </c>
      <c r="O7553">
        <v>19</v>
      </c>
      <c r="P7553">
        <v>2885</v>
      </c>
      <c r="Q7553">
        <v>61</v>
      </c>
      <c r="R7553">
        <v>50</v>
      </c>
      <c r="S7553">
        <v>109</v>
      </c>
      <c r="T7553">
        <v>325</v>
      </c>
      <c r="U7553">
        <v>23</v>
      </c>
      <c r="V7553">
        <v>0</v>
      </c>
      <c r="W7553">
        <v>9.4214624323713636</v>
      </c>
      <c r="X7553">
        <v>1272.4303302340243</v>
      </c>
      <c r="Y7553">
        <v>141.43260494902825</v>
      </c>
      <c r="Z7553">
        <v>19.362015235330961</v>
      </c>
      <c r="AA7553">
        <v>2506.7041406561184</v>
      </c>
      <c r="AB7553">
        <v>191.32690528036926</v>
      </c>
      <c r="AC7553">
        <v>2445.2853288893407</v>
      </c>
      <c r="AD7553">
        <v>0</v>
      </c>
      <c r="AE7553">
        <v>6585.9627876765826</v>
      </c>
    </row>
    <row r="7554" spans="1:31" x14ac:dyDescent="0.3">
      <c r="A7554">
        <v>2458514</v>
      </c>
      <c r="B7554">
        <v>1</v>
      </c>
      <c r="C7554" t="s">
        <v>80</v>
      </c>
      <c r="D7554" t="s">
        <v>97</v>
      </c>
      <c r="E7554" t="s">
        <v>141</v>
      </c>
      <c r="F7554" t="s">
        <v>6859</v>
      </c>
      <c r="G7554" t="s">
        <v>200</v>
      </c>
      <c r="H7554" t="s">
        <v>144</v>
      </c>
      <c r="I7554" t="s">
        <v>136</v>
      </c>
      <c r="J7554" t="s">
        <v>137</v>
      </c>
      <c r="K7554" t="s">
        <v>138</v>
      </c>
      <c r="L7554" t="s">
        <v>21621</v>
      </c>
      <c r="M7554" t="s">
        <v>21622</v>
      </c>
      <c r="N7554">
        <v>2.7352777769999999</v>
      </c>
      <c r="O7554">
        <v>0</v>
      </c>
      <c r="P7554">
        <v>2</v>
      </c>
      <c r="Q7554">
        <v>0</v>
      </c>
      <c r="R7554">
        <v>3</v>
      </c>
      <c r="S7554">
        <v>0</v>
      </c>
      <c r="T7554">
        <v>1</v>
      </c>
      <c r="U7554">
        <v>0</v>
      </c>
      <c r="V7554">
        <v>0</v>
      </c>
      <c r="W7554">
        <v>0</v>
      </c>
      <c r="X7554">
        <v>0</v>
      </c>
      <c r="Y7554">
        <v>0</v>
      </c>
      <c r="Z7554">
        <v>0.45325057088882204</v>
      </c>
      <c r="AA7554">
        <v>0</v>
      </c>
      <c r="AB7554">
        <v>34.724916011150512</v>
      </c>
      <c r="AC7554">
        <v>0</v>
      </c>
      <c r="AD7554">
        <v>0</v>
      </c>
      <c r="AE7554">
        <v>35.178166582039331</v>
      </c>
    </row>
    <row r="7555" spans="1:31" x14ac:dyDescent="0.3">
      <c r="A7555">
        <v>2458516</v>
      </c>
      <c r="B7555">
        <v>1</v>
      </c>
      <c r="C7555" t="s">
        <v>80</v>
      </c>
      <c r="D7555" t="s">
        <v>97</v>
      </c>
      <c r="E7555" t="s">
        <v>173</v>
      </c>
      <c r="F7555" t="s">
        <v>21623</v>
      </c>
      <c r="G7555" t="s">
        <v>175</v>
      </c>
      <c r="H7555" t="s">
        <v>144</v>
      </c>
      <c r="I7555" t="s">
        <v>136</v>
      </c>
      <c r="J7555" t="s">
        <v>137</v>
      </c>
      <c r="K7555" t="s">
        <v>138</v>
      </c>
      <c r="L7555" t="s">
        <v>21624</v>
      </c>
      <c r="M7555" t="s">
        <v>21625</v>
      </c>
      <c r="N7555">
        <v>3.1969444440000001</v>
      </c>
      <c r="O7555">
        <v>0</v>
      </c>
      <c r="P7555">
        <v>2</v>
      </c>
      <c r="Q7555">
        <v>0</v>
      </c>
      <c r="R7555">
        <v>0</v>
      </c>
      <c r="S7555">
        <v>0</v>
      </c>
      <c r="T7555">
        <v>0</v>
      </c>
      <c r="U7555">
        <v>0</v>
      </c>
      <c r="V7555">
        <v>0</v>
      </c>
      <c r="W7555">
        <v>0</v>
      </c>
      <c r="X7555">
        <v>2.4910047909077599</v>
      </c>
      <c r="Y7555">
        <v>0</v>
      </c>
      <c r="Z7555">
        <v>0</v>
      </c>
      <c r="AA7555">
        <v>0</v>
      </c>
      <c r="AB7555">
        <v>0</v>
      </c>
      <c r="AC7555">
        <v>0</v>
      </c>
      <c r="AD7555">
        <v>0</v>
      </c>
      <c r="AE7555">
        <v>2.4910047909077599</v>
      </c>
    </row>
    <row r="7556" spans="1:31" x14ac:dyDescent="0.3">
      <c r="A7556">
        <v>2458519</v>
      </c>
      <c r="B7556">
        <v>1</v>
      </c>
      <c r="C7556" t="s">
        <v>80</v>
      </c>
      <c r="D7556" t="s">
        <v>95</v>
      </c>
      <c r="E7556" t="s">
        <v>141</v>
      </c>
      <c r="F7556" t="s">
        <v>21626</v>
      </c>
      <c r="G7556" t="s">
        <v>143</v>
      </c>
      <c r="H7556" t="s">
        <v>144</v>
      </c>
      <c r="I7556" t="s">
        <v>136</v>
      </c>
      <c r="J7556" t="s">
        <v>137</v>
      </c>
      <c r="K7556" t="s">
        <v>138</v>
      </c>
      <c r="L7556" t="s">
        <v>21627</v>
      </c>
      <c r="M7556" t="s">
        <v>21628</v>
      </c>
      <c r="N7556">
        <v>1.1886111109999999</v>
      </c>
      <c r="O7556">
        <v>0</v>
      </c>
      <c r="P7556">
        <v>24</v>
      </c>
      <c r="Q7556">
        <v>0</v>
      </c>
      <c r="R7556">
        <v>2</v>
      </c>
      <c r="S7556">
        <v>0</v>
      </c>
      <c r="T7556">
        <v>1</v>
      </c>
      <c r="U7556">
        <v>0</v>
      </c>
      <c r="V7556">
        <v>0</v>
      </c>
      <c r="W7556">
        <v>0</v>
      </c>
      <c r="X7556">
        <v>4.6196403944833442</v>
      </c>
      <c r="Y7556">
        <v>0</v>
      </c>
      <c r="Z7556">
        <v>3.9654340267225637E-3</v>
      </c>
      <c r="AA7556">
        <v>0</v>
      </c>
      <c r="AB7556">
        <v>0.14752056038926931</v>
      </c>
      <c r="AC7556">
        <v>0</v>
      </c>
      <c r="AD7556">
        <v>0</v>
      </c>
      <c r="AE7556">
        <v>4.7711263888993365</v>
      </c>
    </row>
    <row r="7557" spans="1:31" x14ac:dyDescent="0.3">
      <c r="A7557">
        <v>2458522</v>
      </c>
      <c r="B7557">
        <v>1</v>
      </c>
      <c r="C7557" t="s">
        <v>80</v>
      </c>
      <c r="D7557" t="s">
        <v>97</v>
      </c>
      <c r="E7557" t="s">
        <v>173</v>
      </c>
      <c r="F7557" t="s">
        <v>21629</v>
      </c>
      <c r="G7557" t="s">
        <v>175</v>
      </c>
      <c r="H7557" t="s">
        <v>144</v>
      </c>
      <c r="I7557" t="s">
        <v>136</v>
      </c>
      <c r="J7557" t="s">
        <v>137</v>
      </c>
      <c r="K7557" t="s">
        <v>138</v>
      </c>
      <c r="L7557" t="s">
        <v>21630</v>
      </c>
      <c r="M7557" t="s">
        <v>21631</v>
      </c>
      <c r="N7557">
        <v>4.7127777770000003</v>
      </c>
      <c r="O7557">
        <v>0</v>
      </c>
      <c r="P7557">
        <v>2</v>
      </c>
      <c r="Q7557">
        <v>0</v>
      </c>
      <c r="R7557">
        <v>0</v>
      </c>
      <c r="S7557">
        <v>0</v>
      </c>
      <c r="T7557">
        <v>0</v>
      </c>
      <c r="U7557">
        <v>0</v>
      </c>
      <c r="V7557">
        <v>0</v>
      </c>
      <c r="W7557">
        <v>0</v>
      </c>
      <c r="X7557">
        <v>0.52239352742120693</v>
      </c>
      <c r="Y7557">
        <v>0</v>
      </c>
      <c r="Z7557">
        <v>0</v>
      </c>
      <c r="AA7557">
        <v>0</v>
      </c>
      <c r="AB7557">
        <v>0</v>
      </c>
      <c r="AC7557">
        <v>0</v>
      </c>
      <c r="AD7557">
        <v>0</v>
      </c>
      <c r="AE7557">
        <v>0.52239352742120693</v>
      </c>
    </row>
    <row r="7558" spans="1:31" x14ac:dyDescent="0.3">
      <c r="A7558">
        <v>2458531</v>
      </c>
      <c r="B7558">
        <v>1</v>
      </c>
      <c r="C7558" t="s">
        <v>80</v>
      </c>
      <c r="D7558" t="s">
        <v>95</v>
      </c>
      <c r="E7558" t="s">
        <v>141</v>
      </c>
      <c r="F7558" t="s">
        <v>21632</v>
      </c>
      <c r="G7558" t="s">
        <v>143</v>
      </c>
      <c r="H7558" t="s">
        <v>144</v>
      </c>
      <c r="I7558" t="s">
        <v>136</v>
      </c>
      <c r="J7558" t="s">
        <v>137</v>
      </c>
      <c r="K7558" t="s">
        <v>138</v>
      </c>
      <c r="L7558" t="s">
        <v>21633</v>
      </c>
      <c r="M7558" t="s">
        <v>21634</v>
      </c>
      <c r="N7558">
        <v>1.3819444439999999</v>
      </c>
      <c r="O7558">
        <v>0</v>
      </c>
      <c r="P7558">
        <v>3</v>
      </c>
      <c r="Q7558">
        <v>0</v>
      </c>
      <c r="R7558">
        <v>0</v>
      </c>
      <c r="S7558">
        <v>0</v>
      </c>
      <c r="T7558">
        <v>2</v>
      </c>
      <c r="U7558">
        <v>0</v>
      </c>
      <c r="V7558">
        <v>0</v>
      </c>
      <c r="W7558">
        <v>0</v>
      </c>
      <c r="X7558">
        <v>0.24568567561769983</v>
      </c>
      <c r="Y7558">
        <v>0</v>
      </c>
      <c r="Z7558">
        <v>0</v>
      </c>
      <c r="AA7558">
        <v>0</v>
      </c>
      <c r="AB7558">
        <v>1.4244785970092217</v>
      </c>
      <c r="AC7558">
        <v>0</v>
      </c>
      <c r="AD7558">
        <v>0</v>
      </c>
      <c r="AE7558">
        <v>1.6701642726269217</v>
      </c>
    </row>
    <row r="7559" spans="1:31" x14ac:dyDescent="0.3">
      <c r="A7559">
        <v>2458534</v>
      </c>
      <c r="B7559">
        <v>1</v>
      </c>
      <c r="C7559" t="s">
        <v>80</v>
      </c>
      <c r="D7559" t="s">
        <v>96</v>
      </c>
      <c r="E7559" t="s">
        <v>173</v>
      </c>
      <c r="F7559" t="s">
        <v>21635</v>
      </c>
      <c r="G7559" t="s">
        <v>219</v>
      </c>
      <c r="H7559" t="s">
        <v>144</v>
      </c>
      <c r="I7559" t="s">
        <v>136</v>
      </c>
      <c r="J7559" t="s">
        <v>3</v>
      </c>
      <c r="K7559" t="s">
        <v>138</v>
      </c>
      <c r="L7559" t="s">
        <v>21636</v>
      </c>
      <c r="M7559" t="s">
        <v>21637</v>
      </c>
      <c r="N7559">
        <v>0.90583333300000002</v>
      </c>
      <c r="O7559">
        <v>0</v>
      </c>
      <c r="P7559">
        <v>1</v>
      </c>
      <c r="Q7559">
        <v>0</v>
      </c>
      <c r="R7559">
        <v>0</v>
      </c>
      <c r="S7559">
        <v>0</v>
      </c>
      <c r="T7559">
        <v>0</v>
      </c>
      <c r="U7559">
        <v>0</v>
      </c>
      <c r="V7559">
        <v>0</v>
      </c>
      <c r="W7559">
        <v>0</v>
      </c>
      <c r="X7559">
        <v>1.2043295966096985</v>
      </c>
      <c r="Y7559">
        <v>0</v>
      </c>
      <c r="Z7559">
        <v>0</v>
      </c>
      <c r="AA7559">
        <v>0</v>
      </c>
      <c r="AB7559">
        <v>0</v>
      </c>
      <c r="AC7559">
        <v>0</v>
      </c>
      <c r="AD7559">
        <v>0</v>
      </c>
      <c r="AE7559">
        <v>1.2043295966096985</v>
      </c>
    </row>
    <row r="7560" spans="1:31" x14ac:dyDescent="0.3">
      <c r="A7560">
        <v>2458536</v>
      </c>
      <c r="B7560">
        <v>1</v>
      </c>
      <c r="C7560" t="s">
        <v>80</v>
      </c>
      <c r="D7560" t="s">
        <v>85</v>
      </c>
      <c r="E7560" t="s">
        <v>182</v>
      </c>
      <c r="F7560" t="s">
        <v>21638</v>
      </c>
      <c r="G7560" t="s">
        <v>410</v>
      </c>
      <c r="H7560" t="s">
        <v>144</v>
      </c>
      <c r="I7560" t="s">
        <v>136</v>
      </c>
      <c r="J7560" t="s">
        <v>137</v>
      </c>
      <c r="K7560" t="s">
        <v>138</v>
      </c>
      <c r="L7560" t="s">
        <v>21639</v>
      </c>
      <c r="M7560" t="s">
        <v>21640</v>
      </c>
      <c r="N7560">
        <v>3.7822222220000001</v>
      </c>
      <c r="O7560">
        <v>0</v>
      </c>
      <c r="P7560">
        <v>172</v>
      </c>
      <c r="Q7560">
        <v>0</v>
      </c>
      <c r="R7560">
        <v>0</v>
      </c>
      <c r="S7560">
        <v>0</v>
      </c>
      <c r="T7560">
        <v>6</v>
      </c>
      <c r="U7560">
        <v>0</v>
      </c>
      <c r="V7560">
        <v>0</v>
      </c>
      <c r="W7560">
        <v>0</v>
      </c>
      <c r="X7560">
        <v>168.00322525518413</v>
      </c>
      <c r="Y7560">
        <v>0</v>
      </c>
      <c r="Z7560">
        <v>0</v>
      </c>
      <c r="AA7560">
        <v>0</v>
      </c>
      <c r="AB7560">
        <v>1.7800697399609855</v>
      </c>
      <c r="AC7560">
        <v>0</v>
      </c>
      <c r="AD7560">
        <v>0</v>
      </c>
      <c r="AE7560">
        <v>169.78329499514513</v>
      </c>
    </row>
    <row r="7561" spans="1:31" x14ac:dyDescent="0.3">
      <c r="A7561">
        <v>2458537</v>
      </c>
      <c r="B7561">
        <v>1</v>
      </c>
      <c r="C7561" t="s">
        <v>80</v>
      </c>
      <c r="D7561" t="s">
        <v>103</v>
      </c>
      <c r="E7561" t="s">
        <v>173</v>
      </c>
      <c r="F7561" t="s">
        <v>21641</v>
      </c>
      <c r="G7561" t="s">
        <v>175</v>
      </c>
      <c r="H7561" t="s">
        <v>144</v>
      </c>
      <c r="I7561" t="s">
        <v>136</v>
      </c>
      <c r="J7561" t="s">
        <v>137</v>
      </c>
      <c r="K7561" t="s">
        <v>138</v>
      </c>
      <c r="L7561" t="s">
        <v>21642</v>
      </c>
      <c r="M7561" t="s">
        <v>21643</v>
      </c>
      <c r="N7561">
        <v>0.74277777700000003</v>
      </c>
      <c r="O7561">
        <v>0</v>
      </c>
      <c r="P7561">
        <v>1</v>
      </c>
      <c r="Q7561">
        <v>0</v>
      </c>
      <c r="R7561">
        <v>0</v>
      </c>
      <c r="S7561">
        <v>0</v>
      </c>
      <c r="T7561">
        <v>0</v>
      </c>
      <c r="U7561">
        <v>0</v>
      </c>
      <c r="V7561">
        <v>0</v>
      </c>
      <c r="W7561">
        <v>0</v>
      </c>
      <c r="X7561">
        <v>0.17220328331547335</v>
      </c>
      <c r="Y7561">
        <v>0</v>
      </c>
      <c r="Z7561">
        <v>0</v>
      </c>
      <c r="AA7561">
        <v>0</v>
      </c>
      <c r="AB7561">
        <v>0</v>
      </c>
      <c r="AC7561">
        <v>0</v>
      </c>
      <c r="AD7561">
        <v>0</v>
      </c>
      <c r="AE7561">
        <v>0.17220328331547335</v>
      </c>
    </row>
    <row r="7562" spans="1:31" x14ac:dyDescent="0.3">
      <c r="A7562">
        <v>2458538</v>
      </c>
      <c r="B7562">
        <v>1</v>
      </c>
      <c r="C7562" t="s">
        <v>80</v>
      </c>
      <c r="D7562" t="s">
        <v>96</v>
      </c>
      <c r="E7562" t="s">
        <v>173</v>
      </c>
      <c r="F7562" t="s">
        <v>21644</v>
      </c>
      <c r="G7562" t="s">
        <v>461</v>
      </c>
      <c r="H7562" t="s">
        <v>144</v>
      </c>
      <c r="I7562" t="s">
        <v>136</v>
      </c>
      <c r="J7562" t="s">
        <v>137</v>
      </c>
      <c r="K7562" t="s">
        <v>138</v>
      </c>
      <c r="L7562" t="s">
        <v>21645</v>
      </c>
      <c r="M7562" t="s">
        <v>21646</v>
      </c>
      <c r="N7562">
        <v>7.5372222219999996</v>
      </c>
      <c r="O7562">
        <v>0</v>
      </c>
      <c r="P7562">
        <v>6</v>
      </c>
      <c r="Q7562">
        <v>0</v>
      </c>
      <c r="R7562">
        <v>0</v>
      </c>
      <c r="S7562">
        <v>0</v>
      </c>
      <c r="T7562">
        <v>1</v>
      </c>
      <c r="U7562">
        <v>0</v>
      </c>
      <c r="V7562">
        <v>0</v>
      </c>
      <c r="W7562">
        <v>0</v>
      </c>
      <c r="X7562">
        <v>8.2942140785957967</v>
      </c>
      <c r="Y7562">
        <v>0</v>
      </c>
      <c r="Z7562">
        <v>0</v>
      </c>
      <c r="AA7562">
        <v>0</v>
      </c>
      <c r="AB7562">
        <v>0.76915266466695131</v>
      </c>
      <c r="AC7562">
        <v>0</v>
      </c>
      <c r="AD7562">
        <v>0</v>
      </c>
      <c r="AE7562">
        <v>9.0633667432627476</v>
      </c>
    </row>
    <row r="7563" spans="1:31" x14ac:dyDescent="0.3">
      <c r="A7563">
        <v>2458539</v>
      </c>
      <c r="B7563">
        <v>1</v>
      </c>
      <c r="C7563" t="s">
        <v>81</v>
      </c>
      <c r="D7563" t="s">
        <v>128</v>
      </c>
      <c r="E7563" t="s">
        <v>132</v>
      </c>
      <c r="F7563" t="s">
        <v>21647</v>
      </c>
      <c r="G7563" t="s">
        <v>149</v>
      </c>
      <c r="H7563" t="s">
        <v>135</v>
      </c>
      <c r="I7563" t="s">
        <v>136</v>
      </c>
      <c r="J7563" t="s">
        <v>137</v>
      </c>
      <c r="K7563" t="s">
        <v>138</v>
      </c>
      <c r="L7563" t="s">
        <v>21648</v>
      </c>
      <c r="M7563" t="s">
        <v>21649</v>
      </c>
      <c r="N7563">
        <v>1.821666666</v>
      </c>
      <c r="O7563">
        <v>0</v>
      </c>
      <c r="P7563">
        <v>0</v>
      </c>
      <c r="Q7563">
        <v>0</v>
      </c>
      <c r="R7563">
        <v>0</v>
      </c>
      <c r="S7563">
        <v>8</v>
      </c>
      <c r="T7563">
        <v>0</v>
      </c>
      <c r="U7563">
        <v>3</v>
      </c>
      <c r="V7563">
        <v>0</v>
      </c>
      <c r="W7563">
        <v>0</v>
      </c>
      <c r="X7563">
        <v>0</v>
      </c>
      <c r="Y7563">
        <v>0</v>
      </c>
      <c r="Z7563">
        <v>0</v>
      </c>
      <c r="AA7563">
        <v>171.22242382381313</v>
      </c>
      <c r="AB7563">
        <v>0</v>
      </c>
      <c r="AC7563">
        <v>471.07413523422349</v>
      </c>
      <c r="AD7563">
        <v>0</v>
      </c>
      <c r="AE7563">
        <v>642.29655905803656</v>
      </c>
    </row>
    <row r="7564" spans="1:31" x14ac:dyDescent="0.3">
      <c r="A7564">
        <v>2458540</v>
      </c>
      <c r="B7564">
        <v>1</v>
      </c>
      <c r="C7564" t="s">
        <v>80</v>
      </c>
      <c r="D7564" t="s">
        <v>105</v>
      </c>
      <c r="E7564" t="s">
        <v>173</v>
      </c>
      <c r="F7564" t="s">
        <v>21650</v>
      </c>
      <c r="G7564" t="s">
        <v>179</v>
      </c>
      <c r="H7564" t="s">
        <v>144</v>
      </c>
      <c r="I7564" t="s">
        <v>136</v>
      </c>
      <c r="J7564" t="s">
        <v>137</v>
      </c>
      <c r="K7564" t="s">
        <v>138</v>
      </c>
      <c r="L7564" t="s">
        <v>21651</v>
      </c>
      <c r="M7564" t="s">
        <v>21652</v>
      </c>
      <c r="N7564">
        <v>1.075</v>
      </c>
      <c r="O7564">
        <v>0</v>
      </c>
      <c r="P7564">
        <v>5</v>
      </c>
      <c r="Q7564">
        <v>0</v>
      </c>
      <c r="R7564">
        <v>0</v>
      </c>
      <c r="S7564">
        <v>0</v>
      </c>
      <c r="T7564">
        <v>0</v>
      </c>
      <c r="U7564">
        <v>0</v>
      </c>
      <c r="V7564">
        <v>0</v>
      </c>
      <c r="W7564">
        <v>0</v>
      </c>
      <c r="X7564">
        <v>1.7255609895149255</v>
      </c>
      <c r="Y7564">
        <v>0</v>
      </c>
      <c r="Z7564">
        <v>0</v>
      </c>
      <c r="AA7564">
        <v>0</v>
      </c>
      <c r="AB7564">
        <v>0</v>
      </c>
      <c r="AC7564">
        <v>0</v>
      </c>
      <c r="AD7564">
        <v>0</v>
      </c>
      <c r="AE7564">
        <v>1.7255609895149255</v>
      </c>
    </row>
    <row r="7565" spans="1:31" x14ac:dyDescent="0.3">
      <c r="A7565">
        <v>2458541</v>
      </c>
      <c r="B7565">
        <v>1</v>
      </c>
      <c r="C7565" t="s">
        <v>80</v>
      </c>
      <c r="D7565" t="s">
        <v>105</v>
      </c>
      <c r="E7565" t="s">
        <v>141</v>
      </c>
      <c r="F7565" t="s">
        <v>21653</v>
      </c>
      <c r="G7565" t="s">
        <v>143</v>
      </c>
      <c r="H7565" t="s">
        <v>144</v>
      </c>
      <c r="I7565" t="s">
        <v>136</v>
      </c>
      <c r="J7565" t="s">
        <v>137</v>
      </c>
      <c r="K7565" t="s">
        <v>138</v>
      </c>
      <c r="L7565" t="s">
        <v>21654</v>
      </c>
      <c r="M7565" t="s">
        <v>21655</v>
      </c>
      <c r="N7565">
        <v>0.95722222199999996</v>
      </c>
      <c r="O7565">
        <v>0</v>
      </c>
      <c r="P7565">
        <v>51</v>
      </c>
      <c r="Q7565">
        <v>0</v>
      </c>
      <c r="R7565">
        <v>0</v>
      </c>
      <c r="S7565">
        <v>0</v>
      </c>
      <c r="T7565">
        <v>5</v>
      </c>
      <c r="U7565">
        <v>0</v>
      </c>
      <c r="V7565">
        <v>0</v>
      </c>
      <c r="W7565">
        <v>0</v>
      </c>
      <c r="X7565">
        <v>14.946313438335761</v>
      </c>
      <c r="Y7565">
        <v>0</v>
      </c>
      <c r="Z7565">
        <v>0</v>
      </c>
      <c r="AA7565">
        <v>0</v>
      </c>
      <c r="AB7565">
        <v>7.1626993780450121</v>
      </c>
      <c r="AC7565">
        <v>0</v>
      </c>
      <c r="AD7565">
        <v>0</v>
      </c>
      <c r="AE7565">
        <v>22.109012816380773</v>
      </c>
    </row>
    <row r="7566" spans="1:31" x14ac:dyDescent="0.3">
      <c r="A7566">
        <v>2458544</v>
      </c>
      <c r="B7566">
        <v>1</v>
      </c>
      <c r="C7566" t="s">
        <v>81</v>
      </c>
      <c r="D7566" t="s">
        <v>112</v>
      </c>
      <c r="E7566" t="s">
        <v>141</v>
      </c>
      <c r="F7566" t="s">
        <v>21656</v>
      </c>
      <c r="G7566" t="s">
        <v>156</v>
      </c>
      <c r="H7566" t="s">
        <v>144</v>
      </c>
      <c r="I7566" t="s">
        <v>136</v>
      </c>
      <c r="J7566" t="s">
        <v>137</v>
      </c>
      <c r="K7566" t="s">
        <v>138</v>
      </c>
      <c r="L7566" t="s">
        <v>21657</v>
      </c>
      <c r="M7566" t="s">
        <v>21658</v>
      </c>
      <c r="N7566">
        <v>2.0319444440000001</v>
      </c>
      <c r="O7566">
        <v>0</v>
      </c>
      <c r="P7566">
        <v>1</v>
      </c>
      <c r="Q7566">
        <v>0</v>
      </c>
      <c r="R7566">
        <v>6</v>
      </c>
      <c r="S7566">
        <v>0</v>
      </c>
      <c r="T7566">
        <v>10</v>
      </c>
      <c r="U7566">
        <v>0</v>
      </c>
      <c r="V7566">
        <v>0</v>
      </c>
      <c r="W7566">
        <v>0</v>
      </c>
      <c r="X7566">
        <v>3.61120867562044</v>
      </c>
      <c r="Y7566">
        <v>0</v>
      </c>
      <c r="Z7566">
        <v>3.7266881639728489</v>
      </c>
      <c r="AA7566">
        <v>0</v>
      </c>
      <c r="AB7566">
        <v>0.32352285539063286</v>
      </c>
      <c r="AC7566">
        <v>0</v>
      </c>
      <c r="AD7566">
        <v>0</v>
      </c>
      <c r="AE7566">
        <v>7.6614196949839215</v>
      </c>
    </row>
    <row r="7567" spans="1:31" x14ac:dyDescent="0.3">
      <c r="A7567">
        <v>2458548</v>
      </c>
      <c r="B7567">
        <v>1</v>
      </c>
      <c r="C7567" t="s">
        <v>81</v>
      </c>
      <c r="D7567" t="s">
        <v>113</v>
      </c>
      <c r="E7567" t="s">
        <v>173</v>
      </c>
      <c r="F7567" t="s">
        <v>21659</v>
      </c>
      <c r="G7567" t="s">
        <v>179</v>
      </c>
      <c r="H7567" t="s">
        <v>144</v>
      </c>
      <c r="I7567" t="s">
        <v>136</v>
      </c>
      <c r="J7567" t="s">
        <v>137</v>
      </c>
      <c r="K7567" t="s">
        <v>138</v>
      </c>
      <c r="L7567" t="s">
        <v>21660</v>
      </c>
      <c r="M7567" t="s">
        <v>21661</v>
      </c>
      <c r="N7567">
        <v>1.018333333</v>
      </c>
      <c r="O7567">
        <v>0</v>
      </c>
      <c r="P7567">
        <v>4</v>
      </c>
      <c r="Q7567">
        <v>0</v>
      </c>
      <c r="R7567">
        <v>0</v>
      </c>
      <c r="S7567">
        <v>0</v>
      </c>
      <c r="T7567">
        <v>1</v>
      </c>
      <c r="U7567">
        <v>0</v>
      </c>
      <c r="V7567">
        <v>0</v>
      </c>
      <c r="W7567">
        <v>0</v>
      </c>
      <c r="X7567">
        <v>1.0428322240323162</v>
      </c>
      <c r="Y7567">
        <v>0</v>
      </c>
      <c r="Z7567">
        <v>0</v>
      </c>
      <c r="AA7567">
        <v>0</v>
      </c>
      <c r="AB7567">
        <v>0.1974189573075667</v>
      </c>
      <c r="AC7567">
        <v>0</v>
      </c>
      <c r="AD7567">
        <v>0</v>
      </c>
      <c r="AE7567">
        <v>1.2402511813398829</v>
      </c>
    </row>
    <row r="7568" spans="1:31" x14ac:dyDescent="0.3">
      <c r="A7568">
        <v>2458569</v>
      </c>
      <c r="B7568">
        <v>1</v>
      </c>
      <c r="C7568" t="s">
        <v>80</v>
      </c>
      <c r="D7568" t="s">
        <v>82</v>
      </c>
      <c r="E7568" t="s">
        <v>169</v>
      </c>
      <c r="F7568" t="s">
        <v>21662</v>
      </c>
      <c r="G7568" t="s">
        <v>381</v>
      </c>
      <c r="H7568" t="s">
        <v>135</v>
      </c>
      <c r="I7568" t="s">
        <v>136</v>
      </c>
      <c r="J7568" t="s">
        <v>137</v>
      </c>
      <c r="K7568" t="s">
        <v>162</v>
      </c>
      <c r="L7568" t="s">
        <v>21663</v>
      </c>
      <c r="M7568" t="s">
        <v>21664</v>
      </c>
      <c r="N7568">
        <v>0.2225</v>
      </c>
      <c r="O7568">
        <v>0</v>
      </c>
      <c r="P7568">
        <v>66</v>
      </c>
      <c r="Q7568">
        <v>0</v>
      </c>
      <c r="R7568">
        <v>0</v>
      </c>
      <c r="S7568">
        <v>0</v>
      </c>
      <c r="T7568">
        <v>1758</v>
      </c>
      <c r="U7568">
        <v>0</v>
      </c>
      <c r="V7568">
        <v>6</v>
      </c>
      <c r="W7568">
        <v>0</v>
      </c>
      <c r="X7568">
        <v>2.6531454862571668</v>
      </c>
      <c r="Y7568">
        <v>0</v>
      </c>
      <c r="Z7568">
        <v>0</v>
      </c>
      <c r="AA7568">
        <v>0</v>
      </c>
      <c r="AB7568">
        <v>125.9770743064024</v>
      </c>
      <c r="AC7568">
        <v>0</v>
      </c>
      <c r="AD7568">
        <v>25.907120333268477</v>
      </c>
      <c r="AE7568">
        <v>154.53734012592804</v>
      </c>
    </row>
    <row r="7569" spans="1:31" x14ac:dyDescent="0.3">
      <c r="A7569">
        <v>2458755</v>
      </c>
      <c r="B7569">
        <v>1</v>
      </c>
      <c r="C7569" t="s">
        <v>80</v>
      </c>
      <c r="D7569" t="s">
        <v>98</v>
      </c>
      <c r="E7569" t="s">
        <v>141</v>
      </c>
      <c r="F7569" t="s">
        <v>21665</v>
      </c>
      <c r="G7569" t="s">
        <v>156</v>
      </c>
      <c r="H7569" t="s">
        <v>144</v>
      </c>
      <c r="I7569" t="s">
        <v>136</v>
      </c>
      <c r="J7569" t="s">
        <v>137</v>
      </c>
      <c r="K7569" t="s">
        <v>138</v>
      </c>
      <c r="L7569" t="s">
        <v>21666</v>
      </c>
      <c r="M7569" t="s">
        <v>21667</v>
      </c>
      <c r="N7569">
        <v>2.2258333330000002</v>
      </c>
      <c r="O7569">
        <v>0</v>
      </c>
      <c r="P7569">
        <v>1</v>
      </c>
      <c r="Q7569">
        <v>0</v>
      </c>
      <c r="R7569">
        <v>11</v>
      </c>
      <c r="S7569">
        <v>0</v>
      </c>
      <c r="T7569">
        <v>1</v>
      </c>
      <c r="U7569">
        <v>0</v>
      </c>
      <c r="V7569">
        <v>0</v>
      </c>
      <c r="W7569">
        <v>0</v>
      </c>
      <c r="X7569">
        <v>2.2866167025551179E-2</v>
      </c>
      <c r="Y7569">
        <v>0</v>
      </c>
      <c r="Z7569">
        <v>17.050297168327912</v>
      </c>
      <c r="AA7569">
        <v>0</v>
      </c>
      <c r="AB7569">
        <v>16.193341384744759</v>
      </c>
      <c r="AC7569">
        <v>0</v>
      </c>
      <c r="AD7569">
        <v>0</v>
      </c>
      <c r="AE7569">
        <v>33.266504720098226</v>
      </c>
    </row>
    <row r="7570" spans="1:31" x14ac:dyDescent="0.3">
      <c r="A7570">
        <v>2459216</v>
      </c>
      <c r="B7570">
        <v>1</v>
      </c>
      <c r="C7570" t="s">
        <v>80</v>
      </c>
      <c r="D7570" t="s">
        <v>92</v>
      </c>
      <c r="E7570" t="s">
        <v>159</v>
      </c>
      <c r="F7570" t="s">
        <v>21668</v>
      </c>
      <c r="G7570" t="s">
        <v>6429</v>
      </c>
      <c r="H7570" t="s">
        <v>144</v>
      </c>
      <c r="I7570" t="s">
        <v>136</v>
      </c>
      <c r="J7570" t="s">
        <v>137</v>
      </c>
      <c r="K7570" t="s">
        <v>138</v>
      </c>
      <c r="L7570" t="s">
        <v>21669</v>
      </c>
      <c r="M7570" t="s">
        <v>21670</v>
      </c>
      <c r="N7570">
        <v>2.7727777769999999</v>
      </c>
      <c r="O7570">
        <v>0</v>
      </c>
      <c r="P7570">
        <v>211</v>
      </c>
      <c r="Q7570">
        <v>0</v>
      </c>
      <c r="R7570">
        <v>0</v>
      </c>
      <c r="S7570">
        <v>0</v>
      </c>
      <c r="T7570">
        <v>16</v>
      </c>
      <c r="U7570">
        <v>0</v>
      </c>
      <c r="V7570">
        <v>0</v>
      </c>
      <c r="W7570">
        <v>0</v>
      </c>
      <c r="X7570">
        <v>107.99704924371778</v>
      </c>
      <c r="Y7570">
        <v>0</v>
      </c>
      <c r="Z7570">
        <v>0</v>
      </c>
      <c r="AA7570">
        <v>0</v>
      </c>
      <c r="AB7570">
        <v>25.17652450455914</v>
      </c>
      <c r="AC7570">
        <v>0</v>
      </c>
      <c r="AD7570">
        <v>0</v>
      </c>
      <c r="AE7570">
        <v>133.17357374827691</v>
      </c>
    </row>
    <row r="7571" spans="1:31" x14ac:dyDescent="0.3">
      <c r="A7571">
        <v>2458964</v>
      </c>
      <c r="B7571">
        <v>1</v>
      </c>
      <c r="C7571" t="s">
        <v>80</v>
      </c>
      <c r="D7571" t="s">
        <v>100</v>
      </c>
      <c r="E7571" t="s">
        <v>182</v>
      </c>
      <c r="F7571" t="s">
        <v>16055</v>
      </c>
      <c r="G7571" t="s">
        <v>156</v>
      </c>
      <c r="H7571" t="s">
        <v>144</v>
      </c>
      <c r="I7571" t="s">
        <v>136</v>
      </c>
      <c r="J7571" t="s">
        <v>137</v>
      </c>
      <c r="K7571" t="s">
        <v>138</v>
      </c>
      <c r="L7571" t="s">
        <v>10259</v>
      </c>
      <c r="M7571" t="s">
        <v>21671</v>
      </c>
      <c r="N7571">
        <v>1.196388888</v>
      </c>
      <c r="O7571">
        <v>0</v>
      </c>
      <c r="P7571">
        <v>0</v>
      </c>
      <c r="Q7571">
        <v>0</v>
      </c>
      <c r="R7571">
        <v>0</v>
      </c>
      <c r="S7571">
        <v>0</v>
      </c>
      <c r="T7571">
        <v>6</v>
      </c>
      <c r="U7571">
        <v>0</v>
      </c>
      <c r="V7571">
        <v>6</v>
      </c>
      <c r="W7571">
        <v>0</v>
      </c>
      <c r="X7571">
        <v>0</v>
      </c>
      <c r="Y7571">
        <v>0</v>
      </c>
      <c r="Z7571">
        <v>0</v>
      </c>
      <c r="AA7571">
        <v>0</v>
      </c>
      <c r="AB7571">
        <v>5.8698798161594725</v>
      </c>
      <c r="AC7571">
        <v>0</v>
      </c>
      <c r="AD7571">
        <v>482.92279245570302</v>
      </c>
      <c r="AE7571">
        <v>488.7926722718625</v>
      </c>
    </row>
    <row r="7572" spans="1:31" x14ac:dyDescent="0.3">
      <c r="A7572">
        <v>2458615</v>
      </c>
      <c r="B7572">
        <v>1</v>
      </c>
      <c r="C7572" t="s">
        <v>80</v>
      </c>
      <c r="D7572" t="s">
        <v>83</v>
      </c>
      <c r="E7572" t="s">
        <v>132</v>
      </c>
      <c r="F7572" t="s">
        <v>21672</v>
      </c>
      <c r="G7572" t="s">
        <v>353</v>
      </c>
      <c r="H7572" t="s">
        <v>135</v>
      </c>
      <c r="I7572" t="s">
        <v>136</v>
      </c>
      <c r="J7572" t="s">
        <v>137</v>
      </c>
      <c r="K7572" t="s">
        <v>138</v>
      </c>
      <c r="L7572" t="s">
        <v>21673</v>
      </c>
      <c r="M7572" t="s">
        <v>21674</v>
      </c>
      <c r="N7572">
        <v>1.3474999999999999</v>
      </c>
      <c r="O7572">
        <v>0</v>
      </c>
      <c r="P7572">
        <v>1</v>
      </c>
      <c r="Q7572">
        <v>0</v>
      </c>
      <c r="R7572">
        <v>0</v>
      </c>
      <c r="S7572">
        <v>13</v>
      </c>
      <c r="T7572">
        <v>24</v>
      </c>
      <c r="U7572">
        <v>0</v>
      </c>
      <c r="V7572">
        <v>0</v>
      </c>
      <c r="W7572">
        <v>0</v>
      </c>
      <c r="X7572">
        <v>0.402481572925665</v>
      </c>
      <c r="Y7572">
        <v>0</v>
      </c>
      <c r="Z7572">
        <v>0</v>
      </c>
      <c r="AA7572">
        <v>116.39662701988851</v>
      </c>
      <c r="AB7572">
        <v>279.33783700986959</v>
      </c>
      <c r="AC7572">
        <v>0</v>
      </c>
      <c r="AD7572">
        <v>0</v>
      </c>
      <c r="AE7572">
        <v>396.1369456026838</v>
      </c>
    </row>
    <row r="7573" spans="1:31" x14ac:dyDescent="0.3">
      <c r="A7573">
        <v>2458715</v>
      </c>
      <c r="B7573">
        <v>1</v>
      </c>
      <c r="C7573" t="s">
        <v>81</v>
      </c>
      <c r="D7573" t="s">
        <v>120</v>
      </c>
      <c r="E7573" t="s">
        <v>132</v>
      </c>
      <c r="F7573" t="s">
        <v>21675</v>
      </c>
      <c r="G7573" t="s">
        <v>149</v>
      </c>
      <c r="H7573" t="s">
        <v>135</v>
      </c>
      <c r="I7573" t="s">
        <v>136</v>
      </c>
      <c r="J7573" t="s">
        <v>137</v>
      </c>
      <c r="K7573" t="s">
        <v>138</v>
      </c>
      <c r="L7573" t="s">
        <v>21676</v>
      </c>
      <c r="M7573" t="s">
        <v>21677</v>
      </c>
      <c r="N7573">
        <v>0.46500000000000002</v>
      </c>
      <c r="O7573">
        <v>0</v>
      </c>
      <c r="P7573">
        <v>11</v>
      </c>
      <c r="Q7573">
        <v>7</v>
      </c>
      <c r="R7573">
        <v>28</v>
      </c>
      <c r="S7573">
        <v>1</v>
      </c>
      <c r="T7573">
        <v>0</v>
      </c>
      <c r="U7573">
        <v>0</v>
      </c>
      <c r="V7573">
        <v>0</v>
      </c>
      <c r="W7573">
        <v>0</v>
      </c>
      <c r="X7573">
        <v>1.1467955065239759</v>
      </c>
      <c r="Y7573">
        <v>4.9963701125477318</v>
      </c>
      <c r="Z7573">
        <v>4.7133786388994672</v>
      </c>
      <c r="AA7573">
        <v>0.98405262655956327</v>
      </c>
      <c r="AB7573">
        <v>0</v>
      </c>
      <c r="AC7573">
        <v>0</v>
      </c>
      <c r="AD7573">
        <v>0</v>
      </c>
      <c r="AE7573">
        <v>11.840596884530738</v>
      </c>
    </row>
    <row r="7574" spans="1:31" x14ac:dyDescent="0.3">
      <c r="A7574">
        <v>2458818</v>
      </c>
      <c r="B7574">
        <v>1</v>
      </c>
      <c r="C7574" t="s">
        <v>80</v>
      </c>
      <c r="D7574" t="s">
        <v>88</v>
      </c>
      <c r="E7574" t="s">
        <v>284</v>
      </c>
      <c r="F7574" t="s">
        <v>21678</v>
      </c>
      <c r="G7574" t="s">
        <v>219</v>
      </c>
      <c r="H7574" t="s">
        <v>135</v>
      </c>
      <c r="I7574" t="s">
        <v>136</v>
      </c>
      <c r="J7574" t="s">
        <v>3</v>
      </c>
      <c r="K7574" t="s">
        <v>138</v>
      </c>
      <c r="L7574" t="s">
        <v>21679</v>
      </c>
      <c r="M7574" t="s">
        <v>21680</v>
      </c>
      <c r="N7574">
        <v>2.465833333</v>
      </c>
      <c r="O7574">
        <v>0</v>
      </c>
      <c r="P7574">
        <v>0</v>
      </c>
      <c r="Q7574">
        <v>0</v>
      </c>
      <c r="R7574">
        <v>0</v>
      </c>
      <c r="S7574">
        <v>0</v>
      </c>
      <c r="T7574">
        <v>0</v>
      </c>
      <c r="U7574">
        <v>1</v>
      </c>
      <c r="V7574">
        <v>0</v>
      </c>
      <c r="W7574">
        <v>0</v>
      </c>
      <c r="X7574">
        <v>0</v>
      </c>
      <c r="Y7574">
        <v>0</v>
      </c>
      <c r="Z7574">
        <v>0</v>
      </c>
      <c r="AA7574">
        <v>0</v>
      </c>
      <c r="AB7574">
        <v>0</v>
      </c>
      <c r="AC7574">
        <v>11.052746567977907</v>
      </c>
      <c r="AD7574">
        <v>0</v>
      </c>
      <c r="AE7574">
        <v>11.052746567977907</v>
      </c>
    </row>
    <row r="7575" spans="1:31" x14ac:dyDescent="0.3">
      <c r="A7575">
        <v>2458675</v>
      </c>
      <c r="B7575">
        <v>1</v>
      </c>
      <c r="C7575" t="s">
        <v>80</v>
      </c>
      <c r="D7575" t="s">
        <v>83</v>
      </c>
      <c r="E7575" t="s">
        <v>132</v>
      </c>
      <c r="F7575" t="s">
        <v>21672</v>
      </c>
      <c r="G7575" t="s">
        <v>353</v>
      </c>
      <c r="H7575" t="s">
        <v>135</v>
      </c>
      <c r="I7575" t="s">
        <v>136</v>
      </c>
      <c r="J7575" t="s">
        <v>137</v>
      </c>
      <c r="K7575" t="s">
        <v>138</v>
      </c>
      <c r="L7575" t="s">
        <v>21681</v>
      </c>
      <c r="M7575" t="s">
        <v>21682</v>
      </c>
      <c r="N7575">
        <v>1.1850000000000001</v>
      </c>
      <c r="O7575">
        <v>0</v>
      </c>
      <c r="P7575">
        <v>1</v>
      </c>
      <c r="Q7575">
        <v>0</v>
      </c>
      <c r="R7575">
        <v>0</v>
      </c>
      <c r="S7575">
        <v>13</v>
      </c>
      <c r="T7575">
        <v>24</v>
      </c>
      <c r="U7575">
        <v>0</v>
      </c>
      <c r="V7575">
        <v>0</v>
      </c>
      <c r="W7575">
        <v>0</v>
      </c>
      <c r="X7575">
        <v>0.35810304251241998</v>
      </c>
      <c r="Y7575">
        <v>0</v>
      </c>
      <c r="Z7575">
        <v>0</v>
      </c>
      <c r="AA7575">
        <v>107.14166341193</v>
      </c>
      <c r="AB7575">
        <v>269.09501309796593</v>
      </c>
      <c r="AC7575">
        <v>0</v>
      </c>
      <c r="AD7575">
        <v>0</v>
      </c>
      <c r="AE7575">
        <v>376.59477955240834</v>
      </c>
    </row>
    <row r="7576" spans="1:31" x14ac:dyDescent="0.3">
      <c r="A7576">
        <v>2458844</v>
      </c>
      <c r="B7576">
        <v>1</v>
      </c>
      <c r="C7576" t="s">
        <v>80</v>
      </c>
      <c r="D7576" t="s">
        <v>99</v>
      </c>
      <c r="E7576" t="s">
        <v>141</v>
      </c>
      <c r="F7576" t="s">
        <v>21683</v>
      </c>
      <c r="G7576" t="s">
        <v>143</v>
      </c>
      <c r="H7576" t="s">
        <v>144</v>
      </c>
      <c r="I7576" t="s">
        <v>136</v>
      </c>
      <c r="J7576" t="s">
        <v>137</v>
      </c>
      <c r="K7576" t="s">
        <v>138</v>
      </c>
      <c r="L7576" t="s">
        <v>21684</v>
      </c>
      <c r="M7576" t="s">
        <v>21685</v>
      </c>
      <c r="N7576">
        <v>0.86611111100000004</v>
      </c>
      <c r="O7576">
        <v>0</v>
      </c>
      <c r="P7576">
        <v>5</v>
      </c>
      <c r="Q7576">
        <v>0</v>
      </c>
      <c r="R7576">
        <v>0</v>
      </c>
      <c r="S7576">
        <v>0</v>
      </c>
      <c r="T7576">
        <v>1</v>
      </c>
      <c r="U7576">
        <v>0</v>
      </c>
      <c r="V7576">
        <v>0</v>
      </c>
      <c r="W7576">
        <v>0</v>
      </c>
      <c r="X7576">
        <v>1.7768672227144255</v>
      </c>
      <c r="Y7576">
        <v>0</v>
      </c>
      <c r="Z7576">
        <v>0</v>
      </c>
      <c r="AA7576">
        <v>0</v>
      </c>
      <c r="AB7576">
        <v>4.9610369913061074</v>
      </c>
      <c r="AC7576">
        <v>0</v>
      </c>
      <c r="AD7576">
        <v>0</v>
      </c>
      <c r="AE7576">
        <v>6.7379042140205332</v>
      </c>
    </row>
    <row r="7577" spans="1:31" x14ac:dyDescent="0.3">
      <c r="A7577">
        <v>2458795</v>
      </c>
      <c r="B7577">
        <v>1</v>
      </c>
      <c r="C7577" t="s">
        <v>80</v>
      </c>
      <c r="D7577" t="s">
        <v>96</v>
      </c>
      <c r="E7577" t="s">
        <v>141</v>
      </c>
      <c r="F7577" t="s">
        <v>14511</v>
      </c>
      <c r="G7577" t="s">
        <v>143</v>
      </c>
      <c r="H7577" t="s">
        <v>144</v>
      </c>
      <c r="I7577" t="s">
        <v>136</v>
      </c>
      <c r="J7577" t="s">
        <v>137</v>
      </c>
      <c r="K7577" t="s">
        <v>138</v>
      </c>
      <c r="L7577" t="s">
        <v>21686</v>
      </c>
      <c r="M7577" t="s">
        <v>21687</v>
      </c>
      <c r="N7577">
        <v>2.188055555</v>
      </c>
      <c r="O7577">
        <v>0</v>
      </c>
      <c r="P7577">
        <v>46</v>
      </c>
      <c r="Q7577">
        <v>0</v>
      </c>
      <c r="R7577">
        <v>0</v>
      </c>
      <c r="S7577">
        <v>0</v>
      </c>
      <c r="T7577">
        <v>4</v>
      </c>
      <c r="U7577">
        <v>0</v>
      </c>
      <c r="V7577">
        <v>0</v>
      </c>
      <c r="W7577">
        <v>0</v>
      </c>
      <c r="X7577">
        <v>71.872370200066953</v>
      </c>
      <c r="Y7577">
        <v>0</v>
      </c>
      <c r="Z7577">
        <v>0</v>
      </c>
      <c r="AA7577">
        <v>0</v>
      </c>
      <c r="AB7577">
        <v>3.9952778619317351</v>
      </c>
      <c r="AC7577">
        <v>0</v>
      </c>
      <c r="AD7577">
        <v>0</v>
      </c>
      <c r="AE7577">
        <v>75.867648061998693</v>
      </c>
    </row>
    <row r="7578" spans="1:31" x14ac:dyDescent="0.3">
      <c r="A7578">
        <v>2458632</v>
      </c>
      <c r="B7578">
        <v>1</v>
      </c>
      <c r="C7578" t="s">
        <v>80</v>
      </c>
      <c r="D7578" t="s">
        <v>103</v>
      </c>
      <c r="E7578" t="s">
        <v>173</v>
      </c>
      <c r="F7578" t="s">
        <v>21688</v>
      </c>
      <c r="G7578" t="s">
        <v>461</v>
      </c>
      <c r="H7578" t="s">
        <v>144</v>
      </c>
      <c r="I7578" t="s">
        <v>136</v>
      </c>
      <c r="J7578" t="s">
        <v>137</v>
      </c>
      <c r="K7578" t="s">
        <v>138</v>
      </c>
      <c r="L7578" t="s">
        <v>21689</v>
      </c>
      <c r="M7578" t="s">
        <v>21690</v>
      </c>
      <c r="N7578">
        <v>8.4630555550000004</v>
      </c>
      <c r="O7578">
        <v>0</v>
      </c>
      <c r="P7578">
        <v>8</v>
      </c>
      <c r="Q7578">
        <v>0</v>
      </c>
      <c r="R7578">
        <v>0</v>
      </c>
      <c r="S7578">
        <v>0</v>
      </c>
      <c r="T7578">
        <v>0</v>
      </c>
      <c r="U7578">
        <v>0</v>
      </c>
      <c r="V7578">
        <v>0</v>
      </c>
      <c r="W7578">
        <v>0</v>
      </c>
      <c r="X7578">
        <v>18.620031078296897</v>
      </c>
      <c r="Y7578">
        <v>0</v>
      </c>
      <c r="Z7578">
        <v>0</v>
      </c>
      <c r="AA7578">
        <v>0</v>
      </c>
      <c r="AB7578">
        <v>0</v>
      </c>
      <c r="AC7578">
        <v>0</v>
      </c>
      <c r="AD7578">
        <v>0</v>
      </c>
      <c r="AE7578">
        <v>18.620031078296897</v>
      </c>
    </row>
    <row r="7579" spans="1:31" x14ac:dyDescent="0.3">
      <c r="A7579">
        <v>2458775</v>
      </c>
      <c r="B7579">
        <v>1</v>
      </c>
      <c r="C7579" t="s">
        <v>80</v>
      </c>
      <c r="D7579" t="s">
        <v>106</v>
      </c>
      <c r="E7579" t="s">
        <v>147</v>
      </c>
      <c r="F7579" t="s">
        <v>11840</v>
      </c>
      <c r="G7579" t="s">
        <v>353</v>
      </c>
      <c r="H7579" t="s">
        <v>135</v>
      </c>
      <c r="I7579" t="s">
        <v>136</v>
      </c>
      <c r="J7579" t="s">
        <v>137</v>
      </c>
      <c r="K7579" t="s">
        <v>138</v>
      </c>
      <c r="L7579" t="s">
        <v>21691</v>
      </c>
      <c r="M7579" t="s">
        <v>21692</v>
      </c>
      <c r="N7579">
        <v>2.9202777769999999</v>
      </c>
      <c r="O7579">
        <v>0</v>
      </c>
      <c r="P7579">
        <v>28</v>
      </c>
      <c r="Q7579">
        <v>1</v>
      </c>
      <c r="R7579">
        <v>31</v>
      </c>
      <c r="S7579">
        <v>3</v>
      </c>
      <c r="T7579">
        <v>12</v>
      </c>
      <c r="U7579">
        <v>0</v>
      </c>
      <c r="V7579">
        <v>0</v>
      </c>
      <c r="W7579">
        <v>0</v>
      </c>
      <c r="X7579">
        <v>37.876806529729706</v>
      </c>
      <c r="Y7579">
        <v>27.679993616032167</v>
      </c>
      <c r="Z7579">
        <v>65.058719353495775</v>
      </c>
      <c r="AA7579">
        <v>49.303414151543947</v>
      </c>
      <c r="AB7579">
        <v>98.123687263457015</v>
      </c>
      <c r="AC7579">
        <v>0</v>
      </c>
      <c r="AD7579">
        <v>0</v>
      </c>
      <c r="AE7579">
        <v>278.04262091425858</v>
      </c>
    </row>
    <row r="7580" spans="1:31" x14ac:dyDescent="0.3">
      <c r="A7580">
        <v>2459193</v>
      </c>
      <c r="B7580">
        <v>1</v>
      </c>
      <c r="C7580" t="s">
        <v>80</v>
      </c>
      <c r="D7580" t="s">
        <v>96</v>
      </c>
      <c r="E7580" t="s">
        <v>173</v>
      </c>
      <c r="F7580" t="s">
        <v>21693</v>
      </c>
      <c r="G7580" t="s">
        <v>175</v>
      </c>
      <c r="H7580" t="s">
        <v>144</v>
      </c>
      <c r="I7580" t="s">
        <v>136</v>
      </c>
      <c r="J7580" t="s">
        <v>137</v>
      </c>
      <c r="K7580" t="s">
        <v>138</v>
      </c>
      <c r="L7580" t="s">
        <v>21694</v>
      </c>
      <c r="M7580" t="s">
        <v>21695</v>
      </c>
      <c r="N7580">
        <v>3.1408333329999998</v>
      </c>
      <c r="O7580">
        <v>0</v>
      </c>
      <c r="P7580">
        <v>1</v>
      </c>
      <c r="Q7580">
        <v>0</v>
      </c>
      <c r="R7580">
        <v>0</v>
      </c>
      <c r="S7580">
        <v>0</v>
      </c>
      <c r="T7580">
        <v>0</v>
      </c>
      <c r="U7580">
        <v>0</v>
      </c>
      <c r="V7580">
        <v>0</v>
      </c>
      <c r="W7580">
        <v>0</v>
      </c>
      <c r="X7580">
        <v>0.48134472227219582</v>
      </c>
      <c r="Y7580">
        <v>0</v>
      </c>
      <c r="Z7580">
        <v>0</v>
      </c>
      <c r="AA7580">
        <v>0</v>
      </c>
      <c r="AB7580">
        <v>0</v>
      </c>
      <c r="AC7580">
        <v>0</v>
      </c>
      <c r="AD7580">
        <v>0</v>
      </c>
      <c r="AE7580">
        <v>0.48134472227219582</v>
      </c>
    </row>
    <row r="7581" spans="1:31" x14ac:dyDescent="0.3">
      <c r="A7581">
        <v>2458944</v>
      </c>
      <c r="B7581">
        <v>1</v>
      </c>
      <c r="C7581" t="s">
        <v>81</v>
      </c>
      <c r="D7581" t="s">
        <v>123</v>
      </c>
      <c r="E7581" t="s">
        <v>173</v>
      </c>
      <c r="F7581" t="s">
        <v>10872</v>
      </c>
      <c r="G7581" t="s">
        <v>461</v>
      </c>
      <c r="H7581" t="s">
        <v>144</v>
      </c>
      <c r="I7581" t="s">
        <v>136</v>
      </c>
      <c r="J7581" t="s">
        <v>137</v>
      </c>
      <c r="K7581" t="s">
        <v>138</v>
      </c>
      <c r="L7581" t="s">
        <v>21696</v>
      </c>
      <c r="M7581" t="s">
        <v>21697</v>
      </c>
      <c r="N7581">
        <v>4.2474999999999996</v>
      </c>
      <c r="O7581">
        <v>0</v>
      </c>
      <c r="P7581">
        <v>9</v>
      </c>
      <c r="Q7581">
        <v>0</v>
      </c>
      <c r="R7581">
        <v>0</v>
      </c>
      <c r="S7581">
        <v>0</v>
      </c>
      <c r="T7581">
        <v>0</v>
      </c>
      <c r="U7581">
        <v>0</v>
      </c>
      <c r="V7581">
        <v>0</v>
      </c>
      <c r="W7581">
        <v>0</v>
      </c>
      <c r="X7581">
        <v>8.4893528369491413</v>
      </c>
      <c r="Y7581">
        <v>0</v>
      </c>
      <c r="Z7581">
        <v>0</v>
      </c>
      <c r="AA7581">
        <v>0</v>
      </c>
      <c r="AB7581">
        <v>0</v>
      </c>
      <c r="AC7581">
        <v>0</v>
      </c>
      <c r="AD7581">
        <v>0</v>
      </c>
      <c r="AE7581">
        <v>8.4893528369491413</v>
      </c>
    </row>
    <row r="7582" spans="1:31" x14ac:dyDescent="0.3">
      <c r="A7582">
        <v>2459130</v>
      </c>
      <c r="B7582">
        <v>1</v>
      </c>
      <c r="C7582" t="s">
        <v>80</v>
      </c>
      <c r="D7582" t="s">
        <v>103</v>
      </c>
      <c r="E7582" t="s">
        <v>284</v>
      </c>
      <c r="F7582" t="s">
        <v>18015</v>
      </c>
      <c r="G7582" t="s">
        <v>381</v>
      </c>
      <c r="H7582" t="s">
        <v>135</v>
      </c>
      <c r="I7582" t="s">
        <v>136</v>
      </c>
      <c r="J7582" t="s">
        <v>137</v>
      </c>
      <c r="K7582" t="s">
        <v>162</v>
      </c>
      <c r="L7582" t="s">
        <v>21698</v>
      </c>
      <c r="M7582" t="s">
        <v>21699</v>
      </c>
      <c r="N7582">
        <v>0.119444444</v>
      </c>
      <c r="O7582">
        <v>0</v>
      </c>
      <c r="P7582">
        <v>722</v>
      </c>
      <c r="Q7582">
        <v>5</v>
      </c>
      <c r="R7582">
        <v>60</v>
      </c>
      <c r="S7582">
        <v>33</v>
      </c>
      <c r="T7582">
        <v>147</v>
      </c>
      <c r="U7582">
        <v>45</v>
      </c>
      <c r="V7582">
        <v>2</v>
      </c>
      <c r="W7582">
        <v>0</v>
      </c>
      <c r="X7582">
        <v>29.635344984623753</v>
      </c>
      <c r="Y7582">
        <v>3.6707757374070704</v>
      </c>
      <c r="Z7582">
        <v>0.76228063060510776</v>
      </c>
      <c r="AA7582">
        <v>38.494648811114899</v>
      </c>
      <c r="AB7582">
        <v>28.874469344482467</v>
      </c>
      <c r="AC7582">
        <v>1238.3397903870032</v>
      </c>
      <c r="AD7582">
        <v>0</v>
      </c>
      <c r="AE7582">
        <v>1339.7773098952364</v>
      </c>
    </row>
    <row r="7583" spans="1:31" x14ac:dyDescent="0.3">
      <c r="A7583">
        <v>2458589</v>
      </c>
      <c r="B7583">
        <v>1</v>
      </c>
      <c r="C7583" t="s">
        <v>80</v>
      </c>
      <c r="D7583" t="s">
        <v>97</v>
      </c>
      <c r="E7583" t="s">
        <v>141</v>
      </c>
      <c r="F7583" t="s">
        <v>21700</v>
      </c>
      <c r="G7583" t="s">
        <v>143</v>
      </c>
      <c r="H7583" t="s">
        <v>144</v>
      </c>
      <c r="I7583" t="s">
        <v>136</v>
      </c>
      <c r="J7583" t="s">
        <v>137</v>
      </c>
      <c r="K7583" t="s">
        <v>138</v>
      </c>
      <c r="L7583" t="s">
        <v>21701</v>
      </c>
      <c r="M7583" t="s">
        <v>21702</v>
      </c>
      <c r="N7583">
        <v>0.41861111099999998</v>
      </c>
      <c r="O7583">
        <v>0</v>
      </c>
      <c r="P7583">
        <v>41</v>
      </c>
      <c r="Q7583">
        <v>0</v>
      </c>
      <c r="R7583">
        <v>3</v>
      </c>
      <c r="S7583">
        <v>0</v>
      </c>
      <c r="T7583">
        <v>2</v>
      </c>
      <c r="U7583">
        <v>0</v>
      </c>
      <c r="V7583">
        <v>0</v>
      </c>
      <c r="W7583">
        <v>0</v>
      </c>
      <c r="X7583">
        <v>8.3916649342730896</v>
      </c>
      <c r="Y7583">
        <v>0</v>
      </c>
      <c r="Z7583">
        <v>0.14628398948735541</v>
      </c>
      <c r="AA7583">
        <v>0</v>
      </c>
      <c r="AB7583">
        <v>5.4035213524750339E-2</v>
      </c>
      <c r="AC7583">
        <v>0</v>
      </c>
      <c r="AD7583">
        <v>0</v>
      </c>
      <c r="AE7583">
        <v>8.5919841372851948</v>
      </c>
    </row>
    <row r="7584" spans="1:31" x14ac:dyDescent="0.3">
      <c r="A7584">
        <v>2458838</v>
      </c>
      <c r="B7584">
        <v>1</v>
      </c>
      <c r="C7584" t="s">
        <v>80</v>
      </c>
      <c r="D7584" t="s">
        <v>111</v>
      </c>
      <c r="E7584" t="s">
        <v>141</v>
      </c>
      <c r="F7584" t="s">
        <v>9609</v>
      </c>
      <c r="G7584" t="s">
        <v>410</v>
      </c>
      <c r="H7584" t="s">
        <v>144</v>
      </c>
      <c r="I7584" t="s">
        <v>136</v>
      </c>
      <c r="J7584" t="s">
        <v>137</v>
      </c>
      <c r="K7584" t="s">
        <v>138</v>
      </c>
      <c r="L7584" t="s">
        <v>10291</v>
      </c>
      <c r="M7584" t="s">
        <v>21703</v>
      </c>
      <c r="N7584">
        <v>2.8897222220000001</v>
      </c>
      <c r="O7584">
        <v>0</v>
      </c>
      <c r="P7584">
        <v>14</v>
      </c>
      <c r="Q7584">
        <v>0</v>
      </c>
      <c r="R7584">
        <v>0</v>
      </c>
      <c r="S7584">
        <v>0</v>
      </c>
      <c r="T7584">
        <v>7</v>
      </c>
      <c r="U7584">
        <v>0</v>
      </c>
      <c r="V7584">
        <v>0</v>
      </c>
      <c r="W7584">
        <v>0</v>
      </c>
      <c r="X7584">
        <v>24.127446516788886</v>
      </c>
      <c r="Y7584">
        <v>0</v>
      </c>
      <c r="Z7584">
        <v>0</v>
      </c>
      <c r="AA7584">
        <v>0</v>
      </c>
      <c r="AB7584">
        <v>22.29305155479215</v>
      </c>
      <c r="AC7584">
        <v>0</v>
      </c>
      <c r="AD7584">
        <v>0</v>
      </c>
      <c r="AE7584">
        <v>46.420498071581036</v>
      </c>
    </row>
    <row r="7585" spans="1:31" x14ac:dyDescent="0.3">
      <c r="A7585">
        <v>2458735</v>
      </c>
      <c r="B7585">
        <v>1</v>
      </c>
      <c r="C7585" t="s">
        <v>80</v>
      </c>
      <c r="D7585" t="s">
        <v>99</v>
      </c>
      <c r="E7585" t="s">
        <v>169</v>
      </c>
      <c r="F7585" t="s">
        <v>19004</v>
      </c>
      <c r="G7585" t="s">
        <v>226</v>
      </c>
      <c r="H7585" t="s">
        <v>135</v>
      </c>
      <c r="I7585" t="s">
        <v>136</v>
      </c>
      <c r="J7585" t="s">
        <v>137</v>
      </c>
      <c r="K7585" t="s">
        <v>162</v>
      </c>
      <c r="L7585" t="s">
        <v>21704</v>
      </c>
      <c r="M7585" t="s">
        <v>21705</v>
      </c>
      <c r="N7585">
        <v>1.118333333</v>
      </c>
      <c r="O7585">
        <v>0</v>
      </c>
      <c r="P7585">
        <v>1062</v>
      </c>
      <c r="Q7585">
        <v>0</v>
      </c>
      <c r="R7585">
        <v>5</v>
      </c>
      <c r="S7585">
        <v>0</v>
      </c>
      <c r="T7585">
        <v>105</v>
      </c>
      <c r="U7585">
        <v>0</v>
      </c>
      <c r="V7585">
        <v>1</v>
      </c>
      <c r="W7585">
        <v>0</v>
      </c>
      <c r="X7585">
        <v>330.11014498520223</v>
      </c>
      <c r="Y7585">
        <v>0</v>
      </c>
      <c r="Z7585">
        <v>0.30613759141843611</v>
      </c>
      <c r="AA7585">
        <v>0</v>
      </c>
      <c r="AB7585">
        <v>138.34102474387282</v>
      </c>
      <c r="AC7585">
        <v>0</v>
      </c>
      <c r="AD7585">
        <v>6.625684494563136E-2</v>
      </c>
      <c r="AE7585">
        <v>468.82356416543917</v>
      </c>
    </row>
    <row r="7586" spans="1:31" x14ac:dyDescent="0.3">
      <c r="A7586">
        <v>2458758</v>
      </c>
      <c r="B7586">
        <v>1</v>
      </c>
      <c r="C7586" t="s">
        <v>80</v>
      </c>
      <c r="D7586" t="s">
        <v>106</v>
      </c>
      <c r="E7586" t="s">
        <v>141</v>
      </c>
      <c r="F7586" t="s">
        <v>21706</v>
      </c>
      <c r="G7586" t="s">
        <v>156</v>
      </c>
      <c r="H7586" t="s">
        <v>144</v>
      </c>
      <c r="I7586" t="s">
        <v>136</v>
      </c>
      <c r="J7586" t="s">
        <v>137</v>
      </c>
      <c r="K7586" t="s">
        <v>138</v>
      </c>
      <c r="L7586" t="s">
        <v>21707</v>
      </c>
      <c r="M7586" t="s">
        <v>21708</v>
      </c>
      <c r="N7586">
        <v>1.748611111</v>
      </c>
      <c r="O7586">
        <v>0</v>
      </c>
      <c r="P7586">
        <v>0</v>
      </c>
      <c r="Q7586">
        <v>0</v>
      </c>
      <c r="R7586">
        <v>1</v>
      </c>
      <c r="S7586">
        <v>0</v>
      </c>
      <c r="T7586">
        <v>1</v>
      </c>
      <c r="U7586">
        <v>0</v>
      </c>
      <c r="V7586">
        <v>0</v>
      </c>
      <c r="W7586">
        <v>0</v>
      </c>
      <c r="X7586">
        <v>0</v>
      </c>
      <c r="Y7586">
        <v>0</v>
      </c>
      <c r="Z7586">
        <v>4.6882799043095496</v>
      </c>
      <c r="AA7586">
        <v>0</v>
      </c>
      <c r="AB7586">
        <v>1.0458949962115245</v>
      </c>
      <c r="AC7586">
        <v>0</v>
      </c>
      <c r="AD7586">
        <v>0</v>
      </c>
      <c r="AE7586">
        <v>5.734174900521074</v>
      </c>
    </row>
    <row r="7587" spans="1:31" x14ac:dyDescent="0.3">
      <c r="A7587">
        <v>2463269</v>
      </c>
      <c r="B7587">
        <v>1</v>
      </c>
      <c r="C7587" t="s">
        <v>80</v>
      </c>
      <c r="D7587" t="s">
        <v>82</v>
      </c>
      <c r="E7587" t="s">
        <v>147</v>
      </c>
      <c r="F7587" t="s">
        <v>21709</v>
      </c>
      <c r="G7587" t="s">
        <v>226</v>
      </c>
      <c r="H7587" t="s">
        <v>135</v>
      </c>
      <c r="I7587" t="s">
        <v>136</v>
      </c>
      <c r="J7587" t="s">
        <v>137</v>
      </c>
      <c r="K7587" t="s">
        <v>162</v>
      </c>
      <c r="L7587" t="s">
        <v>21710</v>
      </c>
      <c r="M7587" t="s">
        <v>21711</v>
      </c>
      <c r="N7587">
        <v>0.55972222199999999</v>
      </c>
      <c r="O7587">
        <v>0</v>
      </c>
      <c r="P7587">
        <v>0</v>
      </c>
      <c r="Q7587">
        <v>0</v>
      </c>
      <c r="R7587">
        <v>0</v>
      </c>
      <c r="S7587">
        <v>0</v>
      </c>
      <c r="T7587">
        <v>0</v>
      </c>
      <c r="U7587">
        <v>0</v>
      </c>
      <c r="V7587">
        <v>0</v>
      </c>
      <c r="W7587">
        <v>0</v>
      </c>
      <c r="X7587">
        <v>0</v>
      </c>
      <c r="Y7587">
        <v>0</v>
      </c>
      <c r="Z7587">
        <v>0</v>
      </c>
      <c r="AA7587">
        <v>0</v>
      </c>
      <c r="AB7587">
        <v>0</v>
      </c>
      <c r="AC7587">
        <v>0</v>
      </c>
      <c r="AD7587">
        <v>0</v>
      </c>
      <c r="AE7587">
        <v>0</v>
      </c>
    </row>
    <row r="7588" spans="1:31" x14ac:dyDescent="0.3">
      <c r="A7588">
        <v>2453609</v>
      </c>
      <c r="B7588">
        <v>1</v>
      </c>
      <c r="C7588" t="s">
        <v>80</v>
      </c>
      <c r="D7588" t="s">
        <v>105</v>
      </c>
      <c r="E7588" t="s">
        <v>132</v>
      </c>
      <c r="F7588" t="s">
        <v>21712</v>
      </c>
      <c r="G7588" t="s">
        <v>149</v>
      </c>
      <c r="H7588" t="s">
        <v>135</v>
      </c>
      <c r="I7588" t="s">
        <v>136</v>
      </c>
      <c r="J7588" t="s">
        <v>137</v>
      </c>
      <c r="K7588" t="s">
        <v>138</v>
      </c>
      <c r="L7588" t="s">
        <v>19836</v>
      </c>
      <c r="M7588" t="s">
        <v>21713</v>
      </c>
      <c r="N7588">
        <v>0.11444444400000001</v>
      </c>
      <c r="O7588">
        <v>0</v>
      </c>
      <c r="P7588">
        <v>0</v>
      </c>
      <c r="Q7588">
        <v>0</v>
      </c>
      <c r="R7588">
        <v>0</v>
      </c>
      <c r="S7588">
        <v>0</v>
      </c>
      <c r="T7588">
        <v>0</v>
      </c>
      <c r="U7588">
        <v>0</v>
      </c>
      <c r="V7588">
        <v>0</v>
      </c>
      <c r="W7588">
        <v>0</v>
      </c>
      <c r="X7588">
        <v>0</v>
      </c>
      <c r="Y7588">
        <v>0</v>
      </c>
      <c r="Z7588">
        <v>0</v>
      </c>
      <c r="AA7588">
        <v>0</v>
      </c>
      <c r="AB7588">
        <v>0</v>
      </c>
      <c r="AC7588">
        <v>0</v>
      </c>
      <c r="AD7588">
        <v>0</v>
      </c>
      <c r="AE7588">
        <v>0</v>
      </c>
    </row>
    <row r="7589" spans="1:31" x14ac:dyDescent="0.3">
      <c r="A7589">
        <v>2454992</v>
      </c>
      <c r="B7589">
        <v>1</v>
      </c>
      <c r="C7589" t="s">
        <v>80</v>
      </c>
      <c r="D7589" t="s">
        <v>105</v>
      </c>
      <c r="E7589" t="s">
        <v>132</v>
      </c>
      <c r="F7589" t="s">
        <v>21714</v>
      </c>
      <c r="G7589" t="s">
        <v>149</v>
      </c>
      <c r="H7589" t="s">
        <v>135</v>
      </c>
      <c r="I7589" t="s">
        <v>136</v>
      </c>
      <c r="J7589" t="s">
        <v>137</v>
      </c>
      <c r="K7589" t="s">
        <v>138</v>
      </c>
      <c r="L7589" t="s">
        <v>21715</v>
      </c>
      <c r="M7589" t="s">
        <v>21716</v>
      </c>
      <c r="N7589">
        <v>0.64944444400000001</v>
      </c>
      <c r="O7589">
        <v>0</v>
      </c>
      <c r="P7589">
        <v>0</v>
      </c>
      <c r="Q7589">
        <v>0</v>
      </c>
      <c r="R7589">
        <v>0</v>
      </c>
      <c r="S7589">
        <v>0</v>
      </c>
      <c r="T7589">
        <v>0</v>
      </c>
      <c r="U7589">
        <v>0</v>
      </c>
      <c r="V7589">
        <v>0</v>
      </c>
      <c r="W7589">
        <v>0</v>
      </c>
      <c r="X7589">
        <v>0</v>
      </c>
      <c r="Y7589">
        <v>0</v>
      </c>
      <c r="Z7589">
        <v>0</v>
      </c>
      <c r="AA7589">
        <v>0</v>
      </c>
      <c r="AB7589">
        <v>0</v>
      </c>
      <c r="AC7589">
        <v>0</v>
      </c>
      <c r="AD7589">
        <v>0</v>
      </c>
      <c r="AE7589">
        <v>0</v>
      </c>
    </row>
    <row r="7590" spans="1:31" x14ac:dyDescent="0.3">
      <c r="A7590">
        <v>2461610</v>
      </c>
      <c r="B7590">
        <v>1</v>
      </c>
      <c r="C7590" t="s">
        <v>80</v>
      </c>
      <c r="D7590" t="s">
        <v>105</v>
      </c>
      <c r="E7590" t="s">
        <v>132</v>
      </c>
      <c r="F7590" t="s">
        <v>21712</v>
      </c>
      <c r="G7590" t="s">
        <v>149</v>
      </c>
      <c r="H7590" t="s">
        <v>135</v>
      </c>
      <c r="I7590" t="s">
        <v>660</v>
      </c>
      <c r="J7590" t="s">
        <v>137</v>
      </c>
      <c r="K7590" t="s">
        <v>138</v>
      </c>
      <c r="L7590" t="s">
        <v>21717</v>
      </c>
      <c r="M7590" t="s">
        <v>21718</v>
      </c>
      <c r="N7590">
        <v>3.3888887999999999E-2</v>
      </c>
      <c r="O7590">
        <v>0</v>
      </c>
      <c r="P7590">
        <v>0</v>
      </c>
      <c r="Q7590">
        <v>0</v>
      </c>
      <c r="R7590">
        <v>0</v>
      </c>
      <c r="S7590">
        <v>0</v>
      </c>
      <c r="T7590">
        <v>0</v>
      </c>
      <c r="U7590">
        <v>0</v>
      </c>
      <c r="V7590">
        <v>0</v>
      </c>
      <c r="W7590">
        <v>0</v>
      </c>
      <c r="X7590">
        <v>0</v>
      </c>
      <c r="Y7590">
        <v>0</v>
      </c>
      <c r="Z7590">
        <v>0</v>
      </c>
      <c r="AA7590">
        <v>0</v>
      </c>
      <c r="AB7590">
        <v>0</v>
      </c>
      <c r="AC7590">
        <v>0</v>
      </c>
      <c r="AD7590">
        <v>0</v>
      </c>
      <c r="AE7590">
        <v>0</v>
      </c>
    </row>
    <row r="7591" spans="1:31" x14ac:dyDescent="0.3">
      <c r="A7591">
        <v>2458238</v>
      </c>
      <c r="B7591">
        <v>1</v>
      </c>
      <c r="C7591" t="s">
        <v>81</v>
      </c>
      <c r="D7591" t="s">
        <v>113</v>
      </c>
      <c r="E7591" t="s">
        <v>284</v>
      </c>
      <c r="F7591" t="s">
        <v>21719</v>
      </c>
      <c r="G7591" t="s">
        <v>161</v>
      </c>
      <c r="H7591" t="s">
        <v>135</v>
      </c>
      <c r="I7591" t="s">
        <v>136</v>
      </c>
      <c r="J7591" t="s">
        <v>137</v>
      </c>
      <c r="K7591" t="s">
        <v>162</v>
      </c>
      <c r="L7591" t="s">
        <v>21720</v>
      </c>
      <c r="M7591" t="s">
        <v>21721</v>
      </c>
      <c r="N7591">
        <v>3.5722222220000002</v>
      </c>
      <c r="O7591">
        <v>0</v>
      </c>
      <c r="P7591">
        <v>0</v>
      </c>
      <c r="Q7591">
        <v>0</v>
      </c>
      <c r="R7591">
        <v>0</v>
      </c>
      <c r="S7591">
        <v>0</v>
      </c>
      <c r="T7591">
        <v>0</v>
      </c>
      <c r="U7591">
        <v>0</v>
      </c>
      <c r="V7591">
        <v>0</v>
      </c>
      <c r="W7591">
        <v>0</v>
      </c>
      <c r="X7591">
        <v>0</v>
      </c>
      <c r="Y7591">
        <v>0</v>
      </c>
      <c r="Z7591">
        <v>0</v>
      </c>
      <c r="AA7591">
        <v>0</v>
      </c>
      <c r="AB7591">
        <v>0</v>
      </c>
      <c r="AC7591">
        <v>0</v>
      </c>
      <c r="AD7591">
        <v>0</v>
      </c>
      <c r="AE7591">
        <v>0</v>
      </c>
    </row>
    <row r="7592" spans="1:31" x14ac:dyDescent="0.3">
      <c r="A7592">
        <v>2461613</v>
      </c>
      <c r="B7592">
        <v>1</v>
      </c>
      <c r="C7592" t="s">
        <v>80</v>
      </c>
      <c r="D7592" t="s">
        <v>105</v>
      </c>
      <c r="E7592" t="s">
        <v>132</v>
      </c>
      <c r="F7592" t="s">
        <v>21712</v>
      </c>
      <c r="G7592" t="s">
        <v>149</v>
      </c>
      <c r="H7592" t="s">
        <v>135</v>
      </c>
      <c r="I7592" t="s">
        <v>136</v>
      </c>
      <c r="J7592" t="s">
        <v>137</v>
      </c>
      <c r="K7592" t="s">
        <v>138</v>
      </c>
      <c r="L7592" t="s">
        <v>21722</v>
      </c>
      <c r="M7592" t="s">
        <v>21723</v>
      </c>
      <c r="N7592">
        <v>0.53916666599999996</v>
      </c>
      <c r="O7592">
        <v>0</v>
      </c>
      <c r="P7592">
        <v>0</v>
      </c>
      <c r="Q7592">
        <v>0</v>
      </c>
      <c r="R7592">
        <v>0</v>
      </c>
      <c r="S7592">
        <v>0</v>
      </c>
      <c r="T7592">
        <v>0</v>
      </c>
      <c r="U7592">
        <v>0</v>
      </c>
      <c r="V7592">
        <v>0</v>
      </c>
      <c r="W7592">
        <v>0</v>
      </c>
      <c r="X7592">
        <v>0</v>
      </c>
      <c r="Y7592">
        <v>0</v>
      </c>
      <c r="Z7592">
        <v>0</v>
      </c>
      <c r="AA7592">
        <v>0</v>
      </c>
      <c r="AB7592">
        <v>0</v>
      </c>
      <c r="AC7592">
        <v>0</v>
      </c>
      <c r="AD7592">
        <v>0</v>
      </c>
      <c r="AE7592">
        <v>0</v>
      </c>
    </row>
    <row r="7593" spans="1:31" x14ac:dyDescent="0.3">
      <c r="A7593">
        <v>2454852</v>
      </c>
      <c r="B7593">
        <v>1</v>
      </c>
      <c r="C7593" t="s">
        <v>80</v>
      </c>
      <c r="D7593" t="s">
        <v>105</v>
      </c>
      <c r="E7593" t="s">
        <v>132</v>
      </c>
      <c r="F7593" t="s">
        <v>21714</v>
      </c>
      <c r="G7593" t="s">
        <v>149</v>
      </c>
      <c r="H7593" t="s">
        <v>135</v>
      </c>
      <c r="I7593" t="s">
        <v>136</v>
      </c>
      <c r="J7593" t="s">
        <v>137</v>
      </c>
      <c r="K7593" t="s">
        <v>138</v>
      </c>
      <c r="L7593" t="s">
        <v>21724</v>
      </c>
      <c r="M7593" t="s">
        <v>21725</v>
      </c>
      <c r="N7593">
        <v>0.85638888800000001</v>
      </c>
      <c r="O7593">
        <v>0</v>
      </c>
      <c r="P7593">
        <v>0</v>
      </c>
      <c r="Q7593">
        <v>0</v>
      </c>
      <c r="R7593">
        <v>0</v>
      </c>
      <c r="S7593">
        <v>0</v>
      </c>
      <c r="T7593">
        <v>0</v>
      </c>
      <c r="U7593">
        <v>0</v>
      </c>
      <c r="V7593">
        <v>0</v>
      </c>
      <c r="W7593">
        <v>0</v>
      </c>
      <c r="X7593">
        <v>0</v>
      </c>
      <c r="Y7593">
        <v>0</v>
      </c>
      <c r="Z7593">
        <v>0</v>
      </c>
      <c r="AA7593">
        <v>0</v>
      </c>
      <c r="AB7593">
        <v>0</v>
      </c>
      <c r="AC7593">
        <v>0</v>
      </c>
      <c r="AD7593">
        <v>0</v>
      </c>
      <c r="AE7593">
        <v>0</v>
      </c>
    </row>
    <row r="7594" spans="1:31" x14ac:dyDescent="0.3">
      <c r="A7594">
        <v>2456332</v>
      </c>
      <c r="B7594">
        <v>1</v>
      </c>
      <c r="C7594" t="s">
        <v>80</v>
      </c>
      <c r="D7594" t="s">
        <v>97</v>
      </c>
      <c r="E7594" t="s">
        <v>284</v>
      </c>
      <c r="F7594" t="s">
        <v>21726</v>
      </c>
      <c r="G7594" t="s">
        <v>149</v>
      </c>
      <c r="H7594" t="s">
        <v>135</v>
      </c>
      <c r="I7594" t="s">
        <v>136</v>
      </c>
      <c r="J7594" t="s">
        <v>137</v>
      </c>
      <c r="K7594" t="s">
        <v>138</v>
      </c>
      <c r="L7594" t="s">
        <v>21727</v>
      </c>
      <c r="M7594" t="s">
        <v>21728</v>
      </c>
      <c r="N7594">
        <v>0.232287777</v>
      </c>
      <c r="O7594">
        <v>0</v>
      </c>
      <c r="P7594">
        <v>0</v>
      </c>
      <c r="Q7594">
        <v>0</v>
      </c>
      <c r="R7594">
        <v>0</v>
      </c>
      <c r="S7594">
        <v>0</v>
      </c>
      <c r="T7594">
        <v>0</v>
      </c>
      <c r="U7594">
        <v>0</v>
      </c>
      <c r="V7594">
        <v>0</v>
      </c>
      <c r="W7594">
        <v>0</v>
      </c>
      <c r="X7594">
        <v>0</v>
      </c>
      <c r="Y7594">
        <v>0</v>
      </c>
      <c r="Z7594">
        <v>0</v>
      </c>
      <c r="AA7594">
        <v>0</v>
      </c>
      <c r="AB7594">
        <v>0</v>
      </c>
      <c r="AC7594">
        <v>0</v>
      </c>
      <c r="AD7594">
        <v>0</v>
      </c>
      <c r="AE7594">
        <v>0</v>
      </c>
    </row>
    <row r="7595" spans="1:31" x14ac:dyDescent="0.3">
      <c r="A7595">
        <v>2453922</v>
      </c>
      <c r="B7595">
        <v>1</v>
      </c>
      <c r="C7595" t="s">
        <v>80</v>
      </c>
      <c r="D7595" t="s">
        <v>105</v>
      </c>
      <c r="E7595" t="s">
        <v>132</v>
      </c>
      <c r="F7595" t="s">
        <v>21712</v>
      </c>
      <c r="G7595" t="s">
        <v>149</v>
      </c>
      <c r="H7595" t="s">
        <v>135</v>
      </c>
      <c r="I7595" t="s">
        <v>136</v>
      </c>
      <c r="J7595" t="s">
        <v>137</v>
      </c>
      <c r="K7595" t="s">
        <v>138</v>
      </c>
      <c r="L7595" t="s">
        <v>21729</v>
      </c>
      <c r="M7595" t="s">
        <v>21730</v>
      </c>
      <c r="N7595">
        <v>0.10361111100000001</v>
      </c>
      <c r="O7595">
        <v>0</v>
      </c>
      <c r="P7595">
        <v>0</v>
      </c>
      <c r="Q7595">
        <v>0</v>
      </c>
      <c r="R7595">
        <v>0</v>
      </c>
      <c r="S7595">
        <v>0</v>
      </c>
      <c r="T7595">
        <v>0</v>
      </c>
      <c r="U7595">
        <v>0</v>
      </c>
      <c r="V7595">
        <v>0</v>
      </c>
      <c r="W7595">
        <v>0</v>
      </c>
      <c r="X7595">
        <v>0</v>
      </c>
      <c r="Y7595">
        <v>0</v>
      </c>
      <c r="Z7595">
        <v>0</v>
      </c>
      <c r="AA7595">
        <v>0</v>
      </c>
      <c r="AB7595">
        <v>0</v>
      </c>
      <c r="AC7595">
        <v>0</v>
      </c>
      <c r="AD7595">
        <v>0</v>
      </c>
      <c r="AE7595">
        <v>0</v>
      </c>
    </row>
    <row r="7596" spans="1:31" x14ac:dyDescent="0.3">
      <c r="A7596">
        <v>2452408</v>
      </c>
      <c r="B7596">
        <v>1</v>
      </c>
      <c r="C7596" t="s">
        <v>80</v>
      </c>
      <c r="D7596" t="s">
        <v>95</v>
      </c>
      <c r="E7596" t="s">
        <v>169</v>
      </c>
      <c r="F7596" t="s">
        <v>21731</v>
      </c>
      <c r="G7596" t="s">
        <v>149</v>
      </c>
      <c r="H7596" t="s">
        <v>135</v>
      </c>
      <c r="I7596" t="s">
        <v>136</v>
      </c>
      <c r="J7596" t="s">
        <v>137</v>
      </c>
      <c r="K7596" t="s">
        <v>138</v>
      </c>
      <c r="L7596" t="s">
        <v>21732</v>
      </c>
      <c r="M7596" t="s">
        <v>21733</v>
      </c>
      <c r="N7596">
        <v>2.2050000000000001</v>
      </c>
      <c r="O7596">
        <v>0</v>
      </c>
      <c r="P7596">
        <v>0</v>
      </c>
      <c r="Q7596">
        <v>0</v>
      </c>
      <c r="R7596">
        <v>0</v>
      </c>
      <c r="S7596">
        <v>0</v>
      </c>
      <c r="T7596">
        <v>0</v>
      </c>
      <c r="U7596">
        <v>0</v>
      </c>
      <c r="V7596">
        <v>0</v>
      </c>
      <c r="W7596">
        <v>0</v>
      </c>
      <c r="X7596">
        <v>0</v>
      </c>
      <c r="Y7596">
        <v>0</v>
      </c>
      <c r="Z7596">
        <v>0</v>
      </c>
      <c r="AA7596">
        <v>0</v>
      </c>
      <c r="AB7596">
        <v>0</v>
      </c>
      <c r="AC7596">
        <v>0</v>
      </c>
      <c r="AD7596">
        <v>0</v>
      </c>
      <c r="AE7596">
        <v>0</v>
      </c>
    </row>
    <row r="7597" spans="1:31" x14ac:dyDescent="0.3">
      <c r="A7597">
        <v>2448395</v>
      </c>
      <c r="B7597">
        <v>1</v>
      </c>
      <c r="C7597" t="s">
        <v>81</v>
      </c>
      <c r="D7597" t="s">
        <v>113</v>
      </c>
      <c r="E7597" t="s">
        <v>284</v>
      </c>
      <c r="F7597" t="s">
        <v>21734</v>
      </c>
      <c r="G7597" t="s">
        <v>381</v>
      </c>
      <c r="H7597" t="s">
        <v>331</v>
      </c>
      <c r="I7597" t="s">
        <v>136</v>
      </c>
      <c r="J7597" t="s">
        <v>137</v>
      </c>
      <c r="K7597" t="s">
        <v>162</v>
      </c>
      <c r="L7597" t="s">
        <v>21735</v>
      </c>
      <c r="M7597" t="s">
        <v>21736</v>
      </c>
      <c r="N7597">
        <v>0.16750000000000001</v>
      </c>
      <c r="O7597">
        <v>0</v>
      </c>
      <c r="P7597">
        <v>0</v>
      </c>
      <c r="Q7597">
        <v>0</v>
      </c>
      <c r="R7597">
        <v>0</v>
      </c>
      <c r="S7597">
        <v>0</v>
      </c>
      <c r="T7597">
        <v>0</v>
      </c>
      <c r="U7597">
        <v>0</v>
      </c>
      <c r="V7597">
        <v>0</v>
      </c>
      <c r="W7597">
        <v>0</v>
      </c>
      <c r="X7597">
        <v>0</v>
      </c>
      <c r="Y7597">
        <v>0</v>
      </c>
      <c r="Z7597">
        <v>0</v>
      </c>
      <c r="AA7597">
        <v>0</v>
      </c>
      <c r="AB7597">
        <v>0</v>
      </c>
      <c r="AC7597">
        <v>0</v>
      </c>
      <c r="AD7597">
        <v>0</v>
      </c>
      <c r="AE7597">
        <v>0</v>
      </c>
    </row>
    <row r="7598" spans="1:31" x14ac:dyDescent="0.3">
      <c r="A7598">
        <v>2454807</v>
      </c>
      <c r="B7598">
        <v>1</v>
      </c>
      <c r="C7598" t="s">
        <v>80</v>
      </c>
      <c r="D7598" t="s">
        <v>105</v>
      </c>
      <c r="E7598" t="s">
        <v>132</v>
      </c>
      <c r="F7598" t="s">
        <v>21712</v>
      </c>
      <c r="G7598" t="s">
        <v>149</v>
      </c>
      <c r="H7598" t="s">
        <v>135</v>
      </c>
      <c r="I7598" t="s">
        <v>136</v>
      </c>
      <c r="J7598" t="s">
        <v>137</v>
      </c>
      <c r="K7598" t="s">
        <v>138</v>
      </c>
      <c r="L7598" t="s">
        <v>21737</v>
      </c>
      <c r="M7598" t="s">
        <v>21738</v>
      </c>
      <c r="N7598">
        <v>8.6666666000000003E-2</v>
      </c>
      <c r="O7598">
        <v>0</v>
      </c>
      <c r="P7598">
        <v>0</v>
      </c>
      <c r="Q7598">
        <v>0</v>
      </c>
      <c r="R7598">
        <v>0</v>
      </c>
      <c r="S7598">
        <v>0</v>
      </c>
      <c r="T7598">
        <v>0</v>
      </c>
      <c r="U7598">
        <v>0</v>
      </c>
      <c r="V7598">
        <v>0</v>
      </c>
      <c r="W7598">
        <v>0</v>
      </c>
      <c r="X7598">
        <v>0</v>
      </c>
      <c r="Y7598">
        <v>0</v>
      </c>
      <c r="Z7598">
        <v>0</v>
      </c>
      <c r="AA7598">
        <v>0</v>
      </c>
      <c r="AB7598">
        <v>0</v>
      </c>
      <c r="AC7598">
        <v>0</v>
      </c>
      <c r="AD7598">
        <v>0</v>
      </c>
      <c r="AE7598">
        <v>0</v>
      </c>
    </row>
  </sheetData>
  <autoFilter ref="A1:U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87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2.4349400496570986E-2</v>
      </c>
      <c r="D17" s="12">
        <f t="shared" si="1"/>
        <v>0.59127266434489001</v>
      </c>
      <c r="E17" s="12">
        <f t="shared" si="2"/>
        <v>2.4359056335377521E-2</v>
      </c>
      <c r="F17" s="12">
        <f t="shared" si="3"/>
        <v>0.48436421008588132</v>
      </c>
      <c r="G17" s="12">
        <f t="shared" si="4"/>
        <v>5.1406320311609495</v>
      </c>
      <c r="H17" s="12">
        <f t="shared" si="5"/>
        <v>0.81695476873410044</v>
      </c>
      <c r="I17" s="12">
        <f t="shared" si="6"/>
        <v>4.1412134335146504E-2</v>
      </c>
      <c r="J17" s="12">
        <f t="shared" si="7"/>
        <v>3.5343161504537197</v>
      </c>
      <c r="K17" s="12">
        <f t="shared" si="8"/>
        <v>0.12233421659393511</v>
      </c>
      <c r="L17" s="12">
        <f t="shared" si="9"/>
        <v>1.1454889512687711</v>
      </c>
      <c r="M17" s="12">
        <f t="shared" si="10"/>
        <v>6.0614228247802311</v>
      </c>
      <c r="N17" s="12">
        <f t="shared" si="11"/>
        <v>3.2062087063266058</v>
      </c>
      <c r="O17" s="17">
        <f t="shared" si="12"/>
        <v>4.7890378598552802E-2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81.671376460517081</v>
      </c>
      <c r="N18" s="12">
        <f t="shared" si="11"/>
        <v>34.23598104152989</v>
      </c>
      <c r="O18" s="17">
        <f t="shared" si="12"/>
        <v>9.8329309189615716E-2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6.03396221332742E-2</v>
      </c>
      <c r="D21" s="12">
        <f t="shared" si="1"/>
        <v>0</v>
      </c>
      <c r="E21" s="12">
        <f t="shared" si="2"/>
        <v>6.0338594428640931E-2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0.12583751091518838</v>
      </c>
      <c r="J21" s="12">
        <f t="shared" si="7"/>
        <v>0</v>
      </c>
      <c r="K21" s="12">
        <f t="shared" si="8"/>
        <v>0.12292216215022697</v>
      </c>
      <c r="L21" s="12">
        <f t="shared" si="9"/>
        <v>3.4372284377323599</v>
      </c>
      <c r="M21" s="12">
        <f t="shared" si="10"/>
        <v>0</v>
      </c>
      <c r="N21" s="12">
        <f t="shared" si="11"/>
        <v>1.9963700522182899</v>
      </c>
      <c r="O21" s="17">
        <f t="shared" si="12"/>
        <v>7.4977642507149639E-2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1.1287107594415596E-3</v>
      </c>
      <c r="D22" s="12">
        <f t="shared" si="1"/>
        <v>0</v>
      </c>
      <c r="E22" s="12">
        <f t="shared" si="2"/>
        <v>1.1286915352363674E-3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1.9101373170591223E-2</v>
      </c>
      <c r="J22" s="12">
        <f t="shared" si="7"/>
        <v>0</v>
      </c>
      <c r="K22" s="12">
        <f t="shared" si="8"/>
        <v>1.8658840858270756E-2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3.6716299694375637E-3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8.5817733389286735E-2</v>
      </c>
      <c r="D25" s="12">
        <f t="shared" ref="D25:O25" si="13">SUM(D15:D24)</f>
        <v>0.59127266434489001</v>
      </c>
      <c r="E25" s="12">
        <f t="shared" si="13"/>
        <v>8.5826342299254815E-2</v>
      </c>
      <c r="F25" s="12">
        <f t="shared" si="13"/>
        <v>0.48436421008588132</v>
      </c>
      <c r="G25" s="12">
        <f t="shared" si="13"/>
        <v>5.1406320311609495</v>
      </c>
      <c r="H25" s="12">
        <f t="shared" si="13"/>
        <v>0.81695476873410044</v>
      </c>
      <c r="I25" s="12">
        <f t="shared" si="13"/>
        <v>0.18635101842092611</v>
      </c>
      <c r="J25" s="12">
        <f t="shared" si="13"/>
        <v>3.5343161504537197</v>
      </c>
      <c r="K25" s="12">
        <f t="shared" si="13"/>
        <v>0.2639152196024328</v>
      </c>
      <c r="L25" s="12">
        <f t="shared" si="13"/>
        <v>4.5827173890011306</v>
      </c>
      <c r="M25" s="12">
        <f t="shared" si="13"/>
        <v>87.732799285297318</v>
      </c>
      <c r="N25" s="12">
        <f t="shared" si="13"/>
        <v>39.438559800074785</v>
      </c>
      <c r="O25" s="12">
        <f t="shared" si="13"/>
        <v>0.22486896026475572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7.0453785341863542E-2</v>
      </c>
      <c r="D29" s="12">
        <f>(SUMIFS(MESKENOG2,KAYNAK,A29,SEBEP,B29,SÜRE,"Uzun",BİLDİRİM,"Bildirimli",İL,$B$10,İLÇE,$B$11)/VLOOKUP($B$11,ABONE2,4,FALSE))</f>
        <v>0.29404241541786497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7.0457593504111696E-2</v>
      </c>
      <c r="F29" s="12">
        <f>(SUMIFS(TARIMSALAG2,KAYNAK,A29,SEBEP,B29,SÜRE,"Uzun",BİLDİRİM,"Bildirimli",İL,$B$10,İLÇE,$B$11)/VLOOKUP($B$11,ABONE2,6,FALSE))</f>
        <v>0.24275319249395988</v>
      </c>
      <c r="G29" s="12">
        <f>(SUMIFS(TARIMSALOG2,KAYNAK,A29,SEBEP,B29,SÜRE,"Uzun",BİLDİRİM,"Bildirimli",İL,$B$10,İLÇE,$B$11)/VLOOKUP($B$11,ABONE2,7,FALSE))</f>
        <v>2.6769218674026494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0.41662238355886627</v>
      </c>
      <c r="I29" s="12">
        <f>(SUMIFS(TICARETHANEAG2,KAYNAK,A29,SEBEP,B29,SÜRE,"Uzun",BİLDİRİM,"Bildirimli",İL,$B$10,İLÇE,$B$11)/VLOOKUP($B$11,ABONE2,9,FALSE))</f>
        <v>0.38841183425232756</v>
      </c>
      <c r="J29" s="12">
        <f>(SUMIFS(TICARETHANEOG2,KAYNAK,A29,SEBEP,B29,SÜRE,"Uzun",BİLDİRİM,"Bildirimli",İL,$B$10,İLÇE,$B$11)/VLOOKUP($B$11,ABONE2,10,FALSE))</f>
        <v>15.392188700371783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0.73601281617161196</v>
      </c>
      <c r="L29" s="12">
        <f>(SUMIFS(SANAYIAG2,KAYNAK,A29,SEBEP,B29,SÜRE,"Uzun",BİLDİRİM,"Bildirimli",İL,$B$10,İLÇE,$B$11)/VLOOKUP($B$11,ABONE2,12,FALSE))</f>
        <v>16.771641867421298</v>
      </c>
      <c r="M29" s="12">
        <f>(SUMIFS(SANAYIOG2,KAYNAK,A29,SEBEP,B29,SÜRE,"Uzun",BİLDİRİM,"Bildirimli",İL,$B$10,İLÇE,$B$11)/VLOOKUP($B$11,ABONE2,13,FALSE))</f>
        <v>55.98013107229864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33.20752370582948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0.26237879046219836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7.0453785341863542E-2</v>
      </c>
      <c r="D33" s="12">
        <f t="shared" ref="D33:O33" si="14">SUM(D28:D32)</f>
        <v>0.29404241541786497</v>
      </c>
      <c r="E33" s="12">
        <f t="shared" si="14"/>
        <v>7.0457593504111696E-2</v>
      </c>
      <c r="F33" s="12">
        <f t="shared" si="14"/>
        <v>0.24275319249395988</v>
      </c>
      <c r="G33" s="12">
        <f t="shared" si="14"/>
        <v>2.6769218674026494</v>
      </c>
      <c r="H33" s="12">
        <f t="shared" si="14"/>
        <v>0.41662238355886627</v>
      </c>
      <c r="I33" s="12">
        <f t="shared" si="14"/>
        <v>0.38841183425232756</v>
      </c>
      <c r="J33" s="12">
        <f t="shared" si="14"/>
        <v>15.392188700371783</v>
      </c>
      <c r="K33" s="12">
        <f t="shared" si="14"/>
        <v>0.73601281617161196</v>
      </c>
      <c r="L33" s="12">
        <f t="shared" si="14"/>
        <v>16.771641867421298</v>
      </c>
      <c r="M33" s="12">
        <f t="shared" si="14"/>
        <v>55.98013107229864</v>
      </c>
      <c r="N33" s="12">
        <f t="shared" si="14"/>
        <v>33.20752370582948</v>
      </c>
      <c r="O33" s="12">
        <f t="shared" si="14"/>
        <v>0.26237879046219836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58712</v>
      </c>
      <c r="D37" s="16">
        <f>VLOOKUP($B$11,ABONE2,4,FALSE)</f>
        <v>1</v>
      </c>
      <c r="E37" s="16">
        <f>VLOOKUP($B$11,ABONE2,5,FALSE)</f>
        <v>58713</v>
      </c>
      <c r="F37" s="16">
        <f>VLOOKUP($B$11,ABONE2,6,FALSE)</f>
        <v>13</v>
      </c>
      <c r="G37" s="16">
        <f>VLOOKUP($B$11,ABONE2,7,FALSE)</f>
        <v>1</v>
      </c>
      <c r="H37" s="16">
        <f>VLOOKUP($B$11,ABONE2,8,FALSE)</f>
        <v>14</v>
      </c>
      <c r="I37" s="16">
        <f>VLOOKUP($B$11,ABONE2,9,FALSE)</f>
        <v>9782</v>
      </c>
      <c r="J37" s="16">
        <f>VLOOKUP($B$11,ABONE2,10,FALSE)</f>
        <v>232</v>
      </c>
      <c r="K37" s="16">
        <f>VLOOKUP($B$11,ABONE2,11,FALSE)</f>
        <v>10014</v>
      </c>
      <c r="L37" s="21">
        <f>VLOOKUP($B$11,ABONE2,12,FALSE)</f>
        <v>115</v>
      </c>
      <c r="M37" s="21">
        <f>VLOOKUP($B$11,ABONE2,13,FALSE)</f>
        <v>83</v>
      </c>
      <c r="N37" s="21">
        <f>VLOOKUP($B$11,ABONE2,14,FALSE)</f>
        <v>198</v>
      </c>
      <c r="O37" s="21">
        <f>VLOOKUP($B$11,ABONE2,15,FALSE)</f>
        <v>68939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13806.904678146018</v>
      </c>
      <c r="D38" s="16">
        <f>VLOOKUP($B$11,TUKETIM,4,FALSE)</f>
        <v>63.772799999999997</v>
      </c>
      <c r="E38" s="16">
        <f>VLOOKUP($B$11,TUKETIM,5,FALSE)</f>
        <v>13870.677478146019</v>
      </c>
      <c r="F38" s="16">
        <f>VLOOKUP($B$11,TUKETIM,6,FALSE)</f>
        <v>8.5147999999999993</v>
      </c>
      <c r="G38" s="16">
        <f>VLOOKUP($B$11,TUKETIM,7,FALSE)</f>
        <v>0</v>
      </c>
      <c r="H38" s="16">
        <f>VLOOKUP($B$11,TUKETIM,8,FALSE)</f>
        <v>8.5147999999999993</v>
      </c>
      <c r="I38" s="16">
        <f>VLOOKUP($B$11,TUKETIM,9,FALSE)</f>
        <v>9542.1660451279095</v>
      </c>
      <c r="J38" s="16">
        <f>VLOOKUP($B$11,TUKETIM,10,FALSE)</f>
        <v>15431.460971897686</v>
      </c>
      <c r="K38" s="16">
        <f>VLOOKUP($B$11,TUKETIM,11,FALSE)</f>
        <v>24973.627017025596</v>
      </c>
      <c r="L38" s="21">
        <f>VLOOKUP($B$11,TUKETIM,12,FALSE)</f>
        <v>2111.1825146585061</v>
      </c>
      <c r="M38" s="21">
        <f>VLOOKUP($B$11,TUKETIM,13,FALSE)</f>
        <v>5845.5100398229124</v>
      </c>
      <c r="N38" s="21">
        <f>VLOOKUP($B$11,TUKETIM,14,FALSE)</f>
        <v>7956.6925544814185</v>
      </c>
      <c r="O38" s="21">
        <f>VLOOKUP($B$11,TUKETIM,15,FALSE)</f>
        <v>46809.511849653034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311057.188000019</v>
      </c>
      <c r="D39" s="16">
        <f>VLOOKUP($B$11,ANLASMA,4,FALSE)</f>
        <v>1950</v>
      </c>
      <c r="E39" s="16">
        <f>VLOOKUP($B$11,ANLASMA,5,FALSE)</f>
        <v>313007.188000019</v>
      </c>
      <c r="F39" s="16">
        <f>VLOOKUP($B$11,ANLASMA,6,FALSE)</f>
        <v>63.29</v>
      </c>
      <c r="G39" s="16">
        <f>VLOOKUP($B$11,ANLASMA,7,FALSE)</f>
        <v>100</v>
      </c>
      <c r="H39" s="16">
        <f>VLOOKUP($B$11,ANLASMA,8,FALSE)</f>
        <v>163.29</v>
      </c>
      <c r="I39" s="16">
        <f>VLOOKUP($B$11,ANLASMA,9,FALSE)</f>
        <v>87035.115999998801</v>
      </c>
      <c r="J39" s="16">
        <f>VLOOKUP($B$11,ANLASMA,10,FALSE)</f>
        <v>116125.79800000001</v>
      </c>
      <c r="K39" s="16">
        <f>VLOOKUP($B$11,ANLASMA,11,FALSE)</f>
        <v>203160.91399999883</v>
      </c>
      <c r="L39" s="21">
        <f>VLOOKUP($B$11,ANLASMA,12,FALSE)</f>
        <v>7978.6480000000001</v>
      </c>
      <c r="M39" s="21">
        <f>VLOOKUP($B$11,ANLASMA,13,FALSE)</f>
        <v>62790.767999999996</v>
      </c>
      <c r="N39" s="21">
        <f>VLOOKUP($B$11,ANLASMA,14,FALSE)</f>
        <v>70769.415999999997</v>
      </c>
      <c r="O39" s="21">
        <f>VLOOKUP($B$11,ANLASMA,15,FALSE)</f>
        <v>587100.80800001777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88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0.15823900395980581</v>
      </c>
      <c r="D17" s="12">
        <f t="shared" si="1"/>
        <v>26.926824375271945</v>
      </c>
      <c r="E17" s="12">
        <f t="shared" si="2"/>
        <v>0.16366785635116463</v>
      </c>
      <c r="F17" s="12">
        <f t="shared" si="3"/>
        <v>5.0965204709184052E-3</v>
      </c>
      <c r="G17" s="12">
        <f t="shared" si="4"/>
        <v>0</v>
      </c>
      <c r="H17" s="12">
        <f t="shared" si="5"/>
        <v>4.9658404588435743E-3</v>
      </c>
      <c r="I17" s="12">
        <f t="shared" si="6"/>
        <v>0.51859623707878044</v>
      </c>
      <c r="J17" s="12">
        <f t="shared" si="7"/>
        <v>59.013174309975021</v>
      </c>
      <c r="K17" s="12">
        <f t="shared" si="8"/>
        <v>1.0943945830909536</v>
      </c>
      <c r="L17" s="12">
        <f t="shared" si="9"/>
        <v>19.444446952185718</v>
      </c>
      <c r="M17" s="12">
        <f t="shared" si="10"/>
        <v>274.37006226286303</v>
      </c>
      <c r="N17" s="12">
        <f t="shared" si="11"/>
        <v>108.11422619068217</v>
      </c>
      <c r="O17" s="17">
        <f t="shared" si="12"/>
        <v>0.32550166248768458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0.69079666049861921</v>
      </c>
      <c r="N18" s="12">
        <f t="shared" si="11"/>
        <v>0.24027709930386756</v>
      </c>
      <c r="O18" s="17">
        <f t="shared" si="12"/>
        <v>9.7790281512744143E-5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2.2061544472944554E-2</v>
      </c>
      <c r="D21" s="12">
        <f t="shared" si="1"/>
        <v>0</v>
      </c>
      <c r="E21" s="12">
        <f t="shared" si="2"/>
        <v>2.205707024067536E-2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7.1908358244431023E-2</v>
      </c>
      <c r="J21" s="12">
        <f t="shared" si="7"/>
        <v>0</v>
      </c>
      <c r="K21" s="12">
        <f t="shared" si="8"/>
        <v>7.1200519755708264E-2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2.8268580259546174E-2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7.4366603430654106E-3</v>
      </c>
      <c r="D22" s="12">
        <f t="shared" si="1"/>
        <v>0</v>
      </c>
      <c r="E22" s="12">
        <f t="shared" si="2"/>
        <v>7.4351521374308146E-3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3.1123406227872887E-2</v>
      </c>
      <c r="J22" s="12">
        <f t="shared" si="7"/>
        <v>0</v>
      </c>
      <c r="K22" s="12">
        <f t="shared" si="8"/>
        <v>3.0817039271845932E-2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1.0392817816543228E-2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0.18773720877581579</v>
      </c>
      <c r="D25" s="12">
        <f t="shared" ref="D25:O25" si="13">SUM(D15:D24)</f>
        <v>26.926824375271945</v>
      </c>
      <c r="E25" s="12">
        <f t="shared" si="13"/>
        <v>0.1931600787292708</v>
      </c>
      <c r="F25" s="12">
        <f t="shared" si="13"/>
        <v>5.0965204709184052E-3</v>
      </c>
      <c r="G25" s="12">
        <f t="shared" si="13"/>
        <v>0</v>
      </c>
      <c r="H25" s="12">
        <f t="shared" si="13"/>
        <v>4.9658404588435743E-3</v>
      </c>
      <c r="I25" s="12">
        <f t="shared" si="13"/>
        <v>0.62162800155108433</v>
      </c>
      <c r="J25" s="12">
        <f t="shared" si="13"/>
        <v>59.013174309975021</v>
      </c>
      <c r="K25" s="12">
        <f t="shared" si="13"/>
        <v>1.1964121421185077</v>
      </c>
      <c r="L25" s="12">
        <f t="shared" si="13"/>
        <v>19.444446952185718</v>
      </c>
      <c r="M25" s="12">
        <f t="shared" si="13"/>
        <v>275.06085892336165</v>
      </c>
      <c r="N25" s="12">
        <f t="shared" si="13"/>
        <v>108.35450328998604</v>
      </c>
      <c r="O25" s="12">
        <f t="shared" si="13"/>
        <v>0.3642608508452867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4.9969107384616823E-2</v>
      </c>
      <c r="D29" s="12">
        <f>(SUMIFS(MESKENOG2,KAYNAK,A29,SEBEP,B29,SÜRE,"Uzun",BİLDİRİM,"Bildirimli",İL,$B$10,İLÇE,$B$11)/VLOOKUP($B$11,ABONE2,4,FALSE))</f>
        <v>22.717354634458303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5.4566208367636551E-2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0.36877843110175129</v>
      </c>
      <c r="J29" s="12">
        <f>(SUMIFS(TICARETHANEOG2,KAYNAK,A29,SEBEP,B29,SÜRE,"Uzun",BİLDİRİM,"Bildirimli",İL,$B$10,İLÇE,$B$11)/VLOOKUP($B$11,ABONE2,10,FALSE))</f>
        <v>33.863639320897754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0.69848908353551531</v>
      </c>
      <c r="L29" s="12">
        <f>(SUMIFS(SANAYIAG2,KAYNAK,A29,SEBEP,B29,SÜRE,"Uzun",BİLDİRİM,"Bildirimli",İL,$B$10,İLÇE,$B$11)/VLOOKUP($B$11,ABONE2,12,FALSE))</f>
        <v>22.527500496990903</v>
      </c>
      <c r="M29" s="12">
        <f>(SUMIFS(SANAYIOG2,KAYNAK,A29,SEBEP,B29,SÜRE,"Uzun",BİLDİRİM,"Bildirimli",İL,$B$10,İLÇE,$B$11)/VLOOKUP($B$11,ABONE2,13,FALSE))</f>
        <v>433.281428871196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165.39843210541008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0.20344690744343666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1.2286780959416174E-2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1.2284289116112974E-2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5.4619061749735479E-2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5.4081412510227467E-2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1.757212659386061E-2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6.2255888344032999E-2</v>
      </c>
      <c r="D33" s="12">
        <f t="shared" ref="D33:O33" si="14">SUM(D28:D32)</f>
        <v>22.717354634458303</v>
      </c>
      <c r="E33" s="12">
        <f t="shared" si="14"/>
        <v>6.6850497483749521E-2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0.42339749285148676</v>
      </c>
      <c r="J33" s="12">
        <f t="shared" si="14"/>
        <v>33.863639320897754</v>
      </c>
      <c r="K33" s="12">
        <f t="shared" si="14"/>
        <v>0.75257049604574278</v>
      </c>
      <c r="L33" s="12">
        <f t="shared" si="14"/>
        <v>22.527500496990903</v>
      </c>
      <c r="M33" s="12">
        <f t="shared" si="14"/>
        <v>433.281428871196</v>
      </c>
      <c r="N33" s="12">
        <f t="shared" si="14"/>
        <v>165.39843210541008</v>
      </c>
      <c r="O33" s="12">
        <f t="shared" si="14"/>
        <v>0.22101903403729728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98596</v>
      </c>
      <c r="D37" s="16">
        <f>VLOOKUP($B$11,ABONE2,4,FALSE)</f>
        <v>20</v>
      </c>
      <c r="E37" s="16">
        <f>VLOOKUP($B$11,ABONE2,5,FALSE)</f>
        <v>98616</v>
      </c>
      <c r="F37" s="16">
        <f>VLOOKUP($B$11,ABONE2,6,FALSE)</f>
        <v>38</v>
      </c>
      <c r="G37" s="16">
        <f>VLOOKUP($B$11,ABONE2,7,FALSE)</f>
        <v>1</v>
      </c>
      <c r="H37" s="16">
        <f>VLOOKUP($B$11,ABONE2,8,FALSE)</f>
        <v>39</v>
      </c>
      <c r="I37" s="16">
        <f>VLOOKUP($B$11,ABONE2,9,FALSE)</f>
        <v>14183</v>
      </c>
      <c r="J37" s="16">
        <f>VLOOKUP($B$11,ABONE2,10,FALSE)</f>
        <v>141</v>
      </c>
      <c r="K37" s="16">
        <f>VLOOKUP($B$11,ABONE2,11,FALSE)</f>
        <v>14324</v>
      </c>
      <c r="L37" s="21">
        <f>VLOOKUP($B$11,ABONE2,12,FALSE)</f>
        <v>30</v>
      </c>
      <c r="M37" s="21">
        <f>VLOOKUP($B$11,ABONE2,13,FALSE)</f>
        <v>16</v>
      </c>
      <c r="N37" s="21">
        <f>VLOOKUP($B$11,ABONE2,14,FALSE)</f>
        <v>46</v>
      </c>
      <c r="O37" s="21">
        <f>VLOOKUP($B$11,ABONE2,15,FALSE)</f>
        <v>113025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23013.379932619373</v>
      </c>
      <c r="D38" s="16">
        <f>VLOOKUP($B$11,TUKETIM,4,FALSE)</f>
        <v>138.5729</v>
      </c>
      <c r="E38" s="16">
        <f>VLOOKUP($B$11,TUKETIM,5,FALSE)</f>
        <v>23151.952832619372</v>
      </c>
      <c r="F38" s="16">
        <f>VLOOKUP($B$11,TUKETIM,6,FALSE)</f>
        <v>4.9337</v>
      </c>
      <c r="G38" s="16">
        <f>VLOOKUP($B$11,TUKETIM,7,FALSE)</f>
        <v>0.25140000000000001</v>
      </c>
      <c r="H38" s="16">
        <f>VLOOKUP($B$11,TUKETIM,8,FALSE)</f>
        <v>5.1851000000000003</v>
      </c>
      <c r="I38" s="16">
        <f>VLOOKUP($B$11,TUKETIM,9,FALSE)</f>
        <v>9852.1220160910252</v>
      </c>
      <c r="J38" s="16">
        <f>VLOOKUP($B$11,TUKETIM,10,FALSE)</f>
        <v>14095.681184470681</v>
      </c>
      <c r="K38" s="16">
        <f>VLOOKUP($B$11,TUKETIM,11,FALSE)</f>
        <v>23947.803200561706</v>
      </c>
      <c r="L38" s="21">
        <f>VLOOKUP($B$11,TUKETIM,12,FALSE)</f>
        <v>434.25420000000003</v>
      </c>
      <c r="M38" s="21">
        <f>VLOOKUP($B$11,TUKETIM,13,FALSE)</f>
        <v>10471.169400000001</v>
      </c>
      <c r="N38" s="21">
        <f>VLOOKUP($B$11,TUKETIM,14,FALSE)</f>
        <v>10905.4236</v>
      </c>
      <c r="O38" s="21">
        <f>VLOOKUP($B$11,TUKETIM,15,FALSE)</f>
        <v>58010.364733181079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600584.30400002783</v>
      </c>
      <c r="D39" s="16">
        <f>VLOOKUP($B$11,ANLASMA,4,FALSE)</f>
        <v>1152.51</v>
      </c>
      <c r="E39" s="16">
        <f>VLOOKUP($B$11,ANLASMA,5,FALSE)</f>
        <v>601736.81400002784</v>
      </c>
      <c r="F39" s="16">
        <f>VLOOKUP($B$11,ANLASMA,6,FALSE)</f>
        <v>290.61599999999999</v>
      </c>
      <c r="G39" s="16">
        <f>VLOOKUP($B$11,ANLASMA,7,FALSE)</f>
        <v>15</v>
      </c>
      <c r="H39" s="16">
        <f>VLOOKUP($B$11,ANLASMA,8,FALSE)</f>
        <v>305.61599999999999</v>
      </c>
      <c r="I39" s="16">
        <f>VLOOKUP($B$11,ANLASMA,9,FALSE)</f>
        <v>103706.431999996</v>
      </c>
      <c r="J39" s="16">
        <f>VLOOKUP($B$11,ANLASMA,10,FALSE)</f>
        <v>58181.446000000004</v>
      </c>
      <c r="K39" s="16">
        <f>VLOOKUP($B$11,ANLASMA,11,FALSE)</f>
        <v>161887.87799999601</v>
      </c>
      <c r="L39" s="21">
        <f>VLOOKUP($B$11,ANLASMA,12,FALSE)</f>
        <v>2260.163</v>
      </c>
      <c r="M39" s="21">
        <f>VLOOKUP($B$11,ANLASMA,13,FALSE)</f>
        <v>53476</v>
      </c>
      <c r="N39" s="21">
        <f>VLOOKUP($B$11,ANLASMA,14,FALSE)</f>
        <v>55736.163</v>
      </c>
      <c r="O39" s="21">
        <f>VLOOKUP($B$11,ANLASMA,15,FALSE)</f>
        <v>819666.47100002388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89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0.40296337546597494</v>
      </c>
      <c r="D17" s="12">
        <f t="shared" si="1"/>
        <v>53.535816537637878</v>
      </c>
      <c r="E17" s="12">
        <f t="shared" si="2"/>
        <v>0.46190491760605135</v>
      </c>
      <c r="F17" s="12">
        <f t="shared" si="3"/>
        <v>0.25886355357134472</v>
      </c>
      <c r="G17" s="12">
        <f t="shared" si="4"/>
        <v>8.6993349005340139</v>
      </c>
      <c r="H17" s="12">
        <f t="shared" si="5"/>
        <v>0.41849421734368836</v>
      </c>
      <c r="I17" s="12">
        <f t="shared" si="6"/>
        <v>0.50708852308968377</v>
      </c>
      <c r="J17" s="12">
        <f t="shared" si="7"/>
        <v>20.044701338110013</v>
      </c>
      <c r="K17" s="12">
        <f t="shared" si="8"/>
        <v>0.95378408010158022</v>
      </c>
      <c r="L17" s="12">
        <f t="shared" si="9"/>
        <v>6.3273162212631302</v>
      </c>
      <c r="M17" s="12">
        <f t="shared" si="10"/>
        <v>105.30061965804552</v>
      </c>
      <c r="N17" s="12">
        <f t="shared" si="11"/>
        <v>74.847295523650942</v>
      </c>
      <c r="O17" s="17">
        <f t="shared" si="12"/>
        <v>0.58638259928436454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0.16891658436039123</v>
      </c>
      <c r="D21" s="12">
        <f t="shared" si="1"/>
        <v>0</v>
      </c>
      <c r="E21" s="12">
        <f t="shared" si="2"/>
        <v>0.16872920116181073</v>
      </c>
      <c r="F21" s="12">
        <f t="shared" si="3"/>
        <v>5.9911345877868574E-2</v>
      </c>
      <c r="G21" s="12">
        <f t="shared" si="4"/>
        <v>0</v>
      </c>
      <c r="H21" s="12">
        <f t="shared" si="5"/>
        <v>5.8778270778523545E-2</v>
      </c>
      <c r="I21" s="12">
        <f t="shared" si="6"/>
        <v>0.68655818769315746</v>
      </c>
      <c r="J21" s="12">
        <f t="shared" si="7"/>
        <v>0</v>
      </c>
      <c r="K21" s="12">
        <f t="shared" si="8"/>
        <v>0.67086115781666722</v>
      </c>
      <c r="L21" s="12">
        <f t="shared" si="9"/>
        <v>58.24396256587405</v>
      </c>
      <c r="M21" s="12">
        <f t="shared" si="10"/>
        <v>0</v>
      </c>
      <c r="N21" s="12">
        <f t="shared" si="11"/>
        <v>17.92121925103817</v>
      </c>
      <c r="O21" s="17">
        <f t="shared" si="12"/>
        <v>0.26038220878845175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4.860494636544881E-3</v>
      </c>
      <c r="D22" s="12">
        <f t="shared" si="1"/>
        <v>0</v>
      </c>
      <c r="E22" s="12">
        <f t="shared" si="2"/>
        <v>4.8551027738386356E-3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3.6125553829738266E-3</v>
      </c>
      <c r="J22" s="12">
        <f t="shared" si="7"/>
        <v>0</v>
      </c>
      <c r="K22" s="12">
        <f t="shared" si="8"/>
        <v>3.5299602136298416E-3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4.5395781984015901E-3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0.57674045446291111</v>
      </c>
      <c r="D25" s="12">
        <f t="shared" ref="D25:O25" si="13">SUM(D15:D24)</f>
        <v>53.535816537637878</v>
      </c>
      <c r="E25" s="12">
        <f t="shared" si="13"/>
        <v>0.63548922154170073</v>
      </c>
      <c r="F25" s="12">
        <f t="shared" si="13"/>
        <v>0.31877489944921328</v>
      </c>
      <c r="G25" s="12">
        <f t="shared" si="13"/>
        <v>8.6993349005340139</v>
      </c>
      <c r="H25" s="12">
        <f t="shared" si="13"/>
        <v>0.4772724881222119</v>
      </c>
      <c r="I25" s="12">
        <f t="shared" si="13"/>
        <v>1.197259266165815</v>
      </c>
      <c r="J25" s="12">
        <f t="shared" si="13"/>
        <v>20.044701338110013</v>
      </c>
      <c r="K25" s="12">
        <f t="shared" si="13"/>
        <v>1.6281751981318773</v>
      </c>
      <c r="L25" s="12">
        <f t="shared" si="13"/>
        <v>64.571278787137175</v>
      </c>
      <c r="M25" s="12">
        <f t="shared" si="13"/>
        <v>105.30061965804552</v>
      </c>
      <c r="N25" s="12">
        <f t="shared" si="13"/>
        <v>92.768514774689109</v>
      </c>
      <c r="O25" s="12">
        <f t="shared" si="13"/>
        <v>0.85130438627121785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2.0768385653257768E-2</v>
      </c>
      <c r="D29" s="12">
        <f>(SUMIFS(MESKENOG2,KAYNAK,A29,SEBEP,B29,SÜRE,"Uzun",BİLDİRİM,"Bildirimli",İL,$B$10,İLÇE,$B$11)/VLOOKUP($B$11,ABONE2,4,FALSE))</f>
        <v>1.4570461604347365E-2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2.076151014818382E-2</v>
      </c>
      <c r="F29" s="12">
        <f>(SUMIFS(TARIMSALAG2,KAYNAK,A29,SEBEP,B29,SÜRE,"Uzun",BİLDİRİM,"Bildirimli",İL,$B$10,İLÇE,$B$11)/VLOOKUP($B$11,ABONE2,6,FALSE))</f>
        <v>4.9402947321121354E-2</v>
      </c>
      <c r="G29" s="12">
        <f>(SUMIFS(TARIMSALOG2,KAYNAK,A29,SEBEP,B29,SÜRE,"Uzun",BİLDİRİM,"Bildirimli",İL,$B$10,İLÇE,$B$11)/VLOOKUP($B$11,ABONE2,7,FALSE))</f>
        <v>1.2319947726766376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7.176875016472449E-2</v>
      </c>
      <c r="I29" s="12">
        <f>(SUMIFS(TICARETHANEAG2,KAYNAK,A29,SEBEP,B29,SÜRE,"Uzun",BİLDİRİM,"Bildirimli",İL,$B$10,İLÇE,$B$11)/VLOOKUP($B$11,ABONE2,9,FALSE))</f>
        <v>0.11019276870370713</v>
      </c>
      <c r="J29" s="12">
        <f>(SUMIFS(TICARETHANEOG2,KAYNAK,A29,SEBEP,B29,SÜRE,"Uzun",BİLDİRİM,"Bildirimli",İL,$B$10,İLÇE,$B$11)/VLOOKUP($B$11,ABONE2,10,FALSE))</f>
        <v>7.64779409501984E-2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0.1094219343184881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3.6437220943466728E-2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0.18634305173603083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0.18613633694127124</v>
      </c>
      <c r="F31" s="12">
        <f>(SUMIFS(TARIMSALAG2,KAYNAK,A31,SEBEP,B31,SÜRE,"Uzun",BİLDİRİM,"Bildirimli",İL,$B$10,İLÇE,$B$11)/VLOOKUP($B$11,ABONE2,6,FALSE))</f>
        <v>3.0322236507777151E-5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2.9748766313776639E-5</v>
      </c>
      <c r="I31" s="12">
        <f>(SUMIFS(TICARETHANEAG2,KAYNAK,A31,SEBEP,B31,SÜRE,"Uzun",BİLDİRİM,"Bildirimli",İL,$B$10,İLÇE,$B$11)/VLOOKUP($B$11,ABONE2,9,FALSE))</f>
        <v>0.12871605552422768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0.12577317347087028</v>
      </c>
      <c r="L31" s="12">
        <f>(SUMIFS(SANAYIAG2,KAYNAK,A31,SEBEP,B31,SÜRE,"Uzun",BİLDİRİM,"Bildirimli",İL,$B$10,İLÇE,$B$11)/VLOOKUP($B$11,ABONE2,12,FALSE))</f>
        <v>156.79910014664623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48.245876968198836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0.20078375908400978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0.20711143738928861</v>
      </c>
      <c r="D33" s="12">
        <f t="shared" ref="D33:O33" si="14">SUM(D28:D32)</f>
        <v>1.4570461604347365E-2</v>
      </c>
      <c r="E33" s="12">
        <f t="shared" si="14"/>
        <v>0.20689784708945505</v>
      </c>
      <c r="F33" s="12">
        <f t="shared" si="14"/>
        <v>4.9433269557629132E-2</v>
      </c>
      <c r="G33" s="12">
        <f t="shared" si="14"/>
        <v>1.2319947726766376</v>
      </c>
      <c r="H33" s="12">
        <f t="shared" si="14"/>
        <v>7.1798498931038263E-2</v>
      </c>
      <c r="I33" s="12">
        <f t="shared" si="14"/>
        <v>0.2389088242279348</v>
      </c>
      <c r="J33" s="12">
        <f t="shared" si="14"/>
        <v>7.64779409501984E-2</v>
      </c>
      <c r="K33" s="12">
        <f t="shared" si="14"/>
        <v>0.23519510778935837</v>
      </c>
      <c r="L33" s="12">
        <f t="shared" si="14"/>
        <v>156.79910014664623</v>
      </c>
      <c r="M33" s="12">
        <f t="shared" si="14"/>
        <v>0</v>
      </c>
      <c r="N33" s="12">
        <f t="shared" si="14"/>
        <v>48.245876968198836</v>
      </c>
      <c r="O33" s="12">
        <f t="shared" si="14"/>
        <v>0.23722098002747649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18009</v>
      </c>
      <c r="D37" s="16">
        <f>VLOOKUP($B$11,ABONE2,4,FALSE)</f>
        <v>20</v>
      </c>
      <c r="E37" s="16">
        <f>VLOOKUP($B$11,ABONE2,5,FALSE)</f>
        <v>18029</v>
      </c>
      <c r="F37" s="16">
        <f>VLOOKUP($B$11,ABONE2,6,FALSE)</f>
        <v>415</v>
      </c>
      <c r="G37" s="16">
        <f>VLOOKUP($B$11,ABONE2,7,FALSE)</f>
        <v>8</v>
      </c>
      <c r="H37" s="16">
        <f>VLOOKUP($B$11,ABONE2,8,FALSE)</f>
        <v>423</v>
      </c>
      <c r="I37" s="16">
        <f>VLOOKUP($B$11,ABONE2,9,FALSE)</f>
        <v>3590</v>
      </c>
      <c r="J37" s="16">
        <f>VLOOKUP($B$11,ABONE2,10,FALSE)</f>
        <v>84</v>
      </c>
      <c r="K37" s="16">
        <f>VLOOKUP($B$11,ABONE2,11,FALSE)</f>
        <v>3674</v>
      </c>
      <c r="L37" s="21">
        <f>VLOOKUP($B$11,ABONE2,12,FALSE)</f>
        <v>4</v>
      </c>
      <c r="M37" s="21">
        <f>VLOOKUP($B$11,ABONE2,13,FALSE)</f>
        <v>9</v>
      </c>
      <c r="N37" s="21">
        <f>VLOOKUP($B$11,ABONE2,14,FALSE)</f>
        <v>13</v>
      </c>
      <c r="O37" s="21">
        <f>VLOOKUP($B$11,ABONE2,15,FALSE)</f>
        <v>22139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7020.5711076325115</v>
      </c>
      <c r="D38" s="16">
        <f>VLOOKUP($B$11,TUKETIM,4,FALSE)</f>
        <v>221.0736</v>
      </c>
      <c r="E38" s="16">
        <f>VLOOKUP($B$11,TUKETIM,5,FALSE)</f>
        <v>7241.6447076325112</v>
      </c>
      <c r="F38" s="16">
        <f>VLOOKUP($B$11,TUKETIM,6,FALSE)</f>
        <v>108.58269451453523</v>
      </c>
      <c r="G38" s="16">
        <f>VLOOKUP($B$11,TUKETIM,7,FALSE)</f>
        <v>11.97</v>
      </c>
      <c r="H38" s="16">
        <f>VLOOKUP($B$11,TUKETIM,8,FALSE)</f>
        <v>120.55269451453523</v>
      </c>
      <c r="I38" s="16">
        <f>VLOOKUP($B$11,TUKETIM,9,FALSE)</f>
        <v>3008.6316666002031</v>
      </c>
      <c r="J38" s="16">
        <f>VLOOKUP($B$11,TUKETIM,10,FALSE)</f>
        <v>838.12132188305486</v>
      </c>
      <c r="K38" s="16">
        <f>VLOOKUP($B$11,TUKETIM,11,FALSE)</f>
        <v>3846.7529884832579</v>
      </c>
      <c r="L38" s="21">
        <f>VLOOKUP($B$11,TUKETIM,12,FALSE)</f>
        <v>121.1444</v>
      </c>
      <c r="M38" s="21">
        <f>VLOOKUP($B$11,TUKETIM,13,FALSE)</f>
        <v>5683.1446999999998</v>
      </c>
      <c r="N38" s="21">
        <f>VLOOKUP($B$11,TUKETIM,14,FALSE)</f>
        <v>5804.2891</v>
      </c>
      <c r="O38" s="21">
        <f>VLOOKUP($B$11,TUKETIM,15,FALSE)</f>
        <v>17013.239490630305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137987.96300000002</v>
      </c>
      <c r="D39" s="16">
        <f>VLOOKUP($B$11,ANLASMA,4,FALSE)</f>
        <v>2486.4</v>
      </c>
      <c r="E39" s="16">
        <f>VLOOKUP($B$11,ANLASMA,5,FALSE)</f>
        <v>140474.36300000001</v>
      </c>
      <c r="F39" s="16">
        <f>VLOOKUP($B$11,ANLASMA,6,FALSE)</f>
        <v>2056.2959999999998</v>
      </c>
      <c r="G39" s="16">
        <f>VLOOKUP($B$11,ANLASMA,7,FALSE)</f>
        <v>580</v>
      </c>
      <c r="H39" s="16">
        <f>VLOOKUP($B$11,ANLASMA,8,FALSE)</f>
        <v>2636.2959999999998</v>
      </c>
      <c r="I39" s="16">
        <f>VLOOKUP($B$11,ANLASMA,9,FALSE)</f>
        <v>26699.752000000502</v>
      </c>
      <c r="J39" s="16">
        <f>VLOOKUP($B$11,ANLASMA,10,FALSE)</f>
        <v>12326.5</v>
      </c>
      <c r="K39" s="16">
        <f>VLOOKUP($B$11,ANLASMA,11,FALSE)</f>
        <v>39026.252000000502</v>
      </c>
      <c r="L39" s="21">
        <f>VLOOKUP($B$11,ANLASMA,12,FALSE)</f>
        <v>483.10700000000003</v>
      </c>
      <c r="M39" s="21">
        <f>VLOOKUP($B$11,ANLASMA,13,FALSE)</f>
        <v>8016</v>
      </c>
      <c r="N39" s="21">
        <f>VLOOKUP($B$11,ANLASMA,14,FALSE)</f>
        <v>8499.107</v>
      </c>
      <c r="O39" s="21">
        <f>VLOOKUP($B$11,ANLASMA,15,FALSE)</f>
        <v>190636.01800000051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40" zoomScaleNormal="4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90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5.5553540451195781E-2</v>
      </c>
      <c r="D15" s="12">
        <f t="shared" ref="D15:D24" si="1">(SUMIFS(MESKENOG2,KAYNAK,A15,SEBEP,B15,SÜRE,"Uzun",BİLDİRİM,"Bildirimsiz",İL,$B$10,İLÇE,$B$11)/VLOOKUP($B$11,ABONE2,4,FALSE))</f>
        <v>1.911838967961375E-2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5.5552545417447204E-2</v>
      </c>
      <c r="F15" s="12">
        <f t="shared" ref="F15:F24" si="3">(SUMIFS(TARIMSALAG2,KAYNAK,A15,SEBEP,B15,SÜRE,"Uzun",BİLDİRİM,"Bildirimsiz",İL,$B$10,İLÇE,$B$11)/VLOOKUP($B$11,ABONE2,6,FALSE))</f>
        <v>4.5122362051168707E-3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3.4709509270129777E-3</v>
      </c>
      <c r="I15" s="12">
        <f t="shared" ref="I15:I24" si="6">(SUMIFS(TICARETHANEAG2,KAYNAK,A15,SEBEP,B15,SÜRE,"Uzun",BİLDİRİM,"Bildirimsiz",İL,$B$10,İLÇE,$B$11)/VLOOKUP($B$11,ABONE2,9,FALSE))</f>
        <v>0.11970432675596628</v>
      </c>
      <c r="J15" s="12">
        <f t="shared" ref="J15:J24" si="7">(SUMIFS(TICARETHANEOG2,KAYNAK,A15,SEBEP,B15,SÜRE,"Uzun",BİLDİRİM,"Bildirimsiz",İL,$B$10,İLÇE,$B$11)/VLOOKUP($B$11,ABONE2,10,FALSE))</f>
        <v>20.92566991917802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0.15616182986490004</v>
      </c>
      <c r="L15" s="12">
        <f t="shared" ref="L15:L24" si="9">(SUMIFS(SANAYIAG2,KAYNAK,A15,SEBEP,B15,SÜRE,"Uzun",BİLDİRİM,"Bildirimsiz",İL,$B$10,İLÇE,$B$11)/VLOOKUP($B$11,ABONE2,12,FALSE))</f>
        <v>1.1962573660048972</v>
      </c>
      <c r="M15" s="12">
        <f t="shared" ref="M15:M24" si="10">(SUMIFS(SANAYIOG2,KAYNAK,A15,SEBEP,B15,SÜRE,"Uzun",BİLDİRİM,"Bildirimsiz",İL,$B$10,İLÇE,$B$11)/VLOOKUP($B$11,ABONE2,13,FALSE))</f>
        <v>15.444980729737814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1.3387445996422265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6.8631873152111014E-2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2.4529084594412429E-2</v>
      </c>
      <c r="D17" s="12">
        <f t="shared" si="1"/>
        <v>7.7617111154099994E-3</v>
      </c>
      <c r="E17" s="12">
        <f t="shared" si="2"/>
        <v>2.4528626682145477E-2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2.8714695282156213E-2</v>
      </c>
      <c r="J17" s="12">
        <f t="shared" si="7"/>
        <v>1.1309103200766673</v>
      </c>
      <c r="K17" s="12">
        <f t="shared" si="8"/>
        <v>3.0646030804129518E-2</v>
      </c>
      <c r="L17" s="12">
        <f t="shared" si="9"/>
        <v>0.80901377362016924</v>
      </c>
      <c r="M17" s="12">
        <f t="shared" si="10"/>
        <v>0</v>
      </c>
      <c r="N17" s="12">
        <f t="shared" si="11"/>
        <v>0.80092363588396753</v>
      </c>
      <c r="O17" s="17">
        <f t="shared" si="12"/>
        <v>2.5600802210917623E-2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3.5806983554238975E-2</v>
      </c>
      <c r="D21" s="12">
        <f t="shared" si="1"/>
        <v>0</v>
      </c>
      <c r="E21" s="12">
        <f t="shared" si="2"/>
        <v>3.5806005675560922E-2</v>
      </c>
      <c r="F21" s="12">
        <f t="shared" si="3"/>
        <v>2.0083688453967768E-3</v>
      </c>
      <c r="G21" s="12">
        <f t="shared" si="4"/>
        <v>0</v>
      </c>
      <c r="H21" s="12">
        <f t="shared" si="5"/>
        <v>1.5448991118436745E-3</v>
      </c>
      <c r="I21" s="12">
        <f t="shared" si="6"/>
        <v>9.3574422412928182E-2</v>
      </c>
      <c r="J21" s="12">
        <f t="shared" si="7"/>
        <v>0</v>
      </c>
      <c r="K21" s="12">
        <f t="shared" si="8"/>
        <v>9.3410455507336523E-2</v>
      </c>
      <c r="L21" s="12">
        <f t="shared" si="9"/>
        <v>12.978863163322488</v>
      </c>
      <c r="M21" s="12">
        <f t="shared" si="10"/>
        <v>0</v>
      </c>
      <c r="N21" s="12">
        <f t="shared" si="11"/>
        <v>12.849074531689263</v>
      </c>
      <c r="O21" s="17">
        <f t="shared" si="12"/>
        <v>4.8102713635003347E-2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1.307885230713017E-3</v>
      </c>
      <c r="D22" s="12">
        <f t="shared" si="1"/>
        <v>0</v>
      </c>
      <c r="E22" s="12">
        <f t="shared" si="2"/>
        <v>1.3078495127341898E-3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1.3893812001596588E-2</v>
      </c>
      <c r="J22" s="12">
        <f t="shared" si="7"/>
        <v>0</v>
      </c>
      <c r="K22" s="12">
        <f t="shared" si="8"/>
        <v>1.3869466402638775E-2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2.8768444847105837E-3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0.11719749383056019</v>
      </c>
      <c r="D25" s="12">
        <f t="shared" ref="D25:O25" si="13">SUM(D15:D24)</f>
        <v>2.6880100795023749E-2</v>
      </c>
      <c r="E25" s="12">
        <f t="shared" si="13"/>
        <v>0.11719502728788778</v>
      </c>
      <c r="F25" s="12">
        <f t="shared" si="13"/>
        <v>6.5206050505136476E-3</v>
      </c>
      <c r="G25" s="12">
        <f t="shared" si="13"/>
        <v>0</v>
      </c>
      <c r="H25" s="12">
        <f t="shared" si="13"/>
        <v>5.0158500388566519E-3</v>
      </c>
      <c r="I25" s="12">
        <f t="shared" si="13"/>
        <v>0.25588725645264726</v>
      </c>
      <c r="J25" s="12">
        <f t="shared" si="13"/>
        <v>22.056580239254686</v>
      </c>
      <c r="K25" s="12">
        <f t="shared" si="13"/>
        <v>0.29408778257900481</v>
      </c>
      <c r="L25" s="12">
        <f t="shared" si="13"/>
        <v>14.984134302947556</v>
      </c>
      <c r="M25" s="12">
        <f t="shared" si="13"/>
        <v>15.444980729737814</v>
      </c>
      <c r="N25" s="12">
        <f t="shared" si="13"/>
        <v>14.988742767215458</v>
      </c>
      <c r="O25" s="12">
        <f t="shared" si="13"/>
        <v>0.14521223348274259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5.101227902719524E-3</v>
      </c>
      <c r="D28" s="12">
        <f>(SUMIFS(MESKENOG2,KAYNAK,A28,SEBEP,B28,SÜRE,"Uzun",BİLDİRİM,"Bildirimli",İL,$B$10,İLÇE,$B$11)/VLOOKUP($B$11,ABONE2,4,FALSE))</f>
        <v>0.22416966608720904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5.1072106003240379E-3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4.665675746668963E-3</v>
      </c>
      <c r="J28" s="12">
        <f>(SUMIFS(TICARETHANEOG2,KAYNAK,A28,SEBEP,B28,SÜRE,"Uzun",BİLDİRİM,"Bildirimli",İL,$B$10,İLÇE,$B$11)/VLOOKUP($B$11,ABONE2,10,FALSE))</f>
        <v>0.40278423686336207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5.3632837771716438E-3</v>
      </c>
      <c r="L28" s="12">
        <f>(SUMIFS(SANAYIAG2,KAYNAK,A28,SEBEP,B28,SÜRE,"Uzun",BİLDİRİM,"Bildirimli",İL,$B$10,İLÇE,$B$11)/VLOOKUP($B$11,ABONE2,12,FALSE))</f>
        <v>6.901554151211982E-3</v>
      </c>
      <c r="M28" s="12">
        <f>(SUMIFS(SANAYIOG2,KAYNAK,A28,SEBEP,B28,SÜRE,"Uzun",BİLDİRİM,"Bildirimli",İL,$B$10,İLÇE,$B$11)/VLOOKUP($B$11,ABONE2,13,FALSE))</f>
        <v>54.063207101705864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0.54746460962675847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5.3548468588071442E-3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1.5855607927725557E-2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1.5855174915520086E-2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6.108033597370547E-2</v>
      </c>
      <c r="J29" s="12">
        <f>(SUMIFS(TICARETHANEOG2,KAYNAK,A29,SEBEP,B29,SÜRE,"Uzun",BİLDİRİM,"Bildirimli",İL,$B$10,İLÇE,$B$11)/VLOOKUP($B$11,ABONE2,10,FALSE))</f>
        <v>4.3813588965377184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6.8650595972145026E-2</v>
      </c>
      <c r="L29" s="12">
        <f>(SUMIFS(SANAYIAG2,KAYNAK,A29,SEBEP,B29,SÜRE,"Uzun",BİLDİRİM,"Bildirimli",İL,$B$10,İLÇE,$B$11)/VLOOKUP($B$11,ABONE2,12,FALSE))</f>
        <v>7.6225088774783997E-2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7.5462837887036158E-2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2.247491005064424E-2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1.2487784125032866E-2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1.2487443087150869E-2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2.4739989035416004E-2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2.4696638092477685E-2</v>
      </c>
      <c r="L31" s="12">
        <f>(SUMIFS(SANAYIAG2,KAYNAK,A31,SEBEP,B31,SÜRE,"Uzun",BİLDİRİM,"Bildirimli",İL,$B$10,İLÇE,$B$11)/VLOOKUP($B$11,ABONE2,12,FALSE))</f>
        <v>0.86495995685019678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0.8563103572816948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1.4348257518055437E-2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3.3444619955477949E-2</v>
      </c>
      <c r="D33" s="12">
        <f t="shared" ref="D33:O33" si="14">SUM(D28:D32)</f>
        <v>0.22416966608720904</v>
      </c>
      <c r="E33" s="12">
        <f t="shared" si="14"/>
        <v>3.3449828602994995E-2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9.0486000755790441E-2</v>
      </c>
      <c r="J33" s="12">
        <f t="shared" si="14"/>
        <v>4.7841431334010807</v>
      </c>
      <c r="K33" s="12">
        <f t="shared" si="14"/>
        <v>9.8710517841794354E-2</v>
      </c>
      <c r="L33" s="12">
        <f t="shared" si="14"/>
        <v>0.9480865997761927</v>
      </c>
      <c r="M33" s="12">
        <f t="shared" si="14"/>
        <v>54.063207101705864</v>
      </c>
      <c r="N33" s="12">
        <f t="shared" si="14"/>
        <v>1.4792378047954893</v>
      </c>
      <c r="O33" s="12">
        <f t="shared" si="14"/>
        <v>4.2178014427506821E-2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219696</v>
      </c>
      <c r="D37" s="16">
        <f>VLOOKUP($B$11,ABONE2,4,FALSE)</f>
        <v>6</v>
      </c>
      <c r="E37" s="16">
        <f>VLOOKUP($B$11,ABONE2,5,FALSE)</f>
        <v>219702</v>
      </c>
      <c r="F37" s="16">
        <f>VLOOKUP($B$11,ABONE2,6,FALSE)</f>
        <v>10</v>
      </c>
      <c r="G37" s="16">
        <f>VLOOKUP($B$11,ABONE2,7,FALSE)</f>
        <v>3</v>
      </c>
      <c r="H37" s="16">
        <f>VLOOKUP($B$11,ABONE2,8,FALSE)</f>
        <v>13</v>
      </c>
      <c r="I37" s="16">
        <f>VLOOKUP($B$11,ABONE2,9,FALSE)</f>
        <v>31333</v>
      </c>
      <c r="J37" s="16">
        <f>VLOOKUP($B$11,ABONE2,10,FALSE)</f>
        <v>55</v>
      </c>
      <c r="K37" s="16">
        <f>VLOOKUP($B$11,ABONE2,11,FALSE)</f>
        <v>31388</v>
      </c>
      <c r="L37" s="21">
        <f>VLOOKUP($B$11,ABONE2,12,FALSE)</f>
        <v>99</v>
      </c>
      <c r="M37" s="21">
        <f>VLOOKUP($B$11,ABONE2,13,FALSE)</f>
        <v>1</v>
      </c>
      <c r="N37" s="21">
        <f>VLOOKUP($B$11,ABONE2,14,FALSE)</f>
        <v>100</v>
      </c>
      <c r="O37" s="21">
        <f>VLOOKUP($B$11,ABONE2,15,FALSE)</f>
        <v>251203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50449.50007704</v>
      </c>
      <c r="D38" s="16">
        <f>VLOOKUP($B$11,TUKETIM,4,FALSE)</f>
        <v>22.8</v>
      </c>
      <c r="E38" s="16">
        <f>VLOOKUP($B$11,TUKETIM,5,FALSE)</f>
        <v>50472.300077040003</v>
      </c>
      <c r="F38" s="16">
        <f>VLOOKUP($B$11,TUKETIM,6,FALSE)</f>
        <v>2.4306999999999999</v>
      </c>
      <c r="G38" s="16">
        <f>VLOOKUP($B$11,TUKETIM,7,FALSE)</f>
        <v>0</v>
      </c>
      <c r="H38" s="16">
        <f>VLOOKUP($B$11,TUKETIM,8,FALSE)</f>
        <v>2.4306999999999999</v>
      </c>
      <c r="I38" s="16">
        <f>VLOOKUP($B$11,TUKETIM,9,FALSE)</f>
        <v>17534.951915205384</v>
      </c>
      <c r="J38" s="16">
        <f>VLOOKUP($B$11,TUKETIM,10,FALSE)</f>
        <v>5291.6506237351505</v>
      </c>
      <c r="K38" s="16">
        <f>VLOOKUP($B$11,TUKETIM,11,FALSE)</f>
        <v>22826.602538940533</v>
      </c>
      <c r="L38" s="21">
        <f>VLOOKUP($B$11,TUKETIM,12,FALSE)</f>
        <v>751.92698712121216</v>
      </c>
      <c r="M38" s="21">
        <f>VLOOKUP($B$11,TUKETIM,13,FALSE)</f>
        <v>29.536000000000001</v>
      </c>
      <c r="N38" s="21">
        <f>VLOOKUP($B$11,TUKETIM,14,FALSE)</f>
        <v>781.46298712121211</v>
      </c>
      <c r="O38" s="21">
        <f>VLOOKUP($B$11,TUKETIM,15,FALSE)</f>
        <v>74082.796303101743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1017818.0590000289</v>
      </c>
      <c r="D39" s="16">
        <f>VLOOKUP($B$11,ANLASMA,4,FALSE)</f>
        <v>518.10900000000004</v>
      </c>
      <c r="E39" s="16">
        <f>VLOOKUP($B$11,ANLASMA,5,FALSE)</f>
        <v>1018336.1680000289</v>
      </c>
      <c r="F39" s="16">
        <f>VLOOKUP($B$11,ANLASMA,6,FALSE)</f>
        <v>55.87</v>
      </c>
      <c r="G39" s="16">
        <f>VLOOKUP($B$11,ANLASMA,7,FALSE)</f>
        <v>65</v>
      </c>
      <c r="H39" s="16">
        <f>VLOOKUP($B$11,ANLASMA,8,FALSE)</f>
        <v>120.87</v>
      </c>
      <c r="I39" s="16">
        <f>VLOOKUP($B$11,ANLASMA,9,FALSE)</f>
        <v>174630.88700000002</v>
      </c>
      <c r="J39" s="16">
        <f>VLOOKUP($B$11,ANLASMA,10,FALSE)</f>
        <v>25859.964</v>
      </c>
      <c r="K39" s="16">
        <f>VLOOKUP($B$11,ANLASMA,11,FALSE)</f>
        <v>200490.85100000002</v>
      </c>
      <c r="L39" s="21">
        <f>VLOOKUP($B$11,ANLASMA,12,FALSE)</f>
        <v>2237.2150000000001</v>
      </c>
      <c r="M39" s="21">
        <f>VLOOKUP($B$11,ANLASMA,13,FALSE)</f>
        <v>240</v>
      </c>
      <c r="N39" s="21">
        <f>VLOOKUP($B$11,ANLASMA,14,FALSE)</f>
        <v>2477.2150000000001</v>
      </c>
      <c r="O39" s="21">
        <f>VLOOKUP($B$11,ANLASMA,15,FALSE)</f>
        <v>1221425.1040000289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91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0.1381388358387281</v>
      </c>
      <c r="D17" s="12">
        <f t="shared" si="1"/>
        <v>0.93984952468536842</v>
      </c>
      <c r="E17" s="12">
        <f t="shared" si="2"/>
        <v>0.14204327101168251</v>
      </c>
      <c r="F17" s="12">
        <f t="shared" si="3"/>
        <v>0.10270437288642431</v>
      </c>
      <c r="G17" s="12">
        <f t="shared" si="4"/>
        <v>2.8348761256658492</v>
      </c>
      <c r="H17" s="12">
        <f t="shared" si="5"/>
        <v>0.69826683299186287</v>
      </c>
      <c r="I17" s="12">
        <f t="shared" si="6"/>
        <v>0.605713093627268</v>
      </c>
      <c r="J17" s="12">
        <f t="shared" si="7"/>
        <v>22.885099199139088</v>
      </c>
      <c r="K17" s="12">
        <f t="shared" si="8"/>
        <v>1.6824120503992148</v>
      </c>
      <c r="L17" s="12">
        <f t="shared" si="9"/>
        <v>14.317968802763215</v>
      </c>
      <c r="M17" s="12">
        <f t="shared" si="10"/>
        <v>3.3733433223174947</v>
      </c>
      <c r="N17" s="12">
        <f t="shared" si="11"/>
        <v>8.237621313626704</v>
      </c>
      <c r="O17" s="17">
        <f t="shared" si="12"/>
        <v>0.45531264614484651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9.8975763081880792E-3</v>
      </c>
      <c r="D21" s="12">
        <f t="shared" si="1"/>
        <v>0</v>
      </c>
      <c r="E21" s="12">
        <f t="shared" si="2"/>
        <v>9.8493738261676827E-3</v>
      </c>
      <c r="F21" s="12">
        <f t="shared" si="3"/>
        <v>9.3767517633334008E-3</v>
      </c>
      <c r="G21" s="12">
        <f t="shared" si="4"/>
        <v>0</v>
      </c>
      <c r="H21" s="12">
        <f t="shared" si="5"/>
        <v>7.3327948480011833E-3</v>
      </c>
      <c r="I21" s="12">
        <f t="shared" si="6"/>
        <v>2.4389131986490696E-2</v>
      </c>
      <c r="J21" s="12">
        <f t="shared" si="7"/>
        <v>0</v>
      </c>
      <c r="K21" s="12">
        <f t="shared" si="8"/>
        <v>2.3210475050340587E-2</v>
      </c>
      <c r="L21" s="12">
        <f t="shared" si="9"/>
        <v>0.53163338937406379</v>
      </c>
      <c r="M21" s="12">
        <f t="shared" si="10"/>
        <v>0</v>
      </c>
      <c r="N21" s="12">
        <f t="shared" si="11"/>
        <v>0.23628150638847278</v>
      </c>
      <c r="O21" s="17">
        <f t="shared" si="12"/>
        <v>1.2345038251332032E-2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2.2173993181864204E-5</v>
      </c>
      <c r="D22" s="12">
        <f t="shared" si="1"/>
        <v>0</v>
      </c>
      <c r="E22" s="12">
        <f t="shared" si="2"/>
        <v>2.2066002955329153E-5</v>
      </c>
      <c r="F22" s="12">
        <f t="shared" si="3"/>
        <v>4.6931349864450626E-3</v>
      </c>
      <c r="G22" s="12">
        <f t="shared" si="4"/>
        <v>0</v>
      </c>
      <c r="H22" s="12">
        <f t="shared" si="5"/>
        <v>3.6701191327416015E-3</v>
      </c>
      <c r="I22" s="12">
        <f t="shared" si="6"/>
        <v>1.3635758353217275E-5</v>
      </c>
      <c r="J22" s="12">
        <f t="shared" si="7"/>
        <v>0</v>
      </c>
      <c r="K22" s="12">
        <f t="shared" si="8"/>
        <v>1.2976781183730939E-5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1.8350444646982609E-4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0.14805858614009804</v>
      </c>
      <c r="D25" s="12">
        <f t="shared" ref="D25:O25" si="13">SUM(D15:D24)</f>
        <v>0.93984952468536842</v>
      </c>
      <c r="E25" s="12">
        <f t="shared" si="13"/>
        <v>0.15191471084080552</v>
      </c>
      <c r="F25" s="12">
        <f t="shared" si="13"/>
        <v>0.11677425963620278</v>
      </c>
      <c r="G25" s="12">
        <f t="shared" si="13"/>
        <v>2.8348761256658492</v>
      </c>
      <c r="H25" s="12">
        <f t="shared" si="13"/>
        <v>0.7092697469726057</v>
      </c>
      <c r="I25" s="12">
        <f t="shared" si="13"/>
        <v>0.63011586137211195</v>
      </c>
      <c r="J25" s="12">
        <f t="shared" si="13"/>
        <v>22.885099199139088</v>
      </c>
      <c r="K25" s="12">
        <f t="shared" si="13"/>
        <v>1.7056355022307392</v>
      </c>
      <c r="L25" s="12">
        <f t="shared" si="13"/>
        <v>14.849602192137278</v>
      </c>
      <c r="M25" s="12">
        <f t="shared" si="13"/>
        <v>3.3733433223174947</v>
      </c>
      <c r="N25" s="12">
        <f t="shared" si="13"/>
        <v>8.4739028200151765</v>
      </c>
      <c r="O25" s="12">
        <f t="shared" si="13"/>
        <v>0.46784118884264836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0.31955841858895984</v>
      </c>
      <c r="D29" s="12">
        <f>(SUMIFS(MESKENOG2,KAYNAK,A29,SEBEP,B29,SÜRE,"Uzun",BİLDİRİM,"Bildirimli",İL,$B$10,İLÇE,$B$11)/VLOOKUP($B$11,ABONE2,4,FALSE))</f>
        <v>0.85618217913903971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0.32217184599423621</v>
      </c>
      <c r="F29" s="12">
        <f>(SUMIFS(TARIMSALAG2,KAYNAK,A29,SEBEP,B29,SÜRE,"Uzun",BİLDİRİM,"Bildirimli",İL,$B$10,İLÇE,$B$11)/VLOOKUP($B$11,ABONE2,6,FALSE))</f>
        <v>0.21173510610635832</v>
      </c>
      <c r="G29" s="12">
        <f>(SUMIFS(TARIMSALOG2,KAYNAK,A29,SEBEP,B29,SÜRE,"Uzun",BİLDİRİM,"Bildirimli",İL,$B$10,İLÇE,$B$11)/VLOOKUP($B$11,ABONE2,7,FALSE))</f>
        <v>1.6584984215004206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0.52710251243059414</v>
      </c>
      <c r="I29" s="12">
        <f>(SUMIFS(TICARETHANEAG2,KAYNAK,A29,SEBEP,B29,SÜRE,"Uzun",BİLDİRİM,"Bildirimli",İL,$B$10,İLÇE,$B$11)/VLOOKUP($B$11,ABONE2,9,FALSE))</f>
        <v>0.68784182221934076</v>
      </c>
      <c r="J29" s="12">
        <f>(SUMIFS(TICARETHANEOG2,KAYNAK,A29,SEBEP,B29,SÜRE,"Uzun",BİLDİRİM,"Bildirimli",İL,$B$10,İLÇE,$B$11)/VLOOKUP($B$11,ABONE2,10,FALSE))</f>
        <v>6.8007747795133957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0.98326237405883044</v>
      </c>
      <c r="L29" s="12">
        <f>(SUMIFS(SANAYIAG2,KAYNAK,A29,SEBEP,B29,SÜRE,"Uzun",BİLDİRİM,"Bildirimli",İL,$B$10,İLÇE,$B$11)/VLOOKUP($B$11,ABONE2,12,FALSE))</f>
        <v>32.144422690544708</v>
      </c>
      <c r="M29" s="12">
        <f>(SUMIFS(SANAYIOG2,KAYNAK,A29,SEBEP,B29,SÜRE,"Uzun",BİLDİRİM,"Bildirimli",İL,$B$10,İLÇE,$B$11)/VLOOKUP($B$11,ABONE2,13,FALSE))</f>
        <v>71.150433766209431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53.814428843691786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0.48925472302142115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6.8570959139345078E-2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6.8237009663017101E-2</v>
      </c>
      <c r="F31" s="12">
        <f>(SUMIFS(TARIMSALAG2,KAYNAK,A31,SEBEP,B31,SÜRE,"Uzun",BİLDİRİM,"Bildirimli",İL,$B$10,İLÇE,$B$11)/VLOOKUP($B$11,ABONE2,6,FALSE))</f>
        <v>1.0111541976362985E-2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7.9074145056884405E-3</v>
      </c>
      <c r="I31" s="12">
        <f>(SUMIFS(TICARETHANEAG2,KAYNAK,A31,SEBEP,B31,SÜRE,"Uzun",BİLDİRİM,"Bildirimli",İL,$B$10,İLÇE,$B$11)/VLOOKUP($B$11,ABONE2,9,FALSE))</f>
        <v>0.1605830116404125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0.15282249434924014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8.1025952583571856E-2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0.38812937772830491</v>
      </c>
      <c r="D33" s="12">
        <f t="shared" ref="D33:O33" si="14">SUM(D28:D32)</f>
        <v>0.85618217913903971</v>
      </c>
      <c r="E33" s="12">
        <f t="shared" si="14"/>
        <v>0.39040885565725331</v>
      </c>
      <c r="F33" s="12">
        <f t="shared" si="14"/>
        <v>0.22184664808272131</v>
      </c>
      <c r="G33" s="12">
        <f t="shared" si="14"/>
        <v>1.6584984215004206</v>
      </c>
      <c r="H33" s="12">
        <f t="shared" si="14"/>
        <v>0.53500992693628258</v>
      </c>
      <c r="I33" s="12">
        <f t="shared" si="14"/>
        <v>0.84842483385975331</v>
      </c>
      <c r="J33" s="12">
        <f t="shared" si="14"/>
        <v>6.8007747795133957</v>
      </c>
      <c r="K33" s="12">
        <f t="shared" si="14"/>
        <v>1.1360848684080707</v>
      </c>
      <c r="L33" s="12">
        <f t="shared" si="14"/>
        <v>32.144422690544708</v>
      </c>
      <c r="M33" s="12">
        <f t="shared" si="14"/>
        <v>71.150433766209431</v>
      </c>
      <c r="N33" s="12">
        <f t="shared" si="14"/>
        <v>53.814428843691786</v>
      </c>
      <c r="O33" s="12">
        <f t="shared" si="14"/>
        <v>0.57028067560499296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20229</v>
      </c>
      <c r="D37" s="16">
        <f>VLOOKUP($B$11,ABONE2,4,FALSE)</f>
        <v>99</v>
      </c>
      <c r="E37" s="16">
        <f>VLOOKUP($B$11,ABONE2,5,FALSE)</f>
        <v>20328</v>
      </c>
      <c r="F37" s="16">
        <f>VLOOKUP($B$11,ABONE2,6,FALSE)</f>
        <v>922</v>
      </c>
      <c r="G37" s="16">
        <f>VLOOKUP($B$11,ABONE2,7,FALSE)</f>
        <v>257</v>
      </c>
      <c r="H37" s="16">
        <f>VLOOKUP($B$11,ABONE2,8,FALSE)</f>
        <v>1179</v>
      </c>
      <c r="I37" s="16">
        <f>VLOOKUP($B$11,ABONE2,9,FALSE)</f>
        <v>4608</v>
      </c>
      <c r="J37" s="16">
        <f>VLOOKUP($B$11,ABONE2,10,FALSE)</f>
        <v>234</v>
      </c>
      <c r="K37" s="16">
        <f>VLOOKUP($B$11,ABONE2,11,FALSE)</f>
        <v>4842</v>
      </c>
      <c r="L37" s="21">
        <f>VLOOKUP($B$11,ABONE2,12,FALSE)</f>
        <v>8</v>
      </c>
      <c r="M37" s="21">
        <f>VLOOKUP($B$11,ABONE2,13,FALSE)</f>
        <v>10</v>
      </c>
      <c r="N37" s="21">
        <f>VLOOKUP($B$11,ABONE2,14,FALSE)</f>
        <v>18</v>
      </c>
      <c r="O37" s="21">
        <f>VLOOKUP($B$11,ABONE2,15,FALSE)</f>
        <v>26367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3950.3490620156763</v>
      </c>
      <c r="D38" s="16">
        <f>VLOOKUP($B$11,TUKETIM,4,FALSE)</f>
        <v>115.69790376919883</v>
      </c>
      <c r="E38" s="16">
        <f>VLOOKUP($B$11,TUKETIM,5,FALSE)</f>
        <v>4066.0469657848753</v>
      </c>
      <c r="F38" s="16">
        <f>VLOOKUP($B$11,TUKETIM,6,FALSE)</f>
        <v>466.50352884578001</v>
      </c>
      <c r="G38" s="16">
        <f>VLOOKUP($B$11,TUKETIM,7,FALSE)</f>
        <v>309.38792327867719</v>
      </c>
      <c r="H38" s="16">
        <f>VLOOKUP($B$11,TUKETIM,8,FALSE)</f>
        <v>775.89145212445715</v>
      </c>
      <c r="I38" s="16">
        <f>VLOOKUP($B$11,TUKETIM,9,FALSE)</f>
        <v>2654.6190129596007</v>
      </c>
      <c r="J38" s="16">
        <f>VLOOKUP($B$11,TUKETIM,10,FALSE)</f>
        <v>3978.2430212014806</v>
      </c>
      <c r="K38" s="16">
        <f>VLOOKUP($B$11,TUKETIM,11,FALSE)</f>
        <v>6632.8620341610813</v>
      </c>
      <c r="L38" s="21">
        <f>VLOOKUP($B$11,TUKETIM,12,FALSE)</f>
        <v>92.399699999999996</v>
      </c>
      <c r="M38" s="21">
        <f>VLOOKUP($B$11,TUKETIM,13,FALSE)</f>
        <v>153.1353</v>
      </c>
      <c r="N38" s="21">
        <f>VLOOKUP($B$11,TUKETIM,14,FALSE)</f>
        <v>245.535</v>
      </c>
      <c r="O38" s="21">
        <f>VLOOKUP($B$11,TUKETIM,15,FALSE)</f>
        <v>11720.335452070412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108235.45</v>
      </c>
      <c r="D39" s="16">
        <f>VLOOKUP($B$11,ANLASMA,4,FALSE)</f>
        <v>2287.44</v>
      </c>
      <c r="E39" s="16">
        <f>VLOOKUP($B$11,ANLASMA,5,FALSE)</f>
        <v>110522.89</v>
      </c>
      <c r="F39" s="16">
        <f>VLOOKUP($B$11,ANLASMA,6,FALSE)</f>
        <v>9592.304000000031</v>
      </c>
      <c r="G39" s="16">
        <f>VLOOKUP($B$11,ANLASMA,7,FALSE)</f>
        <v>6763.46</v>
      </c>
      <c r="H39" s="16">
        <f>VLOOKUP($B$11,ANLASMA,8,FALSE)</f>
        <v>16355.764000000032</v>
      </c>
      <c r="I39" s="16">
        <f>VLOOKUP($B$11,ANLASMA,9,FALSE)</f>
        <v>31003.530999999799</v>
      </c>
      <c r="J39" s="16">
        <f>VLOOKUP($B$11,ANLASMA,10,FALSE)</f>
        <v>30144.62</v>
      </c>
      <c r="K39" s="16">
        <f>VLOOKUP($B$11,ANLASMA,11,FALSE)</f>
        <v>61148.150999999794</v>
      </c>
      <c r="L39" s="21">
        <f>VLOOKUP($B$11,ANLASMA,12,FALSE)</f>
        <v>234.27700000000002</v>
      </c>
      <c r="M39" s="21">
        <f>VLOOKUP($B$11,ANLASMA,13,FALSE)</f>
        <v>1602</v>
      </c>
      <c r="N39" s="21">
        <f>VLOOKUP($B$11,ANLASMA,14,FALSE)</f>
        <v>1836.277</v>
      </c>
      <c r="O39" s="21">
        <f>VLOOKUP($B$11,ANLASMA,15,FALSE)</f>
        <v>189863.08199999982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92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0.14649762938410585</v>
      </c>
      <c r="D17" s="12">
        <f t="shared" si="1"/>
        <v>16.283748516821067</v>
      </c>
      <c r="E17" s="12">
        <f t="shared" si="2"/>
        <v>0.16861557193815868</v>
      </c>
      <c r="F17" s="12">
        <f t="shared" si="3"/>
        <v>0.10032359901269423</v>
      </c>
      <c r="G17" s="12">
        <f t="shared" si="4"/>
        <v>1.8328550758674147</v>
      </c>
      <c r="H17" s="12">
        <f t="shared" si="5"/>
        <v>0.13838220359662218</v>
      </c>
      <c r="I17" s="12">
        <f t="shared" si="6"/>
        <v>0.23115995648064197</v>
      </c>
      <c r="J17" s="12">
        <f t="shared" si="7"/>
        <v>3.4712334865732375</v>
      </c>
      <c r="K17" s="12">
        <f t="shared" si="8"/>
        <v>0.32893929899042884</v>
      </c>
      <c r="L17" s="12">
        <f t="shared" si="9"/>
        <v>0.42579969621568181</v>
      </c>
      <c r="M17" s="12">
        <f t="shared" si="10"/>
        <v>21.405182370436957</v>
      </c>
      <c r="N17" s="12">
        <f t="shared" si="11"/>
        <v>9.8303505501769433</v>
      </c>
      <c r="O17" s="17">
        <f t="shared" si="12"/>
        <v>0.19188197588217365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6.5743547415545125E-2</v>
      </c>
      <c r="D21" s="12">
        <f t="shared" si="1"/>
        <v>0</v>
      </c>
      <c r="E21" s="12">
        <f t="shared" si="2"/>
        <v>6.5653438386740912E-2</v>
      </c>
      <c r="F21" s="12">
        <f t="shared" si="3"/>
        <v>2.7544294236648871E-2</v>
      </c>
      <c r="G21" s="12">
        <f t="shared" si="4"/>
        <v>0</v>
      </c>
      <c r="H21" s="12">
        <f t="shared" si="5"/>
        <v>2.6939227363751941E-2</v>
      </c>
      <c r="I21" s="12">
        <f t="shared" si="6"/>
        <v>0.22154445913132012</v>
      </c>
      <c r="J21" s="12">
        <f t="shared" si="7"/>
        <v>0</v>
      </c>
      <c r="K21" s="12">
        <f t="shared" si="8"/>
        <v>0.21485866285251537</v>
      </c>
      <c r="L21" s="12">
        <f t="shared" si="9"/>
        <v>1.6698375904958147</v>
      </c>
      <c r="M21" s="12">
        <f t="shared" si="10"/>
        <v>0</v>
      </c>
      <c r="N21" s="12">
        <f t="shared" si="11"/>
        <v>0.92128970510113917</v>
      </c>
      <c r="O21" s="17">
        <f t="shared" si="12"/>
        <v>8.273498609161882E-2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1.3948877987783687E-5</v>
      </c>
      <c r="D22" s="12">
        <f t="shared" si="1"/>
        <v>0</v>
      </c>
      <c r="E22" s="12">
        <f t="shared" si="2"/>
        <v>1.3929759459839906E-5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1.1744296123014589E-5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0.21225512567763877</v>
      </c>
      <c r="D25" s="12">
        <f t="shared" ref="D25:O25" si="13">SUM(D15:D24)</f>
        <v>16.283748516821067</v>
      </c>
      <c r="E25" s="12">
        <f t="shared" si="13"/>
        <v>0.23428294008435946</v>
      </c>
      <c r="F25" s="12">
        <f t="shared" si="13"/>
        <v>0.12786789324934311</v>
      </c>
      <c r="G25" s="12">
        <f t="shared" si="13"/>
        <v>1.8328550758674147</v>
      </c>
      <c r="H25" s="12">
        <f t="shared" si="13"/>
        <v>0.16532143096037411</v>
      </c>
      <c r="I25" s="12">
        <f t="shared" si="13"/>
        <v>0.45270441561196206</v>
      </c>
      <c r="J25" s="12">
        <f t="shared" si="13"/>
        <v>3.4712334865732375</v>
      </c>
      <c r="K25" s="12">
        <f t="shared" si="13"/>
        <v>0.54379796184294427</v>
      </c>
      <c r="L25" s="12">
        <f t="shared" si="13"/>
        <v>2.0956372867114963</v>
      </c>
      <c r="M25" s="12">
        <f t="shared" si="13"/>
        <v>21.405182370436957</v>
      </c>
      <c r="N25" s="12">
        <f t="shared" si="13"/>
        <v>10.751640255278083</v>
      </c>
      <c r="O25" s="12">
        <f t="shared" si="13"/>
        <v>0.27462870626991548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0.61212886918762943</v>
      </c>
      <c r="D29" s="12">
        <f>(SUMIFS(MESKENOG2,KAYNAK,A29,SEBEP,B29,SÜRE,"Uzun",BİLDİRİM,"Bildirimli",İL,$B$10,İLÇE,$B$11)/VLOOKUP($B$11,ABONE2,4,FALSE))</f>
        <v>20.960236262900921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0.64001827076892515</v>
      </c>
      <c r="F29" s="12">
        <f>(SUMIFS(TARIMSALAG2,KAYNAK,A29,SEBEP,B29,SÜRE,"Uzun",BİLDİRİM,"Bildirimli",İL,$B$10,İLÇE,$B$11)/VLOOKUP($B$11,ABONE2,6,FALSE))</f>
        <v>0.60054413202654133</v>
      </c>
      <c r="G29" s="12">
        <f>(SUMIFS(TARIMSALOG2,KAYNAK,A29,SEBEP,B29,SÜRE,"Uzun",BİLDİRİM,"Bildirimli",İL,$B$10,İLÇE,$B$11)/VLOOKUP($B$11,ABONE2,7,FALSE))</f>
        <v>4.1577622877260323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0.67868571907136288</v>
      </c>
      <c r="I29" s="12">
        <f>(SUMIFS(TICARETHANEAG2,KAYNAK,A29,SEBEP,B29,SÜRE,"Uzun",BİLDİRİM,"Bildirimli",İL,$B$10,İLÇE,$B$11)/VLOOKUP($B$11,ABONE2,9,FALSE))</f>
        <v>1.3200022423098574</v>
      </c>
      <c r="J29" s="12">
        <f>(SUMIFS(TICARETHANEOG2,KAYNAK,A29,SEBEP,B29,SÜRE,"Uzun",BİLDİRİM,"Bildirimli",İL,$B$10,İLÇE,$B$11)/VLOOKUP($B$11,ABONE2,10,FALSE))</f>
        <v>36.251650676345712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2.374173879138556</v>
      </c>
      <c r="L29" s="12">
        <f>(SUMIFS(SANAYIAG2,KAYNAK,A29,SEBEP,B29,SÜRE,"Uzun",BİLDİRİM,"Bildirimli",İL,$B$10,İLÇE,$B$11)/VLOOKUP($B$11,ABONE2,12,FALSE))</f>
        <v>6.7545627557441694</v>
      </c>
      <c r="M29" s="12">
        <f>(SUMIFS(SANAYIOG2,KAYNAK,A29,SEBEP,B29,SÜRE,"Uzun",BİLDİRİM,"Bildirimli",İL,$B$10,İLÇE,$B$11)/VLOOKUP($B$11,ABONE2,13,FALSE))</f>
        <v>236.01073141292676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109.52456939517084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0.9069602951464667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2.201647768925925E-2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2.1986301595935155E-2</v>
      </c>
      <c r="F31" s="12">
        <f>(SUMIFS(TARIMSALAG2,KAYNAK,A31,SEBEP,B31,SÜRE,"Uzun",BİLDİRİM,"Bildirimli",İL,$B$10,İLÇE,$B$11)/VLOOKUP($B$11,ABONE2,6,FALSE))</f>
        <v>1.176871562258083E-2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1.1510191664820693E-2</v>
      </c>
      <c r="I31" s="12">
        <f>(SUMIFS(TICARETHANEAG2,KAYNAK,A31,SEBEP,B31,SÜRE,"Uzun",BİLDİRİM,"Bildirimli",İL,$B$10,İLÇE,$B$11)/VLOOKUP($B$11,ABONE2,9,FALSE))</f>
        <v>0.10584078767444906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0.10264671120260126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3.134299969758636E-2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0.63414534687688873</v>
      </c>
      <c r="D33" s="12">
        <f t="shared" ref="D33:O33" si="14">SUM(D28:D32)</f>
        <v>20.960236262900921</v>
      </c>
      <c r="E33" s="12">
        <f t="shared" si="14"/>
        <v>0.66200457236486032</v>
      </c>
      <c r="F33" s="12">
        <f t="shared" si="14"/>
        <v>0.61231284764912219</v>
      </c>
      <c r="G33" s="12">
        <f t="shared" si="14"/>
        <v>4.1577622877260323</v>
      </c>
      <c r="H33" s="12">
        <f t="shared" si="14"/>
        <v>0.69019591073618358</v>
      </c>
      <c r="I33" s="12">
        <f t="shared" si="14"/>
        <v>1.4258430299843066</v>
      </c>
      <c r="J33" s="12">
        <f t="shared" si="14"/>
        <v>36.251650676345712</v>
      </c>
      <c r="K33" s="12">
        <f t="shared" si="14"/>
        <v>2.4768205903411573</v>
      </c>
      <c r="L33" s="12">
        <f t="shared" si="14"/>
        <v>6.7545627557441694</v>
      </c>
      <c r="M33" s="12">
        <f t="shared" si="14"/>
        <v>236.01073141292676</v>
      </c>
      <c r="N33" s="12">
        <f t="shared" si="14"/>
        <v>109.52456939517084</v>
      </c>
      <c r="O33" s="12">
        <f t="shared" si="14"/>
        <v>0.93830329484405306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47359</v>
      </c>
      <c r="D37" s="16">
        <f>VLOOKUP($B$11,ABONE2,4,FALSE)</f>
        <v>65</v>
      </c>
      <c r="E37" s="16">
        <f>VLOOKUP($B$11,ABONE2,5,FALSE)</f>
        <v>47424</v>
      </c>
      <c r="F37" s="16">
        <f>VLOOKUP($B$11,ABONE2,6,FALSE)</f>
        <v>1959</v>
      </c>
      <c r="G37" s="16">
        <f>VLOOKUP($B$11,ABONE2,7,FALSE)</f>
        <v>44</v>
      </c>
      <c r="H37" s="16">
        <f>VLOOKUP($B$11,ABONE2,8,FALSE)</f>
        <v>2003</v>
      </c>
      <c r="I37" s="16">
        <f>VLOOKUP($B$11,ABONE2,9,FALSE)</f>
        <v>6588</v>
      </c>
      <c r="J37" s="16">
        <f>VLOOKUP($B$11,ABONE2,10,FALSE)</f>
        <v>205</v>
      </c>
      <c r="K37" s="16">
        <f>VLOOKUP($B$11,ABONE2,11,FALSE)</f>
        <v>6793</v>
      </c>
      <c r="L37" s="21">
        <f>VLOOKUP($B$11,ABONE2,12,FALSE)</f>
        <v>16</v>
      </c>
      <c r="M37" s="21">
        <f>VLOOKUP($B$11,ABONE2,13,FALSE)</f>
        <v>13</v>
      </c>
      <c r="N37" s="21">
        <f>VLOOKUP($B$11,ABONE2,14,FALSE)</f>
        <v>29</v>
      </c>
      <c r="O37" s="21">
        <f>VLOOKUP($B$11,ABONE2,15,FALSE)</f>
        <v>56249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9304.0412500934654</v>
      </c>
      <c r="D38" s="16">
        <f>VLOOKUP($B$11,TUKETIM,4,FALSE)</f>
        <v>743.64525000000003</v>
      </c>
      <c r="E38" s="16">
        <f>VLOOKUP($B$11,TUKETIM,5,FALSE)</f>
        <v>10047.686500093465</v>
      </c>
      <c r="F38" s="16">
        <f>VLOOKUP($B$11,TUKETIM,6,FALSE)</f>
        <v>533.00918296040106</v>
      </c>
      <c r="G38" s="16">
        <f>VLOOKUP($B$11,TUKETIM,7,FALSE)</f>
        <v>120.78368602739727</v>
      </c>
      <c r="H38" s="16">
        <f>VLOOKUP($B$11,TUKETIM,8,FALSE)</f>
        <v>653.79286898779833</v>
      </c>
      <c r="I38" s="16">
        <f>VLOOKUP($B$11,TUKETIM,9,FALSE)</f>
        <v>3849.2702629845026</v>
      </c>
      <c r="J38" s="16">
        <f>VLOOKUP($B$11,TUKETIM,10,FALSE)</f>
        <v>3347.464776333959</v>
      </c>
      <c r="K38" s="16">
        <f>VLOOKUP($B$11,TUKETIM,11,FALSE)</f>
        <v>7196.7350393184615</v>
      </c>
      <c r="L38" s="21">
        <f>VLOOKUP($B$11,TUKETIM,12,FALSE)</f>
        <v>34.700499999999998</v>
      </c>
      <c r="M38" s="21">
        <f>VLOOKUP($B$11,TUKETIM,13,FALSE)</f>
        <v>596.97320000000002</v>
      </c>
      <c r="N38" s="21">
        <f>VLOOKUP($B$11,TUKETIM,14,FALSE)</f>
        <v>631.67370000000005</v>
      </c>
      <c r="O38" s="21">
        <f>VLOOKUP($B$11,TUKETIM,15,FALSE)</f>
        <v>18529.888108399726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288974.42800000706</v>
      </c>
      <c r="D39" s="16">
        <f>VLOOKUP($B$11,ANLASMA,4,FALSE)</f>
        <v>11200.14</v>
      </c>
      <c r="E39" s="16">
        <f>VLOOKUP($B$11,ANLASMA,5,FALSE)</f>
        <v>300174.56800000707</v>
      </c>
      <c r="F39" s="16">
        <f>VLOOKUP($B$11,ANLASMA,6,FALSE)</f>
        <v>10243.330000000071</v>
      </c>
      <c r="G39" s="16">
        <f>VLOOKUP($B$11,ANLASMA,7,FALSE)</f>
        <v>2103.9</v>
      </c>
      <c r="H39" s="16">
        <f>VLOOKUP($B$11,ANLASMA,8,FALSE)</f>
        <v>12347.230000000071</v>
      </c>
      <c r="I39" s="16">
        <f>VLOOKUP($B$11,ANLASMA,9,FALSE)</f>
        <v>39784.345999999401</v>
      </c>
      <c r="J39" s="16">
        <f>VLOOKUP($B$11,ANLASMA,10,FALSE)</f>
        <v>59959.320999999996</v>
      </c>
      <c r="K39" s="16">
        <f>VLOOKUP($B$11,ANLASMA,11,FALSE)</f>
        <v>99743.666999999405</v>
      </c>
      <c r="L39" s="21">
        <f>VLOOKUP($B$11,ANLASMA,12,FALSE)</f>
        <v>245.393</v>
      </c>
      <c r="M39" s="21">
        <f>VLOOKUP($B$11,ANLASMA,13,FALSE)</f>
        <v>10299</v>
      </c>
      <c r="N39" s="21">
        <f>VLOOKUP($B$11,ANLASMA,14,FALSE)</f>
        <v>10544.393</v>
      </c>
      <c r="O39" s="21">
        <f>VLOOKUP($B$11,ANLASMA,15,FALSE)</f>
        <v>422809.85800000653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93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0.20574112353906945</v>
      </c>
      <c r="D17" s="12">
        <f t="shared" si="1"/>
        <v>1.7875971482023936</v>
      </c>
      <c r="E17" s="12">
        <f t="shared" si="2"/>
        <v>0.20653630685672258</v>
      </c>
      <c r="F17" s="12">
        <f t="shared" si="3"/>
        <v>0.51258423273981035</v>
      </c>
      <c r="G17" s="12">
        <f t="shared" si="4"/>
        <v>1.5398707207608922</v>
      </c>
      <c r="H17" s="12">
        <f t="shared" si="5"/>
        <v>0.63109452137748501</v>
      </c>
      <c r="I17" s="12">
        <f t="shared" si="6"/>
        <v>0.49782462138755651</v>
      </c>
      <c r="J17" s="12">
        <f t="shared" si="7"/>
        <v>10.98374418699669</v>
      </c>
      <c r="K17" s="12">
        <f t="shared" si="8"/>
        <v>0.766771491127474</v>
      </c>
      <c r="L17" s="12">
        <f t="shared" si="9"/>
        <v>5.5749824648096045</v>
      </c>
      <c r="M17" s="12">
        <f t="shared" si="10"/>
        <v>94.004348435570122</v>
      </c>
      <c r="N17" s="12">
        <f t="shared" si="11"/>
        <v>49.789665450189865</v>
      </c>
      <c r="O17" s="17">
        <f t="shared" si="12"/>
        <v>0.38302817769843794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3.6500549879304747E-2</v>
      </c>
      <c r="D21" s="12">
        <f t="shared" si="1"/>
        <v>0</v>
      </c>
      <c r="E21" s="12">
        <f t="shared" si="2"/>
        <v>3.648220141528738E-2</v>
      </c>
      <c r="F21" s="12">
        <f t="shared" si="3"/>
        <v>0.13013106912241462</v>
      </c>
      <c r="G21" s="12">
        <f t="shared" si="4"/>
        <v>2.1768860982667041E-3</v>
      </c>
      <c r="H21" s="12">
        <f t="shared" si="5"/>
        <v>0.11536996076616568</v>
      </c>
      <c r="I21" s="12">
        <f t="shared" si="6"/>
        <v>9.1082721879262599E-2</v>
      </c>
      <c r="J21" s="12">
        <f t="shared" si="7"/>
        <v>0</v>
      </c>
      <c r="K21" s="12">
        <f t="shared" si="8"/>
        <v>8.8746597442721953E-2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5.2438315340460659E-2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9.3075139842141181E-4</v>
      </c>
      <c r="D22" s="12">
        <f t="shared" si="1"/>
        <v>0</v>
      </c>
      <c r="E22" s="12">
        <f t="shared" si="2"/>
        <v>9.3028351893467752E-4</v>
      </c>
      <c r="F22" s="12">
        <f t="shared" si="3"/>
        <v>6.5021580036088685E-3</v>
      </c>
      <c r="G22" s="12">
        <f t="shared" si="4"/>
        <v>0</v>
      </c>
      <c r="H22" s="12">
        <f t="shared" si="5"/>
        <v>5.7520531100267005E-3</v>
      </c>
      <c r="I22" s="12">
        <f t="shared" si="6"/>
        <v>3.243364146769138E-3</v>
      </c>
      <c r="J22" s="12">
        <f t="shared" si="7"/>
        <v>0</v>
      </c>
      <c r="K22" s="12">
        <f t="shared" si="8"/>
        <v>3.160177104446106E-3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1.738185238840965E-3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0.24317242481679563</v>
      </c>
      <c r="D25" s="12">
        <f t="shared" ref="D25:O25" si="13">SUM(D15:D24)</f>
        <v>1.7875971482023936</v>
      </c>
      <c r="E25" s="12">
        <f t="shared" si="13"/>
        <v>0.24394879179094464</v>
      </c>
      <c r="F25" s="12">
        <f t="shared" si="13"/>
        <v>0.64921745986583379</v>
      </c>
      <c r="G25" s="12">
        <f t="shared" si="13"/>
        <v>1.5420476068591589</v>
      </c>
      <c r="H25" s="12">
        <f t="shared" si="13"/>
        <v>0.75221653525367738</v>
      </c>
      <c r="I25" s="12">
        <f t="shared" si="13"/>
        <v>0.59215070741358833</v>
      </c>
      <c r="J25" s="12">
        <f t="shared" si="13"/>
        <v>10.98374418699669</v>
      </c>
      <c r="K25" s="12">
        <f t="shared" si="13"/>
        <v>0.85867826567464212</v>
      </c>
      <c r="L25" s="12">
        <f t="shared" si="13"/>
        <v>5.5749824648096045</v>
      </c>
      <c r="M25" s="12">
        <f t="shared" si="13"/>
        <v>94.004348435570122</v>
      </c>
      <c r="N25" s="12">
        <f t="shared" si="13"/>
        <v>49.789665450189865</v>
      </c>
      <c r="O25" s="12">
        <f t="shared" si="13"/>
        <v>0.43720467827773957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8.2989924148468605E-2</v>
      </c>
      <c r="D29" s="12">
        <f>(SUMIFS(MESKENOG2,KAYNAK,A29,SEBEP,B29,SÜRE,"Uzun",BİLDİRİM,"Bildirimli",İL,$B$10,İLÇE,$B$11)/VLOOKUP($B$11,ABONE2,4,FALSE))</f>
        <v>0.56562063921493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8.3232537816984711E-2</v>
      </c>
      <c r="F29" s="12">
        <f>(SUMIFS(TARIMSALAG2,KAYNAK,A29,SEBEP,B29,SÜRE,"Uzun",BİLDİRİM,"Bildirimli",İL,$B$10,İLÇE,$B$11)/VLOOKUP($B$11,ABONE2,6,FALSE))</f>
        <v>0.33229702775394881</v>
      </c>
      <c r="G29" s="12">
        <f>(SUMIFS(TARIMSALOG2,KAYNAK,A29,SEBEP,B29,SÜRE,"Uzun",BİLDİRİM,"Bildirimli",İL,$B$10,İLÇE,$B$11)/VLOOKUP($B$11,ABONE2,7,FALSE))</f>
        <v>1.8554890496235468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0.5080161949651355</v>
      </c>
      <c r="I29" s="12">
        <f>(SUMIFS(TICARETHANEAG2,KAYNAK,A29,SEBEP,B29,SÜRE,"Uzun",BİLDİRİM,"Bildirimli",İL,$B$10,İLÇE,$B$11)/VLOOKUP($B$11,ABONE2,9,FALSE))</f>
        <v>0.37310659860473616</v>
      </c>
      <c r="J29" s="12">
        <f>(SUMIFS(TICARETHANEOG2,KAYNAK,A29,SEBEP,B29,SÜRE,"Uzun",BİLDİRİM,"Bildirimli",İL,$B$10,İLÇE,$B$11)/VLOOKUP($B$11,ABONE2,10,FALSE))</f>
        <v>4.745804206728363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0.48525921685302981</v>
      </c>
      <c r="L29" s="12">
        <f>(SUMIFS(SANAYIAG2,KAYNAK,A29,SEBEP,B29,SÜRE,"Uzun",BİLDİRİM,"Bildirimli",İL,$B$10,İLÇE,$B$11)/VLOOKUP($B$11,ABONE2,12,FALSE))</f>
        <v>14.850853393069144</v>
      </c>
      <c r="M29" s="12">
        <f>(SUMIFS(SANAYIOG2,KAYNAK,A29,SEBEP,B29,SÜRE,"Uzun",BİLDİRİM,"Bildirimli",İL,$B$10,İLÇE,$B$11)/VLOOKUP($B$11,ABONE2,13,FALSE))</f>
        <v>33.208972805653666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24.029913099361405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0.21053495304134345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6.4039394177040798E-2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6.4007202209422867E-2</v>
      </c>
      <c r="F31" s="12">
        <f>(SUMIFS(TARIMSALAG2,KAYNAK,A31,SEBEP,B31,SÜRE,"Uzun",BİLDİRİM,"Bildirimli",İL,$B$10,İLÇE,$B$11)/VLOOKUP($B$11,ABONE2,6,FALSE))</f>
        <v>0.14479010189477559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0.12808676064818456</v>
      </c>
      <c r="I31" s="12">
        <f>(SUMIFS(TICARETHANEAG2,KAYNAK,A31,SEBEP,B31,SÜRE,"Uzun",BİLDİRİM,"Bildirimli",İL,$B$10,İLÇE,$B$11)/VLOOKUP($B$11,ABONE2,9,FALSE))</f>
        <v>0.14242167232451092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0.13876878687987834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8.2581517253807149E-2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0.14702931832550942</v>
      </c>
      <c r="D33" s="12">
        <f t="shared" ref="D33:O33" si="14">SUM(D28:D32)</f>
        <v>0.56562063921493</v>
      </c>
      <c r="E33" s="12">
        <f t="shared" si="14"/>
        <v>0.14723974002640758</v>
      </c>
      <c r="F33" s="12">
        <f t="shared" si="14"/>
        <v>0.47708712964872441</v>
      </c>
      <c r="G33" s="12">
        <f t="shared" si="14"/>
        <v>1.8554890496235468</v>
      </c>
      <c r="H33" s="12">
        <f t="shared" si="14"/>
        <v>0.63610295561332009</v>
      </c>
      <c r="I33" s="12">
        <f t="shared" si="14"/>
        <v>0.51552827092924702</v>
      </c>
      <c r="J33" s="12">
        <f t="shared" si="14"/>
        <v>4.745804206728363</v>
      </c>
      <c r="K33" s="12">
        <f t="shared" si="14"/>
        <v>0.62402800373290812</v>
      </c>
      <c r="L33" s="12">
        <f t="shared" si="14"/>
        <v>14.850853393069144</v>
      </c>
      <c r="M33" s="12">
        <f t="shared" si="14"/>
        <v>33.208972805653666</v>
      </c>
      <c r="N33" s="12">
        <f t="shared" si="14"/>
        <v>24.029913099361405</v>
      </c>
      <c r="O33" s="12">
        <f t="shared" si="14"/>
        <v>0.29311647029515059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73567</v>
      </c>
      <c r="D37" s="16">
        <f>VLOOKUP($B$11,ABONE2,4,FALSE)</f>
        <v>37</v>
      </c>
      <c r="E37" s="16">
        <f>VLOOKUP($B$11,ABONE2,5,FALSE)</f>
        <v>73604</v>
      </c>
      <c r="F37" s="16">
        <f>VLOOKUP($B$11,ABONE2,6,FALSE)</f>
        <v>7676</v>
      </c>
      <c r="G37" s="16">
        <f>VLOOKUP($B$11,ABONE2,7,FALSE)</f>
        <v>1001</v>
      </c>
      <c r="H37" s="16">
        <f>VLOOKUP($B$11,ABONE2,8,FALSE)</f>
        <v>8677</v>
      </c>
      <c r="I37" s="16">
        <f>VLOOKUP($B$11,ABONE2,9,FALSE)</f>
        <v>16981</v>
      </c>
      <c r="J37" s="16">
        <f>VLOOKUP($B$11,ABONE2,10,FALSE)</f>
        <v>447</v>
      </c>
      <c r="K37" s="16">
        <f>VLOOKUP($B$11,ABONE2,11,FALSE)</f>
        <v>17428</v>
      </c>
      <c r="L37" s="21">
        <f>VLOOKUP($B$11,ABONE2,12,FALSE)</f>
        <v>42</v>
      </c>
      <c r="M37" s="21">
        <f>VLOOKUP($B$11,ABONE2,13,FALSE)</f>
        <v>42</v>
      </c>
      <c r="N37" s="21">
        <f>VLOOKUP($B$11,ABONE2,14,FALSE)</f>
        <v>84</v>
      </c>
      <c r="O37" s="21">
        <f>VLOOKUP($B$11,ABONE2,15,FALSE)</f>
        <v>99793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12307.119032989234</v>
      </c>
      <c r="D38" s="16">
        <f>VLOOKUP($B$11,TUKETIM,4,FALSE)</f>
        <v>53.673435616438354</v>
      </c>
      <c r="E38" s="16">
        <f>VLOOKUP($B$11,TUKETIM,5,FALSE)</f>
        <v>12360.792468605672</v>
      </c>
      <c r="F38" s="16">
        <f>VLOOKUP($B$11,TUKETIM,6,FALSE)</f>
        <v>7689.2368789853917</v>
      </c>
      <c r="G38" s="16">
        <f>VLOOKUP($B$11,TUKETIM,7,FALSE)</f>
        <v>4618.002236349038</v>
      </c>
      <c r="H38" s="16">
        <f>VLOOKUP($B$11,TUKETIM,8,FALSE)</f>
        <v>12307.239115334429</v>
      </c>
      <c r="I38" s="16">
        <f>VLOOKUP($B$11,TUKETIM,9,FALSE)</f>
        <v>8844.2674604312288</v>
      </c>
      <c r="J38" s="16">
        <f>VLOOKUP($B$11,TUKETIM,10,FALSE)</f>
        <v>4629.4736287315136</v>
      </c>
      <c r="K38" s="16">
        <f>VLOOKUP($B$11,TUKETIM,11,FALSE)</f>
        <v>13473.741089162742</v>
      </c>
      <c r="L38" s="21">
        <f>VLOOKUP($B$11,TUKETIM,12,FALSE)</f>
        <v>273.39530000000002</v>
      </c>
      <c r="M38" s="21">
        <f>VLOOKUP($B$11,TUKETIM,13,FALSE)</f>
        <v>4032.1732999999999</v>
      </c>
      <c r="N38" s="21">
        <f>VLOOKUP($B$11,TUKETIM,14,FALSE)</f>
        <v>4305.5685999999996</v>
      </c>
      <c r="O38" s="21">
        <f>VLOOKUP($B$11,TUKETIM,15,FALSE)</f>
        <v>42447.341273102844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359155.86600002594</v>
      </c>
      <c r="D39" s="16">
        <f>VLOOKUP($B$11,ANLASMA,4,FALSE)</f>
        <v>782.7</v>
      </c>
      <c r="E39" s="16">
        <f>VLOOKUP($B$11,ANLASMA,5,FALSE)</f>
        <v>359938.56600002595</v>
      </c>
      <c r="F39" s="16">
        <f>VLOOKUP($B$11,ANLASMA,6,FALSE)</f>
        <v>49067.221000000296</v>
      </c>
      <c r="G39" s="16">
        <f>VLOOKUP($B$11,ANLASMA,7,FALSE)</f>
        <v>33117.250999999997</v>
      </c>
      <c r="H39" s="16">
        <f>VLOOKUP($B$11,ANLASMA,8,FALSE)</f>
        <v>82184.4720000003</v>
      </c>
      <c r="I39" s="16">
        <f>VLOOKUP($B$11,ANLASMA,9,FALSE)</f>
        <v>95848.177999997395</v>
      </c>
      <c r="J39" s="16">
        <f>VLOOKUP($B$11,ANLASMA,10,FALSE)</f>
        <v>60748.701000000001</v>
      </c>
      <c r="K39" s="16">
        <f>VLOOKUP($B$11,ANLASMA,11,FALSE)</f>
        <v>156596.8789999974</v>
      </c>
      <c r="L39" s="21">
        <f>VLOOKUP($B$11,ANLASMA,12,FALSE)</f>
        <v>1431.52</v>
      </c>
      <c r="M39" s="21">
        <f>VLOOKUP($B$11,ANLASMA,13,FALSE)</f>
        <v>63462</v>
      </c>
      <c r="N39" s="21">
        <f>VLOOKUP($B$11,ANLASMA,14,FALSE)</f>
        <v>64893.52</v>
      </c>
      <c r="O39" s="21">
        <f>VLOOKUP($B$11,ANLASMA,15,FALSE)</f>
        <v>663613.43700002367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94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0.18862183355952702</v>
      </c>
      <c r="D17" s="12">
        <f t="shared" si="1"/>
        <v>1.1063757892168675</v>
      </c>
      <c r="E17" s="12">
        <f t="shared" si="2"/>
        <v>0.189021239058551</v>
      </c>
      <c r="F17" s="12">
        <f t="shared" si="3"/>
        <v>0.54874211434713271</v>
      </c>
      <c r="G17" s="12">
        <f t="shared" si="4"/>
        <v>1.2983611380540523</v>
      </c>
      <c r="H17" s="12">
        <f t="shared" si="5"/>
        <v>0.67106410252053383</v>
      </c>
      <c r="I17" s="12">
        <f t="shared" si="6"/>
        <v>0.59654377926594904</v>
      </c>
      <c r="J17" s="12">
        <f t="shared" si="7"/>
        <v>3.5358041553510273</v>
      </c>
      <c r="K17" s="12">
        <f t="shared" si="8"/>
        <v>0.70244108984381093</v>
      </c>
      <c r="L17" s="12">
        <f t="shared" si="9"/>
        <v>7.4829114219616075</v>
      </c>
      <c r="M17" s="12">
        <f t="shared" si="10"/>
        <v>62.600939026786058</v>
      </c>
      <c r="N17" s="12">
        <f t="shared" si="11"/>
        <v>52.909857250113632</v>
      </c>
      <c r="O17" s="17">
        <f t="shared" si="12"/>
        <v>0.36453582753484937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4.0000091684040701E-2</v>
      </c>
      <c r="D21" s="12">
        <f t="shared" si="1"/>
        <v>0</v>
      </c>
      <c r="E21" s="12">
        <f t="shared" si="2"/>
        <v>3.9982683688704272E-2</v>
      </c>
      <c r="F21" s="12">
        <f t="shared" si="3"/>
        <v>1.6031020306498341E-2</v>
      </c>
      <c r="G21" s="12">
        <f t="shared" si="4"/>
        <v>0</v>
      </c>
      <c r="H21" s="12">
        <f t="shared" si="5"/>
        <v>1.341509646475534E-2</v>
      </c>
      <c r="I21" s="12">
        <f t="shared" si="6"/>
        <v>0.1057646039558006</v>
      </c>
      <c r="J21" s="12">
        <f t="shared" si="7"/>
        <v>0</v>
      </c>
      <c r="K21" s="12">
        <f t="shared" si="8"/>
        <v>0.10195405787271763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4.8627534687237094E-2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4.2171857622228185E-5</v>
      </c>
      <c r="D22" s="12">
        <f t="shared" si="1"/>
        <v>0</v>
      </c>
      <c r="E22" s="12">
        <f t="shared" si="2"/>
        <v>4.2153504476775046E-5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3.2902712982612401E-5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0.22866409710118996</v>
      </c>
      <c r="D25" s="12">
        <f t="shared" ref="D25:O25" si="13">SUM(D15:D24)</f>
        <v>1.1063757892168675</v>
      </c>
      <c r="E25" s="12">
        <f t="shared" si="13"/>
        <v>0.22904607625173207</v>
      </c>
      <c r="F25" s="12">
        <f t="shared" si="13"/>
        <v>0.5647731346536311</v>
      </c>
      <c r="G25" s="12">
        <f t="shared" si="13"/>
        <v>1.2983611380540523</v>
      </c>
      <c r="H25" s="12">
        <f t="shared" si="13"/>
        <v>0.68447919898528919</v>
      </c>
      <c r="I25" s="12">
        <f t="shared" si="13"/>
        <v>0.7023083832217496</v>
      </c>
      <c r="J25" s="12">
        <f t="shared" si="13"/>
        <v>3.5358041553510273</v>
      </c>
      <c r="K25" s="12">
        <f t="shared" si="13"/>
        <v>0.80439514771652854</v>
      </c>
      <c r="L25" s="12">
        <f t="shared" si="13"/>
        <v>7.4829114219616075</v>
      </c>
      <c r="M25" s="12">
        <f t="shared" si="13"/>
        <v>62.600939026786058</v>
      </c>
      <c r="N25" s="12">
        <f t="shared" si="13"/>
        <v>52.909857250113632</v>
      </c>
      <c r="O25" s="12">
        <f t="shared" si="13"/>
        <v>0.41319626493506906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3.7735998733698266E-5</v>
      </c>
      <c r="D28" s="12">
        <f>(SUMIFS(MESKENOG2,KAYNAK,A28,SEBEP,B28,SÜRE,"Uzun",BİLDİRİM,"Bildirimli",İL,$B$10,İLÇE,$B$11)/VLOOKUP($B$11,ABONE2,4,FALSE))</f>
        <v>4.2579347356848742E-2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5.6250060600751554E-5</v>
      </c>
      <c r="F28" s="12">
        <f>(SUMIFS(TARIMSALAG2,KAYNAK,A28,SEBEP,B28,SÜRE,"Uzun",BİLDİRİM,"Bildirimli",İL,$B$10,İLÇE,$B$11)/VLOOKUP($B$11,ABONE2,6,FALSE))</f>
        <v>5.838868371889982E-3</v>
      </c>
      <c r="G28" s="12">
        <f>(SUMIFS(TARIMSALOG2,KAYNAK,A28,SEBEP,B28,SÜRE,"Uzun",BİLDİRİM,"Bildirimli",İL,$B$10,İLÇE,$B$11)/VLOOKUP($B$11,ABONE2,7,FALSE))</f>
        <v>3.5207425192110717E-2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1.0631196403091922E-2</v>
      </c>
      <c r="I28" s="12">
        <f>(SUMIFS(TICARETHANEAG2,KAYNAK,A28,SEBEP,B28,SÜRE,"Uzun",BİLDİRİM,"Bildirimli",İL,$B$10,İLÇE,$B$11)/VLOOKUP($B$11,ABONE2,9,FALSE))</f>
        <v>8.230202339643513E-4</v>
      </c>
      <c r="J28" s="12">
        <f>(SUMIFS(TICARETHANEOG2,KAYNAK,A28,SEBEP,B28,SÜRE,"Uzun",BİLDİRİM,"Bildirimli",İL,$B$10,İLÇE,$B$11)/VLOOKUP($B$11,ABONE2,10,FALSE))</f>
        <v>1.1539589889003261E-2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1.2091227767409482E-3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0.19441424124052889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0.1602315175059304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1.0197710222686325E-3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0.19726782417977701</v>
      </c>
      <c r="D29" s="12">
        <f>(SUMIFS(MESKENOG2,KAYNAK,A29,SEBEP,B29,SÜRE,"Uzun",BİLDİRİM,"Bildirimli",İL,$B$10,İLÇE,$B$11)/VLOOKUP($B$11,ABONE2,4,FALSE))</f>
        <v>1.4883339144468795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0.19782969470387271</v>
      </c>
      <c r="F29" s="12">
        <f>(SUMIFS(TARIMSALAG2,KAYNAK,A29,SEBEP,B29,SÜRE,"Uzun",BİLDİRİM,"Bildirimli",İL,$B$10,İLÇE,$B$11)/VLOOKUP($B$11,ABONE2,6,FALSE))</f>
        <v>1.2901045799276674</v>
      </c>
      <c r="G29" s="12">
        <f>(SUMIFS(TARIMSALOG2,KAYNAK,A29,SEBEP,B29,SÜRE,"Uzun",BİLDİRİM,"Bildirimli",İL,$B$10,İLÇE,$B$11)/VLOOKUP($B$11,ABONE2,7,FALSE))</f>
        <v>0.90565913271723053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1.2273712047600449</v>
      </c>
      <c r="I29" s="12">
        <f>(SUMIFS(TICARETHANEAG2,KAYNAK,A29,SEBEP,B29,SÜRE,"Uzun",BİLDİRİM,"Bildirimli",İL,$B$10,İLÇE,$B$11)/VLOOKUP($B$11,ABONE2,9,FALSE))</f>
        <v>0.53841187287712822</v>
      </c>
      <c r="J29" s="12">
        <f>(SUMIFS(TICARETHANEOG2,KAYNAK,A29,SEBEP,B29,SÜRE,"Uzun",BİLDİRİM,"Bildirimli",İL,$B$10,İLÇE,$B$11)/VLOOKUP($B$11,ABONE2,10,FALSE))</f>
        <v>6.4786285281413942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0.75242930840632394</v>
      </c>
      <c r="L29" s="12">
        <f>(SUMIFS(SANAYIAG2,KAYNAK,A29,SEBEP,B29,SÜRE,"Uzun",BİLDİRİM,"Bildirimli",İL,$B$10,İLÇE,$B$11)/VLOOKUP($B$11,ABONE2,12,FALSE))</f>
        <v>1.470113584653677</v>
      </c>
      <c r="M29" s="12">
        <f>(SUMIFS(SANAYIOG2,KAYNAK,A29,SEBEP,B29,SÜRE,"Uzun",BİLDİRİM,"Bildirimli",İL,$B$10,İLÇE,$B$11)/VLOOKUP($B$11,ABONE2,13,FALSE))</f>
        <v>103.37945153886506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85.461326184278448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0.45018396325890958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3.9337413841496929E-2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3.9320294242819284E-2</v>
      </c>
      <c r="F31" s="12">
        <f>(SUMIFS(TARIMSALAG2,KAYNAK,A31,SEBEP,B31,SÜRE,"Uzun",BİLDİRİM,"Bildirimli",İL,$B$10,İLÇE,$B$11)/VLOOKUP($B$11,ABONE2,6,FALSE))</f>
        <v>3.1119803341104482E-4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2.604170887463128E-4</v>
      </c>
      <c r="I31" s="12">
        <f>(SUMIFS(TICARETHANEAG2,KAYNAK,A31,SEBEP,B31,SÜRE,"Uzun",BİLDİRİM,"Bildirimli",İL,$B$10,İLÇE,$B$11)/VLOOKUP($B$11,ABONE2,9,FALSE))</f>
        <v>4.9149230256012456E-2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4.7378454402525041E-2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3.8460248908986874E-2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0.23664297402000761</v>
      </c>
      <c r="D33" s="12">
        <f t="shared" ref="D33:O33" si="14">SUM(D28:D32)</f>
        <v>1.5309132618037282</v>
      </c>
      <c r="E33" s="12">
        <f t="shared" si="14"/>
        <v>0.23720623900729276</v>
      </c>
      <c r="F33" s="12">
        <f t="shared" si="14"/>
        <v>1.2962546463329683</v>
      </c>
      <c r="G33" s="12">
        <f t="shared" si="14"/>
        <v>0.94086655790934126</v>
      </c>
      <c r="H33" s="12">
        <f t="shared" si="14"/>
        <v>1.2382628182518831</v>
      </c>
      <c r="I33" s="12">
        <f t="shared" si="14"/>
        <v>0.58838412336710499</v>
      </c>
      <c r="J33" s="12">
        <f t="shared" si="14"/>
        <v>6.4901681180303976</v>
      </c>
      <c r="K33" s="12">
        <f t="shared" si="14"/>
        <v>0.80101688558558992</v>
      </c>
      <c r="L33" s="12">
        <f t="shared" si="14"/>
        <v>1.470113584653677</v>
      </c>
      <c r="M33" s="12">
        <f t="shared" si="14"/>
        <v>103.57386578010558</v>
      </c>
      <c r="N33" s="12">
        <f t="shared" si="14"/>
        <v>85.621557701784383</v>
      </c>
      <c r="O33" s="12">
        <f t="shared" si="14"/>
        <v>0.48966398319016508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57420</v>
      </c>
      <c r="D37" s="16">
        <f>VLOOKUP($B$11,ABONE2,4,FALSE)</f>
        <v>25</v>
      </c>
      <c r="E37" s="16">
        <f>VLOOKUP($B$11,ABONE2,5,FALSE)</f>
        <v>57445</v>
      </c>
      <c r="F37" s="16">
        <f>VLOOKUP($B$11,ABONE2,6,FALSE)</f>
        <v>3359</v>
      </c>
      <c r="G37" s="16">
        <f>VLOOKUP($B$11,ABONE2,7,FALSE)</f>
        <v>655</v>
      </c>
      <c r="H37" s="16">
        <f>VLOOKUP($B$11,ABONE2,8,FALSE)</f>
        <v>4014</v>
      </c>
      <c r="I37" s="16">
        <f>VLOOKUP($B$11,ABONE2,9,FALSE)</f>
        <v>11612</v>
      </c>
      <c r="J37" s="16">
        <f>VLOOKUP($B$11,ABONE2,10,FALSE)</f>
        <v>434</v>
      </c>
      <c r="K37" s="16">
        <f>VLOOKUP($B$11,ABONE2,11,FALSE)</f>
        <v>12046</v>
      </c>
      <c r="L37" s="21">
        <f>VLOOKUP($B$11,ABONE2,12,FALSE)</f>
        <v>16</v>
      </c>
      <c r="M37" s="21">
        <f>VLOOKUP($B$11,ABONE2,13,FALSE)</f>
        <v>75</v>
      </c>
      <c r="N37" s="21">
        <f>VLOOKUP($B$11,ABONE2,14,FALSE)</f>
        <v>91</v>
      </c>
      <c r="O37" s="21">
        <f>VLOOKUP($B$11,ABONE2,15,FALSE)</f>
        <v>73596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9550.5640862082346</v>
      </c>
      <c r="D38" s="16">
        <f>VLOOKUP($B$11,TUKETIM,4,FALSE)</f>
        <v>12.009385316455695</v>
      </c>
      <c r="E38" s="16">
        <f>VLOOKUP($B$11,TUKETIM,5,FALSE)</f>
        <v>9562.5734715246908</v>
      </c>
      <c r="F38" s="16">
        <f>VLOOKUP($B$11,TUKETIM,6,FALSE)</f>
        <v>2146.5939491297318</v>
      </c>
      <c r="G38" s="16">
        <f>VLOOKUP($B$11,TUKETIM,7,FALSE)</f>
        <v>2011.8845377715263</v>
      </c>
      <c r="H38" s="16">
        <f>VLOOKUP($B$11,TUKETIM,8,FALSE)</f>
        <v>4158.4784869012583</v>
      </c>
      <c r="I38" s="16">
        <f>VLOOKUP($B$11,TUKETIM,9,FALSE)</f>
        <v>5278.6471266962981</v>
      </c>
      <c r="J38" s="16">
        <f>VLOOKUP($B$11,TUKETIM,10,FALSE)</f>
        <v>4102.6646185191885</v>
      </c>
      <c r="K38" s="16">
        <f>VLOOKUP($B$11,TUKETIM,11,FALSE)</f>
        <v>9381.3117452154875</v>
      </c>
      <c r="L38" s="21">
        <f>VLOOKUP($B$11,TUKETIM,12,FALSE)</f>
        <v>102.79300000000001</v>
      </c>
      <c r="M38" s="21">
        <f>VLOOKUP($B$11,TUKETIM,13,FALSE)</f>
        <v>10792.274518793052</v>
      </c>
      <c r="N38" s="21">
        <f>VLOOKUP($B$11,TUKETIM,14,FALSE)</f>
        <v>10895.067518793052</v>
      </c>
      <c r="O38" s="21">
        <f>VLOOKUP($B$11,TUKETIM,15,FALSE)</f>
        <v>33997.43122243449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254054.51300000498</v>
      </c>
      <c r="D39" s="16">
        <f>VLOOKUP($B$11,ANLASMA,4,FALSE)</f>
        <v>627.91</v>
      </c>
      <c r="E39" s="16">
        <f>VLOOKUP($B$11,ANLASMA,5,FALSE)</f>
        <v>254682.42300000499</v>
      </c>
      <c r="F39" s="16">
        <f>VLOOKUP($B$11,ANLASMA,6,FALSE)</f>
        <v>30934.684999999699</v>
      </c>
      <c r="G39" s="16">
        <f>VLOOKUP($B$11,ANLASMA,7,FALSE)</f>
        <v>25220.35</v>
      </c>
      <c r="H39" s="16">
        <f>VLOOKUP($B$11,ANLASMA,8,FALSE)</f>
        <v>56155.034999999698</v>
      </c>
      <c r="I39" s="16">
        <f>VLOOKUP($B$11,ANLASMA,9,FALSE)</f>
        <v>64981.527000001006</v>
      </c>
      <c r="J39" s="16">
        <f>VLOOKUP($B$11,ANLASMA,10,FALSE)</f>
        <v>121911.02600000001</v>
      </c>
      <c r="K39" s="16">
        <f>VLOOKUP($B$11,ANLASMA,11,FALSE)</f>
        <v>186892.553000001</v>
      </c>
      <c r="L39" s="21">
        <f>VLOOKUP($B$11,ANLASMA,12,FALSE)</f>
        <v>720.91300000000001</v>
      </c>
      <c r="M39" s="21">
        <f>VLOOKUP($B$11,ANLASMA,13,FALSE)</f>
        <v>69387.739999999991</v>
      </c>
      <c r="N39" s="21">
        <f>VLOOKUP($B$11,ANLASMA,14,FALSE)</f>
        <v>70108.652999999991</v>
      </c>
      <c r="O39" s="21">
        <f>VLOOKUP($B$11,ANLASMA,15,FALSE)</f>
        <v>567838.66400000569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95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0.30315985427854591</v>
      </c>
      <c r="D17" s="12">
        <f t="shared" si="1"/>
        <v>6.7366270983926233</v>
      </c>
      <c r="E17" s="12">
        <f t="shared" si="2"/>
        <v>0.31118127018411068</v>
      </c>
      <c r="F17" s="12">
        <f t="shared" si="3"/>
        <v>0.98094359515670471</v>
      </c>
      <c r="G17" s="12">
        <f t="shared" si="4"/>
        <v>55.630336719723537</v>
      </c>
      <c r="H17" s="12">
        <f t="shared" si="5"/>
        <v>18.392895347778943</v>
      </c>
      <c r="I17" s="12">
        <f t="shared" si="6"/>
        <v>0.79536264017658331</v>
      </c>
      <c r="J17" s="12">
        <f t="shared" si="7"/>
        <v>47.857455539984734</v>
      </c>
      <c r="K17" s="12">
        <f t="shared" si="8"/>
        <v>3.4987935375482957</v>
      </c>
      <c r="L17" s="12">
        <f t="shared" si="9"/>
        <v>6.3285254032911586</v>
      </c>
      <c r="M17" s="12">
        <f t="shared" si="10"/>
        <v>245.47717305655658</v>
      </c>
      <c r="N17" s="12">
        <f t="shared" si="11"/>
        <v>214.41890712756106</v>
      </c>
      <c r="O17" s="17">
        <f t="shared" si="12"/>
        <v>1.2553060756549703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2.7150389131344536E-2</v>
      </c>
      <c r="D21" s="12">
        <f t="shared" si="1"/>
        <v>0</v>
      </c>
      <c r="E21" s="12">
        <f t="shared" si="2"/>
        <v>2.7116537313194737E-2</v>
      </c>
      <c r="F21" s="12">
        <f t="shared" si="3"/>
        <v>5.6718757483030027E-2</v>
      </c>
      <c r="G21" s="12">
        <f t="shared" si="4"/>
        <v>0</v>
      </c>
      <c r="H21" s="12">
        <f t="shared" si="5"/>
        <v>3.8647481439540964E-2</v>
      </c>
      <c r="I21" s="12">
        <f t="shared" si="6"/>
        <v>9.470495399556568E-2</v>
      </c>
      <c r="J21" s="12">
        <f t="shared" si="7"/>
        <v>0</v>
      </c>
      <c r="K21" s="12">
        <f t="shared" si="8"/>
        <v>8.9264730601530798E-2</v>
      </c>
      <c r="L21" s="12">
        <f t="shared" si="9"/>
        <v>0.49608524488023403</v>
      </c>
      <c r="M21" s="12">
        <f t="shared" si="10"/>
        <v>0</v>
      </c>
      <c r="N21" s="12">
        <f t="shared" si="11"/>
        <v>6.4426655179251169E-2</v>
      </c>
      <c r="O21" s="17">
        <f t="shared" si="12"/>
        <v>3.7523950167139691E-2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4.5127755871027979E-4</v>
      </c>
      <c r="D22" s="12">
        <f t="shared" si="1"/>
        <v>0</v>
      </c>
      <c r="E22" s="12">
        <f t="shared" si="2"/>
        <v>4.50714893999338E-4</v>
      </c>
      <c r="F22" s="12">
        <f t="shared" si="3"/>
        <v>8.9044287381631984E-5</v>
      </c>
      <c r="G22" s="12">
        <f t="shared" si="4"/>
        <v>0</v>
      </c>
      <c r="H22" s="12">
        <f t="shared" si="5"/>
        <v>6.067371001398268E-5</v>
      </c>
      <c r="I22" s="12">
        <f t="shared" si="6"/>
        <v>3.3886190048195943E-4</v>
      </c>
      <c r="J22" s="12">
        <f t="shared" si="7"/>
        <v>0</v>
      </c>
      <c r="K22" s="12">
        <f t="shared" si="8"/>
        <v>3.1939634603551107E-4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4.2601367134708338E-4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0.33076152096860073</v>
      </c>
      <c r="D25" s="12">
        <f t="shared" ref="D25:O25" si="13">SUM(D15:D24)</f>
        <v>6.7366270983926233</v>
      </c>
      <c r="E25" s="12">
        <f t="shared" si="13"/>
        <v>0.33874852239130476</v>
      </c>
      <c r="F25" s="12">
        <f t="shared" si="13"/>
        <v>1.0377513969271164</v>
      </c>
      <c r="G25" s="12">
        <f t="shared" si="13"/>
        <v>55.630336719723537</v>
      </c>
      <c r="H25" s="12">
        <f t="shared" si="13"/>
        <v>18.431603502928496</v>
      </c>
      <c r="I25" s="12">
        <f t="shared" si="13"/>
        <v>0.89040645607263091</v>
      </c>
      <c r="J25" s="12">
        <f t="shared" si="13"/>
        <v>47.857455539984734</v>
      </c>
      <c r="K25" s="12">
        <f t="shared" si="13"/>
        <v>3.5883776644958623</v>
      </c>
      <c r="L25" s="12">
        <f t="shared" si="13"/>
        <v>6.8246106481713928</v>
      </c>
      <c r="M25" s="12">
        <f t="shared" si="13"/>
        <v>245.47717305655658</v>
      </c>
      <c r="N25" s="12">
        <f t="shared" si="13"/>
        <v>214.48333378274032</v>
      </c>
      <c r="O25" s="12">
        <f t="shared" si="13"/>
        <v>1.2932560394934569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0.13260778369314921</v>
      </c>
      <c r="D29" s="12">
        <f>(SUMIFS(MESKENOG2,KAYNAK,A29,SEBEP,B29,SÜRE,"Uzun",BİLDİRİM,"Bildirimli",İL,$B$10,İLÇE,$B$11)/VLOOKUP($B$11,ABONE2,4,FALSE))</f>
        <v>5.4966898535865324E-2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0.13251097899865225</v>
      </c>
      <c r="F29" s="12">
        <f>(SUMIFS(TARIMSALAG2,KAYNAK,A29,SEBEP,B29,SÜRE,"Uzun",BİLDİRİM,"Bildirimli",İL,$B$10,İLÇE,$B$11)/VLOOKUP($B$11,ABONE2,6,FALSE))</f>
        <v>8.158820088200909E-2</v>
      </c>
      <c r="G29" s="12">
        <f>(SUMIFS(TARIMSALOG2,KAYNAK,A29,SEBEP,B29,SÜRE,"Uzun",BİLDİRİM,"Bildirimli",İL,$B$10,İLÇE,$B$11)/VLOOKUP($B$11,ABONE2,7,FALSE))</f>
        <v>4.0732433439926368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1.3533773789708843</v>
      </c>
      <c r="I29" s="12">
        <f>(SUMIFS(TICARETHANEAG2,KAYNAK,A29,SEBEP,B29,SÜRE,"Uzun",BİLDİRİM,"Bildirimli",İL,$B$10,İLÇE,$B$11)/VLOOKUP($B$11,ABONE2,9,FALSE))</f>
        <v>0.29967395213496634</v>
      </c>
      <c r="J29" s="12">
        <f>(SUMIFS(TICARETHANEOG2,KAYNAK,A29,SEBEP,B29,SÜRE,"Uzun",BİLDİRİM,"Bildirimli",İL,$B$10,İLÇE,$B$11)/VLOOKUP($B$11,ABONE2,10,FALSE))</f>
        <v>10.349089798121588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0.87695174886227389</v>
      </c>
      <c r="L29" s="12">
        <f>(SUMIFS(SANAYIAG2,KAYNAK,A29,SEBEP,B29,SÜRE,"Uzun",BİLDİRİM,"Bildirimli",İL,$B$10,İLÇE,$B$11)/VLOOKUP($B$11,ABONE2,12,FALSE))</f>
        <v>0.52628550918349493</v>
      </c>
      <c r="M29" s="12">
        <f>(SUMIFS(SANAYIOG2,KAYNAK,A29,SEBEP,B29,SÜRE,"Uzun",BİLDİRİM,"Bildirimli",İL,$B$10,İLÇE,$B$11)/VLOOKUP($B$11,ABONE2,13,FALSE))</f>
        <v>48.372220468476876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42.158462681555655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0.32364289163467586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0.13260778369314921</v>
      </c>
      <c r="D33" s="12">
        <f t="shared" ref="D33:O33" si="14">SUM(D28:D32)</f>
        <v>5.4966898535865324E-2</v>
      </c>
      <c r="E33" s="12">
        <f t="shared" si="14"/>
        <v>0.13251097899865225</v>
      </c>
      <c r="F33" s="12">
        <f t="shared" si="14"/>
        <v>8.158820088200909E-2</v>
      </c>
      <c r="G33" s="12">
        <f t="shared" si="14"/>
        <v>4.0732433439926368</v>
      </c>
      <c r="H33" s="12">
        <f t="shared" si="14"/>
        <v>1.3533773789708843</v>
      </c>
      <c r="I33" s="12">
        <f t="shared" si="14"/>
        <v>0.29967395213496634</v>
      </c>
      <c r="J33" s="12">
        <f t="shared" si="14"/>
        <v>10.349089798121588</v>
      </c>
      <c r="K33" s="12">
        <f t="shared" si="14"/>
        <v>0.87695174886227389</v>
      </c>
      <c r="L33" s="12">
        <f t="shared" si="14"/>
        <v>0.52628550918349493</v>
      </c>
      <c r="M33" s="12">
        <f t="shared" si="14"/>
        <v>48.372220468476876</v>
      </c>
      <c r="N33" s="12">
        <f t="shared" si="14"/>
        <v>42.158462681555655</v>
      </c>
      <c r="O33" s="12">
        <f t="shared" si="14"/>
        <v>0.32364289163467586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44057</v>
      </c>
      <c r="D37" s="16">
        <f>VLOOKUP($B$11,ABONE2,4,FALSE)</f>
        <v>55</v>
      </c>
      <c r="E37" s="16">
        <f>VLOOKUP($B$11,ABONE2,5,FALSE)</f>
        <v>44112</v>
      </c>
      <c r="F37" s="16">
        <f>VLOOKUP($B$11,ABONE2,6,FALSE)</f>
        <v>216</v>
      </c>
      <c r="G37" s="16">
        <f>VLOOKUP($B$11,ABONE2,7,FALSE)</f>
        <v>101</v>
      </c>
      <c r="H37" s="16">
        <f>VLOOKUP($B$11,ABONE2,8,FALSE)</f>
        <v>317</v>
      </c>
      <c r="I37" s="16">
        <f>VLOOKUP($B$11,ABONE2,9,FALSE)</f>
        <v>8319</v>
      </c>
      <c r="J37" s="16">
        <f>VLOOKUP($B$11,ABONE2,10,FALSE)</f>
        <v>507</v>
      </c>
      <c r="K37" s="16">
        <f>VLOOKUP($B$11,ABONE2,11,FALSE)</f>
        <v>8826</v>
      </c>
      <c r="L37" s="21">
        <f>VLOOKUP($B$11,ABONE2,12,FALSE)</f>
        <v>10</v>
      </c>
      <c r="M37" s="21">
        <f>VLOOKUP($B$11,ABONE2,13,FALSE)</f>
        <v>67</v>
      </c>
      <c r="N37" s="21">
        <f>VLOOKUP($B$11,ABONE2,14,FALSE)</f>
        <v>77</v>
      </c>
      <c r="O37" s="21">
        <f>VLOOKUP($B$11,ABONE2,15,FALSE)</f>
        <v>53332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8464.3699669750004</v>
      </c>
      <c r="D38" s="16">
        <f>VLOOKUP($B$11,TUKETIM,4,FALSE)</f>
        <v>62.021292405063292</v>
      </c>
      <c r="E38" s="16">
        <f>VLOOKUP($B$11,TUKETIM,5,FALSE)</f>
        <v>8526.3912593800633</v>
      </c>
      <c r="F38" s="16">
        <f>VLOOKUP($B$11,TUKETIM,6,FALSE)</f>
        <v>53.34921780821918</v>
      </c>
      <c r="G38" s="16">
        <f>VLOOKUP($B$11,TUKETIM,7,FALSE)</f>
        <v>414.36284179107457</v>
      </c>
      <c r="H38" s="16">
        <f>VLOOKUP($B$11,TUKETIM,8,FALSE)</f>
        <v>467.71205959929375</v>
      </c>
      <c r="I38" s="16">
        <f>VLOOKUP($B$11,TUKETIM,9,FALSE)</f>
        <v>5113.2063446340899</v>
      </c>
      <c r="J38" s="16">
        <f>VLOOKUP($B$11,TUKETIM,10,FALSE)</f>
        <v>12458.207577748108</v>
      </c>
      <c r="K38" s="16">
        <f>VLOOKUP($B$11,TUKETIM,11,FALSE)</f>
        <v>17571.413922382199</v>
      </c>
      <c r="L38" s="21">
        <f>VLOOKUP($B$11,TUKETIM,12,FALSE)</f>
        <v>82.312399999999997</v>
      </c>
      <c r="M38" s="21">
        <f>VLOOKUP($B$11,TUKETIM,13,FALSE)</f>
        <v>35961.007195696206</v>
      </c>
      <c r="N38" s="21">
        <f>VLOOKUP($B$11,TUKETIM,14,FALSE)</f>
        <v>36043.319595696208</v>
      </c>
      <c r="O38" s="21">
        <f>VLOOKUP($B$11,TUKETIM,15,FALSE)</f>
        <v>62608.836837057766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261681.30500000599</v>
      </c>
      <c r="D39" s="16">
        <f>VLOOKUP($B$11,ANLASMA,4,FALSE)</f>
        <v>1667.03</v>
      </c>
      <c r="E39" s="16">
        <f>VLOOKUP($B$11,ANLASMA,5,FALSE)</f>
        <v>263348.33500000602</v>
      </c>
      <c r="F39" s="16">
        <f>VLOOKUP($B$11,ANLASMA,6,FALSE)</f>
        <v>1164.4010000000001</v>
      </c>
      <c r="G39" s="16">
        <f>VLOOKUP($B$11,ANLASMA,7,FALSE)</f>
        <v>4297.1000000000004</v>
      </c>
      <c r="H39" s="16">
        <f>VLOOKUP($B$11,ANLASMA,8,FALSE)</f>
        <v>5461.5010000000002</v>
      </c>
      <c r="I39" s="16">
        <f>VLOOKUP($B$11,ANLASMA,9,FALSE)</f>
        <v>53084.347000000103</v>
      </c>
      <c r="J39" s="16">
        <f>VLOOKUP($B$11,ANLASMA,10,FALSE)</f>
        <v>463972.18700000003</v>
      </c>
      <c r="K39" s="16">
        <f>VLOOKUP($B$11,ANLASMA,11,FALSE)</f>
        <v>517056.53400000016</v>
      </c>
      <c r="L39" s="21">
        <f>VLOOKUP($B$11,ANLASMA,12,FALSE)</f>
        <v>407.38900000000001</v>
      </c>
      <c r="M39" s="21">
        <f>VLOOKUP($B$11,ANLASMA,13,FALSE)</f>
        <v>220303.91700000002</v>
      </c>
      <c r="N39" s="21">
        <f>VLOOKUP($B$11,ANLASMA,14,FALSE)</f>
        <v>220711.30600000001</v>
      </c>
      <c r="O39" s="21">
        <f>VLOOKUP($B$11,ANLASMA,15,FALSE)</f>
        <v>1006577.6760000063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I31" sqref="I3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96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0.38686954645666999</v>
      </c>
      <c r="D17" s="12">
        <f t="shared" si="1"/>
        <v>8.1438715978637628</v>
      </c>
      <c r="E17" s="12">
        <f t="shared" si="2"/>
        <v>0.40619373755026694</v>
      </c>
      <c r="F17" s="12">
        <f t="shared" si="3"/>
        <v>1.7310047597985871</v>
      </c>
      <c r="G17" s="12">
        <f t="shared" si="4"/>
        <v>29.383838585376012</v>
      </c>
      <c r="H17" s="12">
        <f t="shared" si="5"/>
        <v>4.2395951701357797</v>
      </c>
      <c r="I17" s="12">
        <f t="shared" si="6"/>
        <v>0.5829356907077371</v>
      </c>
      <c r="J17" s="12">
        <f t="shared" si="7"/>
        <v>11.147338900054018</v>
      </c>
      <c r="K17" s="12">
        <f t="shared" si="8"/>
        <v>0.91751767015458607</v>
      </c>
      <c r="L17" s="12">
        <f t="shared" si="9"/>
        <v>3.4232626950774128</v>
      </c>
      <c r="M17" s="12">
        <f t="shared" si="10"/>
        <v>267.52771430525013</v>
      </c>
      <c r="N17" s="12">
        <f t="shared" si="11"/>
        <v>141.7636897289774</v>
      </c>
      <c r="O17" s="17">
        <f t="shared" si="12"/>
        <v>0.60213032776156361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6.000715243610244E-2</v>
      </c>
      <c r="D18" s="12">
        <f t="shared" si="1"/>
        <v>0</v>
      </c>
      <c r="E18" s="12">
        <f t="shared" si="2"/>
        <v>5.9857663023443655E-2</v>
      </c>
      <c r="F18" s="12">
        <f t="shared" si="3"/>
        <v>2.8282265256170998E-2</v>
      </c>
      <c r="G18" s="12">
        <f t="shared" si="4"/>
        <v>0</v>
      </c>
      <c r="H18" s="12">
        <f t="shared" si="5"/>
        <v>2.5716574526180803E-2</v>
      </c>
      <c r="I18" s="12">
        <f t="shared" si="6"/>
        <v>0.15992871310000034</v>
      </c>
      <c r="J18" s="12">
        <f t="shared" si="7"/>
        <v>0.72731450773227768</v>
      </c>
      <c r="K18" s="12">
        <f t="shared" si="8"/>
        <v>0.17789821488029425</v>
      </c>
      <c r="L18" s="12">
        <f t="shared" si="9"/>
        <v>5.8003862245472888</v>
      </c>
      <c r="M18" s="12">
        <f t="shared" si="10"/>
        <v>0</v>
      </c>
      <c r="N18" s="12">
        <f t="shared" si="11"/>
        <v>2.7620886783558518</v>
      </c>
      <c r="O18" s="17">
        <f t="shared" si="12"/>
        <v>8.163242942751886E-2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1.7737022825885913E-2</v>
      </c>
      <c r="D20" s="12">
        <f t="shared" si="1"/>
        <v>6.9165689698949456E-2</v>
      </c>
      <c r="E20" s="12">
        <f t="shared" si="2"/>
        <v>1.7865141573277985E-2</v>
      </c>
      <c r="F20" s="12">
        <f t="shared" si="3"/>
        <v>1.6032840896397888E-3</v>
      </c>
      <c r="G20" s="12">
        <f t="shared" si="4"/>
        <v>1.7281072181008703E-2</v>
      </c>
      <c r="H20" s="12">
        <f t="shared" si="5"/>
        <v>3.0255306886458298E-3</v>
      </c>
      <c r="I20" s="12">
        <f t="shared" si="6"/>
        <v>2.9940334326432654E-2</v>
      </c>
      <c r="J20" s="12">
        <f t="shared" si="7"/>
        <v>0.2231309840503013</v>
      </c>
      <c r="K20" s="12">
        <f t="shared" si="8"/>
        <v>3.60588162429549E-2</v>
      </c>
      <c r="L20" s="12">
        <f t="shared" si="9"/>
        <v>0</v>
      </c>
      <c r="M20" s="12">
        <f t="shared" si="10"/>
        <v>2.5553768238658887</v>
      </c>
      <c r="N20" s="12">
        <f t="shared" si="11"/>
        <v>1.3385307172630845</v>
      </c>
      <c r="O20" s="17">
        <f t="shared" si="12"/>
        <v>2.1376266851564303E-2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0.18273452717148364</v>
      </c>
      <c r="D21" s="12">
        <f t="shared" si="1"/>
        <v>0</v>
      </c>
      <c r="E21" s="12">
        <f t="shared" si="2"/>
        <v>0.18227930015219732</v>
      </c>
      <c r="F21" s="12">
        <f t="shared" si="3"/>
        <v>0.27241790291896184</v>
      </c>
      <c r="G21" s="12">
        <f t="shared" si="4"/>
        <v>0</v>
      </c>
      <c r="H21" s="12">
        <f t="shared" si="5"/>
        <v>0.24770488640943575</v>
      </c>
      <c r="I21" s="12">
        <f t="shared" si="6"/>
        <v>0.38761388830293247</v>
      </c>
      <c r="J21" s="12">
        <f t="shared" si="7"/>
        <v>0</v>
      </c>
      <c r="K21" s="12">
        <f t="shared" si="8"/>
        <v>0.37533788752564767</v>
      </c>
      <c r="L21" s="12">
        <f t="shared" si="9"/>
        <v>2.9218269645533933E-2</v>
      </c>
      <c r="M21" s="12">
        <f t="shared" si="10"/>
        <v>0</v>
      </c>
      <c r="N21" s="12">
        <f t="shared" si="11"/>
        <v>1.391346173596854E-2</v>
      </c>
      <c r="O21" s="17">
        <f t="shared" si="12"/>
        <v>0.21818362439832112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1.7066509907019609E-2</v>
      </c>
      <c r="D22" s="12">
        <f t="shared" si="1"/>
        <v>0</v>
      </c>
      <c r="E22" s="12">
        <f t="shared" si="2"/>
        <v>1.7023993932863822E-2</v>
      </c>
      <c r="F22" s="12">
        <f t="shared" si="3"/>
        <v>4.3918772068629185E-4</v>
      </c>
      <c r="G22" s="12">
        <f t="shared" si="4"/>
        <v>0</v>
      </c>
      <c r="H22" s="12">
        <f t="shared" si="5"/>
        <v>3.9934579665778857E-4</v>
      </c>
      <c r="I22" s="12">
        <f t="shared" si="6"/>
        <v>2.2191671192917827E-2</v>
      </c>
      <c r="J22" s="12">
        <f t="shared" si="7"/>
        <v>0</v>
      </c>
      <c r="K22" s="12">
        <f t="shared" si="8"/>
        <v>2.1488845569186309E-2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1.7581112242100762E-2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0.66441475879716161</v>
      </c>
      <c r="D25" s="12">
        <f t="shared" ref="D25:O25" si="13">SUM(D15:D24)</f>
        <v>8.2130372875627131</v>
      </c>
      <c r="E25" s="12">
        <f t="shared" si="13"/>
        <v>0.68321983623204974</v>
      </c>
      <c r="F25" s="12">
        <f t="shared" si="13"/>
        <v>2.0337473997840458</v>
      </c>
      <c r="G25" s="12">
        <f t="shared" si="13"/>
        <v>29.401119657557022</v>
      </c>
      <c r="H25" s="12">
        <f t="shared" si="13"/>
        <v>4.5164415075566993</v>
      </c>
      <c r="I25" s="12">
        <f t="shared" si="13"/>
        <v>1.1826102976300203</v>
      </c>
      <c r="J25" s="12">
        <f t="shared" si="13"/>
        <v>12.097784391836598</v>
      </c>
      <c r="K25" s="12">
        <f t="shared" si="13"/>
        <v>1.5283014343726693</v>
      </c>
      <c r="L25" s="12">
        <f t="shared" si="13"/>
        <v>9.2528671892702352</v>
      </c>
      <c r="M25" s="12">
        <f t="shared" si="13"/>
        <v>270.08309112911604</v>
      </c>
      <c r="N25" s="12">
        <f t="shared" si="13"/>
        <v>145.8782225863323</v>
      </c>
      <c r="O25" s="12">
        <f t="shared" si="13"/>
        <v>0.94090376068106885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0.5846854392765507</v>
      </c>
      <c r="D29" s="12">
        <f>(SUMIFS(MESKENOG2,KAYNAK,A29,SEBEP,B29,SÜRE,"Uzun",BİLDİRİM,"Bildirimli",İL,$B$10,İLÇE,$B$11)/VLOOKUP($B$11,ABONE2,4,FALSE))</f>
        <v>4.1552717519881854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0.59358045977103491</v>
      </c>
      <c r="F29" s="12">
        <f>(SUMIFS(TARIMSALAG2,KAYNAK,A29,SEBEP,B29,SÜRE,"Uzun",BİLDİRİM,"Bildirimli",İL,$B$10,İLÇE,$B$11)/VLOOKUP($B$11,ABONE2,6,FALSE))</f>
        <v>0.46622886748771153</v>
      </c>
      <c r="G29" s="12">
        <f>(SUMIFS(TARIMSALOG2,KAYNAK,A29,SEBEP,B29,SÜRE,"Uzun",BİLDİRİM,"Bildirimli",İL,$B$10,İLÇE,$B$11)/VLOOKUP($B$11,ABONE2,7,FALSE))</f>
        <v>34.180966914054032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3.5247388590538549</v>
      </c>
      <c r="I29" s="12">
        <f>(SUMIFS(TICARETHANEAG2,KAYNAK,A29,SEBEP,B29,SÜRE,"Uzun",BİLDİRİM,"Bildirimli",İL,$B$10,İLÇE,$B$11)/VLOOKUP($B$11,ABONE2,9,FALSE))</f>
        <v>2.0488191990700866</v>
      </c>
      <c r="J29" s="12">
        <f>(SUMIFS(TICARETHANEOG2,KAYNAK,A29,SEBEP,B29,SÜRE,"Uzun",BİLDİRİM,"Bildirimli",İL,$B$10,İLÇE,$B$11)/VLOOKUP($B$11,ABONE2,10,FALSE))</f>
        <v>42.575217203552668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3.3323183419459159</v>
      </c>
      <c r="L29" s="12">
        <f>(SUMIFS(SANAYIAG2,KAYNAK,A29,SEBEP,B29,SÜRE,"Uzun",BİLDİRİM,"Bildirimli",İL,$B$10,İLÇE,$B$11)/VLOOKUP($B$11,ABONE2,12,FALSE))</f>
        <v>0.29456528803672899</v>
      </c>
      <c r="M29" s="12">
        <f>(SUMIFS(SANAYIOG2,KAYNAK,A29,SEBEP,B29,SÜRE,"Uzun",BİLDİRİM,"Bildirimli",İL,$B$10,İLÇE,$B$11)/VLOOKUP($B$11,ABONE2,13,FALSE))</f>
        <v>85.64273351130629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45.000748643082694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1.1479891568371328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2.2016461728731245E-3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2.1961614468045823E-3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1.8821070387534749E-3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1.8224994029903989E-3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2.0951561572166628E-3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0.58688708544942381</v>
      </c>
      <c r="D33" s="12">
        <f t="shared" ref="D33:O33" si="14">SUM(D28:D32)</f>
        <v>4.1552717519881854</v>
      </c>
      <c r="E33" s="12">
        <f t="shared" si="14"/>
        <v>0.59577662121783947</v>
      </c>
      <c r="F33" s="12">
        <f t="shared" si="14"/>
        <v>0.46622886748771153</v>
      </c>
      <c r="G33" s="12">
        <f t="shared" si="14"/>
        <v>34.180966914054032</v>
      </c>
      <c r="H33" s="12">
        <f t="shared" si="14"/>
        <v>3.5247388590538549</v>
      </c>
      <c r="I33" s="12">
        <f t="shared" si="14"/>
        <v>2.0507013061088402</v>
      </c>
      <c r="J33" s="12">
        <f t="shared" si="14"/>
        <v>42.575217203552668</v>
      </c>
      <c r="K33" s="12">
        <f t="shared" si="14"/>
        <v>3.3341408413489062</v>
      </c>
      <c r="L33" s="12">
        <f t="shared" si="14"/>
        <v>0.29456528803672899</v>
      </c>
      <c r="M33" s="12">
        <f t="shared" si="14"/>
        <v>85.64273351130629</v>
      </c>
      <c r="N33" s="12">
        <f t="shared" si="14"/>
        <v>45.000748643082694</v>
      </c>
      <c r="O33" s="12">
        <f t="shared" si="14"/>
        <v>1.1500843129943494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51253</v>
      </c>
      <c r="D37" s="16">
        <f>VLOOKUP($B$11,ABONE2,4,FALSE)</f>
        <v>128</v>
      </c>
      <c r="E37" s="16">
        <f>VLOOKUP($B$11,ABONE2,5,FALSE)</f>
        <v>51381</v>
      </c>
      <c r="F37" s="16">
        <f>VLOOKUP($B$11,ABONE2,6,FALSE)</f>
        <v>862</v>
      </c>
      <c r="G37" s="16">
        <f>VLOOKUP($B$11,ABONE2,7,FALSE)</f>
        <v>86</v>
      </c>
      <c r="H37" s="16">
        <f>VLOOKUP($B$11,ABONE2,8,FALSE)</f>
        <v>948</v>
      </c>
      <c r="I37" s="16">
        <f>VLOOKUP($B$11,ABONE2,9,FALSE)</f>
        <v>11221</v>
      </c>
      <c r="J37" s="16">
        <f>VLOOKUP($B$11,ABONE2,10,FALSE)</f>
        <v>367</v>
      </c>
      <c r="K37" s="16">
        <f>VLOOKUP($B$11,ABONE2,11,FALSE)</f>
        <v>11588</v>
      </c>
      <c r="L37" s="21">
        <f>VLOOKUP($B$11,ABONE2,12,FALSE)</f>
        <v>10</v>
      </c>
      <c r="M37" s="21">
        <f>VLOOKUP($B$11,ABONE2,13,FALSE)</f>
        <v>11</v>
      </c>
      <c r="N37" s="21">
        <f>VLOOKUP($B$11,ABONE2,14,FALSE)</f>
        <v>21</v>
      </c>
      <c r="O37" s="21">
        <f>VLOOKUP($B$11,ABONE2,15,FALSE)</f>
        <v>63938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16479.347343166268</v>
      </c>
      <c r="D38" s="16">
        <f>VLOOKUP($B$11,TUKETIM,4,FALSE)</f>
        <v>359.91502301369866</v>
      </c>
      <c r="E38" s="16">
        <f>VLOOKUP($B$11,TUKETIM,5,FALSE)</f>
        <v>16839.262366179966</v>
      </c>
      <c r="F38" s="16">
        <f>VLOOKUP($B$11,TUKETIM,6,FALSE)</f>
        <v>304.69807070656094</v>
      </c>
      <c r="G38" s="16">
        <f>VLOOKUP($B$11,TUKETIM,7,FALSE)</f>
        <v>928.30278193861625</v>
      </c>
      <c r="H38" s="16">
        <f>VLOOKUP($B$11,TUKETIM,8,FALSE)</f>
        <v>1233.0008526451772</v>
      </c>
      <c r="I38" s="16">
        <f>VLOOKUP($B$11,TUKETIM,9,FALSE)</f>
        <v>9892.5701253674997</v>
      </c>
      <c r="J38" s="16">
        <f>VLOOKUP($B$11,TUKETIM,10,FALSE)</f>
        <v>7774.2766668779377</v>
      </c>
      <c r="K38" s="16">
        <f>VLOOKUP($B$11,TUKETIM,11,FALSE)</f>
        <v>17666.846792245437</v>
      </c>
      <c r="L38" s="21">
        <f>VLOOKUP($B$11,TUKETIM,12,FALSE)</f>
        <v>62.305199999999999</v>
      </c>
      <c r="M38" s="21">
        <f>VLOOKUP($B$11,TUKETIM,13,FALSE)</f>
        <v>962.4896</v>
      </c>
      <c r="N38" s="21">
        <f>VLOOKUP($B$11,TUKETIM,14,FALSE)</f>
        <v>1024.7947999999999</v>
      </c>
      <c r="O38" s="21">
        <f>VLOOKUP($B$11,TUKETIM,15,FALSE)</f>
        <v>36763.904811070584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343035.27700001001</v>
      </c>
      <c r="D39" s="16">
        <f>VLOOKUP($B$11,ANLASMA,4,FALSE)</f>
        <v>13611.61</v>
      </c>
      <c r="E39" s="16">
        <f>VLOOKUP($B$11,ANLASMA,5,FALSE)</f>
        <v>356646.88700001</v>
      </c>
      <c r="F39" s="16">
        <f>VLOOKUP($B$11,ANLASMA,6,FALSE)</f>
        <v>3954.9940000000001</v>
      </c>
      <c r="G39" s="16">
        <f>VLOOKUP($B$11,ANLASMA,7,FALSE)</f>
        <v>4122.8100000000004</v>
      </c>
      <c r="H39" s="16">
        <f>VLOOKUP($B$11,ANLASMA,8,FALSE)</f>
        <v>8077.8040000000001</v>
      </c>
      <c r="I39" s="16">
        <f>VLOOKUP($B$11,ANLASMA,9,FALSE)</f>
        <v>87812.787999999302</v>
      </c>
      <c r="J39" s="16">
        <f>VLOOKUP($B$11,ANLASMA,10,FALSE)</f>
        <v>82300.48000000001</v>
      </c>
      <c r="K39" s="16">
        <f>VLOOKUP($B$11,ANLASMA,11,FALSE)</f>
        <v>170113.26799999931</v>
      </c>
      <c r="L39" s="21">
        <f>VLOOKUP($B$11,ANLASMA,12,FALSE)</f>
        <v>322.62599999999998</v>
      </c>
      <c r="M39" s="21">
        <f>VLOOKUP($B$11,ANLASMA,13,FALSE)</f>
        <v>5514</v>
      </c>
      <c r="N39" s="21">
        <f>VLOOKUP($B$11,ANLASMA,14,FALSE)</f>
        <v>5836.6260000000002</v>
      </c>
      <c r="O39" s="21">
        <f>VLOOKUP($B$11,ANLASMA,15,FALSE)</f>
        <v>540674.58500000928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AC70"/>
  <sheetViews>
    <sheetView tabSelected="1" zoomScale="55" zoomScaleNormal="55" workbookViewId="0">
      <selection activeCell="L12" sqref="L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21</v>
      </c>
      <c r="C10" s="31"/>
      <c r="D10" s="6"/>
      <c r="F10" s="9"/>
      <c r="G10" s="9"/>
      <c r="H10" s="9"/>
      <c r="I10" s="9"/>
    </row>
    <row r="11" spans="1:29" x14ac:dyDescent="0.3">
      <c r="A11" s="4"/>
      <c r="B11" s="10"/>
      <c r="C11" s="10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(SUMIFS(MESKENAG2,KAYNAK,A15,SEBEP,B15,SÜRE,"Uzun",BİLDİRİM,"Bildirimsiz")/VLOOKUP($B$10,ABONE2,3,FALSE))</f>
        <v>1.8655135623449424E-2</v>
      </c>
      <c r="D15" s="12">
        <f t="shared" ref="D15:D24" si="1">(SUMIFS(MESKENOG2,KAYNAK,A15,SEBEP,B15,SÜRE,"Uzun",BİLDİRİM,"Bildirimsiz")/VLOOKUP($B$10,ABONE2,4,FALSE))</f>
        <v>0.11767821264773518</v>
      </c>
      <c r="E15" s="12">
        <f t="shared" ref="E15:E24" si="2">(SUMIFS(MESKENAG2,KAYNAK,A15,SEBEP,B15,SÜRE,"Uzun",BİLDİRİM,"Bildirimsiz")+SUMIFS(MESKENOG2,KAYNAK,A15,SEBEP,B15,SÜRE,"Uzun",BİLDİRİM,"Bildirimsiz"))/VLOOKUP($B$10,ABONE2,5,FALSE)</f>
        <v>1.8761864435108116E-2</v>
      </c>
      <c r="F15" s="12">
        <f t="shared" ref="F15:F24" si="3">(SUMIFS(TARIMSALAG2,KAYNAK,A15,SEBEP,B15,SÜRE,"Uzun",BİLDİRİM,"Bildirimsiz")/VLOOKUP($B$10,ABONE2,6,FALSE))</f>
        <v>1.7060230486978557E-2</v>
      </c>
      <c r="G15" s="12">
        <f t="shared" ref="G15:G24" si="4">(SUMIFS(TARIMSALOG2,KAYNAK,A15,SEBEP,B15,SÜRE,"Uzun",BİLDİRİM,"Bildirimsiz")/VLOOKUP($B$10,ABONE2,7,FALSE))</f>
        <v>7.5101175434332867E-2</v>
      </c>
      <c r="H15" s="12">
        <f t="shared" ref="H15:H24" si="5">(SUMIFS(TARIMSALAG2,KAYNAK,A15,SEBEP,B15,SÜRE,"Uzun",BİLDİRİM,"Bildirimsiz")+SUMIFS(TARIMSALOG2,KAYNAK,A15,SEBEP,B15,SÜRE,"Uzun",BİLDİRİM,"Bildirimsiz"))/VLOOKUP($B$10,ABONE2,8,FALSE)</f>
        <v>2.9506811300498662E-2</v>
      </c>
      <c r="I15" s="12">
        <f t="shared" ref="I15:I24" si="6">(SUMIFS(TICARETHANEAG2,KAYNAK,A15,SEBEP,B15,SÜRE,"Uzun",BİLDİRİM,"Bildirimsiz")/VLOOKUP($B$10,ABONE2,9,FALSE))</f>
        <v>5.9844801648777701E-2</v>
      </c>
      <c r="J15" s="12">
        <f t="shared" ref="J15:J24" si="7">(SUMIFS(TICARETHANEOG2,KAYNAK,A15,SEBEP,B15,SÜRE,"Uzun",BİLDİRİM,"Bildirimsiz")/VLOOKUP($B$10,ABONE2,10,FALSE))</f>
        <v>1.1927004787763524</v>
      </c>
      <c r="K15" s="12">
        <f t="shared" ref="K15:K24" si="8">(SUMIFS(TICARETHANEAG2,KAYNAK,A15,SEBEP,B15,SÜRE,"Uzun",BİLDİRİM,"Bildirimsiz")+SUMIFS(TICARETHANEOG2,KAYNAK,A15,SEBEP,B15,SÜRE,"Uzun",BİLDİRİM,"Bildirimsiz"))/VLOOKUP($B$10,ABONE2,11,FALSE)</f>
        <v>8.9995123288404852E-2</v>
      </c>
      <c r="L15" s="12">
        <f t="shared" ref="L15:L24" si="9">(SUMIFS(SANAYIAG2,KAYNAK,A15,SEBEP,B15,SÜRE,"Uzun",BİLDİRİM,"Bildirimsiz")/VLOOKUP($B$10,ABONE2,12,FALSE))</f>
        <v>0.9029284104060733</v>
      </c>
      <c r="M15" s="12">
        <f t="shared" ref="M15:M24" si="10">(SUMIFS(SANAYIOG2,KAYNAK,A15,SEBEP,B15,SÜRE,"Uzun",BİLDİRİM,"Bildirimsiz")/VLOOKUP($B$10,ABONE2,13,FALSE))</f>
        <v>6.8114785453232702</v>
      </c>
      <c r="N15" s="12">
        <f t="shared" ref="N15:N24" si="11">(SUMIFS(SANAYIAG2,KAYNAK,A15,SEBEP,B15,SÜRE,"Uzun",BİLDİRİM,"Bildirimsiz")+SUMIFS(SANAYIOG2,KAYNAK,A15,SEBEP,B15,SÜRE,"Uzun",BİLDİRİM,"Bildirimsiz"))/VLOOKUP($B$10,ABONE2,14,FALSE)</f>
        <v>3.8496381127751489</v>
      </c>
      <c r="O15" s="17">
        <f t="shared" ref="O15:O24" si="12">(SUMIFS(MESKENAG2,KAYNAK,A15,SEBEP,B15,SÜRE,"Uzun",BİLDİRİM,"Bildirimsiz")+SUMIFS(MESKENOG2,KAYNAK,A15,SEBEP,B15,SÜRE,"Uzun",BİLDİRİM,"Bildirimsiz")+SUMIFS(TARIMSALAG2,KAYNAK,A15,SEBEP,B15,SÜRE,"Uzun",BİLDİRİM,"Bildirimsiz")+SUMIFS(TARIMSALOG2,KAYNAK,A15,SEBEP,B15,SÜRE,"Uzun",BİLDİRİM,"Bildirimsiz")+SUMIFS(TICARETHANEAG2,KAYNAK,A15,SEBEP,B15,SÜRE,"Uzun",BİLDİRİM,"Bildirimsiz")+SUMIFS(TICARETHANEOG2,KAYNAK,A15,SEBEP,B15,SÜRE,"Uzun",BİLDİRİM,"Bildirimsiz")+SUMIFS(SANAYIAG2,KAYNAK,A15,SEBEP,B15,SÜRE,"Uzun",BİLDİRİM,"Bildirimsiz")+SUMIFS(SANAYIOG2,KAYNAK,A15,SEBEP,B15,SÜRE,"Uzun",BİLDİRİM,"Bildirimsiz"))/VLOOKUP($B$10,ABONE2,15,FALSE)</f>
        <v>3.5456496741253861E-2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0.14443916968753995</v>
      </c>
      <c r="D17" s="12">
        <f t="shared" si="1"/>
        <v>3.7912935532722627</v>
      </c>
      <c r="E17" s="12">
        <f t="shared" si="2"/>
        <v>0.14836981339553987</v>
      </c>
      <c r="F17" s="12">
        <f t="shared" si="3"/>
        <v>0.49036987379762359</v>
      </c>
      <c r="G17" s="12">
        <f t="shared" si="4"/>
        <v>2.7708089370550986</v>
      </c>
      <c r="H17" s="12">
        <f t="shared" si="5"/>
        <v>0.97939825052180485</v>
      </c>
      <c r="I17" s="12">
        <f t="shared" si="6"/>
        <v>0.36592169054000534</v>
      </c>
      <c r="J17" s="12">
        <f t="shared" si="7"/>
        <v>13.453321690730448</v>
      </c>
      <c r="K17" s="12">
        <f t="shared" si="8"/>
        <v>0.71423553792496408</v>
      </c>
      <c r="L17" s="12">
        <f t="shared" si="9"/>
        <v>18.684016288685505</v>
      </c>
      <c r="M17" s="12">
        <f t="shared" si="10"/>
        <v>165.33611980902901</v>
      </c>
      <c r="N17" s="12">
        <f t="shared" si="11"/>
        <v>91.82229326842149</v>
      </c>
      <c r="O17" s="17">
        <f t="shared" si="12"/>
        <v>0.37917837167596624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1.1886813956157672E-2</v>
      </c>
      <c r="D18" s="12">
        <f t="shared" si="1"/>
        <v>3.8939038792113558E-2</v>
      </c>
      <c r="E18" s="12">
        <f t="shared" si="2"/>
        <v>1.1915971319231305E-2</v>
      </c>
      <c r="F18" s="12">
        <f t="shared" si="3"/>
        <v>2.3860921717506759E-2</v>
      </c>
      <c r="G18" s="12">
        <f t="shared" si="4"/>
        <v>7.8661618244700235E-2</v>
      </c>
      <c r="H18" s="12">
        <f t="shared" si="5"/>
        <v>3.561264799593971E-2</v>
      </c>
      <c r="I18" s="12">
        <f t="shared" si="6"/>
        <v>3.9420067782540653E-2</v>
      </c>
      <c r="J18" s="12">
        <f t="shared" si="7"/>
        <v>1.1088579745668992</v>
      </c>
      <c r="K18" s="12">
        <f t="shared" si="8"/>
        <v>6.7882560855722224E-2</v>
      </c>
      <c r="L18" s="12">
        <f t="shared" si="9"/>
        <v>1.9155611963935282</v>
      </c>
      <c r="M18" s="12">
        <f t="shared" si="10"/>
        <v>17.067209507661598</v>
      </c>
      <c r="N18" s="12">
        <f t="shared" si="11"/>
        <v>9.4719850340873979</v>
      </c>
      <c r="O18" s="17">
        <f t="shared" si="12"/>
        <v>3.3581543967180397E-2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3.0245910766852398E-4</v>
      </c>
      <c r="D20" s="12">
        <f t="shared" si="1"/>
        <v>2.729943965915982E-3</v>
      </c>
      <c r="E20" s="12">
        <f t="shared" si="2"/>
        <v>3.0507549348510172E-4</v>
      </c>
      <c r="F20" s="12">
        <f t="shared" si="3"/>
        <v>1.6677296519440298E-5</v>
      </c>
      <c r="G20" s="12">
        <f t="shared" si="4"/>
        <v>6.5695880451186825E-5</v>
      </c>
      <c r="H20" s="12">
        <f t="shared" si="5"/>
        <v>2.7189078621268607E-5</v>
      </c>
      <c r="I20" s="12">
        <f t="shared" si="6"/>
        <v>5.7065776292309787E-4</v>
      </c>
      <c r="J20" s="12">
        <f t="shared" si="7"/>
        <v>5.0872256412039874E-3</v>
      </c>
      <c r="K20" s="12">
        <f t="shared" si="8"/>
        <v>6.9086369646501186E-4</v>
      </c>
      <c r="L20" s="12">
        <f t="shared" si="9"/>
        <v>0</v>
      </c>
      <c r="M20" s="12">
        <f t="shared" si="10"/>
        <v>1.2027875508140683E-2</v>
      </c>
      <c r="N20" s="12">
        <f t="shared" si="11"/>
        <v>5.9985371452250906E-3</v>
      </c>
      <c r="O20" s="17">
        <f t="shared" si="12"/>
        <v>3.6702691589803754E-4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4.1154444168069307E-2</v>
      </c>
      <c r="D21" s="12">
        <f t="shared" si="1"/>
        <v>0.14647537823323623</v>
      </c>
      <c r="E21" s="12">
        <f t="shared" si="2"/>
        <v>4.1267960920662268E-2</v>
      </c>
      <c r="F21" s="12">
        <f t="shared" si="3"/>
        <v>4.4526347412913087E-2</v>
      </c>
      <c r="G21" s="12">
        <f t="shared" si="4"/>
        <v>9.9020520468289593E-4</v>
      </c>
      <c r="H21" s="12">
        <f t="shared" si="5"/>
        <v>3.519024661725674E-2</v>
      </c>
      <c r="I21" s="12">
        <f t="shared" si="6"/>
        <v>0.11689071757616401</v>
      </c>
      <c r="J21" s="12">
        <f t="shared" si="7"/>
        <v>4.3324850261620577E-4</v>
      </c>
      <c r="K21" s="12">
        <f t="shared" si="8"/>
        <v>0.11379126702761107</v>
      </c>
      <c r="L21" s="12">
        <f t="shared" si="9"/>
        <v>5.7815503429479973</v>
      </c>
      <c r="M21" s="12">
        <f t="shared" si="10"/>
        <v>2.019223358404958E-2</v>
      </c>
      <c r="N21" s="12">
        <f t="shared" si="11"/>
        <v>2.9082481872536849</v>
      </c>
      <c r="O21" s="17">
        <f t="shared" si="12"/>
        <v>5.6482620406038041E-2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3.7968754808985717E-3</v>
      </c>
      <c r="D22" s="12">
        <f t="shared" si="1"/>
        <v>0</v>
      </c>
      <c r="E22" s="12">
        <f t="shared" si="2"/>
        <v>3.7927831418169155E-3</v>
      </c>
      <c r="F22" s="12">
        <f t="shared" si="3"/>
        <v>2.9545923843517403E-3</v>
      </c>
      <c r="G22" s="12">
        <f t="shared" si="4"/>
        <v>0</v>
      </c>
      <c r="H22" s="12">
        <f t="shared" si="5"/>
        <v>2.3209953104894672E-3</v>
      </c>
      <c r="I22" s="12">
        <f t="shared" si="6"/>
        <v>1.1451190224048174E-2</v>
      </c>
      <c r="J22" s="12">
        <f t="shared" si="7"/>
        <v>0</v>
      </c>
      <c r="K22" s="12">
        <f t="shared" si="8"/>
        <v>1.1146423186743804E-2</v>
      </c>
      <c r="L22" s="12">
        <f t="shared" si="9"/>
        <v>0.27370794672210502</v>
      </c>
      <c r="M22" s="12">
        <f t="shared" si="10"/>
        <v>0</v>
      </c>
      <c r="N22" s="12">
        <f t="shared" si="11"/>
        <v>0.13720443167951871</v>
      </c>
      <c r="O22" s="17">
        <f t="shared" si="12"/>
        <v>5.1133359702917672E-3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5.2596630534975113E-5</v>
      </c>
      <c r="D24" s="12">
        <f t="shared" si="1"/>
        <v>0</v>
      </c>
      <c r="E24" s="12">
        <f t="shared" si="2"/>
        <v>5.2539940962776982E-5</v>
      </c>
      <c r="F24" s="12">
        <f t="shared" si="3"/>
        <v>1.258098609280506E-5</v>
      </c>
      <c r="G24" s="12">
        <f t="shared" si="4"/>
        <v>0</v>
      </c>
      <c r="H24" s="12">
        <f t="shared" si="5"/>
        <v>9.8830586166086458E-6</v>
      </c>
      <c r="I24" s="12">
        <f t="shared" si="6"/>
        <v>1.5885326522532576E-4</v>
      </c>
      <c r="J24" s="12">
        <f t="shared" si="7"/>
        <v>0</v>
      </c>
      <c r="K24" s="12">
        <f t="shared" si="8"/>
        <v>1.5462547422180395E-4</v>
      </c>
      <c r="L24" s="12">
        <f t="shared" si="9"/>
        <v>1.1967009426523004E-5</v>
      </c>
      <c r="M24" s="12">
        <f t="shared" si="10"/>
        <v>0</v>
      </c>
      <c r="N24" s="12">
        <f t="shared" si="11"/>
        <v>5.9988273885835548E-6</v>
      </c>
      <c r="O24" s="17">
        <f t="shared" si="12"/>
        <v>6.7853517064921318E-5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0.22028749465431841</v>
      </c>
      <c r="D25" s="12">
        <f t="shared" ref="D25:O25" si="13">SUM(D15:D24)</f>
        <v>4.0971161269112635</v>
      </c>
      <c r="E25" s="12">
        <f t="shared" si="13"/>
        <v>0.22446600864680633</v>
      </c>
      <c r="F25" s="12">
        <f t="shared" si="13"/>
        <v>0.57880122408198587</v>
      </c>
      <c r="G25" s="12">
        <f t="shared" si="13"/>
        <v>2.9256276318192658</v>
      </c>
      <c r="H25" s="12">
        <f t="shared" si="13"/>
        <v>1.0820660238832271</v>
      </c>
      <c r="I25" s="12">
        <f t="shared" si="13"/>
        <v>0.59425797879968434</v>
      </c>
      <c r="J25" s="12">
        <f t="shared" si="13"/>
        <v>15.760400618217519</v>
      </c>
      <c r="K25" s="12">
        <f t="shared" si="13"/>
        <v>0.99789640145413283</v>
      </c>
      <c r="L25" s="12">
        <f t="shared" si="13"/>
        <v>27.557776152164639</v>
      </c>
      <c r="M25" s="12">
        <f t="shared" si="13"/>
        <v>189.24702797110609</v>
      </c>
      <c r="N25" s="12">
        <f t="shared" si="13"/>
        <v>108.19537357018987</v>
      </c>
      <c r="O25" s="12">
        <f t="shared" si="13"/>
        <v>0.51024724919369324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(SUMIFS(MESKENAG2,KAYNAK,A28,SEBEP,B28,SÜRE,"Uzun",BİLDİRİM,"Bildirimli")/VLOOKUP($B$10,ABONE2,3,FALSE))</f>
        <v>1.7692802405605119E-2</v>
      </c>
      <c r="D28" s="12">
        <f>(SUMIFS(MESKENOG2,KAYNAK,A28,SEBEP,B28,SÜRE,"Uzun",BİLDİRİM,"Bildirimli")/VLOOKUP($B$10,ABONE2,4,FALSE))</f>
        <v>8.1551868040169537E-3</v>
      </c>
      <c r="E28" s="12">
        <f>(SUMIFS(MESKENAG2,KAYNAK,A28,SEBEP,B28,SÜRE,"Uzun",BİLDİRİM,"Bildirimli")+SUMIFS(MESKENOG2,KAYNAK,A28,SEBEP,B28,SÜRE,"Uzun",BİLDİRİM,"Bildirimli"))/VLOOKUP($B$10,ABONE2,5,FALSE)</f>
        <v>1.7682522595990992E-2</v>
      </c>
      <c r="F28" s="12">
        <f>(SUMIFS(TARIMSALAG2,KAYNAK,A28,SEBEP,B28,SÜRE,"Uzun",BİLDİRİM,"Bildirimli")/VLOOKUP($B$10,ABONE2,6,FALSE))</f>
        <v>1.5673435026548391E-2</v>
      </c>
      <c r="G28" s="12">
        <f>(SUMIFS(TARIMSALOG2,KAYNAK,A28,SEBEP,B28,SÜRE,"Uzun",BİLDİRİM,"Bildirimli")/VLOOKUP($B$10,ABONE2,7,FALSE))</f>
        <v>2.9491319369634339E-2</v>
      </c>
      <c r="H28" s="12">
        <f>(SUMIFS(TARIMSALAG2,KAYNAK,A28,SEBEP,B28,SÜRE,"Uzun",BİLDİRİM,"Bildirimli")+SUMIFS(TARIMSALOG2,KAYNAK,A28,SEBEP,B28,SÜRE,"Uzun",BİLDİRİM,"Bildirimli"))/VLOOKUP($B$10,ABONE2,8,FALSE)</f>
        <v>1.863660894289472E-2</v>
      </c>
      <c r="I28" s="12">
        <f>(SUMIFS(TICARETHANEAG2,KAYNAK,A28,SEBEP,B28,SÜRE,"Uzun",BİLDİRİM,"Bildirimli")/VLOOKUP($B$10,ABONE2,9,FALSE))</f>
        <v>2.2207492414981957E-2</v>
      </c>
      <c r="J28" s="12">
        <f>(SUMIFS(TICARETHANEOG2,KAYNAK,A28,SEBEP,B28,SÜRE,"Uzun",BİLDİRİM,"Bildirimli")/VLOOKUP($B$10,ABONE2,10,FALSE))</f>
        <v>0.60677317706796974</v>
      </c>
      <c r="K28" s="12">
        <f>(SUMIFS(TICARETHANEAG2,KAYNAK,A28,SEBEP,B28,SÜRE,"Uzun",BİLDİRİM,"Bildirimli")+SUMIFS(TICARETHANEOG2,KAYNAK,A28,SEBEP,B28,SÜRE,"Uzun",BİLDİRİM,"Bildirimli"))/VLOOKUP($B$10,ABONE2,11,FALSE)</f>
        <v>3.7765381886362206E-2</v>
      </c>
      <c r="L28" s="12">
        <f>(SUMIFS(SANAYIAG2,KAYNAK,A28,SEBEP,B28,SÜRE,"Uzun",BİLDİRİM,"Bildirimli")/VLOOKUP($B$10,ABONE2,12,FALSE))</f>
        <v>0.13592181002066145</v>
      </c>
      <c r="M28" s="12">
        <f>(SUMIFS(SANAYIOG2,KAYNAK,A28,SEBEP,B28,SÜRE,"Uzun",BİLDİRİM,"Bildirimli")/VLOOKUP($B$10,ABONE2,13,FALSE))</f>
        <v>0.16974216399509598</v>
      </c>
      <c r="N28" s="12">
        <f>(SUMIFS(SANAYIAG2,KAYNAK,A28,SEBEP,B28,SÜRE,"Uzun",BİLDİRİM,"Bildirimli")+SUMIFS(SANAYIOG2,KAYNAK,A28,SEBEP,B28,SÜRE,"Uzun",BİLDİRİM,"Bildirimli"))/VLOOKUP($B$10,ABONE2,14,FALSE)</f>
        <v>0.15278868309754012</v>
      </c>
      <c r="O28" s="17">
        <f>(SUMIFS(MESKENAG2,KAYNAK,A28,SEBEP,B28,SÜRE,"Uzun",BİLDİRİM,"Bildirimli")+SUMIFS(MESKENOG2,KAYNAK,A28,SEBEP,B28,SÜRE,"Uzun",BİLDİRİM,"Bildirimli")+SUMIFS(TARIMSALAG2,KAYNAK,A28,SEBEP,B28,SÜRE,"Uzun",BİLDİRİM,"Bildirimli")+SUMIFS(TARIMSALOG2,KAYNAK,A28,SEBEP,B28,SÜRE,"Uzun",BİLDİRİM,"Bildirimli")+SUMIFS(TICARETHANEAG2,KAYNAK,A28,SEBEP,B28,SÜRE,"Uzun",BİLDİRİM,"Bildirimli")+SUMIFS(TICARETHANEOG2,KAYNAK,A28,SEBEP,B28,SÜRE,"Uzun",BİLDİRİM,"Bildirimli")+SUMIFS(SANAYIAG2,KAYNAK,A28,SEBEP,B28,SÜRE,"Uzun",BİLDİRİM,"Bildirimli")+SUMIFS(SANAYIOG2,KAYNAK,A28,SEBEP,B28,SÜRE,"Uzun",BİLDİRİM,"Bildirimli"))/VLOOKUP($B$10,ABONE2,15,FALSE)</f>
        <v>2.1141385305448516E-2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(SUMIFS(MESKENAG2,KAYNAK,A29,SEBEP,B29,SÜRE,"Uzun",BİLDİRİM,"Bildirimli")/VLOOKUP($B$10,ABONE2,3,FALSE))</f>
        <v>0.25450658792368658</v>
      </c>
      <c r="D29" s="12">
        <f>(SUMIFS(MESKENOG2,KAYNAK,A29,SEBEP,B29,SÜRE,"Uzun",BİLDİRİM,"Bildirimli")/VLOOKUP($B$10,ABONE2,4,FALSE))</f>
        <v>3.8746602967468382</v>
      </c>
      <c r="E29" s="12">
        <f>(SUMIFS(MESKENAG2,KAYNAK,A29,SEBEP,B29,SÜRE,"Uzun",BİLDİRİM,"Bildirimli")+SUMIFS(MESKENOG2,KAYNAK,A29,SEBEP,B29,SÜRE,"Uzun",BİLDİRİM,"Bildirimli"))/VLOOKUP($B$10,ABONE2,5,FALSE)</f>
        <v>0.25840845317545769</v>
      </c>
      <c r="F29" s="12">
        <f>(SUMIFS(TARIMSALAG2,KAYNAK,A29,SEBEP,B29,SÜRE,"Uzun",BİLDİRİM,"Bildirimli")/VLOOKUP($B$10,ABONE2,6,FALSE))</f>
        <v>0.50315354278509483</v>
      </c>
      <c r="G29" s="12">
        <f>(SUMIFS(TARIMSALOG2,KAYNAK,A29,SEBEP,B29,SÜRE,"Uzun",BİLDİRİM,"Bildirimli")/VLOOKUP($B$10,ABONE2,7,FALSE))</f>
        <v>1.8139137408091719</v>
      </c>
      <c r="H29" s="12">
        <f>(SUMIFS(TARIMSALAG2,KAYNAK,A29,SEBEP,B29,SÜRE,"Uzun",BİLDİRİM,"Bildirimli")+SUMIFS(TARIMSALOG2,KAYNAK,A29,SEBEP,B29,SÜRE,"Uzun",BİLDİRİM,"Bildirimli"))/VLOOKUP($B$10,ABONE2,8,FALSE)</f>
        <v>0.78423929606926768</v>
      </c>
      <c r="I29" s="12">
        <f>(SUMIFS(TICARETHANEAG2,KAYNAK,A29,SEBEP,B29,SÜRE,"Uzun",BİLDİRİM,"Bildirimli")/VLOOKUP($B$10,ABONE2,9,FALSE))</f>
        <v>0.75251150439997605</v>
      </c>
      <c r="J29" s="12">
        <f>(SUMIFS(TICARETHANEOG2,KAYNAK,A29,SEBEP,B29,SÜRE,"Uzun",BİLDİRİM,"Bildirimli")/VLOOKUP($B$10,ABONE2,10,FALSE))</f>
        <v>16.208239040710534</v>
      </c>
      <c r="K29" s="12">
        <f>(SUMIFS(TICARETHANEAG2,KAYNAK,A29,SEBEP,B29,SÜRE,"Uzun",BİLDİRİM,"Bildirimli")+SUMIFS(TICARETHANEOG2,KAYNAK,A29,SEBEP,B29,SÜRE,"Uzun",BİLDİRİM,"Bildirimli"))/VLOOKUP($B$10,ABONE2,11,FALSE)</f>
        <v>1.163857067478024</v>
      </c>
      <c r="L29" s="12">
        <f>(SUMIFS(SANAYIAG2,KAYNAK,A29,SEBEP,B29,SÜRE,"Uzun",BİLDİRİM,"Bildirimli")/VLOOKUP($B$10,ABONE2,12,FALSE))</f>
        <v>27.970368951957251</v>
      </c>
      <c r="M29" s="12">
        <f>(SUMIFS(SANAYIOG2,KAYNAK,A29,SEBEP,B29,SÜRE,"Uzun",BİLDİRİM,"Bildirimli")/VLOOKUP($B$10,ABONE2,13,FALSE))</f>
        <v>138.89695333428728</v>
      </c>
      <c r="N29" s="12">
        <f>(SUMIFS(SANAYIAG2,KAYNAK,A29,SEBEP,B29,SÜRE,"Uzun",BİLDİRİM,"Bildirimli")+SUMIFS(SANAYIOG2,KAYNAK,A29,SEBEP,B29,SÜRE,"Uzun",BİLDİRİM,"Bildirimli"))/VLOOKUP($B$10,ABONE2,14,FALSE)</f>
        <v>83.291629665039892</v>
      </c>
      <c r="O29" s="17">
        <f>(SUMIFS(MESKENAG2,KAYNAK,A29,SEBEP,B29,SÜRE,"Uzun",BİLDİRİM,"Bildirimli")+SUMIFS(MESKENOG2,KAYNAK,A29,SEBEP,B29,SÜRE,"Uzun",BİLDİRİM,"Bildirimli")+SUMIFS(TARIMSALAG2,KAYNAK,A29,SEBEP,B29,SÜRE,"Uzun",BİLDİRİM,"Bildirimli")+SUMIFS(TARIMSALOG2,KAYNAK,A29,SEBEP,B29,SÜRE,"Uzun",BİLDİRİM,"Bildirimli")+SUMIFS(TICARETHANEAG2,KAYNAK,A29,SEBEP,B29,SÜRE,"Uzun",BİLDİRİM,"Bildirimli")+SUMIFS(TICARETHANEOG2,KAYNAK,A29,SEBEP,B29,SÜRE,"Uzun",BİLDİRİM,"Bildirimli")+SUMIFS(SANAYIAG2,KAYNAK,A29,SEBEP,B29,SÜRE,"Uzun",BİLDİRİM,"Bildirimli")+SUMIFS(SANAYIOG2,KAYNAK,A29,SEBEP,B29,SÜRE,"Uzun",BİLDİRİM,"Bildirimli"))/VLOOKUP($B$10,ABONE2,15,FALSE)</f>
        <v>0.52485244870112213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(SUMIFS(MESKENAG2,KAYNAK,A30,SEBEP,B30,SÜRE,"Uzun",BİLDİRİM,"Bildirimli")/VLOOKUP($B$10,ABONE2,3,FALSE))</f>
        <v>0</v>
      </c>
      <c r="D30" s="12">
        <f>(SUMIFS(MESKENOG2,KAYNAK,A30,SEBEP,B30,SÜRE,"Uzun",BİLDİRİM,"Bildirimli")/VLOOKUP($B$10,ABONE2,4,FALSE))</f>
        <v>0</v>
      </c>
      <c r="E30" s="12">
        <f>(SUMIFS(MESKENAG2,KAYNAK,A30,SEBEP,B30,SÜRE,"Uzun",BİLDİRİM,"Bildirimli")+SUMIFS(MESKENOG2,KAYNAK,A30,SEBEP,B30,SÜRE,"Uzun",BİLDİRİM,"Bildirimli"))/VLOOKUP($B$10,ABONE2,5,FALSE)</f>
        <v>0</v>
      </c>
      <c r="F30" s="12">
        <f>(SUMIFS(TARIMSALAG2,KAYNAK,A30,SEBEP,B30,SÜRE,"Uzun",BİLDİRİM,"Bildirimli")/VLOOKUP($B$10,ABONE2,6,FALSE))</f>
        <v>0</v>
      </c>
      <c r="G30" s="12">
        <f>(SUMIFS(TARIMSALOG2,KAYNAK,A30,SEBEP,B30,SÜRE,"Uzun",BİLDİRİM,"Bildirimli")/VLOOKUP($B$10,ABONE2,7,FALSE))</f>
        <v>0</v>
      </c>
      <c r="H30" s="12">
        <f>(SUMIFS(TARIMSALAG2,KAYNAK,A30,SEBEP,B30,SÜRE,"Uzun",BİLDİRİM,"Bildirimli")+SUMIFS(TARIMSALOG2,KAYNAK,A30,SEBEP,B30,SÜRE,"Uzun",BİLDİRİM,"Bildirimli"))/VLOOKUP($B$10,ABONE2,8,FALSE)</f>
        <v>0</v>
      </c>
      <c r="I30" s="12">
        <f>(SUMIFS(TICARETHANEAG2,KAYNAK,A30,SEBEP,B30,SÜRE,"Uzun",BİLDİRİM,"Bildirimli")/VLOOKUP($B$10,ABONE2,9,FALSE))</f>
        <v>0</v>
      </c>
      <c r="J30" s="12">
        <f>(SUMIFS(TICARETHANEOG2,KAYNAK,A30,SEBEP,B30,SÜRE,"Uzun",BİLDİRİM,"Bildirimli")/VLOOKUP($B$10,ABONE2,10,FALSE))</f>
        <v>0</v>
      </c>
      <c r="K30" s="12">
        <f>(SUMIFS(TICARETHANEAG2,KAYNAK,A30,SEBEP,B30,SÜRE,"Uzun",BİLDİRİM,"Bildirimli")+SUMIFS(TICARETHANEOG2,KAYNAK,A30,SEBEP,B30,SÜRE,"Uzun",BİLDİRİM,"Bildirimli"))/VLOOKUP($B$10,ABONE2,11,FALSE)</f>
        <v>0</v>
      </c>
      <c r="L30" s="12">
        <f>(SUMIFS(SANAYIAG2,KAYNAK,A30,SEBEP,B30,SÜRE,"Uzun",BİLDİRİM,"Bildirimli")/VLOOKUP($B$10,ABONE2,12,FALSE))</f>
        <v>0</v>
      </c>
      <c r="M30" s="12">
        <f>(SUMIFS(SANAYIOG2,KAYNAK,A30,SEBEP,B30,SÜRE,"Uzun",BİLDİRİM,"Bildirimli")/VLOOKUP($B$10,ABONE2,13,FALSE))</f>
        <v>0</v>
      </c>
      <c r="N30" s="12">
        <f>(SUMIFS(SANAYIAG2,KAYNAK,A30,SEBEP,B30,SÜRE,"Uzun",BİLDİRİM,"Bildirimli")+SUMIFS(SANAYIOG2,KAYNAK,A30,SEBEP,B30,SÜRE,"Uzun",BİLDİRİM,"Bildirimli"))/VLOOKUP($B$10,ABONE2,14,FALSE)</f>
        <v>0</v>
      </c>
      <c r="O30" s="17">
        <f>(SUMIFS(MESKENAG2,KAYNAK,A30,SEBEP,B30,SÜRE,"Uzun",BİLDİRİM,"Bildirimli")+SUMIFS(MESKENOG2,KAYNAK,A30,SEBEP,B30,SÜRE,"Uzun",BİLDİRİM,"Bildirimli")+SUMIFS(TARIMSALAG2,KAYNAK,A30,SEBEP,B30,SÜRE,"Uzun",BİLDİRİM,"Bildirimli")+SUMIFS(TARIMSALOG2,KAYNAK,A30,SEBEP,B30,SÜRE,"Uzun",BİLDİRİM,"Bildirimli")+SUMIFS(TICARETHANEAG2,KAYNAK,A30,SEBEP,B30,SÜRE,"Uzun",BİLDİRİM,"Bildirimli")+SUMIFS(TICARETHANEOG2,KAYNAK,A30,SEBEP,B30,SÜRE,"Uzun",BİLDİRİM,"Bildirimli")+SUMIFS(SANAYIAG2,KAYNAK,A30,SEBEP,B30,SÜRE,"Uzun",BİLDİRİM,"Bildirimli")+SUMIFS(SANAYIOG2,KAYNAK,A30,SEBEP,B30,SÜRE,"Uzun",BİLDİRİM,"Bildirimli"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(SUMIFS(MESKENAG2,KAYNAK,A31,SEBEP,B31,SÜRE,"Uzun",BİLDİRİM,"Bildirimli")/VLOOKUP($B$10,ABONE2,3,FALSE))</f>
        <v>2.3905626478192957E-2</v>
      </c>
      <c r="D31" s="12">
        <f>(SUMIFS(MESKENOG2,KAYNAK,A31,SEBEP,B31,SÜRE,"Uzun",BİLDİRİM,"Bildirimli")/VLOOKUP($B$10,ABONE2,4,FALSE))</f>
        <v>0</v>
      </c>
      <c r="E31" s="12">
        <f>(SUMIFS(MESKENAG2,KAYNAK,A31,SEBEP,B31,SÜRE,"Uzun",BİLDİRİM,"Bildirimli")+SUMIFS(MESKENOG2,KAYNAK,A31,SEBEP,B31,SÜRE,"Uzun",BİLDİRİM,"Bildirimli"))/VLOOKUP($B$10,ABONE2,5,FALSE)</f>
        <v>2.3879860574096193E-2</v>
      </c>
      <c r="F31" s="12">
        <f>(SUMIFS(TARIMSALAG2,KAYNAK,A31,SEBEP,B31,SÜRE,"Uzun",BİLDİRİM,"Bildirimli")/VLOOKUP($B$10,ABONE2,6,FALSE))</f>
        <v>3.021357600765626E-2</v>
      </c>
      <c r="G31" s="12">
        <f>(SUMIFS(TARIMSALOG2,KAYNAK,A31,SEBEP,B31,SÜRE,"Uzun",BİLDİRİM,"Bildirimli")/VLOOKUP($B$10,ABONE2,7,FALSE))</f>
        <v>0</v>
      </c>
      <c r="H31" s="12">
        <f>(SUMIFS(TARIMSALAG2,KAYNAK,A31,SEBEP,B31,SÜRE,"Uzun",BİLDİRİM,"Bildirimli")+SUMIFS(TARIMSALOG2,KAYNAK,A31,SEBEP,B31,SÜRE,"Uzun",BİLDİRİM,"Bildirimli"))/VLOOKUP($B$10,ABONE2,8,FALSE)</f>
        <v>2.3734430711420562E-2</v>
      </c>
      <c r="I31" s="12">
        <f>(SUMIFS(TICARETHANEAG2,KAYNAK,A31,SEBEP,B31,SÜRE,"Uzun",BİLDİRİM,"Bildirimli")/VLOOKUP($B$10,ABONE2,9,FALSE))</f>
        <v>7.5285706287364904E-2</v>
      </c>
      <c r="J31" s="12">
        <f>(SUMIFS(TICARETHANEOG2,KAYNAK,A31,SEBEP,B31,SÜRE,"Uzun",BİLDİRİM,"Bildirimli")/VLOOKUP($B$10,ABONE2,10,FALSE))</f>
        <v>0</v>
      </c>
      <c r="K31" s="12">
        <f>(SUMIFS(TICARETHANEAG2,KAYNAK,A31,SEBEP,B31,SÜRE,"Uzun",BİLDİRİM,"Bildirimli")+SUMIFS(TICARETHANEOG2,KAYNAK,A31,SEBEP,B31,SÜRE,"Uzun",BİLDİRİM,"Bildirimli"))/VLOOKUP($B$10,ABONE2,11,FALSE)</f>
        <v>7.3282019228845668E-2</v>
      </c>
      <c r="L31" s="12">
        <f>(SUMIFS(SANAYIAG2,KAYNAK,A31,SEBEP,B31,SÜRE,"Uzun",BİLDİRİM,"Bildirimli")/VLOOKUP($B$10,ABONE2,12,FALSE))</f>
        <v>1.7257161315653406</v>
      </c>
      <c r="M31" s="12">
        <f>(SUMIFS(SANAYIOG2,KAYNAK,A31,SEBEP,B31,SÜRE,"Uzun",BİLDİRİM,"Bildirimli")/VLOOKUP($B$10,ABONE2,13,FALSE))</f>
        <v>0</v>
      </c>
      <c r="N31" s="12">
        <f>(SUMIFS(SANAYIAG2,KAYNAK,A31,SEBEP,B31,SÜRE,"Uzun",BİLDİRİM,"Bildirimli")+SUMIFS(SANAYIOG2,KAYNAK,A31,SEBEP,B31,SÜRE,"Uzun",BİLDİRİM,"Bildirimli"))/VLOOKUP($B$10,ABONE2,14,FALSE)</f>
        <v>0.86506768951066693</v>
      </c>
      <c r="O31" s="17">
        <f>(SUMIFS(MESKENAG2,KAYNAK,A31,SEBEP,B31,SÜRE,"Uzun",BİLDİRİM,"Bildirimli")+SUMIFS(MESKENOG2,KAYNAK,A31,SEBEP,B31,SÜRE,"Uzun",BİLDİRİM,"Bildirimli")+SUMIFS(TARIMSALAG2,KAYNAK,A31,SEBEP,B31,SÜRE,"Uzun",BİLDİRİM,"Bildirimli")+SUMIFS(TARIMSALOG2,KAYNAK,A31,SEBEP,B31,SÜRE,"Uzun",BİLDİRİM,"Bildirimli")+SUMIFS(TICARETHANEAG2,KAYNAK,A31,SEBEP,B31,SÜRE,"Uzun",BİLDİRİM,"Bildirimli")+SUMIFS(TICARETHANEOG2,KAYNAK,A31,SEBEP,B31,SÜRE,"Uzun",BİLDİRİM,"Bildirimli")+SUMIFS(SANAYIAG2,KAYNAK,A31,SEBEP,B31,SÜRE,"Uzun",BİLDİRİM,"Bildirimli")+SUMIFS(SANAYIOG2,KAYNAK,A31,SEBEP,B31,SÜRE,"Uzun",BİLDİRİM,"Bildirimli"))/VLOOKUP($B$10,ABONE2,15,FALSE)</f>
        <v>3.2958076259240958E-2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(SUMIFS(MESKENAG2,KAYNAK,A32,SEBEP,B32,SÜRE,"Uzun",BİLDİRİM,"Bildirimli")/VLOOKUP($B$10,ABONE2,3,FALSE))</f>
        <v>0</v>
      </c>
      <c r="D32" s="12">
        <f>(SUMIFS(MESKENOG2,KAYNAK,A32,SEBEP,B32,SÜRE,"Uzun",BİLDİRİM,"Bildirimli")/VLOOKUP($B$10,ABONE2,4,FALSE))</f>
        <v>0</v>
      </c>
      <c r="E32" s="12">
        <f>(SUMIFS(MESKENAG2,KAYNAK,A32,SEBEP,B32,SÜRE,"Uzun",BİLDİRİM,"Bildirimli")+SUMIFS(MESKENOG2,KAYNAK,A32,SEBEP,B32,SÜRE,"Uzun",BİLDİRİM,"Bildirimli"))/VLOOKUP($B$10,ABONE2,5,FALSE)</f>
        <v>0</v>
      </c>
      <c r="F32" s="12">
        <f>(SUMIFS(TARIMSALAG2,KAYNAK,A32,SEBEP,B32,SÜRE,"Uzun",BİLDİRİM,"Bildirimli")/VLOOKUP($B$10,ABONE2,6,FALSE))</f>
        <v>0</v>
      </c>
      <c r="G32" s="12">
        <f>(SUMIFS(TARIMSALOG2,KAYNAK,A32,SEBEP,B32,SÜRE,"Uzun",BİLDİRİM,"Bildirimli")/VLOOKUP($B$10,ABONE2,7,FALSE))</f>
        <v>0</v>
      </c>
      <c r="H32" s="12">
        <f>(SUMIFS(TARIMSALAG2,KAYNAK,A32,SEBEP,B32,SÜRE,"Uzun",BİLDİRİM,"Bildirimli")+SUMIFS(TARIMSALOG2,KAYNAK,A32,SEBEP,B32,SÜRE,"Uzun",BİLDİRİM,"Bildirimli"))/VLOOKUP($B$10,ABONE2,8,FALSE)</f>
        <v>0</v>
      </c>
      <c r="I32" s="12">
        <f>(SUMIFS(TICARETHANEAG2,KAYNAK,A32,SEBEP,B32,SÜRE,"Uzun",BİLDİRİM,"Bildirimli")/VLOOKUP($B$10,ABONE2,9,FALSE))</f>
        <v>0</v>
      </c>
      <c r="J32" s="12">
        <f>(SUMIFS(TICARETHANEOG2,KAYNAK,A32,SEBEP,B32,SÜRE,"Uzun",BİLDİRİM,"Bildirimli")/VLOOKUP($B$10,ABONE2,10,FALSE))</f>
        <v>0</v>
      </c>
      <c r="K32" s="12">
        <f>(SUMIFS(TICARETHANEAG2,KAYNAK,A32,SEBEP,B32,SÜRE,"Uzun",BİLDİRİM,"Bildirimli")+SUMIFS(TICARETHANEOG2,KAYNAK,A32,SEBEP,B32,SÜRE,"Uzun",BİLDİRİM,"Bildirimli"))/VLOOKUP($B$10,ABONE2,11,FALSE)</f>
        <v>0</v>
      </c>
      <c r="L32" s="12">
        <f>(SUMIFS(SANAYIAG2,KAYNAK,A32,SEBEP,B32,SÜRE,"Uzun",BİLDİRİM,"Bildirimli")/VLOOKUP($B$10,ABONE2,12,FALSE))</f>
        <v>0</v>
      </c>
      <c r="M32" s="12">
        <f>(SUMIFS(SANAYIOG2,KAYNAK,A32,SEBEP,B32,SÜRE,"Uzun",BİLDİRİM,"Bildirimli")/VLOOKUP($B$10,ABONE2,13,FALSE))</f>
        <v>0</v>
      </c>
      <c r="N32" s="12">
        <f>(SUMIFS(SANAYIAG2,KAYNAK,A32,SEBEP,B32,SÜRE,"Uzun",BİLDİRİM,"Bildirimli")+SUMIFS(SANAYIOG2,KAYNAK,A32,SEBEP,B32,SÜRE,"Uzun",BİLDİRİM,"Bildirimli"))/VLOOKUP($B$10,ABONE2,14,FALSE)</f>
        <v>0</v>
      </c>
      <c r="O32" s="17">
        <f>(SUMIFS(MESKENAG2,KAYNAK,A32,SEBEP,B32,SÜRE,"Uzun",BİLDİRİM,"Bildirimli")+SUMIFS(MESKENOG2,KAYNAK,A32,SEBEP,B32,SÜRE,"Uzun",BİLDİRİM,"Bildirimli")+SUMIFS(TARIMSALAG2,KAYNAK,A32,SEBEP,B32,SÜRE,"Uzun",BİLDİRİM,"Bildirimli")+SUMIFS(TARIMSALOG2,KAYNAK,A32,SEBEP,B32,SÜRE,"Uzun",BİLDİRİM,"Bildirimli")+SUMIFS(TICARETHANEAG2,KAYNAK,A32,SEBEP,B32,SÜRE,"Uzun",BİLDİRİM,"Bildirimli")+SUMIFS(TICARETHANEOG2,KAYNAK,A32,SEBEP,B32,SÜRE,"Uzun",BİLDİRİM,"Bildirimli")+SUMIFS(SANAYIAG2,KAYNAK,A32,SEBEP,B32,SÜRE,"Uzun",BİLDİRİM,"Bildirimli")+SUMIFS(SANAYIOG2,KAYNAK,A32,SEBEP,B32,SÜRE,"Uzun",BİLDİRİM,"Bildirimli"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0.29610501680748463</v>
      </c>
      <c r="D33" s="12">
        <f t="shared" ref="D33:O33" si="14">SUM(D28:D32)</f>
        <v>3.8828154835508553</v>
      </c>
      <c r="E33" s="12">
        <f t="shared" si="14"/>
        <v>0.29997083634554489</v>
      </c>
      <c r="F33" s="12">
        <f t="shared" si="14"/>
        <v>0.5490405538192995</v>
      </c>
      <c r="G33" s="12">
        <f t="shared" si="14"/>
        <v>1.8434050601788061</v>
      </c>
      <c r="H33" s="12">
        <f t="shared" si="14"/>
        <v>0.826610335723583</v>
      </c>
      <c r="I33" s="12">
        <f t="shared" si="14"/>
        <v>0.8500047031023229</v>
      </c>
      <c r="J33" s="12">
        <f t="shared" si="14"/>
        <v>16.815012217778506</v>
      </c>
      <c r="K33" s="12">
        <f t="shared" si="14"/>
        <v>1.2749044685932318</v>
      </c>
      <c r="L33" s="12">
        <f t="shared" si="14"/>
        <v>29.832006893543255</v>
      </c>
      <c r="M33" s="12">
        <f t="shared" si="14"/>
        <v>139.06669549828237</v>
      </c>
      <c r="N33" s="12">
        <f t="shared" si="14"/>
        <v>84.309486037648099</v>
      </c>
      <c r="O33" s="12">
        <f t="shared" si="14"/>
        <v>0.57895191026581161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VLOOKUP($B$10,ABONE2,3,FALSE)</f>
        <v>3005615</v>
      </c>
      <c r="D37" s="16">
        <f>VLOOKUP($B$10,ABONE2,4,FALSE)</f>
        <v>3243</v>
      </c>
      <c r="E37" s="16">
        <f>VLOOKUP($B$10,ABONE2,5,FALSE)</f>
        <v>3008858</v>
      </c>
      <c r="F37" s="16">
        <f>VLOOKUP($B$10,ABONE2,6,FALSE)</f>
        <v>82869</v>
      </c>
      <c r="G37" s="16">
        <f>VLOOKUP($B$10,ABONE2,7,FALSE)</f>
        <v>22622</v>
      </c>
      <c r="H37" s="16">
        <f>VLOOKUP($B$10,ABONE2,8,FALSE)</f>
        <v>105491</v>
      </c>
      <c r="I37" s="16">
        <f>VLOOKUP($B$10,ABONE2,9,FALSE)</f>
        <v>588725</v>
      </c>
      <c r="J37" s="16">
        <f>VLOOKUP($B$10,ABONE2,10,FALSE)</f>
        <v>16097</v>
      </c>
      <c r="K37" s="16">
        <f>VLOOKUP($B$10,ABONE2,11,FALSE)</f>
        <v>604822</v>
      </c>
      <c r="L37" s="21">
        <f>VLOOKUP($B$10,ABONE2,12,FALSE)</f>
        <v>2349</v>
      </c>
      <c r="M37" s="21">
        <f>VLOOKUP($B$10,ABONE2,13,FALSE)</f>
        <v>2337</v>
      </c>
      <c r="N37" s="21">
        <f>VLOOKUP($B$10,ABONE2,14,FALSE)</f>
        <v>4686</v>
      </c>
      <c r="O37" s="21">
        <f>VLOOKUP($B$10,ABONE2,15,FALSE)</f>
        <v>3723857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VLOOKUP($B$10,TUKETIM,3,FALSE)</f>
        <v>628837.01409497648</v>
      </c>
      <c r="D38" s="16">
        <f>VLOOKUP($B$10,TUKETIM,4,FALSE)</f>
        <v>16103.948339122973</v>
      </c>
      <c r="E38" s="16">
        <f>VLOOKUP($B$10,TUKETIM,5,FALSE)</f>
        <v>644940.96243409941</v>
      </c>
      <c r="F38" s="16">
        <f>VLOOKUP($B$10,TUKETIM,6,FALSE)</f>
        <v>54815.521403282168</v>
      </c>
      <c r="G38" s="16">
        <f>VLOOKUP($B$10,TUKETIM,7,FALSE)</f>
        <v>56783.888262640015</v>
      </c>
      <c r="H38" s="16">
        <f>VLOOKUP($B$10,TUKETIM,8,FALSE)</f>
        <v>111599.40966592218</v>
      </c>
      <c r="I38" s="16">
        <f>VLOOKUP($B$10,TUKETIM,9,FALSE)</f>
        <v>338642.58123570459</v>
      </c>
      <c r="J38" s="16">
        <f>VLOOKUP($B$10,TUKETIM,10,FALSE)</f>
        <v>299520.40615469369</v>
      </c>
      <c r="K38" s="16">
        <f>VLOOKUP($B$10,TUKETIM,11,FALSE)</f>
        <v>638162.98739039828</v>
      </c>
      <c r="L38" s="21">
        <f>VLOOKUP($B$10,TUKETIM,12,FALSE)</f>
        <v>26223.257026689116</v>
      </c>
      <c r="M38" s="21">
        <f>VLOOKUP($B$10,TUKETIM,13,FALSE)</f>
        <v>411418.09229566529</v>
      </c>
      <c r="N38" s="21">
        <f>VLOOKUP($B$10,TUKETIM,14,FALSE)</f>
        <v>437641.34932235442</v>
      </c>
      <c r="O38" s="21">
        <f>VLOOKUP($B$10,TUKETIM,15,FALSE)</f>
        <v>1832344.7088127742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VLOOKUP($B$10,ANLASMA,3,FALSE)</f>
        <v>15551205.020000614</v>
      </c>
      <c r="D39" s="16">
        <f>VLOOKUP($B$10,ANLASMA,4,FALSE)</f>
        <v>144123.59100000001</v>
      </c>
      <c r="E39" s="16">
        <f>VLOOKUP($B$10,ANLASMA,5,FALSE)</f>
        <v>15695328.611000614</v>
      </c>
      <c r="F39" s="16">
        <f>VLOOKUP($B$10,ANLASMA,6,FALSE)</f>
        <v>544355.37899999844</v>
      </c>
      <c r="G39" s="16">
        <f>VLOOKUP($B$10,ANLASMA,7,FALSE)</f>
        <v>631304.84299999964</v>
      </c>
      <c r="H39" s="16">
        <f>VLOOKUP($B$10,ANLASMA,8,FALSE)</f>
        <v>1175660.2219999982</v>
      </c>
      <c r="I39" s="16">
        <f>VLOOKUP($B$10,ANLASMA,9,FALSE)</f>
        <v>3774496.082000114</v>
      </c>
      <c r="J39" s="16">
        <f>VLOOKUP($B$10,ANLASMA,10,FALSE)</f>
        <v>4557876.8999999994</v>
      </c>
      <c r="K39" s="16">
        <f>VLOOKUP($B$10,ANLASMA,11,FALSE)</f>
        <v>8332372.9820001135</v>
      </c>
      <c r="L39" s="21">
        <f>VLOOKUP($B$10,ANLASMA,12,FALSE)</f>
        <v>98553.172999999995</v>
      </c>
      <c r="M39" s="21">
        <f>VLOOKUP($B$10,ANLASMA,13,FALSE)</f>
        <v>1997602.9110000003</v>
      </c>
      <c r="N39" s="21">
        <f>VLOOKUP($B$10,ANLASMA,14,FALSE)</f>
        <v>2096156.0840000003</v>
      </c>
      <c r="O39" s="21">
        <f>VLOOKUP($B$10,ANLASMA,15,FALSE)</f>
        <v>27299517.899000727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O26:O27"/>
    <mergeCell ref="O13:O14"/>
    <mergeCell ref="B35:B36"/>
    <mergeCell ref="A26:B26"/>
    <mergeCell ref="C26:E26"/>
    <mergeCell ref="F26:H26"/>
    <mergeCell ref="I26:K26"/>
    <mergeCell ref="L26:N26"/>
    <mergeCell ref="C13:E13"/>
    <mergeCell ref="F13:H13"/>
    <mergeCell ref="L13:N13"/>
    <mergeCell ref="I35:K35"/>
    <mergeCell ref="L35:N35"/>
    <mergeCell ref="O35:O36"/>
    <mergeCell ref="A1:C1"/>
    <mergeCell ref="B2:C2"/>
    <mergeCell ref="B3:C3"/>
    <mergeCell ref="B4:C4"/>
    <mergeCell ref="B5:C5"/>
    <mergeCell ref="B43:K43"/>
    <mergeCell ref="B44:K44"/>
    <mergeCell ref="B6:C6"/>
    <mergeCell ref="B7:C7"/>
    <mergeCell ref="B8:C8"/>
    <mergeCell ref="B9:C9"/>
    <mergeCell ref="B42:K42"/>
    <mergeCell ref="I13:K13"/>
    <mergeCell ref="A25:B25"/>
    <mergeCell ref="A13:B13"/>
    <mergeCell ref="B10:C10"/>
    <mergeCell ref="A33:B33"/>
    <mergeCell ref="C35:E35"/>
    <mergeCell ref="F35:H35"/>
  </mergeCells>
  <dataValidations disablePrompts="1"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97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0.19464498385004064</v>
      </c>
      <c r="D15" s="12">
        <f t="shared" ref="D15:D24" si="1">(SUMIFS(MESKENOG2,KAYNAK,A15,SEBEP,B15,SÜRE,"Uzun",BİLDİRİM,"Bildirimsiz",İL,$B$10,İLÇE,$B$11)/VLOOKUP($B$11,ABONE2,4,FALSE))</f>
        <v>1.7011648885277129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0.20114009328634302</v>
      </c>
      <c r="F15" s="12">
        <f t="shared" ref="F15:F24" si="3">(SUMIFS(TARIMSALAG2,KAYNAK,A15,SEBEP,B15,SÜRE,"Uzun",BİLDİRİM,"Bildirimsiz",İL,$B$10,İLÇE,$B$11)/VLOOKUP($B$11,ABONE2,6,FALSE))</f>
        <v>8.9256820253310776E-2</v>
      </c>
      <c r="G15" s="12">
        <f t="shared" ref="G15:G24" si="4">(SUMIFS(TARIMSALOG2,KAYNAK,A15,SEBEP,B15,SÜRE,"Uzun",BİLDİRİM,"Bildirimsiz",İL,$B$10,İLÇE,$B$11)/VLOOKUP($B$11,ABONE2,7,FALSE))</f>
        <v>0.2027945509127643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9.300068849789532E-2</v>
      </c>
      <c r="I15" s="12">
        <f t="shared" ref="I15:I24" si="6">(SUMIFS(TICARETHANEAG2,KAYNAK,A15,SEBEP,B15,SÜRE,"Uzun",BİLDİRİM,"Bildirimsiz",İL,$B$10,İLÇE,$B$11)/VLOOKUP($B$11,ABONE2,9,FALSE))</f>
        <v>0.43282429909068559</v>
      </c>
      <c r="J15" s="12">
        <f t="shared" ref="J15:J24" si="7">(SUMIFS(TICARETHANEOG2,KAYNAK,A15,SEBEP,B15,SÜRE,"Uzun",BİLDİRİM,"Bildirimsiz",İL,$B$10,İLÇE,$B$11)/VLOOKUP($B$11,ABONE2,10,FALSE))</f>
        <v>4.8926500141020197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0.59410575824434797</v>
      </c>
      <c r="L15" s="12">
        <f t="shared" ref="L15:L24" si="9">(SUMIFS(SANAYIAG2,KAYNAK,A15,SEBEP,B15,SÜRE,"Uzun",BİLDİRİM,"Bildirimsiz",İL,$B$10,İLÇE,$B$11)/VLOOKUP($B$11,ABONE2,12,FALSE))</f>
        <v>11.054955698117011</v>
      </c>
      <c r="M15" s="12">
        <f t="shared" ref="M15:M24" si="10">(SUMIFS(SANAYIOG2,KAYNAK,A15,SEBEP,B15,SÜRE,"Uzun",BİLDİRİM,"Bildirimsiz",İL,$B$10,İLÇE,$B$11)/VLOOKUP($B$11,ABONE2,13,FALSE))</f>
        <v>172.13248195603435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110.17958724145076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0.31110336590253607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0.24729901610272018</v>
      </c>
      <c r="D17" s="12">
        <f t="shared" si="1"/>
        <v>26.456757443224337</v>
      </c>
      <c r="E17" s="12">
        <f t="shared" si="2"/>
        <v>0.36029672706678162</v>
      </c>
      <c r="F17" s="12">
        <f t="shared" si="3"/>
        <v>0.28330045236312301</v>
      </c>
      <c r="G17" s="12">
        <f t="shared" si="4"/>
        <v>13.040183233152071</v>
      </c>
      <c r="H17" s="12">
        <f t="shared" si="5"/>
        <v>0.70395434482232133</v>
      </c>
      <c r="I17" s="12">
        <f t="shared" si="6"/>
        <v>0.54898520851876265</v>
      </c>
      <c r="J17" s="12">
        <f t="shared" si="7"/>
        <v>12.476745755008874</v>
      </c>
      <c r="K17" s="12">
        <f t="shared" si="8"/>
        <v>0.98033090413604562</v>
      </c>
      <c r="L17" s="12">
        <f t="shared" si="9"/>
        <v>3.8928350771653428</v>
      </c>
      <c r="M17" s="12">
        <f t="shared" si="10"/>
        <v>33.529777805800585</v>
      </c>
      <c r="N17" s="12">
        <f t="shared" si="11"/>
        <v>22.130953679402413</v>
      </c>
      <c r="O17" s="17">
        <f t="shared" si="12"/>
        <v>0.48946975953233157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0.14912775466956713</v>
      </c>
      <c r="D21" s="12">
        <f t="shared" si="1"/>
        <v>2.3932990858091876</v>
      </c>
      <c r="E21" s="12">
        <f t="shared" si="2"/>
        <v>0.15880312526660076</v>
      </c>
      <c r="F21" s="12">
        <f t="shared" si="3"/>
        <v>0.10414352313701174</v>
      </c>
      <c r="G21" s="12">
        <f t="shared" si="4"/>
        <v>0</v>
      </c>
      <c r="H21" s="12">
        <f t="shared" si="5"/>
        <v>0.10070942570625294</v>
      </c>
      <c r="I21" s="12">
        <f t="shared" si="6"/>
        <v>0.35124814458376036</v>
      </c>
      <c r="J21" s="12">
        <f t="shared" si="7"/>
        <v>0</v>
      </c>
      <c r="K21" s="12">
        <f t="shared" si="8"/>
        <v>0.33854589635625504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0.18504802216120647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7.2030240871703705E-3</v>
      </c>
      <c r="D22" s="12">
        <f t="shared" si="1"/>
        <v>0</v>
      </c>
      <c r="E22" s="12">
        <f t="shared" si="2"/>
        <v>7.1719694495427956E-3</v>
      </c>
      <c r="F22" s="12">
        <f t="shared" si="3"/>
        <v>3.9872794044929376E-2</v>
      </c>
      <c r="G22" s="12">
        <f t="shared" si="4"/>
        <v>0</v>
      </c>
      <c r="H22" s="12">
        <f t="shared" si="5"/>
        <v>3.8558002155214592E-2</v>
      </c>
      <c r="I22" s="12">
        <f t="shared" si="6"/>
        <v>1.9864223611827252E-2</v>
      </c>
      <c r="J22" s="12">
        <f t="shared" si="7"/>
        <v>0</v>
      </c>
      <c r="K22" s="12">
        <f t="shared" si="8"/>
        <v>1.9145870211090831E-2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1.0749321678220503E-2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0.59827477870949819</v>
      </c>
      <c r="D25" s="12">
        <f t="shared" ref="D25:O25" si="13">SUM(D15:D24)</f>
        <v>30.551221417561237</v>
      </c>
      <c r="E25" s="12">
        <f t="shared" si="13"/>
        <v>0.72741191506926817</v>
      </c>
      <c r="F25" s="12">
        <f t="shared" si="13"/>
        <v>0.51657358979837487</v>
      </c>
      <c r="G25" s="12">
        <f t="shared" si="13"/>
        <v>13.242977784064836</v>
      </c>
      <c r="H25" s="12">
        <f t="shared" si="13"/>
        <v>0.93622246118168417</v>
      </c>
      <c r="I25" s="12">
        <f t="shared" si="13"/>
        <v>1.3529218758050356</v>
      </c>
      <c r="J25" s="12">
        <f t="shared" si="13"/>
        <v>17.369395769110895</v>
      </c>
      <c r="K25" s="12">
        <f t="shared" si="13"/>
        <v>1.9321284289477396</v>
      </c>
      <c r="L25" s="12">
        <f t="shared" si="13"/>
        <v>14.947790775282353</v>
      </c>
      <c r="M25" s="12">
        <f t="shared" si="13"/>
        <v>205.66225976183495</v>
      </c>
      <c r="N25" s="12">
        <f t="shared" si="13"/>
        <v>132.31054092085319</v>
      </c>
      <c r="O25" s="12">
        <f t="shared" si="13"/>
        <v>0.99637046927429462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1.0962974317307745</v>
      </c>
      <c r="D29" s="12">
        <f>(SUMIFS(MESKENOG2,KAYNAK,A29,SEBEP,B29,SÜRE,"Uzun",BİLDİRİM,"Bildirimli",İL,$B$10,İLÇE,$B$11)/VLOOKUP($B$11,ABONE2,4,FALSE))</f>
        <v>24.924108017483899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1.1990270650409061</v>
      </c>
      <c r="F29" s="12">
        <f>(SUMIFS(TARIMSALAG2,KAYNAK,A29,SEBEP,B29,SÜRE,"Uzun",BİLDİRİM,"Bildirimli",İL,$B$10,İLÇE,$B$11)/VLOOKUP($B$11,ABONE2,6,FALSE))</f>
        <v>0.78307309841349593</v>
      </c>
      <c r="G29" s="12">
        <f>(SUMIFS(TARIMSALOG2,KAYNAK,A29,SEBEP,B29,SÜRE,"Uzun",BİLDİRİM,"Bildirimli",İL,$B$10,İLÇE,$B$11)/VLOOKUP($B$11,ABONE2,7,FALSE))</f>
        <v>13.611267512895873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1.2060784678601555</v>
      </c>
      <c r="I29" s="12">
        <f>(SUMIFS(TICARETHANEAG2,KAYNAK,A29,SEBEP,B29,SÜRE,"Uzun",BİLDİRİM,"Bildirimli",İL,$B$10,İLÇE,$B$11)/VLOOKUP($B$11,ABONE2,9,FALSE))</f>
        <v>1.8961049011472824</v>
      </c>
      <c r="J29" s="12">
        <f>(SUMIFS(TICARETHANEOG2,KAYNAK,A29,SEBEP,B29,SÜRE,"Uzun",BİLDİRİM,"Bildirimli",İL,$B$10,İLÇE,$B$11)/VLOOKUP($B$11,ABONE2,10,FALSE))</f>
        <v>26.651708816762476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2.7913461452841939</v>
      </c>
      <c r="L29" s="12">
        <f>(SUMIFS(SANAYIAG2,KAYNAK,A29,SEBEP,B29,SÜRE,"Uzun",BİLDİRİM,"Bildirimli",İL,$B$10,İLÇE,$B$11)/VLOOKUP($B$11,ABONE2,12,FALSE))</f>
        <v>216.0624565596836</v>
      </c>
      <c r="M29" s="12">
        <f>(SUMIFS(SANAYIOG2,KAYNAK,A29,SEBEP,B29,SÜRE,"Uzun",BİLDİRİM,"Bildirimli",İL,$B$10,İLÇE,$B$11)/VLOOKUP($B$11,ABONE2,13,FALSE))</f>
        <v>80.783198760291697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132.81368252928857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1.5207914568765268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7.8023475951071203E-2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7.7687090740806528E-2</v>
      </c>
      <c r="F31" s="12">
        <f>(SUMIFS(TARIMSALAG2,KAYNAK,A31,SEBEP,B31,SÜRE,"Uzun",BİLDİRİM,"Bildirimli",İL,$B$10,İLÇE,$B$11)/VLOOKUP($B$11,ABONE2,6,FALSE))</f>
        <v>3.9811348575023685E-3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3.8498582828884412E-3</v>
      </c>
      <c r="I31" s="12">
        <f>(SUMIFS(TICARETHANEAG2,KAYNAK,A31,SEBEP,B31,SÜRE,"Uzun",BİLDİRİM,"Bildirimli",İL,$B$10,İLÇE,$B$11)/VLOOKUP($B$11,ABONE2,9,FALSE))</f>
        <v>0.25699474582140946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0.24770099977626919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0.10156635641342447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1.1743209076818457</v>
      </c>
      <c r="D33" s="12">
        <f t="shared" ref="D33:O33" si="14">SUM(D28:D32)</f>
        <v>24.924108017483899</v>
      </c>
      <c r="E33" s="12">
        <f t="shared" si="14"/>
        <v>1.2767141557817125</v>
      </c>
      <c r="F33" s="12">
        <f t="shared" si="14"/>
        <v>0.78705423327099833</v>
      </c>
      <c r="G33" s="12">
        <f t="shared" si="14"/>
        <v>13.611267512895873</v>
      </c>
      <c r="H33" s="12">
        <f t="shared" si="14"/>
        <v>1.209928326143044</v>
      </c>
      <c r="I33" s="12">
        <f t="shared" si="14"/>
        <v>2.153099646968692</v>
      </c>
      <c r="J33" s="12">
        <f t="shared" si="14"/>
        <v>26.651708816762476</v>
      </c>
      <c r="K33" s="12">
        <f t="shared" si="14"/>
        <v>3.0390471450604633</v>
      </c>
      <c r="L33" s="12">
        <f t="shared" si="14"/>
        <v>216.0624565596836</v>
      </c>
      <c r="M33" s="12">
        <f t="shared" si="14"/>
        <v>80.783198760291697</v>
      </c>
      <c r="N33" s="12">
        <f t="shared" si="14"/>
        <v>132.81368252928857</v>
      </c>
      <c r="O33" s="12">
        <f t="shared" si="14"/>
        <v>1.6223578132899512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43418</v>
      </c>
      <c r="D37" s="16">
        <f>VLOOKUP($B$11,ABONE2,4,FALSE)</f>
        <v>188</v>
      </c>
      <c r="E37" s="16">
        <f>VLOOKUP($B$11,ABONE2,5,FALSE)</f>
        <v>43606</v>
      </c>
      <c r="F37" s="16">
        <f>VLOOKUP($B$11,ABONE2,6,FALSE)</f>
        <v>2786</v>
      </c>
      <c r="G37" s="16">
        <f>VLOOKUP($B$11,ABONE2,7,FALSE)</f>
        <v>95</v>
      </c>
      <c r="H37" s="16">
        <f>VLOOKUP($B$11,ABONE2,8,FALSE)</f>
        <v>2881</v>
      </c>
      <c r="I37" s="16">
        <f>VLOOKUP($B$11,ABONE2,9,FALSE)</f>
        <v>8742</v>
      </c>
      <c r="J37" s="16">
        <f>VLOOKUP($B$11,ABONE2,10,FALSE)</f>
        <v>328</v>
      </c>
      <c r="K37" s="16">
        <f>VLOOKUP($B$11,ABONE2,11,FALSE)</f>
        <v>9070</v>
      </c>
      <c r="L37" s="21">
        <f>VLOOKUP($B$11,ABONE2,12,FALSE)</f>
        <v>10</v>
      </c>
      <c r="M37" s="21">
        <f>VLOOKUP($B$11,ABONE2,13,FALSE)</f>
        <v>16</v>
      </c>
      <c r="N37" s="21">
        <f>VLOOKUP($B$11,ABONE2,14,FALSE)</f>
        <v>26</v>
      </c>
      <c r="O37" s="21">
        <f>VLOOKUP($B$11,ABONE2,15,FALSE)</f>
        <v>55583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14735.118123741966</v>
      </c>
      <c r="D38" s="16">
        <f>VLOOKUP($B$11,TUKETIM,4,FALSE)</f>
        <v>2461.8381312328765</v>
      </c>
      <c r="E38" s="16">
        <f>VLOOKUP($B$11,TUKETIM,5,FALSE)</f>
        <v>17196.956254974844</v>
      </c>
      <c r="F38" s="16">
        <f>VLOOKUP($B$11,TUKETIM,6,FALSE)</f>
        <v>927.60953006648913</v>
      </c>
      <c r="G38" s="16">
        <f>VLOOKUP($B$11,TUKETIM,7,FALSE)</f>
        <v>773.80340570707074</v>
      </c>
      <c r="H38" s="16">
        <f>VLOOKUP($B$11,TUKETIM,8,FALSE)</f>
        <v>1701.4129357735599</v>
      </c>
      <c r="I38" s="16">
        <f>VLOOKUP($B$11,TUKETIM,9,FALSE)</f>
        <v>5660.7123729699879</v>
      </c>
      <c r="J38" s="16">
        <f>VLOOKUP($B$11,TUKETIM,10,FALSE)</f>
        <v>7058.9869020276401</v>
      </c>
      <c r="K38" s="16">
        <f>VLOOKUP($B$11,TUKETIM,11,FALSE)</f>
        <v>12719.699274997627</v>
      </c>
      <c r="L38" s="21">
        <f>VLOOKUP($B$11,TUKETIM,12,FALSE)</f>
        <v>59.878700000000002</v>
      </c>
      <c r="M38" s="21">
        <f>VLOOKUP($B$11,TUKETIM,13,FALSE)</f>
        <v>1293.5864999999999</v>
      </c>
      <c r="N38" s="21">
        <f>VLOOKUP($B$11,TUKETIM,14,FALSE)</f>
        <v>1353.4651999999999</v>
      </c>
      <c r="O38" s="21">
        <f>VLOOKUP($B$11,TUKETIM,15,FALSE)</f>
        <v>32971.533665746028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273208.90500000899</v>
      </c>
      <c r="D39" s="16">
        <f>VLOOKUP($B$11,ANLASMA,4,FALSE)</f>
        <v>16631.490000000002</v>
      </c>
      <c r="E39" s="16">
        <f>VLOOKUP($B$11,ANLASMA,5,FALSE)</f>
        <v>289840.39500000898</v>
      </c>
      <c r="F39" s="16">
        <f>VLOOKUP($B$11,ANLASMA,6,FALSE)</f>
        <v>10661.880000000101</v>
      </c>
      <c r="G39" s="16">
        <f>VLOOKUP($B$11,ANLASMA,7,FALSE)</f>
        <v>4972.28</v>
      </c>
      <c r="H39" s="16">
        <f>VLOOKUP($B$11,ANLASMA,8,FALSE)</f>
        <v>15634.160000000102</v>
      </c>
      <c r="I39" s="16">
        <f>VLOOKUP($B$11,ANLASMA,9,FALSE)</f>
        <v>52443.307000000998</v>
      </c>
      <c r="J39" s="16">
        <f>VLOOKUP($B$11,ANLASMA,10,FALSE)</f>
        <v>74063.856</v>
      </c>
      <c r="K39" s="16">
        <f>VLOOKUP($B$11,ANLASMA,11,FALSE)</f>
        <v>126507.16300000099</v>
      </c>
      <c r="L39" s="21">
        <f>VLOOKUP($B$11,ANLASMA,12,FALSE)</f>
        <v>135.05000000000001</v>
      </c>
      <c r="M39" s="21">
        <f>VLOOKUP($B$11,ANLASMA,13,FALSE)</f>
        <v>16650</v>
      </c>
      <c r="N39" s="21">
        <f>VLOOKUP($B$11,ANLASMA,14,FALSE)</f>
        <v>16785.05</v>
      </c>
      <c r="O39" s="21">
        <f>VLOOKUP($B$11,ANLASMA,15,FALSE)</f>
        <v>448766.76800001005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98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6.2172755812304879E-2</v>
      </c>
      <c r="D17" s="12">
        <f t="shared" si="1"/>
        <v>7.3059257850200801E-2</v>
      </c>
      <c r="E17" s="12">
        <f t="shared" si="2"/>
        <v>6.2180387811730548E-2</v>
      </c>
      <c r="F17" s="12">
        <f t="shared" si="3"/>
        <v>0.19631593894842567</v>
      </c>
      <c r="G17" s="12">
        <f t="shared" si="4"/>
        <v>0.87784206152552047</v>
      </c>
      <c r="H17" s="12">
        <f t="shared" si="5"/>
        <v>0.23987155895116405</v>
      </c>
      <c r="I17" s="12">
        <f t="shared" si="6"/>
        <v>0.17353839412153441</v>
      </c>
      <c r="J17" s="12">
        <f t="shared" si="7"/>
        <v>4.3892005262420408</v>
      </c>
      <c r="K17" s="12">
        <f t="shared" si="8"/>
        <v>0.31144901217431709</v>
      </c>
      <c r="L17" s="12">
        <f t="shared" si="9"/>
        <v>0</v>
      </c>
      <c r="M17" s="12">
        <f t="shared" si="10"/>
        <v>40.089118259248977</v>
      </c>
      <c r="N17" s="12">
        <f t="shared" si="11"/>
        <v>37.730934832234333</v>
      </c>
      <c r="O17" s="17">
        <f t="shared" si="12"/>
        <v>0.16116734502407987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2.7963473436708811E-2</v>
      </c>
      <c r="D21" s="12">
        <f t="shared" si="1"/>
        <v>0</v>
      </c>
      <c r="E21" s="12">
        <f t="shared" si="2"/>
        <v>2.7943869599547373E-2</v>
      </c>
      <c r="F21" s="12">
        <f t="shared" si="3"/>
        <v>2.393471157437364E-2</v>
      </c>
      <c r="G21" s="12">
        <f t="shared" si="4"/>
        <v>0</v>
      </c>
      <c r="H21" s="12">
        <f t="shared" si="5"/>
        <v>2.2405069250075741E-2</v>
      </c>
      <c r="I21" s="12">
        <f t="shared" si="6"/>
        <v>6.7535175435544811E-2</v>
      </c>
      <c r="J21" s="12">
        <f t="shared" si="7"/>
        <v>0</v>
      </c>
      <c r="K21" s="12">
        <f t="shared" si="8"/>
        <v>6.5325838564438826E-2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3.4948478198719483E-2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4.8703139439075348E-3</v>
      </c>
      <c r="G22" s="12">
        <f t="shared" si="4"/>
        <v>0</v>
      </c>
      <c r="H22" s="12">
        <f t="shared" si="5"/>
        <v>4.5590572856407368E-3</v>
      </c>
      <c r="I22" s="12">
        <f t="shared" si="6"/>
        <v>4.6298759529782079E-3</v>
      </c>
      <c r="J22" s="12">
        <f t="shared" si="7"/>
        <v>0</v>
      </c>
      <c r="K22" s="12">
        <f t="shared" si="8"/>
        <v>4.4784147983192675E-3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1.6090801007483595E-3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9.0136229249013683E-2</v>
      </c>
      <c r="D25" s="12">
        <f t="shared" ref="D25:O25" si="13">SUM(D15:D24)</f>
        <v>7.3059257850200801E-2</v>
      </c>
      <c r="E25" s="12">
        <f t="shared" si="13"/>
        <v>9.0124257411277914E-2</v>
      </c>
      <c r="F25" s="12">
        <f t="shared" si="13"/>
        <v>0.22512096446670682</v>
      </c>
      <c r="G25" s="12">
        <f t="shared" si="13"/>
        <v>0.87784206152552047</v>
      </c>
      <c r="H25" s="12">
        <f t="shared" si="13"/>
        <v>0.26683568548688053</v>
      </c>
      <c r="I25" s="12">
        <f t="shared" si="13"/>
        <v>0.24570344551005741</v>
      </c>
      <c r="J25" s="12">
        <f t="shared" si="13"/>
        <v>4.3892005262420408</v>
      </c>
      <c r="K25" s="12">
        <f t="shared" si="13"/>
        <v>0.38125326553707523</v>
      </c>
      <c r="L25" s="12">
        <f t="shared" si="13"/>
        <v>0</v>
      </c>
      <c r="M25" s="12">
        <f t="shared" si="13"/>
        <v>40.089118259248977</v>
      </c>
      <c r="N25" s="12">
        <f t="shared" si="13"/>
        <v>37.730934832234333</v>
      </c>
      <c r="O25" s="12">
        <f t="shared" si="13"/>
        <v>0.19772490332354772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0.21573264064417186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0.21558140093615891</v>
      </c>
      <c r="F29" s="12">
        <f>(SUMIFS(TARIMSALAG2,KAYNAK,A29,SEBEP,B29,SÜRE,"Uzun",BİLDİRİM,"Bildirimli",İL,$B$10,İLÇE,$B$11)/VLOOKUP($B$11,ABONE2,6,FALSE))</f>
        <v>0.42400597667841872</v>
      </c>
      <c r="G29" s="12">
        <f>(SUMIFS(TARIMSALOG2,KAYNAK,A29,SEBEP,B29,SÜRE,"Uzun",BİLDİRİM,"Bildirimli",İL,$B$10,İLÇE,$B$11)/VLOOKUP($B$11,ABONE2,7,FALSE))</f>
        <v>0.84385451400952105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0.4508380565428709</v>
      </c>
      <c r="I29" s="12">
        <f>(SUMIFS(TICARETHANEAG2,KAYNAK,A29,SEBEP,B29,SÜRE,"Uzun",BİLDİRİM,"Bildirimli",İL,$B$10,İLÇE,$B$11)/VLOOKUP($B$11,ABONE2,9,FALSE))</f>
        <v>0.62001685751166136</v>
      </c>
      <c r="J29" s="12">
        <f>(SUMIFS(TICARETHANEOG2,KAYNAK,A29,SEBEP,B29,SÜRE,"Uzun",BİLDİRİM,"Bildirimli",İL,$B$10,İLÇE,$B$11)/VLOOKUP($B$11,ABONE2,10,FALSE))</f>
        <v>5.2856052751229496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0.77264630505446652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278.51388957051034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262.13071959577445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0.51025081219227042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0.21573264064417186</v>
      </c>
      <c r="D33" s="12">
        <f t="shared" ref="D33:O33" si="14">SUM(D28:D32)</f>
        <v>0</v>
      </c>
      <c r="E33" s="12">
        <f t="shared" si="14"/>
        <v>0.21558140093615891</v>
      </c>
      <c r="F33" s="12">
        <f t="shared" si="14"/>
        <v>0.42400597667841872</v>
      </c>
      <c r="G33" s="12">
        <f t="shared" si="14"/>
        <v>0.84385451400952105</v>
      </c>
      <c r="H33" s="12">
        <f t="shared" si="14"/>
        <v>0.4508380565428709</v>
      </c>
      <c r="I33" s="12">
        <f t="shared" si="14"/>
        <v>0.62001685751166136</v>
      </c>
      <c r="J33" s="12">
        <f t="shared" si="14"/>
        <v>5.2856052751229496</v>
      </c>
      <c r="K33" s="12">
        <f t="shared" si="14"/>
        <v>0.77264630505446652</v>
      </c>
      <c r="L33" s="12">
        <f t="shared" si="14"/>
        <v>0</v>
      </c>
      <c r="M33" s="12">
        <f t="shared" si="14"/>
        <v>278.51388957051034</v>
      </c>
      <c r="N33" s="12">
        <f t="shared" si="14"/>
        <v>262.13071959577445</v>
      </c>
      <c r="O33" s="12">
        <f t="shared" si="14"/>
        <v>0.51025081219227042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19956</v>
      </c>
      <c r="D37" s="16">
        <f>VLOOKUP($B$11,ABONE2,4,FALSE)</f>
        <v>14</v>
      </c>
      <c r="E37" s="16">
        <f>VLOOKUP($B$11,ABONE2,5,FALSE)</f>
        <v>19970</v>
      </c>
      <c r="F37" s="16">
        <f>VLOOKUP($B$11,ABONE2,6,FALSE)</f>
        <v>4277</v>
      </c>
      <c r="G37" s="16">
        <f>VLOOKUP($B$11,ABONE2,7,FALSE)</f>
        <v>292</v>
      </c>
      <c r="H37" s="16">
        <f>VLOOKUP($B$11,ABONE2,8,FALSE)</f>
        <v>4569</v>
      </c>
      <c r="I37" s="16">
        <f>VLOOKUP($B$11,ABONE2,9,FALSE)</f>
        <v>6298</v>
      </c>
      <c r="J37" s="16">
        <f>VLOOKUP($B$11,ABONE2,10,FALSE)</f>
        <v>213</v>
      </c>
      <c r="K37" s="16">
        <f>VLOOKUP($B$11,ABONE2,11,FALSE)</f>
        <v>6511</v>
      </c>
      <c r="L37" s="21">
        <f>VLOOKUP($B$11,ABONE2,12,FALSE)</f>
        <v>1</v>
      </c>
      <c r="M37" s="21">
        <f>VLOOKUP($B$11,ABONE2,13,FALSE)</f>
        <v>16</v>
      </c>
      <c r="N37" s="21">
        <f>VLOOKUP($B$11,ABONE2,14,FALSE)</f>
        <v>17</v>
      </c>
      <c r="O37" s="21">
        <f>VLOOKUP($B$11,ABONE2,15,FALSE)</f>
        <v>31067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3656.0975609850052</v>
      </c>
      <c r="D38" s="16">
        <f>VLOOKUP($B$11,TUKETIM,4,FALSE)</f>
        <v>8.4098000000000006</v>
      </c>
      <c r="E38" s="16">
        <f>VLOOKUP($B$11,TUKETIM,5,FALSE)</f>
        <v>3664.5073609850051</v>
      </c>
      <c r="F38" s="16">
        <f>VLOOKUP($B$11,TUKETIM,6,FALSE)</f>
        <v>3623.4979455543303</v>
      </c>
      <c r="G38" s="16">
        <f>VLOOKUP($B$11,TUKETIM,7,FALSE)</f>
        <v>799.79548373983744</v>
      </c>
      <c r="H38" s="16">
        <f>VLOOKUP($B$11,TUKETIM,8,FALSE)</f>
        <v>4423.2934292941682</v>
      </c>
      <c r="I38" s="16">
        <f>VLOOKUP($B$11,TUKETIM,9,FALSE)</f>
        <v>3602.1696682719371</v>
      </c>
      <c r="J38" s="16">
        <f>VLOOKUP($B$11,TUKETIM,10,FALSE)</f>
        <v>1489.4835271552945</v>
      </c>
      <c r="K38" s="16">
        <f>VLOOKUP($B$11,TUKETIM,11,FALSE)</f>
        <v>5091.6531954272314</v>
      </c>
      <c r="L38" s="21">
        <f>VLOOKUP($B$11,TUKETIM,12,FALSE)</f>
        <v>0</v>
      </c>
      <c r="M38" s="21">
        <f>VLOOKUP($B$11,TUKETIM,13,FALSE)</f>
        <v>1241.0123000000001</v>
      </c>
      <c r="N38" s="21">
        <f>VLOOKUP($B$11,TUKETIM,14,FALSE)</f>
        <v>1241.0123000000001</v>
      </c>
      <c r="O38" s="21">
        <f>VLOOKUP($B$11,TUKETIM,15,FALSE)</f>
        <v>14420.466285706405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80006.1679999997</v>
      </c>
      <c r="D39" s="16">
        <f>VLOOKUP($B$11,ANLASMA,4,FALSE)</f>
        <v>182.6</v>
      </c>
      <c r="E39" s="16">
        <f>VLOOKUP($B$11,ANLASMA,5,FALSE)</f>
        <v>80188.767999999705</v>
      </c>
      <c r="F39" s="16">
        <f>VLOOKUP($B$11,ANLASMA,6,FALSE)</f>
        <v>23055.989999999802</v>
      </c>
      <c r="G39" s="16">
        <f>VLOOKUP($B$11,ANLASMA,7,FALSE)</f>
        <v>8730.7900000000009</v>
      </c>
      <c r="H39" s="16">
        <f>VLOOKUP($B$11,ANLASMA,8,FALSE)</f>
        <v>31786.779999999802</v>
      </c>
      <c r="I39" s="16">
        <f>VLOOKUP($B$11,ANLASMA,9,FALSE)</f>
        <v>33818.502999999298</v>
      </c>
      <c r="J39" s="16">
        <f>VLOOKUP($B$11,ANLASMA,10,FALSE)</f>
        <v>16819.77</v>
      </c>
      <c r="K39" s="16">
        <f>VLOOKUP($B$11,ANLASMA,11,FALSE)</f>
        <v>50638.272999999303</v>
      </c>
      <c r="L39" s="21">
        <f>VLOOKUP($B$11,ANLASMA,12,FALSE)</f>
        <v>5</v>
      </c>
      <c r="M39" s="21">
        <f>VLOOKUP($B$11,ANLASMA,13,FALSE)</f>
        <v>5562</v>
      </c>
      <c r="N39" s="21">
        <f>VLOOKUP($B$11,ANLASMA,14,FALSE)</f>
        <v>5567</v>
      </c>
      <c r="O39" s="21">
        <f>VLOOKUP($B$11,ANLASMA,15,FALSE)</f>
        <v>168180.82099999883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99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0.28035723469725782</v>
      </c>
      <c r="D17" s="12">
        <f t="shared" si="1"/>
        <v>11.510375362657475</v>
      </c>
      <c r="E17" s="12">
        <f t="shared" si="2"/>
        <v>0.3176456180773139</v>
      </c>
      <c r="F17" s="12">
        <f t="shared" si="3"/>
        <v>0.57525284995055148</v>
      </c>
      <c r="G17" s="12">
        <f t="shared" si="4"/>
        <v>1.6329411061201635</v>
      </c>
      <c r="H17" s="12">
        <f t="shared" si="5"/>
        <v>0.62539157089764374</v>
      </c>
      <c r="I17" s="12">
        <f t="shared" si="6"/>
        <v>0.59320040166598242</v>
      </c>
      <c r="J17" s="12">
        <f t="shared" si="7"/>
        <v>17.211394483865885</v>
      </c>
      <c r="K17" s="12">
        <f t="shared" si="8"/>
        <v>1.3970247210994162</v>
      </c>
      <c r="L17" s="12">
        <f t="shared" si="9"/>
        <v>4.3048866994349018</v>
      </c>
      <c r="M17" s="12">
        <f t="shared" si="10"/>
        <v>0</v>
      </c>
      <c r="N17" s="12">
        <f t="shared" si="11"/>
        <v>3.4439093595479213</v>
      </c>
      <c r="O17" s="17">
        <f t="shared" si="12"/>
        <v>0.50376573675156777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0.1831600365037353</v>
      </c>
      <c r="D21" s="12">
        <f t="shared" si="1"/>
        <v>0</v>
      </c>
      <c r="E21" s="12">
        <f t="shared" si="2"/>
        <v>0.18255186814788449</v>
      </c>
      <c r="F21" s="12">
        <f t="shared" si="3"/>
        <v>6.0123966966882596E-2</v>
      </c>
      <c r="G21" s="12">
        <f t="shared" si="4"/>
        <v>0</v>
      </c>
      <c r="H21" s="12">
        <f t="shared" si="5"/>
        <v>5.7273846636624048E-2</v>
      </c>
      <c r="I21" s="12">
        <f t="shared" si="6"/>
        <v>0.50865897697971785</v>
      </c>
      <c r="J21" s="12">
        <f t="shared" si="7"/>
        <v>0</v>
      </c>
      <c r="K21" s="12">
        <f t="shared" si="8"/>
        <v>0.48405507273043602</v>
      </c>
      <c r="L21" s="12">
        <f t="shared" si="9"/>
        <v>7.1629026372820066</v>
      </c>
      <c r="M21" s="12">
        <f t="shared" si="10"/>
        <v>0</v>
      </c>
      <c r="N21" s="12">
        <f t="shared" si="11"/>
        <v>5.7303221098256056</v>
      </c>
      <c r="O21" s="17">
        <f t="shared" si="12"/>
        <v>0.23716459935893294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2.4038098807031998E-3</v>
      </c>
      <c r="J22" s="12">
        <f t="shared" si="7"/>
        <v>0</v>
      </c>
      <c r="K22" s="12">
        <f t="shared" si="8"/>
        <v>2.2875372681770726E-3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3.6701967304629334E-4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0.46351727120099312</v>
      </c>
      <c r="D25" s="12">
        <f t="shared" ref="D25:O25" si="13">SUM(D15:D24)</f>
        <v>11.510375362657475</v>
      </c>
      <c r="E25" s="12">
        <f t="shared" si="13"/>
        <v>0.50019748622519833</v>
      </c>
      <c r="F25" s="12">
        <f t="shared" si="13"/>
        <v>0.63537681691743408</v>
      </c>
      <c r="G25" s="12">
        <f t="shared" si="13"/>
        <v>1.6329411061201635</v>
      </c>
      <c r="H25" s="12">
        <f t="shared" si="13"/>
        <v>0.68266541753426779</v>
      </c>
      <c r="I25" s="12">
        <f t="shared" si="13"/>
        <v>1.1042631885264034</v>
      </c>
      <c r="J25" s="12">
        <f t="shared" si="13"/>
        <v>17.211394483865885</v>
      </c>
      <c r="K25" s="12">
        <f t="shared" si="13"/>
        <v>1.8833673310980292</v>
      </c>
      <c r="L25" s="12">
        <f t="shared" si="13"/>
        <v>11.467789336716908</v>
      </c>
      <c r="M25" s="12">
        <f t="shared" si="13"/>
        <v>0</v>
      </c>
      <c r="N25" s="12">
        <f t="shared" si="13"/>
        <v>9.1742314693735274</v>
      </c>
      <c r="O25" s="12">
        <f t="shared" si="13"/>
        <v>0.74129735578354705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0.59016816723535759</v>
      </c>
      <c r="D29" s="12">
        <f>(SUMIFS(MESKENOG2,KAYNAK,A29,SEBEP,B29,SÜRE,"Uzun",BİLDİRİM,"Bildirimli",İL,$B$10,İLÇE,$B$11)/VLOOKUP($B$11,ABONE2,4,FALSE))</f>
        <v>13.621265048561762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0.63343688958619249</v>
      </c>
      <c r="F29" s="12">
        <f>(SUMIFS(TARIMSALAG2,KAYNAK,A29,SEBEP,B29,SÜRE,"Uzun",BİLDİRİM,"Bildirimli",İL,$B$10,İLÇE,$B$11)/VLOOKUP($B$11,ABONE2,6,FALSE))</f>
        <v>0.38821618434626975</v>
      </c>
      <c r="G29" s="12">
        <f>(SUMIFS(TARIMSALOG2,KAYNAK,A29,SEBEP,B29,SÜRE,"Uzun",BİLDİRİM,"Bildirimli",İL,$B$10,İLÇE,$B$11)/VLOOKUP($B$11,ABONE2,7,FALSE))</f>
        <v>1.441449170365336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0.43814370738554831</v>
      </c>
      <c r="I29" s="12">
        <f>(SUMIFS(TICARETHANEAG2,KAYNAK,A29,SEBEP,B29,SÜRE,"Uzun",BİLDİRİM,"Bildirimli",İL,$B$10,İLÇE,$B$11)/VLOOKUP($B$11,ABONE2,9,FALSE))</f>
        <v>1.5358434839975639</v>
      </c>
      <c r="J29" s="12">
        <f>(SUMIFS(TICARETHANEOG2,KAYNAK,A29,SEBEP,B29,SÜRE,"Uzun",BİLDİRİM,"Bildirimli",İL,$B$10,İLÇE,$B$11)/VLOOKUP($B$11,ABONE2,10,FALSE))</f>
        <v>11.810225221362451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2.0328167331235205</v>
      </c>
      <c r="L29" s="12">
        <f>(SUMIFS(SANAYIAG2,KAYNAK,A29,SEBEP,B29,SÜRE,"Uzun",BİLDİRİM,"Bildirimli",İL,$B$10,İLÇE,$B$11)/VLOOKUP($B$11,ABONE2,12,FALSE))</f>
        <v>1.0616654966841708</v>
      </c>
      <c r="M29" s="12">
        <f>(SUMIFS(SANAYIOG2,KAYNAK,A29,SEBEP,B29,SÜRE,"Uzun",BİLDİRİM,"Bildirimli",İL,$B$10,İLÇE,$B$11)/VLOOKUP($B$11,ABONE2,13,FALSE))</f>
        <v>3.7730387602015569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1.603940149387648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0.85472982129753849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0.19017885098808965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0.18954737721613141</v>
      </c>
      <c r="F31" s="12">
        <f>(SUMIFS(TARIMSALAG2,KAYNAK,A31,SEBEP,B31,SÜRE,"Uzun",BİLDİRİM,"Bildirimli",İL,$B$10,İLÇE,$B$11)/VLOOKUP($B$11,ABONE2,6,FALSE))</f>
        <v>0.2898942797092523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0.27615211295102587</v>
      </c>
      <c r="I31" s="12">
        <f>(SUMIFS(TICARETHANEAG2,KAYNAK,A31,SEBEP,B31,SÜRE,"Uzun",BİLDİRİM,"Bildirimli",İL,$B$10,İLÇE,$B$11)/VLOOKUP($B$11,ABONE2,9,FALSE))</f>
        <v>0.5947515277756158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0.56598331507563859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0.2517817269702225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0.78034701822344721</v>
      </c>
      <c r="D33" s="12">
        <f t="shared" ref="D33:O33" si="14">SUM(D28:D32)</f>
        <v>13.621265048561762</v>
      </c>
      <c r="E33" s="12">
        <f t="shared" si="14"/>
        <v>0.82298426680232395</v>
      </c>
      <c r="F33" s="12">
        <f t="shared" si="14"/>
        <v>0.678110464055522</v>
      </c>
      <c r="G33" s="12">
        <f t="shared" si="14"/>
        <v>1.441449170365336</v>
      </c>
      <c r="H33" s="12">
        <f t="shared" si="14"/>
        <v>0.71429582033657413</v>
      </c>
      <c r="I33" s="12">
        <f t="shared" si="14"/>
        <v>2.1305950117731798</v>
      </c>
      <c r="J33" s="12">
        <f t="shared" si="14"/>
        <v>11.810225221362451</v>
      </c>
      <c r="K33" s="12">
        <f t="shared" si="14"/>
        <v>2.5988000481991591</v>
      </c>
      <c r="L33" s="12">
        <f t="shared" si="14"/>
        <v>1.0616654966841708</v>
      </c>
      <c r="M33" s="12">
        <f t="shared" si="14"/>
        <v>3.7730387602015569</v>
      </c>
      <c r="N33" s="12">
        <f t="shared" si="14"/>
        <v>1.603940149387648</v>
      </c>
      <c r="O33" s="12">
        <f t="shared" si="14"/>
        <v>1.106511548267761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14408</v>
      </c>
      <c r="D37" s="16">
        <f>VLOOKUP($B$11,ABONE2,4,FALSE)</f>
        <v>48</v>
      </c>
      <c r="E37" s="16">
        <f>VLOOKUP($B$11,ABONE2,5,FALSE)</f>
        <v>14456</v>
      </c>
      <c r="F37" s="16">
        <f>VLOOKUP($B$11,ABONE2,6,FALSE)</f>
        <v>422</v>
      </c>
      <c r="G37" s="16">
        <f>VLOOKUP($B$11,ABONE2,7,FALSE)</f>
        <v>21</v>
      </c>
      <c r="H37" s="16">
        <f>VLOOKUP($B$11,ABONE2,8,FALSE)</f>
        <v>443</v>
      </c>
      <c r="I37" s="16">
        <f>VLOOKUP($B$11,ABONE2,9,FALSE)</f>
        <v>2715</v>
      </c>
      <c r="J37" s="16">
        <f>VLOOKUP($B$11,ABONE2,10,FALSE)</f>
        <v>138</v>
      </c>
      <c r="K37" s="16">
        <f>VLOOKUP($B$11,ABONE2,11,FALSE)</f>
        <v>2853</v>
      </c>
      <c r="L37" s="21">
        <f>VLOOKUP($B$11,ABONE2,12,FALSE)</f>
        <v>24</v>
      </c>
      <c r="M37" s="21">
        <f>VLOOKUP($B$11,ABONE2,13,FALSE)</f>
        <v>6</v>
      </c>
      <c r="N37" s="21">
        <f>VLOOKUP($B$11,ABONE2,14,FALSE)</f>
        <v>30</v>
      </c>
      <c r="O37" s="21">
        <f>VLOOKUP($B$11,ABONE2,15,FALSE)</f>
        <v>17782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2614.6486230229043</v>
      </c>
      <c r="D38" s="16">
        <f>VLOOKUP($B$11,TUKETIM,4,FALSE)</f>
        <v>210.5274</v>
      </c>
      <c r="E38" s="16">
        <f>VLOOKUP($B$11,TUKETIM,5,FALSE)</f>
        <v>2825.1760230229042</v>
      </c>
      <c r="F38" s="16">
        <f>VLOOKUP($B$11,TUKETIM,6,FALSE)</f>
        <v>79.505756624425572</v>
      </c>
      <c r="G38" s="16">
        <f>VLOOKUP($B$11,TUKETIM,7,FALSE)</f>
        <v>51.498699999999999</v>
      </c>
      <c r="H38" s="16">
        <f>VLOOKUP($B$11,TUKETIM,8,FALSE)</f>
        <v>131.00445662442559</v>
      </c>
      <c r="I38" s="16">
        <f>VLOOKUP($B$11,TUKETIM,9,FALSE)</f>
        <v>1268.8718713819685</v>
      </c>
      <c r="J38" s="16">
        <f>VLOOKUP($B$11,TUKETIM,10,FALSE)</f>
        <v>1291.0569025431619</v>
      </c>
      <c r="K38" s="16">
        <f>VLOOKUP($B$11,TUKETIM,11,FALSE)</f>
        <v>2559.9287739251304</v>
      </c>
      <c r="L38" s="21">
        <f>VLOOKUP($B$11,TUKETIM,12,FALSE)</f>
        <v>40.657922465753423</v>
      </c>
      <c r="M38" s="21">
        <f>VLOOKUP($B$11,TUKETIM,13,FALSE)</f>
        <v>150.2133</v>
      </c>
      <c r="N38" s="21">
        <f>VLOOKUP($B$11,TUKETIM,14,FALSE)</f>
        <v>190.87122246575342</v>
      </c>
      <c r="O38" s="21">
        <f>VLOOKUP($B$11,TUKETIM,15,FALSE)</f>
        <v>5706.980476038214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77344.732000000513</v>
      </c>
      <c r="D39" s="16">
        <f>VLOOKUP($B$11,ANLASMA,4,FALSE)</f>
        <v>5649.13</v>
      </c>
      <c r="E39" s="16">
        <f>VLOOKUP($B$11,ANLASMA,5,FALSE)</f>
        <v>82993.862000000518</v>
      </c>
      <c r="F39" s="16">
        <f>VLOOKUP($B$11,ANLASMA,6,FALSE)</f>
        <v>2304.0730000000003</v>
      </c>
      <c r="G39" s="16">
        <f>VLOOKUP($B$11,ANLASMA,7,FALSE)</f>
        <v>1133.0999999999999</v>
      </c>
      <c r="H39" s="16">
        <f>VLOOKUP($B$11,ANLASMA,8,FALSE)</f>
        <v>3437.1730000000002</v>
      </c>
      <c r="I39" s="16">
        <f>VLOOKUP($B$11,ANLASMA,9,FALSE)</f>
        <v>16008.881000000001</v>
      </c>
      <c r="J39" s="16">
        <f>VLOOKUP($B$11,ANLASMA,10,FALSE)</f>
        <v>72011.100000000006</v>
      </c>
      <c r="K39" s="16">
        <f>VLOOKUP($B$11,ANLASMA,11,FALSE)</f>
        <v>88019.981</v>
      </c>
      <c r="L39" s="21">
        <f>VLOOKUP($B$11,ANLASMA,12,FALSE)</f>
        <v>168.1</v>
      </c>
      <c r="M39" s="21">
        <f>VLOOKUP($B$11,ANLASMA,13,FALSE)</f>
        <v>24862.32</v>
      </c>
      <c r="N39" s="21">
        <f>VLOOKUP($B$11,ANLASMA,14,FALSE)</f>
        <v>25030.42</v>
      </c>
      <c r="O39" s="21">
        <f>VLOOKUP($B$11,ANLASMA,15,FALSE)</f>
        <v>199481.43600000051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100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0.23044487594253127</v>
      </c>
      <c r="D17" s="12">
        <f t="shared" si="1"/>
        <v>4.9443185692518981</v>
      </c>
      <c r="E17" s="12">
        <f t="shared" si="2"/>
        <v>0.23950902564905263</v>
      </c>
      <c r="F17" s="12">
        <f t="shared" si="3"/>
        <v>0.88195790810687535</v>
      </c>
      <c r="G17" s="12">
        <f t="shared" si="4"/>
        <v>2.7661119780316064</v>
      </c>
      <c r="H17" s="12">
        <f t="shared" si="5"/>
        <v>1.1264765047862964</v>
      </c>
      <c r="I17" s="12">
        <f t="shared" si="6"/>
        <v>0.5309536657398134</v>
      </c>
      <c r="J17" s="12">
        <f t="shared" si="7"/>
        <v>7.4015357107278508</v>
      </c>
      <c r="K17" s="12">
        <f t="shared" si="8"/>
        <v>0.82286754562830833</v>
      </c>
      <c r="L17" s="12">
        <f t="shared" si="9"/>
        <v>27.705226082254221</v>
      </c>
      <c r="M17" s="12">
        <f t="shared" si="10"/>
        <v>55.459183396261921</v>
      </c>
      <c r="N17" s="12">
        <f t="shared" si="11"/>
        <v>35.921199005534483</v>
      </c>
      <c r="O17" s="17">
        <f t="shared" si="12"/>
        <v>0.50279977133547948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2.97431763426101E-2</v>
      </c>
      <c r="D21" s="12">
        <f t="shared" si="1"/>
        <v>0</v>
      </c>
      <c r="E21" s="12">
        <f t="shared" si="2"/>
        <v>2.9685984185870828E-2</v>
      </c>
      <c r="F21" s="12">
        <f t="shared" si="3"/>
        <v>3.0099227782935282E-2</v>
      </c>
      <c r="G21" s="12">
        <f t="shared" si="4"/>
        <v>0</v>
      </c>
      <c r="H21" s="12">
        <f t="shared" si="5"/>
        <v>2.6193060524059477E-2</v>
      </c>
      <c r="I21" s="12">
        <f t="shared" si="6"/>
        <v>5.7008344537575355E-2</v>
      </c>
      <c r="J21" s="12">
        <f t="shared" si="7"/>
        <v>8.2513251919354835E-3</v>
      </c>
      <c r="K21" s="12">
        <f t="shared" si="8"/>
        <v>5.4936780498926439E-2</v>
      </c>
      <c r="L21" s="12">
        <f t="shared" si="9"/>
        <v>6.2308462355428009</v>
      </c>
      <c r="M21" s="12">
        <f t="shared" si="10"/>
        <v>0.57547865714541302</v>
      </c>
      <c r="N21" s="12">
        <f t="shared" si="11"/>
        <v>4.5566941004215522</v>
      </c>
      <c r="O21" s="17">
        <f t="shared" si="12"/>
        <v>4.8951889382895394E-2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2.4418884389085065E-3</v>
      </c>
      <c r="D22" s="12">
        <f t="shared" si="1"/>
        <v>0</v>
      </c>
      <c r="E22" s="12">
        <f t="shared" si="2"/>
        <v>2.4371930134862458E-3</v>
      </c>
      <c r="F22" s="12">
        <f t="shared" si="3"/>
        <v>3.2734658332505503E-3</v>
      </c>
      <c r="G22" s="12">
        <f t="shared" si="4"/>
        <v>0</v>
      </c>
      <c r="H22" s="12">
        <f t="shared" si="5"/>
        <v>2.8486474574069909E-3</v>
      </c>
      <c r="I22" s="12">
        <f t="shared" si="6"/>
        <v>8.623393279595673E-3</v>
      </c>
      <c r="J22" s="12">
        <f t="shared" si="7"/>
        <v>0</v>
      </c>
      <c r="K22" s="12">
        <f t="shared" si="8"/>
        <v>8.2570068259345212E-3</v>
      </c>
      <c r="L22" s="12">
        <f t="shared" si="9"/>
        <v>9.6104465933193967E-2</v>
      </c>
      <c r="M22" s="12">
        <f t="shared" si="10"/>
        <v>0</v>
      </c>
      <c r="N22" s="12">
        <f t="shared" si="11"/>
        <v>6.7654768436724994E-2</v>
      </c>
      <c r="O22" s="17">
        <f t="shared" si="12"/>
        <v>3.6425007560001404E-3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0.26262994072404988</v>
      </c>
      <c r="D25" s="12">
        <f t="shared" ref="D25:O25" si="13">SUM(D15:D24)</f>
        <v>4.9443185692518981</v>
      </c>
      <c r="E25" s="12">
        <f t="shared" si="13"/>
        <v>0.27163220284840972</v>
      </c>
      <c r="F25" s="12">
        <f t="shared" si="13"/>
        <v>0.91533060172306113</v>
      </c>
      <c r="G25" s="12">
        <f t="shared" si="13"/>
        <v>2.7661119780316064</v>
      </c>
      <c r="H25" s="12">
        <f t="shared" si="13"/>
        <v>1.1555182127677628</v>
      </c>
      <c r="I25" s="12">
        <f t="shared" si="13"/>
        <v>0.59658540355698442</v>
      </c>
      <c r="J25" s="12">
        <f t="shared" si="13"/>
        <v>7.4097870359197859</v>
      </c>
      <c r="K25" s="12">
        <f t="shared" si="13"/>
        <v>0.88606133295316936</v>
      </c>
      <c r="L25" s="12">
        <f t="shared" si="13"/>
        <v>34.032176783730215</v>
      </c>
      <c r="M25" s="12">
        <f t="shared" si="13"/>
        <v>56.034662053407331</v>
      </c>
      <c r="N25" s="12">
        <f t="shared" si="13"/>
        <v>40.54554787439276</v>
      </c>
      <c r="O25" s="12">
        <f t="shared" si="13"/>
        <v>0.55539416147437504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0.78945241814820533</v>
      </c>
      <c r="D29" s="12">
        <f>(SUMIFS(MESKENOG2,KAYNAK,A29,SEBEP,B29,SÜRE,"Uzun",BİLDİRİM,"Bildirimli",İL,$B$10,İLÇE,$B$11)/VLOOKUP($B$11,ABONE2,4,FALSE))</f>
        <v>11.981064982908942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0.81097239478405769</v>
      </c>
      <c r="F29" s="12">
        <f>(SUMIFS(TARIMSALAG2,KAYNAK,A29,SEBEP,B29,SÜRE,"Uzun",BİLDİRİM,"Bildirimli",İL,$B$10,İLÇE,$B$11)/VLOOKUP($B$11,ABONE2,6,FALSE))</f>
        <v>2.2443830955856487</v>
      </c>
      <c r="G29" s="12">
        <f>(SUMIFS(TARIMSALOG2,KAYNAK,A29,SEBEP,B29,SÜRE,"Uzun",BİLDİRİM,"Bildirimli",İL,$B$10,İLÇE,$B$11)/VLOOKUP($B$11,ABONE2,7,FALSE))</f>
        <v>3.2406924132622565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2.3736804604379018</v>
      </c>
      <c r="I29" s="12">
        <f>(SUMIFS(TICARETHANEAG2,KAYNAK,A29,SEBEP,B29,SÜRE,"Uzun",BİLDİRİM,"Bildirimli",İL,$B$10,İLÇE,$B$11)/VLOOKUP($B$11,ABONE2,9,FALSE))</f>
        <v>1.3582551639186471</v>
      </c>
      <c r="J29" s="12">
        <f>(SUMIFS(TICARETHANEOG2,KAYNAK,A29,SEBEP,B29,SÜRE,"Uzun",BİLDİRİM,"Bildirimli",İL,$B$10,İLÇE,$B$11)/VLOOKUP($B$11,ABONE2,10,FALSE))</f>
        <v>16.567271787235519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2.0044483136008839</v>
      </c>
      <c r="L29" s="12">
        <f>(SUMIFS(SANAYIAG2,KAYNAK,A29,SEBEP,B29,SÜRE,"Uzun",BİLDİRİM,"Bildirimli",İL,$B$10,İLÇE,$B$11)/VLOOKUP($B$11,ABONE2,12,FALSE))</f>
        <v>1.6714125579929784</v>
      </c>
      <c r="M29" s="12">
        <f>(SUMIFS(SANAYIOG2,KAYNAK,A29,SEBEP,B29,SÜRE,"Uzun",BİLDİRİM,"Bildirimli",İL,$B$10,İLÇE,$B$11)/VLOOKUP($B$11,ABONE2,13,FALSE))</f>
        <v>8.6369746450308735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3.7334201072244131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1.1001458478363633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7.9529329360126993E-2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7.9376405078680379E-2</v>
      </c>
      <c r="F31" s="12">
        <f>(SUMIFS(TARIMSALAG2,KAYNAK,A31,SEBEP,B31,SÜRE,"Uzun",BİLDİRİM,"Bildirimli",İL,$B$10,İLÇE,$B$11)/VLOOKUP($B$11,ABONE2,6,FALSE))</f>
        <v>0.12170731577039411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0.10591258723262395</v>
      </c>
      <c r="I31" s="12">
        <f>(SUMIFS(TICARETHANEAG2,KAYNAK,A31,SEBEP,B31,SÜRE,"Uzun",BİLDİRİM,"Bildirimli",İL,$B$10,İLÇE,$B$11)/VLOOKUP($B$11,ABONE2,9,FALSE))</f>
        <v>0.11574407411902322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0.11082639734448667</v>
      </c>
      <c r="L31" s="12">
        <f>(SUMIFS(SANAYIAG2,KAYNAK,A31,SEBEP,B31,SÜRE,"Uzun",BİLDİRİM,"Bildirimli",İL,$B$10,İLÇE,$B$11)/VLOOKUP($B$11,ABONE2,12,FALSE))</f>
        <v>2.0762943208415754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1.4616512366935277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9.0633151084841421E-2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0.86898174750833235</v>
      </c>
      <c r="D33" s="12">
        <f t="shared" ref="D33:O33" si="14">SUM(D28:D32)</f>
        <v>11.981064982908942</v>
      </c>
      <c r="E33" s="12">
        <f t="shared" si="14"/>
        <v>0.89034879986273807</v>
      </c>
      <c r="F33" s="12">
        <f t="shared" si="14"/>
        <v>2.3660904113560428</v>
      </c>
      <c r="G33" s="12">
        <f t="shared" si="14"/>
        <v>3.2406924132622565</v>
      </c>
      <c r="H33" s="12">
        <f t="shared" si="14"/>
        <v>2.4795930476705257</v>
      </c>
      <c r="I33" s="12">
        <f t="shared" si="14"/>
        <v>1.4739992380376703</v>
      </c>
      <c r="J33" s="12">
        <f t="shared" si="14"/>
        <v>16.567271787235519</v>
      </c>
      <c r="K33" s="12">
        <f t="shared" si="14"/>
        <v>2.1152747109453705</v>
      </c>
      <c r="L33" s="12">
        <f t="shared" si="14"/>
        <v>3.7477068788345536</v>
      </c>
      <c r="M33" s="12">
        <f t="shared" si="14"/>
        <v>8.6369746450308735</v>
      </c>
      <c r="N33" s="12">
        <f t="shared" si="14"/>
        <v>5.1950713439179408</v>
      </c>
      <c r="O33" s="12">
        <f t="shared" si="14"/>
        <v>1.1907789989212048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63844</v>
      </c>
      <c r="D37" s="16">
        <f>VLOOKUP($B$11,ABONE2,4,FALSE)</f>
        <v>123</v>
      </c>
      <c r="E37" s="16">
        <f>VLOOKUP($B$11,ABONE2,5,FALSE)</f>
        <v>63967</v>
      </c>
      <c r="F37" s="16">
        <f>VLOOKUP($B$11,ABONE2,6,FALSE)</f>
        <v>3735</v>
      </c>
      <c r="G37" s="16">
        <f>VLOOKUP($B$11,ABONE2,7,FALSE)</f>
        <v>557</v>
      </c>
      <c r="H37" s="16">
        <f>VLOOKUP($B$11,ABONE2,8,FALSE)</f>
        <v>4292</v>
      </c>
      <c r="I37" s="16">
        <f>VLOOKUP($B$11,ABONE2,9,FALSE)</f>
        <v>13026</v>
      </c>
      <c r="J37" s="16">
        <f>VLOOKUP($B$11,ABONE2,10,FALSE)</f>
        <v>578</v>
      </c>
      <c r="K37" s="16">
        <f>VLOOKUP($B$11,ABONE2,11,FALSE)</f>
        <v>13604</v>
      </c>
      <c r="L37" s="21">
        <f>VLOOKUP($B$11,ABONE2,12,FALSE)</f>
        <v>195</v>
      </c>
      <c r="M37" s="21">
        <f>VLOOKUP($B$11,ABONE2,13,FALSE)</f>
        <v>82</v>
      </c>
      <c r="N37" s="21">
        <f>VLOOKUP($B$11,ABONE2,14,FALSE)</f>
        <v>277</v>
      </c>
      <c r="O37" s="21">
        <f>VLOOKUP($B$11,ABONE2,15,FALSE)</f>
        <v>82140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13316.688022364899</v>
      </c>
      <c r="D38" s="16">
        <f>VLOOKUP($B$11,TUKETIM,4,FALSE)</f>
        <v>205.7722449396077</v>
      </c>
      <c r="E38" s="16">
        <f>VLOOKUP($B$11,TUKETIM,5,FALSE)</f>
        <v>13522.460267304506</v>
      </c>
      <c r="F38" s="16">
        <f>VLOOKUP($B$11,TUKETIM,6,FALSE)</f>
        <v>2249.7565834592233</v>
      </c>
      <c r="G38" s="16">
        <f>VLOOKUP($B$11,TUKETIM,7,FALSE)</f>
        <v>1246.2031937897029</v>
      </c>
      <c r="H38" s="16">
        <f>VLOOKUP($B$11,TUKETIM,8,FALSE)</f>
        <v>3495.959777248926</v>
      </c>
      <c r="I38" s="16">
        <f>VLOOKUP($B$11,TUKETIM,9,FALSE)</f>
        <v>7860.3115440112497</v>
      </c>
      <c r="J38" s="16">
        <f>VLOOKUP($B$11,TUKETIM,10,FALSE)</f>
        <v>9931.6685807249287</v>
      </c>
      <c r="K38" s="16">
        <f>VLOOKUP($B$11,TUKETIM,11,FALSE)</f>
        <v>17791.980124736179</v>
      </c>
      <c r="L38" s="21">
        <f>VLOOKUP($B$11,TUKETIM,12,FALSE)</f>
        <v>1967.4989344397013</v>
      </c>
      <c r="M38" s="21">
        <f>VLOOKUP($B$11,TUKETIM,13,FALSE)</f>
        <v>9718.1149811860578</v>
      </c>
      <c r="N38" s="21">
        <f>VLOOKUP($B$11,TUKETIM,14,FALSE)</f>
        <v>11685.61391562576</v>
      </c>
      <c r="O38" s="21">
        <f>VLOOKUP($B$11,TUKETIM,15,FALSE)</f>
        <v>46496.014084915369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358154.0880000061</v>
      </c>
      <c r="D39" s="16">
        <f>VLOOKUP($B$11,ANLASMA,4,FALSE)</f>
        <v>6988.58</v>
      </c>
      <c r="E39" s="16">
        <f>VLOOKUP($B$11,ANLASMA,5,FALSE)</f>
        <v>365142.66800000612</v>
      </c>
      <c r="F39" s="16">
        <f>VLOOKUP($B$11,ANLASMA,6,FALSE)</f>
        <v>21049.389999999901</v>
      </c>
      <c r="G39" s="16">
        <f>VLOOKUP($B$11,ANLASMA,7,FALSE)</f>
        <v>17750.47</v>
      </c>
      <c r="H39" s="16">
        <f>VLOOKUP($B$11,ANLASMA,8,FALSE)</f>
        <v>38799.859999999899</v>
      </c>
      <c r="I39" s="16">
        <f>VLOOKUP($B$11,ANLASMA,9,FALSE)</f>
        <v>99929.282999997697</v>
      </c>
      <c r="J39" s="16">
        <f>VLOOKUP($B$11,ANLASMA,10,FALSE)</f>
        <v>93445.04</v>
      </c>
      <c r="K39" s="16">
        <f>VLOOKUP($B$11,ANLASMA,11,FALSE)</f>
        <v>193374.3229999977</v>
      </c>
      <c r="L39" s="21">
        <f>VLOOKUP($B$11,ANLASMA,12,FALSE)</f>
        <v>7707.5140000000092</v>
      </c>
      <c r="M39" s="21">
        <f>VLOOKUP($B$11,ANLASMA,13,FALSE)</f>
        <v>41095.730000000003</v>
      </c>
      <c r="N39" s="21">
        <f>VLOOKUP($B$11,ANLASMA,14,FALSE)</f>
        <v>48803.244000000013</v>
      </c>
      <c r="O39" s="21">
        <f>VLOOKUP($B$11,ANLASMA,15,FALSE)</f>
        <v>646120.0950000037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101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0.5080181292698096</v>
      </c>
      <c r="D17" s="12">
        <f t="shared" si="1"/>
        <v>1.2370730247047399</v>
      </c>
      <c r="E17" s="12">
        <f t="shared" si="2"/>
        <v>0.5112866321809395</v>
      </c>
      <c r="F17" s="12">
        <f t="shared" si="3"/>
        <v>0.71898430988900963</v>
      </c>
      <c r="G17" s="12">
        <f t="shared" si="4"/>
        <v>27.729997311578458</v>
      </c>
      <c r="H17" s="12">
        <f t="shared" si="5"/>
        <v>7.3553107801316751</v>
      </c>
      <c r="I17" s="12">
        <f t="shared" si="6"/>
        <v>1.1599611260295564</v>
      </c>
      <c r="J17" s="12">
        <f t="shared" si="7"/>
        <v>30.137334776791437</v>
      </c>
      <c r="K17" s="12">
        <f t="shared" si="8"/>
        <v>2.9294759310349376</v>
      </c>
      <c r="L17" s="12">
        <f t="shared" si="9"/>
        <v>0</v>
      </c>
      <c r="M17" s="12">
        <f t="shared" si="10"/>
        <v>136.52929622408143</v>
      </c>
      <c r="N17" s="12">
        <f t="shared" si="11"/>
        <v>115.52478911268427</v>
      </c>
      <c r="O17" s="17">
        <f t="shared" si="12"/>
        <v>0.98201126271661832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8.8487654922946385E-2</v>
      </c>
      <c r="D21" s="12">
        <f t="shared" si="1"/>
        <v>0</v>
      </c>
      <c r="E21" s="12">
        <f t="shared" si="2"/>
        <v>8.8090946582428109E-2</v>
      </c>
      <c r="F21" s="12">
        <f t="shared" si="3"/>
        <v>5.6081929252207993E-2</v>
      </c>
      <c r="G21" s="12">
        <f t="shared" si="4"/>
        <v>0</v>
      </c>
      <c r="H21" s="12">
        <f t="shared" si="5"/>
        <v>4.2303179392829307E-2</v>
      </c>
      <c r="I21" s="12">
        <f t="shared" si="6"/>
        <v>0.19623451225336894</v>
      </c>
      <c r="J21" s="12">
        <f t="shared" si="7"/>
        <v>0</v>
      </c>
      <c r="K21" s="12">
        <f t="shared" si="8"/>
        <v>0.18425137399969851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0.10062373346738947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6.4465239906010937E-5</v>
      </c>
      <c r="D22" s="12">
        <f t="shared" si="1"/>
        <v>0</v>
      </c>
      <c r="E22" s="12">
        <f t="shared" si="2"/>
        <v>6.4176228988425935E-5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5.4458048916618585E-5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0.59657024943266201</v>
      </c>
      <c r="D25" s="12">
        <f t="shared" ref="D25:O25" si="13">SUM(D15:D24)</f>
        <v>1.2370730247047399</v>
      </c>
      <c r="E25" s="12">
        <f t="shared" si="13"/>
        <v>0.59944175499235608</v>
      </c>
      <c r="F25" s="12">
        <f t="shared" si="13"/>
        <v>0.77506623914121764</v>
      </c>
      <c r="G25" s="12">
        <f t="shared" si="13"/>
        <v>27.729997311578458</v>
      </c>
      <c r="H25" s="12">
        <f t="shared" si="13"/>
        <v>7.3976139595245041</v>
      </c>
      <c r="I25" s="12">
        <f t="shared" si="13"/>
        <v>1.3561956382829252</v>
      </c>
      <c r="J25" s="12">
        <f t="shared" si="13"/>
        <v>30.137334776791437</v>
      </c>
      <c r="K25" s="12">
        <f t="shared" si="13"/>
        <v>3.1137273050346361</v>
      </c>
      <c r="L25" s="12">
        <f t="shared" si="13"/>
        <v>0</v>
      </c>
      <c r="M25" s="12">
        <f t="shared" si="13"/>
        <v>136.52929622408143</v>
      </c>
      <c r="N25" s="12">
        <f t="shared" si="13"/>
        <v>115.52478911268427</v>
      </c>
      <c r="O25" s="12">
        <f t="shared" si="13"/>
        <v>1.0826894542329244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0.60029322047497946</v>
      </c>
      <c r="D29" s="12">
        <f>(SUMIFS(MESKENOG2,KAYNAK,A29,SEBEP,B29,SÜRE,"Uzun",BİLDİRİM,"Bildirimli",İL,$B$10,İLÇE,$B$11)/VLOOKUP($B$11,ABONE2,4,FALSE))</f>
        <v>0.15662680193560635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0.59830417275080028</v>
      </c>
      <c r="F29" s="12">
        <f>(SUMIFS(TARIMSALAG2,KAYNAK,A29,SEBEP,B29,SÜRE,"Uzun",BİLDİRİM,"Bildirimli",İL,$B$10,İLÇE,$B$11)/VLOOKUP($B$11,ABONE2,6,FALSE))</f>
        <v>0.35146035900496875</v>
      </c>
      <c r="G29" s="12">
        <f>(SUMIFS(TARIMSALOG2,KAYNAK,A29,SEBEP,B29,SÜRE,"Uzun",BİLDİRİM,"Bildirimli",İL,$B$10,İLÇE,$B$11)/VLOOKUP($B$11,ABONE2,7,FALSE))</f>
        <v>8.2284477605304538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2.2867546774832128</v>
      </c>
      <c r="I29" s="12">
        <f>(SUMIFS(TICARETHANEAG2,KAYNAK,A29,SEBEP,B29,SÜRE,"Uzun",BİLDİRİM,"Bildirimli",İL,$B$10,İLÇE,$B$11)/VLOOKUP($B$11,ABONE2,9,FALSE))</f>
        <v>1.8524045361656802</v>
      </c>
      <c r="J29" s="12">
        <f>(SUMIFS(TICARETHANEOG2,KAYNAK,A29,SEBEP,B29,SÜRE,"Uzun",BİLDİRİM,"Bildirimli",İL,$B$10,İLÇE,$B$11)/VLOOKUP($B$11,ABONE2,10,FALSE))</f>
        <v>3.0840565272923812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1.927615853077272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191.83125718647497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162.31875608086344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0.86652530598354549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2.30874328347365E-2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2.2983927129057322E-2</v>
      </c>
      <c r="F31" s="12">
        <f>(SUMIFS(TARIMSALAG2,KAYNAK,A31,SEBEP,B31,SÜRE,"Uzun",BİLDİRİM,"Bildirimli",İL,$B$10,İLÇE,$B$11)/VLOOKUP($B$11,ABONE2,6,FALSE))</f>
        <v>1.6283583011138636E-2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1.2282875116160609E-2</v>
      </c>
      <c r="I31" s="12">
        <f>(SUMIFS(TICARETHANEAG2,KAYNAK,A31,SEBEP,B31,SÜRE,"Uzun",BİLDİRİM,"Bildirimli",İL,$B$10,İLÇE,$B$11)/VLOOKUP($B$11,ABONE2,9,FALSE))</f>
        <v>4.9428069955944315E-2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4.6409725276954208E-2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2.604272332059052E-2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0.62338065330971593</v>
      </c>
      <c r="D33" s="12">
        <f t="shared" ref="D33:O33" si="14">SUM(D28:D32)</f>
        <v>0.15662680193560635</v>
      </c>
      <c r="E33" s="12">
        <f t="shared" si="14"/>
        <v>0.62128809987985756</v>
      </c>
      <c r="F33" s="12">
        <f t="shared" si="14"/>
        <v>0.36774394201610738</v>
      </c>
      <c r="G33" s="12">
        <f t="shared" si="14"/>
        <v>8.2284477605304538</v>
      </c>
      <c r="H33" s="12">
        <f t="shared" si="14"/>
        <v>2.2990375525993736</v>
      </c>
      <c r="I33" s="12">
        <f t="shared" si="14"/>
        <v>1.9018326061216246</v>
      </c>
      <c r="J33" s="12">
        <f t="shared" si="14"/>
        <v>3.0840565272923812</v>
      </c>
      <c r="K33" s="12">
        <f t="shared" si="14"/>
        <v>1.9740255783542262</v>
      </c>
      <c r="L33" s="12">
        <f t="shared" si="14"/>
        <v>0</v>
      </c>
      <c r="M33" s="12">
        <f t="shared" si="14"/>
        <v>191.83125718647497</v>
      </c>
      <c r="N33" s="12">
        <f t="shared" si="14"/>
        <v>162.31875608086344</v>
      </c>
      <c r="O33" s="12">
        <f t="shared" si="14"/>
        <v>0.89256802930413603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28423</v>
      </c>
      <c r="D37" s="16">
        <f>VLOOKUP($B$11,ABONE2,4,FALSE)</f>
        <v>128</v>
      </c>
      <c r="E37" s="16">
        <f>VLOOKUP($B$11,ABONE2,5,FALSE)</f>
        <v>28551</v>
      </c>
      <c r="F37" s="16">
        <f>VLOOKUP($B$11,ABONE2,6,FALSE)</f>
        <v>350</v>
      </c>
      <c r="G37" s="16">
        <f>VLOOKUP($B$11,ABONE2,7,FALSE)</f>
        <v>114</v>
      </c>
      <c r="H37" s="16">
        <f>VLOOKUP($B$11,ABONE2,8,FALSE)</f>
        <v>464</v>
      </c>
      <c r="I37" s="16">
        <f>VLOOKUP($B$11,ABONE2,9,FALSE)</f>
        <v>4336</v>
      </c>
      <c r="J37" s="16">
        <f>VLOOKUP($B$11,ABONE2,10,FALSE)</f>
        <v>282</v>
      </c>
      <c r="K37" s="16">
        <f>VLOOKUP($B$11,ABONE2,11,FALSE)</f>
        <v>4618</v>
      </c>
      <c r="L37" s="21">
        <f>VLOOKUP($B$11,ABONE2,12,FALSE)</f>
        <v>2</v>
      </c>
      <c r="M37" s="21">
        <f>VLOOKUP($B$11,ABONE2,13,FALSE)</f>
        <v>11</v>
      </c>
      <c r="N37" s="21">
        <f>VLOOKUP($B$11,ABONE2,14,FALSE)</f>
        <v>13</v>
      </c>
      <c r="O37" s="21">
        <f>VLOOKUP($B$11,ABONE2,15,FALSE)</f>
        <v>33646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6016.0916986486964</v>
      </c>
      <c r="D38" s="16">
        <f>VLOOKUP($B$11,TUKETIM,4,FALSE)</f>
        <v>172.53250872377319</v>
      </c>
      <c r="E38" s="16">
        <f>VLOOKUP($B$11,TUKETIM,5,FALSE)</f>
        <v>6188.6242073724698</v>
      </c>
      <c r="F38" s="16">
        <f>VLOOKUP($B$11,TUKETIM,6,FALSE)</f>
        <v>97.950704657534246</v>
      </c>
      <c r="G38" s="16">
        <f>VLOOKUP($B$11,TUKETIM,7,FALSE)</f>
        <v>811.8476931193178</v>
      </c>
      <c r="H38" s="16">
        <f>VLOOKUP($B$11,TUKETIM,8,FALSE)</f>
        <v>909.79839777685208</v>
      </c>
      <c r="I38" s="16">
        <f>VLOOKUP($B$11,TUKETIM,9,FALSE)</f>
        <v>2700.9438001129638</v>
      </c>
      <c r="J38" s="16">
        <f>VLOOKUP($B$11,TUKETIM,10,FALSE)</f>
        <v>5711.354297731762</v>
      </c>
      <c r="K38" s="16">
        <f>VLOOKUP($B$11,TUKETIM,11,FALSE)</f>
        <v>8412.2980978447267</v>
      </c>
      <c r="L38" s="21">
        <f>VLOOKUP($B$11,TUKETIM,12,FALSE)</f>
        <v>2.3803999999999998</v>
      </c>
      <c r="M38" s="21">
        <f>VLOOKUP($B$11,TUKETIM,13,FALSE)</f>
        <v>840.74929999999995</v>
      </c>
      <c r="N38" s="21">
        <f>VLOOKUP($B$11,TUKETIM,14,FALSE)</f>
        <v>843.12969999999996</v>
      </c>
      <c r="O38" s="21">
        <f>VLOOKUP($B$11,TUKETIM,15,FALSE)</f>
        <v>16353.850402994047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166016.02499999799</v>
      </c>
      <c r="D39" s="16">
        <f>VLOOKUP($B$11,ANLASMA,4,FALSE)</f>
        <v>4299.3</v>
      </c>
      <c r="E39" s="16">
        <f>VLOOKUP($B$11,ANLASMA,5,FALSE)</f>
        <v>170315.32499999797</v>
      </c>
      <c r="F39" s="16">
        <f>VLOOKUP($B$11,ANLASMA,6,FALSE)</f>
        <v>1886.27</v>
      </c>
      <c r="G39" s="16">
        <f>VLOOKUP($B$11,ANLASMA,7,FALSE)</f>
        <v>5594.4</v>
      </c>
      <c r="H39" s="16">
        <f>VLOOKUP($B$11,ANLASMA,8,FALSE)</f>
        <v>7480.67</v>
      </c>
      <c r="I39" s="16">
        <f>VLOOKUP($B$11,ANLASMA,9,FALSE)</f>
        <v>25186.4729999999</v>
      </c>
      <c r="J39" s="16">
        <f>VLOOKUP($B$11,ANLASMA,10,FALSE)</f>
        <v>71640.14</v>
      </c>
      <c r="K39" s="16">
        <f>VLOOKUP($B$11,ANLASMA,11,FALSE)</f>
        <v>96826.612999999896</v>
      </c>
      <c r="L39" s="21">
        <f>VLOOKUP($B$11,ANLASMA,12,FALSE)</f>
        <v>41.6</v>
      </c>
      <c r="M39" s="21">
        <f>VLOOKUP($B$11,ANLASMA,13,FALSE)</f>
        <v>4963.8</v>
      </c>
      <c r="N39" s="21">
        <f>VLOOKUP($B$11,ANLASMA,14,FALSE)</f>
        <v>5005.4000000000005</v>
      </c>
      <c r="O39" s="21">
        <f>VLOOKUP($B$11,ANLASMA,15,FALSE)</f>
        <v>279628.00799999788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102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0.12858607463062074</v>
      </c>
      <c r="D17" s="12">
        <f t="shared" si="1"/>
        <v>1.4149799262137511E-2</v>
      </c>
      <c r="E17" s="12">
        <f t="shared" si="2"/>
        <v>0.12851426021244158</v>
      </c>
      <c r="F17" s="12">
        <f t="shared" si="3"/>
        <v>0.24867877710657668</v>
      </c>
      <c r="G17" s="12">
        <f t="shared" si="4"/>
        <v>0.3516909786389722</v>
      </c>
      <c r="H17" s="12">
        <f t="shared" si="5"/>
        <v>0.25579320426720442</v>
      </c>
      <c r="I17" s="12">
        <f t="shared" si="6"/>
        <v>0.3897661458471241</v>
      </c>
      <c r="J17" s="12">
        <f t="shared" si="7"/>
        <v>3.285762666079612</v>
      </c>
      <c r="K17" s="12">
        <f t="shared" si="8"/>
        <v>0.50610016887814835</v>
      </c>
      <c r="L17" s="12">
        <f t="shared" si="9"/>
        <v>14.559855901819915</v>
      </c>
      <c r="M17" s="12">
        <f t="shared" si="10"/>
        <v>63.758276197685845</v>
      </c>
      <c r="N17" s="12">
        <f t="shared" si="11"/>
        <v>55.886528950347291</v>
      </c>
      <c r="O17" s="17">
        <f t="shared" si="12"/>
        <v>0.28303567204275354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6.3736391594212119E-3</v>
      </c>
      <c r="D21" s="12">
        <f t="shared" si="1"/>
        <v>0</v>
      </c>
      <c r="E21" s="12">
        <f t="shared" si="2"/>
        <v>6.3696393858665079E-3</v>
      </c>
      <c r="F21" s="12">
        <f t="shared" si="3"/>
        <v>8.2933040250069718E-3</v>
      </c>
      <c r="G21" s="12">
        <f t="shared" si="4"/>
        <v>0</v>
      </c>
      <c r="H21" s="12">
        <f t="shared" si="5"/>
        <v>7.7205358817273801E-3</v>
      </c>
      <c r="I21" s="12">
        <f t="shared" si="6"/>
        <v>1.5001852576758333E-2</v>
      </c>
      <c r="J21" s="12">
        <f t="shared" si="7"/>
        <v>0</v>
      </c>
      <c r="K21" s="12">
        <f t="shared" si="8"/>
        <v>1.4399218612601315E-2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7.7997199050098102E-3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0.13495971379004196</v>
      </c>
      <c r="D25" s="12">
        <f t="shared" ref="D25:O25" si="13">SUM(D15:D24)</f>
        <v>1.4149799262137511E-2</v>
      </c>
      <c r="E25" s="12">
        <f t="shared" si="13"/>
        <v>0.1348838995983081</v>
      </c>
      <c r="F25" s="12">
        <f t="shared" si="13"/>
        <v>0.25697208113158365</v>
      </c>
      <c r="G25" s="12">
        <f t="shared" si="13"/>
        <v>0.3516909786389722</v>
      </c>
      <c r="H25" s="12">
        <f t="shared" si="13"/>
        <v>0.26351374014893181</v>
      </c>
      <c r="I25" s="12">
        <f t="shared" si="13"/>
        <v>0.40476799842388245</v>
      </c>
      <c r="J25" s="12">
        <f t="shared" si="13"/>
        <v>3.285762666079612</v>
      </c>
      <c r="K25" s="12">
        <f t="shared" si="13"/>
        <v>0.52049938749074964</v>
      </c>
      <c r="L25" s="12">
        <f t="shared" si="13"/>
        <v>14.559855901819915</v>
      </c>
      <c r="M25" s="12">
        <f t="shared" si="13"/>
        <v>63.758276197685845</v>
      </c>
      <c r="N25" s="12">
        <f t="shared" si="13"/>
        <v>55.886528950347291</v>
      </c>
      <c r="O25" s="12">
        <f t="shared" si="13"/>
        <v>0.29083539194776337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0.57077588103013654</v>
      </c>
      <c r="D29" s="12">
        <f>(SUMIFS(MESKENOG2,KAYNAK,A29,SEBEP,B29,SÜRE,"Uzun",BİLDİRİM,"Bildirimli",İL,$B$10,İLÇE,$B$11)/VLOOKUP($B$11,ABONE2,4,FALSE))</f>
        <v>0.21139947777186296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0.57055035457688374</v>
      </c>
      <c r="F29" s="12">
        <f>(SUMIFS(TARIMSALAG2,KAYNAK,A29,SEBEP,B29,SÜRE,"Uzun",BİLDİRİM,"Bildirimli",İL,$B$10,İLÇE,$B$11)/VLOOKUP($B$11,ABONE2,6,FALSE))</f>
        <v>2.6238628737384446</v>
      </c>
      <c r="G29" s="12">
        <f>(SUMIFS(TARIMSALOG2,KAYNAK,A29,SEBEP,B29,SÜRE,"Uzun",BİLDİRİM,"Bildirimli",İL,$B$10,İLÇE,$B$11)/VLOOKUP($B$11,ABONE2,7,FALSE))</f>
        <v>2.5191067980953337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2.6166280077836408</v>
      </c>
      <c r="I29" s="12">
        <f>(SUMIFS(TICARETHANEAG2,KAYNAK,A29,SEBEP,B29,SÜRE,"Uzun",BİLDİRİM,"Bildirimli",İL,$B$10,İLÇE,$B$11)/VLOOKUP($B$11,ABONE2,9,FALSE))</f>
        <v>2.9953242720210689</v>
      </c>
      <c r="J29" s="12">
        <f>(SUMIFS(TICARETHANEOG2,KAYNAK,A29,SEBEP,B29,SÜRE,"Uzun",BİLDİRİM,"Bildirimli",İL,$B$10,İLÇE,$B$11)/VLOOKUP($B$11,ABONE2,10,FALSE))</f>
        <v>28.524317524590373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4.0208401758747243</v>
      </c>
      <c r="L29" s="12">
        <f>(SUMIFS(SANAYIAG2,KAYNAK,A29,SEBEP,B29,SÜRE,"Uzun",BİLDİRİM,"Bildirimli",İL,$B$10,İLÇE,$B$11)/VLOOKUP($B$11,ABONE2,12,FALSE))</f>
        <v>281.6459129747679</v>
      </c>
      <c r="M29" s="12">
        <f>(SUMIFS(SANAYIOG2,KAYNAK,A29,SEBEP,B29,SÜRE,"Uzun",BİLDİRİM,"Bildirimli",İL,$B$10,İLÇE,$B$11)/VLOOKUP($B$11,ABONE2,13,FALSE))</f>
        <v>1300.5662331958804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1137.5389819605025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2.9765143703732391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2.7702290940021725E-2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2.7684906383423028E-2</v>
      </c>
      <c r="F31" s="12">
        <f>(SUMIFS(TARIMSALAG2,KAYNAK,A31,SEBEP,B31,SÜRE,"Uzun",BİLDİRİM,"Bildirimli",İL,$B$10,İLÇE,$B$11)/VLOOKUP($B$11,ABONE2,6,FALSE))</f>
        <v>0.14705366231300984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0.13689755892267069</v>
      </c>
      <c r="I31" s="12">
        <f>(SUMIFS(TICARETHANEAG2,KAYNAK,A31,SEBEP,B31,SÜRE,"Uzun",BİLDİRİM,"Bildirimli",İL,$B$10,İLÇE,$B$11)/VLOOKUP($B$11,ABONE2,9,FALSE))</f>
        <v>8.3733152568204558E-2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8.0369538547512373E-2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4.7228701219434087E-2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0.59847817197015829</v>
      </c>
      <c r="D33" s="12">
        <f t="shared" ref="D33:O33" si="14">SUM(D28:D32)</f>
        <v>0.21139947777186296</v>
      </c>
      <c r="E33" s="12">
        <f t="shared" si="14"/>
        <v>0.59823526096030677</v>
      </c>
      <c r="F33" s="12">
        <f t="shared" si="14"/>
        <v>2.7709165360514545</v>
      </c>
      <c r="G33" s="12">
        <f t="shared" si="14"/>
        <v>2.5191067980953337</v>
      </c>
      <c r="H33" s="12">
        <f t="shared" si="14"/>
        <v>2.7535255667063114</v>
      </c>
      <c r="I33" s="12">
        <f t="shared" si="14"/>
        <v>3.0790574245892732</v>
      </c>
      <c r="J33" s="12">
        <f t="shared" si="14"/>
        <v>28.524317524590373</v>
      </c>
      <c r="K33" s="12">
        <f t="shared" si="14"/>
        <v>4.1012097144222368</v>
      </c>
      <c r="L33" s="12">
        <f t="shared" si="14"/>
        <v>281.6459129747679</v>
      </c>
      <c r="M33" s="12">
        <f t="shared" si="14"/>
        <v>1300.5662331958804</v>
      </c>
      <c r="N33" s="12">
        <f t="shared" si="14"/>
        <v>1137.5389819605025</v>
      </c>
      <c r="O33" s="12">
        <f t="shared" si="14"/>
        <v>3.0237430715926732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12740</v>
      </c>
      <c r="D37" s="16">
        <f>VLOOKUP($B$11,ABONE2,4,FALSE)</f>
        <v>8</v>
      </c>
      <c r="E37" s="16">
        <f>VLOOKUP($B$11,ABONE2,5,FALSE)</f>
        <v>12748</v>
      </c>
      <c r="F37" s="16">
        <f>VLOOKUP($B$11,ABONE2,6,FALSE)</f>
        <v>1631</v>
      </c>
      <c r="G37" s="16">
        <f>VLOOKUP($B$11,ABONE2,7,FALSE)</f>
        <v>121</v>
      </c>
      <c r="H37" s="16">
        <f>VLOOKUP($B$11,ABONE2,8,FALSE)</f>
        <v>1752</v>
      </c>
      <c r="I37" s="16">
        <f>VLOOKUP($B$11,ABONE2,9,FALSE)</f>
        <v>2700</v>
      </c>
      <c r="J37" s="16">
        <f>VLOOKUP($B$11,ABONE2,10,FALSE)</f>
        <v>113</v>
      </c>
      <c r="K37" s="16">
        <f>VLOOKUP($B$11,ABONE2,11,FALSE)</f>
        <v>2813</v>
      </c>
      <c r="L37" s="21">
        <f>VLOOKUP($B$11,ABONE2,12,FALSE)</f>
        <v>4</v>
      </c>
      <c r="M37" s="21">
        <f>VLOOKUP($B$11,ABONE2,13,FALSE)</f>
        <v>21</v>
      </c>
      <c r="N37" s="21">
        <f>VLOOKUP($B$11,ABONE2,14,FALSE)</f>
        <v>25</v>
      </c>
      <c r="O37" s="21">
        <f>VLOOKUP($B$11,ABONE2,15,FALSE)</f>
        <v>17338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2014.6237950142076</v>
      </c>
      <c r="D38" s="16">
        <f>VLOOKUP($B$11,TUKETIM,4,FALSE)</f>
        <v>1.4328000000000001</v>
      </c>
      <c r="E38" s="16">
        <f>VLOOKUP($B$11,TUKETIM,5,FALSE)</f>
        <v>2016.0565950142077</v>
      </c>
      <c r="F38" s="16">
        <f>VLOOKUP($B$11,TUKETIM,6,FALSE)</f>
        <v>1272.2792420439798</v>
      </c>
      <c r="G38" s="16">
        <f>VLOOKUP($B$11,TUKETIM,7,FALSE)</f>
        <v>219.89500000000001</v>
      </c>
      <c r="H38" s="16">
        <f>VLOOKUP($B$11,TUKETIM,8,FALSE)</f>
        <v>1492.1742420439798</v>
      </c>
      <c r="I38" s="16">
        <f>VLOOKUP($B$11,TUKETIM,9,FALSE)</f>
        <v>1290.7972766844573</v>
      </c>
      <c r="J38" s="16">
        <f>VLOOKUP($B$11,TUKETIM,10,FALSE)</f>
        <v>1032.9094872036824</v>
      </c>
      <c r="K38" s="16">
        <f>VLOOKUP($B$11,TUKETIM,11,FALSE)</f>
        <v>2323.7067638881399</v>
      </c>
      <c r="L38" s="21">
        <f>VLOOKUP($B$11,TUKETIM,12,FALSE)</f>
        <v>58.218600000000002</v>
      </c>
      <c r="M38" s="21">
        <f>VLOOKUP($B$11,TUKETIM,13,FALSE)</f>
        <v>12752.6756</v>
      </c>
      <c r="N38" s="21">
        <f>VLOOKUP($B$11,TUKETIM,14,FALSE)</f>
        <v>12810.894200000001</v>
      </c>
      <c r="O38" s="21">
        <f>VLOOKUP($B$11,TUKETIM,15,FALSE)</f>
        <v>18642.831800946329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55032.010000000104</v>
      </c>
      <c r="D39" s="16">
        <f>VLOOKUP($B$11,ANLASMA,4,FALSE)</f>
        <v>100</v>
      </c>
      <c r="E39" s="16">
        <f>VLOOKUP($B$11,ANLASMA,5,FALSE)</f>
        <v>55132.010000000104</v>
      </c>
      <c r="F39" s="16">
        <f>VLOOKUP($B$11,ANLASMA,6,FALSE)</f>
        <v>12786.2410000001</v>
      </c>
      <c r="G39" s="16">
        <f>VLOOKUP($B$11,ANLASMA,7,FALSE)</f>
        <v>6448.02</v>
      </c>
      <c r="H39" s="16">
        <f>VLOOKUP($B$11,ANLASMA,8,FALSE)</f>
        <v>19234.2610000001</v>
      </c>
      <c r="I39" s="16">
        <f>VLOOKUP($B$11,ANLASMA,9,FALSE)</f>
        <v>15792.029000000099</v>
      </c>
      <c r="J39" s="16">
        <f>VLOOKUP($B$11,ANLASMA,10,FALSE)</f>
        <v>50378.400000000001</v>
      </c>
      <c r="K39" s="16">
        <f>VLOOKUP($B$11,ANLASMA,11,FALSE)</f>
        <v>66170.429000000106</v>
      </c>
      <c r="L39" s="21">
        <f>VLOOKUP($B$11,ANLASMA,12,FALSE)</f>
        <v>787.67899999999997</v>
      </c>
      <c r="M39" s="21">
        <f>VLOOKUP($B$11,ANLASMA,13,FALSE)</f>
        <v>52601</v>
      </c>
      <c r="N39" s="21">
        <f>VLOOKUP($B$11,ANLASMA,14,FALSE)</f>
        <v>53388.678999999996</v>
      </c>
      <c r="O39" s="21">
        <f>VLOOKUP($B$11,ANLASMA,15,FALSE)</f>
        <v>193925.37900000028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103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0.19050595183297653</v>
      </c>
      <c r="D17" s="12">
        <f t="shared" si="1"/>
        <v>2.1874414195842338</v>
      </c>
      <c r="E17" s="12">
        <f t="shared" si="2"/>
        <v>0.19205314139713497</v>
      </c>
      <c r="F17" s="12">
        <f t="shared" si="3"/>
        <v>0.73606350695763811</v>
      </c>
      <c r="G17" s="12">
        <f t="shared" si="4"/>
        <v>3.9195206672777312</v>
      </c>
      <c r="H17" s="12">
        <f t="shared" si="5"/>
        <v>1.5501871490584633</v>
      </c>
      <c r="I17" s="12">
        <f t="shared" si="6"/>
        <v>0.5878443984785594</v>
      </c>
      <c r="J17" s="12">
        <f t="shared" si="7"/>
        <v>13.150655566781273</v>
      </c>
      <c r="K17" s="12">
        <f t="shared" si="8"/>
        <v>1.2472975912182551</v>
      </c>
      <c r="L17" s="12">
        <f t="shared" si="9"/>
        <v>42.375207421249819</v>
      </c>
      <c r="M17" s="12">
        <f t="shared" si="10"/>
        <v>176.95949442173193</v>
      </c>
      <c r="N17" s="12">
        <f t="shared" si="11"/>
        <v>155.10817107110014</v>
      </c>
      <c r="O17" s="17">
        <f t="shared" si="12"/>
        <v>1.1507280876903727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4.8390948662709307E-2</v>
      </c>
      <c r="D18" s="12">
        <f t="shared" si="1"/>
        <v>0.93840764286916856</v>
      </c>
      <c r="E18" s="12">
        <f t="shared" si="2"/>
        <v>4.9080517536336306E-2</v>
      </c>
      <c r="F18" s="12">
        <f t="shared" si="3"/>
        <v>0.31946208717189933</v>
      </c>
      <c r="G18" s="12">
        <f t="shared" si="4"/>
        <v>1.3502683999626461</v>
      </c>
      <c r="H18" s="12">
        <f t="shared" si="5"/>
        <v>0.58307606009727853</v>
      </c>
      <c r="I18" s="12">
        <f t="shared" si="6"/>
        <v>0.22594749491444907</v>
      </c>
      <c r="J18" s="12">
        <f t="shared" si="7"/>
        <v>3.2653160335699916</v>
      </c>
      <c r="K18" s="12">
        <f t="shared" si="8"/>
        <v>0.38549150619323774</v>
      </c>
      <c r="L18" s="12">
        <f t="shared" si="9"/>
        <v>7.2598382310010408</v>
      </c>
      <c r="M18" s="12">
        <f t="shared" si="10"/>
        <v>40.511354145144992</v>
      </c>
      <c r="N18" s="12">
        <f t="shared" si="11"/>
        <v>35.11258403362347</v>
      </c>
      <c r="O18" s="17">
        <f t="shared" si="12"/>
        <v>0.28919007087770637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2.4937746223800759E-2</v>
      </c>
      <c r="D21" s="12">
        <f t="shared" si="1"/>
        <v>0</v>
      </c>
      <c r="E21" s="12">
        <f t="shared" si="2"/>
        <v>2.4918424908047604E-2</v>
      </c>
      <c r="F21" s="12">
        <f t="shared" si="3"/>
        <v>1.9237243895892105E-2</v>
      </c>
      <c r="G21" s="12">
        <f t="shared" si="4"/>
        <v>0</v>
      </c>
      <c r="H21" s="12">
        <f t="shared" si="5"/>
        <v>1.431759388152508E-2</v>
      </c>
      <c r="I21" s="12">
        <f t="shared" si="6"/>
        <v>5.4007521911266156E-2</v>
      </c>
      <c r="J21" s="12">
        <f t="shared" si="7"/>
        <v>0</v>
      </c>
      <c r="K21" s="12">
        <f t="shared" si="8"/>
        <v>5.1172532808969926E-2</v>
      </c>
      <c r="L21" s="12">
        <f t="shared" si="9"/>
        <v>2.0492973305282849</v>
      </c>
      <c r="M21" s="12">
        <f t="shared" si="10"/>
        <v>0</v>
      </c>
      <c r="N21" s="12">
        <f t="shared" si="11"/>
        <v>0.33272724185699087</v>
      </c>
      <c r="O21" s="17">
        <f t="shared" si="12"/>
        <v>3.0549016554509471E-2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1.7358664346532938E-3</v>
      </c>
      <c r="D22" s="12">
        <f t="shared" si="1"/>
        <v>0</v>
      </c>
      <c r="E22" s="12">
        <f t="shared" si="2"/>
        <v>1.7345215166647858E-3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5.0037119935205238E-3</v>
      </c>
      <c r="J22" s="12">
        <f t="shared" si="7"/>
        <v>0</v>
      </c>
      <c r="K22" s="12">
        <f t="shared" si="8"/>
        <v>4.7410547104115852E-3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2.1876431052218273E-3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0.26557051315413988</v>
      </c>
      <c r="D25" s="12">
        <f t="shared" ref="D25:O25" si="13">SUM(D15:D24)</f>
        <v>3.1258490624534021</v>
      </c>
      <c r="E25" s="12">
        <f t="shared" si="13"/>
        <v>0.26778660535818372</v>
      </c>
      <c r="F25" s="12">
        <f t="shared" si="13"/>
        <v>1.0747628380254295</v>
      </c>
      <c r="G25" s="12">
        <f t="shared" si="13"/>
        <v>5.2697890672403771</v>
      </c>
      <c r="H25" s="12">
        <f t="shared" si="13"/>
        <v>2.1475808030372669</v>
      </c>
      <c r="I25" s="12">
        <f t="shared" si="13"/>
        <v>0.87280312729779519</v>
      </c>
      <c r="J25" s="12">
        <f t="shared" si="13"/>
        <v>16.415971600351263</v>
      </c>
      <c r="K25" s="12">
        <f t="shared" si="13"/>
        <v>1.6887026849308744</v>
      </c>
      <c r="L25" s="12">
        <f t="shared" si="13"/>
        <v>51.684342982779143</v>
      </c>
      <c r="M25" s="12">
        <f t="shared" si="13"/>
        <v>217.47084856687692</v>
      </c>
      <c r="N25" s="12">
        <f t="shared" si="13"/>
        <v>190.55348234658061</v>
      </c>
      <c r="O25" s="12">
        <f t="shared" si="13"/>
        <v>1.4726548182278105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0.17750575177164579</v>
      </c>
      <c r="D29" s="12">
        <f>(SUMIFS(MESKENOG2,KAYNAK,A29,SEBEP,B29,SÜRE,"Uzun",BİLDİRİM,"Bildirimli",İL,$B$10,İLÇE,$B$11)/VLOOKUP($B$11,ABONE2,4,FALSE))</f>
        <v>0.37881800910856012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0.17766172487579404</v>
      </c>
      <c r="F29" s="12">
        <f>(SUMIFS(TARIMSALAG2,KAYNAK,A29,SEBEP,B29,SÜRE,"Uzun",BİLDİRİM,"Bildirimli",İL,$B$10,İLÇE,$B$11)/VLOOKUP($B$11,ABONE2,6,FALSE))</f>
        <v>0.4910166166112005</v>
      </c>
      <c r="G29" s="12">
        <f>(SUMIFS(TARIMSALOG2,KAYNAK,A29,SEBEP,B29,SÜRE,"Uzun",BİLDİRİM,"Bildirimli",İL,$B$10,İLÇE,$B$11)/VLOOKUP($B$11,ABONE2,7,FALSE))</f>
        <v>4.630180988817461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1.5495487105740127</v>
      </c>
      <c r="I29" s="12">
        <f>(SUMIFS(TICARETHANEAG2,KAYNAK,A29,SEBEP,B29,SÜRE,"Uzun",BİLDİRİM,"Bildirimli",İL,$B$10,İLÇE,$B$11)/VLOOKUP($B$11,ABONE2,9,FALSE))</f>
        <v>0.57711744381643304</v>
      </c>
      <c r="J29" s="12">
        <f>(SUMIFS(TICARETHANEOG2,KAYNAK,A29,SEBEP,B29,SÜRE,"Uzun",BİLDİRİM,"Bildirimli",İL,$B$10,İLÇE,$B$11)/VLOOKUP($B$11,ABONE2,10,FALSE))</f>
        <v>4.8441565693134674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0.80110493651663495</v>
      </c>
      <c r="L29" s="12">
        <f>(SUMIFS(SANAYIAG2,KAYNAK,A29,SEBEP,B29,SÜRE,"Uzun",BİLDİRİM,"Bildirimli",İL,$B$10,İLÇE,$B$11)/VLOOKUP($B$11,ABONE2,12,FALSE))</f>
        <v>7.244394403072687</v>
      </c>
      <c r="M29" s="12">
        <f>(SUMIFS(SANAYIOG2,KAYNAK,A29,SEBEP,B29,SÜRE,"Uzun",BİLDİRİM,"Bildirimli",İL,$B$10,İLÇE,$B$11)/VLOOKUP($B$11,ABONE2,13,FALSE))</f>
        <v>45.731969398944415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39.483064233563027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0.51099888180926578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2.4944812050150249E-2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2.4925485259922345E-2</v>
      </c>
      <c r="F31" s="12">
        <f>(SUMIFS(TARIMSALAG2,KAYNAK,A31,SEBEP,B31,SÜRE,"Uzun",BİLDİRİM,"Bildirimli",İL,$B$10,İLÇE,$B$11)/VLOOKUP($B$11,ABONE2,6,FALSE))</f>
        <v>3.3906968916278007E-2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2.5235746519823916E-2</v>
      </c>
      <c r="I31" s="12">
        <f>(SUMIFS(TICARETHANEAG2,KAYNAK,A31,SEBEP,B31,SÜRE,"Uzun",BİLDİRİM,"Bildirimli",İL,$B$10,İLÇE,$B$11)/VLOOKUP($B$11,ABONE2,9,FALSE))</f>
        <v>4.5796393772688251E-2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4.3392427201451172E-2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2.7956410426596627E-2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0.20245056382179605</v>
      </c>
      <c r="D33" s="12">
        <f t="shared" ref="D33:O33" si="14">SUM(D28:D32)</f>
        <v>0.37881800910856012</v>
      </c>
      <c r="E33" s="12">
        <f t="shared" si="14"/>
        <v>0.2025872101357164</v>
      </c>
      <c r="F33" s="12">
        <f t="shared" si="14"/>
        <v>0.52492358552747853</v>
      </c>
      <c r="G33" s="12">
        <f t="shared" si="14"/>
        <v>4.630180988817461</v>
      </c>
      <c r="H33" s="12">
        <f t="shared" si="14"/>
        <v>1.5747844570938365</v>
      </c>
      <c r="I33" s="12">
        <f t="shared" si="14"/>
        <v>0.62291383758912133</v>
      </c>
      <c r="J33" s="12">
        <f t="shared" si="14"/>
        <v>4.8441565693134674</v>
      </c>
      <c r="K33" s="12">
        <f t="shared" si="14"/>
        <v>0.84449736371808615</v>
      </c>
      <c r="L33" s="12">
        <f t="shared" si="14"/>
        <v>7.244394403072687</v>
      </c>
      <c r="M33" s="12">
        <f t="shared" si="14"/>
        <v>45.731969398944415</v>
      </c>
      <c r="N33" s="12">
        <f t="shared" si="14"/>
        <v>39.483064233563027</v>
      </c>
      <c r="O33" s="12">
        <f t="shared" si="14"/>
        <v>0.53895529223586236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90278</v>
      </c>
      <c r="D37" s="16">
        <f>VLOOKUP($B$11,ABONE2,4,FALSE)</f>
        <v>70</v>
      </c>
      <c r="E37" s="16">
        <f>VLOOKUP($B$11,ABONE2,5,FALSE)</f>
        <v>90348</v>
      </c>
      <c r="F37" s="16">
        <f>VLOOKUP($B$11,ABONE2,6,FALSE)</f>
        <v>2433</v>
      </c>
      <c r="G37" s="16">
        <f>VLOOKUP($B$11,ABONE2,7,FALSE)</f>
        <v>836</v>
      </c>
      <c r="H37" s="16">
        <f>VLOOKUP($B$11,ABONE2,8,FALSE)</f>
        <v>3269</v>
      </c>
      <c r="I37" s="16">
        <f>VLOOKUP($B$11,ABONE2,9,FALSE)</f>
        <v>18285</v>
      </c>
      <c r="J37" s="16">
        <f>VLOOKUP($B$11,ABONE2,10,FALSE)</f>
        <v>1013</v>
      </c>
      <c r="K37" s="16">
        <f>VLOOKUP($B$11,ABONE2,11,FALSE)</f>
        <v>19298</v>
      </c>
      <c r="L37" s="21">
        <f>VLOOKUP($B$11,ABONE2,12,FALSE)</f>
        <v>88</v>
      </c>
      <c r="M37" s="21">
        <f>VLOOKUP($B$11,ABONE2,13,FALSE)</f>
        <v>454</v>
      </c>
      <c r="N37" s="21">
        <f>VLOOKUP($B$11,ABONE2,14,FALSE)</f>
        <v>542</v>
      </c>
      <c r="O37" s="21">
        <f>VLOOKUP($B$11,ABONE2,15,FALSE)</f>
        <v>113457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19535.700789126837</v>
      </c>
      <c r="D38" s="16">
        <f>VLOOKUP($B$11,TUKETIM,4,FALSE)</f>
        <v>43.923263044831877</v>
      </c>
      <c r="E38" s="16">
        <f>VLOOKUP($B$11,TUKETIM,5,FALSE)</f>
        <v>19579.624052171668</v>
      </c>
      <c r="F38" s="16">
        <f>VLOOKUP($B$11,TUKETIM,6,FALSE)</f>
        <v>2439.830535995347</v>
      </c>
      <c r="G38" s="16">
        <f>VLOOKUP($B$11,TUKETIM,7,FALSE)</f>
        <v>3944.3278818975455</v>
      </c>
      <c r="H38" s="16">
        <f>VLOOKUP($B$11,TUKETIM,8,FALSE)</f>
        <v>6384.1584178928924</v>
      </c>
      <c r="I38" s="16">
        <f>VLOOKUP($B$11,TUKETIM,9,FALSE)</f>
        <v>10191.291000681857</v>
      </c>
      <c r="J38" s="16">
        <f>VLOOKUP($B$11,TUKETIM,10,FALSE)</f>
        <v>12882.756786460724</v>
      </c>
      <c r="K38" s="16">
        <f>VLOOKUP($B$11,TUKETIM,11,FALSE)</f>
        <v>23074.047787142583</v>
      </c>
      <c r="L38" s="21">
        <f>VLOOKUP($B$11,TUKETIM,12,FALSE)</f>
        <v>1727.9269233187135</v>
      </c>
      <c r="M38" s="21">
        <f>VLOOKUP($B$11,TUKETIM,13,FALSE)</f>
        <v>69116.626493015021</v>
      </c>
      <c r="N38" s="21">
        <f>VLOOKUP($B$11,TUKETIM,14,FALSE)</f>
        <v>70844.553416333729</v>
      </c>
      <c r="O38" s="21">
        <f>VLOOKUP($B$11,TUKETIM,15,FALSE)</f>
        <v>119882.38367354087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561201.53600001894</v>
      </c>
      <c r="D39" s="16">
        <f>VLOOKUP($B$11,ANLASMA,4,FALSE)</f>
        <v>2085.19</v>
      </c>
      <c r="E39" s="16">
        <f>VLOOKUP($B$11,ANLASMA,5,FALSE)</f>
        <v>563286.72600001888</v>
      </c>
      <c r="F39" s="16">
        <f>VLOOKUP($B$11,ANLASMA,6,FALSE)</f>
        <v>18248.225000000002</v>
      </c>
      <c r="G39" s="16">
        <f>VLOOKUP($B$11,ANLASMA,7,FALSE)</f>
        <v>33949.948000000004</v>
      </c>
      <c r="H39" s="16">
        <f>VLOOKUP($B$11,ANLASMA,8,FALSE)</f>
        <v>52198.17300000001</v>
      </c>
      <c r="I39" s="16">
        <f>VLOOKUP($B$11,ANLASMA,9,FALSE)</f>
        <v>119317.234999993</v>
      </c>
      <c r="J39" s="16">
        <f>VLOOKUP($B$11,ANLASMA,10,FALSE)</f>
        <v>196106.82</v>
      </c>
      <c r="K39" s="16">
        <f>VLOOKUP($B$11,ANLASMA,11,FALSE)</f>
        <v>315424.05499999301</v>
      </c>
      <c r="L39" s="21">
        <f>VLOOKUP($B$11,ANLASMA,12,FALSE)</f>
        <v>8531.0360000000001</v>
      </c>
      <c r="M39" s="21">
        <f>VLOOKUP($B$11,ANLASMA,13,FALSE)</f>
        <v>277674.52</v>
      </c>
      <c r="N39" s="21">
        <f>VLOOKUP($B$11,ANLASMA,14,FALSE)</f>
        <v>286205.55600000004</v>
      </c>
      <c r="O39" s="21">
        <f>VLOOKUP($B$11,ANLASMA,15,FALSE)</f>
        <v>1217114.5100000119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104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0.11064748108944372</v>
      </c>
      <c r="D17" s="12">
        <f t="shared" si="1"/>
        <v>1.1622028202945616</v>
      </c>
      <c r="E17" s="12">
        <f t="shared" si="2"/>
        <v>0.11762944022915277</v>
      </c>
      <c r="F17" s="12">
        <f t="shared" si="3"/>
        <v>0.22159319259446944</v>
      </c>
      <c r="G17" s="12">
        <f t="shared" si="4"/>
        <v>0.65570513410886044</v>
      </c>
      <c r="H17" s="12">
        <f t="shared" si="5"/>
        <v>0.31588380675686462</v>
      </c>
      <c r="I17" s="12">
        <f t="shared" si="6"/>
        <v>0.22624562112496072</v>
      </c>
      <c r="J17" s="12">
        <f t="shared" si="7"/>
        <v>7.217824581756223</v>
      </c>
      <c r="K17" s="12">
        <f t="shared" si="8"/>
        <v>1.1451921488095322</v>
      </c>
      <c r="L17" s="12">
        <f t="shared" si="9"/>
        <v>1.6722607797277005</v>
      </c>
      <c r="M17" s="12">
        <f t="shared" si="10"/>
        <v>164.30525160039622</v>
      </c>
      <c r="N17" s="12">
        <f t="shared" si="11"/>
        <v>144.43606267660411</v>
      </c>
      <c r="O17" s="17">
        <f t="shared" si="12"/>
        <v>0.73655732247640116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3.9112698864394634E-2</v>
      </c>
      <c r="D21" s="12">
        <f t="shared" si="1"/>
        <v>6.8336303755470937E-2</v>
      </c>
      <c r="E21" s="12">
        <f t="shared" si="2"/>
        <v>3.9306733365154937E-2</v>
      </c>
      <c r="F21" s="12">
        <f t="shared" si="3"/>
        <v>2.381984250481587E-2</v>
      </c>
      <c r="G21" s="12">
        <f t="shared" si="4"/>
        <v>1.4428206569947276E-2</v>
      </c>
      <c r="H21" s="12">
        <f t="shared" si="5"/>
        <v>2.177994671849131E-2</v>
      </c>
      <c r="I21" s="12">
        <f t="shared" si="6"/>
        <v>6.6350557288440651E-2</v>
      </c>
      <c r="J21" s="12">
        <f t="shared" si="7"/>
        <v>1.4917017494413762E-3</v>
      </c>
      <c r="K21" s="12">
        <f t="shared" si="8"/>
        <v>5.7825756178023498E-2</v>
      </c>
      <c r="L21" s="12">
        <f t="shared" si="9"/>
        <v>0.39807465380391216</v>
      </c>
      <c r="M21" s="12">
        <f t="shared" si="10"/>
        <v>0</v>
      </c>
      <c r="N21" s="12">
        <f t="shared" si="11"/>
        <v>4.863355498961823E-2</v>
      </c>
      <c r="O21" s="17">
        <f t="shared" si="12"/>
        <v>4.0992071953874484E-2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1.1613600782715699E-4</v>
      </c>
      <c r="D22" s="12">
        <f t="shared" si="1"/>
        <v>0</v>
      </c>
      <c r="E22" s="12">
        <f t="shared" si="2"/>
        <v>1.1536490541241287E-4</v>
      </c>
      <c r="F22" s="12">
        <f t="shared" si="3"/>
        <v>2.4341433077976105E-3</v>
      </c>
      <c r="G22" s="12">
        <f t="shared" si="4"/>
        <v>0</v>
      </c>
      <c r="H22" s="12">
        <f t="shared" si="5"/>
        <v>1.9054389679656865E-3</v>
      </c>
      <c r="I22" s="12">
        <f t="shared" si="6"/>
        <v>1.7130500794691461E-3</v>
      </c>
      <c r="J22" s="12">
        <f t="shared" si="7"/>
        <v>0</v>
      </c>
      <c r="K22" s="12">
        <f t="shared" si="8"/>
        <v>1.4878932971254025E-3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4.567676680702492E-4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0.14987631596166551</v>
      </c>
      <c r="D25" s="12">
        <f t="shared" ref="D25:O25" si="13">SUM(D15:D24)</f>
        <v>1.2305391240500325</v>
      </c>
      <c r="E25" s="12">
        <f t="shared" si="13"/>
        <v>0.15705153849972012</v>
      </c>
      <c r="F25" s="12">
        <f t="shared" si="13"/>
        <v>0.24784717840708292</v>
      </c>
      <c r="G25" s="12">
        <f t="shared" si="13"/>
        <v>0.6701333406788077</v>
      </c>
      <c r="H25" s="12">
        <f t="shared" si="13"/>
        <v>0.33956919244332162</v>
      </c>
      <c r="I25" s="12">
        <f t="shared" si="13"/>
        <v>0.2943092284928705</v>
      </c>
      <c r="J25" s="12">
        <f t="shared" si="13"/>
        <v>7.2193162835056643</v>
      </c>
      <c r="K25" s="12">
        <f t="shared" si="13"/>
        <v>1.2045057982846812</v>
      </c>
      <c r="L25" s="12">
        <f t="shared" si="13"/>
        <v>2.0703354335316124</v>
      </c>
      <c r="M25" s="12">
        <f t="shared" si="13"/>
        <v>164.30525160039622</v>
      </c>
      <c r="N25" s="12">
        <f t="shared" si="13"/>
        <v>144.48469623159372</v>
      </c>
      <c r="O25" s="12">
        <f t="shared" si="13"/>
        <v>0.77800616209834583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8.3045580343808004E-2</v>
      </c>
      <c r="D29" s="12">
        <f>(SUMIFS(MESKENOG2,KAYNAK,A29,SEBEP,B29,SÜRE,"Uzun",BİLDİRİM,"Bildirimli",İL,$B$10,İLÇE,$B$11)/VLOOKUP($B$11,ABONE2,4,FALSE))</f>
        <v>1.9846544779261994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9.5671597375554182E-2</v>
      </c>
      <c r="F29" s="12">
        <f>(SUMIFS(TARIMSALAG2,KAYNAK,A29,SEBEP,B29,SÜRE,"Uzun",BİLDİRİM,"Bildirimli",İL,$B$10,İLÇE,$B$11)/VLOOKUP($B$11,ABONE2,6,FALSE))</f>
        <v>9.6183268672221447E-2</v>
      </c>
      <c r="G29" s="12">
        <f>(SUMIFS(TARIMSALOG2,KAYNAK,A29,SEBEP,B29,SÜRE,"Uzun",BİLDİRİM,"Bildirimli",İL,$B$10,İLÇE,$B$11)/VLOOKUP($B$11,ABONE2,7,FALSE))</f>
        <v>0.45243925530053181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0.17356330033186623</v>
      </c>
      <c r="I29" s="12">
        <f>(SUMIFS(TICARETHANEAG2,KAYNAK,A29,SEBEP,B29,SÜRE,"Uzun",BİLDİRİM,"Bildirimli",İL,$B$10,İLÇE,$B$11)/VLOOKUP($B$11,ABONE2,9,FALSE))</f>
        <v>0.23771673172130126</v>
      </c>
      <c r="J29" s="12">
        <f>(SUMIFS(TICARETHANEOG2,KAYNAK,A29,SEBEP,B29,SÜRE,"Uzun",BİLDİRİM,"Bildirimli",İL,$B$10,İLÇE,$B$11)/VLOOKUP($B$11,ABONE2,10,FALSE))</f>
        <v>4.3207994568075021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0.77438158433823367</v>
      </c>
      <c r="L29" s="12">
        <f>(SUMIFS(SANAYIAG2,KAYNAK,A29,SEBEP,B29,SÜRE,"Uzun",BİLDİRİM,"Bildirimli",İL,$B$10,İLÇE,$B$11)/VLOOKUP($B$11,ABONE2,12,FALSE))</f>
        <v>11.189300264147995</v>
      </c>
      <c r="M29" s="12">
        <f>(SUMIFS(SANAYIOG2,KAYNAK,A29,SEBEP,B29,SÜRE,"Uzun",BİLDİRİM,"Bildirimli",İL,$B$10,İLÇE,$B$11)/VLOOKUP($B$11,ABONE2,13,FALSE))</f>
        <v>135.88361023273262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120.64946376598247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0.57834097069261337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1.2670390826413653E-2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1.2586263869195181E-2</v>
      </c>
      <c r="F31" s="12">
        <f>(SUMIFS(TARIMSALAG2,KAYNAK,A31,SEBEP,B31,SÜRE,"Uzun",BİLDİRİM,"Bildirimli",İL,$B$10,İLÇE,$B$11)/VLOOKUP($B$11,ABONE2,6,FALSE))</f>
        <v>9.0224824236972943E-3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7.0627680559421481E-3</v>
      </c>
      <c r="I31" s="12">
        <f>(SUMIFS(TICARETHANEAG2,KAYNAK,A31,SEBEP,B31,SÜRE,"Uzun",BİLDİRİM,"Bildirimli",İL,$B$10,İLÇE,$B$11)/VLOOKUP($B$11,ABONE2,9,FALSE))</f>
        <v>1.951420702581088E-2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1.6949333928065351E-2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1.283901358820368E-2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9.5715971170221653E-2</v>
      </c>
      <c r="D33" s="12">
        <f t="shared" ref="D33:O33" si="14">SUM(D28:D32)</f>
        <v>1.9846544779261994</v>
      </c>
      <c r="E33" s="12">
        <f t="shared" si="14"/>
        <v>0.10825786124474937</v>
      </c>
      <c r="F33" s="12">
        <f t="shared" si="14"/>
        <v>0.10520575109591875</v>
      </c>
      <c r="G33" s="12">
        <f t="shared" si="14"/>
        <v>0.45243925530053181</v>
      </c>
      <c r="H33" s="12">
        <f t="shared" si="14"/>
        <v>0.18062606838780837</v>
      </c>
      <c r="I33" s="12">
        <f t="shared" si="14"/>
        <v>0.25723093874711211</v>
      </c>
      <c r="J33" s="12">
        <f t="shared" si="14"/>
        <v>4.3207994568075021</v>
      </c>
      <c r="K33" s="12">
        <f t="shared" si="14"/>
        <v>0.79133091826629898</v>
      </c>
      <c r="L33" s="12">
        <f t="shared" si="14"/>
        <v>11.189300264147995</v>
      </c>
      <c r="M33" s="12">
        <f t="shared" si="14"/>
        <v>135.88361023273262</v>
      </c>
      <c r="N33" s="12">
        <f t="shared" si="14"/>
        <v>120.64946376598247</v>
      </c>
      <c r="O33" s="12">
        <f t="shared" si="14"/>
        <v>0.59117998428081708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54907</v>
      </c>
      <c r="D37" s="16">
        <f>VLOOKUP($B$11,ABONE2,4,FALSE)</f>
        <v>367</v>
      </c>
      <c r="E37" s="16">
        <f>VLOOKUP($B$11,ABONE2,5,FALSE)</f>
        <v>55274</v>
      </c>
      <c r="F37" s="16">
        <f>VLOOKUP($B$11,ABONE2,6,FALSE)</f>
        <v>3986</v>
      </c>
      <c r="G37" s="16">
        <f>VLOOKUP($B$11,ABONE2,7,FALSE)</f>
        <v>1106</v>
      </c>
      <c r="H37" s="16">
        <f>VLOOKUP($B$11,ABONE2,8,FALSE)</f>
        <v>5092</v>
      </c>
      <c r="I37" s="16">
        <f>VLOOKUP($B$11,ABONE2,9,FALSE)</f>
        <v>9767</v>
      </c>
      <c r="J37" s="16">
        <f>VLOOKUP($B$11,ABONE2,10,FALSE)</f>
        <v>1478</v>
      </c>
      <c r="K37" s="16">
        <f>VLOOKUP($B$11,ABONE2,11,FALSE)</f>
        <v>11245</v>
      </c>
      <c r="L37" s="21">
        <f>VLOOKUP($B$11,ABONE2,12,FALSE)</f>
        <v>27</v>
      </c>
      <c r="M37" s="21">
        <f>VLOOKUP($B$11,ABONE2,13,FALSE)</f>
        <v>194</v>
      </c>
      <c r="N37" s="21">
        <f>VLOOKUP($B$11,ABONE2,14,FALSE)</f>
        <v>221</v>
      </c>
      <c r="O37" s="21">
        <f>VLOOKUP($B$11,ABONE2,15,FALSE)</f>
        <v>71832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10668.45472247117</v>
      </c>
      <c r="D38" s="16">
        <f>VLOOKUP($B$11,TUKETIM,4,FALSE)</f>
        <v>256.94165459599134</v>
      </c>
      <c r="E38" s="16">
        <f>VLOOKUP($B$11,TUKETIM,5,FALSE)</f>
        <v>10925.396377067162</v>
      </c>
      <c r="F38" s="16">
        <f>VLOOKUP($B$11,TUKETIM,6,FALSE)</f>
        <v>1479.1253928766068</v>
      </c>
      <c r="G38" s="16">
        <f>VLOOKUP($B$11,TUKETIM,7,FALSE)</f>
        <v>1590.7646399330831</v>
      </c>
      <c r="H38" s="16">
        <f>VLOOKUP($B$11,TUKETIM,8,FALSE)</f>
        <v>3069.8900328096897</v>
      </c>
      <c r="I38" s="16">
        <f>VLOOKUP($B$11,TUKETIM,9,FALSE)</f>
        <v>4909.0345164853379</v>
      </c>
      <c r="J38" s="16">
        <f>VLOOKUP($B$11,TUKETIM,10,FALSE)</f>
        <v>10332.60994884432</v>
      </c>
      <c r="K38" s="16">
        <f>VLOOKUP($B$11,TUKETIM,11,FALSE)</f>
        <v>15241.644465329657</v>
      </c>
      <c r="L38" s="21">
        <f>VLOOKUP($B$11,TUKETIM,12,FALSE)</f>
        <v>350.38979999999998</v>
      </c>
      <c r="M38" s="21">
        <f>VLOOKUP($B$11,TUKETIM,13,FALSE)</f>
        <v>35350.136838751067</v>
      </c>
      <c r="N38" s="21">
        <f>VLOOKUP($B$11,TUKETIM,14,FALSE)</f>
        <v>35700.526638751064</v>
      </c>
      <c r="O38" s="21">
        <f>VLOOKUP($B$11,TUKETIM,15,FALSE)</f>
        <v>64937.457513957575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291947.56600001303</v>
      </c>
      <c r="D39" s="16">
        <f>VLOOKUP($B$11,ANLASMA,4,FALSE)</f>
        <v>5204.1580000000004</v>
      </c>
      <c r="E39" s="16">
        <f>VLOOKUP($B$11,ANLASMA,5,FALSE)</f>
        <v>297151.72400001303</v>
      </c>
      <c r="F39" s="16">
        <f>VLOOKUP($B$11,ANLASMA,6,FALSE)</f>
        <v>32650.363999999503</v>
      </c>
      <c r="G39" s="16">
        <f>VLOOKUP($B$11,ANLASMA,7,FALSE)</f>
        <v>29993.886999999901</v>
      </c>
      <c r="H39" s="16">
        <f>VLOOKUP($B$11,ANLASMA,8,FALSE)</f>
        <v>62644.250999999407</v>
      </c>
      <c r="I39" s="16">
        <f>VLOOKUP($B$11,ANLASMA,9,FALSE)</f>
        <v>56708.022000000696</v>
      </c>
      <c r="J39" s="16">
        <f>VLOOKUP($B$11,ANLASMA,10,FALSE)</f>
        <v>308541.06</v>
      </c>
      <c r="K39" s="16">
        <f>VLOOKUP($B$11,ANLASMA,11,FALSE)</f>
        <v>365249.08200000069</v>
      </c>
      <c r="L39" s="21">
        <f>VLOOKUP($B$11,ANLASMA,12,FALSE)</f>
        <v>1011.938</v>
      </c>
      <c r="M39" s="21">
        <f>VLOOKUP($B$11,ANLASMA,13,FALSE)</f>
        <v>81708.540000000008</v>
      </c>
      <c r="N39" s="21">
        <f>VLOOKUP($B$11,ANLASMA,14,FALSE)</f>
        <v>82720.478000000003</v>
      </c>
      <c r="O39" s="21">
        <f>VLOOKUP($B$11,ANLASMA,15,FALSE)</f>
        <v>807765.53500001319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105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7.9774811216434208E-3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7.9639555350868481E-3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2.7068969851376346E-2</v>
      </c>
      <c r="J15" s="12">
        <f t="shared" ref="J15:J24" si="7">(SUMIFS(TICARETHANEOG2,KAYNAK,A15,SEBEP,B15,SÜRE,"Uzun",BİLDİRİM,"Bildirimsiz",İL,$B$10,İLÇE,$B$11)/VLOOKUP($B$11,ABONE2,10,FALSE))</f>
        <v>2.2850633309913111E-2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2.6857136132085357E-2</v>
      </c>
      <c r="L15" s="12">
        <f t="shared" ref="L15:L24" si="9">(SUMIFS(SANAYIAG2,KAYNAK,A15,SEBEP,B15,SÜRE,"Uzun",BİLDİRİM,"Bildirimsiz",İL,$B$10,İLÇE,$B$11)/VLOOKUP($B$11,ABONE2,12,FALSE))</f>
        <v>7.0549812415352214E-2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3.2786634815433396E-2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1.027963097505444E-2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0.31222616818131971</v>
      </c>
      <c r="D17" s="12">
        <f t="shared" si="1"/>
        <v>0.74091455201784129</v>
      </c>
      <c r="E17" s="12">
        <f t="shared" si="2"/>
        <v>0.31295299683223893</v>
      </c>
      <c r="F17" s="12">
        <f t="shared" si="3"/>
        <v>0.2963146533384115</v>
      </c>
      <c r="G17" s="12">
        <f t="shared" si="4"/>
        <v>4.7023791556638326</v>
      </c>
      <c r="H17" s="12">
        <f t="shared" si="5"/>
        <v>0.63396008823752137</v>
      </c>
      <c r="I17" s="12">
        <f t="shared" si="6"/>
        <v>0.85413101634352095</v>
      </c>
      <c r="J17" s="12">
        <f t="shared" si="7"/>
        <v>19.838314336970885</v>
      </c>
      <c r="K17" s="12">
        <f t="shared" si="8"/>
        <v>1.8074665601016033</v>
      </c>
      <c r="L17" s="12">
        <f t="shared" si="9"/>
        <v>16.032424792121805</v>
      </c>
      <c r="M17" s="12">
        <f t="shared" si="10"/>
        <v>85.979608163398993</v>
      </c>
      <c r="N17" s="12">
        <f t="shared" si="11"/>
        <v>53.473033318656071</v>
      </c>
      <c r="O17" s="17">
        <f t="shared" si="12"/>
        <v>0.63387677678318521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5.2572366733445876E-2</v>
      </c>
      <c r="D21" s="12">
        <f t="shared" si="1"/>
        <v>0</v>
      </c>
      <c r="E21" s="12">
        <f t="shared" si="2"/>
        <v>5.2483231819066965E-2</v>
      </c>
      <c r="F21" s="12">
        <f t="shared" si="3"/>
        <v>1.8413455970398368E-2</v>
      </c>
      <c r="G21" s="12">
        <f t="shared" si="4"/>
        <v>0</v>
      </c>
      <c r="H21" s="12">
        <f t="shared" si="5"/>
        <v>1.7002396430566516E-2</v>
      </c>
      <c r="I21" s="12">
        <f t="shared" si="6"/>
        <v>0.13345992898256076</v>
      </c>
      <c r="J21" s="12">
        <f t="shared" si="7"/>
        <v>0</v>
      </c>
      <c r="K21" s="12">
        <f t="shared" si="8"/>
        <v>0.12675792385452031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6.1154973584842766E-2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4.465009941966633E-3</v>
      </c>
      <c r="D22" s="12">
        <f t="shared" si="1"/>
        <v>0</v>
      </c>
      <c r="E22" s="12">
        <f t="shared" si="2"/>
        <v>4.4574396478443221E-3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7.3418265927974822E-3</v>
      </c>
      <c r="J22" s="12">
        <f t="shared" si="7"/>
        <v>0</v>
      </c>
      <c r="K22" s="12">
        <f t="shared" si="8"/>
        <v>6.9731394531501794E-3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4.6788818991279919E-3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0.37724102597837567</v>
      </c>
      <c r="D25" s="12">
        <f t="shared" ref="D25:O25" si="13">SUM(D15:D24)</f>
        <v>0.74091455201784129</v>
      </c>
      <c r="E25" s="12">
        <f t="shared" si="13"/>
        <v>0.37785762383423704</v>
      </c>
      <c r="F25" s="12">
        <f t="shared" si="13"/>
        <v>0.3147281093088099</v>
      </c>
      <c r="G25" s="12">
        <f t="shared" si="13"/>
        <v>4.7023791556638326</v>
      </c>
      <c r="H25" s="12">
        <f t="shared" si="13"/>
        <v>0.65096248466808793</v>
      </c>
      <c r="I25" s="12">
        <f t="shared" si="13"/>
        <v>1.0220017417702556</v>
      </c>
      <c r="J25" s="12">
        <f t="shared" si="13"/>
        <v>19.8611649702808</v>
      </c>
      <c r="K25" s="12">
        <f t="shared" si="13"/>
        <v>1.9680547595413591</v>
      </c>
      <c r="L25" s="12">
        <f t="shared" si="13"/>
        <v>16.102974604537156</v>
      </c>
      <c r="M25" s="12">
        <f t="shared" si="13"/>
        <v>85.979608163398993</v>
      </c>
      <c r="N25" s="12">
        <f t="shared" si="13"/>
        <v>53.505819953471502</v>
      </c>
      <c r="O25" s="12">
        <f t="shared" si="13"/>
        <v>0.70999026324221048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0.89133008697442373</v>
      </c>
      <c r="D29" s="12">
        <f>(SUMIFS(MESKENOG2,KAYNAK,A29,SEBEP,B29,SÜRE,"Uzun",BİLDİRİM,"Bildirimli",İL,$B$10,İLÇE,$B$11)/VLOOKUP($B$11,ABONE2,4,FALSE))</f>
        <v>1.7854738061053694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0.89284608157004985</v>
      </c>
      <c r="F29" s="12">
        <f>(SUMIFS(TARIMSALAG2,KAYNAK,A29,SEBEP,B29,SÜRE,"Uzun",BİLDİRİM,"Bildirimli",İL,$B$10,İLÇE,$B$11)/VLOOKUP($B$11,ABONE2,6,FALSE))</f>
        <v>0.56781277096798954</v>
      </c>
      <c r="G29" s="12">
        <f>(SUMIFS(TARIMSALOG2,KAYNAK,A29,SEBEP,B29,SÜRE,"Uzun",BİLDİRİM,"Bildirimli",İL,$B$10,İLÇE,$B$11)/VLOOKUP($B$11,ABONE2,7,FALSE))</f>
        <v>8.8501682802642225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1.2025060502991105</v>
      </c>
      <c r="I29" s="12">
        <f>(SUMIFS(TICARETHANEAG2,KAYNAK,A29,SEBEP,B29,SÜRE,"Uzun",BİLDİRİM,"Bildirimli",İL,$B$10,İLÇE,$B$11)/VLOOKUP($B$11,ABONE2,9,FALSE))</f>
        <v>2.1977388151374067</v>
      </c>
      <c r="J29" s="12">
        <f>(SUMIFS(TICARETHANEOG2,KAYNAK,A29,SEBEP,B29,SÜRE,"Uzun",BİLDİRİM,"Bildirimli",İL,$B$10,İLÇE,$B$11)/VLOOKUP($B$11,ABONE2,10,FALSE))</f>
        <v>33.038147745234987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3.7464626933539695</v>
      </c>
      <c r="L29" s="12">
        <f>(SUMIFS(SANAYIAG2,KAYNAK,A29,SEBEP,B29,SÜRE,"Uzun",BİLDİRİM,"Bildirimli",İL,$B$10,İLÇE,$B$11)/VLOOKUP($B$11,ABONE2,12,FALSE))</f>
        <v>78.589126409473479</v>
      </c>
      <c r="M29" s="12">
        <f>(SUMIFS(SANAYIOG2,KAYNAK,A29,SEBEP,B29,SÜRE,"Uzun",BİLDİRİM,"Bildirimli",İL,$B$10,İLÇE,$B$11)/VLOOKUP($B$11,ABONE2,13,FALSE))</f>
        <v>211.56906214113613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149.76925798368293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1.609062091061674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3.4978402374590122E-2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3.4919097513605293E-2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0.11159335426839531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0.10598943076668456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4.3232455854151752E-2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0.92630848934901389</v>
      </c>
      <c r="D33" s="12">
        <f t="shared" ref="D33:O33" si="14">SUM(D28:D32)</f>
        <v>1.7854738061053694</v>
      </c>
      <c r="E33" s="12">
        <f t="shared" si="14"/>
        <v>0.92776517908365519</v>
      </c>
      <c r="F33" s="12">
        <f t="shared" si="14"/>
        <v>0.56781277096798954</v>
      </c>
      <c r="G33" s="12">
        <f t="shared" si="14"/>
        <v>8.8501682802642225</v>
      </c>
      <c r="H33" s="12">
        <f t="shared" si="14"/>
        <v>1.2025060502991105</v>
      </c>
      <c r="I33" s="12">
        <f t="shared" si="14"/>
        <v>2.3093321694058018</v>
      </c>
      <c r="J33" s="12">
        <f t="shared" si="14"/>
        <v>33.038147745234987</v>
      </c>
      <c r="K33" s="12">
        <f t="shared" si="14"/>
        <v>3.8524521241206542</v>
      </c>
      <c r="L33" s="12">
        <f t="shared" si="14"/>
        <v>78.589126409473479</v>
      </c>
      <c r="M33" s="12">
        <f t="shared" si="14"/>
        <v>211.56906214113613</v>
      </c>
      <c r="N33" s="12">
        <f t="shared" si="14"/>
        <v>149.76925798368293</v>
      </c>
      <c r="O33" s="12">
        <f t="shared" si="14"/>
        <v>1.6522945469158257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88321</v>
      </c>
      <c r="D37" s="16">
        <f>VLOOKUP($B$11,ABONE2,4,FALSE)</f>
        <v>150</v>
      </c>
      <c r="E37" s="16">
        <f>VLOOKUP($B$11,ABONE2,5,FALSE)</f>
        <v>88471</v>
      </c>
      <c r="F37" s="16">
        <f>VLOOKUP($B$11,ABONE2,6,FALSE)</f>
        <v>1952</v>
      </c>
      <c r="G37" s="16">
        <f>VLOOKUP($B$11,ABONE2,7,FALSE)</f>
        <v>162</v>
      </c>
      <c r="H37" s="16">
        <f>VLOOKUP($B$11,ABONE2,8,FALSE)</f>
        <v>2114</v>
      </c>
      <c r="I37" s="16">
        <f>VLOOKUP($B$11,ABONE2,9,FALSE)</f>
        <v>12672</v>
      </c>
      <c r="J37" s="16">
        <f>VLOOKUP($B$11,ABONE2,10,FALSE)</f>
        <v>670</v>
      </c>
      <c r="K37" s="16">
        <f>VLOOKUP($B$11,ABONE2,11,FALSE)</f>
        <v>13342</v>
      </c>
      <c r="L37" s="21">
        <f>VLOOKUP($B$11,ABONE2,12,FALSE)</f>
        <v>112</v>
      </c>
      <c r="M37" s="21">
        <f>VLOOKUP($B$11,ABONE2,13,FALSE)</f>
        <v>129</v>
      </c>
      <c r="N37" s="21">
        <f>VLOOKUP($B$11,ABONE2,14,FALSE)</f>
        <v>241</v>
      </c>
      <c r="O37" s="21">
        <f>VLOOKUP($B$11,ABONE2,15,FALSE)</f>
        <v>104168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19143.600719358506</v>
      </c>
      <c r="D38" s="16">
        <f>VLOOKUP($B$11,TUKETIM,4,FALSE)</f>
        <v>143.54917083464696</v>
      </c>
      <c r="E38" s="16">
        <f>VLOOKUP($B$11,TUKETIM,5,FALSE)</f>
        <v>19287.149890193152</v>
      </c>
      <c r="F38" s="16">
        <f>VLOOKUP($B$11,TUKETIM,6,FALSE)</f>
        <v>502.12171639274112</v>
      </c>
      <c r="G38" s="16">
        <f>VLOOKUP($B$11,TUKETIM,7,FALSE)</f>
        <v>698.85140000000001</v>
      </c>
      <c r="H38" s="16">
        <f>VLOOKUP($B$11,TUKETIM,8,FALSE)</f>
        <v>1200.9731163927411</v>
      </c>
      <c r="I38" s="16">
        <f>VLOOKUP($B$11,TUKETIM,9,FALSE)</f>
        <v>8216.4008166487056</v>
      </c>
      <c r="J38" s="16">
        <f>VLOOKUP($B$11,TUKETIM,10,FALSE)</f>
        <v>10567.199387821576</v>
      </c>
      <c r="K38" s="16">
        <f>VLOOKUP($B$11,TUKETIM,11,FALSE)</f>
        <v>18783.600204470284</v>
      </c>
      <c r="L38" s="21">
        <f>VLOOKUP($B$11,TUKETIM,12,FALSE)</f>
        <v>1327.3233282194631</v>
      </c>
      <c r="M38" s="21">
        <f>VLOOKUP($B$11,TUKETIM,13,FALSE)</f>
        <v>18015.513084343434</v>
      </c>
      <c r="N38" s="21">
        <f>VLOOKUP($B$11,TUKETIM,14,FALSE)</f>
        <v>19342.836412562898</v>
      </c>
      <c r="O38" s="21">
        <f>VLOOKUP($B$11,TUKETIM,15,FALSE)</f>
        <v>58614.559623619076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541601.36899999797</v>
      </c>
      <c r="D39" s="16">
        <f>VLOOKUP($B$11,ANLASMA,4,FALSE)</f>
        <v>3468.9</v>
      </c>
      <c r="E39" s="16">
        <f>VLOOKUP($B$11,ANLASMA,5,FALSE)</f>
        <v>545070.26899999799</v>
      </c>
      <c r="F39" s="16">
        <f>VLOOKUP($B$11,ANLASMA,6,FALSE)</f>
        <v>8607.5040000000699</v>
      </c>
      <c r="G39" s="16">
        <f>VLOOKUP($B$11,ANLASMA,7,FALSE)</f>
        <v>7123.8</v>
      </c>
      <c r="H39" s="16">
        <f>VLOOKUP($B$11,ANLASMA,8,FALSE)</f>
        <v>15731.304000000069</v>
      </c>
      <c r="I39" s="16">
        <f>VLOOKUP($B$11,ANLASMA,9,FALSE)</f>
        <v>84415.643999995795</v>
      </c>
      <c r="J39" s="16">
        <f>VLOOKUP($B$11,ANLASMA,10,FALSE)</f>
        <v>140513.60000000001</v>
      </c>
      <c r="K39" s="16">
        <f>VLOOKUP($B$11,ANLASMA,11,FALSE)</f>
        <v>224929.24399999582</v>
      </c>
      <c r="L39" s="21">
        <f>VLOOKUP($B$11,ANLASMA,12,FALSE)</f>
        <v>7567.0019999999995</v>
      </c>
      <c r="M39" s="21">
        <f>VLOOKUP($B$11,ANLASMA,13,FALSE)</f>
        <v>103388.41</v>
      </c>
      <c r="N39" s="21">
        <f>VLOOKUP($B$11,ANLASMA,14,FALSE)</f>
        <v>110955.412</v>
      </c>
      <c r="O39" s="21">
        <f>VLOOKUP($B$11,ANLASMA,15,FALSE)</f>
        <v>896686.22899999388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106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0.39617420556680649</v>
      </c>
      <c r="D17" s="12">
        <f t="shared" si="1"/>
        <v>0.1256286171328094</v>
      </c>
      <c r="E17" s="12">
        <f t="shared" si="2"/>
        <v>0.39590108312753236</v>
      </c>
      <c r="F17" s="12">
        <f t="shared" si="3"/>
        <v>1.0201926878391987</v>
      </c>
      <c r="G17" s="12">
        <f t="shared" si="4"/>
        <v>3.0393651459359305</v>
      </c>
      <c r="H17" s="12">
        <f t="shared" si="5"/>
        <v>1.4388183139017587</v>
      </c>
      <c r="I17" s="12">
        <f t="shared" si="6"/>
        <v>1.0656736005376286</v>
      </c>
      <c r="J17" s="12">
        <f t="shared" si="7"/>
        <v>5.4874896795505812</v>
      </c>
      <c r="K17" s="12">
        <f t="shared" si="8"/>
        <v>1.2510756351195931</v>
      </c>
      <c r="L17" s="12">
        <f t="shared" si="9"/>
        <v>39.573550232740331</v>
      </c>
      <c r="M17" s="12">
        <f t="shared" si="10"/>
        <v>139.74533856383678</v>
      </c>
      <c r="N17" s="12">
        <f t="shared" si="11"/>
        <v>105.59586526914481</v>
      </c>
      <c r="O17" s="17">
        <f t="shared" si="12"/>
        <v>0.69089449817054904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2.3447753553146988E-2</v>
      </c>
      <c r="D18" s="12">
        <f t="shared" si="1"/>
        <v>0</v>
      </c>
      <c r="E18" s="12">
        <f t="shared" si="2"/>
        <v>2.3424082468051857E-2</v>
      </c>
      <c r="F18" s="12">
        <f t="shared" si="3"/>
        <v>7.07355789404464E-4</v>
      </c>
      <c r="G18" s="12">
        <f t="shared" si="4"/>
        <v>0</v>
      </c>
      <c r="H18" s="12">
        <f t="shared" si="5"/>
        <v>5.6070300647796754E-4</v>
      </c>
      <c r="I18" s="12">
        <f t="shared" si="6"/>
        <v>3.2719778160856E-2</v>
      </c>
      <c r="J18" s="12">
        <f t="shared" si="7"/>
        <v>2.604387707162066E-3</v>
      </c>
      <c r="K18" s="12">
        <f t="shared" si="8"/>
        <v>3.1457071941833094E-2</v>
      </c>
      <c r="L18" s="12">
        <f t="shared" si="9"/>
        <v>1.6726406909756391</v>
      </c>
      <c r="M18" s="12">
        <f t="shared" si="10"/>
        <v>0</v>
      </c>
      <c r="N18" s="12">
        <f t="shared" si="11"/>
        <v>0.57021841737805878</v>
      </c>
      <c r="O18" s="17">
        <f t="shared" si="12"/>
        <v>2.3458469016725842E-2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3.7316029205566682E-2</v>
      </c>
      <c r="D21" s="12">
        <f t="shared" si="1"/>
        <v>0</v>
      </c>
      <c r="E21" s="12">
        <f t="shared" si="2"/>
        <v>3.7278357754408888E-2</v>
      </c>
      <c r="F21" s="12">
        <f t="shared" si="3"/>
        <v>0.11035395047062284</v>
      </c>
      <c r="G21" s="12">
        <f t="shared" si="4"/>
        <v>0</v>
      </c>
      <c r="H21" s="12">
        <f t="shared" si="5"/>
        <v>8.7474779640516309E-2</v>
      </c>
      <c r="I21" s="12">
        <f t="shared" si="6"/>
        <v>5.9429546339781231E-2</v>
      </c>
      <c r="J21" s="12">
        <f t="shared" si="7"/>
        <v>0</v>
      </c>
      <c r="K21" s="12">
        <f t="shared" si="8"/>
        <v>5.6937728813047254E-2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4.4192228655810732E-2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1.1793297564854948E-4</v>
      </c>
      <c r="G22" s="12">
        <f t="shared" si="4"/>
        <v>0</v>
      </c>
      <c r="H22" s="12">
        <f t="shared" si="5"/>
        <v>9.3482480810267804E-5</v>
      </c>
      <c r="I22" s="12">
        <f t="shared" si="6"/>
        <v>5.2696506484446883E-5</v>
      </c>
      <c r="J22" s="12">
        <f t="shared" si="7"/>
        <v>0</v>
      </c>
      <c r="K22" s="12">
        <f t="shared" si="8"/>
        <v>5.0486998141494951E-5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1.5209156927968532E-5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0.45693798832552018</v>
      </c>
      <c r="D25" s="12">
        <f t="shared" ref="D25:O25" si="13">SUM(D15:D24)</f>
        <v>0.1256286171328094</v>
      </c>
      <c r="E25" s="12">
        <f t="shared" si="13"/>
        <v>0.4566035233499931</v>
      </c>
      <c r="F25" s="12">
        <f t="shared" si="13"/>
        <v>1.1313719270748746</v>
      </c>
      <c r="G25" s="12">
        <f t="shared" si="13"/>
        <v>3.0393651459359305</v>
      </c>
      <c r="H25" s="12">
        <f t="shared" si="13"/>
        <v>1.5269472790295635</v>
      </c>
      <c r="I25" s="12">
        <f t="shared" si="13"/>
        <v>1.1578756215447501</v>
      </c>
      <c r="J25" s="12">
        <f t="shared" si="13"/>
        <v>5.4900940672577434</v>
      </c>
      <c r="K25" s="12">
        <f t="shared" si="13"/>
        <v>1.3395209228726148</v>
      </c>
      <c r="L25" s="12">
        <f t="shared" si="13"/>
        <v>41.246190923715972</v>
      </c>
      <c r="M25" s="12">
        <f t="shared" si="13"/>
        <v>139.74533856383678</v>
      </c>
      <c r="N25" s="12">
        <f t="shared" si="13"/>
        <v>106.16608368652287</v>
      </c>
      <c r="O25" s="12">
        <f t="shared" si="13"/>
        <v>0.75856040500001365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0.20988328392752273</v>
      </c>
      <c r="D29" s="12">
        <f>(SUMIFS(MESKENOG2,KAYNAK,A29,SEBEP,B29,SÜRE,"Uzun",BİLDİRİM,"Bildirimli",İL,$B$10,İLÇE,$B$11)/VLOOKUP($B$11,ABONE2,4,FALSE))</f>
        <v>2.1086590288141405E-2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0.20969268901229182</v>
      </c>
      <c r="F29" s="12">
        <f>(SUMIFS(TARIMSALAG2,KAYNAK,A29,SEBEP,B29,SÜRE,"Uzun",BİLDİRİM,"Bildirimli",İL,$B$10,İLÇE,$B$11)/VLOOKUP($B$11,ABONE2,6,FALSE))</f>
        <v>4.335722781544557E-2</v>
      </c>
      <c r="G29" s="12">
        <f>(SUMIFS(TARIMSALOG2,KAYNAK,A29,SEBEP,B29,SÜRE,"Uzun",BİLDİRİM,"Bildirimli",İL,$B$10,İLÇE,$B$11)/VLOOKUP($B$11,ABONE2,7,FALSE))</f>
        <v>1.7033078786753562E-2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3.7899564541805382E-2</v>
      </c>
      <c r="I29" s="12">
        <f>(SUMIFS(TICARETHANEAG2,KAYNAK,A29,SEBEP,B29,SÜRE,"Uzun",BİLDİRİM,"Bildirimli",İL,$B$10,İLÇE,$B$11)/VLOOKUP($B$11,ABONE2,9,FALSE))</f>
        <v>0.41743122580432673</v>
      </c>
      <c r="J29" s="12">
        <f>(SUMIFS(TICARETHANEOG2,KAYNAK,A29,SEBEP,B29,SÜRE,"Uzun",BİLDİRİM,"Bildirimli",İL,$B$10,İLÇE,$B$11)/VLOOKUP($B$11,ABONE2,10,FALSE))</f>
        <v>3.074663873104333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0.52884615812259095</v>
      </c>
      <c r="L29" s="12">
        <f>(SUMIFS(SANAYIAG2,KAYNAK,A29,SEBEP,B29,SÜRE,"Uzun",BİLDİRİM,"Bildirimli",İL,$B$10,İLÇE,$B$11)/VLOOKUP($B$11,ABONE2,12,FALSE))</f>
        <v>5.5534199458722071</v>
      </c>
      <c r="M29" s="12">
        <f>(SUMIFS(SANAYIOG2,KAYNAK,A29,SEBEP,B29,SÜRE,"Uzun",BİLDİRİM,"Bildirimli",İL,$B$10,İLÇE,$B$11)/VLOOKUP($B$11,ABONE2,13,FALSE))</f>
        <v>3.4544073382552485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4.1699798181246663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0.25241054407774327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0.20988328392752273</v>
      </c>
      <c r="D33" s="12">
        <f t="shared" ref="D33:O33" si="14">SUM(D28:D32)</f>
        <v>2.1086590288141405E-2</v>
      </c>
      <c r="E33" s="12">
        <f t="shared" si="14"/>
        <v>0.20969268901229182</v>
      </c>
      <c r="F33" s="12">
        <f t="shared" si="14"/>
        <v>4.335722781544557E-2</v>
      </c>
      <c r="G33" s="12">
        <f t="shared" si="14"/>
        <v>1.7033078786753562E-2</v>
      </c>
      <c r="H33" s="12">
        <f t="shared" si="14"/>
        <v>3.7899564541805382E-2</v>
      </c>
      <c r="I33" s="12">
        <f t="shared" si="14"/>
        <v>0.41743122580432673</v>
      </c>
      <c r="J33" s="12">
        <f t="shared" si="14"/>
        <v>3.074663873104333</v>
      </c>
      <c r="K33" s="12">
        <f t="shared" si="14"/>
        <v>0.52884615812259095</v>
      </c>
      <c r="L33" s="12">
        <f t="shared" si="14"/>
        <v>5.5534199458722071</v>
      </c>
      <c r="M33" s="12">
        <f t="shared" si="14"/>
        <v>3.4544073382552485</v>
      </c>
      <c r="N33" s="12">
        <f t="shared" si="14"/>
        <v>4.1699798181246663</v>
      </c>
      <c r="O33" s="12">
        <f t="shared" si="14"/>
        <v>0.25241054407774327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45520</v>
      </c>
      <c r="D37" s="16">
        <f>VLOOKUP($B$11,ABONE2,4,FALSE)</f>
        <v>46</v>
      </c>
      <c r="E37" s="16">
        <f>VLOOKUP($B$11,ABONE2,5,FALSE)</f>
        <v>45566</v>
      </c>
      <c r="F37" s="16">
        <f>VLOOKUP($B$11,ABONE2,6,FALSE)</f>
        <v>3506</v>
      </c>
      <c r="G37" s="16">
        <f>VLOOKUP($B$11,ABONE2,7,FALSE)</f>
        <v>917</v>
      </c>
      <c r="H37" s="16">
        <f>VLOOKUP($B$11,ABONE2,8,FALSE)</f>
        <v>4423</v>
      </c>
      <c r="I37" s="16">
        <f>VLOOKUP($B$11,ABONE2,9,FALSE)</f>
        <v>9437</v>
      </c>
      <c r="J37" s="16">
        <f>VLOOKUP($B$11,ABONE2,10,FALSE)</f>
        <v>413</v>
      </c>
      <c r="K37" s="16">
        <f>VLOOKUP($B$11,ABONE2,11,FALSE)</f>
        <v>9850</v>
      </c>
      <c r="L37" s="21">
        <f>VLOOKUP($B$11,ABONE2,12,FALSE)</f>
        <v>15</v>
      </c>
      <c r="M37" s="21">
        <f>VLOOKUP($B$11,ABONE2,13,FALSE)</f>
        <v>29</v>
      </c>
      <c r="N37" s="21">
        <f>VLOOKUP($B$11,ABONE2,14,FALSE)</f>
        <v>44</v>
      </c>
      <c r="O37" s="21">
        <f>VLOOKUP($B$11,ABONE2,15,FALSE)</f>
        <v>59883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7994.3686664283396</v>
      </c>
      <c r="D38" s="16">
        <f>VLOOKUP($B$11,TUKETIM,4,FALSE)</f>
        <v>13.278850951285001</v>
      </c>
      <c r="E38" s="16">
        <f>VLOOKUP($B$11,TUKETIM,5,FALSE)</f>
        <v>8007.6475173796243</v>
      </c>
      <c r="F38" s="16">
        <f>VLOOKUP($B$11,TUKETIM,6,FALSE)</f>
        <v>4719.3581408370856</v>
      </c>
      <c r="G38" s="16">
        <f>VLOOKUP($B$11,TUKETIM,7,FALSE)</f>
        <v>3926.3325442110126</v>
      </c>
      <c r="H38" s="16">
        <f>VLOOKUP($B$11,TUKETIM,8,FALSE)</f>
        <v>8645.6906850480991</v>
      </c>
      <c r="I38" s="16">
        <f>VLOOKUP($B$11,TUKETIM,9,FALSE)</f>
        <v>5336.3314666903434</v>
      </c>
      <c r="J38" s="16">
        <f>VLOOKUP($B$11,TUKETIM,10,FALSE)</f>
        <v>2966.03275455841</v>
      </c>
      <c r="K38" s="16">
        <f>VLOOKUP($B$11,TUKETIM,11,FALSE)</f>
        <v>8302.3642212487539</v>
      </c>
      <c r="L38" s="21">
        <f>VLOOKUP($B$11,TUKETIM,12,FALSE)</f>
        <v>51.476100000000002</v>
      </c>
      <c r="M38" s="21">
        <f>VLOOKUP($B$11,TUKETIM,13,FALSE)</f>
        <v>4854.1763392405064</v>
      </c>
      <c r="N38" s="21">
        <f>VLOOKUP($B$11,TUKETIM,14,FALSE)</f>
        <v>4905.6524392405063</v>
      </c>
      <c r="O38" s="21">
        <f>VLOOKUP($B$11,TUKETIM,15,FALSE)</f>
        <v>29861.354862916982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240667.90900001299</v>
      </c>
      <c r="D39" s="16">
        <f>VLOOKUP($B$11,ANLASMA,4,FALSE)</f>
        <v>337.7</v>
      </c>
      <c r="E39" s="16">
        <f>VLOOKUP($B$11,ANLASMA,5,FALSE)</f>
        <v>241005.60900001301</v>
      </c>
      <c r="F39" s="16">
        <f>VLOOKUP($B$11,ANLASMA,6,FALSE)</f>
        <v>28422.255999999597</v>
      </c>
      <c r="G39" s="16">
        <f>VLOOKUP($B$11,ANLASMA,7,FALSE)</f>
        <v>30460.890000000003</v>
      </c>
      <c r="H39" s="16">
        <f>VLOOKUP($B$11,ANLASMA,8,FALSE)</f>
        <v>58883.1459999996</v>
      </c>
      <c r="I39" s="16">
        <f>VLOOKUP($B$11,ANLASMA,9,FALSE)</f>
        <v>59650.609000000797</v>
      </c>
      <c r="J39" s="16">
        <f>VLOOKUP($B$11,ANLASMA,10,FALSE)</f>
        <v>70387.956000000006</v>
      </c>
      <c r="K39" s="16">
        <f>VLOOKUP($B$11,ANLASMA,11,FALSE)</f>
        <v>130038.5650000008</v>
      </c>
      <c r="L39" s="21">
        <f>VLOOKUP($B$11,ANLASMA,12,FALSE)</f>
        <v>721.08299999999997</v>
      </c>
      <c r="M39" s="21">
        <f>VLOOKUP($B$11,ANLASMA,13,FALSE)</f>
        <v>19051.317999999999</v>
      </c>
      <c r="N39" s="21">
        <f>VLOOKUP($B$11,ANLASMA,14,FALSE)</f>
        <v>19772.400999999998</v>
      </c>
      <c r="O39" s="21">
        <f>VLOOKUP($B$11,ANLASMA,15,FALSE)</f>
        <v>449699.72100001341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AC70"/>
  <sheetViews>
    <sheetView zoomScale="40" zoomScaleNormal="40" workbookViewId="0">
      <selection activeCell="A11" sqref="A1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4"/>
      <c r="B11" s="10"/>
      <c r="C11" s="10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(SUMIFS(MESKENAG2,KAYNAK,A15,SEBEP,B15,SÜRE,"Uzun",BİLDİRİM,"Bildirimsiz",İL,$B$10)/VLOOKUP($B$10,ABONE2,3,FALSE))</f>
        <v>1.3497093428359667E-2</v>
      </c>
      <c r="D15" s="12">
        <f t="shared" ref="D15:D24" si="1">(SUMIFS(MESKENOG2,KAYNAK,A15,SEBEP,B15,SÜRE,"Uzun",BİLDİRİM,"Bildirimsiz",İL,$B$10)/VLOOKUP($B$10,ABONE2,4,FALSE))</f>
        <v>0.16909815506410553</v>
      </c>
      <c r="E15" s="12">
        <f t="shared" ref="E15:E24" si="2">(SUMIFS(MESKENAG2,KAYNAK,A15,SEBEP,B15,SÜRE,"Uzun",BİLDİRİM,"Bildirimsiz",İL,$B$10)+SUMIFS(MESKENOG2,KAYNAK,A15,SEBEP,B15,SÜRE,"Uzun",BİLDİRİM,"Bildirimsiz",İL,$B$10))/VLOOKUP($B$10,ABONE2,5,FALSE)</f>
        <v>1.3626186870979775E-2</v>
      </c>
      <c r="F15" s="12">
        <f t="shared" ref="F15:F24" si="3">(SUMIFS(TARIMSALAG2,KAYNAK,A15,SEBEP,B15,SÜRE,"Uzun",BİLDİRİM,"Bildirimsiz",İL,$B$10)/VLOOKUP($B$10,ABONE2,6,FALSE))</f>
        <v>5.1393690041694222E-3</v>
      </c>
      <c r="G15" s="12">
        <f t="shared" ref="G15:G24" si="4">(SUMIFS(TARIMSALOG2,KAYNAK,A15,SEBEP,B15,SÜRE,"Uzun",BİLDİRİM,"Bildirimsiz",İL,$B$10)/VLOOKUP($B$10,ABONE2,7,FALSE))</f>
        <v>2.8203019084632715E-3</v>
      </c>
      <c r="H15" s="12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4.852514367125171E-3</v>
      </c>
      <c r="I15" s="12">
        <f t="shared" ref="I15:I24" si="6">(SUMIFS(TICARETHANEAG2,KAYNAK,A15,SEBEP,B15,SÜRE,"Uzun",BİLDİRİM,"Bildirimsiz",İL,$B$10)/VLOOKUP($B$10,ABONE2,9,FALSE))</f>
        <v>4.3636423492216268E-2</v>
      </c>
      <c r="J15" s="12">
        <f t="shared" ref="J15:J24" si="7">(SUMIFS(TICARETHANEOG2,KAYNAK,A15,SEBEP,B15,SÜRE,"Uzun",BİLDİRİM,"Bildirimsiz",İL,$B$10)/VLOOKUP($B$10,ABONE2,10,FALSE))</f>
        <v>0.74381720181979494</v>
      </c>
      <c r="K15" s="12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5.9479068820089749E-2</v>
      </c>
      <c r="L15" s="12">
        <f t="shared" ref="L15:L24" si="9">(SUMIFS(SANAYIAG2,KAYNAK,A15,SEBEP,B15,SÜRE,"Uzun",BİLDİRİM,"Bildirimsiz",İL,$B$10)/VLOOKUP($B$10,ABONE2,12,FALSE))</f>
        <v>0.26456054711351673</v>
      </c>
      <c r="M15" s="12">
        <f t="shared" ref="M15:M24" si="10">(SUMIFS(SANAYIOG2,KAYNAK,A15,SEBEP,B15,SÜRE,"Uzun",BİLDİRİM,"Bildirimsiz",İL,$B$10)/VLOOKUP($B$10,ABONE2,13,FALSE))</f>
        <v>1.7818583280828679</v>
      </c>
      <c r="N15" s="12">
        <f t="shared" ref="N15:N24" si="11">(SUMIFS(SANAYIAG2,KAYNAK,A15,SEBEP,B15,SÜRE,"Uzun",BİLDİRİM,"Bildirimsiz",İL,$B$10)+SUMIFS(SANAYIOG2,KAYNAK,A15,SEBEP,B15,SÜRE,"Uzun",BİLDİRİM,"Bildirimsiz",İL,$B$10))/VLOOKUP($B$10,ABONE2,14,FALSE)</f>
        <v>0.97137355509837076</v>
      </c>
      <c r="O15" s="17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2.2207628161231119E-2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0.14682274944933682</v>
      </c>
      <c r="D17" s="12">
        <f t="shared" si="1"/>
        <v>6.1757361907417767</v>
      </c>
      <c r="E17" s="12">
        <f t="shared" si="2"/>
        <v>0.15182459958591901</v>
      </c>
      <c r="F17" s="12">
        <f t="shared" si="3"/>
        <v>0.49804978549108891</v>
      </c>
      <c r="G17" s="12">
        <f t="shared" si="4"/>
        <v>4.0975673147948237</v>
      </c>
      <c r="H17" s="12">
        <f t="shared" si="5"/>
        <v>0.94328843180478406</v>
      </c>
      <c r="I17" s="12">
        <f t="shared" si="6"/>
        <v>0.38532983701568113</v>
      </c>
      <c r="J17" s="12">
        <f t="shared" si="7"/>
        <v>13.093564669024486</v>
      </c>
      <c r="K17" s="12">
        <f t="shared" si="8"/>
        <v>0.67287280223065937</v>
      </c>
      <c r="L17" s="12">
        <f t="shared" si="9"/>
        <v>17.740133281971605</v>
      </c>
      <c r="M17" s="12">
        <f t="shared" si="10"/>
        <v>114.71154500684965</v>
      </c>
      <c r="N17" s="12">
        <f t="shared" si="11"/>
        <v>62.912976786699105</v>
      </c>
      <c r="O17" s="17">
        <f t="shared" si="12"/>
        <v>0.33085309889020581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1.3282945814809518E-2</v>
      </c>
      <c r="D18" s="12">
        <f t="shared" si="1"/>
        <v>6.4366750725616748E-2</v>
      </c>
      <c r="E18" s="12">
        <f t="shared" si="2"/>
        <v>1.3325327172422024E-2</v>
      </c>
      <c r="F18" s="12">
        <f t="shared" si="3"/>
        <v>3.7751652232351579E-2</v>
      </c>
      <c r="G18" s="12">
        <f t="shared" si="4"/>
        <v>0.18801234552483634</v>
      </c>
      <c r="H18" s="12">
        <f t="shared" si="5"/>
        <v>5.633799529945821E-2</v>
      </c>
      <c r="I18" s="12">
        <f t="shared" si="6"/>
        <v>4.6631377554264934E-2</v>
      </c>
      <c r="J18" s="12">
        <f t="shared" si="7"/>
        <v>0.81415425777804196</v>
      </c>
      <c r="K18" s="12">
        <f t="shared" si="8"/>
        <v>6.399773942649041E-2</v>
      </c>
      <c r="L18" s="12">
        <f t="shared" si="9"/>
        <v>2.2120238246772317</v>
      </c>
      <c r="M18" s="12">
        <f t="shared" si="10"/>
        <v>24.07392091908104</v>
      </c>
      <c r="N18" s="12">
        <f t="shared" si="11"/>
        <v>12.396098064658624</v>
      </c>
      <c r="O18" s="17">
        <f t="shared" si="12"/>
        <v>3.7807045730200425E-2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3.9896148340547426E-4</v>
      </c>
      <c r="D20" s="12">
        <f t="shared" si="1"/>
        <v>4.6792855610282933E-3</v>
      </c>
      <c r="E20" s="12">
        <f t="shared" si="2"/>
        <v>4.0251262736876924E-4</v>
      </c>
      <c r="F20" s="12">
        <f t="shared" si="3"/>
        <v>2.8557897368878334E-5</v>
      </c>
      <c r="G20" s="12">
        <f t="shared" si="4"/>
        <v>2.1756290551408993E-4</v>
      </c>
      <c r="H20" s="12">
        <f t="shared" si="5"/>
        <v>5.1936678910570332E-5</v>
      </c>
      <c r="I20" s="12">
        <f t="shared" si="6"/>
        <v>7.427036075696163E-4</v>
      </c>
      <c r="J20" s="12">
        <f t="shared" si="7"/>
        <v>7.8198119887758384E-3</v>
      </c>
      <c r="K20" s="12">
        <f t="shared" si="8"/>
        <v>9.028338503594516E-4</v>
      </c>
      <c r="L20" s="12">
        <f t="shared" si="9"/>
        <v>0</v>
      </c>
      <c r="M20" s="12">
        <f t="shared" si="10"/>
        <v>1.746994721101602E-2</v>
      </c>
      <c r="N20" s="12">
        <f t="shared" si="11"/>
        <v>8.1381427511652508E-3</v>
      </c>
      <c r="O20" s="17">
        <f t="shared" si="12"/>
        <v>4.8777933657125793E-4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4.4572833710146191E-2</v>
      </c>
      <c r="D21" s="12">
        <f t="shared" si="1"/>
        <v>0.25106746913868133</v>
      </c>
      <c r="E21" s="12">
        <f t="shared" si="2"/>
        <v>4.4744150686327609E-2</v>
      </c>
      <c r="F21" s="12">
        <f t="shared" si="3"/>
        <v>5.5851189962542257E-2</v>
      </c>
      <c r="G21" s="12">
        <f t="shared" si="4"/>
        <v>2.655051888556091E-3</v>
      </c>
      <c r="H21" s="12">
        <f t="shared" si="5"/>
        <v>4.927114796736979E-2</v>
      </c>
      <c r="I21" s="12">
        <f t="shared" si="6"/>
        <v>0.13454176060064976</v>
      </c>
      <c r="J21" s="12">
        <f t="shared" si="7"/>
        <v>6.6596649604784802E-4</v>
      </c>
      <c r="K21" s="12">
        <f t="shared" si="8"/>
        <v>0.13151261899945837</v>
      </c>
      <c r="L21" s="12">
        <f t="shared" si="9"/>
        <v>6.9651802049110829</v>
      </c>
      <c r="M21" s="12">
        <f t="shared" si="10"/>
        <v>2.9328309438113032E-2</v>
      </c>
      <c r="N21" s="12">
        <f t="shared" si="11"/>
        <v>3.7342057695271778</v>
      </c>
      <c r="O21" s="17">
        <f t="shared" si="12"/>
        <v>6.3713337780458026E-2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4.6478717811559234E-3</v>
      </c>
      <c r="D22" s="12">
        <f t="shared" si="1"/>
        <v>0</v>
      </c>
      <c r="E22" s="12">
        <f t="shared" si="2"/>
        <v>4.6440157035509333E-3</v>
      </c>
      <c r="F22" s="12">
        <f t="shared" si="3"/>
        <v>4.5826058901414996E-3</v>
      </c>
      <c r="G22" s="12">
        <f t="shared" si="4"/>
        <v>0</v>
      </c>
      <c r="H22" s="12">
        <f t="shared" si="5"/>
        <v>4.0157651325940739E-3</v>
      </c>
      <c r="I22" s="12">
        <f t="shared" si="6"/>
        <v>1.4337664690688451E-2</v>
      </c>
      <c r="J22" s="12">
        <f t="shared" si="7"/>
        <v>0</v>
      </c>
      <c r="K22" s="12">
        <f t="shared" si="8"/>
        <v>1.4013253419263514E-2</v>
      </c>
      <c r="L22" s="12">
        <f t="shared" si="9"/>
        <v>0.33603157596722244</v>
      </c>
      <c r="M22" s="12">
        <f t="shared" si="10"/>
        <v>0</v>
      </c>
      <c r="N22" s="12">
        <f t="shared" si="11"/>
        <v>0.17949573180646364</v>
      </c>
      <c r="O22" s="17">
        <f t="shared" si="12"/>
        <v>6.3947367214340651E-3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3.8170487021712308E-5</v>
      </c>
      <c r="D24" s="12">
        <f t="shared" si="1"/>
        <v>0</v>
      </c>
      <c r="E24" s="12">
        <f t="shared" si="2"/>
        <v>3.813881911710858E-5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2.023612968109484E-4</v>
      </c>
      <c r="J24" s="12">
        <f t="shared" si="7"/>
        <v>0</v>
      </c>
      <c r="K24" s="12">
        <f t="shared" si="8"/>
        <v>1.9778256749889567E-4</v>
      </c>
      <c r="L24" s="12">
        <f t="shared" si="9"/>
        <v>1.5236046147914655E-5</v>
      </c>
      <c r="M24" s="12">
        <f t="shared" si="10"/>
        <v>0</v>
      </c>
      <c r="N24" s="12">
        <f t="shared" si="11"/>
        <v>8.1385365208171797E-6</v>
      </c>
      <c r="O24" s="17">
        <f t="shared" si="12"/>
        <v>6.3719327570449977E-5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0.22326062615423531</v>
      </c>
      <c r="D25" s="12">
        <f t="shared" ref="D25:O25" si="13">SUM(D15:D24)</f>
        <v>6.6649478512312088</v>
      </c>
      <c r="E25" s="12">
        <f t="shared" si="13"/>
        <v>0.22860493146568522</v>
      </c>
      <c r="F25" s="12">
        <f t="shared" si="13"/>
        <v>0.60140316047766251</v>
      </c>
      <c r="G25" s="12">
        <f t="shared" si="13"/>
        <v>4.2912725770221938</v>
      </c>
      <c r="H25" s="12">
        <f t="shared" si="13"/>
        <v>1.057817791250242</v>
      </c>
      <c r="I25" s="12">
        <f t="shared" si="13"/>
        <v>0.62542212825788102</v>
      </c>
      <c r="J25" s="12">
        <f t="shared" si="13"/>
        <v>14.660021907107147</v>
      </c>
      <c r="K25" s="12">
        <f t="shared" si="13"/>
        <v>0.94297609931381987</v>
      </c>
      <c r="L25" s="12">
        <f t="shared" si="13"/>
        <v>27.517944670686809</v>
      </c>
      <c r="M25" s="12">
        <f t="shared" si="13"/>
        <v>140.6141225106627</v>
      </c>
      <c r="N25" s="12">
        <f t="shared" si="13"/>
        <v>80.20229618907743</v>
      </c>
      <c r="O25" s="12">
        <f t="shared" si="13"/>
        <v>0.46152734594767114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(SUMIFS(MESKENAG2,KAYNAK,A28,SEBEP,B28,SÜRE,"Uzun",BİLDİRİM,"Bildirimli",İL,$B$10)/VLOOKUP($B$10,ABONE2,3,FALSE))</f>
        <v>2.1232824332405989E-2</v>
      </c>
      <c r="D28" s="12">
        <f>(SUMIFS(MESKENOG2,KAYNAK,A28,SEBEP,B28,SÜRE,"Uzun",BİLDİRİM,"Bildirimli",İL,$B$10)/VLOOKUP($B$10,ABONE2,4,FALSE))</f>
        <v>9.2228527612562838E-3</v>
      </c>
      <c r="E28" s="12">
        <f>(SUMIFS(MESKENAG2,KAYNAK,A28,SEBEP,B28,SÜRE,"Uzun",BİLDİRİM,"Bildirimli",İL,$B$10)+SUMIFS(MESKENOG2,KAYNAK,A28,SEBEP,B28,SÜRE,"Uzun",BİLDİRİM,"Bildirimli",İL,$B$10))/VLOOKUP($B$10,ABONE2,5,FALSE)</f>
        <v>2.1222860334991121E-2</v>
      </c>
      <c r="F28" s="12">
        <f>(SUMIFS(TARIMSALAG2,KAYNAK,A28,SEBEP,B28,SÜRE,"Uzun",BİLDİRİM,"Bildirimli",İL,$B$10)/VLOOKUP($B$10,ABONE2,6,FALSE))</f>
        <v>4.0527253091661051E-4</v>
      </c>
      <c r="G28" s="12">
        <f>(SUMIFS(TARIMSALOG2,KAYNAK,A28,SEBEP,B28,SÜRE,"Uzun",BİLDİRİM,"Bildirimli",İL,$B$10)/VLOOKUP($B$10,ABONE2,7,FALSE))</f>
        <v>3.3759132631873108E-3</v>
      </c>
      <c r="H28" s="12">
        <f>(SUMIFS(TARIMSALAG2,KAYNAK,A28,SEBEP,B28,SÜRE,"Uzun",BİLDİRİM,"Bildirimli",İL,$B$10)+SUMIFS(TARIMSALOG2,KAYNAK,A28,SEBEP,B28,SÜRE,"Uzun",BİLDİRİM,"Bildirimli",İL,$B$10))/VLOOKUP($B$10,ABONE2,8,FALSE)</f>
        <v>7.727229037937705E-4</v>
      </c>
      <c r="I28" s="12">
        <f>(SUMIFS(TICARETHANEAG2,KAYNAK,A28,SEBEP,B28,SÜRE,"Uzun",BİLDİRİM,"Bildirimli",İL,$B$10)/VLOOKUP($B$10,ABONE2,9,FALSE))</f>
        <v>2.650405492627492E-2</v>
      </c>
      <c r="J28" s="12">
        <f>(SUMIFS(TICARETHANEOG2,KAYNAK,A28,SEBEP,B28,SÜRE,"Uzun",BİLDİRİM,"Bildirimli",İL,$B$10)/VLOOKUP($B$10,ABONE2,10,FALSE))</f>
        <v>0.87928001231189556</v>
      </c>
      <c r="K28" s="12">
        <f>(SUMIFS(TICARETHANEAG2,KAYNAK,A28,SEBEP,B28,SÜRE,"Uzun",BİLDİRİM,"Bildirimli",İL,$B$10)+SUMIFS(TICARETHANEOG2,KAYNAK,A28,SEBEP,B28,SÜRE,"Uzun",BİLDİRİM,"Bildirimli",İL,$B$10))/VLOOKUP($B$10,ABONE2,11,FALSE)</f>
        <v>4.5799396151248388E-2</v>
      </c>
      <c r="L28" s="12">
        <f>(SUMIFS(SANAYIAG2,KAYNAK,A28,SEBEP,B28,SÜRE,"Uzun",BİLDİRİM,"Bildirimli",İL,$B$10)/VLOOKUP($B$10,ABONE2,12,FALSE))</f>
        <v>0.16635658196453476</v>
      </c>
      <c r="M28" s="12">
        <f>(SUMIFS(SANAYIOG2,KAYNAK,A28,SEBEP,B28,SÜRE,"Uzun",BİLDİRİM,"Bildirimli",İL,$B$10)/VLOOKUP($B$10,ABONE2,13,FALSE))</f>
        <v>4.2662694341047566E-2</v>
      </c>
      <c r="N28" s="12">
        <f>(SUMIFS(SANAYIAG2,KAYNAK,A28,SEBEP,B28,SÜRE,"Uzun",BİLDİRİM,"Bildirimli",İL,$B$10)+SUMIFS(SANAYIOG2,KAYNAK,A28,SEBEP,B28,SÜRE,"Uzun",BİLDİRİM,"Bildirimli",İL,$B$10))/VLOOKUP($B$10,ABONE2,14,FALSE)</f>
        <v>0.10873542817582865</v>
      </c>
      <c r="O28" s="17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2.4987113344690125E-2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(SUMIFS(MESKENAG2,KAYNAK,A29,SEBEP,B29,SÜRE,"Uzun",BİLDİRİM,"Bildirimli",İL,$B$10)/VLOOKUP($B$10,ABONE2,3,FALSE))</f>
        <v>0.23751338129693519</v>
      </c>
      <c r="D29" s="12">
        <f>(SUMIFS(MESKENOG2,KAYNAK,A29,SEBEP,B29,SÜRE,"Uzun",BİLDİRİM,"Bildirimli",İL,$B$10)/VLOOKUP($B$10,ABONE2,4,FALSE))</f>
        <v>6.4339050874894195</v>
      </c>
      <c r="E29" s="12">
        <f>(SUMIFS(MESKENAG2,KAYNAK,A29,SEBEP,B29,SÜRE,"Uzun",BİLDİRİM,"Bildirimli",İL,$B$10)+SUMIFS(MESKENOG2,KAYNAK,A29,SEBEP,B29,SÜRE,"Uzun",BİLDİRİM,"Bildirimli",İL,$B$10))/VLOOKUP($B$10,ABONE2,5,FALSE)</f>
        <v>0.24265417872316122</v>
      </c>
      <c r="F29" s="12">
        <f>(SUMIFS(TARIMSALAG2,KAYNAK,A29,SEBEP,B29,SÜRE,"Uzun",BİLDİRİM,"Bildirimli",İL,$B$10)/VLOOKUP($B$10,ABONE2,6,FALSE))</f>
        <v>0.63557035948817664</v>
      </c>
      <c r="G29" s="12">
        <f>(SUMIFS(TARIMSALOG2,KAYNAK,A29,SEBEP,B29,SÜRE,"Uzun",BİLDİRİM,"Bildirimli",İL,$B$10)/VLOOKUP($B$10,ABONE2,7,FALSE))</f>
        <v>3.5831271752263185</v>
      </c>
      <c r="H29" s="12">
        <f>(SUMIFS(TARIMSALAG2,KAYNAK,A29,SEBEP,B29,SÜRE,"Uzun",BİLDİRİM,"Bildirimli",İL,$B$10)+SUMIFS(TARIMSALOG2,KAYNAK,A29,SEBEP,B29,SÜRE,"Uzun",BİLDİRİM,"Bildirimli",İL,$B$10))/VLOOKUP($B$10,ABONE2,8,FALSE)</f>
        <v>1.0001653908744552</v>
      </c>
      <c r="I29" s="12">
        <f>(SUMIFS(TICARETHANEAG2,KAYNAK,A29,SEBEP,B29,SÜRE,"Uzun",BİLDİRİM,"Bildirimli",İL,$B$10)/VLOOKUP($B$10,ABONE2,9,FALSE))</f>
        <v>0.7668272859481754</v>
      </c>
      <c r="J29" s="12">
        <f>(SUMIFS(TICARETHANEOG2,KAYNAK,A29,SEBEP,B29,SÜRE,"Uzun",BİLDİRİM,"Bildirimli",İL,$B$10)/VLOOKUP($B$10,ABONE2,10,FALSE))</f>
        <v>16.958152905337371</v>
      </c>
      <c r="K29" s="12">
        <f>(SUMIFS(TICARETHANEAG2,KAYNAK,A29,SEBEP,B29,SÜRE,"Uzun",BİLDİRİM,"Bildirimli",İL,$B$10)+SUMIFS(TICARETHANEOG2,KAYNAK,A29,SEBEP,B29,SÜRE,"Uzun",BİLDİRİM,"Bildirimli",İL,$B$10))/VLOOKUP($B$10,ABONE2,11,FALSE)</f>
        <v>1.1331804294731822</v>
      </c>
      <c r="L29" s="12">
        <f>(SUMIFS(SANAYIAG2,KAYNAK,A29,SEBEP,B29,SÜRE,"Uzun",BİLDİRİM,"Bildirimli",İL,$B$10)/VLOOKUP($B$10,ABONE2,12,FALSE))</f>
        <v>31.443028133905337</v>
      </c>
      <c r="M29" s="12">
        <f>(SUMIFS(SANAYIOG2,KAYNAK,A29,SEBEP,B29,SÜRE,"Uzun",BİLDİRİM,"Bildirimli",İL,$B$10)/VLOOKUP($B$10,ABONE2,13,FALSE))</f>
        <v>141.50458884672693</v>
      </c>
      <c r="N29" s="12">
        <f>(SUMIFS(SANAYIAG2,KAYNAK,A29,SEBEP,B29,SÜRE,"Uzun",BİLDİRİM,"Bildirimli",İL,$B$10)+SUMIFS(SANAYIOG2,KAYNAK,A29,SEBEP,B29,SÜRE,"Uzun",BİLDİRİM,"Bildirimli",İL,$B$10))/VLOOKUP($B$10,ABONE2,14,FALSE)</f>
        <v>82.713743590457142</v>
      </c>
      <c r="O29" s="17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0.50633837345124399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(SUMIFS(MESKENAG2,KAYNAK,A30,SEBEP,B30,SÜRE,"Uzun",BİLDİRİM,"Bildirimli",İL,$B$10)/VLOOKUP($B$10,ABONE2,3,FALSE))</f>
        <v>0</v>
      </c>
      <c r="D30" s="12">
        <f>(SUMIFS(MESKENOG2,KAYNAK,A30,SEBEP,B30,SÜRE,"Uzun",BİLDİRİM,"Bildirimli",İL,$B$10)/VLOOKUP($B$10,ABONE2,4,FALSE))</f>
        <v>0</v>
      </c>
      <c r="E30" s="12">
        <f>(SUMIFS(MESKENAG2,KAYNAK,A30,SEBEP,B30,SÜRE,"Uzun",BİLDİRİM,"Bildirimli",İL,$B$10)+SUMIFS(MESKENOG2,KAYNAK,A30,SEBEP,B30,SÜRE,"Uzun",BİLDİRİM,"Bildirimli",İL,$B$10))/VLOOKUP($B$10,ABONE2,5,FALSE)</f>
        <v>0</v>
      </c>
      <c r="F30" s="12">
        <f>(SUMIFS(TARIMSALAG2,KAYNAK,A30,SEBEP,B30,SÜRE,"Uzun",BİLDİRİM,"Bildirimli",İL,$B$10)/VLOOKUP($B$10,ABONE2,6,FALSE))</f>
        <v>0</v>
      </c>
      <c r="G30" s="12">
        <f>(SUMIFS(TARIMSALOG2,KAYNAK,A30,SEBEP,B30,SÜRE,"Uzun",BİLDİRİM,"Bildirimli",İL,$B$10)/VLOOKUP($B$10,ABONE2,7,FALSE))</f>
        <v>0</v>
      </c>
      <c r="H30" s="12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2">
        <f>(SUMIFS(TICARETHANEAG2,KAYNAK,A30,SEBEP,B30,SÜRE,"Uzun",BİLDİRİM,"Bildirimli",İL,$B$10)/VLOOKUP($B$10,ABONE2,9,FALSE))</f>
        <v>0</v>
      </c>
      <c r="J30" s="12">
        <f>(SUMIFS(TICARETHANEOG2,KAYNAK,A30,SEBEP,B30,SÜRE,"Uzun",BİLDİRİM,"Bildirimli",İL,$B$10)/VLOOKUP($B$10,ABONE2,10,FALSE))</f>
        <v>0</v>
      </c>
      <c r="K30" s="12">
        <f>(SUMIFS(TICARETHANEAG2,KAYNAK,A30,SEBEP,B30,SÜRE,"Uzun",BİLDİRİM,"Bildirimli",İL,$B$10)+SUMIFS(TICARETHANEOG2,KAYNAK,A30,SEBEP,B30,SÜRE,"Uzun",BİLDİRİM,"Bildirimli",İL,$B$10))/VLOOKUP($B$10,ABONE2,11,FALSE)</f>
        <v>0</v>
      </c>
      <c r="L30" s="12">
        <f>(SUMIFS(SANAYIAG2,KAYNAK,A30,SEBEP,B30,SÜRE,"Uzun",BİLDİRİM,"Bildirimli",İL,$B$10)/VLOOKUP($B$10,ABONE2,12,FALSE))</f>
        <v>0</v>
      </c>
      <c r="M30" s="12">
        <f>(SUMIFS(SANAYIOG2,KAYNAK,A30,SEBEP,B30,SÜRE,"Uzun",BİLDİRİM,"Bildirimli",İL,$B$10)/VLOOKUP($B$10,ABONE2,13,FALSE))</f>
        <v>0</v>
      </c>
      <c r="N30" s="12">
        <f>(SUMIFS(SANAYIAG2,KAYNAK,A30,SEBEP,B30,SÜRE,"Uzun",BİLDİRİM,"Bildirimli",İL,$B$10)+SUMIFS(SANAYIOG2,KAYNAK,A30,SEBEP,B30,SÜRE,"Uzun",BİLDİRİM,"Bildirimli",İL,$B$10))/VLOOKUP($B$10,ABONE2,14,FALSE)</f>
        <v>0</v>
      </c>
      <c r="O30" s="17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(SUMIFS(MESKENAG2,KAYNAK,A31,SEBEP,B31,SÜRE,"Uzun",BİLDİRİM,"Bildirimli",İL,$B$10)/VLOOKUP($B$10,ABONE2,3,FALSE))</f>
        <v>2.8271951567738027E-2</v>
      </c>
      <c r="D31" s="12">
        <f>(SUMIFS(MESKENOG2,KAYNAK,A31,SEBEP,B31,SÜRE,"Uzun",BİLDİRİM,"Bildirimli",İL,$B$10)/VLOOKUP($B$10,ABONE2,4,FALSE))</f>
        <v>0</v>
      </c>
      <c r="E31" s="12">
        <f>(SUMIFS(MESKENAG2,KAYNAK,A31,SEBEP,B31,SÜRE,"Uzun",BİLDİRİM,"Bildirimli",İL,$B$10)+SUMIFS(MESKENOG2,KAYNAK,A31,SEBEP,B31,SÜRE,"Uzun",BİLDİRİM,"Bildirimli",İL,$B$10))/VLOOKUP($B$10,ABONE2,5,FALSE)</f>
        <v>2.8248495920847827E-2</v>
      </c>
      <c r="F31" s="12">
        <f>(SUMIFS(TARIMSALAG2,KAYNAK,A31,SEBEP,B31,SÜRE,"Uzun",BİLDİRİM,"Bildirimli",İL,$B$10)/VLOOKUP($B$10,ABONE2,6,FALSE))</f>
        <v>4.85095085258965E-2</v>
      </c>
      <c r="G31" s="12">
        <f>(SUMIFS(TARIMSALOG2,KAYNAK,A31,SEBEP,B31,SÜRE,"Uzun",BİLDİRİM,"Bildirimli",İL,$B$10)/VLOOKUP($B$10,ABONE2,7,FALSE))</f>
        <v>0</v>
      </c>
      <c r="H31" s="12">
        <f>(SUMIFS(TARIMSALAG2,KAYNAK,A31,SEBEP,B31,SÜRE,"Uzun",BİLDİRİM,"Bildirimli",İL,$B$10)+SUMIFS(TARIMSALOG2,KAYNAK,A31,SEBEP,B31,SÜRE,"Uzun",BİLDİRİM,"Bildirimli",İL,$B$10))/VLOOKUP($B$10,ABONE2,8,FALSE)</f>
        <v>4.2509174388451518E-2</v>
      </c>
      <c r="I31" s="12">
        <f>(SUMIFS(TICARETHANEAG2,KAYNAK,A31,SEBEP,B31,SÜRE,"Uzun",BİLDİRİM,"Bildirimli",İL,$B$10)/VLOOKUP($B$10,ABONE2,9,FALSE))</f>
        <v>8.6614329976340776E-2</v>
      </c>
      <c r="J31" s="12">
        <f>(SUMIFS(TICARETHANEOG2,KAYNAK,A31,SEBEP,B31,SÜRE,"Uzun",BİLDİRİM,"Bildirimli",İL,$B$10)/VLOOKUP($B$10,ABONE2,10,FALSE))</f>
        <v>0</v>
      </c>
      <c r="K31" s="12">
        <f>(SUMIFS(TICARETHANEAG2,KAYNAK,A31,SEBEP,B31,SÜRE,"Uzun",BİLDİRİM,"Bildirimli",İL,$B$10)+SUMIFS(TICARETHANEOG2,KAYNAK,A31,SEBEP,B31,SÜRE,"Uzun",BİLDİRİM,"Bildirimli",İL,$B$10))/VLOOKUP($B$10,ABONE2,11,FALSE)</f>
        <v>8.4654550227167794E-2</v>
      </c>
      <c r="L31" s="12">
        <f>(SUMIFS(SANAYIAG2,KAYNAK,A31,SEBEP,B31,SÜRE,"Uzun",BİLDİRİM,"Bildirimli",İL,$B$10)/VLOOKUP($B$10,ABONE2,12,FALSE))</f>
        <v>1.9762018783541064</v>
      </c>
      <c r="M31" s="12">
        <f>(SUMIFS(SANAYIOG2,KAYNAK,A31,SEBEP,B31,SÜRE,"Uzun",BİLDİRİM,"Bildirimli",İL,$B$10)/VLOOKUP($B$10,ABONE2,13,FALSE))</f>
        <v>0</v>
      </c>
      <c r="N31" s="12">
        <f>(SUMIFS(SANAYIAG2,KAYNAK,A31,SEBEP,B31,SÜRE,"Uzun",BİLDİRİM,"Bildirimli",İL,$B$10)+SUMIFS(SANAYIOG2,KAYNAK,A31,SEBEP,B31,SÜRE,"Uzun",BİLDİRİM,"Bildirimli",İL,$B$10))/VLOOKUP($B$10,ABONE2,14,FALSE)</f>
        <v>1.0556144949517448</v>
      </c>
      <c r="O31" s="17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3.9112864814692477E-2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(SUMIFS(MESKENAG2,KAYNAK,A32,SEBEP,B32,SÜRE,"Uzun",BİLDİRİM,"Bildirimli",İL,$B$10)/VLOOKUP($B$10,ABONE2,3,FALSE))</f>
        <v>0</v>
      </c>
      <c r="D32" s="12">
        <f>(SUMIFS(MESKENOG2,KAYNAK,A32,SEBEP,B32,SÜRE,"Uzun",BİLDİRİM,"Bildirimli",İL,$B$10)/VLOOKUP($B$10,ABONE2,4,FALSE))</f>
        <v>0</v>
      </c>
      <c r="E32" s="12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2">
        <f>(SUMIFS(TARIMSALAG2,KAYNAK,A32,SEBEP,B32,SÜRE,"Uzun",BİLDİRİM,"Bildirimli",İL,$B$10)/VLOOKUP($B$10,ABONE2,6,FALSE))</f>
        <v>0</v>
      </c>
      <c r="G32" s="12">
        <f>(SUMIFS(TARIMSALOG2,KAYNAK,A32,SEBEP,B32,SÜRE,"Uzun",BİLDİRİM,"Bildirimli",İL,$B$10)/VLOOKUP($B$10,ABONE2,7,FALSE))</f>
        <v>0</v>
      </c>
      <c r="H32" s="12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2">
        <f>(SUMIFS(TICARETHANEAG2,KAYNAK,A32,SEBEP,B32,SÜRE,"Uzun",BİLDİRİM,"Bildirimli",İL,$B$10)/VLOOKUP($B$10,ABONE2,9,FALSE))</f>
        <v>0</v>
      </c>
      <c r="J32" s="12">
        <f>(SUMIFS(TICARETHANEOG2,KAYNAK,A32,SEBEP,B32,SÜRE,"Uzun",BİLDİRİM,"Bildirimli",İL,$B$10)/VLOOKUP($B$10,ABONE2,10,FALSE))</f>
        <v>0</v>
      </c>
      <c r="K32" s="12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2">
        <f>(SUMIFS(SANAYIAG2,KAYNAK,A32,SEBEP,B32,SÜRE,"Uzun",BİLDİRİM,"Bildirimli",İL,$B$10)/VLOOKUP($B$10,ABONE2,12,FALSE))</f>
        <v>0</v>
      </c>
      <c r="M32" s="12">
        <f>(SUMIFS(SANAYIOG2,KAYNAK,A32,SEBEP,B32,SÜRE,"Uzun",BİLDİRİM,"Bildirimli",İL,$B$10)/VLOOKUP($B$10,ABONE2,13,FALSE))</f>
        <v>0</v>
      </c>
      <c r="N32" s="12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17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0.28701815719707924</v>
      </c>
      <c r="D33" s="12">
        <f t="shared" ref="D33:O33" si="14">SUM(D28:D32)</f>
        <v>6.443127940250676</v>
      </c>
      <c r="E33" s="12">
        <f t="shared" si="14"/>
        <v>0.29212553497900018</v>
      </c>
      <c r="F33" s="12">
        <f t="shared" si="14"/>
        <v>0.68448514054498977</v>
      </c>
      <c r="G33" s="12">
        <f t="shared" si="14"/>
        <v>3.5865030884895059</v>
      </c>
      <c r="H33" s="12">
        <f t="shared" si="14"/>
        <v>1.0434472881667005</v>
      </c>
      <c r="I33" s="12">
        <f t="shared" si="14"/>
        <v>0.87994567085079112</v>
      </c>
      <c r="J33" s="12">
        <f t="shared" si="14"/>
        <v>17.837432917649267</v>
      </c>
      <c r="K33" s="12">
        <f t="shared" si="14"/>
        <v>1.2636343758515984</v>
      </c>
      <c r="L33" s="12">
        <f t="shared" si="14"/>
        <v>33.585586594223976</v>
      </c>
      <c r="M33" s="12">
        <f t="shared" si="14"/>
        <v>141.54725154106799</v>
      </c>
      <c r="N33" s="12">
        <f t="shared" si="14"/>
        <v>83.878093513584716</v>
      </c>
      <c r="O33" s="12">
        <f t="shared" si="14"/>
        <v>0.57043835161062661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VLOOKUP($B$10,ABONE2,3,FALSE)</f>
        <v>2278605</v>
      </c>
      <c r="D37" s="16">
        <f>VLOOKUP($B$10,ABONE2,4,FALSE)</f>
        <v>1892</v>
      </c>
      <c r="E37" s="16">
        <f>VLOOKUP($B$10,ABONE2,5,FALSE)</f>
        <v>2280497</v>
      </c>
      <c r="F37" s="16">
        <f>VLOOKUP($B$10,ABONE2,6,FALSE)</f>
        <v>48394</v>
      </c>
      <c r="G37" s="16">
        <f>VLOOKUP($B$10,ABONE2,7,FALSE)</f>
        <v>6831</v>
      </c>
      <c r="H37" s="16">
        <f>VLOOKUP($B$10,ABONE2,8,FALSE)</f>
        <v>55225</v>
      </c>
      <c r="I37" s="16">
        <f>VLOOKUP($B$10,ABONE2,9,FALSE)</f>
        <v>452348</v>
      </c>
      <c r="J37" s="16">
        <f>VLOOKUP($B$10,ABONE2,10,FALSE)</f>
        <v>10472</v>
      </c>
      <c r="K37" s="16">
        <f>VLOOKUP($B$10,ABONE2,11,FALSE)</f>
        <v>462820</v>
      </c>
      <c r="L37" s="21">
        <f>VLOOKUP($B$10,ABONE2,12,FALSE)</f>
        <v>1845</v>
      </c>
      <c r="M37" s="21">
        <f>VLOOKUP($B$10,ABONE2,13,FALSE)</f>
        <v>1609</v>
      </c>
      <c r="N37" s="21">
        <f>VLOOKUP($B$10,ABONE2,14,FALSE)</f>
        <v>3454</v>
      </c>
      <c r="O37" s="21">
        <f>VLOOKUP($B$10,ABONE2,15,FALSE)</f>
        <v>2801996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VLOOKUP($B$10,TUKETIM,3,FALSE)</f>
        <v>506709.05007193878</v>
      </c>
      <c r="D38" s="16">
        <f>VLOOKUP($B$10,TUKETIM,4,FALSE)</f>
        <v>6280.0341515436385</v>
      </c>
      <c r="E38" s="16">
        <f>VLOOKUP($B$10,TUKETIM,5,FALSE)</f>
        <v>512989.08422348241</v>
      </c>
      <c r="F38" s="16">
        <f>VLOOKUP($B$10,TUKETIM,6,FALSE)</f>
        <v>32975.483576707884</v>
      </c>
      <c r="G38" s="16">
        <f>VLOOKUP($B$10,TUKETIM,7,FALSE)</f>
        <v>24892.519995150305</v>
      </c>
      <c r="H38" s="16">
        <f>VLOOKUP($B$10,TUKETIM,8,FALSE)</f>
        <v>57868.003571858193</v>
      </c>
      <c r="I38" s="16">
        <f>VLOOKUP($B$10,TUKETIM,9,FALSE)</f>
        <v>279648.53157749481</v>
      </c>
      <c r="J38" s="16">
        <f>VLOOKUP($B$10,TUKETIM,10,FALSE)</f>
        <v>239107.21192181559</v>
      </c>
      <c r="K38" s="16">
        <f>VLOOKUP($B$10,TUKETIM,11,FALSE)</f>
        <v>518755.7434993104</v>
      </c>
      <c r="L38" s="21">
        <f>VLOOKUP($B$10,TUKETIM,12,FALSE)</f>
        <v>21077.789076206231</v>
      </c>
      <c r="M38" s="21">
        <f>VLOOKUP($B$10,TUKETIM,13,FALSE)</f>
        <v>297136.98490167881</v>
      </c>
      <c r="N38" s="21">
        <f>VLOOKUP($B$10,TUKETIM,14,FALSE)</f>
        <v>318214.77397788502</v>
      </c>
      <c r="O38" s="21">
        <f>VLOOKUP($B$10,TUKETIM,15,FALSE)</f>
        <v>1407827.6052725359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VLOOKUP($B$10,ANLASMA,3,FALSE)</f>
        <v>11948322.594000474</v>
      </c>
      <c r="D39" s="16">
        <f>VLOOKUP($B$10,ANLASMA,4,FALSE)</f>
        <v>116789.739</v>
      </c>
      <c r="E39" s="16">
        <f>VLOOKUP($B$10,ANLASMA,5,FALSE)</f>
        <v>12065112.333000474</v>
      </c>
      <c r="F39" s="16">
        <f>VLOOKUP($B$10,ANLASMA,6,FALSE)</f>
        <v>308582.28199999925</v>
      </c>
      <c r="G39" s="16">
        <f>VLOOKUP($B$10,ANLASMA,7,FALSE)</f>
        <v>242380.64399999991</v>
      </c>
      <c r="H39" s="16">
        <f>VLOOKUP($B$10,ANLASMA,8,FALSE)</f>
        <v>550962.92599999916</v>
      </c>
      <c r="I39" s="16">
        <f>VLOOKUP($B$10,ANLASMA,9,FALSE)</f>
        <v>2999894.826000113</v>
      </c>
      <c r="J39" s="16">
        <f>VLOOKUP($B$10,ANLASMA,10,FALSE)</f>
        <v>3565181.5409999993</v>
      </c>
      <c r="K39" s="16">
        <f>VLOOKUP($B$10,ANLASMA,11,FALSE)</f>
        <v>6565076.3670001123</v>
      </c>
      <c r="L39" s="21">
        <f>VLOOKUP($B$10,ANLASMA,12,FALSE)</f>
        <v>79997.452999999994</v>
      </c>
      <c r="M39" s="21">
        <f>VLOOKUP($B$10,ANLASMA,13,FALSE)</f>
        <v>1376825.6430000002</v>
      </c>
      <c r="N39" s="21">
        <f>VLOOKUP($B$10,ANLASMA,14,FALSE)</f>
        <v>1456823.0960000001</v>
      </c>
      <c r="O39" s="21">
        <f>VLOOKUP($B$10,ANLASMA,15,FALSE)</f>
        <v>20637974.722000584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B7:C7"/>
    <mergeCell ref="B8:C8"/>
    <mergeCell ref="B9:C9"/>
    <mergeCell ref="B10:C10"/>
    <mergeCell ref="A13:B13"/>
    <mergeCell ref="C13:E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107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0.25183283128406758</v>
      </c>
      <c r="D17" s="12">
        <f t="shared" si="1"/>
        <v>0.50389275487841867</v>
      </c>
      <c r="E17" s="12">
        <f t="shared" si="2"/>
        <v>0.25254194039224953</v>
      </c>
      <c r="F17" s="12">
        <f t="shared" si="3"/>
        <v>0.19793003697288014</v>
      </c>
      <c r="G17" s="12">
        <f t="shared" si="4"/>
        <v>4.0045234800947176</v>
      </c>
      <c r="H17" s="12">
        <f t="shared" si="5"/>
        <v>1.1525522988807784</v>
      </c>
      <c r="I17" s="12">
        <f t="shared" si="6"/>
        <v>0.48215044538864343</v>
      </c>
      <c r="J17" s="12">
        <f t="shared" si="7"/>
        <v>4.4954954447450977</v>
      </c>
      <c r="K17" s="12">
        <f t="shared" si="8"/>
        <v>0.61592861203385851</v>
      </c>
      <c r="L17" s="12">
        <f t="shared" si="9"/>
        <v>0.41833669740390644</v>
      </c>
      <c r="M17" s="12">
        <f t="shared" si="10"/>
        <v>8.6207578891212826</v>
      </c>
      <c r="N17" s="12">
        <f t="shared" si="11"/>
        <v>2.3712941240032812</v>
      </c>
      <c r="O17" s="17">
        <f t="shared" si="12"/>
        <v>0.32036629523050231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3.7836005431055891E-2</v>
      </c>
      <c r="D21" s="12">
        <f t="shared" si="1"/>
        <v>0</v>
      </c>
      <c r="E21" s="12">
        <f t="shared" si="2"/>
        <v>3.7729563059393664E-2</v>
      </c>
      <c r="F21" s="12">
        <f t="shared" si="3"/>
        <v>1.2968430708268593E-2</v>
      </c>
      <c r="G21" s="12">
        <f t="shared" si="4"/>
        <v>0</v>
      </c>
      <c r="H21" s="12">
        <f t="shared" si="5"/>
        <v>9.7161914447106094E-3</v>
      </c>
      <c r="I21" s="12">
        <f t="shared" si="6"/>
        <v>0.16984988814044022</v>
      </c>
      <c r="J21" s="12">
        <f t="shared" si="7"/>
        <v>0</v>
      </c>
      <c r="K21" s="12">
        <f t="shared" si="8"/>
        <v>0.16418822520242554</v>
      </c>
      <c r="L21" s="12">
        <f t="shared" si="9"/>
        <v>1.2187603653080663</v>
      </c>
      <c r="M21" s="12">
        <f t="shared" si="10"/>
        <v>0</v>
      </c>
      <c r="N21" s="12">
        <f t="shared" si="11"/>
        <v>0.92857932594900294</v>
      </c>
      <c r="O21" s="17">
        <f t="shared" si="12"/>
        <v>5.4500078240915954E-2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6.1498433812765749E-3</v>
      </c>
      <c r="D22" s="12">
        <f t="shared" si="1"/>
        <v>0</v>
      </c>
      <c r="E22" s="12">
        <f t="shared" si="2"/>
        <v>6.132542297100362E-3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8.2066467796560998E-3</v>
      </c>
      <c r="J22" s="12">
        <f t="shared" si="7"/>
        <v>0</v>
      </c>
      <c r="K22" s="12">
        <f t="shared" si="8"/>
        <v>7.9330918870008961E-3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6.2422478061110757E-3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0.2958186800964</v>
      </c>
      <c r="D25" s="12">
        <f t="shared" ref="D25:O25" si="13">SUM(D15:D24)</f>
        <v>0.50389275487841867</v>
      </c>
      <c r="E25" s="12">
        <f t="shared" si="13"/>
        <v>0.29640404574874357</v>
      </c>
      <c r="F25" s="12">
        <f t="shared" si="13"/>
        <v>0.21089846768114873</v>
      </c>
      <c r="G25" s="12">
        <f t="shared" si="13"/>
        <v>4.0045234800947176</v>
      </c>
      <c r="H25" s="12">
        <f t="shared" si="13"/>
        <v>1.162268490325489</v>
      </c>
      <c r="I25" s="12">
        <f t="shared" si="13"/>
        <v>0.6602069803087397</v>
      </c>
      <c r="J25" s="12">
        <f t="shared" si="13"/>
        <v>4.4954954447450977</v>
      </c>
      <c r="K25" s="12">
        <f t="shared" si="13"/>
        <v>0.78804992912328498</v>
      </c>
      <c r="L25" s="12">
        <f t="shared" si="13"/>
        <v>1.6370970627119728</v>
      </c>
      <c r="M25" s="12">
        <f t="shared" si="13"/>
        <v>8.6207578891212826</v>
      </c>
      <c r="N25" s="12">
        <f t="shared" si="13"/>
        <v>3.2998734499522842</v>
      </c>
      <c r="O25" s="12">
        <f t="shared" si="13"/>
        <v>0.38110862127752937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0.38204872242852417</v>
      </c>
      <c r="D29" s="12">
        <f>(SUMIFS(MESKENOG2,KAYNAK,A29,SEBEP,B29,SÜRE,"Uzun",BİLDİRİM,"Bildirimli",İL,$B$10,İLÇE,$B$11)/VLOOKUP($B$11,ABONE2,4,FALSE))</f>
        <v>8.258576967757211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0.40420741326667387</v>
      </c>
      <c r="F29" s="12">
        <f>(SUMIFS(TARIMSALAG2,KAYNAK,A29,SEBEP,B29,SÜRE,"Uzun",BİLDİRİM,"Bildirimli",İL,$B$10,İLÇE,$B$11)/VLOOKUP($B$11,ABONE2,6,FALSE))</f>
        <v>0.92899634095806627</v>
      </c>
      <c r="G29" s="12">
        <f>(SUMIFS(TARIMSALOG2,KAYNAK,A29,SEBEP,B29,SÜRE,"Uzun",BİLDİRİM,"Bildirimli",İL,$B$10,İLÇE,$B$11)/VLOOKUP($B$11,ABONE2,7,FALSE))</f>
        <v>19.94849899310783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5.698730990442499</v>
      </c>
      <c r="I29" s="12">
        <f>(SUMIFS(TICARETHANEAG2,KAYNAK,A29,SEBEP,B29,SÜRE,"Uzun",BİLDİRİM,"Bildirimli",İL,$B$10,İLÇE,$B$11)/VLOOKUP($B$11,ABONE2,9,FALSE))</f>
        <v>1.3708768155837563</v>
      </c>
      <c r="J29" s="12">
        <f>(SUMIFS(TICARETHANEOG2,KAYNAK,A29,SEBEP,B29,SÜRE,"Uzun",BİLDİRİM,"Bildirimli",İL,$B$10,İLÇE,$B$11)/VLOOKUP($B$11,ABONE2,10,FALSE))</f>
        <v>19.720953728628498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1.9825460460185811</v>
      </c>
      <c r="L29" s="12">
        <f>(SUMIFS(SANAYIAG2,KAYNAK,A29,SEBEP,B29,SÜRE,"Uzun",BİLDİRİM,"Bildirimli",İL,$B$10,İLÇE,$B$11)/VLOOKUP($B$11,ABONE2,12,FALSE))</f>
        <v>8.4959632463513479</v>
      </c>
      <c r="M29" s="12">
        <f>(SUMIFS(SANAYIOG2,KAYNAK,A29,SEBEP,B29,SÜRE,"Uzun",BİLDİRİM,"Bildirimli",İL,$B$10,İLÇE,$B$11)/VLOOKUP($B$11,ABONE2,13,FALSE))</f>
        <v>6299.1735749785994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1506.2763469921247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1.7250337615026181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0.38204872242852417</v>
      </c>
      <c r="D33" s="12">
        <f t="shared" ref="D33:O33" si="14">SUM(D28:D32)</f>
        <v>8.258576967757211</v>
      </c>
      <c r="E33" s="12">
        <f t="shared" si="14"/>
        <v>0.40420741326667387</v>
      </c>
      <c r="F33" s="12">
        <f t="shared" si="14"/>
        <v>0.92899634095806627</v>
      </c>
      <c r="G33" s="12">
        <f t="shared" si="14"/>
        <v>19.94849899310783</v>
      </c>
      <c r="H33" s="12">
        <f t="shared" si="14"/>
        <v>5.698730990442499</v>
      </c>
      <c r="I33" s="12">
        <f t="shared" si="14"/>
        <v>1.3708768155837563</v>
      </c>
      <c r="J33" s="12">
        <f t="shared" si="14"/>
        <v>19.720953728628498</v>
      </c>
      <c r="K33" s="12">
        <f t="shared" si="14"/>
        <v>1.9825460460185811</v>
      </c>
      <c r="L33" s="12">
        <f t="shared" si="14"/>
        <v>8.4959632463513479</v>
      </c>
      <c r="M33" s="12">
        <f t="shared" si="14"/>
        <v>6299.1735749785994</v>
      </c>
      <c r="N33" s="12">
        <f t="shared" si="14"/>
        <v>1506.2763469921247</v>
      </c>
      <c r="O33" s="12">
        <f t="shared" si="14"/>
        <v>1.7250337615026181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53169</v>
      </c>
      <c r="D37" s="16">
        <f>VLOOKUP($B$11,ABONE2,4,FALSE)</f>
        <v>150</v>
      </c>
      <c r="E37" s="16">
        <f>VLOOKUP($B$11,ABONE2,5,FALSE)</f>
        <v>53319</v>
      </c>
      <c r="F37" s="16">
        <f>VLOOKUP($B$11,ABONE2,6,FALSE)</f>
        <v>959</v>
      </c>
      <c r="G37" s="16">
        <f>VLOOKUP($B$11,ABONE2,7,FALSE)</f>
        <v>321</v>
      </c>
      <c r="H37" s="16">
        <f>VLOOKUP($B$11,ABONE2,8,FALSE)</f>
        <v>1280</v>
      </c>
      <c r="I37" s="16">
        <f>VLOOKUP($B$11,ABONE2,9,FALSE)</f>
        <v>8062</v>
      </c>
      <c r="J37" s="16">
        <f>VLOOKUP($B$11,ABONE2,10,FALSE)</f>
        <v>278</v>
      </c>
      <c r="K37" s="16">
        <f>VLOOKUP($B$11,ABONE2,11,FALSE)</f>
        <v>8340</v>
      </c>
      <c r="L37" s="21">
        <f>VLOOKUP($B$11,ABONE2,12,FALSE)</f>
        <v>32</v>
      </c>
      <c r="M37" s="21">
        <f>VLOOKUP($B$11,ABONE2,13,FALSE)</f>
        <v>10</v>
      </c>
      <c r="N37" s="21">
        <f>VLOOKUP($B$11,ABONE2,14,FALSE)</f>
        <v>42</v>
      </c>
      <c r="O37" s="21">
        <f>VLOOKUP($B$11,ABONE2,15,FALSE)</f>
        <v>62981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8833.0020663099604</v>
      </c>
      <c r="D38" s="16">
        <f>VLOOKUP($B$11,TUKETIM,4,FALSE)</f>
        <v>278.89325946450811</v>
      </c>
      <c r="E38" s="16">
        <f>VLOOKUP($B$11,TUKETIM,5,FALSE)</f>
        <v>9111.8953257744688</v>
      </c>
      <c r="F38" s="16">
        <f>VLOOKUP($B$11,TUKETIM,6,FALSE)</f>
        <v>539.75393127883922</v>
      </c>
      <c r="G38" s="16">
        <f>VLOOKUP($B$11,TUKETIM,7,FALSE)</f>
        <v>1902.4002726166118</v>
      </c>
      <c r="H38" s="16">
        <f>VLOOKUP($B$11,TUKETIM,8,FALSE)</f>
        <v>2442.1542038954512</v>
      </c>
      <c r="I38" s="16">
        <f>VLOOKUP($B$11,TUKETIM,9,FALSE)</f>
        <v>3430.6861028637277</v>
      </c>
      <c r="J38" s="16">
        <f>VLOOKUP($B$11,TUKETIM,10,FALSE)</f>
        <v>1628.5094932208915</v>
      </c>
      <c r="K38" s="16">
        <f>VLOOKUP($B$11,TUKETIM,11,FALSE)</f>
        <v>5059.195596084619</v>
      </c>
      <c r="L38" s="21">
        <f>VLOOKUP($B$11,TUKETIM,12,FALSE)</f>
        <v>106.2835</v>
      </c>
      <c r="M38" s="21">
        <f>VLOOKUP($B$11,TUKETIM,13,FALSE)</f>
        <v>4560.2884999999997</v>
      </c>
      <c r="N38" s="21">
        <f>VLOOKUP($B$11,TUKETIM,14,FALSE)</f>
        <v>4666.5720000000001</v>
      </c>
      <c r="O38" s="21">
        <f>VLOOKUP($B$11,TUKETIM,15,FALSE)</f>
        <v>21279.81712575454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289384.25499998394</v>
      </c>
      <c r="D39" s="16">
        <f>VLOOKUP($B$11,ANLASMA,4,FALSE)</f>
        <v>17115.3</v>
      </c>
      <c r="E39" s="16">
        <f>VLOOKUP($B$11,ANLASMA,5,FALSE)</f>
        <v>306499.55499998393</v>
      </c>
      <c r="F39" s="16">
        <f>VLOOKUP($B$11,ANLASMA,6,FALSE)</f>
        <v>8464.0500000000284</v>
      </c>
      <c r="G39" s="16">
        <f>VLOOKUP($B$11,ANLASMA,7,FALSE)</f>
        <v>14179.788</v>
      </c>
      <c r="H39" s="16">
        <f>VLOOKUP($B$11,ANLASMA,8,FALSE)</f>
        <v>22643.838000000029</v>
      </c>
      <c r="I39" s="16">
        <f>VLOOKUP($B$11,ANLASMA,9,FALSE)</f>
        <v>46237.268999999797</v>
      </c>
      <c r="J39" s="16">
        <f>VLOOKUP($B$11,ANLASMA,10,FALSE)</f>
        <v>46431.509999999995</v>
      </c>
      <c r="K39" s="16">
        <f>VLOOKUP($B$11,ANLASMA,11,FALSE)</f>
        <v>92668.778999999791</v>
      </c>
      <c r="L39" s="21">
        <f>VLOOKUP($B$11,ANLASMA,12,FALSE)</f>
        <v>547.93200000000002</v>
      </c>
      <c r="M39" s="21">
        <f>VLOOKUP($B$11,ANLASMA,13,FALSE)</f>
        <v>11219.4</v>
      </c>
      <c r="N39" s="21">
        <f>VLOOKUP($B$11,ANLASMA,14,FALSE)</f>
        <v>11767.332</v>
      </c>
      <c r="O39" s="21">
        <f>VLOOKUP($B$11,ANLASMA,15,FALSE)</f>
        <v>433579.50399998378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108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8.0466388063642202E-2</v>
      </c>
      <c r="D17" s="12">
        <f t="shared" si="1"/>
        <v>4.6096605005950003E-2</v>
      </c>
      <c r="E17" s="12">
        <f t="shared" si="2"/>
        <v>8.0464626323775587E-2</v>
      </c>
      <c r="F17" s="12">
        <f t="shared" si="3"/>
        <v>0.10439142218090657</v>
      </c>
      <c r="G17" s="12">
        <f t="shared" si="4"/>
        <v>0.67832898209286863</v>
      </c>
      <c r="H17" s="12">
        <f t="shared" si="5"/>
        <v>0.10836076493644523</v>
      </c>
      <c r="I17" s="12">
        <f t="shared" si="6"/>
        <v>0.32756215775935887</v>
      </c>
      <c r="J17" s="12">
        <f t="shared" si="7"/>
        <v>1.4946084759355873</v>
      </c>
      <c r="K17" s="12">
        <f t="shared" si="8"/>
        <v>0.35840696946159023</v>
      </c>
      <c r="L17" s="12">
        <f t="shared" si="9"/>
        <v>0</v>
      </c>
      <c r="M17" s="12">
        <f t="shared" si="10"/>
        <v>10.034475030745693</v>
      </c>
      <c r="N17" s="12">
        <f t="shared" si="11"/>
        <v>8.0275800245965545</v>
      </c>
      <c r="O17" s="17">
        <f t="shared" si="12"/>
        <v>0.1329400903221615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2.8954944753626522E-2</v>
      </c>
      <c r="D21" s="12">
        <f t="shared" si="1"/>
        <v>0</v>
      </c>
      <c r="E21" s="12">
        <f t="shared" si="2"/>
        <v>2.8953460569672778E-2</v>
      </c>
      <c r="F21" s="12">
        <f t="shared" si="3"/>
        <v>1.9516125491995905E-2</v>
      </c>
      <c r="G21" s="12">
        <f t="shared" si="4"/>
        <v>0</v>
      </c>
      <c r="H21" s="12">
        <f t="shared" si="5"/>
        <v>1.9381152288029745E-2</v>
      </c>
      <c r="I21" s="12">
        <f t="shared" si="6"/>
        <v>4.9144772793450302E-2</v>
      </c>
      <c r="J21" s="12">
        <f t="shared" si="7"/>
        <v>0</v>
      </c>
      <c r="K21" s="12">
        <f t="shared" si="8"/>
        <v>4.7845885817540221E-2</v>
      </c>
      <c r="L21" s="12">
        <f t="shared" si="9"/>
        <v>37.404695820546081</v>
      </c>
      <c r="M21" s="12">
        <f t="shared" si="10"/>
        <v>0</v>
      </c>
      <c r="N21" s="12">
        <f t="shared" si="11"/>
        <v>7.4809391641092162</v>
      </c>
      <c r="O21" s="17">
        <f t="shared" si="12"/>
        <v>3.3388604492352515E-2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0.10942133281726872</v>
      </c>
      <c r="D25" s="12">
        <f t="shared" ref="D25:O25" si="13">SUM(D15:D24)</f>
        <v>4.6096605005950003E-2</v>
      </c>
      <c r="E25" s="12">
        <f t="shared" si="13"/>
        <v>0.10941808689344837</v>
      </c>
      <c r="F25" s="12">
        <f t="shared" si="13"/>
        <v>0.12390754767290246</v>
      </c>
      <c r="G25" s="12">
        <f t="shared" si="13"/>
        <v>0.67832898209286863</v>
      </c>
      <c r="H25" s="12">
        <f t="shared" si="13"/>
        <v>0.12774191722447498</v>
      </c>
      <c r="I25" s="12">
        <f t="shared" si="13"/>
        <v>0.37670693055280918</v>
      </c>
      <c r="J25" s="12">
        <f t="shared" si="13"/>
        <v>1.4946084759355873</v>
      </c>
      <c r="K25" s="12">
        <f t="shared" si="13"/>
        <v>0.40625285527913046</v>
      </c>
      <c r="L25" s="12">
        <f t="shared" si="13"/>
        <v>37.404695820546081</v>
      </c>
      <c r="M25" s="12">
        <f t="shared" si="13"/>
        <v>10.034475030745693</v>
      </c>
      <c r="N25" s="12">
        <f t="shared" si="13"/>
        <v>15.508519188705771</v>
      </c>
      <c r="O25" s="12">
        <f t="shared" si="13"/>
        <v>0.16632869481451401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0.18792510626258943</v>
      </c>
      <c r="D29" s="12">
        <f>(SUMIFS(MESKENOG2,KAYNAK,A29,SEBEP,B29,SÜRE,"Uzun",BİLDİRİM,"Bildirimli",İL,$B$10,İLÇE,$B$11)/VLOOKUP($B$11,ABONE2,4,FALSE))</f>
        <v>2.0169024844855623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0.18801885670485827</v>
      </c>
      <c r="F29" s="12">
        <f>(SUMIFS(TARIMSALAG2,KAYNAK,A29,SEBEP,B29,SÜRE,"Uzun",BİLDİRİM,"Bildirimli",İL,$B$10,İLÇE,$B$11)/VLOOKUP($B$11,ABONE2,6,FALSE))</f>
        <v>0.12052641259148821</v>
      </c>
      <c r="G29" s="12">
        <f>(SUMIFS(TARIMSALOG2,KAYNAK,A29,SEBEP,B29,SÜRE,"Uzun",BİLDİRİM,"Bildirimli",İL,$B$10,İLÇE,$B$11)/VLOOKUP($B$11,ABONE2,7,FALSE))</f>
        <v>6.2395097725449267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0.16284520119772355</v>
      </c>
      <c r="I29" s="12">
        <f>(SUMIFS(TICARETHANEAG2,KAYNAK,A29,SEBEP,B29,SÜRE,"Uzun",BİLDİRİM,"Bildirimli",İL,$B$10,İLÇE,$B$11)/VLOOKUP($B$11,ABONE2,9,FALSE))</f>
        <v>0.4951107853839547</v>
      </c>
      <c r="J29" s="12">
        <f>(SUMIFS(TICARETHANEOG2,KAYNAK,A29,SEBEP,B29,SÜRE,"Uzun",BİLDİRİM,"Bildirimli",İL,$B$10,İLÇE,$B$11)/VLOOKUP($B$11,ABONE2,10,FALSE))</f>
        <v>5.6802034346332855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0.63215179561108181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13.95500016264276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11.164000130114207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0.26154499913594947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3.762556449747028E-2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3.7623635871477282E-2</v>
      </c>
      <c r="F31" s="12">
        <f>(SUMIFS(TARIMSALAG2,KAYNAK,A31,SEBEP,B31,SÜRE,"Uzun",BİLDİRİM,"Bildirimli",İL,$B$10,İLÇE,$B$11)/VLOOKUP($B$11,ABONE2,6,FALSE))</f>
        <v>5.2307404393318963E-2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5.1945647242033204E-2</v>
      </c>
      <c r="I31" s="12">
        <f>(SUMIFS(TICARETHANEAG2,KAYNAK,A31,SEBEP,B31,SÜRE,"Uzun",BİLDİRİM,"Bildirimli",İL,$B$10,İLÇE,$B$11)/VLOOKUP($B$11,ABONE2,9,FALSE))</f>
        <v>0.13990973363569875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0.13621194604827344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5.5834718142885917E-2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0.22555067076005972</v>
      </c>
      <c r="D33" s="12">
        <f t="shared" ref="D33:O33" si="14">SUM(D28:D32)</f>
        <v>2.0169024844855623</v>
      </c>
      <c r="E33" s="12">
        <f t="shared" si="14"/>
        <v>0.22564249257633556</v>
      </c>
      <c r="F33" s="12">
        <f t="shared" si="14"/>
        <v>0.17283381698480715</v>
      </c>
      <c r="G33" s="12">
        <f t="shared" si="14"/>
        <v>6.2395097725449267</v>
      </c>
      <c r="H33" s="12">
        <f t="shared" si="14"/>
        <v>0.21479084843975677</v>
      </c>
      <c r="I33" s="12">
        <f t="shared" si="14"/>
        <v>0.6350205190196534</v>
      </c>
      <c r="J33" s="12">
        <f t="shared" si="14"/>
        <v>5.6802034346332855</v>
      </c>
      <c r="K33" s="12">
        <f t="shared" si="14"/>
        <v>0.76836374165935528</v>
      </c>
      <c r="L33" s="12">
        <f t="shared" si="14"/>
        <v>0</v>
      </c>
      <c r="M33" s="12">
        <f t="shared" si="14"/>
        <v>13.95500016264276</v>
      </c>
      <c r="N33" s="12">
        <f t="shared" si="14"/>
        <v>11.164000130114207</v>
      </c>
      <c r="O33" s="12">
        <f t="shared" si="14"/>
        <v>0.3173797172788354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19508</v>
      </c>
      <c r="D37" s="16">
        <f>VLOOKUP($B$11,ABONE2,4,FALSE)</f>
        <v>1</v>
      </c>
      <c r="E37" s="16">
        <f>VLOOKUP($B$11,ABONE2,5,FALSE)</f>
        <v>19509</v>
      </c>
      <c r="F37" s="16">
        <f>VLOOKUP($B$11,ABONE2,6,FALSE)</f>
        <v>3877</v>
      </c>
      <c r="G37" s="16">
        <f>VLOOKUP($B$11,ABONE2,7,FALSE)</f>
        <v>27</v>
      </c>
      <c r="H37" s="16">
        <f>VLOOKUP($B$11,ABONE2,8,FALSE)</f>
        <v>3904</v>
      </c>
      <c r="I37" s="16">
        <f>VLOOKUP($B$11,ABONE2,9,FALSE)</f>
        <v>4494</v>
      </c>
      <c r="J37" s="16">
        <f>VLOOKUP($B$11,ABONE2,10,FALSE)</f>
        <v>122</v>
      </c>
      <c r="K37" s="16">
        <f>VLOOKUP($B$11,ABONE2,11,FALSE)</f>
        <v>4616</v>
      </c>
      <c r="L37" s="21">
        <f>VLOOKUP($B$11,ABONE2,12,FALSE)</f>
        <v>2</v>
      </c>
      <c r="M37" s="21">
        <f>VLOOKUP($B$11,ABONE2,13,FALSE)</f>
        <v>8</v>
      </c>
      <c r="N37" s="21">
        <f>VLOOKUP($B$11,ABONE2,14,FALSE)</f>
        <v>10</v>
      </c>
      <c r="O37" s="21">
        <f>VLOOKUP($B$11,ABONE2,15,FALSE)</f>
        <v>28039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2929.5201610764943</v>
      </c>
      <c r="D38" s="16">
        <f>VLOOKUP($B$11,TUKETIM,4,FALSE)</f>
        <v>0</v>
      </c>
      <c r="E38" s="16">
        <f>VLOOKUP($B$11,TUKETIM,5,FALSE)</f>
        <v>2929.5201610764943</v>
      </c>
      <c r="F38" s="16">
        <f>VLOOKUP($B$11,TUKETIM,6,FALSE)</f>
        <v>2476.4114112836182</v>
      </c>
      <c r="G38" s="16">
        <f>VLOOKUP($B$11,TUKETIM,7,FALSE)</f>
        <v>189.9436</v>
      </c>
      <c r="H38" s="16">
        <f>VLOOKUP($B$11,TUKETIM,8,FALSE)</f>
        <v>2666.3550112836183</v>
      </c>
      <c r="I38" s="16">
        <f>VLOOKUP($B$11,TUKETIM,9,FALSE)</f>
        <v>2539.49876833497</v>
      </c>
      <c r="J38" s="16">
        <f>VLOOKUP($B$11,TUKETIM,10,FALSE)</f>
        <v>783.1750427169444</v>
      </c>
      <c r="K38" s="16">
        <f>VLOOKUP($B$11,TUKETIM,11,FALSE)</f>
        <v>3322.6738110519145</v>
      </c>
      <c r="L38" s="21">
        <f>VLOOKUP($B$11,TUKETIM,12,FALSE)</f>
        <v>7.0410000000000004</v>
      </c>
      <c r="M38" s="21">
        <f>VLOOKUP($B$11,TUKETIM,13,FALSE)</f>
        <v>327.56439999999998</v>
      </c>
      <c r="N38" s="21">
        <f>VLOOKUP($B$11,TUKETIM,14,FALSE)</f>
        <v>334.60539999999997</v>
      </c>
      <c r="O38" s="21">
        <f>VLOOKUP($B$11,TUKETIM,15,FALSE)</f>
        <v>9253.1543834120275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79261.729999999807</v>
      </c>
      <c r="D39" s="16">
        <f>VLOOKUP($B$11,ANLASMA,4,FALSE)</f>
        <v>750</v>
      </c>
      <c r="E39" s="16">
        <f>VLOOKUP($B$11,ANLASMA,5,FALSE)</f>
        <v>80011.729999999807</v>
      </c>
      <c r="F39" s="16">
        <f>VLOOKUP($B$11,ANLASMA,6,FALSE)</f>
        <v>18834.260000000002</v>
      </c>
      <c r="G39" s="16">
        <f>VLOOKUP($B$11,ANLASMA,7,FALSE)</f>
        <v>1088.5999999999999</v>
      </c>
      <c r="H39" s="16">
        <f>VLOOKUP($B$11,ANLASMA,8,FALSE)</f>
        <v>19922.86</v>
      </c>
      <c r="I39" s="16">
        <f>VLOOKUP($B$11,ANLASMA,9,FALSE)</f>
        <v>24292.878999999899</v>
      </c>
      <c r="J39" s="16">
        <f>VLOOKUP($B$11,ANLASMA,10,FALSE)</f>
        <v>24776.400000000001</v>
      </c>
      <c r="K39" s="16">
        <f>VLOOKUP($B$11,ANLASMA,11,FALSE)</f>
        <v>49069.2789999999</v>
      </c>
      <c r="L39" s="21">
        <f>VLOOKUP($B$11,ANLASMA,12,FALSE)</f>
        <v>30</v>
      </c>
      <c r="M39" s="21">
        <f>VLOOKUP($B$11,ANLASMA,13,FALSE)</f>
        <v>1128</v>
      </c>
      <c r="N39" s="21">
        <f>VLOOKUP($B$11,ANLASMA,14,FALSE)</f>
        <v>1158</v>
      </c>
      <c r="O39" s="21">
        <f>VLOOKUP($B$11,ANLASMA,15,FALSE)</f>
        <v>150161.86899999972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109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1.7423370422230088E-2</v>
      </c>
      <c r="D17" s="12">
        <f t="shared" si="1"/>
        <v>0</v>
      </c>
      <c r="E17" s="12">
        <f t="shared" si="2"/>
        <v>1.7418697398112554E-2</v>
      </c>
      <c r="F17" s="12">
        <f t="shared" si="3"/>
        <v>7.881019589552785E-4</v>
      </c>
      <c r="G17" s="12">
        <f t="shared" si="4"/>
        <v>1.5295242026878415E-2</v>
      </c>
      <c r="H17" s="12">
        <f t="shared" si="5"/>
        <v>8.6680253798560286E-4</v>
      </c>
      <c r="I17" s="12">
        <f t="shared" si="6"/>
        <v>2.1525571872339968E-2</v>
      </c>
      <c r="J17" s="12">
        <f t="shared" si="7"/>
        <v>1.4129902118035926E-2</v>
      </c>
      <c r="K17" s="12">
        <f t="shared" si="8"/>
        <v>2.1382642674907928E-2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7">
        <f t="shared" si="12"/>
        <v>1.6429051366509451E-2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1.1261783574710063E-2</v>
      </c>
      <c r="D21" s="12">
        <f t="shared" si="1"/>
        <v>0</v>
      </c>
      <c r="E21" s="12">
        <f t="shared" si="2"/>
        <v>1.1258763115121835E-2</v>
      </c>
      <c r="F21" s="12">
        <f t="shared" si="3"/>
        <v>6.3130034516623119E-3</v>
      </c>
      <c r="G21" s="12">
        <f t="shared" si="4"/>
        <v>0</v>
      </c>
      <c r="H21" s="12">
        <f t="shared" si="5"/>
        <v>6.2787556933350305E-3</v>
      </c>
      <c r="I21" s="12">
        <f t="shared" si="6"/>
        <v>4.1312787943464151E-2</v>
      </c>
      <c r="J21" s="12">
        <f t="shared" si="7"/>
        <v>0</v>
      </c>
      <c r="K21" s="12">
        <f t="shared" si="8"/>
        <v>4.0514374301345669E-2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1.6302417872382933E-2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2.8685153996940153E-2</v>
      </c>
      <c r="D25" s="12">
        <f t="shared" ref="D25:O25" si="13">SUM(D15:D24)</f>
        <v>0</v>
      </c>
      <c r="E25" s="12">
        <f t="shared" si="13"/>
        <v>2.8677460513234387E-2</v>
      </c>
      <c r="F25" s="12">
        <f t="shared" si="13"/>
        <v>7.1011054106175902E-3</v>
      </c>
      <c r="G25" s="12">
        <f t="shared" si="13"/>
        <v>1.5295242026878415E-2</v>
      </c>
      <c r="H25" s="12">
        <f t="shared" si="13"/>
        <v>7.1455582313206334E-3</v>
      </c>
      <c r="I25" s="12">
        <f t="shared" si="13"/>
        <v>6.2838359815804115E-2</v>
      </c>
      <c r="J25" s="12">
        <f t="shared" si="13"/>
        <v>1.4129902118035926E-2</v>
      </c>
      <c r="K25" s="12">
        <f t="shared" si="13"/>
        <v>6.1897016976253598E-2</v>
      </c>
      <c r="L25" s="12">
        <f t="shared" si="13"/>
        <v>0</v>
      </c>
      <c r="M25" s="12">
        <f t="shared" si="13"/>
        <v>0</v>
      </c>
      <c r="N25" s="12">
        <f t="shared" si="13"/>
        <v>0</v>
      </c>
      <c r="O25" s="12">
        <f t="shared" si="13"/>
        <v>3.2731469238892384E-2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2.2342821476367361E-2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2.2336829033970589E-2</v>
      </c>
      <c r="F29" s="12">
        <f>(SUMIFS(TARIMSALAG2,KAYNAK,A29,SEBEP,B29,SÜRE,"Uzun",BİLDİRİM,"Bildirimli",İL,$B$10,İLÇE,$B$11)/VLOOKUP($B$11,ABONE2,6,FALSE))</f>
        <v>2.7813804156682435E-4</v>
      </c>
      <c r="G29" s="12">
        <f>(SUMIFS(TARIMSALOG2,KAYNAK,A29,SEBEP,B29,SÜRE,"Uzun",BİLDİRİM,"Bildirimli",İL,$B$10,İLÇE,$B$11)/VLOOKUP($B$11,ABONE2,7,FALSE))</f>
        <v>8.9643692339184719E-2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7.6294213359730126E-4</v>
      </c>
      <c r="I29" s="12">
        <f>(SUMIFS(TICARETHANEAG2,KAYNAK,A29,SEBEP,B29,SÜRE,"Uzun",BİLDİRİM,"Bildirimli",İL,$B$10,İLÇE,$B$11)/VLOOKUP($B$11,ABONE2,9,FALSE))</f>
        <v>2.6228320355423433E-2</v>
      </c>
      <c r="J29" s="12">
        <f>(SUMIFS(TICARETHANEOG2,KAYNAK,A29,SEBEP,B29,SÜRE,"Uzun",BİLDİRİM,"Bildirimli",İL,$B$10,İLÇE,$B$11)/VLOOKUP($B$11,ABONE2,10,FALSE))</f>
        <v>8.9268025793730249E-2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2.7446629826233127E-2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2.1036431601870995E-2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2.2342821476367361E-2</v>
      </c>
      <c r="D33" s="12">
        <f t="shared" ref="D33:O33" si="14">SUM(D28:D32)</f>
        <v>0</v>
      </c>
      <c r="E33" s="12">
        <f t="shared" si="14"/>
        <v>2.2336829033970589E-2</v>
      </c>
      <c r="F33" s="12">
        <f t="shared" si="14"/>
        <v>2.7813804156682435E-4</v>
      </c>
      <c r="G33" s="12">
        <f t="shared" si="14"/>
        <v>8.9643692339184719E-2</v>
      </c>
      <c r="H33" s="12">
        <f t="shared" si="14"/>
        <v>7.6294213359730126E-4</v>
      </c>
      <c r="I33" s="12">
        <f t="shared" si="14"/>
        <v>2.6228320355423433E-2</v>
      </c>
      <c r="J33" s="12">
        <f t="shared" si="14"/>
        <v>8.9268025793730249E-2</v>
      </c>
      <c r="K33" s="12">
        <f t="shared" si="14"/>
        <v>2.7446629826233127E-2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2.1036431601870995E-2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7455</v>
      </c>
      <c r="D37" s="16">
        <f>VLOOKUP($B$11,ABONE2,4,FALSE)</f>
        <v>2</v>
      </c>
      <c r="E37" s="16">
        <f>VLOOKUP($B$11,ABONE2,5,FALSE)</f>
        <v>7457</v>
      </c>
      <c r="F37" s="16">
        <f>VLOOKUP($B$11,ABONE2,6,FALSE)</f>
        <v>1100</v>
      </c>
      <c r="G37" s="16">
        <f>VLOOKUP($B$11,ABONE2,7,FALSE)</f>
        <v>6</v>
      </c>
      <c r="H37" s="16">
        <f>VLOOKUP($B$11,ABONE2,8,FALSE)</f>
        <v>1106</v>
      </c>
      <c r="I37" s="16">
        <f>VLOOKUP($B$11,ABONE2,9,FALSE)</f>
        <v>1979</v>
      </c>
      <c r="J37" s="16">
        <f>VLOOKUP($B$11,ABONE2,10,FALSE)</f>
        <v>39</v>
      </c>
      <c r="K37" s="16">
        <f>VLOOKUP($B$11,ABONE2,11,FALSE)</f>
        <v>2018</v>
      </c>
      <c r="L37" s="21">
        <f>VLOOKUP($B$11,ABONE2,12,FALSE)</f>
        <v>3</v>
      </c>
      <c r="M37" s="21">
        <f>VLOOKUP($B$11,ABONE2,13,FALSE)</f>
        <v>7</v>
      </c>
      <c r="N37" s="21">
        <f>VLOOKUP($B$11,ABONE2,14,FALSE)</f>
        <v>10</v>
      </c>
      <c r="O37" s="21">
        <f>VLOOKUP($B$11,ABONE2,15,FALSE)</f>
        <v>10591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916.12326677775445</v>
      </c>
      <c r="D38" s="16">
        <f>VLOOKUP($B$11,TUKETIM,4,FALSE)</f>
        <v>0</v>
      </c>
      <c r="E38" s="16">
        <f>VLOOKUP($B$11,TUKETIM,5,FALSE)</f>
        <v>916.12326677775445</v>
      </c>
      <c r="F38" s="16">
        <f>VLOOKUP($B$11,TUKETIM,6,FALSE)</f>
        <v>450.32244875912409</v>
      </c>
      <c r="G38" s="16">
        <f>VLOOKUP($B$11,TUKETIM,7,FALSE)</f>
        <v>5.8457999999999997</v>
      </c>
      <c r="H38" s="16">
        <f>VLOOKUP($B$11,TUKETIM,8,FALSE)</f>
        <v>456.16824875912408</v>
      </c>
      <c r="I38" s="16">
        <f>VLOOKUP($B$11,TUKETIM,9,FALSE)</f>
        <v>677.08168353352983</v>
      </c>
      <c r="J38" s="16">
        <f>VLOOKUP($B$11,TUKETIM,10,FALSE)</f>
        <v>330.22012657534248</v>
      </c>
      <c r="K38" s="16">
        <f>VLOOKUP($B$11,TUKETIM,11,FALSE)</f>
        <v>1007.3018101088724</v>
      </c>
      <c r="L38" s="21">
        <f>VLOOKUP($B$11,TUKETIM,12,FALSE)</f>
        <v>82.726799999999997</v>
      </c>
      <c r="M38" s="21">
        <f>VLOOKUP($B$11,TUKETIM,13,FALSE)</f>
        <v>325.70069999999998</v>
      </c>
      <c r="N38" s="21">
        <f>VLOOKUP($B$11,TUKETIM,14,FALSE)</f>
        <v>408.42750000000001</v>
      </c>
      <c r="O38" s="21">
        <f>VLOOKUP($B$11,TUKETIM,15,FALSE)</f>
        <v>2788.0208256457508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30825.185999999903</v>
      </c>
      <c r="D39" s="16">
        <f>VLOOKUP($B$11,ANLASMA,4,FALSE)</f>
        <v>155</v>
      </c>
      <c r="E39" s="16">
        <f>VLOOKUP($B$11,ANLASMA,5,FALSE)</f>
        <v>30980.185999999903</v>
      </c>
      <c r="F39" s="16">
        <f>VLOOKUP($B$11,ANLASMA,6,FALSE)</f>
        <v>4649.0910000000003</v>
      </c>
      <c r="G39" s="16">
        <f>VLOOKUP($B$11,ANLASMA,7,FALSE)</f>
        <v>157.80000000000001</v>
      </c>
      <c r="H39" s="16">
        <f>VLOOKUP($B$11,ANLASMA,8,FALSE)</f>
        <v>4806.8910000000005</v>
      </c>
      <c r="I39" s="16">
        <f>VLOOKUP($B$11,ANLASMA,9,FALSE)</f>
        <v>10492.643000000018</v>
      </c>
      <c r="J39" s="16">
        <f>VLOOKUP($B$11,ANLASMA,10,FALSE)</f>
        <v>5026.3999999999996</v>
      </c>
      <c r="K39" s="16">
        <f>VLOOKUP($B$11,ANLASMA,11,FALSE)</f>
        <v>15519.043000000018</v>
      </c>
      <c r="L39" s="21">
        <f>VLOOKUP($B$11,ANLASMA,12,FALSE)</f>
        <v>172.04900000000001</v>
      </c>
      <c r="M39" s="21">
        <f>VLOOKUP($B$11,ANLASMA,13,FALSE)</f>
        <v>2140</v>
      </c>
      <c r="N39" s="21">
        <f>VLOOKUP($B$11,ANLASMA,14,FALSE)</f>
        <v>2312.049</v>
      </c>
      <c r="O39" s="21">
        <f>VLOOKUP($B$11,ANLASMA,15,FALSE)</f>
        <v>53618.168999999922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B12" zoomScale="70" zoomScaleNormal="7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110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0.13058269851668911</v>
      </c>
      <c r="D17" s="12">
        <f t="shared" si="1"/>
        <v>0</v>
      </c>
      <c r="E17" s="12">
        <f t="shared" si="2"/>
        <v>0.13057587479181218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0.4400732906894953</v>
      </c>
      <c r="J17" s="12">
        <f t="shared" si="7"/>
        <v>27.692243213304401</v>
      </c>
      <c r="K17" s="12">
        <f t="shared" si="8"/>
        <v>0.54515670084373202</v>
      </c>
      <c r="L17" s="12">
        <f t="shared" si="9"/>
        <v>10.157974047611019</v>
      </c>
      <c r="M17" s="12">
        <f t="shared" si="10"/>
        <v>212.99688983981878</v>
      </c>
      <c r="N17" s="12">
        <f t="shared" si="11"/>
        <v>41.851554640143483</v>
      </c>
      <c r="O17" s="17">
        <f t="shared" si="12"/>
        <v>0.18573639401978889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2.6587029419366179E-2</v>
      </c>
      <c r="D18" s="12">
        <f t="shared" si="1"/>
        <v>0</v>
      </c>
      <c r="E18" s="12">
        <f t="shared" si="2"/>
        <v>2.6585640088496822E-2</v>
      </c>
      <c r="F18" s="12">
        <f t="shared" si="3"/>
        <v>0.16463981605888495</v>
      </c>
      <c r="G18" s="12">
        <f t="shared" si="4"/>
        <v>0</v>
      </c>
      <c r="H18" s="12">
        <f t="shared" si="5"/>
        <v>0.13376985054784402</v>
      </c>
      <c r="I18" s="12">
        <f t="shared" si="6"/>
        <v>4.9151953275318717E-2</v>
      </c>
      <c r="J18" s="12">
        <f t="shared" si="7"/>
        <v>6.4733589204930988</v>
      </c>
      <c r="K18" s="12">
        <f t="shared" si="8"/>
        <v>7.3923469729560612E-2</v>
      </c>
      <c r="L18" s="12">
        <f t="shared" si="9"/>
        <v>0.3986639176015131</v>
      </c>
      <c r="M18" s="12">
        <f t="shared" si="10"/>
        <v>0</v>
      </c>
      <c r="N18" s="12">
        <f t="shared" si="11"/>
        <v>0.33637268047627666</v>
      </c>
      <c r="O18" s="17">
        <f t="shared" si="12"/>
        <v>3.1952182315574541E-2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3.1142467203676839E-2</v>
      </c>
      <c r="D21" s="12">
        <f t="shared" si="1"/>
        <v>0</v>
      </c>
      <c r="E21" s="12">
        <f t="shared" si="2"/>
        <v>3.1140839824011682E-2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7.9675800254507531E-2</v>
      </c>
      <c r="J21" s="12">
        <f t="shared" si="7"/>
        <v>0</v>
      </c>
      <c r="K21" s="12">
        <f t="shared" si="8"/>
        <v>7.936857316685593E-2</v>
      </c>
      <c r="L21" s="12">
        <f t="shared" si="9"/>
        <v>0.67865744162203478</v>
      </c>
      <c r="M21" s="12">
        <f t="shared" si="10"/>
        <v>0</v>
      </c>
      <c r="N21" s="12">
        <f t="shared" si="11"/>
        <v>0.57261721636859186</v>
      </c>
      <c r="O21" s="17">
        <f t="shared" si="12"/>
        <v>3.6641293165647813E-2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1.6143047278899328E-2</v>
      </c>
      <c r="D22" s="12">
        <f t="shared" si="1"/>
        <v>0</v>
      </c>
      <c r="E22" s="12">
        <f t="shared" si="2"/>
        <v>1.6142203708391457E-2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1.6031498628523023E-2</v>
      </c>
      <c r="J22" s="12">
        <f t="shared" si="7"/>
        <v>0</v>
      </c>
      <c r="K22" s="12">
        <f t="shared" si="8"/>
        <v>1.5969681732820703E-2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1.611779031645982E-2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0.20445524241863144</v>
      </c>
      <c r="D25" s="12">
        <f t="shared" ref="D25:O25" si="13">SUM(D15:D24)</f>
        <v>0</v>
      </c>
      <c r="E25" s="12">
        <f t="shared" si="13"/>
        <v>0.20444455841271211</v>
      </c>
      <c r="F25" s="12">
        <f t="shared" si="13"/>
        <v>0.16463981605888495</v>
      </c>
      <c r="G25" s="12">
        <f t="shared" si="13"/>
        <v>0</v>
      </c>
      <c r="H25" s="12">
        <f t="shared" si="13"/>
        <v>0.13376985054784402</v>
      </c>
      <c r="I25" s="12">
        <f t="shared" si="13"/>
        <v>0.58493254284784457</v>
      </c>
      <c r="J25" s="12">
        <f t="shared" si="13"/>
        <v>34.165602133797499</v>
      </c>
      <c r="K25" s="12">
        <f t="shared" si="13"/>
        <v>0.7144184254729693</v>
      </c>
      <c r="L25" s="12">
        <f t="shared" si="13"/>
        <v>11.235295406834567</v>
      </c>
      <c r="M25" s="12">
        <f t="shared" si="13"/>
        <v>212.99688983981878</v>
      </c>
      <c r="N25" s="12">
        <f t="shared" si="13"/>
        <v>42.760544536988348</v>
      </c>
      <c r="O25" s="12">
        <f t="shared" si="13"/>
        <v>0.27044765981747104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0.36618565134792225</v>
      </c>
      <c r="D29" s="12">
        <f>(SUMIFS(MESKENOG2,KAYNAK,A29,SEBEP,B29,SÜRE,"Uzun",BİLDİRİM,"Bildirimli",İL,$B$10,İLÇE,$B$11)/VLOOKUP($B$11,ABONE2,4,FALSE))</f>
        <v>2.2134375393368111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0.36628218127727163</v>
      </c>
      <c r="F29" s="12">
        <f>(SUMIFS(TARIMSALAG2,KAYNAK,A29,SEBEP,B29,SÜRE,"Uzun",BİLDİRİM,"Bildirimli",İL,$B$10,İLÇE,$B$11)/VLOOKUP($B$11,ABONE2,6,FALSE))</f>
        <v>0.61954543652844274</v>
      </c>
      <c r="G29" s="12">
        <f>(SUMIFS(TARIMSALOG2,KAYNAK,A29,SEBEP,B29,SÜRE,"Uzun",BİLDİRİM,"Bildirimli",İL,$B$10,İLÇE,$B$11)/VLOOKUP($B$11,ABONE2,7,FALSE))</f>
        <v>2.9596683310385683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1.0583184792490914</v>
      </c>
      <c r="I29" s="12">
        <f>(SUMIFS(TICARETHANEAG2,KAYNAK,A29,SEBEP,B29,SÜRE,"Uzun",BİLDİRİM,"Bildirimli",İL,$B$10,İLÇE,$B$11)/VLOOKUP($B$11,ABONE2,9,FALSE))</f>
        <v>1.0960140945199461</v>
      </c>
      <c r="J29" s="12">
        <f>(SUMIFS(TICARETHANEOG2,KAYNAK,A29,SEBEP,B29,SÜRE,"Uzun",BİLDİRİM,"Bildirimli",İL,$B$10,İLÇE,$B$11)/VLOOKUP($B$11,ABONE2,10,FALSE))</f>
        <v>137.98200188464614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1.6238416561476499</v>
      </c>
      <c r="L29" s="12">
        <f>(SUMIFS(SANAYIAG2,KAYNAK,A29,SEBEP,B29,SÜRE,"Uzun",BİLDİRİM,"Bildirimli",İL,$B$10,İLÇE,$B$11)/VLOOKUP($B$11,ABONE2,12,FALSE))</f>
        <v>32.837302269263986</v>
      </c>
      <c r="M29" s="12">
        <f>(SUMIFS(SANAYIOG2,KAYNAK,A29,SEBEP,B29,SÜRE,"Uzun",BİLDİRİM,"Bildirimli",İL,$B$10,İLÇE,$B$11)/VLOOKUP($B$11,ABONE2,13,FALSE))</f>
        <v>17.900548398535044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30.503434476962585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0.51326610370997094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1.9276692836493855E-2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1.9275685514314515E-2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7.8934448398767329E-2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7.8630079937835967E-2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2.5901730641236746E-2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0.38546234418441611</v>
      </c>
      <c r="D33" s="12">
        <f t="shared" ref="D33:O33" si="14">SUM(D28:D32)</f>
        <v>2.2134375393368111</v>
      </c>
      <c r="E33" s="12">
        <f t="shared" si="14"/>
        <v>0.38555786679158616</v>
      </c>
      <c r="F33" s="12">
        <f t="shared" si="14"/>
        <v>0.61954543652844274</v>
      </c>
      <c r="G33" s="12">
        <f t="shared" si="14"/>
        <v>2.9596683310385683</v>
      </c>
      <c r="H33" s="12">
        <f t="shared" si="14"/>
        <v>1.0583184792490914</v>
      </c>
      <c r="I33" s="12">
        <f t="shared" si="14"/>
        <v>1.1749485429187134</v>
      </c>
      <c r="J33" s="12">
        <f t="shared" si="14"/>
        <v>137.98200188464614</v>
      </c>
      <c r="K33" s="12">
        <f t="shared" si="14"/>
        <v>1.7024717360854857</v>
      </c>
      <c r="L33" s="12">
        <f t="shared" si="14"/>
        <v>32.837302269263986</v>
      </c>
      <c r="M33" s="12">
        <f t="shared" si="14"/>
        <v>17.900548398535044</v>
      </c>
      <c r="N33" s="12">
        <f t="shared" si="14"/>
        <v>30.503434476962585</v>
      </c>
      <c r="O33" s="12">
        <f t="shared" si="14"/>
        <v>0.53916783435120774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133949</v>
      </c>
      <c r="D37" s="16">
        <f>VLOOKUP($B$11,ABONE2,4,FALSE)</f>
        <v>7</v>
      </c>
      <c r="E37" s="16">
        <f>VLOOKUP($B$11,ABONE2,5,FALSE)</f>
        <v>133956</v>
      </c>
      <c r="F37" s="16">
        <f>VLOOKUP($B$11,ABONE2,6,FALSE)</f>
        <v>13</v>
      </c>
      <c r="G37" s="16">
        <f>VLOOKUP($B$11,ABONE2,7,FALSE)</f>
        <v>3</v>
      </c>
      <c r="H37" s="16">
        <f>VLOOKUP($B$11,ABONE2,8,FALSE)</f>
        <v>16</v>
      </c>
      <c r="I37" s="16">
        <f>VLOOKUP($B$11,ABONE2,9,FALSE)</f>
        <v>16792</v>
      </c>
      <c r="J37" s="16">
        <f>VLOOKUP($B$11,ABONE2,10,FALSE)</f>
        <v>65</v>
      </c>
      <c r="K37" s="16">
        <f>VLOOKUP($B$11,ABONE2,11,FALSE)</f>
        <v>16857</v>
      </c>
      <c r="L37" s="21">
        <f>VLOOKUP($B$11,ABONE2,12,FALSE)</f>
        <v>27</v>
      </c>
      <c r="M37" s="21">
        <f>VLOOKUP($B$11,ABONE2,13,FALSE)</f>
        <v>5</v>
      </c>
      <c r="N37" s="21">
        <f>VLOOKUP($B$11,ABONE2,14,FALSE)</f>
        <v>32</v>
      </c>
      <c r="O37" s="21">
        <f>VLOOKUP($B$11,ABONE2,15,FALSE)</f>
        <v>150861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34537.77430904995</v>
      </c>
      <c r="D38" s="16">
        <f>VLOOKUP($B$11,TUKETIM,4,FALSE)</f>
        <v>164.19084936708862</v>
      </c>
      <c r="E38" s="16">
        <f>VLOOKUP($B$11,TUKETIM,5,FALSE)</f>
        <v>34701.965158417035</v>
      </c>
      <c r="F38" s="16">
        <f>VLOOKUP($B$11,TUKETIM,6,FALSE)</f>
        <v>3.7078000000000002</v>
      </c>
      <c r="G38" s="16">
        <f>VLOOKUP($B$11,TUKETIM,7,FALSE)</f>
        <v>1.1979</v>
      </c>
      <c r="H38" s="16">
        <f>VLOOKUP($B$11,TUKETIM,8,FALSE)</f>
        <v>4.9057000000000004</v>
      </c>
      <c r="I38" s="16">
        <f>VLOOKUP($B$11,TUKETIM,9,FALSE)</f>
        <v>13265.167801833746</v>
      </c>
      <c r="J38" s="16">
        <f>VLOOKUP($B$11,TUKETIM,10,FALSE)</f>
        <v>7811.5580393171986</v>
      </c>
      <c r="K38" s="16">
        <f>VLOOKUP($B$11,TUKETIM,11,FALSE)</f>
        <v>21076.725841150947</v>
      </c>
      <c r="L38" s="21">
        <f>VLOOKUP($B$11,TUKETIM,12,FALSE)</f>
        <v>271.59012222222225</v>
      </c>
      <c r="M38" s="21">
        <f>VLOOKUP($B$11,TUKETIM,13,FALSE)</f>
        <v>1223.2077901515152</v>
      </c>
      <c r="N38" s="21">
        <f>VLOOKUP($B$11,TUKETIM,14,FALSE)</f>
        <v>1494.7979123737373</v>
      </c>
      <c r="O38" s="21">
        <f>VLOOKUP($B$11,TUKETIM,15,FALSE)</f>
        <v>57278.394611941723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696877.38400002208</v>
      </c>
      <c r="D39" s="16">
        <f>VLOOKUP($B$11,ANLASMA,4,FALSE)</f>
        <v>1555.588</v>
      </c>
      <c r="E39" s="16">
        <f>VLOOKUP($B$11,ANLASMA,5,FALSE)</f>
        <v>698432.97200002207</v>
      </c>
      <c r="F39" s="16">
        <f>VLOOKUP($B$11,ANLASMA,6,FALSE)</f>
        <v>53.52</v>
      </c>
      <c r="G39" s="16">
        <f>VLOOKUP($B$11,ANLASMA,7,FALSE)</f>
        <v>21.1</v>
      </c>
      <c r="H39" s="16">
        <f>VLOOKUP($B$11,ANLASMA,8,FALSE)</f>
        <v>74.62</v>
      </c>
      <c r="I39" s="16">
        <f>VLOOKUP($B$11,ANLASMA,9,FALSE)</f>
        <v>118303.099999994</v>
      </c>
      <c r="J39" s="16">
        <f>VLOOKUP($B$11,ANLASMA,10,FALSE)</f>
        <v>62732</v>
      </c>
      <c r="K39" s="16">
        <f>VLOOKUP($B$11,ANLASMA,11,FALSE)</f>
        <v>181035.09999999398</v>
      </c>
      <c r="L39" s="21">
        <f>VLOOKUP($B$11,ANLASMA,12,FALSE)</f>
        <v>959.48399999999992</v>
      </c>
      <c r="M39" s="21">
        <f>VLOOKUP($B$11,ANLASMA,13,FALSE)</f>
        <v>2209.4899999999998</v>
      </c>
      <c r="N39" s="21">
        <f>VLOOKUP($B$11,ANLASMA,14,FALSE)</f>
        <v>3168.9739999999997</v>
      </c>
      <c r="O39" s="21">
        <f>VLOOKUP($B$11,ANLASMA,15,FALSE)</f>
        <v>882711.66600001603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B6" zoomScale="70" zoomScaleNormal="70" workbookViewId="0">
      <selection activeCell="G28" sqref="G28:G33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111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v>0</v>
      </c>
      <c r="H15" s="12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5">(SUMIFS(TICARETHANEAG2,KAYNAK,A15,SEBEP,B15,SÜRE,"Uzun",BİLDİRİM,"Bildirimsiz",İL,$B$10,İLÇE,$B$11)/VLOOKUP($B$11,ABONE2,9,FALSE))</f>
        <v>0</v>
      </c>
      <c r="J15" s="12">
        <f t="shared" ref="J15:J24" si="6">(SUMIFS(TICARETHANEOG2,KAYNAK,A15,SEBEP,B15,SÜRE,"Uzun",BİLDİRİM,"Bildirimsiz",İL,$B$10,İLÇE,$B$11)/VLOOKUP($B$11,ABONE2,10,FALSE))</f>
        <v>0</v>
      </c>
      <c r="K15" s="12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8">(SUMIFS(SANAYIAG2,KAYNAK,A15,SEBEP,B15,SÜRE,"Uzun",BİLDİRİM,"Bildirimsiz",İL,$B$10,İLÇE,$B$11)/VLOOKUP($B$11,ABONE2,12,FALSE))</f>
        <v>0</v>
      </c>
      <c r="M15" s="12">
        <f t="shared" ref="M15:M24" si="9">(SUMIFS(SANAYIOG2,KAYNAK,A15,SEBEP,B15,SÜRE,"Uzun",BİLDİRİM,"Bildirimsiz",İL,$B$10,İLÇE,$B$11)/VLOOKUP($B$11,ABONE2,13,FALSE))</f>
        <v>0</v>
      </c>
      <c r="N15" s="12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v>0</v>
      </c>
      <c r="H16" s="12">
        <f t="shared" si="4"/>
        <v>0</v>
      </c>
      <c r="I16" s="12">
        <f t="shared" si="5"/>
        <v>0</v>
      </c>
      <c r="J16" s="12">
        <f t="shared" si="6"/>
        <v>0</v>
      </c>
      <c r="K16" s="12">
        <f t="shared" si="7"/>
        <v>0</v>
      </c>
      <c r="L16" s="12">
        <f t="shared" si="8"/>
        <v>0</v>
      </c>
      <c r="M16" s="12">
        <f t="shared" si="9"/>
        <v>0</v>
      </c>
      <c r="N16" s="12">
        <f t="shared" si="10"/>
        <v>0</v>
      </c>
      <c r="O16" s="17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v>0</v>
      </c>
      <c r="H17" s="12">
        <f t="shared" si="4"/>
        <v>0</v>
      </c>
      <c r="I17" s="12">
        <f t="shared" si="5"/>
        <v>0</v>
      </c>
      <c r="J17" s="12">
        <f t="shared" si="6"/>
        <v>36.395948087356146</v>
      </c>
      <c r="K17" s="12">
        <f t="shared" si="7"/>
        <v>0.31655051936818657</v>
      </c>
      <c r="L17" s="12">
        <f t="shared" si="8"/>
        <v>0</v>
      </c>
      <c r="M17" s="12">
        <f t="shared" si="9"/>
        <v>0</v>
      </c>
      <c r="N17" s="12">
        <f t="shared" si="10"/>
        <v>0</v>
      </c>
      <c r="O17" s="17">
        <f t="shared" si="11"/>
        <v>3.6545529790685462E-2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v>0</v>
      </c>
      <c r="H18" s="12">
        <f t="shared" si="4"/>
        <v>0</v>
      </c>
      <c r="I18" s="12">
        <f t="shared" si="5"/>
        <v>0</v>
      </c>
      <c r="J18" s="12">
        <f t="shared" si="6"/>
        <v>0</v>
      </c>
      <c r="K18" s="12">
        <f t="shared" si="7"/>
        <v>0</v>
      </c>
      <c r="L18" s="12">
        <f t="shared" si="8"/>
        <v>0</v>
      </c>
      <c r="M18" s="12">
        <f t="shared" si="9"/>
        <v>0</v>
      </c>
      <c r="N18" s="12">
        <f t="shared" si="10"/>
        <v>0</v>
      </c>
      <c r="O18" s="17">
        <f t="shared" si="11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v>0</v>
      </c>
      <c r="H19" s="12">
        <f t="shared" si="4"/>
        <v>0</v>
      </c>
      <c r="I19" s="12">
        <f t="shared" si="5"/>
        <v>0</v>
      </c>
      <c r="J19" s="12">
        <f t="shared" si="6"/>
        <v>0</v>
      </c>
      <c r="K19" s="12">
        <f t="shared" si="7"/>
        <v>0</v>
      </c>
      <c r="L19" s="12">
        <f t="shared" si="8"/>
        <v>0</v>
      </c>
      <c r="M19" s="12">
        <f t="shared" si="9"/>
        <v>0</v>
      </c>
      <c r="N19" s="12">
        <f t="shared" si="10"/>
        <v>0</v>
      </c>
      <c r="O19" s="17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v>0</v>
      </c>
      <c r="H20" s="12">
        <f t="shared" si="4"/>
        <v>0</v>
      </c>
      <c r="I20" s="12">
        <f t="shared" si="5"/>
        <v>0</v>
      </c>
      <c r="J20" s="12">
        <f t="shared" si="6"/>
        <v>0</v>
      </c>
      <c r="K20" s="12">
        <f t="shared" si="7"/>
        <v>0</v>
      </c>
      <c r="L20" s="12">
        <f t="shared" si="8"/>
        <v>0</v>
      </c>
      <c r="M20" s="12">
        <f t="shared" si="9"/>
        <v>0</v>
      </c>
      <c r="N20" s="12">
        <f t="shared" si="10"/>
        <v>0</v>
      </c>
      <c r="O20" s="17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1.4475467580088299E-2</v>
      </c>
      <c r="D21" s="12">
        <f t="shared" si="1"/>
        <v>0</v>
      </c>
      <c r="E21" s="12">
        <f t="shared" si="2"/>
        <v>1.4475082880726652E-2</v>
      </c>
      <c r="F21" s="12">
        <f t="shared" si="3"/>
        <v>1.8723055153178379E-2</v>
      </c>
      <c r="G21" s="12">
        <v>0</v>
      </c>
      <c r="H21" s="12">
        <f t="shared" si="4"/>
        <v>1.8723055153178379E-2</v>
      </c>
      <c r="I21" s="12">
        <f t="shared" si="5"/>
        <v>0.28451788100531383</v>
      </c>
      <c r="J21" s="12">
        <f t="shared" si="6"/>
        <v>0</v>
      </c>
      <c r="K21" s="12">
        <f t="shared" si="7"/>
        <v>0.28204331205644079</v>
      </c>
      <c r="L21" s="12">
        <f t="shared" si="8"/>
        <v>3.3160323605741073</v>
      </c>
      <c r="M21" s="12">
        <f t="shared" si="9"/>
        <v>0</v>
      </c>
      <c r="N21" s="12">
        <f t="shared" si="10"/>
        <v>2.4116598985993507</v>
      </c>
      <c r="O21" s="17">
        <f t="shared" si="11"/>
        <v>4.6619964830409179E-2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7.3594229399625416E-4</v>
      </c>
      <c r="D22" s="12">
        <f t="shared" si="1"/>
        <v>0</v>
      </c>
      <c r="E22" s="12">
        <f t="shared" si="2"/>
        <v>7.3592273562764579E-4</v>
      </c>
      <c r="F22" s="12">
        <f t="shared" si="3"/>
        <v>5.2650244893229052E-2</v>
      </c>
      <c r="G22" s="12">
        <v>0</v>
      </c>
      <c r="H22" s="12">
        <f t="shared" si="4"/>
        <v>5.2650244893229052E-2</v>
      </c>
      <c r="I22" s="12">
        <f t="shared" si="5"/>
        <v>1.1055455885691247E-2</v>
      </c>
      <c r="J22" s="12">
        <f t="shared" si="6"/>
        <v>0</v>
      </c>
      <c r="K22" s="12">
        <f t="shared" si="7"/>
        <v>1.0959302042025243E-2</v>
      </c>
      <c r="L22" s="12">
        <f t="shared" si="8"/>
        <v>0</v>
      </c>
      <c r="M22" s="12">
        <f t="shared" si="9"/>
        <v>0</v>
      </c>
      <c r="N22" s="12">
        <f t="shared" si="10"/>
        <v>0</v>
      </c>
      <c r="O22" s="17">
        <f t="shared" si="11"/>
        <v>2.194648942588561E-3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v>0</v>
      </c>
      <c r="H23" s="12">
        <f t="shared" si="4"/>
        <v>0</v>
      </c>
      <c r="I23" s="12">
        <f t="shared" si="5"/>
        <v>0</v>
      </c>
      <c r="J23" s="12">
        <f t="shared" si="6"/>
        <v>0</v>
      </c>
      <c r="K23" s="12">
        <f t="shared" si="7"/>
        <v>0</v>
      </c>
      <c r="L23" s="12">
        <f t="shared" si="8"/>
        <v>0</v>
      </c>
      <c r="M23" s="12">
        <f t="shared" si="9"/>
        <v>0</v>
      </c>
      <c r="N23" s="12">
        <f t="shared" si="10"/>
        <v>0</v>
      </c>
      <c r="O23" s="17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v>0</v>
      </c>
      <c r="H24" s="12">
        <f t="shared" si="4"/>
        <v>0</v>
      </c>
      <c r="I24" s="12">
        <f t="shared" si="5"/>
        <v>0</v>
      </c>
      <c r="J24" s="12">
        <f t="shared" si="6"/>
        <v>0</v>
      </c>
      <c r="K24" s="12">
        <f t="shared" si="7"/>
        <v>0</v>
      </c>
      <c r="L24" s="12">
        <f t="shared" si="8"/>
        <v>0</v>
      </c>
      <c r="M24" s="12">
        <f t="shared" si="9"/>
        <v>0</v>
      </c>
      <c r="N24" s="12">
        <f t="shared" si="10"/>
        <v>0</v>
      </c>
      <c r="O24" s="17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1.5211409874084553E-2</v>
      </c>
      <c r="D25" s="12">
        <f t="shared" ref="D25:O25" si="12">SUM(D15:D24)</f>
        <v>0</v>
      </c>
      <c r="E25" s="12">
        <f t="shared" si="12"/>
        <v>1.5211005616354297E-2</v>
      </c>
      <c r="F25" s="12">
        <f t="shared" si="12"/>
        <v>7.1373300046407434E-2</v>
      </c>
      <c r="G25" s="12">
        <v>0</v>
      </c>
      <c r="H25" s="12">
        <f t="shared" si="12"/>
        <v>7.1373300046407434E-2</v>
      </c>
      <c r="I25" s="12">
        <f t="shared" si="12"/>
        <v>0.29557333689100507</v>
      </c>
      <c r="J25" s="12">
        <f t="shared" si="12"/>
        <v>36.395948087356146</v>
      </c>
      <c r="K25" s="12">
        <f t="shared" si="12"/>
        <v>0.60955313346665252</v>
      </c>
      <c r="L25" s="12">
        <f t="shared" si="12"/>
        <v>3.3160323605741073</v>
      </c>
      <c r="M25" s="12">
        <f t="shared" si="12"/>
        <v>0</v>
      </c>
      <c r="N25" s="12">
        <f t="shared" si="12"/>
        <v>2.4116598985993507</v>
      </c>
      <c r="O25" s="12">
        <f t="shared" si="12"/>
        <v>8.5360143563683197E-2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0.16665129761710165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0.16664686869986936</v>
      </c>
      <c r="F29" s="12">
        <f>(SUMIFS(TARIMSALAG2,KAYNAK,A29,SEBEP,B29,SÜRE,"Uzun",BİLDİRİM,"Bildirimli",İL,$B$10,İLÇE,$B$11)/VLOOKUP($B$11,ABONE2,6,FALSE))</f>
        <v>0.99318480915920526</v>
      </c>
      <c r="G29" s="12"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0.99318480915920526</v>
      </c>
      <c r="I29" s="12">
        <f>(SUMIFS(TICARETHANEAG2,KAYNAK,A29,SEBEP,B29,SÜRE,"Uzun",BİLDİRİM,"Bildirimli",İL,$B$10,İLÇE,$B$11)/VLOOKUP($B$11,ABONE2,9,FALSE))</f>
        <v>0.55010683856935794</v>
      </c>
      <c r="J29" s="12">
        <f>(SUMIFS(TICARETHANEOG2,KAYNAK,A29,SEBEP,B29,SÜRE,"Uzun",BİLDİRİM,"Bildirimli",İL,$B$10,İLÇE,$B$11)/VLOOKUP($B$11,ABONE2,10,FALSE))</f>
        <v>188.80804629637379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2.1874635126562492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0.40430227181295059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0.77357405519602351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0.76684596369654345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8.8531814975614395E-2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0.16665129761710165</v>
      </c>
      <c r="D33" s="12">
        <f t="shared" ref="D33:O33" si="13">SUM(D28:D32)</f>
        <v>0</v>
      </c>
      <c r="E33" s="12">
        <f t="shared" si="13"/>
        <v>0.16664686869986936</v>
      </c>
      <c r="F33" s="12">
        <f t="shared" si="13"/>
        <v>0.99318480915920526</v>
      </c>
      <c r="G33" s="12">
        <v>0</v>
      </c>
      <c r="H33" s="12">
        <f t="shared" si="13"/>
        <v>0.99318480915920526</v>
      </c>
      <c r="I33" s="12">
        <f t="shared" si="13"/>
        <v>1.3236808937653814</v>
      </c>
      <c r="J33" s="12">
        <f t="shared" si="13"/>
        <v>188.80804629637379</v>
      </c>
      <c r="K33" s="12">
        <f t="shared" si="13"/>
        <v>2.9543094763527926</v>
      </c>
      <c r="L33" s="12">
        <f t="shared" si="13"/>
        <v>0</v>
      </c>
      <c r="M33" s="12">
        <f t="shared" si="13"/>
        <v>0</v>
      </c>
      <c r="N33" s="12">
        <f t="shared" si="13"/>
        <v>0</v>
      </c>
      <c r="O33" s="12">
        <f t="shared" si="13"/>
        <v>0.492834086788565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37627</v>
      </c>
      <c r="D37" s="16">
        <f>VLOOKUP($B$11,ABONE2,4,FALSE)</f>
        <v>1</v>
      </c>
      <c r="E37" s="16">
        <f>VLOOKUP($B$11,ABONE2,5,FALSE)</f>
        <v>37628</v>
      </c>
      <c r="F37" s="16">
        <f>VLOOKUP($B$11,ABONE2,6,FALSE)</f>
        <v>230</v>
      </c>
      <c r="G37" s="16">
        <f>VLOOKUP($B$11,ABONE2,7,FALSE)</f>
        <v>0</v>
      </c>
      <c r="H37" s="16">
        <f>VLOOKUP($B$11,ABONE2,8,FALSE)</f>
        <v>230</v>
      </c>
      <c r="I37" s="16">
        <f>VLOOKUP($B$11,ABONE2,9,FALSE)</f>
        <v>4901</v>
      </c>
      <c r="J37" s="16">
        <f>VLOOKUP($B$11,ABONE2,10,FALSE)</f>
        <v>43</v>
      </c>
      <c r="K37" s="16">
        <f>VLOOKUP($B$11,ABONE2,11,FALSE)</f>
        <v>4944</v>
      </c>
      <c r="L37" s="21">
        <f>VLOOKUP($B$11,ABONE2,12,FALSE)</f>
        <v>16</v>
      </c>
      <c r="M37" s="21">
        <f>VLOOKUP($B$11,ABONE2,13,FALSE)</f>
        <v>6</v>
      </c>
      <c r="N37" s="21">
        <f>VLOOKUP($B$11,ABONE2,14,FALSE)</f>
        <v>22</v>
      </c>
      <c r="O37" s="21">
        <f>VLOOKUP($B$11,ABONE2,15,FALSE)</f>
        <v>42824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9598.6847834852906</v>
      </c>
      <c r="D38" s="16">
        <f>VLOOKUP($B$11,TUKETIM,4,FALSE)</f>
        <v>12.4252</v>
      </c>
      <c r="E38" s="16">
        <f>VLOOKUP($B$11,TUKETIM,5,FALSE)</f>
        <v>9611.1099834852903</v>
      </c>
      <c r="F38" s="16">
        <f>VLOOKUP($B$11,TUKETIM,6,FALSE)</f>
        <v>130.24876717171716</v>
      </c>
      <c r="G38" s="16">
        <f>VLOOKUP($B$11,TUKETIM,7,FALSE)</f>
        <v>0</v>
      </c>
      <c r="H38" s="16">
        <f>VLOOKUP($B$11,TUKETIM,8,FALSE)</f>
        <v>130.24876717171716</v>
      </c>
      <c r="I38" s="16">
        <f>VLOOKUP($B$11,TUKETIM,9,FALSE)</f>
        <v>4341.4482679711164</v>
      </c>
      <c r="J38" s="16">
        <f>VLOOKUP($B$11,TUKETIM,10,FALSE)</f>
        <v>16440.993679959083</v>
      </c>
      <c r="K38" s="16">
        <f>VLOOKUP($B$11,TUKETIM,11,FALSE)</f>
        <v>20782.441947930201</v>
      </c>
      <c r="L38" s="21">
        <f>VLOOKUP($B$11,TUKETIM,12,FALSE)</f>
        <v>247.7809</v>
      </c>
      <c r="M38" s="21">
        <f>VLOOKUP($B$11,TUKETIM,13,FALSE)</f>
        <v>436.09269999999998</v>
      </c>
      <c r="N38" s="21">
        <f>VLOOKUP($B$11,TUKETIM,14,FALSE)</f>
        <v>683.87360000000001</v>
      </c>
      <c r="O38" s="21">
        <f>VLOOKUP($B$11,TUKETIM,15,FALSE)</f>
        <v>31207.674298587208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175442.07700000002</v>
      </c>
      <c r="D39" s="16">
        <f>VLOOKUP($B$11,ANLASMA,4,FALSE)</f>
        <v>60</v>
      </c>
      <c r="E39" s="16">
        <f>VLOOKUP($B$11,ANLASMA,5,FALSE)</f>
        <v>175502.07700000002</v>
      </c>
      <c r="F39" s="16">
        <f>VLOOKUP($B$11,ANLASMA,6,FALSE)</f>
        <v>1273.48</v>
      </c>
      <c r="G39" s="16">
        <f>VLOOKUP($B$11,ANLASMA,7,FALSE)</f>
        <v>0</v>
      </c>
      <c r="H39" s="16">
        <f>VLOOKUP($B$11,ANLASMA,8,FALSE)</f>
        <v>1273.48</v>
      </c>
      <c r="I39" s="16">
        <f>VLOOKUP($B$11,ANLASMA,9,FALSE)</f>
        <v>30700.360000000499</v>
      </c>
      <c r="J39" s="16">
        <f>VLOOKUP($B$11,ANLASMA,10,FALSE)</f>
        <v>85430.8</v>
      </c>
      <c r="K39" s="16">
        <f>VLOOKUP($B$11,ANLASMA,11,FALSE)</f>
        <v>116131.1600000005</v>
      </c>
      <c r="L39" s="21">
        <f>VLOOKUP($B$11,ANLASMA,12,FALSE)</f>
        <v>1166.18</v>
      </c>
      <c r="M39" s="21">
        <f>VLOOKUP($B$11,ANLASMA,13,FALSE)</f>
        <v>2208</v>
      </c>
      <c r="N39" s="21">
        <f>VLOOKUP($B$11,ANLASMA,14,FALSE)</f>
        <v>3374.1800000000003</v>
      </c>
      <c r="O39" s="21">
        <f>VLOOKUP($B$11,ANLASMA,15,FALSE)</f>
        <v>296280.89700000052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11" zoomScale="70" zoomScaleNormal="7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112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8.0789891580105133E-2</v>
      </c>
      <c r="D17" s="12">
        <f t="shared" si="1"/>
        <v>0.64716451913980233</v>
      </c>
      <c r="E17" s="12">
        <f t="shared" si="2"/>
        <v>8.1395750926802443E-2</v>
      </c>
      <c r="F17" s="12">
        <f t="shared" si="3"/>
        <v>0.19823030761286664</v>
      </c>
      <c r="G17" s="12">
        <f t="shared" si="4"/>
        <v>2.1724128334728543</v>
      </c>
      <c r="H17" s="12">
        <f t="shared" si="5"/>
        <v>0.67597541279711892</v>
      </c>
      <c r="I17" s="12">
        <f t="shared" si="6"/>
        <v>0.18831664154410369</v>
      </c>
      <c r="J17" s="12">
        <f t="shared" si="7"/>
        <v>6.9988912147959406</v>
      </c>
      <c r="K17" s="12">
        <f t="shared" si="8"/>
        <v>0.39421318024293034</v>
      </c>
      <c r="L17" s="12">
        <f t="shared" si="9"/>
        <v>14.64418118396646</v>
      </c>
      <c r="M17" s="12">
        <f t="shared" si="10"/>
        <v>83.206319362887967</v>
      </c>
      <c r="N17" s="12">
        <f t="shared" si="11"/>
        <v>59.654439835777524</v>
      </c>
      <c r="O17" s="17">
        <f t="shared" si="12"/>
        <v>0.23859889908644977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1.1744707754990612E-2</v>
      </c>
      <c r="D21" s="12">
        <f t="shared" si="1"/>
        <v>0</v>
      </c>
      <c r="E21" s="12">
        <f t="shared" si="2"/>
        <v>1.1732144266759777E-2</v>
      </c>
      <c r="F21" s="12">
        <f t="shared" si="3"/>
        <v>1.2250156709828574E-2</v>
      </c>
      <c r="G21" s="12">
        <f t="shared" si="4"/>
        <v>0</v>
      </c>
      <c r="H21" s="12">
        <f t="shared" si="5"/>
        <v>9.2856626323059299E-3</v>
      </c>
      <c r="I21" s="12">
        <f t="shared" si="6"/>
        <v>2.7101500728177467E-2</v>
      </c>
      <c r="J21" s="12">
        <f t="shared" si="7"/>
        <v>0</v>
      </c>
      <c r="K21" s="12">
        <f t="shared" si="8"/>
        <v>2.6282171149819858E-2</v>
      </c>
      <c r="L21" s="12">
        <f t="shared" si="9"/>
        <v>0.30762376348544784</v>
      </c>
      <c r="M21" s="12">
        <f t="shared" si="10"/>
        <v>0</v>
      </c>
      <c r="N21" s="12">
        <f t="shared" si="11"/>
        <v>0.10567228516675689</v>
      </c>
      <c r="O21" s="17">
        <f t="shared" si="12"/>
        <v>1.3987152139361062E-2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1.3686125204895023E-5</v>
      </c>
      <c r="D22" s="12">
        <f t="shared" si="1"/>
        <v>0</v>
      </c>
      <c r="E22" s="12">
        <f t="shared" si="2"/>
        <v>1.3671484953598488E-5</v>
      </c>
      <c r="F22" s="12">
        <f t="shared" si="3"/>
        <v>1.5876139206310328E-4</v>
      </c>
      <c r="G22" s="12">
        <f t="shared" si="4"/>
        <v>0</v>
      </c>
      <c r="H22" s="12">
        <f t="shared" si="5"/>
        <v>1.2034170342902162E-4</v>
      </c>
      <c r="I22" s="12">
        <f t="shared" si="6"/>
        <v>1.7886320090935889E-4</v>
      </c>
      <c r="J22" s="12">
        <f t="shared" si="7"/>
        <v>0</v>
      </c>
      <c r="K22" s="12">
        <f t="shared" si="8"/>
        <v>1.7345582836366104E-4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4.7769806461064239E-5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9.2548285460300653E-2</v>
      </c>
      <c r="D25" s="12">
        <f t="shared" ref="D25:O25" si="13">SUM(D15:D24)</f>
        <v>0.64716451913980233</v>
      </c>
      <c r="E25" s="12">
        <f t="shared" si="13"/>
        <v>9.3141566678515822E-2</v>
      </c>
      <c r="F25" s="12">
        <f t="shared" si="13"/>
        <v>0.21063922571475832</v>
      </c>
      <c r="G25" s="12">
        <f t="shared" si="13"/>
        <v>2.1724128334728543</v>
      </c>
      <c r="H25" s="12">
        <f t="shared" si="13"/>
        <v>0.68538141713285383</v>
      </c>
      <c r="I25" s="12">
        <f t="shared" si="13"/>
        <v>0.2155970054731905</v>
      </c>
      <c r="J25" s="12">
        <f t="shared" si="13"/>
        <v>6.9988912147959406</v>
      </c>
      <c r="K25" s="12">
        <f t="shared" si="13"/>
        <v>0.42066880722111383</v>
      </c>
      <c r="L25" s="12">
        <f t="shared" si="13"/>
        <v>14.951804947451908</v>
      </c>
      <c r="M25" s="12">
        <f t="shared" si="13"/>
        <v>83.206319362887967</v>
      </c>
      <c r="N25" s="12">
        <f t="shared" si="13"/>
        <v>59.760112120944278</v>
      </c>
      <c r="O25" s="12">
        <f t="shared" si="13"/>
        <v>0.25263382103227189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3.0369412766740718E-2</v>
      </c>
      <c r="D29" s="12">
        <f>(SUMIFS(MESKENOG2,KAYNAK,A29,SEBEP,B29,SÜRE,"Uzun",BİLDİRİM,"Bildirimli",İL,$B$10,İLÇE,$B$11)/VLOOKUP($B$11,ABONE2,4,FALSE))</f>
        <v>4.1150617273764765E-3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3.0341328097698943E-2</v>
      </c>
      <c r="F29" s="12">
        <f>(SUMIFS(TARIMSALAG2,KAYNAK,A29,SEBEP,B29,SÜRE,"Uzun",BİLDİRİM,"Bildirimli",İL,$B$10,İLÇE,$B$11)/VLOOKUP($B$11,ABONE2,6,FALSE))</f>
        <v>2.8404592554079226E-2</v>
      </c>
      <c r="G29" s="12">
        <f>(SUMIFS(TARIMSALOG2,KAYNAK,A29,SEBEP,B29,SÜRE,"Uzun",BİLDİRİM,"Bildirimli",İL,$B$10,İLÇE,$B$11)/VLOOKUP($B$11,ABONE2,7,FALSE))</f>
        <v>9.6698495546595112E-2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4.4931472637971016E-2</v>
      </c>
      <c r="I29" s="12">
        <f>(SUMIFS(TICARETHANEAG2,KAYNAK,A29,SEBEP,B29,SÜRE,"Uzun",BİLDİRİM,"Bildirimli",İL,$B$10,İLÇE,$B$11)/VLOOKUP($B$11,ABONE2,9,FALSE))</f>
        <v>5.9287308865590943E-2</v>
      </c>
      <c r="J29" s="12">
        <f>(SUMIFS(TICARETHANEOG2,KAYNAK,A29,SEBEP,B29,SÜRE,"Uzun",BİLDİRİM,"Bildirimli",İL,$B$10,İLÇE,$B$11)/VLOOKUP($B$11,ABONE2,10,FALSE))</f>
        <v>0.99849867507097656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8.7681443211872961E-2</v>
      </c>
      <c r="L29" s="12">
        <f>(SUMIFS(SANAYIAG2,KAYNAK,A29,SEBEP,B29,SÜRE,"Uzun",BİLDİRİM,"Bildirimli",İL,$B$10,İLÇE,$B$11)/VLOOKUP($B$11,ABONE2,12,FALSE))</f>
        <v>0.45235504342148453</v>
      </c>
      <c r="M29" s="12">
        <f>(SUMIFS(SANAYIOG2,KAYNAK,A29,SEBEP,B29,SÜRE,"Uzun",BİLDİRİM,"Bildirimli",İL,$B$10,İLÇE,$B$11)/VLOOKUP($B$11,ABONE2,13,FALSE))</f>
        <v>38.643560626592233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25.524444204892358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6.6584560722481853E-2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1.1155639424675743E-2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1.1143706071582321E-2</v>
      </c>
      <c r="F31" s="12">
        <f>(SUMIFS(TARIMSALAG2,KAYNAK,A31,SEBEP,B31,SÜRE,"Uzun",BİLDİRİM,"Bildirimli",İL,$B$10,İLÇE,$B$11)/VLOOKUP($B$11,ABONE2,6,FALSE))</f>
        <v>2.9333563577263011E-3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2.2234946183441358E-3</v>
      </c>
      <c r="I31" s="12">
        <f>(SUMIFS(TICARETHANEAG2,KAYNAK,A31,SEBEP,B31,SÜRE,"Uzun",BİLDİRİM,"Bildirimli",İL,$B$10,İLÇE,$B$11)/VLOOKUP($B$11,ABONE2,9,FALSE))</f>
        <v>7.9494496229597748E-3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7.7091227394753166E-3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9.8833094116759293E-3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4.1525052191416459E-2</v>
      </c>
      <c r="D33" s="12">
        <f t="shared" ref="D33:O33" si="14">SUM(D28:D32)</f>
        <v>4.1150617273764765E-3</v>
      </c>
      <c r="E33" s="12">
        <f t="shared" si="14"/>
        <v>4.1485034169281267E-2</v>
      </c>
      <c r="F33" s="12">
        <f t="shared" si="14"/>
        <v>3.1337948911805524E-2</v>
      </c>
      <c r="G33" s="12">
        <f t="shared" si="14"/>
        <v>9.6698495546595112E-2</v>
      </c>
      <c r="H33" s="12">
        <f t="shared" si="14"/>
        <v>4.7154967256315156E-2</v>
      </c>
      <c r="I33" s="12">
        <f t="shared" si="14"/>
        <v>6.7236758488550721E-2</v>
      </c>
      <c r="J33" s="12">
        <f t="shared" si="14"/>
        <v>0.99849867507097656</v>
      </c>
      <c r="K33" s="12">
        <f t="shared" si="14"/>
        <v>9.5390565951348275E-2</v>
      </c>
      <c r="L33" s="12">
        <f t="shared" si="14"/>
        <v>0.45235504342148453</v>
      </c>
      <c r="M33" s="12">
        <f t="shared" si="14"/>
        <v>38.643560626592233</v>
      </c>
      <c r="N33" s="12">
        <f t="shared" si="14"/>
        <v>25.524444204892358</v>
      </c>
      <c r="O33" s="12">
        <f t="shared" si="14"/>
        <v>7.6467870134157789E-2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98052</v>
      </c>
      <c r="D37" s="16">
        <f>VLOOKUP($B$11,ABONE2,4,FALSE)</f>
        <v>105</v>
      </c>
      <c r="E37" s="16">
        <f>VLOOKUP($B$11,ABONE2,5,FALSE)</f>
        <v>98157</v>
      </c>
      <c r="F37" s="16">
        <f>VLOOKUP($B$11,ABONE2,6,FALSE)</f>
        <v>7624</v>
      </c>
      <c r="G37" s="16">
        <f>VLOOKUP($B$11,ABONE2,7,FALSE)</f>
        <v>2434</v>
      </c>
      <c r="H37" s="16">
        <f>VLOOKUP($B$11,ABONE2,8,FALSE)</f>
        <v>10058</v>
      </c>
      <c r="I37" s="16">
        <f>VLOOKUP($B$11,ABONE2,9,FALSE)</f>
        <v>20241</v>
      </c>
      <c r="J37" s="16">
        <f>VLOOKUP($B$11,ABONE2,10,FALSE)</f>
        <v>631</v>
      </c>
      <c r="K37" s="16">
        <f>VLOOKUP($B$11,ABONE2,11,FALSE)</f>
        <v>20872</v>
      </c>
      <c r="L37" s="21">
        <f>VLOOKUP($B$11,ABONE2,12,FALSE)</f>
        <v>45</v>
      </c>
      <c r="M37" s="21">
        <f>VLOOKUP($B$11,ABONE2,13,FALSE)</f>
        <v>86</v>
      </c>
      <c r="N37" s="21">
        <f>VLOOKUP($B$11,ABONE2,14,FALSE)</f>
        <v>131</v>
      </c>
      <c r="O37" s="21">
        <f>VLOOKUP($B$11,ABONE2,15,FALSE)</f>
        <v>129218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14166.609886921211</v>
      </c>
      <c r="D38" s="16">
        <f>VLOOKUP($B$11,TUKETIM,4,FALSE)</f>
        <v>424.09616493150685</v>
      </c>
      <c r="E38" s="16">
        <f>VLOOKUP($B$11,TUKETIM,5,FALSE)</f>
        <v>14590.706051852718</v>
      </c>
      <c r="F38" s="16">
        <f>VLOOKUP($B$11,TUKETIM,6,FALSE)</f>
        <v>3367.2559426023131</v>
      </c>
      <c r="G38" s="16">
        <f>VLOOKUP($B$11,TUKETIM,7,FALSE)</f>
        <v>4696.7438921077774</v>
      </c>
      <c r="H38" s="16">
        <f>VLOOKUP($B$11,TUKETIM,8,FALSE)</f>
        <v>8063.99983471009</v>
      </c>
      <c r="I38" s="16">
        <f>VLOOKUP($B$11,TUKETIM,9,FALSE)</f>
        <v>6952.9216010632617</v>
      </c>
      <c r="J38" s="16">
        <f>VLOOKUP($B$11,TUKETIM,10,FALSE)</f>
        <v>6207.5866876392656</v>
      </c>
      <c r="K38" s="16">
        <f>VLOOKUP($B$11,TUKETIM,11,FALSE)</f>
        <v>13160.508288702527</v>
      </c>
      <c r="L38" s="21">
        <f>VLOOKUP($B$11,TUKETIM,12,FALSE)</f>
        <v>469.97548239642913</v>
      </c>
      <c r="M38" s="21">
        <f>VLOOKUP($B$11,TUKETIM,13,FALSE)</f>
        <v>12111.121598864534</v>
      </c>
      <c r="N38" s="21">
        <f>VLOOKUP($B$11,TUKETIM,14,FALSE)</f>
        <v>12581.097081260963</v>
      </c>
      <c r="O38" s="21">
        <f>VLOOKUP($B$11,TUKETIM,15,FALSE)</f>
        <v>48396.3112565263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481454.77400003694</v>
      </c>
      <c r="D39" s="16">
        <f>VLOOKUP($B$11,ANLASMA,4,FALSE)</f>
        <v>2301.1260000000002</v>
      </c>
      <c r="E39" s="16">
        <f>VLOOKUP($B$11,ANLASMA,5,FALSE)</f>
        <v>483755.90000003693</v>
      </c>
      <c r="F39" s="16">
        <f>VLOOKUP($B$11,ANLASMA,6,FALSE)</f>
        <v>38205.929999999404</v>
      </c>
      <c r="G39" s="16">
        <f>VLOOKUP($B$11,ANLASMA,7,FALSE)</f>
        <v>73627.546999999991</v>
      </c>
      <c r="H39" s="16">
        <f>VLOOKUP($B$11,ANLASMA,8,FALSE)</f>
        <v>111833.4769999994</v>
      </c>
      <c r="I39" s="16">
        <f>VLOOKUP($B$11,ANLASMA,9,FALSE)</f>
        <v>104825.355999999</v>
      </c>
      <c r="J39" s="16">
        <f>VLOOKUP($B$11,ANLASMA,10,FALSE)</f>
        <v>102875.64200000001</v>
      </c>
      <c r="K39" s="16">
        <f>VLOOKUP($B$11,ANLASMA,11,FALSE)</f>
        <v>207700.997999999</v>
      </c>
      <c r="L39" s="21">
        <f>VLOOKUP($B$11,ANLASMA,12,FALSE)</f>
        <v>1298.1559999999999</v>
      </c>
      <c r="M39" s="21">
        <f>VLOOKUP($B$11,ANLASMA,13,FALSE)</f>
        <v>34902.800000000003</v>
      </c>
      <c r="N39" s="21">
        <f>VLOOKUP($B$11,ANLASMA,14,FALSE)</f>
        <v>36200.956000000006</v>
      </c>
      <c r="O39" s="21">
        <f>VLOOKUP($B$11,ANLASMA,15,FALSE)</f>
        <v>839491.3310000354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7" zoomScale="70" zoomScaleNormal="7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113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0.19809164155433015</v>
      </c>
      <c r="D17" s="12">
        <f t="shared" si="1"/>
        <v>6.5162154914231968E-2</v>
      </c>
      <c r="E17" s="12">
        <f t="shared" si="2"/>
        <v>0.19787094759900689</v>
      </c>
      <c r="F17" s="12">
        <f t="shared" si="3"/>
        <v>0.1140954357216319</v>
      </c>
      <c r="G17" s="12">
        <f t="shared" si="4"/>
        <v>0.22975415933396032</v>
      </c>
      <c r="H17" s="12">
        <f t="shared" si="5"/>
        <v>0.13630791982964363</v>
      </c>
      <c r="I17" s="12">
        <f t="shared" si="6"/>
        <v>0.48022368574020452</v>
      </c>
      <c r="J17" s="12">
        <f t="shared" si="7"/>
        <v>6.5070450921852032</v>
      </c>
      <c r="K17" s="12">
        <f t="shared" si="8"/>
        <v>0.72639674276927335</v>
      </c>
      <c r="L17" s="12">
        <f t="shared" si="9"/>
        <v>1.3030982871075592</v>
      </c>
      <c r="M17" s="12">
        <f t="shared" si="10"/>
        <v>27.621394049485552</v>
      </c>
      <c r="N17" s="12">
        <f t="shared" si="11"/>
        <v>15.236313690719436</v>
      </c>
      <c r="O17" s="17">
        <f t="shared" si="12"/>
        <v>0.29006059736515294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3.576201892297786E-2</v>
      </c>
      <c r="D21" s="12">
        <f t="shared" si="1"/>
        <v>0</v>
      </c>
      <c r="E21" s="12">
        <f t="shared" si="2"/>
        <v>3.5702645629617995E-2</v>
      </c>
      <c r="F21" s="12">
        <f t="shared" si="3"/>
        <v>3.6037517409524683E-2</v>
      </c>
      <c r="G21" s="12">
        <f t="shared" si="4"/>
        <v>0</v>
      </c>
      <c r="H21" s="12">
        <f t="shared" si="5"/>
        <v>2.911644169858767E-2</v>
      </c>
      <c r="I21" s="12">
        <f t="shared" si="6"/>
        <v>0.11874631048511355</v>
      </c>
      <c r="J21" s="12">
        <f t="shared" si="7"/>
        <v>0</v>
      </c>
      <c r="K21" s="12">
        <f t="shared" si="8"/>
        <v>0.11389596893827712</v>
      </c>
      <c r="L21" s="12">
        <f t="shared" si="9"/>
        <v>0.66848813978337185</v>
      </c>
      <c r="M21" s="12">
        <f t="shared" si="10"/>
        <v>0</v>
      </c>
      <c r="N21" s="12">
        <f t="shared" si="11"/>
        <v>0.3145826540157044</v>
      </c>
      <c r="O21" s="17">
        <f t="shared" si="12"/>
        <v>4.7022399088254736E-2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2.0599868529152803E-3</v>
      </c>
      <c r="D22" s="12">
        <f t="shared" si="1"/>
        <v>0</v>
      </c>
      <c r="E22" s="12">
        <f t="shared" si="2"/>
        <v>2.0565667942211941E-3</v>
      </c>
      <c r="F22" s="12">
        <f t="shared" si="3"/>
        <v>2.8664698281830651E-3</v>
      </c>
      <c r="G22" s="12">
        <f t="shared" si="4"/>
        <v>0</v>
      </c>
      <c r="H22" s="12">
        <f t="shared" si="5"/>
        <v>2.315958690622625E-3</v>
      </c>
      <c r="I22" s="12">
        <f t="shared" si="6"/>
        <v>1.9945185456020998E-3</v>
      </c>
      <c r="J22" s="12">
        <f t="shared" si="7"/>
        <v>0</v>
      </c>
      <c r="K22" s="12">
        <f t="shared" si="8"/>
        <v>1.9130499414143306E-3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2.0586260342722053E-3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7.7582611953085241E-4</v>
      </c>
      <c r="D24" s="12">
        <f t="shared" si="1"/>
        <v>0</v>
      </c>
      <c r="E24" s="12">
        <f t="shared" si="2"/>
        <v>7.7453806720107887E-4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5.8056017338380345E-4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0.23668947344975416</v>
      </c>
      <c r="D25" s="12">
        <f t="shared" ref="D25:O25" si="13">SUM(D15:D24)</f>
        <v>6.5162154914231968E-2</v>
      </c>
      <c r="E25" s="12">
        <f t="shared" si="13"/>
        <v>0.23640469809004716</v>
      </c>
      <c r="F25" s="12">
        <f t="shared" si="13"/>
        <v>0.15299942295933966</v>
      </c>
      <c r="G25" s="12">
        <f t="shared" si="13"/>
        <v>0.22975415933396032</v>
      </c>
      <c r="H25" s="12">
        <f t="shared" si="13"/>
        <v>0.16774032021885393</v>
      </c>
      <c r="I25" s="12">
        <f t="shared" si="13"/>
        <v>0.60096451477092017</v>
      </c>
      <c r="J25" s="12">
        <f t="shared" si="13"/>
        <v>6.5070450921852032</v>
      </c>
      <c r="K25" s="12">
        <f t="shared" si="13"/>
        <v>0.84220576164896477</v>
      </c>
      <c r="L25" s="12">
        <f t="shared" si="13"/>
        <v>1.9715864268909309</v>
      </c>
      <c r="M25" s="12">
        <f t="shared" si="13"/>
        <v>27.621394049485552</v>
      </c>
      <c r="N25" s="12">
        <f t="shared" si="13"/>
        <v>15.55089634473514</v>
      </c>
      <c r="O25" s="12">
        <f t="shared" si="13"/>
        <v>0.33972218266106369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9.9707575237618626E-2</v>
      </c>
      <c r="D28" s="12">
        <f>(SUMIFS(MESKENOG2,KAYNAK,A28,SEBEP,B28,SÜRE,"Uzun",BİLDİRİM,"Bildirimli",İL,$B$10,İLÇE,$B$11)/VLOOKUP($B$11,ABONE2,4,FALSE))</f>
        <v>0.11247041726412618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9.9728764532478559E-2</v>
      </c>
      <c r="F28" s="12">
        <f>(SUMIFS(TARIMSALAG2,KAYNAK,A28,SEBEP,B28,SÜRE,"Uzun",BİLDİRİM,"Bildirimli",İL,$B$10,İLÇE,$B$11)/VLOOKUP($B$11,ABONE2,6,FALSE))</f>
        <v>0.24482854131174359</v>
      </c>
      <c r="G28" s="12">
        <f>(SUMIFS(TARIMSALOG2,KAYNAK,A28,SEBEP,B28,SÜRE,"Uzun",BİLDİRİM,"Bildirimli",İL,$B$10,İLÇE,$B$11)/VLOOKUP($B$11,ABONE2,7,FALSE))</f>
        <v>0.51859240199600276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0.29740542626146527</v>
      </c>
      <c r="I28" s="12">
        <f>(SUMIFS(TICARETHANEAG2,KAYNAK,A28,SEBEP,B28,SÜRE,"Uzun",BİLDİRİM,"Bildirimli",İL,$B$10,İLÇE,$B$11)/VLOOKUP($B$11,ABONE2,9,FALSE))</f>
        <v>0.11848108039087625</v>
      </c>
      <c r="J28" s="12">
        <f>(SUMIFS(TICARETHANEOG2,KAYNAK,A28,SEBEP,B28,SÜRE,"Uzun",BİLDİRİM,"Bildirimli",İL,$B$10,İLÇE,$B$11)/VLOOKUP($B$11,ABONE2,10,FALSE))</f>
        <v>1.4343783136741994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0.17223054844497093</v>
      </c>
      <c r="L28" s="12">
        <f>(SUMIFS(SANAYIAG2,KAYNAK,A28,SEBEP,B28,SÜRE,"Uzun",BİLDİRİM,"Bildirimli",İL,$B$10,İLÇE,$B$11)/VLOOKUP($B$11,ABONE2,12,FALSE))</f>
        <v>0.30881095034917816</v>
      </c>
      <c r="M28" s="12">
        <f>(SUMIFS(SANAYIOG2,KAYNAK,A28,SEBEP,B28,SÜRE,"Uzun",BİLDİRİM,"Bildirimli",İL,$B$10,İLÇE,$B$11)/VLOOKUP($B$11,ABONE2,13,FALSE))</f>
        <v>7.2898480458176387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4.0046541185383626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0.13554590448967505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0.90848417956158933</v>
      </c>
      <c r="D29" s="12">
        <f>(SUMIFS(MESKENOG2,KAYNAK,A29,SEBEP,B29,SÜRE,"Uzun",BİLDİRİM,"Bildirimli",İL,$B$10,İLÇE,$B$11)/VLOOKUP($B$11,ABONE2,4,FALSE))</f>
        <v>1.1378128109321344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0.90886491858349705</v>
      </c>
      <c r="F29" s="12">
        <f>(SUMIFS(TARIMSALAG2,KAYNAK,A29,SEBEP,B29,SÜRE,"Uzun",BİLDİRİM,"Bildirimli",İL,$B$10,İLÇE,$B$11)/VLOOKUP($B$11,ABONE2,6,FALSE))</f>
        <v>0.28326254432251158</v>
      </c>
      <c r="G29" s="12">
        <f>(SUMIFS(TARIMSALOG2,KAYNAK,A29,SEBEP,B29,SÜRE,"Uzun",BİLDİRİM,"Bildirimli",İL,$B$10,İLÇE,$B$11)/VLOOKUP($B$11,ABONE2,7,FALSE))</f>
        <v>0.90277886855410061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0.40224186621761493</v>
      </c>
      <c r="I29" s="12">
        <f>(SUMIFS(TICARETHANEAG2,KAYNAK,A29,SEBEP,B29,SÜRE,"Uzun",BİLDİRİM,"Bildirimli",İL,$B$10,İLÇE,$B$11)/VLOOKUP($B$11,ABONE2,9,FALSE))</f>
        <v>2.4992964755288032</v>
      </c>
      <c r="J29" s="12">
        <f>(SUMIFS(TICARETHANEOG2,KAYNAK,A29,SEBEP,B29,SÜRE,"Uzun",BİLDİRİM,"Bildirimli",İL,$B$10,İLÇE,$B$11)/VLOOKUP($B$11,ABONE2,10,FALSE))</f>
        <v>26.107573693424026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3.4636060812031997</v>
      </c>
      <c r="L29" s="12">
        <f>(SUMIFS(SANAYIAG2,KAYNAK,A29,SEBEP,B29,SÜRE,"Uzun",BİLDİRİM,"Bildirimli",İL,$B$10,İLÇE,$B$11)/VLOOKUP($B$11,ABONE2,12,FALSE))</f>
        <v>5.2455040041697183</v>
      </c>
      <c r="M29" s="12">
        <f>(SUMIFS(SANAYIOG2,KAYNAK,A29,SEBEP,B29,SÜRE,"Uzun",BİLDİRİM,"Bildirimli",İL,$B$10,İLÇE,$B$11)/VLOOKUP($B$11,ABONE2,13,FALSE))</f>
        <v>152.02331514861785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82.951404021818732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1.3458178035789512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1.7550084646483638E-2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1.7520947412189056E-2</v>
      </c>
      <c r="F31" s="12">
        <f>(SUMIFS(TARIMSALAG2,KAYNAK,A31,SEBEP,B31,SÜRE,"Uzun",BİLDİRİM,"Bildirimli",İL,$B$10,İLÇE,$B$11)/VLOOKUP($B$11,ABONE2,6,FALSE))</f>
        <v>5.7638260623473266E-3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4.6568719925413303E-3</v>
      </c>
      <c r="I31" s="12">
        <f>(SUMIFS(TICARETHANEAG2,KAYNAK,A31,SEBEP,B31,SÜRE,"Uzun",BİLDİRİM,"Bildirimli",İL,$B$10,İLÇE,$B$11)/VLOOKUP($B$11,ABONE2,9,FALSE))</f>
        <v>3.2873341077009934E-2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3.1530588351828336E-2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1.828445416984668E-2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1.0257418394456914</v>
      </c>
      <c r="D33" s="12">
        <f t="shared" ref="D33:O33" si="14">SUM(D28:D32)</f>
        <v>1.2502832281962606</v>
      </c>
      <c r="E33" s="12">
        <f t="shared" si="14"/>
        <v>1.0261146305281648</v>
      </c>
      <c r="F33" s="12">
        <f t="shared" si="14"/>
        <v>0.53385491169660249</v>
      </c>
      <c r="G33" s="12">
        <f t="shared" si="14"/>
        <v>1.4213712705501034</v>
      </c>
      <c r="H33" s="12">
        <f t="shared" si="14"/>
        <v>0.70430416447162147</v>
      </c>
      <c r="I33" s="12">
        <f t="shared" si="14"/>
        <v>2.6506508969966895</v>
      </c>
      <c r="J33" s="12">
        <f t="shared" si="14"/>
        <v>27.541952007098224</v>
      </c>
      <c r="K33" s="12">
        <f t="shared" si="14"/>
        <v>3.667367217999999</v>
      </c>
      <c r="L33" s="12">
        <f t="shared" si="14"/>
        <v>5.5543149545188966</v>
      </c>
      <c r="M33" s="12">
        <f t="shared" si="14"/>
        <v>159.3131631944355</v>
      </c>
      <c r="N33" s="12">
        <f t="shared" si="14"/>
        <v>86.956058140357101</v>
      </c>
      <c r="O33" s="12">
        <f t="shared" si="14"/>
        <v>1.4996481622384727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48106</v>
      </c>
      <c r="D37" s="16">
        <f>VLOOKUP($B$11,ABONE2,4,FALSE)</f>
        <v>80</v>
      </c>
      <c r="E37" s="16">
        <f>VLOOKUP($B$11,ABONE2,5,FALSE)</f>
        <v>48186</v>
      </c>
      <c r="F37" s="16">
        <f>VLOOKUP($B$11,ABONE2,6,FALSE)</f>
        <v>5225</v>
      </c>
      <c r="G37" s="16">
        <f>VLOOKUP($B$11,ABONE2,7,FALSE)</f>
        <v>1242</v>
      </c>
      <c r="H37" s="16">
        <f>VLOOKUP($B$11,ABONE2,8,FALSE)</f>
        <v>6467</v>
      </c>
      <c r="I37" s="16">
        <f>VLOOKUP($B$11,ABONE2,9,FALSE)</f>
        <v>9158</v>
      </c>
      <c r="J37" s="16">
        <f>VLOOKUP($B$11,ABONE2,10,FALSE)</f>
        <v>390</v>
      </c>
      <c r="K37" s="16">
        <f>VLOOKUP($B$11,ABONE2,11,FALSE)</f>
        <v>9548</v>
      </c>
      <c r="L37" s="21">
        <f>VLOOKUP($B$11,ABONE2,12,FALSE)</f>
        <v>40</v>
      </c>
      <c r="M37" s="21">
        <f>VLOOKUP($B$11,ABONE2,13,FALSE)</f>
        <v>45</v>
      </c>
      <c r="N37" s="21">
        <f>VLOOKUP($B$11,ABONE2,14,FALSE)</f>
        <v>85</v>
      </c>
      <c r="O37" s="21">
        <f>VLOOKUP($B$11,ABONE2,15,FALSE)</f>
        <v>64286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9754.555399768582</v>
      </c>
      <c r="D38" s="16">
        <f>VLOOKUP($B$11,TUKETIM,4,FALSE)</f>
        <v>374.02969999999999</v>
      </c>
      <c r="E38" s="16">
        <f>VLOOKUP($B$11,TUKETIM,5,FALSE)</f>
        <v>10128.585099768581</v>
      </c>
      <c r="F38" s="16">
        <f>VLOOKUP($B$11,TUKETIM,6,FALSE)</f>
        <v>3649.0207686069734</v>
      </c>
      <c r="G38" s="16">
        <f>VLOOKUP($B$11,TUKETIM,7,FALSE)</f>
        <v>1713.7040204847503</v>
      </c>
      <c r="H38" s="16">
        <f>VLOOKUP($B$11,TUKETIM,8,FALSE)</f>
        <v>5362.7247890917242</v>
      </c>
      <c r="I38" s="16">
        <f>VLOOKUP($B$11,TUKETIM,9,FALSE)</f>
        <v>4497.0073310921471</v>
      </c>
      <c r="J38" s="16">
        <f>VLOOKUP($B$11,TUKETIM,10,FALSE)</f>
        <v>4830.6034426764545</v>
      </c>
      <c r="K38" s="16">
        <f>VLOOKUP($B$11,TUKETIM,11,FALSE)</f>
        <v>9327.6107737686016</v>
      </c>
      <c r="L38" s="21">
        <f>VLOOKUP($B$11,TUKETIM,12,FALSE)</f>
        <v>152.76430219780221</v>
      </c>
      <c r="M38" s="21">
        <f>VLOOKUP($B$11,TUKETIM,13,FALSE)</f>
        <v>5932.7206617315624</v>
      </c>
      <c r="N38" s="21">
        <f>VLOOKUP($B$11,TUKETIM,14,FALSE)</f>
        <v>6085.4849639293643</v>
      </c>
      <c r="O38" s="21">
        <f>VLOOKUP($B$11,TUKETIM,15,FALSE)</f>
        <v>30904.405626558273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235539.24900000799</v>
      </c>
      <c r="D39" s="16">
        <f>VLOOKUP($B$11,ANLASMA,4,FALSE)</f>
        <v>1333.32</v>
      </c>
      <c r="E39" s="16">
        <f>VLOOKUP($B$11,ANLASMA,5,FALSE)</f>
        <v>236872.56900000799</v>
      </c>
      <c r="F39" s="16">
        <f>VLOOKUP($B$11,ANLASMA,6,FALSE)</f>
        <v>44584.779999999504</v>
      </c>
      <c r="G39" s="16">
        <f>VLOOKUP($B$11,ANLASMA,7,FALSE)</f>
        <v>27870.827000000099</v>
      </c>
      <c r="H39" s="16">
        <f>VLOOKUP($B$11,ANLASMA,8,FALSE)</f>
        <v>72455.606999999611</v>
      </c>
      <c r="I39" s="16">
        <f>VLOOKUP($B$11,ANLASMA,9,FALSE)</f>
        <v>51467.2389999999</v>
      </c>
      <c r="J39" s="16">
        <f>VLOOKUP($B$11,ANLASMA,10,FALSE)</f>
        <v>76645.200000000012</v>
      </c>
      <c r="K39" s="16">
        <f>VLOOKUP($B$11,ANLASMA,11,FALSE)</f>
        <v>128112.43899999991</v>
      </c>
      <c r="L39" s="21">
        <f>VLOOKUP($B$11,ANLASMA,12,FALSE)</f>
        <v>436.21899999999999</v>
      </c>
      <c r="M39" s="21">
        <f>VLOOKUP($B$11,ANLASMA,13,FALSE)</f>
        <v>61532.2</v>
      </c>
      <c r="N39" s="21">
        <f>VLOOKUP($B$11,ANLASMA,14,FALSE)</f>
        <v>61968.418999999994</v>
      </c>
      <c r="O39" s="21">
        <f>VLOOKUP($B$11,ANLASMA,15,FALSE)</f>
        <v>499409.03400000749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B6" zoomScale="80" zoomScaleNormal="80" workbookViewId="0">
      <selection activeCell="M28" sqref="M28:M33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114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v>0</v>
      </c>
      <c r="N15" s="12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v>0</v>
      </c>
      <c r="N16" s="12">
        <f t="shared" si="10"/>
        <v>0</v>
      </c>
      <c r="O16" s="17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6.1996730398533748E-2</v>
      </c>
      <c r="D17" s="12">
        <f t="shared" si="1"/>
        <v>2.3259432460517343E-2</v>
      </c>
      <c r="E17" s="12">
        <f t="shared" si="2"/>
        <v>6.1937956820513909E-2</v>
      </c>
      <c r="F17" s="12">
        <f t="shared" si="3"/>
        <v>2.7759779455693242E-2</v>
      </c>
      <c r="G17" s="12">
        <f t="shared" si="4"/>
        <v>0</v>
      </c>
      <c r="H17" s="12">
        <f t="shared" si="5"/>
        <v>2.693794387970232E-2</v>
      </c>
      <c r="I17" s="12">
        <f t="shared" si="6"/>
        <v>8.2285157592058747E-2</v>
      </c>
      <c r="J17" s="12">
        <f t="shared" si="7"/>
        <v>0.9695412019337577</v>
      </c>
      <c r="K17" s="12">
        <f t="shared" si="8"/>
        <v>0.10496755336450725</v>
      </c>
      <c r="L17" s="12">
        <f t="shared" si="9"/>
        <v>0</v>
      </c>
      <c r="M17" s="12">
        <v>0</v>
      </c>
      <c r="N17" s="12">
        <f t="shared" si="10"/>
        <v>0</v>
      </c>
      <c r="O17" s="17">
        <f t="shared" si="11"/>
        <v>6.7788668000695801E-2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v>0</v>
      </c>
      <c r="N18" s="12">
        <f t="shared" si="10"/>
        <v>0</v>
      </c>
      <c r="O18" s="17">
        <f t="shared" si="11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v>0</v>
      </c>
      <c r="N19" s="12">
        <f t="shared" si="10"/>
        <v>0</v>
      </c>
      <c r="O19" s="17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v>0</v>
      </c>
      <c r="N20" s="12">
        <f t="shared" si="10"/>
        <v>0</v>
      </c>
      <c r="O20" s="17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2.4730056864019903E-3</v>
      </c>
      <c r="D21" s="12">
        <f t="shared" si="1"/>
        <v>0</v>
      </c>
      <c r="E21" s="12">
        <f t="shared" si="2"/>
        <v>2.4692535560162875E-3</v>
      </c>
      <c r="F21" s="12">
        <f t="shared" si="3"/>
        <v>3.3956632842077547E-3</v>
      </c>
      <c r="G21" s="12">
        <f t="shared" si="4"/>
        <v>0</v>
      </c>
      <c r="H21" s="12">
        <f t="shared" si="5"/>
        <v>3.295133779083183E-3</v>
      </c>
      <c r="I21" s="12">
        <f t="shared" si="6"/>
        <v>2.4873560869627001E-3</v>
      </c>
      <c r="J21" s="12">
        <f t="shared" si="7"/>
        <v>0</v>
      </c>
      <c r="K21" s="12">
        <f t="shared" si="8"/>
        <v>2.4237676836474462E-3</v>
      </c>
      <c r="L21" s="12">
        <f t="shared" si="9"/>
        <v>0</v>
      </c>
      <c r="M21" s="12">
        <v>0</v>
      </c>
      <c r="N21" s="12">
        <f t="shared" si="10"/>
        <v>0</v>
      </c>
      <c r="O21" s="17">
        <f t="shared" si="11"/>
        <v>2.4794310156901729E-3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v>0</v>
      </c>
      <c r="N22" s="12">
        <f t="shared" si="10"/>
        <v>0</v>
      </c>
      <c r="O22" s="17">
        <f t="shared" si="11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v>0</v>
      </c>
      <c r="N23" s="12">
        <f t="shared" si="10"/>
        <v>0</v>
      </c>
      <c r="O23" s="17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1.7050434444955726E-5</v>
      </c>
      <c r="D24" s="12">
        <f t="shared" si="1"/>
        <v>0</v>
      </c>
      <c r="E24" s="12">
        <f t="shared" si="2"/>
        <v>1.7024564931787143E-5</v>
      </c>
      <c r="F24" s="12">
        <f t="shared" si="3"/>
        <v>1.7670741297028179E-3</v>
      </c>
      <c r="G24" s="12">
        <f t="shared" si="4"/>
        <v>0</v>
      </c>
      <c r="H24" s="12">
        <f t="shared" si="5"/>
        <v>1.7147594350734581E-3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v>0</v>
      </c>
      <c r="N24" s="12">
        <f t="shared" si="10"/>
        <v>0</v>
      </c>
      <c r="O24" s="17">
        <f t="shared" si="11"/>
        <v>5.4430462331598196E-5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6.4486786519380696E-2</v>
      </c>
      <c r="D25" s="12">
        <f t="shared" ref="D25:O25" si="12">SUM(D15:D24)</f>
        <v>2.3259432460517343E-2</v>
      </c>
      <c r="E25" s="12">
        <f t="shared" si="12"/>
        <v>6.4424234941461989E-2</v>
      </c>
      <c r="F25" s="12">
        <f t="shared" si="12"/>
        <v>3.2922516869603811E-2</v>
      </c>
      <c r="G25" s="12">
        <f t="shared" si="12"/>
        <v>0</v>
      </c>
      <c r="H25" s="12">
        <f t="shared" si="12"/>
        <v>3.1947837093858962E-2</v>
      </c>
      <c r="I25" s="12">
        <f t="shared" si="12"/>
        <v>8.4772513679021444E-2</v>
      </c>
      <c r="J25" s="12">
        <f t="shared" si="12"/>
        <v>0.9695412019337577</v>
      </c>
      <c r="K25" s="12">
        <f t="shared" si="12"/>
        <v>0.1073913210481547</v>
      </c>
      <c r="L25" s="12">
        <f t="shared" si="12"/>
        <v>0</v>
      </c>
      <c r="M25" s="12">
        <v>0</v>
      </c>
      <c r="N25" s="12">
        <f t="shared" si="12"/>
        <v>0</v>
      </c>
      <c r="O25" s="12">
        <f t="shared" si="12"/>
        <v>7.0322529478717574E-2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3.3461110308004092E-3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3.3410341945676269E-3</v>
      </c>
      <c r="F29" s="12">
        <f>(SUMIFS(TARIMSALAG2,KAYNAK,A29,SEBEP,B29,SÜRE,"Uzun",BİLDİRİM,"Bildirimli",İL,$B$10,İLÇE,$B$11)/VLOOKUP($B$11,ABONE2,6,FALSE))</f>
        <v>1.7278554594787323E-4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1.6767018439020593E-4</v>
      </c>
      <c r="I29" s="12">
        <f>(SUMIFS(TICARETHANEAG2,KAYNAK,A29,SEBEP,B29,SÜRE,"Uzun",BİLDİRİM,"Bildirimli",İL,$B$10,İLÇE,$B$11)/VLOOKUP($B$11,ABONE2,9,FALSE))</f>
        <v>1.5383072526547947E-2</v>
      </c>
      <c r="J29" s="12">
        <f>(SUMIFS(TICARETHANEOG2,KAYNAK,A29,SEBEP,B29,SÜRE,"Uzun",BİLDİRİM,"Bildirimli",İL,$B$10,İLÇE,$B$11)/VLOOKUP($B$11,ABONE2,10,FALSE))</f>
        <v>8.3244891537036611E-2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1.7117936601524452E-2</v>
      </c>
      <c r="L29" s="12">
        <f>(SUMIFS(SANAYIAG2,KAYNAK,A29,SEBEP,B29,SÜRE,"Uzun",BİLDİRİM,"Bildirimli",İL,$B$10,İLÇE,$B$11)/VLOOKUP($B$11,ABONE2,12,FALSE))</f>
        <v>1.1435176498396031</v>
      </c>
      <c r="M29" s="12"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1.1435176498396031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6.4400127444987744E-3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3.3461110308004092E-3</v>
      </c>
      <c r="D33" s="12">
        <f t="shared" ref="D33:O33" si="13">SUM(D28:D32)</f>
        <v>0</v>
      </c>
      <c r="E33" s="12">
        <f t="shared" si="13"/>
        <v>3.3410341945676269E-3</v>
      </c>
      <c r="F33" s="12">
        <f t="shared" si="13"/>
        <v>1.7278554594787323E-4</v>
      </c>
      <c r="G33" s="12">
        <f t="shared" si="13"/>
        <v>0</v>
      </c>
      <c r="H33" s="12">
        <f t="shared" si="13"/>
        <v>1.6767018439020593E-4</v>
      </c>
      <c r="I33" s="12">
        <f t="shared" si="13"/>
        <v>1.5383072526547947E-2</v>
      </c>
      <c r="J33" s="12">
        <f t="shared" si="13"/>
        <v>8.3244891537036611E-2</v>
      </c>
      <c r="K33" s="12">
        <f t="shared" si="13"/>
        <v>1.7117936601524452E-2</v>
      </c>
      <c r="L33" s="12">
        <f t="shared" si="13"/>
        <v>1.1435176498396031</v>
      </c>
      <c r="M33" s="12">
        <v>0</v>
      </c>
      <c r="N33" s="12">
        <f t="shared" si="13"/>
        <v>1.1435176498396031</v>
      </c>
      <c r="O33" s="12">
        <f t="shared" si="13"/>
        <v>6.4400127444987744E-3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21059</v>
      </c>
      <c r="D37" s="16">
        <f>VLOOKUP($B$11,ABONE2,4,FALSE)</f>
        <v>32</v>
      </c>
      <c r="E37" s="16">
        <f>VLOOKUP($B$11,ABONE2,5,FALSE)</f>
        <v>21091</v>
      </c>
      <c r="F37" s="16">
        <f>VLOOKUP($B$11,ABONE2,6,FALSE)</f>
        <v>590</v>
      </c>
      <c r="G37" s="16">
        <f>VLOOKUP($B$11,ABONE2,7,FALSE)</f>
        <v>18</v>
      </c>
      <c r="H37" s="16">
        <f>VLOOKUP($B$11,ABONE2,8,FALSE)</f>
        <v>608</v>
      </c>
      <c r="I37" s="16">
        <f>VLOOKUP($B$11,ABONE2,9,FALSE)</f>
        <v>3926</v>
      </c>
      <c r="J37" s="16">
        <f>VLOOKUP($B$11,ABONE2,10,FALSE)</f>
        <v>103</v>
      </c>
      <c r="K37" s="16">
        <f>VLOOKUP($B$11,ABONE2,11,FALSE)</f>
        <v>4029</v>
      </c>
      <c r="L37" s="21">
        <f>VLOOKUP($B$11,ABONE2,12,FALSE)</f>
        <v>23</v>
      </c>
      <c r="M37" s="21">
        <f>VLOOKUP($B$11,ABONE2,13,FALSE)</f>
        <v>0</v>
      </c>
      <c r="N37" s="21">
        <f>VLOOKUP($B$11,ABONE2,14,FALSE)</f>
        <v>23</v>
      </c>
      <c r="O37" s="21">
        <f>VLOOKUP($B$11,ABONE2,15,FALSE)</f>
        <v>25751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2358.6505474712944</v>
      </c>
      <c r="D38" s="16">
        <f>VLOOKUP($B$11,TUKETIM,4,FALSE)</f>
        <v>114.3308</v>
      </c>
      <c r="E38" s="16">
        <f>VLOOKUP($B$11,TUKETIM,5,FALSE)</f>
        <v>2472.9813474712946</v>
      </c>
      <c r="F38" s="16">
        <f>VLOOKUP($B$11,TUKETIM,6,FALSE)</f>
        <v>132.62126810309303</v>
      </c>
      <c r="G38" s="16">
        <f>VLOOKUP($B$11,TUKETIM,7,FALSE)</f>
        <v>44.896999999999998</v>
      </c>
      <c r="H38" s="16">
        <f>VLOOKUP($B$11,TUKETIM,8,FALSE)</f>
        <v>177.51826810309302</v>
      </c>
      <c r="I38" s="16">
        <f>VLOOKUP($B$11,TUKETIM,9,FALSE)</f>
        <v>1190.0892478393723</v>
      </c>
      <c r="J38" s="16">
        <f>VLOOKUP($B$11,TUKETIM,10,FALSE)</f>
        <v>507.47087572635621</v>
      </c>
      <c r="K38" s="16">
        <f>VLOOKUP($B$11,TUKETIM,11,FALSE)</f>
        <v>1697.5601235657286</v>
      </c>
      <c r="L38" s="21">
        <f>VLOOKUP($B$11,TUKETIM,12,FALSE)</f>
        <v>653.06815567765568</v>
      </c>
      <c r="M38" s="21">
        <f>VLOOKUP($B$11,TUKETIM,13,FALSE)</f>
        <v>11.297697802197803</v>
      </c>
      <c r="N38" s="21">
        <f>VLOOKUP($B$11,TUKETIM,14,FALSE)</f>
        <v>664.36585347985351</v>
      </c>
      <c r="O38" s="21">
        <f>VLOOKUP($B$11,TUKETIM,15,FALSE)</f>
        <v>5012.4255926199694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88736.0659999989</v>
      </c>
      <c r="D39" s="16">
        <f>VLOOKUP($B$11,ANLASMA,4,FALSE)</f>
        <v>700.2</v>
      </c>
      <c r="E39" s="16">
        <f>VLOOKUP($B$11,ANLASMA,5,FALSE)</f>
        <v>89436.265999998897</v>
      </c>
      <c r="F39" s="16">
        <f>VLOOKUP($B$11,ANLASMA,6,FALSE)</f>
        <v>2572.4839999999999</v>
      </c>
      <c r="G39" s="16">
        <f>VLOOKUP($B$11,ANLASMA,7,FALSE)</f>
        <v>567.6</v>
      </c>
      <c r="H39" s="16">
        <f>VLOOKUP($B$11,ANLASMA,8,FALSE)</f>
        <v>3140.0839999999998</v>
      </c>
      <c r="I39" s="16">
        <f>VLOOKUP($B$11,ANLASMA,9,FALSE)</f>
        <v>21527.437999999798</v>
      </c>
      <c r="J39" s="16">
        <f>VLOOKUP($B$11,ANLASMA,10,FALSE)</f>
        <v>7690.82</v>
      </c>
      <c r="K39" s="16">
        <f>VLOOKUP($B$11,ANLASMA,11,FALSE)</f>
        <v>29218.257999999798</v>
      </c>
      <c r="L39" s="21">
        <f>VLOOKUP($B$11,ANLASMA,12,FALSE)</f>
        <v>2166.5699999999997</v>
      </c>
      <c r="M39" s="21">
        <f>VLOOKUP($B$11,ANLASMA,13,FALSE)</f>
        <v>0</v>
      </c>
      <c r="N39" s="21">
        <f>VLOOKUP($B$11,ANLASMA,14,FALSE)</f>
        <v>2166.5699999999997</v>
      </c>
      <c r="O39" s="21">
        <f>VLOOKUP($B$11,ANLASMA,15,FALSE)</f>
        <v>123961.1779999987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21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115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v>0</v>
      </c>
      <c r="E15" s="12">
        <f t="shared" ref="E15:E24" si="1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2">(SUMIFS(TARIMSALAG2,KAYNAK,A15,SEBEP,B15,SÜRE,"Uzun",BİLDİRİM,"Bildirimsiz",İL,$B$10,İLÇE,$B$11)/VLOOKUP($B$11,ABONE2,6,FALSE))</f>
        <v>0</v>
      </c>
      <c r="G15" s="12">
        <f t="shared" ref="G15:G24" si="3">(SUMIFS(TARIMSALOG2,KAYNAK,A15,SEBEP,B15,SÜRE,"Uzun",BİLDİRİM,"Bildirimsiz",İL,$B$10,İLÇE,$B$11)/VLOOKUP($B$11,ABONE2,7,FALSE))</f>
        <v>0</v>
      </c>
      <c r="H15" s="12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5">(SUMIFS(TICARETHANEAG2,KAYNAK,A15,SEBEP,B15,SÜRE,"Uzun",BİLDİRİM,"Bildirimsiz",İL,$B$10,İLÇE,$B$11)/VLOOKUP($B$11,ABONE2,9,FALSE))</f>
        <v>0</v>
      </c>
      <c r="J15" s="12">
        <f t="shared" ref="J15:J24" si="6">(SUMIFS(TICARETHANEOG2,KAYNAK,A15,SEBEP,B15,SÜRE,"Uzun",BİLDİRİM,"Bildirimsiz",İL,$B$10,İLÇE,$B$11)/VLOOKUP($B$11,ABONE2,10,FALSE))</f>
        <v>0</v>
      </c>
      <c r="K15" s="12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8">(SUMIFS(SANAYIAG2,KAYNAK,A15,SEBEP,B15,SÜRE,"Uzun",BİLDİRİM,"Bildirimsiz",İL,$B$10,İLÇE,$B$11)/VLOOKUP($B$11,ABONE2,12,FALSE))</f>
        <v>0</v>
      </c>
      <c r="M15" s="12">
        <f t="shared" ref="M15:M24" si="9">(SUMIFS(SANAYIOG2,KAYNAK,A15,SEBEP,B15,SÜRE,"Uzun",BİLDİRİM,"Bildirimsiz",İL,$B$10,İLÇE,$B$11)/VLOOKUP($B$11,ABONE2,13,FALSE))</f>
        <v>0</v>
      </c>
      <c r="N15" s="12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v>0</v>
      </c>
      <c r="E16" s="12">
        <f t="shared" si="1"/>
        <v>0</v>
      </c>
      <c r="F16" s="12">
        <f t="shared" si="2"/>
        <v>0</v>
      </c>
      <c r="G16" s="12">
        <f t="shared" si="3"/>
        <v>0</v>
      </c>
      <c r="H16" s="12">
        <f t="shared" si="4"/>
        <v>0</v>
      </c>
      <c r="I16" s="12">
        <f t="shared" si="5"/>
        <v>0</v>
      </c>
      <c r="J16" s="12">
        <f t="shared" si="6"/>
        <v>0</v>
      </c>
      <c r="K16" s="12">
        <f t="shared" si="7"/>
        <v>0</v>
      </c>
      <c r="L16" s="12">
        <f t="shared" si="8"/>
        <v>0</v>
      </c>
      <c r="M16" s="12">
        <f t="shared" si="9"/>
        <v>0</v>
      </c>
      <c r="N16" s="12">
        <f t="shared" si="10"/>
        <v>0</v>
      </c>
      <c r="O16" s="17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0.28994179688238336</v>
      </c>
      <c r="D17" s="12">
        <v>0</v>
      </c>
      <c r="E17" s="12">
        <f t="shared" si="1"/>
        <v>0.28937936063997077</v>
      </c>
      <c r="F17" s="12">
        <f t="shared" si="2"/>
        <v>0.40712026836419951</v>
      </c>
      <c r="G17" s="12">
        <f t="shared" si="3"/>
        <v>2.3148671088656223</v>
      </c>
      <c r="H17" s="12">
        <f t="shared" si="4"/>
        <v>0.49383603384153685</v>
      </c>
      <c r="I17" s="12">
        <f t="shared" si="5"/>
        <v>0.72570506262144896</v>
      </c>
      <c r="J17" s="12">
        <f t="shared" si="6"/>
        <v>6.7723892996054591</v>
      </c>
      <c r="K17" s="12">
        <f t="shared" si="7"/>
        <v>0.91741984502423946</v>
      </c>
      <c r="L17" s="12">
        <f t="shared" si="8"/>
        <v>2.7985921144037049</v>
      </c>
      <c r="M17" s="12">
        <f t="shared" si="9"/>
        <v>86.94221804228269</v>
      </c>
      <c r="N17" s="12">
        <f t="shared" si="10"/>
        <v>67.524458212772146</v>
      </c>
      <c r="O17" s="17">
        <f t="shared" si="11"/>
        <v>0.41871804493201126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v>0</v>
      </c>
      <c r="E18" s="12">
        <f t="shared" si="1"/>
        <v>0</v>
      </c>
      <c r="F18" s="12">
        <f t="shared" si="2"/>
        <v>0</v>
      </c>
      <c r="G18" s="12">
        <f t="shared" si="3"/>
        <v>0</v>
      </c>
      <c r="H18" s="12">
        <f t="shared" si="4"/>
        <v>0</v>
      </c>
      <c r="I18" s="12">
        <f t="shared" si="5"/>
        <v>0</v>
      </c>
      <c r="J18" s="12">
        <f t="shared" si="6"/>
        <v>0</v>
      </c>
      <c r="K18" s="12">
        <f t="shared" si="7"/>
        <v>0</v>
      </c>
      <c r="L18" s="12">
        <f t="shared" si="8"/>
        <v>0</v>
      </c>
      <c r="M18" s="12">
        <f t="shared" si="9"/>
        <v>0</v>
      </c>
      <c r="N18" s="12">
        <f t="shared" si="10"/>
        <v>0</v>
      </c>
      <c r="O18" s="17">
        <f t="shared" si="11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v>0</v>
      </c>
      <c r="E19" s="12">
        <f t="shared" si="1"/>
        <v>0</v>
      </c>
      <c r="F19" s="12">
        <f t="shared" si="2"/>
        <v>0</v>
      </c>
      <c r="G19" s="12">
        <f t="shared" si="3"/>
        <v>0</v>
      </c>
      <c r="H19" s="12">
        <f t="shared" si="4"/>
        <v>0</v>
      </c>
      <c r="I19" s="12">
        <f t="shared" si="5"/>
        <v>0</v>
      </c>
      <c r="J19" s="12">
        <f t="shared" si="6"/>
        <v>0</v>
      </c>
      <c r="K19" s="12">
        <f t="shared" si="7"/>
        <v>0</v>
      </c>
      <c r="L19" s="12">
        <f t="shared" si="8"/>
        <v>0</v>
      </c>
      <c r="M19" s="12">
        <f t="shared" si="9"/>
        <v>0</v>
      </c>
      <c r="N19" s="12">
        <f t="shared" si="10"/>
        <v>0</v>
      </c>
      <c r="O19" s="17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v>0</v>
      </c>
      <c r="E20" s="12">
        <f t="shared" si="1"/>
        <v>0</v>
      </c>
      <c r="F20" s="12">
        <f t="shared" si="2"/>
        <v>0</v>
      </c>
      <c r="G20" s="12">
        <f t="shared" si="3"/>
        <v>0</v>
      </c>
      <c r="H20" s="12">
        <f t="shared" si="4"/>
        <v>0</v>
      </c>
      <c r="I20" s="12">
        <f t="shared" si="5"/>
        <v>0</v>
      </c>
      <c r="J20" s="12">
        <f t="shared" si="6"/>
        <v>0</v>
      </c>
      <c r="K20" s="12">
        <f t="shared" si="7"/>
        <v>0</v>
      </c>
      <c r="L20" s="12">
        <f t="shared" si="8"/>
        <v>0</v>
      </c>
      <c r="M20" s="12">
        <f t="shared" si="9"/>
        <v>0</v>
      </c>
      <c r="N20" s="12">
        <f t="shared" si="10"/>
        <v>0</v>
      </c>
      <c r="O20" s="17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1.8754370397375038E-2</v>
      </c>
      <c r="D21" s="12">
        <v>0</v>
      </c>
      <c r="E21" s="12">
        <f t="shared" si="1"/>
        <v>1.8717787774557921E-2</v>
      </c>
      <c r="F21" s="12">
        <f t="shared" si="2"/>
        <v>1.8845135442434397E-2</v>
      </c>
      <c r="G21" s="12">
        <f t="shared" si="3"/>
        <v>0</v>
      </c>
      <c r="H21" s="12">
        <f t="shared" si="4"/>
        <v>1.7988538376869197E-2</v>
      </c>
      <c r="I21" s="12">
        <f t="shared" si="5"/>
        <v>5.6338023999607127E-2</v>
      </c>
      <c r="J21" s="12">
        <f t="shared" si="6"/>
        <v>0</v>
      </c>
      <c r="K21" s="12">
        <f t="shared" si="7"/>
        <v>5.4551783543056488E-2</v>
      </c>
      <c r="L21" s="12">
        <f t="shared" si="8"/>
        <v>0</v>
      </c>
      <c r="M21" s="12">
        <f t="shared" si="9"/>
        <v>0</v>
      </c>
      <c r="N21" s="12">
        <f t="shared" si="10"/>
        <v>0</v>
      </c>
      <c r="O21" s="17">
        <f t="shared" si="11"/>
        <v>2.3458253740759098E-2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5.5302358065032809E-4</v>
      </c>
      <c r="D22" s="12">
        <v>0</v>
      </c>
      <c r="E22" s="12">
        <f t="shared" si="1"/>
        <v>5.5194484259454499E-4</v>
      </c>
      <c r="F22" s="12">
        <f t="shared" si="2"/>
        <v>9.0147476545956399E-4</v>
      </c>
      <c r="G22" s="12">
        <f t="shared" si="3"/>
        <v>0</v>
      </c>
      <c r="H22" s="12">
        <f t="shared" si="4"/>
        <v>8.6049863975685655E-4</v>
      </c>
      <c r="I22" s="12">
        <f t="shared" si="5"/>
        <v>0</v>
      </c>
      <c r="J22" s="12">
        <f t="shared" si="6"/>
        <v>0</v>
      </c>
      <c r="K22" s="12">
        <f t="shared" si="7"/>
        <v>0</v>
      </c>
      <c r="L22" s="12">
        <f t="shared" si="8"/>
        <v>0</v>
      </c>
      <c r="M22" s="12">
        <f t="shared" si="9"/>
        <v>0</v>
      </c>
      <c r="N22" s="12">
        <f t="shared" si="10"/>
        <v>0</v>
      </c>
      <c r="O22" s="17">
        <f t="shared" si="11"/>
        <v>4.9091848430254752E-4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v>0</v>
      </c>
      <c r="E23" s="12">
        <f t="shared" si="1"/>
        <v>0</v>
      </c>
      <c r="F23" s="12">
        <f t="shared" si="2"/>
        <v>0</v>
      </c>
      <c r="G23" s="12">
        <f t="shared" si="3"/>
        <v>0</v>
      </c>
      <c r="H23" s="12">
        <f t="shared" si="4"/>
        <v>0</v>
      </c>
      <c r="I23" s="12">
        <f t="shared" si="5"/>
        <v>0</v>
      </c>
      <c r="J23" s="12">
        <f t="shared" si="6"/>
        <v>0</v>
      </c>
      <c r="K23" s="12">
        <f t="shared" si="7"/>
        <v>0</v>
      </c>
      <c r="L23" s="12">
        <f t="shared" si="8"/>
        <v>0</v>
      </c>
      <c r="M23" s="12">
        <f t="shared" si="9"/>
        <v>0</v>
      </c>
      <c r="N23" s="12">
        <f t="shared" si="10"/>
        <v>0</v>
      </c>
      <c r="O23" s="17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1.7193232885945047E-3</v>
      </c>
      <c r="D24" s="12">
        <v>0</v>
      </c>
      <c r="E24" s="12">
        <f t="shared" si="1"/>
        <v>1.7159695446919026E-3</v>
      </c>
      <c r="F24" s="12">
        <f t="shared" si="2"/>
        <v>0</v>
      </c>
      <c r="G24" s="12">
        <f t="shared" si="3"/>
        <v>0</v>
      </c>
      <c r="H24" s="12">
        <f t="shared" si="4"/>
        <v>0</v>
      </c>
      <c r="I24" s="12">
        <f t="shared" si="5"/>
        <v>6.4936499015750312E-4</v>
      </c>
      <c r="J24" s="12">
        <f t="shared" si="6"/>
        <v>0</v>
      </c>
      <c r="K24" s="12">
        <f t="shared" si="7"/>
        <v>6.2877637284115861E-4</v>
      </c>
      <c r="L24" s="12">
        <f t="shared" si="8"/>
        <v>0</v>
      </c>
      <c r="M24" s="12">
        <f t="shared" si="9"/>
        <v>0</v>
      </c>
      <c r="N24" s="12">
        <f t="shared" si="10"/>
        <v>0</v>
      </c>
      <c r="O24" s="17">
        <f t="shared" si="11"/>
        <v>1.4980947364448755E-3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0.31096851414900328</v>
      </c>
      <c r="D25" s="12">
        <f t="shared" ref="D25:O25" si="12">SUM(D15:D24)</f>
        <v>0</v>
      </c>
      <c r="E25" s="12">
        <f t="shared" si="12"/>
        <v>0.31036506280181508</v>
      </c>
      <c r="F25" s="12">
        <f t="shared" si="12"/>
        <v>0.42686687857209343</v>
      </c>
      <c r="G25" s="12">
        <f t="shared" si="12"/>
        <v>2.3148671088656223</v>
      </c>
      <c r="H25" s="12">
        <f t="shared" si="12"/>
        <v>0.51268507085816295</v>
      </c>
      <c r="I25" s="12">
        <f t="shared" si="12"/>
        <v>0.78269245161121359</v>
      </c>
      <c r="J25" s="12">
        <f t="shared" si="12"/>
        <v>6.7723892996054591</v>
      </c>
      <c r="K25" s="12">
        <f t="shared" si="12"/>
        <v>0.97260040494013711</v>
      </c>
      <c r="L25" s="12">
        <f t="shared" si="12"/>
        <v>2.7985921144037049</v>
      </c>
      <c r="M25" s="12">
        <f t="shared" si="12"/>
        <v>86.94221804228269</v>
      </c>
      <c r="N25" s="12">
        <f t="shared" si="12"/>
        <v>67.524458212772146</v>
      </c>
      <c r="O25" s="12">
        <f t="shared" si="12"/>
        <v>0.44416531189351777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6.1355936551126672E-3</v>
      </c>
      <c r="D29" s="12"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6.1236254523050968E-3</v>
      </c>
      <c r="F29" s="12">
        <f>(SUMIFS(TARIMSALAG2,KAYNAK,A29,SEBEP,B29,SÜRE,"Uzun",BİLDİRİM,"Bildirimli",İL,$B$10,İLÇE,$B$11)/VLOOKUP($B$11,ABONE2,6,FALSE))</f>
        <v>4.2031081192697691E-3</v>
      </c>
      <c r="G29" s="12">
        <f>(SUMIFS(TARIMSALOG2,KAYNAK,A29,SEBEP,B29,SÜRE,"Uzun",BİLDİRİM,"Bildirimli",İL,$B$10,İLÇE,$B$11)/VLOOKUP($B$11,ABONE2,7,FALSE))</f>
        <v>5.0522554514646788E-2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6.3085375008778161E-3</v>
      </c>
      <c r="I29" s="12">
        <f>(SUMIFS(TICARETHANEAG2,KAYNAK,A29,SEBEP,B29,SÜRE,"Uzun",BİLDİRİM,"Bildirimli",İL,$B$10,İLÇE,$B$11)/VLOOKUP($B$11,ABONE2,9,FALSE))</f>
        <v>7.7362322634526859E-2</v>
      </c>
      <c r="J29" s="12">
        <f>(SUMIFS(TICARETHANEOG2,KAYNAK,A29,SEBEP,B29,SÜRE,"Uzun",BİLDİRİM,"Bildirimli",İL,$B$10,İLÇE,$B$11)/VLOOKUP($B$11,ABONE2,10,FALSE))</f>
        <v>8.9401742396609668E-2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7.774404171385732E-2</v>
      </c>
      <c r="L29" s="12">
        <f>(SUMIFS(SANAYIAG2,KAYNAK,A29,SEBEP,B29,SÜRE,"Uzun",BİLDİRİM,"Bildirimli",İL,$B$10,İLÇE,$B$11)/VLOOKUP($B$11,ABONE2,12,FALSE))</f>
        <v>0.78395246800402296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0.18091210800092838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1.5783753470333478E-2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1.2348828658408622E-3</v>
      </c>
      <c r="D31" s="12"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1.2324740804139358E-3</v>
      </c>
      <c r="F31" s="12">
        <f>(SUMIFS(TARIMSALAG2,KAYNAK,A31,SEBEP,B31,SÜRE,"Uzun",BİLDİRİM,"Bildirimli",İL,$B$10,İLÇE,$B$11)/VLOOKUP($B$11,ABONE2,6,FALSE))</f>
        <v>5.7920055500170998E-3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5.5287325704708682E-3</v>
      </c>
      <c r="I31" s="12">
        <f>(SUMIFS(TICARETHANEAG2,KAYNAK,A31,SEBEP,B31,SÜRE,"Uzun",BİLDİRİM,"Bildirimli",İL,$B$10,İLÇE,$B$11)/VLOOKUP($B$11,ABONE2,9,FALSE))</f>
        <v>3.1615457086120381E-2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3.0613064661069004E-2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5.3319603497047844E-3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7.3704765209535294E-3</v>
      </c>
      <c r="D33" s="12">
        <f t="shared" ref="D33:O33" si="13">SUM(D28:D32)</f>
        <v>0</v>
      </c>
      <c r="E33" s="12">
        <f t="shared" si="13"/>
        <v>7.3560995327190326E-3</v>
      </c>
      <c r="F33" s="12">
        <f t="shared" si="13"/>
        <v>9.9951136692868689E-3</v>
      </c>
      <c r="G33" s="12">
        <f t="shared" si="13"/>
        <v>5.0522554514646788E-2</v>
      </c>
      <c r="H33" s="12">
        <f t="shared" si="13"/>
        <v>1.1837270071348684E-2</v>
      </c>
      <c r="I33" s="12">
        <f t="shared" si="13"/>
        <v>0.10897777972064723</v>
      </c>
      <c r="J33" s="12">
        <f t="shared" si="13"/>
        <v>8.9401742396609668E-2</v>
      </c>
      <c r="K33" s="12">
        <f t="shared" si="13"/>
        <v>0.10835710637492632</v>
      </c>
      <c r="L33" s="12">
        <f t="shared" si="13"/>
        <v>0.78395246800402296</v>
      </c>
      <c r="M33" s="12">
        <f t="shared" si="13"/>
        <v>0</v>
      </c>
      <c r="N33" s="12">
        <f t="shared" si="13"/>
        <v>0.18091210800092838</v>
      </c>
      <c r="O33" s="12">
        <f t="shared" si="13"/>
        <v>2.1115713820038261E-2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19443</v>
      </c>
      <c r="D37" s="16">
        <f>VLOOKUP($B$11,ABONE2,4,FALSE)</f>
        <v>38</v>
      </c>
      <c r="E37" s="16">
        <f>VLOOKUP($B$11,ABONE2,5,FALSE)</f>
        <v>19481</v>
      </c>
      <c r="F37" s="16">
        <f>VLOOKUP($B$11,ABONE2,6,FALSE)</f>
        <v>945</v>
      </c>
      <c r="G37" s="16">
        <f>VLOOKUP($B$11,ABONE2,7,FALSE)</f>
        <v>45</v>
      </c>
      <c r="H37" s="16">
        <f>VLOOKUP($B$11,ABONE2,8,FALSE)</f>
        <v>990</v>
      </c>
      <c r="I37" s="16">
        <f>VLOOKUP($B$11,ABONE2,9,FALSE)</f>
        <v>3054</v>
      </c>
      <c r="J37" s="16">
        <f>VLOOKUP($B$11,ABONE2,10,FALSE)</f>
        <v>100</v>
      </c>
      <c r="K37" s="16">
        <f>VLOOKUP($B$11,ABONE2,11,FALSE)</f>
        <v>3154</v>
      </c>
      <c r="L37" s="21">
        <f>VLOOKUP($B$11,ABONE2,12,FALSE)</f>
        <v>3</v>
      </c>
      <c r="M37" s="21">
        <f>VLOOKUP($B$11,ABONE2,13,FALSE)</f>
        <v>10</v>
      </c>
      <c r="N37" s="21">
        <f>VLOOKUP($B$11,ABONE2,14,FALSE)</f>
        <v>13</v>
      </c>
      <c r="O37" s="21">
        <f>VLOOKUP($B$11,ABONE2,15,FALSE)</f>
        <v>23638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1889.9584761683643</v>
      </c>
      <c r="D38" s="16">
        <f>VLOOKUP($B$11,TUKETIM,4,FALSE)</f>
        <v>294.48689999999999</v>
      </c>
      <c r="E38" s="16">
        <f>VLOOKUP($B$11,TUKETIM,5,FALSE)</f>
        <v>2184.4453761683644</v>
      </c>
      <c r="F38" s="16">
        <f>VLOOKUP($B$11,TUKETIM,6,FALSE)</f>
        <v>319.42847753588711</v>
      </c>
      <c r="G38" s="16">
        <f>VLOOKUP($B$11,TUKETIM,7,FALSE)</f>
        <v>140.80869395599834</v>
      </c>
      <c r="H38" s="16">
        <f>VLOOKUP($B$11,TUKETIM,8,FALSE)</f>
        <v>460.23717149188542</v>
      </c>
      <c r="I38" s="16">
        <f>VLOOKUP($B$11,TUKETIM,9,FALSE)</f>
        <v>875.64528108209834</v>
      </c>
      <c r="J38" s="16">
        <f>VLOOKUP($B$11,TUKETIM,10,FALSE)</f>
        <v>650.88150414092149</v>
      </c>
      <c r="K38" s="16">
        <f>VLOOKUP($B$11,TUKETIM,11,FALSE)</f>
        <v>1526.5267852230199</v>
      </c>
      <c r="L38" s="21">
        <f>VLOOKUP($B$11,TUKETIM,12,FALSE)</f>
        <v>12.826522222222222</v>
      </c>
      <c r="M38" s="21">
        <f>VLOOKUP($B$11,TUKETIM,13,FALSE)</f>
        <v>199.77748493150685</v>
      </c>
      <c r="N38" s="21">
        <f>VLOOKUP($B$11,TUKETIM,14,FALSE)</f>
        <v>212.60400715372907</v>
      </c>
      <c r="O38" s="21">
        <f>VLOOKUP($B$11,TUKETIM,15,FALSE)</f>
        <v>4383.8133400369989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75745.20199999951</v>
      </c>
      <c r="D39" s="16">
        <f>VLOOKUP($B$11,ANLASMA,4,FALSE)</f>
        <v>770.65</v>
      </c>
      <c r="E39" s="16">
        <f>VLOOKUP($B$11,ANLASMA,5,FALSE)</f>
        <v>76515.851999999504</v>
      </c>
      <c r="F39" s="16">
        <f>VLOOKUP($B$11,ANLASMA,6,FALSE)</f>
        <v>4170.8600000000297</v>
      </c>
      <c r="G39" s="16">
        <f>VLOOKUP($B$11,ANLASMA,7,FALSE)</f>
        <v>1949.18</v>
      </c>
      <c r="H39" s="16">
        <f>VLOOKUP($B$11,ANLASMA,8,FALSE)</f>
        <v>6120.04000000003</v>
      </c>
      <c r="I39" s="16">
        <f>VLOOKUP($B$11,ANLASMA,9,FALSE)</f>
        <v>14571.341</v>
      </c>
      <c r="J39" s="16">
        <f>VLOOKUP($B$11,ANLASMA,10,FALSE)</f>
        <v>10020.93</v>
      </c>
      <c r="K39" s="16">
        <f>VLOOKUP($B$11,ANLASMA,11,FALSE)</f>
        <v>24592.271000000001</v>
      </c>
      <c r="L39" s="21">
        <f>VLOOKUP($B$11,ANLASMA,12,FALSE)</f>
        <v>62.506</v>
      </c>
      <c r="M39" s="21">
        <f>VLOOKUP($B$11,ANLASMA,13,FALSE)</f>
        <v>2970</v>
      </c>
      <c r="N39" s="21">
        <f>VLOOKUP($B$11,ANLASMA,14,FALSE)</f>
        <v>3032.5059999999999</v>
      </c>
      <c r="O39" s="21">
        <f>VLOOKUP($B$11,ANLASMA,15,FALSE)</f>
        <v>110260.66899999953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18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116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0.22535450286152078</v>
      </c>
      <c r="D17" s="12">
        <f t="shared" si="1"/>
        <v>0.31996823202685892</v>
      </c>
      <c r="E17" s="12">
        <f t="shared" si="2"/>
        <v>0.22598296738979476</v>
      </c>
      <c r="F17" s="12">
        <f t="shared" si="3"/>
        <v>0.32859399821402069</v>
      </c>
      <c r="G17" s="12">
        <f t="shared" si="4"/>
        <v>1.0293609155494989</v>
      </c>
      <c r="H17" s="12">
        <f t="shared" si="5"/>
        <v>0.69671633147292722</v>
      </c>
      <c r="I17" s="12">
        <f t="shared" si="6"/>
        <v>0.304542560754195</v>
      </c>
      <c r="J17" s="12">
        <f t="shared" si="7"/>
        <v>6.3047694370073515</v>
      </c>
      <c r="K17" s="12">
        <f t="shared" si="8"/>
        <v>0.57045387811742332</v>
      </c>
      <c r="L17" s="12">
        <f t="shared" si="9"/>
        <v>3.4812780082852837E-2</v>
      </c>
      <c r="M17" s="12">
        <f t="shared" si="10"/>
        <v>69.397004370508611</v>
      </c>
      <c r="N17" s="12">
        <f t="shared" si="11"/>
        <v>55.524566052423452</v>
      </c>
      <c r="O17" s="17">
        <f t="shared" si="12"/>
        <v>0.34912789502222852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7.4035567809555402E-3</v>
      </c>
      <c r="D21" s="12">
        <f t="shared" si="1"/>
        <v>0</v>
      </c>
      <c r="E21" s="12">
        <f t="shared" si="2"/>
        <v>7.3543792159135564E-3</v>
      </c>
      <c r="F21" s="12">
        <f t="shared" si="3"/>
        <v>2.7520020388884839E-3</v>
      </c>
      <c r="G21" s="12">
        <f t="shared" si="4"/>
        <v>0</v>
      </c>
      <c r="H21" s="12">
        <f t="shared" si="5"/>
        <v>1.3063381717343383E-3</v>
      </c>
      <c r="I21" s="12">
        <f t="shared" si="6"/>
        <v>4.3029214806474866E-3</v>
      </c>
      <c r="J21" s="12">
        <f t="shared" si="7"/>
        <v>0</v>
      </c>
      <c r="K21" s="12">
        <f t="shared" si="8"/>
        <v>4.1122294379919259E-3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6.3505737665542931E-3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0.23275805964247631</v>
      </c>
      <c r="D25" s="12">
        <f t="shared" ref="D25:O25" si="13">SUM(D15:D24)</f>
        <v>0.31996823202685892</v>
      </c>
      <c r="E25" s="12">
        <f t="shared" si="13"/>
        <v>0.23333734660570832</v>
      </c>
      <c r="F25" s="12">
        <f t="shared" si="13"/>
        <v>0.33134600025290917</v>
      </c>
      <c r="G25" s="12">
        <f t="shared" si="13"/>
        <v>1.0293609155494989</v>
      </c>
      <c r="H25" s="12">
        <f t="shared" si="13"/>
        <v>0.69802266964466153</v>
      </c>
      <c r="I25" s="12">
        <f t="shared" si="13"/>
        <v>0.30884548223484248</v>
      </c>
      <c r="J25" s="12">
        <f t="shared" si="13"/>
        <v>6.3047694370073515</v>
      </c>
      <c r="K25" s="12">
        <f t="shared" si="13"/>
        <v>0.57456610755541526</v>
      </c>
      <c r="L25" s="12">
        <f t="shared" si="13"/>
        <v>3.4812780082852837E-2</v>
      </c>
      <c r="M25" s="12">
        <f t="shared" si="13"/>
        <v>69.397004370508611</v>
      </c>
      <c r="N25" s="12">
        <f t="shared" si="13"/>
        <v>55.524566052423452</v>
      </c>
      <c r="O25" s="12">
        <f t="shared" si="13"/>
        <v>0.35547846878878281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2.9514807583234968E-2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2.9318757709833599E-2</v>
      </c>
      <c r="F29" s="12">
        <f>(SUMIFS(TARIMSALAG2,KAYNAK,A29,SEBEP,B29,SÜRE,"Uzun",BİLDİRİM,"Bildirimli",İL,$B$10,İLÇE,$B$11)/VLOOKUP($B$11,ABONE2,6,FALSE))</f>
        <v>1.8366721621567082E-2</v>
      </c>
      <c r="G29" s="12">
        <f>(SUMIFS(TARIMSALOG2,KAYNAK,A29,SEBEP,B29,SÜRE,"Uzun",BİLDİRİM,"Bildirimli",İL,$B$10,İLÇE,$B$11)/VLOOKUP($B$11,ABONE2,7,FALSE))</f>
        <v>6.4663407431316752E-3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1.2115290700289588E-2</v>
      </c>
      <c r="I29" s="12">
        <f>(SUMIFS(TICARETHANEAG2,KAYNAK,A29,SEBEP,B29,SÜRE,"Uzun",BİLDİRİM,"Bildirimli",İL,$B$10,İLÇE,$B$11)/VLOOKUP($B$11,ABONE2,9,FALSE))</f>
        <v>5.2045927509639746E-2</v>
      </c>
      <c r="J29" s="12">
        <f>(SUMIFS(TICARETHANEOG2,KAYNAK,A29,SEBEP,B29,SÜRE,"Uzun",BİLDİRİM,"Bildirimli",İL,$B$10,İLÇE,$B$11)/VLOOKUP($B$11,ABONE2,10,FALSE))</f>
        <v>0.16471978570549525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5.7039281041625992E-2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12.190460147654365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9.752368118123492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3.7773507785147167E-2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3.7427250676637471E-3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3.7178642999415685E-3</v>
      </c>
      <c r="F31" s="12">
        <f>(SUMIFS(TARIMSALAG2,KAYNAK,A31,SEBEP,B31,SÜRE,"Uzun",BİLDİRİM,"Bildirimli",İL,$B$10,İLÇE,$B$11)/VLOOKUP($B$11,ABONE2,6,FALSE))</f>
        <v>2.7594108822474861E-4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1.3098550495387512E-4</v>
      </c>
      <c r="I31" s="12">
        <f>(SUMIFS(TICARETHANEAG2,KAYNAK,A31,SEBEP,B31,SÜRE,"Uzun",BİLDİRİM,"Bildirimli",İL,$B$10,İLÇE,$B$11)/VLOOKUP($B$11,ABONE2,9,FALSE))</f>
        <v>1.428696246787855E-3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1.3653808907304369E-3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3.0539707071457044E-3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3.3257532650898716E-2</v>
      </c>
      <c r="D33" s="12">
        <f t="shared" ref="D33:O33" si="14">SUM(D28:D32)</f>
        <v>0</v>
      </c>
      <c r="E33" s="12">
        <f t="shared" si="14"/>
        <v>3.3036622009775168E-2</v>
      </c>
      <c r="F33" s="12">
        <f t="shared" si="14"/>
        <v>1.864266270979183E-2</v>
      </c>
      <c r="G33" s="12">
        <f t="shared" si="14"/>
        <v>6.4663407431316752E-3</v>
      </c>
      <c r="H33" s="12">
        <f t="shared" si="14"/>
        <v>1.2246276205243463E-2</v>
      </c>
      <c r="I33" s="12">
        <f t="shared" si="14"/>
        <v>5.34746237564276E-2</v>
      </c>
      <c r="J33" s="12">
        <f t="shared" si="14"/>
        <v>0.16471978570549525</v>
      </c>
      <c r="K33" s="12">
        <f t="shared" si="14"/>
        <v>5.8404661932356432E-2</v>
      </c>
      <c r="L33" s="12">
        <f t="shared" si="14"/>
        <v>0</v>
      </c>
      <c r="M33" s="12">
        <f t="shared" si="14"/>
        <v>12.190460147654365</v>
      </c>
      <c r="N33" s="12">
        <f t="shared" si="14"/>
        <v>9.752368118123492</v>
      </c>
      <c r="O33" s="12">
        <f t="shared" si="14"/>
        <v>4.0827478492292874E-2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20488</v>
      </c>
      <c r="D37" s="16">
        <f>VLOOKUP($B$11,ABONE2,4,FALSE)</f>
        <v>137</v>
      </c>
      <c r="E37" s="16">
        <f>VLOOKUP($B$11,ABONE2,5,FALSE)</f>
        <v>20625</v>
      </c>
      <c r="F37" s="16">
        <f>VLOOKUP($B$11,ABONE2,6,FALSE)</f>
        <v>1022</v>
      </c>
      <c r="G37" s="16">
        <f>VLOOKUP($B$11,ABONE2,7,FALSE)</f>
        <v>1131</v>
      </c>
      <c r="H37" s="16">
        <f>VLOOKUP($B$11,ABONE2,8,FALSE)</f>
        <v>2153</v>
      </c>
      <c r="I37" s="16">
        <f>VLOOKUP($B$11,ABONE2,9,FALSE)</f>
        <v>4162</v>
      </c>
      <c r="J37" s="16">
        <f>VLOOKUP($B$11,ABONE2,10,FALSE)</f>
        <v>193</v>
      </c>
      <c r="K37" s="16">
        <f>VLOOKUP($B$11,ABONE2,11,FALSE)</f>
        <v>4355</v>
      </c>
      <c r="L37" s="21">
        <f>VLOOKUP($B$11,ABONE2,12,FALSE)</f>
        <v>3</v>
      </c>
      <c r="M37" s="21">
        <f>VLOOKUP($B$11,ABONE2,13,FALSE)</f>
        <v>12</v>
      </c>
      <c r="N37" s="21">
        <f>VLOOKUP($B$11,ABONE2,14,FALSE)</f>
        <v>15</v>
      </c>
      <c r="O37" s="21">
        <f>VLOOKUP($B$11,ABONE2,15,FALSE)</f>
        <v>27148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3039.8305384308137</v>
      </c>
      <c r="D38" s="16">
        <f>VLOOKUP($B$11,TUKETIM,4,FALSE)</f>
        <v>268.54828311592661</v>
      </c>
      <c r="E38" s="16">
        <f>VLOOKUP($B$11,TUKETIM,5,FALSE)</f>
        <v>3308.3788215467403</v>
      </c>
      <c r="F38" s="16">
        <f>VLOOKUP($B$11,TUKETIM,6,FALSE)</f>
        <v>349.69885007145598</v>
      </c>
      <c r="G38" s="16">
        <f>VLOOKUP($B$11,TUKETIM,7,FALSE)</f>
        <v>1367.3917544590847</v>
      </c>
      <c r="H38" s="16">
        <f>VLOOKUP($B$11,TUKETIM,8,FALSE)</f>
        <v>1717.0906045305408</v>
      </c>
      <c r="I38" s="16">
        <f>VLOOKUP($B$11,TUKETIM,9,FALSE)</f>
        <v>1229.007001565571</v>
      </c>
      <c r="J38" s="16">
        <f>VLOOKUP($B$11,TUKETIM,10,FALSE)</f>
        <v>1198.2552785949595</v>
      </c>
      <c r="K38" s="16">
        <f>VLOOKUP($B$11,TUKETIM,11,FALSE)</f>
        <v>2427.2622801605303</v>
      </c>
      <c r="L38" s="21">
        <f>VLOOKUP($B$11,TUKETIM,12,FALSE)</f>
        <v>50.567340614180338</v>
      </c>
      <c r="M38" s="21">
        <f>VLOOKUP($B$11,TUKETIM,13,FALSE)</f>
        <v>386.22819487489801</v>
      </c>
      <c r="N38" s="21">
        <f>VLOOKUP($B$11,TUKETIM,14,FALSE)</f>
        <v>436.79553548907836</v>
      </c>
      <c r="O38" s="21">
        <f>VLOOKUP($B$11,TUKETIM,15,FALSE)</f>
        <v>7889.5272417268898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89440.195999998512</v>
      </c>
      <c r="D39" s="16">
        <f>VLOOKUP($B$11,ANLASMA,4,FALSE)</f>
        <v>1367.4829999999999</v>
      </c>
      <c r="E39" s="16">
        <f>VLOOKUP($B$11,ANLASMA,5,FALSE)</f>
        <v>90807.678999998505</v>
      </c>
      <c r="F39" s="16">
        <f>VLOOKUP($B$11,ANLASMA,6,FALSE)</f>
        <v>4750.2780000000203</v>
      </c>
      <c r="G39" s="16">
        <f>VLOOKUP($B$11,ANLASMA,7,FALSE)</f>
        <v>12361.965999999999</v>
      </c>
      <c r="H39" s="16">
        <f>VLOOKUP($B$11,ANLASMA,8,FALSE)</f>
        <v>17112.244000000021</v>
      </c>
      <c r="I39" s="16">
        <f>VLOOKUP($B$11,ANLASMA,9,FALSE)</f>
        <v>22443.281999999897</v>
      </c>
      <c r="J39" s="16">
        <f>VLOOKUP($B$11,ANLASMA,10,FALSE)</f>
        <v>18077.459000000003</v>
      </c>
      <c r="K39" s="16">
        <f>VLOOKUP($B$11,ANLASMA,11,FALSE)</f>
        <v>40520.7409999999</v>
      </c>
      <c r="L39" s="21">
        <f>VLOOKUP($B$11,ANLASMA,12,FALSE)</f>
        <v>20.010000000000002</v>
      </c>
      <c r="M39" s="21">
        <f>VLOOKUP($B$11,ANLASMA,13,FALSE)</f>
        <v>22974</v>
      </c>
      <c r="N39" s="21">
        <f>VLOOKUP($B$11,ANLASMA,14,FALSE)</f>
        <v>22994.01</v>
      </c>
      <c r="O39" s="21">
        <f>VLOOKUP($B$11,ANLASMA,15,FALSE)</f>
        <v>171434.67399999843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1" sqref="B1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4"/>
      <c r="B11" s="10"/>
      <c r="C11" s="10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(SUMIFS(MESKENAG2,KAYNAK,A15,SEBEP,B15,SÜRE,"Uzun",BİLDİRİM,"Bildirimsiz",İL,$B$10)/VLOOKUP($B$10,ABONE2,3,FALSE))</f>
        <v>3.482154425048687E-2</v>
      </c>
      <c r="D15" s="12">
        <f t="shared" ref="D15:D24" si="1">(SUMIFS(MESKENOG2,KAYNAK,A15,SEBEP,B15,SÜRE,"Uzun",BİLDİRİM,"Bildirimsiz",İL,$B$10)/VLOOKUP($B$10,ABONE2,4,FALSE))</f>
        <v>4.5667456872921959E-2</v>
      </c>
      <c r="E15" s="12">
        <f t="shared" ref="E15:E24" si="2">(SUMIFS(MESKENAG2,KAYNAK,A15,SEBEP,B15,SÜRE,"Uzun",BİLDİRİM,"Bildirimsiz",İL,$B$10)+SUMIFS(MESKENOG2,KAYNAK,A15,SEBEP,B15,SÜRE,"Uzun",BİLDİRİM,"Bildirimsiz",İL,$B$10))/VLOOKUP($B$10,ABONE2,5,FALSE)</f>
        <v>3.4841661785545597E-2</v>
      </c>
      <c r="F15" s="12">
        <f t="shared" ref="F15:F24" si="3">(SUMIFS(TARIMSALAG2,KAYNAK,A15,SEBEP,B15,SÜRE,"Uzun",BİLDİRİM,"Bildirimsiz",İL,$B$10)/VLOOKUP($B$10,ABONE2,6,FALSE))</f>
        <v>3.3794042542063842E-2</v>
      </c>
      <c r="G15" s="12">
        <f t="shared" ref="G15:G24" si="4">(SUMIFS(TARIMSALOG2,KAYNAK,A15,SEBEP,B15,SÜRE,"Uzun",BİLDİRİM,"Bildirimsiz",İL,$B$10)/VLOOKUP($B$10,ABONE2,7,FALSE))</f>
        <v>0.1063690271888269</v>
      </c>
      <c r="H15" s="12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5.6593381708837313E-2</v>
      </c>
      <c r="I15" s="12">
        <f t="shared" ref="I15:I24" si="6">(SUMIFS(TICARETHANEAG2,KAYNAK,A15,SEBEP,B15,SÜRE,"Uzun",BİLDİRİM,"Bildirimsiz",İL,$B$10)/VLOOKUP($B$10,ABONE2,9,FALSE))</f>
        <v>0.11360626760245204</v>
      </c>
      <c r="J15" s="12">
        <f t="shared" ref="J15:J24" si="7">(SUMIFS(TICARETHANEOG2,KAYNAK,A15,SEBEP,B15,SÜRE,"Uzun",BİLDİRİM,"Bildirimsiz",İL,$B$10)/VLOOKUP($B$10,ABONE2,10,FALSE))</f>
        <v>2.0283814878944098</v>
      </c>
      <c r="K15" s="12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0.18945456983863365</v>
      </c>
      <c r="L15" s="12">
        <f t="shared" ref="L15:L24" si="9">(SUMIFS(SANAYIAG2,KAYNAK,A15,SEBEP,B15,SÜRE,"Uzun",BİLDİRİM,"Bildirimsiz",İL,$B$10)/VLOOKUP($B$10,ABONE2,12,FALSE))</f>
        <v>3.2398107671020395</v>
      </c>
      <c r="M15" s="12">
        <f t="shared" ref="M15:M24" si="10">(SUMIFS(SANAYIOG2,KAYNAK,A15,SEBEP,B15,SÜRE,"Uzun",BİLDİRİM,"Bildirimsiz",İL,$B$10)/VLOOKUP($B$10,ABONE2,13,FALSE))</f>
        <v>17.927768283702125</v>
      </c>
      <c r="N15" s="12">
        <f t="shared" ref="N15:N24" si="11">(SUMIFS(SANAYIAG2,KAYNAK,A15,SEBEP,B15,SÜRE,"Uzun",BİLDİRİM,"Bildirimsiz",İL,$B$10)+SUMIFS(SANAYIOG2,KAYNAK,A15,SEBEP,B15,SÜRE,"Uzun",BİLDİRİM,"Bildirimsiz",İL,$B$10))/VLOOKUP($B$10,ABONE2,14,FALSE)</f>
        <v>11.919058390547544</v>
      </c>
      <c r="O15" s="17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7.5726425467764036E-2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0.13696852036616908</v>
      </c>
      <c r="D17" s="12">
        <f t="shared" si="1"/>
        <v>0.45201489295226749</v>
      </c>
      <c r="E17" s="12">
        <f t="shared" si="2"/>
        <v>0.13755288395697615</v>
      </c>
      <c r="F17" s="12">
        <f t="shared" si="3"/>
        <v>0.47958926041129946</v>
      </c>
      <c r="G17" s="12">
        <f t="shared" si="4"/>
        <v>2.1968689409598579</v>
      </c>
      <c r="H17" s="12">
        <f t="shared" si="5"/>
        <v>1.0190704889861271</v>
      </c>
      <c r="I17" s="12">
        <f t="shared" si="6"/>
        <v>0.30154693349168615</v>
      </c>
      <c r="J17" s="12">
        <f t="shared" si="7"/>
        <v>14.123077340740178</v>
      </c>
      <c r="K17" s="12">
        <f t="shared" si="8"/>
        <v>0.84904702884789773</v>
      </c>
      <c r="L17" s="12">
        <f t="shared" si="9"/>
        <v>22.139302295406051</v>
      </c>
      <c r="M17" s="12">
        <f t="shared" si="10"/>
        <v>277.2247748319777</v>
      </c>
      <c r="N17" s="12">
        <f t="shared" si="11"/>
        <v>172.87162697610748</v>
      </c>
      <c r="O17" s="17">
        <f t="shared" si="12"/>
        <v>0.52606301159956581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7.5110377855638795E-3</v>
      </c>
      <c r="D18" s="12">
        <f t="shared" si="1"/>
        <v>3.3289492449721731E-3</v>
      </c>
      <c r="E18" s="12">
        <f t="shared" si="2"/>
        <v>7.5032806409359555E-3</v>
      </c>
      <c r="F18" s="12">
        <f t="shared" si="3"/>
        <v>4.3619220790615037E-3</v>
      </c>
      <c r="G18" s="12">
        <f t="shared" si="4"/>
        <v>3.1357785805297425E-2</v>
      </c>
      <c r="H18" s="12">
        <f t="shared" si="5"/>
        <v>1.2842638350517188E-2</v>
      </c>
      <c r="I18" s="12">
        <f t="shared" si="6"/>
        <v>1.5500920473097471E-2</v>
      </c>
      <c r="J18" s="12">
        <f t="shared" si="7"/>
        <v>1.6575046096269734</v>
      </c>
      <c r="K18" s="12">
        <f t="shared" si="8"/>
        <v>8.0544164592832077E-2</v>
      </c>
      <c r="L18" s="12">
        <f t="shared" si="9"/>
        <v>0.83029621785497087</v>
      </c>
      <c r="M18" s="12">
        <f t="shared" si="10"/>
        <v>1.5812223359941706</v>
      </c>
      <c r="N18" s="12">
        <f t="shared" si="11"/>
        <v>1.274025287664498</v>
      </c>
      <c r="O18" s="17">
        <f t="shared" si="12"/>
        <v>2.0738133693858241E-2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3.0440479432337957E-2</v>
      </c>
      <c r="D21" s="12">
        <f t="shared" si="1"/>
        <v>0</v>
      </c>
      <c r="E21" s="12">
        <f t="shared" si="2"/>
        <v>3.0384016925815657E-2</v>
      </c>
      <c r="F21" s="12">
        <f t="shared" si="3"/>
        <v>2.8629192072905749E-2</v>
      </c>
      <c r="G21" s="12">
        <f t="shared" si="4"/>
        <v>2.7001220249571364E-4</v>
      </c>
      <c r="H21" s="12">
        <f t="shared" si="5"/>
        <v>1.9720191767855718E-2</v>
      </c>
      <c r="I21" s="12">
        <f t="shared" si="6"/>
        <v>5.8344085739123613E-2</v>
      </c>
      <c r="J21" s="12">
        <f t="shared" si="7"/>
        <v>0</v>
      </c>
      <c r="K21" s="12">
        <f t="shared" si="8"/>
        <v>5.6032952922102933E-2</v>
      </c>
      <c r="L21" s="12">
        <f t="shared" si="9"/>
        <v>1.448619598261697</v>
      </c>
      <c r="M21" s="12">
        <f t="shared" si="10"/>
        <v>0</v>
      </c>
      <c r="N21" s="12">
        <f t="shared" si="11"/>
        <v>0.5926171083797851</v>
      </c>
      <c r="O21" s="17">
        <f t="shared" si="12"/>
        <v>3.4504858942807443E-2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1.1296708692042287E-3</v>
      </c>
      <c r="D22" s="12">
        <f t="shared" si="1"/>
        <v>0</v>
      </c>
      <c r="E22" s="12">
        <f t="shared" si="2"/>
        <v>1.1275754998141942E-3</v>
      </c>
      <c r="F22" s="12">
        <f t="shared" si="3"/>
        <v>6.6928170707285543E-4</v>
      </c>
      <c r="G22" s="12">
        <f t="shared" si="4"/>
        <v>0</v>
      </c>
      <c r="H22" s="12">
        <f t="shared" si="5"/>
        <v>4.5902770961160009E-4</v>
      </c>
      <c r="I22" s="12">
        <f t="shared" si="6"/>
        <v>1.8770615070666009E-3</v>
      </c>
      <c r="J22" s="12">
        <f t="shared" si="7"/>
        <v>0</v>
      </c>
      <c r="K22" s="12">
        <f t="shared" si="8"/>
        <v>1.8027071248941694E-3</v>
      </c>
      <c r="L22" s="12">
        <f t="shared" si="9"/>
        <v>4.5558946806942842E-2</v>
      </c>
      <c r="M22" s="12">
        <f t="shared" si="10"/>
        <v>0</v>
      </c>
      <c r="N22" s="12">
        <f t="shared" si="11"/>
        <v>1.8637750966476616E-2</v>
      </c>
      <c r="O22" s="17">
        <f t="shared" si="12"/>
        <v>1.2185190954074681E-3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9.7811253084923802E-5</v>
      </c>
      <c r="D24" s="12">
        <f t="shared" si="1"/>
        <v>0</v>
      </c>
      <c r="E24" s="12">
        <f t="shared" si="2"/>
        <v>9.7629827935969196E-5</v>
      </c>
      <c r="F24" s="12">
        <f t="shared" si="3"/>
        <v>3.0241442683819073E-5</v>
      </c>
      <c r="G24" s="12">
        <f t="shared" si="4"/>
        <v>0</v>
      </c>
      <c r="H24" s="12">
        <f t="shared" si="5"/>
        <v>2.0741131908738761E-5</v>
      </c>
      <c r="I24" s="12">
        <f t="shared" si="6"/>
        <v>1.454175322775112E-5</v>
      </c>
      <c r="J24" s="12">
        <f t="shared" si="7"/>
        <v>0</v>
      </c>
      <c r="K24" s="12">
        <f t="shared" si="8"/>
        <v>1.3965723580942623E-5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8.0419383748456789E-5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0.21096906395684695</v>
      </c>
      <c r="D25" s="12">
        <f t="shared" ref="D25:O25" si="13">SUM(D15:D24)</f>
        <v>0.50101129907016162</v>
      </c>
      <c r="E25" s="12">
        <f t="shared" si="13"/>
        <v>0.21150704863702349</v>
      </c>
      <c r="F25" s="12">
        <f t="shared" si="13"/>
        <v>0.54707394025508715</v>
      </c>
      <c r="G25" s="12">
        <f t="shared" si="13"/>
        <v>2.3348657661564785</v>
      </c>
      <c r="H25" s="12">
        <f t="shared" si="13"/>
        <v>1.1087064696548576</v>
      </c>
      <c r="I25" s="12">
        <f t="shared" si="13"/>
        <v>0.49088981056665371</v>
      </c>
      <c r="J25" s="12">
        <f t="shared" si="13"/>
        <v>17.808963438261561</v>
      </c>
      <c r="K25" s="12">
        <f t="shared" si="13"/>
        <v>1.1768953890499414</v>
      </c>
      <c r="L25" s="12">
        <f t="shared" si="13"/>
        <v>27.703587825431701</v>
      </c>
      <c r="M25" s="12">
        <f t="shared" si="13"/>
        <v>296.733765451674</v>
      </c>
      <c r="N25" s="12">
        <f t="shared" si="13"/>
        <v>186.6759655136658</v>
      </c>
      <c r="O25" s="12">
        <f t="shared" si="13"/>
        <v>0.65833136818315141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(SUMIFS(MESKENAG2,KAYNAK,A28,SEBEP,B28,SÜRE,"Uzun",BİLDİRİM,"Bildirimli",İL,$B$10)/VLOOKUP($B$10,ABONE2,3,FALSE))</f>
        <v>6.5976157334574235E-3</v>
      </c>
      <c r="D28" s="12">
        <f>(SUMIFS(MESKENOG2,KAYNAK,A28,SEBEP,B28,SÜRE,"Uzun",BİLDİRİM,"Bildirimli",İL,$B$10)/VLOOKUP($B$10,ABONE2,4,FALSE))</f>
        <v>6.659980296913468E-3</v>
      </c>
      <c r="E28" s="12">
        <f>(SUMIFS(MESKENAG2,KAYNAK,A28,SEBEP,B28,SÜRE,"Uzun",BİLDİRİM,"Bildirimli",İL,$B$10)+SUMIFS(MESKENOG2,KAYNAK,A28,SEBEP,B28,SÜRE,"Uzun",BİLDİRİM,"Bildirimli",İL,$B$10))/VLOOKUP($B$10,ABONE2,5,FALSE)</f>
        <v>6.5977314103336281E-3</v>
      </c>
      <c r="F28" s="12">
        <f>(SUMIFS(TARIMSALAG2,KAYNAK,A28,SEBEP,B28,SÜRE,"Uzun",BİLDİRİM,"Bildirimli",İL,$B$10)/VLOOKUP($B$10,ABONE2,6,FALSE))</f>
        <v>3.7105993570815378E-2</v>
      </c>
      <c r="G28" s="12">
        <f>(SUMIFS(TARIMSALOG2,KAYNAK,A28,SEBEP,B28,SÜRE,"Uzun",BİLDİRİM,"Bildirimli",İL,$B$10)/VLOOKUP($B$10,ABONE2,7,FALSE))</f>
        <v>4.0788535449245489E-2</v>
      </c>
      <c r="H28" s="12">
        <f>(SUMIFS(TARIMSALAG2,KAYNAK,A28,SEBEP,B28,SÜRE,"Uzun",BİLDİRİM,"Bildirimli",İL,$B$10)+SUMIFS(TARIMSALOG2,KAYNAK,A28,SEBEP,B28,SÜRE,"Uzun",BİLDİRİM,"Bildirimli",İL,$B$10))/VLOOKUP($B$10,ABONE2,8,FALSE)</f>
        <v>3.826285942054064E-2</v>
      </c>
      <c r="I28" s="12">
        <f>(SUMIFS(TICARETHANEAG2,KAYNAK,A28,SEBEP,B28,SÜRE,"Uzun",BİLDİRİM,"Bildirimli",İL,$B$10)/VLOOKUP($B$10,ABONE2,9,FALSE))</f>
        <v>7.9562516716135765E-3</v>
      </c>
      <c r="J28" s="12">
        <f>(SUMIFS(TICARETHANEOG2,KAYNAK,A28,SEBEP,B28,SÜRE,"Uzun",BİLDİRİM,"Bildirimli",İL,$B$10)/VLOOKUP($B$10,ABONE2,10,FALSE))</f>
        <v>9.9450229748077823E-2</v>
      </c>
      <c r="K28" s="12">
        <f>(SUMIFS(TICARETHANEAG2,KAYNAK,A28,SEBEP,B28,SÜRE,"Uzun",BİLDİRİM,"Bildirimli",İL,$B$10)+SUMIFS(TICARETHANEOG2,KAYNAK,A28,SEBEP,B28,SÜRE,"Uzun",BİLDİRİM,"Bildirimli",İL,$B$10))/VLOOKUP($B$10,ABONE2,11,FALSE)</f>
        <v>1.1580521940202128E-2</v>
      </c>
      <c r="L28" s="12">
        <f>(SUMIFS(SANAYIAG2,KAYNAK,A28,SEBEP,B28,SÜRE,"Uzun",BİLDİRİM,"Bildirimli",İL,$B$10)/VLOOKUP($B$10,ABONE2,12,FALSE))</f>
        <v>2.4508805583268109E-2</v>
      </c>
      <c r="M28" s="12">
        <f>(SUMIFS(SANAYIOG2,KAYNAK,A28,SEBEP,B28,SÜRE,"Uzun",BİLDİRİM,"Bildirimli",İL,$B$10)/VLOOKUP($B$10,ABONE2,13,FALSE))</f>
        <v>0.45060873909587051</v>
      </c>
      <c r="N28" s="12">
        <f>(SUMIFS(SANAYIAG2,KAYNAK,A28,SEBEP,B28,SÜRE,"Uzun",BİLDİRİM,"Bildirimli",İL,$B$10)+SUMIFS(SANAYIOG2,KAYNAK,A28,SEBEP,B28,SÜRE,"Uzun",BİLDİRİM,"Bildirimli",İL,$B$10))/VLOOKUP($B$10,ABONE2,14,FALSE)</f>
        <v>0.27629512993162408</v>
      </c>
      <c r="O28" s="17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9.4522970556550831E-3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(SUMIFS(MESKENAG2,KAYNAK,A29,SEBEP,B29,SÜRE,"Uzun",BİLDİRİM,"Bildirimli",İL,$B$10)/VLOOKUP($B$10,ABONE2,3,FALSE))</f>
        <v>0.30776693590479931</v>
      </c>
      <c r="D29" s="12">
        <f>(SUMIFS(MESKENOG2,KAYNAK,A29,SEBEP,B29,SÜRE,"Uzun",BİLDİRİM,"Bildirimli",İL,$B$10)/VLOOKUP($B$10,ABONE2,4,FALSE))</f>
        <v>0.29058098950407918</v>
      </c>
      <c r="E29" s="12">
        <f>(SUMIFS(MESKENAG2,KAYNAK,A29,SEBEP,B29,SÜRE,"Uzun",BİLDİRİM,"Bildirimli",İL,$B$10)+SUMIFS(MESKENOG2,KAYNAK,A29,SEBEP,B29,SÜRE,"Uzun",BİLDİRİM,"Bildirimli",İL,$B$10))/VLOOKUP($B$10,ABONE2,5,FALSE)</f>
        <v>0.30773505856157612</v>
      </c>
      <c r="F29" s="12">
        <f>(SUMIFS(TARIMSALAG2,KAYNAK,A29,SEBEP,B29,SÜRE,"Uzun",BİLDİRİM,"Bildirimli",İL,$B$10)/VLOOKUP($B$10,ABONE2,6,FALSE))</f>
        <v>0.3172745166058652</v>
      </c>
      <c r="G29" s="12">
        <f>(SUMIFS(TARIMSALOG2,KAYNAK,A29,SEBEP,B29,SÜRE,"Uzun",BİLDİRİM,"Bildirimli",İL,$B$10)/VLOOKUP($B$10,ABONE2,7,FALSE))</f>
        <v>1.0485729156237171</v>
      </c>
      <c r="H29" s="12">
        <f>(SUMIFS(TARIMSALAG2,KAYNAK,A29,SEBEP,B29,SÜRE,"Uzun",BİLDİRİM,"Bildirimli",İL,$B$10)+SUMIFS(TARIMSALOG2,KAYNAK,A29,SEBEP,B29,SÜRE,"Uzun",BİLDİRİM,"Bildirimli",İL,$B$10))/VLOOKUP($B$10,ABONE2,8,FALSE)</f>
        <v>0.54701097900372664</v>
      </c>
      <c r="I29" s="12">
        <f>(SUMIFS(TICARETHANEAG2,KAYNAK,A29,SEBEP,B29,SÜRE,"Uzun",BİLDİRİM,"Bildirimli",İL,$B$10)/VLOOKUP($B$10,ABONE2,9,FALSE))</f>
        <v>0.70502758004495303</v>
      </c>
      <c r="J29" s="12">
        <f>(SUMIFS(TICARETHANEOG2,KAYNAK,A29,SEBEP,B29,SÜRE,"Uzun",BİLDİRİM,"Bildirimli",İL,$B$10)/VLOOKUP($B$10,ABONE2,10,FALSE))</f>
        <v>14.812132731311049</v>
      </c>
      <c r="K29" s="12">
        <f>(SUMIFS(TICARETHANEAG2,KAYNAK,A29,SEBEP,B29,SÜRE,"Uzun",BİLDİRİM,"Bildirimli",İL,$B$10)+SUMIFS(TICARETHANEOG2,KAYNAK,A29,SEBEP,B29,SÜRE,"Uzun",BİLDİRİM,"Bildirimli",İL,$B$10))/VLOOKUP($B$10,ABONE2,11,FALSE)</f>
        <v>1.2638398958987567</v>
      </c>
      <c r="L29" s="12">
        <f>(SUMIFS(SANAYIAG2,KAYNAK,A29,SEBEP,B29,SÜRE,"Uzun",BİLDİRİM,"Bildirimli",İL,$B$10)/VLOOKUP($B$10,ABONE2,12,FALSE))</f>
        <v>15.257955875183015</v>
      </c>
      <c r="M29" s="12">
        <f>(SUMIFS(SANAYIOG2,KAYNAK,A29,SEBEP,B29,SÜRE,"Uzun",BİLDİRİM,"Bildirimli",İL,$B$10)/VLOOKUP($B$10,ABONE2,13,FALSE))</f>
        <v>133.1336490217661</v>
      </c>
      <c r="N29" s="12">
        <f>(SUMIFS(SANAYIAG2,KAYNAK,A29,SEBEP,B29,SÜRE,"Uzun",BİLDİRİM,"Bildirimli",İL,$B$10)+SUMIFS(SANAYIOG2,KAYNAK,A29,SEBEP,B29,SÜRE,"Uzun",BİLDİRİM,"Bildirimli",İL,$B$10))/VLOOKUP($B$10,ABONE2,14,FALSE)</f>
        <v>84.911774552709375</v>
      </c>
      <c r="O29" s="17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0.58112597019064982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(SUMIFS(MESKENAG2,KAYNAK,A30,SEBEP,B30,SÜRE,"Uzun",BİLDİRİM,"Bildirimli",İL,$B$10)/VLOOKUP($B$10,ABONE2,3,FALSE))</f>
        <v>0</v>
      </c>
      <c r="D30" s="12">
        <f>(SUMIFS(MESKENOG2,KAYNAK,A30,SEBEP,B30,SÜRE,"Uzun",BİLDİRİM,"Bildirimli",İL,$B$10)/VLOOKUP($B$10,ABONE2,4,FALSE))</f>
        <v>0</v>
      </c>
      <c r="E30" s="12">
        <f>(SUMIFS(MESKENAG2,KAYNAK,A30,SEBEP,B30,SÜRE,"Uzun",BİLDİRİM,"Bildirimli",İL,$B$10)+SUMIFS(MESKENOG2,KAYNAK,A30,SEBEP,B30,SÜRE,"Uzun",BİLDİRİM,"Bildirimli",İL,$B$10))/VLOOKUP($B$10,ABONE2,5,FALSE)</f>
        <v>0</v>
      </c>
      <c r="F30" s="12">
        <f>(SUMIFS(TARIMSALAG2,KAYNAK,A30,SEBEP,B30,SÜRE,"Uzun",BİLDİRİM,"Bildirimli",İL,$B$10)/VLOOKUP($B$10,ABONE2,6,FALSE))</f>
        <v>0</v>
      </c>
      <c r="G30" s="12">
        <f>(SUMIFS(TARIMSALOG2,KAYNAK,A30,SEBEP,B30,SÜRE,"Uzun",BİLDİRİM,"Bildirimli",İL,$B$10)/VLOOKUP($B$10,ABONE2,7,FALSE))</f>
        <v>0</v>
      </c>
      <c r="H30" s="12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2">
        <f>(SUMIFS(TICARETHANEAG2,KAYNAK,A30,SEBEP,B30,SÜRE,"Uzun",BİLDİRİM,"Bildirimli",İL,$B$10)/VLOOKUP($B$10,ABONE2,9,FALSE))</f>
        <v>0</v>
      </c>
      <c r="J30" s="12">
        <f>(SUMIFS(TICARETHANEOG2,KAYNAK,A30,SEBEP,B30,SÜRE,"Uzun",BİLDİRİM,"Bildirimli",İL,$B$10)/VLOOKUP($B$10,ABONE2,10,FALSE))</f>
        <v>0</v>
      </c>
      <c r="K30" s="12">
        <f>(SUMIFS(TICARETHANEAG2,KAYNAK,A30,SEBEP,B30,SÜRE,"Uzun",BİLDİRİM,"Bildirimli",İL,$B$10)+SUMIFS(TICARETHANEOG2,KAYNAK,A30,SEBEP,B30,SÜRE,"Uzun",BİLDİRİM,"Bildirimli",İL,$B$10))/VLOOKUP($B$10,ABONE2,11,FALSE)</f>
        <v>0</v>
      </c>
      <c r="L30" s="12">
        <f>(SUMIFS(SANAYIAG2,KAYNAK,A30,SEBEP,B30,SÜRE,"Uzun",BİLDİRİM,"Bildirimli",İL,$B$10)/VLOOKUP($B$10,ABONE2,12,FALSE))</f>
        <v>0</v>
      </c>
      <c r="M30" s="12">
        <f>(SUMIFS(SANAYIOG2,KAYNAK,A30,SEBEP,B30,SÜRE,"Uzun",BİLDİRİM,"Bildirimli",İL,$B$10)/VLOOKUP($B$10,ABONE2,13,FALSE))</f>
        <v>0</v>
      </c>
      <c r="N30" s="12">
        <f>(SUMIFS(SANAYIAG2,KAYNAK,A30,SEBEP,B30,SÜRE,"Uzun",BİLDİRİM,"Bildirimli",İL,$B$10)+SUMIFS(SANAYIOG2,KAYNAK,A30,SEBEP,B30,SÜRE,"Uzun",BİLDİRİM,"Bildirimli",İL,$B$10))/VLOOKUP($B$10,ABONE2,14,FALSE)</f>
        <v>0</v>
      </c>
      <c r="O30" s="17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(SUMIFS(MESKENAG2,KAYNAK,A31,SEBEP,B31,SÜRE,"Uzun",BİLDİRİM,"Bildirimli",İL,$B$10)/VLOOKUP($B$10,ABONE2,3,FALSE))</f>
        <v>1.0220628774360968E-2</v>
      </c>
      <c r="D31" s="12">
        <f>(SUMIFS(MESKENOG2,KAYNAK,A31,SEBEP,B31,SÜRE,"Uzun",BİLDİRİM,"Bildirimli",İL,$B$10)/VLOOKUP($B$10,ABONE2,4,FALSE))</f>
        <v>0</v>
      </c>
      <c r="E31" s="12">
        <f>(SUMIFS(MESKENAG2,KAYNAK,A31,SEBEP,B31,SÜRE,"Uzun",BİLDİRİM,"Bildirimli",İL,$B$10)+SUMIFS(MESKENOG2,KAYNAK,A31,SEBEP,B31,SÜRE,"Uzun",BİLDİRİM,"Bildirimli",İL,$B$10))/VLOOKUP($B$10,ABONE2,5,FALSE)</f>
        <v>1.0201671046703718E-2</v>
      </c>
      <c r="F31" s="12">
        <f>(SUMIFS(TARIMSALAG2,KAYNAK,A31,SEBEP,B31,SÜRE,"Uzun",BİLDİRİM,"Bildirimli",İL,$B$10)/VLOOKUP($B$10,ABONE2,6,FALSE))</f>
        <v>4.5308099949595551E-3</v>
      </c>
      <c r="G31" s="12">
        <f>(SUMIFS(TARIMSALOG2,KAYNAK,A31,SEBEP,B31,SÜRE,"Uzun",BİLDİRİM,"Bildirimli",İL,$B$10)/VLOOKUP($B$10,ABONE2,7,FALSE))</f>
        <v>0</v>
      </c>
      <c r="H31" s="12">
        <f>(SUMIFS(TARIMSALAG2,KAYNAK,A31,SEBEP,B31,SÜRE,"Uzun",BİLDİRİM,"Bildirimli",İL,$B$10)+SUMIFS(TARIMSALOG2,KAYNAK,A31,SEBEP,B31,SÜRE,"Uzun",BİLDİRİM,"Bildirimli",İL,$B$10))/VLOOKUP($B$10,ABONE2,8,FALSE)</f>
        <v>3.1074617947764024E-3</v>
      </c>
      <c r="I31" s="12">
        <f>(SUMIFS(TICARETHANEAG2,KAYNAK,A31,SEBEP,B31,SÜRE,"Uzun",BİLDİRİM,"Bildirimli",İL,$B$10)/VLOOKUP($B$10,ABONE2,9,FALSE))</f>
        <v>3.7709866750926413E-2</v>
      </c>
      <c r="J31" s="12">
        <f>(SUMIFS(TICARETHANEOG2,KAYNAK,A31,SEBEP,B31,SÜRE,"Uzun",BİLDİRİM,"Bildirimli",İL,$B$10)/VLOOKUP($B$10,ABONE2,10,FALSE))</f>
        <v>0</v>
      </c>
      <c r="K31" s="12">
        <f>(SUMIFS(TICARETHANEAG2,KAYNAK,A31,SEBEP,B31,SÜRE,"Uzun",BİLDİRİM,"Bildirimli",İL,$B$10)+SUMIFS(TICARETHANEOG2,KAYNAK,A31,SEBEP,B31,SÜRE,"Uzun",BİLDİRİM,"Bildirimli",İL,$B$10))/VLOOKUP($B$10,ABONE2,11,FALSE)</f>
        <v>3.6216099054175943E-2</v>
      </c>
      <c r="L31" s="12">
        <f>(SUMIFS(SANAYIAG2,KAYNAK,A31,SEBEP,B31,SÜRE,"Uzun",BİLDİRİM,"Bildirimli",İL,$B$10)/VLOOKUP($B$10,ABONE2,12,FALSE))</f>
        <v>0.80875937992789448</v>
      </c>
      <c r="M31" s="12">
        <f>(SUMIFS(SANAYIOG2,KAYNAK,A31,SEBEP,B31,SÜRE,"Uzun",BİLDİRİM,"Bildirimli",İL,$B$10)/VLOOKUP($B$10,ABONE2,13,FALSE))</f>
        <v>0</v>
      </c>
      <c r="N31" s="12">
        <f>(SUMIFS(SANAYIAG2,KAYNAK,A31,SEBEP,B31,SÜRE,"Uzun",BİLDİRİM,"Bildirimli",İL,$B$10)+SUMIFS(SANAYIOG2,KAYNAK,A31,SEBEP,B31,SÜRE,"Uzun",BİLDİRİM,"Bildirimli",İL,$B$10))/VLOOKUP($B$10,ABONE2,14,FALSE)</f>
        <v>0.3308561099705023</v>
      </c>
      <c r="O31" s="17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1.4250599846613695E-2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(SUMIFS(MESKENAG2,KAYNAK,A32,SEBEP,B32,SÜRE,"Uzun",BİLDİRİM,"Bildirimli",İL,$B$10)/VLOOKUP($B$10,ABONE2,3,FALSE))</f>
        <v>0</v>
      </c>
      <c r="D32" s="12">
        <f>(SUMIFS(MESKENOG2,KAYNAK,A32,SEBEP,B32,SÜRE,"Uzun",BİLDİRİM,"Bildirimli",İL,$B$10)/VLOOKUP($B$10,ABONE2,4,FALSE))</f>
        <v>0</v>
      </c>
      <c r="E32" s="12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2">
        <f>(SUMIFS(TARIMSALAG2,KAYNAK,A32,SEBEP,B32,SÜRE,"Uzun",BİLDİRİM,"Bildirimli",İL,$B$10)/VLOOKUP($B$10,ABONE2,6,FALSE))</f>
        <v>0</v>
      </c>
      <c r="G32" s="12">
        <f>(SUMIFS(TARIMSALOG2,KAYNAK,A32,SEBEP,B32,SÜRE,"Uzun",BİLDİRİM,"Bildirimli",İL,$B$10)/VLOOKUP($B$10,ABONE2,7,FALSE))</f>
        <v>0</v>
      </c>
      <c r="H32" s="12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2">
        <f>(SUMIFS(TICARETHANEAG2,KAYNAK,A32,SEBEP,B32,SÜRE,"Uzun",BİLDİRİM,"Bildirimli",İL,$B$10)/VLOOKUP($B$10,ABONE2,9,FALSE))</f>
        <v>0</v>
      </c>
      <c r="J32" s="12">
        <f>(SUMIFS(TICARETHANEOG2,KAYNAK,A32,SEBEP,B32,SÜRE,"Uzun",BİLDİRİM,"Bildirimli",İL,$B$10)/VLOOKUP($B$10,ABONE2,10,FALSE))</f>
        <v>0</v>
      </c>
      <c r="K32" s="12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2">
        <f>(SUMIFS(SANAYIAG2,KAYNAK,A32,SEBEP,B32,SÜRE,"Uzun",BİLDİRİM,"Bildirimli",İL,$B$10)/VLOOKUP($B$10,ABONE2,12,FALSE))</f>
        <v>0</v>
      </c>
      <c r="M32" s="12">
        <f>(SUMIFS(SANAYIOG2,KAYNAK,A32,SEBEP,B32,SÜRE,"Uzun",BİLDİRİM,"Bildirimli",İL,$B$10)/VLOOKUP($B$10,ABONE2,13,FALSE))</f>
        <v>0</v>
      </c>
      <c r="N32" s="12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17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0.32458518041261769</v>
      </c>
      <c r="D33" s="12">
        <f t="shared" ref="D33:O33" si="14">SUM(D28:D32)</f>
        <v>0.29724096980099263</v>
      </c>
      <c r="E33" s="12">
        <f t="shared" si="14"/>
        <v>0.3245344610186135</v>
      </c>
      <c r="F33" s="12">
        <f t="shared" si="14"/>
        <v>0.35891132017164012</v>
      </c>
      <c r="G33" s="12">
        <f t="shared" si="14"/>
        <v>1.0893614510729626</v>
      </c>
      <c r="H33" s="12">
        <f t="shared" si="14"/>
        <v>0.58838130021904367</v>
      </c>
      <c r="I33" s="12">
        <f t="shared" si="14"/>
        <v>0.75069369846749301</v>
      </c>
      <c r="J33" s="12">
        <f t="shared" si="14"/>
        <v>14.911582961059127</v>
      </c>
      <c r="K33" s="12">
        <f t="shared" si="14"/>
        <v>1.3116365168931348</v>
      </c>
      <c r="L33" s="12">
        <f t="shared" si="14"/>
        <v>16.091224060694177</v>
      </c>
      <c r="M33" s="12">
        <f t="shared" si="14"/>
        <v>133.58425776086199</v>
      </c>
      <c r="N33" s="12">
        <f t="shared" si="14"/>
        <v>85.518925792611498</v>
      </c>
      <c r="O33" s="12">
        <f t="shared" si="14"/>
        <v>0.60482886709291861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VLOOKUP($B$10,ABONE2,3,FALSE)</f>
        <v>727010</v>
      </c>
      <c r="D37" s="16">
        <f>VLOOKUP($B$10,ABONE2,4,FALSE)</f>
        <v>1351</v>
      </c>
      <c r="E37" s="16">
        <f>VLOOKUP($B$10,ABONE2,5,FALSE)</f>
        <v>728361</v>
      </c>
      <c r="F37" s="16">
        <f>VLOOKUP($B$10,ABONE2,6,FALSE)</f>
        <v>34475</v>
      </c>
      <c r="G37" s="16">
        <f>VLOOKUP($B$10,ABONE2,7,FALSE)</f>
        <v>15791</v>
      </c>
      <c r="H37" s="16">
        <f>VLOOKUP($B$10,ABONE2,8,FALSE)</f>
        <v>50266</v>
      </c>
      <c r="I37" s="16">
        <f>VLOOKUP($B$10,ABONE2,9,FALSE)</f>
        <v>136377</v>
      </c>
      <c r="J37" s="16">
        <f>VLOOKUP($B$10,ABONE2,10,FALSE)</f>
        <v>5625</v>
      </c>
      <c r="K37" s="16">
        <f>VLOOKUP($B$10,ABONE2,11,FALSE)</f>
        <v>142002</v>
      </c>
      <c r="L37" s="21">
        <f>VLOOKUP($B$10,ABONE2,12,FALSE)</f>
        <v>504</v>
      </c>
      <c r="M37" s="21">
        <f>VLOOKUP($B$10,ABONE2,13,FALSE)</f>
        <v>728</v>
      </c>
      <c r="N37" s="21">
        <f>VLOOKUP($B$10,ABONE2,14,FALSE)</f>
        <v>1232</v>
      </c>
      <c r="O37" s="21">
        <f>VLOOKUP($B$10,ABONE2,15,FALSE)</f>
        <v>921861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VLOOKUP($B$10,TUKETIM,3,FALSE)</f>
        <v>122127.9640230377</v>
      </c>
      <c r="D38" s="16">
        <f>VLOOKUP($B$10,TUKETIM,4,FALSE)</f>
        <v>9823.9141875793357</v>
      </c>
      <c r="E38" s="16">
        <f>VLOOKUP($B$10,TUKETIM,5,FALSE)</f>
        <v>131951.87821061703</v>
      </c>
      <c r="F38" s="16">
        <f>VLOOKUP($B$10,TUKETIM,6,FALSE)</f>
        <v>21840.03782657428</v>
      </c>
      <c r="G38" s="16">
        <f>VLOOKUP($B$10,TUKETIM,7,FALSE)</f>
        <v>31891.36826748971</v>
      </c>
      <c r="H38" s="16">
        <f>VLOOKUP($B$10,TUKETIM,8,FALSE)</f>
        <v>53731.40609406399</v>
      </c>
      <c r="I38" s="16">
        <f>VLOOKUP($B$10,TUKETIM,9,FALSE)</f>
        <v>58994.049658209784</v>
      </c>
      <c r="J38" s="16">
        <f>VLOOKUP($B$10,TUKETIM,10,FALSE)</f>
        <v>60413.194232878086</v>
      </c>
      <c r="K38" s="16">
        <f>VLOOKUP($B$10,TUKETIM,11,FALSE)</f>
        <v>119407.24389108787</v>
      </c>
      <c r="L38" s="21">
        <f>VLOOKUP($B$10,TUKETIM,12,FALSE)</f>
        <v>5145.4679504828864</v>
      </c>
      <c r="M38" s="21">
        <f>VLOOKUP($B$10,TUKETIM,13,FALSE)</f>
        <v>114281.10739398649</v>
      </c>
      <c r="N38" s="21">
        <f>VLOOKUP($B$10,TUKETIM,14,FALSE)</f>
        <v>119426.57534446937</v>
      </c>
      <c r="O38" s="21">
        <f>VLOOKUP($B$10,TUKETIM,15,FALSE)</f>
        <v>424517.10354023823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VLOOKUP($B$10,ANLASMA,3,FALSE)</f>
        <v>3602882.4260001415</v>
      </c>
      <c r="D39" s="16">
        <f>VLOOKUP($B$10,ANLASMA,4,FALSE)</f>
        <v>27333.851999999999</v>
      </c>
      <c r="E39" s="16">
        <f>VLOOKUP($B$10,ANLASMA,5,FALSE)</f>
        <v>3630216.2780001415</v>
      </c>
      <c r="F39" s="16">
        <f>VLOOKUP($B$10,ANLASMA,6,FALSE)</f>
        <v>235773.09699999916</v>
      </c>
      <c r="G39" s="16">
        <f>VLOOKUP($B$10,ANLASMA,7,FALSE)</f>
        <v>388924.19899999979</v>
      </c>
      <c r="H39" s="16">
        <f>VLOOKUP($B$10,ANLASMA,8,FALSE)</f>
        <v>624697.29599999893</v>
      </c>
      <c r="I39" s="16">
        <f>VLOOKUP($B$10,ANLASMA,9,FALSE)</f>
        <v>774601.25600000122</v>
      </c>
      <c r="J39" s="16">
        <f>VLOOKUP($B$10,ANLASMA,10,FALSE)</f>
        <v>992695.35900000005</v>
      </c>
      <c r="K39" s="16">
        <f>VLOOKUP($B$10,ANLASMA,11,FALSE)</f>
        <v>1767296.6150000012</v>
      </c>
      <c r="L39" s="21">
        <f>VLOOKUP($B$10,ANLASMA,12,FALSE)</f>
        <v>18555.72</v>
      </c>
      <c r="M39" s="21">
        <f>VLOOKUP($B$10,ANLASMA,13,FALSE)</f>
        <v>620777.26800000004</v>
      </c>
      <c r="N39" s="21">
        <f>VLOOKUP($B$10,ANLASMA,14,FALSE)</f>
        <v>639332.98800000001</v>
      </c>
      <c r="O39" s="21">
        <f>VLOOKUP($B$10,ANLASMA,15,FALSE)</f>
        <v>6661543.1770001417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F13:H13"/>
    <mergeCell ref="I13:K13"/>
    <mergeCell ref="L13:N13"/>
    <mergeCell ref="O13:O14"/>
    <mergeCell ref="A25:B25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21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117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2.2257893523688625E-2</v>
      </c>
      <c r="D17" s="12">
        <f t="shared" si="1"/>
        <v>1.9397424907356943E-2</v>
      </c>
      <c r="E17" s="12">
        <f t="shared" si="2"/>
        <v>2.2244205268390525E-2</v>
      </c>
      <c r="F17" s="12">
        <f t="shared" si="3"/>
        <v>2.7284335914811685E-2</v>
      </c>
      <c r="G17" s="12">
        <f t="shared" si="4"/>
        <v>0.11606277543072853</v>
      </c>
      <c r="H17" s="12">
        <f t="shared" si="5"/>
        <v>5.2884970864440807E-2</v>
      </c>
      <c r="I17" s="12">
        <f t="shared" si="6"/>
        <v>3.8049655994757126E-2</v>
      </c>
      <c r="J17" s="12">
        <f t="shared" si="7"/>
        <v>0.4775840483459764</v>
      </c>
      <c r="K17" s="12">
        <f t="shared" si="8"/>
        <v>5.3609108988848339E-2</v>
      </c>
      <c r="L17" s="12">
        <f t="shared" si="9"/>
        <v>0.60789820264871242</v>
      </c>
      <c r="M17" s="12">
        <f t="shared" si="10"/>
        <v>3.2049961794646453</v>
      </c>
      <c r="N17" s="12">
        <f t="shared" si="11"/>
        <v>1.6745634431266849</v>
      </c>
      <c r="O17" s="17">
        <f t="shared" si="12"/>
        <v>3.2567210119135527E-2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1.509991860766443E-2</v>
      </c>
      <c r="D18" s="12">
        <f t="shared" si="1"/>
        <v>0</v>
      </c>
      <c r="E18" s="12">
        <f t="shared" si="2"/>
        <v>1.5027660677721703E-2</v>
      </c>
      <c r="F18" s="12">
        <f t="shared" si="3"/>
        <v>1.9345301451689792E-4</v>
      </c>
      <c r="G18" s="12">
        <f t="shared" si="4"/>
        <v>3.6990154986668865E-4</v>
      </c>
      <c r="H18" s="12">
        <f t="shared" si="5"/>
        <v>2.4433467638792968E-4</v>
      </c>
      <c r="I18" s="12">
        <f t="shared" si="6"/>
        <v>1.5354740075117453E-2</v>
      </c>
      <c r="J18" s="12">
        <f t="shared" si="7"/>
        <v>0.11630342103340753</v>
      </c>
      <c r="K18" s="12">
        <f t="shared" si="8"/>
        <v>1.8928308568321776E-2</v>
      </c>
      <c r="L18" s="12">
        <f t="shared" si="9"/>
        <v>0.83957689451121909</v>
      </c>
      <c r="M18" s="12">
        <f t="shared" si="10"/>
        <v>0.88507629812953481</v>
      </c>
      <c r="N18" s="12">
        <f t="shared" si="11"/>
        <v>0.85826414956874153</v>
      </c>
      <c r="O18" s="17">
        <f t="shared" si="12"/>
        <v>1.6636989203661683E-2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1.0633859667580629E-2</v>
      </c>
      <c r="D21" s="12">
        <f t="shared" si="1"/>
        <v>0</v>
      </c>
      <c r="E21" s="12">
        <f t="shared" si="2"/>
        <v>1.0582973255087596E-2</v>
      </c>
      <c r="F21" s="12">
        <f t="shared" si="3"/>
        <v>7.0735828588084056E-3</v>
      </c>
      <c r="G21" s="12">
        <f t="shared" si="4"/>
        <v>0</v>
      </c>
      <c r="H21" s="12">
        <f t="shared" si="5"/>
        <v>5.0338059316430983E-3</v>
      </c>
      <c r="I21" s="12">
        <f t="shared" si="6"/>
        <v>2.0540939309479683E-2</v>
      </c>
      <c r="J21" s="12">
        <f t="shared" si="7"/>
        <v>0</v>
      </c>
      <c r="K21" s="12">
        <f t="shared" si="8"/>
        <v>1.9813793072001772E-2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1.1996366313307874E-2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1.3930321653271404E-3</v>
      </c>
      <c r="D22" s="12">
        <f t="shared" si="1"/>
        <v>0</v>
      </c>
      <c r="E22" s="12">
        <f t="shared" si="2"/>
        <v>1.3863660618052922E-3</v>
      </c>
      <c r="F22" s="12">
        <f t="shared" si="3"/>
        <v>1.4886213581281798E-3</v>
      </c>
      <c r="G22" s="12">
        <f t="shared" si="4"/>
        <v>0</v>
      </c>
      <c r="H22" s="12">
        <f t="shared" si="5"/>
        <v>1.0593543854773701E-3</v>
      </c>
      <c r="I22" s="12">
        <f t="shared" si="6"/>
        <v>3.8037672645249774E-3</v>
      </c>
      <c r="J22" s="12">
        <f t="shared" si="7"/>
        <v>0</v>
      </c>
      <c r="K22" s="12">
        <f t="shared" si="8"/>
        <v>3.669114461507127E-3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1.7875438304305452E-3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4.9384703964260826E-2</v>
      </c>
      <c r="D25" s="12">
        <f t="shared" ref="D25:O25" si="13">SUM(D15:D24)</f>
        <v>1.9397424907356943E-2</v>
      </c>
      <c r="E25" s="12">
        <f t="shared" si="13"/>
        <v>4.9241205263005121E-2</v>
      </c>
      <c r="F25" s="12">
        <f t="shared" si="13"/>
        <v>3.6039993146265173E-2</v>
      </c>
      <c r="G25" s="12">
        <f t="shared" si="13"/>
        <v>0.11643267698059521</v>
      </c>
      <c r="H25" s="12">
        <f t="shared" si="13"/>
        <v>5.9222465857949207E-2</v>
      </c>
      <c r="I25" s="12">
        <f t="shared" si="13"/>
        <v>7.7749102643879228E-2</v>
      </c>
      <c r="J25" s="12">
        <f t="shared" si="13"/>
        <v>0.59388746937938397</v>
      </c>
      <c r="K25" s="12">
        <f t="shared" si="13"/>
        <v>9.602032509067901E-2</v>
      </c>
      <c r="L25" s="12">
        <f t="shared" si="13"/>
        <v>1.4474750971599315</v>
      </c>
      <c r="M25" s="12">
        <f t="shared" si="13"/>
        <v>4.0900724775941804</v>
      </c>
      <c r="N25" s="12">
        <f t="shared" si="13"/>
        <v>2.5328275926954262</v>
      </c>
      <c r="O25" s="12">
        <f t="shared" si="13"/>
        <v>6.298810946653563E-2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1.7835790158910333E-2</v>
      </c>
      <c r="D29" s="12">
        <f>(SUMIFS(MESKENOG2,KAYNAK,A29,SEBEP,B29,SÜRE,"Uzun",BİLDİRİM,"Bildirimli",İL,$B$10,İLÇE,$B$11)/VLOOKUP($B$11,ABONE2,4,FALSE))</f>
        <v>4.4984583483739116E-3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1.7771966769352495E-2</v>
      </c>
      <c r="F29" s="12">
        <f>(SUMIFS(TARIMSALAG2,KAYNAK,A29,SEBEP,B29,SÜRE,"Uzun",BİLDİRİM,"Bildirimli",İL,$B$10,İLÇE,$B$11)/VLOOKUP($B$11,ABONE2,6,FALSE))</f>
        <v>6.2838308595729003E-2</v>
      </c>
      <c r="G29" s="12">
        <f>(SUMIFS(TARIMSALOG2,KAYNAK,A29,SEBEP,B29,SÜRE,"Uzun",BİLDİRİM,"Bildirimli",İL,$B$10,İLÇE,$B$11)/VLOOKUP($B$11,ABONE2,7,FALSE))</f>
        <v>7.7793891703154178E-2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6.7150982097085019E-2</v>
      </c>
      <c r="I29" s="12">
        <f>(SUMIFS(TICARETHANEAG2,KAYNAK,A29,SEBEP,B29,SÜRE,"Uzun",BİLDİRİM,"Bildirimli",İL,$B$10,İLÇE,$B$11)/VLOOKUP($B$11,ABONE2,9,FALSE))</f>
        <v>5.0897025296382944E-2</v>
      </c>
      <c r="J29" s="12">
        <f>(SUMIFS(TICARETHANEOG2,KAYNAK,A29,SEBEP,B29,SÜRE,"Uzun",BİLDİRİM,"Bildirimli",İL,$B$10,İLÇE,$B$11)/VLOOKUP($B$11,ABONE2,10,FALSE))</f>
        <v>0.94763322718450305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8.2641355260507532E-2</v>
      </c>
      <c r="L29" s="12">
        <f>(SUMIFS(SANAYIAG2,KAYNAK,A29,SEBEP,B29,SÜRE,"Uzun",BİLDİRİM,"Bildirimli",İL,$B$10,İLÇE,$B$11)/VLOOKUP($B$11,ABONE2,12,FALSE))</f>
        <v>3.1925061275180009</v>
      </c>
      <c r="M29" s="12">
        <f>(SUMIFS(SANAYIOG2,KAYNAK,A29,SEBEP,B29,SÜRE,"Uzun",BİLDİRİM,"Bildirimli",İL,$B$10,İLÇE,$B$11)/VLOOKUP($B$11,ABONE2,13,FALSE))</f>
        <v>1.3770776463866168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2.4468837156247538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3.6597653583912163E-2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1.7835790158910333E-2</v>
      </c>
      <c r="D33" s="12">
        <f t="shared" ref="D33:O33" si="14">SUM(D28:D32)</f>
        <v>4.4984583483739116E-3</v>
      </c>
      <c r="E33" s="12">
        <f t="shared" si="14"/>
        <v>1.7771966769352495E-2</v>
      </c>
      <c r="F33" s="12">
        <f t="shared" si="14"/>
        <v>6.2838308595729003E-2</v>
      </c>
      <c r="G33" s="12">
        <f t="shared" si="14"/>
        <v>7.7793891703154178E-2</v>
      </c>
      <c r="H33" s="12">
        <f t="shared" si="14"/>
        <v>6.7150982097085019E-2</v>
      </c>
      <c r="I33" s="12">
        <f t="shared" si="14"/>
        <v>5.0897025296382944E-2</v>
      </c>
      <c r="J33" s="12">
        <f t="shared" si="14"/>
        <v>0.94763322718450305</v>
      </c>
      <c r="K33" s="12">
        <f t="shared" si="14"/>
        <v>8.2641355260507532E-2</v>
      </c>
      <c r="L33" s="12">
        <f t="shared" si="14"/>
        <v>3.1925061275180009</v>
      </c>
      <c r="M33" s="12">
        <f t="shared" si="14"/>
        <v>1.3770776463866168</v>
      </c>
      <c r="N33" s="12">
        <f t="shared" si="14"/>
        <v>2.4468837156247538</v>
      </c>
      <c r="O33" s="12">
        <f t="shared" si="14"/>
        <v>3.6597653583912163E-2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22669</v>
      </c>
      <c r="D37" s="16">
        <f>VLOOKUP($B$11,ABONE2,4,FALSE)</f>
        <v>109</v>
      </c>
      <c r="E37" s="16">
        <f>VLOOKUP($B$11,ABONE2,5,FALSE)</f>
        <v>22778</v>
      </c>
      <c r="F37" s="16">
        <f>VLOOKUP($B$11,ABONE2,6,FALSE)</f>
        <v>997</v>
      </c>
      <c r="G37" s="16">
        <f>VLOOKUP($B$11,ABONE2,7,FALSE)</f>
        <v>404</v>
      </c>
      <c r="H37" s="16">
        <f>VLOOKUP($B$11,ABONE2,8,FALSE)</f>
        <v>1401</v>
      </c>
      <c r="I37" s="16">
        <f>VLOOKUP($B$11,ABONE2,9,FALSE)</f>
        <v>5259</v>
      </c>
      <c r="J37" s="16">
        <f>VLOOKUP($B$11,ABONE2,10,FALSE)</f>
        <v>193</v>
      </c>
      <c r="K37" s="16">
        <f>VLOOKUP($B$11,ABONE2,11,FALSE)</f>
        <v>5452</v>
      </c>
      <c r="L37" s="21">
        <f>VLOOKUP($B$11,ABONE2,12,FALSE)</f>
        <v>33</v>
      </c>
      <c r="M37" s="21">
        <f>VLOOKUP($B$11,ABONE2,13,FALSE)</f>
        <v>23</v>
      </c>
      <c r="N37" s="21">
        <f>VLOOKUP($B$11,ABONE2,14,FALSE)</f>
        <v>56</v>
      </c>
      <c r="O37" s="21">
        <f>VLOOKUP($B$11,ABONE2,15,FALSE)</f>
        <v>29687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3101.8937622043054</v>
      </c>
      <c r="D38" s="16">
        <f>VLOOKUP($B$11,TUKETIM,4,FALSE)</f>
        <v>494.49245753424657</v>
      </c>
      <c r="E38" s="16">
        <f>VLOOKUP($B$11,TUKETIM,5,FALSE)</f>
        <v>3596.386219738552</v>
      </c>
      <c r="F38" s="16">
        <f>VLOOKUP($B$11,TUKETIM,6,FALSE)</f>
        <v>390.98104465753426</v>
      </c>
      <c r="G38" s="16">
        <f>VLOOKUP($B$11,TUKETIM,7,FALSE)</f>
        <v>892.97694275811875</v>
      </c>
      <c r="H38" s="16">
        <f>VLOOKUP($B$11,TUKETIM,8,FALSE)</f>
        <v>1283.957987415653</v>
      </c>
      <c r="I38" s="16">
        <f>VLOOKUP($B$11,TUKETIM,9,FALSE)</f>
        <v>2079.5436113101177</v>
      </c>
      <c r="J38" s="16">
        <f>VLOOKUP($B$11,TUKETIM,10,FALSE)</f>
        <v>1512.0161134683422</v>
      </c>
      <c r="K38" s="16">
        <f>VLOOKUP($B$11,TUKETIM,11,FALSE)</f>
        <v>3591.5597247784599</v>
      </c>
      <c r="L38" s="21">
        <f>VLOOKUP($B$11,TUKETIM,12,FALSE)</f>
        <v>342.10826336996337</v>
      </c>
      <c r="M38" s="21">
        <f>VLOOKUP($B$11,TUKETIM,13,FALSE)</f>
        <v>2151.745782496118</v>
      </c>
      <c r="N38" s="21">
        <f>VLOOKUP($B$11,TUKETIM,14,FALSE)</f>
        <v>2493.8540458660814</v>
      </c>
      <c r="O38" s="21">
        <f>VLOOKUP($B$11,TUKETIM,15,FALSE)</f>
        <v>10965.757977798747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99838.363000000201</v>
      </c>
      <c r="D39" s="16">
        <f>VLOOKUP($B$11,ANLASMA,4,FALSE)</f>
        <v>2107.7599999999998</v>
      </c>
      <c r="E39" s="16">
        <f>VLOOKUP($B$11,ANLASMA,5,FALSE)</f>
        <v>101946.1230000002</v>
      </c>
      <c r="F39" s="16">
        <f>VLOOKUP($B$11,ANLASMA,6,FALSE)</f>
        <v>4622.3740000000098</v>
      </c>
      <c r="G39" s="16">
        <f>VLOOKUP($B$11,ANLASMA,7,FALSE)</f>
        <v>11728.041999999999</v>
      </c>
      <c r="H39" s="16">
        <f>VLOOKUP($B$11,ANLASMA,8,FALSE)</f>
        <v>16350.416000000008</v>
      </c>
      <c r="I39" s="16">
        <f>VLOOKUP($B$11,ANLASMA,9,FALSE)</f>
        <v>32384.746999999803</v>
      </c>
      <c r="J39" s="16">
        <f>VLOOKUP($B$11,ANLASMA,10,FALSE)</f>
        <v>55665</v>
      </c>
      <c r="K39" s="16">
        <f>VLOOKUP($B$11,ANLASMA,11,FALSE)</f>
        <v>88049.746999999799</v>
      </c>
      <c r="L39" s="21">
        <f>VLOOKUP($B$11,ANLASMA,12,FALSE)</f>
        <v>1525.2840000000001</v>
      </c>
      <c r="M39" s="21">
        <f>VLOOKUP($B$11,ANLASMA,13,FALSE)</f>
        <v>30080.2</v>
      </c>
      <c r="N39" s="21">
        <f>VLOOKUP($B$11,ANLASMA,14,FALSE)</f>
        <v>31605.484</v>
      </c>
      <c r="O39" s="21">
        <f>VLOOKUP($B$11,ANLASMA,15,FALSE)</f>
        <v>237951.77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15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118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0.30477602404857107</v>
      </c>
      <c r="D15" s="12">
        <f t="shared" ref="D15:D24" si="1">(SUMIFS(MESKENOG2,KAYNAK,A15,SEBEP,B15,SÜRE,"Uzun",BİLDİRİM,"Bildirimsiz",İL,$B$10,İLÇE,$B$11)/VLOOKUP($B$11,ABONE2,4,FALSE))</f>
        <v>0.29661891459287293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0.30475564866258092</v>
      </c>
      <c r="F15" s="12">
        <f t="shared" ref="F15:F24" si="3">(SUMIFS(TARIMSALAG2,KAYNAK,A15,SEBEP,B15,SÜRE,"Uzun",BİLDİRİM,"Bildirimsiz",İL,$B$10,İLÇE,$B$11)/VLOOKUP($B$11,ABONE2,6,FALSE))</f>
        <v>0.33691429052563643</v>
      </c>
      <c r="G15" s="12">
        <f t="shared" ref="G15:G24" si="4">(SUMIFS(TARIMSALOG2,KAYNAK,A15,SEBEP,B15,SÜRE,"Uzun",BİLDİRİM,"Bildirimsiz",İL,$B$10,İLÇE,$B$11)/VLOOKUP($B$11,ABONE2,7,FALSE))</f>
        <v>0.86759984934853596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0.52738652669195707</v>
      </c>
      <c r="I15" s="12">
        <f t="shared" ref="I15:I24" si="6">(SUMIFS(TICARETHANEAG2,KAYNAK,A15,SEBEP,B15,SÜRE,"Uzun",BİLDİRİM,"Bildirimsiz",İL,$B$10,İLÇE,$B$11)/VLOOKUP($B$11,ABONE2,9,FALSE))</f>
        <v>0.88366405959160454</v>
      </c>
      <c r="J15" s="12">
        <f t="shared" ref="J15:J24" si="7">(SUMIFS(TICARETHANEOG2,KAYNAK,A15,SEBEP,B15,SÜRE,"Uzun",BİLDİRİM,"Bildirimsiz",İL,$B$10,İLÇE,$B$11)/VLOOKUP($B$11,ABONE2,10,FALSE))</f>
        <v>15.544476661316152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1.4727611444805198</v>
      </c>
      <c r="L15" s="12">
        <f t="shared" ref="L15:L24" si="9">(SUMIFS(SANAYIAG2,KAYNAK,A15,SEBEP,B15,SÜRE,"Uzun",BİLDİRİM,"Bildirimsiz",İL,$B$10,İLÇE,$B$11)/VLOOKUP($B$11,ABONE2,12,FALSE))</f>
        <v>30.808766539989207</v>
      </c>
      <c r="M15" s="12">
        <f t="shared" ref="M15:M24" si="10">(SUMIFS(SANAYIOG2,KAYNAK,A15,SEBEP,B15,SÜRE,"Uzun",BİLDİRİM,"Bildirimsiz",İL,$B$10,İLÇE,$B$11)/VLOOKUP($B$11,ABONE2,13,FALSE))</f>
        <v>186.44879015050211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119.38438973296402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0.65208760271018096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0.12705415514418425</v>
      </c>
      <c r="D17" s="12">
        <f t="shared" si="1"/>
        <v>0.22631863860422688</v>
      </c>
      <c r="E17" s="12">
        <f t="shared" si="2"/>
        <v>0.12730210476121404</v>
      </c>
      <c r="F17" s="12">
        <f t="shared" si="3"/>
        <v>0.55407151700963986</v>
      </c>
      <c r="G17" s="12">
        <f t="shared" si="4"/>
        <v>3.1400458479718409</v>
      </c>
      <c r="H17" s="12">
        <f t="shared" si="5"/>
        <v>1.4822224819230292</v>
      </c>
      <c r="I17" s="12">
        <f t="shared" si="6"/>
        <v>0.24444051458199118</v>
      </c>
      <c r="J17" s="12">
        <f t="shared" si="7"/>
        <v>12.833805168123389</v>
      </c>
      <c r="K17" s="12">
        <f t="shared" si="8"/>
        <v>0.7503031989691038</v>
      </c>
      <c r="L17" s="12">
        <f t="shared" si="9"/>
        <v>4.963065248384658</v>
      </c>
      <c r="M17" s="12">
        <f t="shared" si="10"/>
        <v>155.26080243124721</v>
      </c>
      <c r="N17" s="12">
        <f t="shared" si="11"/>
        <v>90.498362832127583</v>
      </c>
      <c r="O17" s="17">
        <f t="shared" si="12"/>
        <v>0.40570518702521308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5.4439928467126891E-2</v>
      </c>
      <c r="D18" s="12">
        <f t="shared" si="1"/>
        <v>2.1622165528641376E-2</v>
      </c>
      <c r="E18" s="12">
        <f t="shared" si="2"/>
        <v>5.4357954013941445E-2</v>
      </c>
      <c r="F18" s="12">
        <f t="shared" si="3"/>
        <v>4.2957420060429116E-2</v>
      </c>
      <c r="G18" s="12">
        <f t="shared" si="4"/>
        <v>0.25569284887670735</v>
      </c>
      <c r="H18" s="12">
        <f t="shared" si="5"/>
        <v>0.11931184909052082</v>
      </c>
      <c r="I18" s="12">
        <f t="shared" si="6"/>
        <v>7.3677823324003924E-2</v>
      </c>
      <c r="J18" s="12">
        <f t="shared" si="7"/>
        <v>8.9146353485466587</v>
      </c>
      <c r="K18" s="12">
        <f t="shared" si="8"/>
        <v>0.42892295517452278</v>
      </c>
      <c r="L18" s="12">
        <f t="shared" si="9"/>
        <v>6.455750781059769</v>
      </c>
      <c r="M18" s="12">
        <f t="shared" si="10"/>
        <v>14.619308577159508</v>
      </c>
      <c r="N18" s="12">
        <f t="shared" si="11"/>
        <v>11.101677982092141</v>
      </c>
      <c r="O18" s="17">
        <f t="shared" si="12"/>
        <v>0.13423615260062144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1.2368730828691542E-2</v>
      </c>
      <c r="D21" s="12">
        <f t="shared" si="1"/>
        <v>0</v>
      </c>
      <c r="E21" s="12">
        <f t="shared" si="2"/>
        <v>1.2337835366737587E-2</v>
      </c>
      <c r="F21" s="12">
        <f t="shared" si="3"/>
        <v>2.4695779596644315E-2</v>
      </c>
      <c r="G21" s="12">
        <f t="shared" si="4"/>
        <v>0</v>
      </c>
      <c r="H21" s="12">
        <f t="shared" si="5"/>
        <v>1.5832036678753436E-2</v>
      </c>
      <c r="I21" s="12">
        <f t="shared" si="6"/>
        <v>2.8004492779512759E-2</v>
      </c>
      <c r="J21" s="12">
        <f t="shared" si="7"/>
        <v>0</v>
      </c>
      <c r="K21" s="12">
        <f t="shared" si="8"/>
        <v>2.6879223293545584E-2</v>
      </c>
      <c r="L21" s="12">
        <f t="shared" si="9"/>
        <v>0.20854494237643187</v>
      </c>
      <c r="M21" s="12">
        <f t="shared" si="10"/>
        <v>0</v>
      </c>
      <c r="N21" s="12">
        <f t="shared" si="11"/>
        <v>8.9860828828869019E-2</v>
      </c>
      <c r="O21" s="17">
        <f t="shared" si="12"/>
        <v>1.5084186152145622E-2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1.4300558224455775E-3</v>
      </c>
      <c r="D22" s="12">
        <f t="shared" si="1"/>
        <v>0</v>
      </c>
      <c r="E22" s="12">
        <f t="shared" si="2"/>
        <v>1.4264837311884929E-3</v>
      </c>
      <c r="F22" s="12">
        <f t="shared" si="3"/>
        <v>2.9550713517365447E-4</v>
      </c>
      <c r="G22" s="12">
        <f t="shared" si="4"/>
        <v>0</v>
      </c>
      <c r="H22" s="12">
        <f t="shared" si="5"/>
        <v>1.8944450749545737E-4</v>
      </c>
      <c r="I22" s="12">
        <f t="shared" si="6"/>
        <v>2.3800852213144369E-3</v>
      </c>
      <c r="J22" s="12">
        <f t="shared" si="7"/>
        <v>0</v>
      </c>
      <c r="K22" s="12">
        <f t="shared" si="8"/>
        <v>2.2844492355234042E-3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1.5089124715196255E-3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0.50006889431101931</v>
      </c>
      <c r="D25" s="12">
        <f t="shared" ref="D25:O25" si="13">SUM(D15:D24)</f>
        <v>0.54455971872574116</v>
      </c>
      <c r="E25" s="12">
        <f t="shared" si="13"/>
        <v>0.50018002653566251</v>
      </c>
      <c r="F25" s="12">
        <f t="shared" si="13"/>
        <v>0.95893451432752341</v>
      </c>
      <c r="G25" s="12">
        <f t="shared" si="13"/>
        <v>4.2633385461970841</v>
      </c>
      <c r="H25" s="12">
        <f t="shared" si="13"/>
        <v>2.1449423388917559</v>
      </c>
      <c r="I25" s="12">
        <f t="shared" si="13"/>
        <v>1.2321669754984268</v>
      </c>
      <c r="J25" s="12">
        <f t="shared" si="13"/>
        <v>37.292917177986197</v>
      </c>
      <c r="K25" s="12">
        <f t="shared" si="13"/>
        <v>2.6811509711532149</v>
      </c>
      <c r="L25" s="12">
        <f t="shared" si="13"/>
        <v>42.436127511810071</v>
      </c>
      <c r="M25" s="12">
        <f t="shared" si="13"/>
        <v>356.32890115890888</v>
      </c>
      <c r="N25" s="12">
        <f t="shared" si="13"/>
        <v>221.07429137601264</v>
      </c>
      <c r="O25" s="12">
        <f t="shared" si="13"/>
        <v>1.2086220409596806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0.23815176211866151</v>
      </c>
      <c r="D29" s="12">
        <f>(SUMIFS(MESKENOG2,KAYNAK,A29,SEBEP,B29,SÜRE,"Uzun",BİLDİRİM,"Bildirimli",İL,$B$10,İLÇE,$B$11)/VLOOKUP($B$11,ABONE2,4,FALSE))</f>
        <v>9.5633647432237956E-2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0.23779577062276527</v>
      </c>
      <c r="F29" s="12">
        <f>(SUMIFS(TARIMSALAG2,KAYNAK,A29,SEBEP,B29,SÜRE,"Uzun",BİLDİRİM,"Bildirimli",İL,$B$10,İLÇE,$B$11)/VLOOKUP($B$11,ABONE2,6,FALSE))</f>
        <v>0.42970043304239458</v>
      </c>
      <c r="G29" s="12">
        <f>(SUMIFS(TARIMSALOG2,KAYNAK,A29,SEBEP,B29,SÜRE,"Uzun",BİLDİRİM,"Bildirimli",İL,$B$10,İLÇE,$B$11)/VLOOKUP($B$11,ABONE2,7,FALSE))</f>
        <v>1.4902203570643182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0.81033939724455339</v>
      </c>
      <c r="I29" s="12">
        <f>(SUMIFS(TICARETHANEAG2,KAYNAK,A29,SEBEP,B29,SÜRE,"Uzun",BİLDİRİM,"Bildirimli",İL,$B$10,İLÇE,$B$11)/VLOOKUP($B$11,ABONE2,9,FALSE))</f>
        <v>0.37901808878837501</v>
      </c>
      <c r="J29" s="12">
        <f>(SUMIFS(TICARETHANEOG2,KAYNAK,A29,SEBEP,B29,SÜRE,"Uzun",BİLDİRİM,"Bildirimli",İL,$B$10,İLÇE,$B$11)/VLOOKUP($B$11,ABONE2,10,FALSE))</f>
        <v>38.689185485733958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1.9183876004409759</v>
      </c>
      <c r="L29" s="12">
        <f>(SUMIFS(SANAYIAG2,KAYNAK,A29,SEBEP,B29,SÜRE,"Uzun",BİLDİRİM,"Bildirimli",İL,$B$10,İLÇE,$B$11)/VLOOKUP($B$11,ABONE2,12,FALSE))</f>
        <v>0.74887848373129429</v>
      </c>
      <c r="M29" s="12">
        <f>(SUMIFS(SANAYIOG2,KAYNAK,A29,SEBEP,B29,SÜRE,"Uzun",BİLDİRİM,"Bildirimli",İL,$B$10,İLÇE,$B$11)/VLOOKUP($B$11,ABONE2,13,FALSE))</f>
        <v>22.170595827520774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12.940099736294412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0.56800038194465396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2.82115536239875E-3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2.8141084875518171E-3</v>
      </c>
      <c r="F31" s="12">
        <f>(SUMIFS(TARIMSALAG2,KAYNAK,A31,SEBEP,B31,SÜRE,"Uzun",BİLDİRİM,"Bildirimli",İL,$B$10,İLÇE,$B$11)/VLOOKUP($B$11,ABONE2,6,FALSE))</f>
        <v>2.2528005376744962E-4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1.444231416254803E-4</v>
      </c>
      <c r="I31" s="12">
        <f>(SUMIFS(TICARETHANEAG2,KAYNAK,A31,SEBEP,B31,SÜRE,"Uzun",BİLDİRİM,"Bildirimli",İL,$B$10,İLÇE,$B$11)/VLOOKUP($B$11,ABONE2,9,FALSE))</f>
        <v>4.2693901852104863E-3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4.0978386225048154E-3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2.895407635422453E-3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0.24097291748106026</v>
      </c>
      <c r="D33" s="12">
        <f t="shared" ref="D33:O33" si="14">SUM(D28:D32)</f>
        <v>9.5633647432237956E-2</v>
      </c>
      <c r="E33" s="12">
        <f t="shared" si="14"/>
        <v>0.24060987911031709</v>
      </c>
      <c r="F33" s="12">
        <f t="shared" si="14"/>
        <v>0.42992571309616201</v>
      </c>
      <c r="G33" s="12">
        <f t="shared" si="14"/>
        <v>1.4902203570643182</v>
      </c>
      <c r="H33" s="12">
        <f t="shared" si="14"/>
        <v>0.81048382038617883</v>
      </c>
      <c r="I33" s="12">
        <f t="shared" si="14"/>
        <v>0.3832874789735855</v>
      </c>
      <c r="J33" s="12">
        <f t="shared" si="14"/>
        <v>38.689185485733958</v>
      </c>
      <c r="K33" s="12">
        <f t="shared" si="14"/>
        <v>1.9224854390634807</v>
      </c>
      <c r="L33" s="12">
        <f t="shared" si="14"/>
        <v>0.74887848373129429</v>
      </c>
      <c r="M33" s="12">
        <f t="shared" si="14"/>
        <v>22.170595827520774</v>
      </c>
      <c r="N33" s="12">
        <f t="shared" si="14"/>
        <v>12.940099736294412</v>
      </c>
      <c r="O33" s="12">
        <f t="shared" si="14"/>
        <v>0.57089578958007636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83063</v>
      </c>
      <c r="D37" s="16">
        <f>VLOOKUP($B$11,ABONE2,4,FALSE)</f>
        <v>208</v>
      </c>
      <c r="E37" s="16">
        <f>VLOOKUP($B$11,ABONE2,5,FALSE)</f>
        <v>83271</v>
      </c>
      <c r="F37" s="16">
        <f>VLOOKUP($B$11,ABONE2,6,FALSE)</f>
        <v>3458</v>
      </c>
      <c r="G37" s="16">
        <f>VLOOKUP($B$11,ABONE2,7,FALSE)</f>
        <v>1936</v>
      </c>
      <c r="H37" s="16">
        <f>VLOOKUP($B$11,ABONE2,8,FALSE)</f>
        <v>5394</v>
      </c>
      <c r="I37" s="16">
        <f>VLOOKUP($B$11,ABONE2,9,FALSE)</f>
        <v>17533</v>
      </c>
      <c r="J37" s="16">
        <f>VLOOKUP($B$11,ABONE2,10,FALSE)</f>
        <v>734</v>
      </c>
      <c r="K37" s="16">
        <f>VLOOKUP($B$11,ABONE2,11,FALSE)</f>
        <v>18267</v>
      </c>
      <c r="L37" s="21">
        <f>VLOOKUP($B$11,ABONE2,12,FALSE)</f>
        <v>53</v>
      </c>
      <c r="M37" s="21">
        <f>VLOOKUP($B$11,ABONE2,13,FALSE)</f>
        <v>70</v>
      </c>
      <c r="N37" s="21">
        <f>VLOOKUP($B$11,ABONE2,14,FALSE)</f>
        <v>123</v>
      </c>
      <c r="O37" s="21">
        <f>VLOOKUP($B$11,ABONE2,15,FALSE)</f>
        <v>107055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15223.759819313465</v>
      </c>
      <c r="D38" s="16">
        <f>VLOOKUP($B$11,TUKETIM,4,FALSE)</f>
        <v>811.25006684931509</v>
      </c>
      <c r="E38" s="16">
        <f>VLOOKUP($B$11,TUKETIM,5,FALSE)</f>
        <v>16035.009886162781</v>
      </c>
      <c r="F38" s="16">
        <f>VLOOKUP($B$11,TUKETIM,6,FALSE)</f>
        <v>3009.3961781004364</v>
      </c>
      <c r="G38" s="16">
        <f>VLOOKUP($B$11,TUKETIM,7,FALSE)</f>
        <v>4665.7845156173535</v>
      </c>
      <c r="H38" s="16">
        <f>VLOOKUP($B$11,TUKETIM,8,FALSE)</f>
        <v>7675.1806937177898</v>
      </c>
      <c r="I38" s="16">
        <f>VLOOKUP($B$11,TUKETIM,9,FALSE)</f>
        <v>7229.8641310373141</v>
      </c>
      <c r="J38" s="16">
        <f>VLOOKUP($B$11,TUKETIM,10,FALSE)</f>
        <v>6392.7615900113396</v>
      </c>
      <c r="K38" s="16">
        <f>VLOOKUP($B$11,TUKETIM,11,FALSE)</f>
        <v>13622.625721048655</v>
      </c>
      <c r="L38" s="21">
        <f>VLOOKUP($B$11,TUKETIM,12,FALSE)</f>
        <v>355.23090769230771</v>
      </c>
      <c r="M38" s="21">
        <f>VLOOKUP($B$11,TUKETIM,13,FALSE)</f>
        <v>6586.4366716332979</v>
      </c>
      <c r="N38" s="21">
        <f>VLOOKUP($B$11,TUKETIM,14,FALSE)</f>
        <v>6941.6675793256054</v>
      </c>
      <c r="O38" s="21">
        <f>VLOOKUP($B$11,TUKETIM,15,FALSE)</f>
        <v>44274.483880254833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426843.152000028</v>
      </c>
      <c r="D39" s="16">
        <f>VLOOKUP($B$11,ANLASMA,4,FALSE)</f>
        <v>3299.3509999999997</v>
      </c>
      <c r="E39" s="16">
        <f>VLOOKUP($B$11,ANLASMA,5,FALSE)</f>
        <v>430142.50300002802</v>
      </c>
      <c r="F39" s="16">
        <f>VLOOKUP($B$11,ANLASMA,6,FALSE)</f>
        <v>32155.004999999801</v>
      </c>
      <c r="G39" s="16">
        <f>VLOOKUP($B$11,ANLASMA,7,FALSE)</f>
        <v>57244.950999999899</v>
      </c>
      <c r="H39" s="16">
        <f>VLOOKUP($B$11,ANLASMA,8,FALSE)</f>
        <v>89399.9559999997</v>
      </c>
      <c r="I39" s="16">
        <f>VLOOKUP($B$11,ANLASMA,9,FALSE)</f>
        <v>96478.584999999206</v>
      </c>
      <c r="J39" s="16">
        <f>VLOOKUP($B$11,ANLASMA,10,FALSE)</f>
        <v>111304.49600000001</v>
      </c>
      <c r="K39" s="16">
        <f>VLOOKUP($B$11,ANLASMA,11,FALSE)</f>
        <v>207783.08099999922</v>
      </c>
      <c r="L39" s="21">
        <f>VLOOKUP($B$11,ANLASMA,12,FALSE)</f>
        <v>1403.7080000000001</v>
      </c>
      <c r="M39" s="21">
        <f>VLOOKUP($B$11,ANLASMA,13,FALSE)</f>
        <v>64396.479999999996</v>
      </c>
      <c r="N39" s="21">
        <f>VLOOKUP($B$11,ANLASMA,14,FALSE)</f>
        <v>65800.187999999995</v>
      </c>
      <c r="O39" s="21">
        <f>VLOOKUP($B$11,ANLASMA,15,FALSE)</f>
        <v>793125.72800002689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21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119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0.10937235703006912</v>
      </c>
      <c r="D17" s="12">
        <f t="shared" si="1"/>
        <v>1.3692615344777373E-2</v>
      </c>
      <c r="E17" s="12">
        <f t="shared" si="2"/>
        <v>0.10920843765078989</v>
      </c>
      <c r="F17" s="12">
        <f t="shared" si="3"/>
        <v>0.10900893577968564</v>
      </c>
      <c r="G17" s="12">
        <f t="shared" si="4"/>
        <v>0.1934798486147494</v>
      </c>
      <c r="H17" s="12">
        <f t="shared" si="5"/>
        <v>0.13068415417347709</v>
      </c>
      <c r="I17" s="12">
        <f t="shared" si="6"/>
        <v>0.19349182009489665</v>
      </c>
      <c r="J17" s="12">
        <f t="shared" si="7"/>
        <v>0.65294467884411922</v>
      </c>
      <c r="K17" s="12">
        <f t="shared" si="8"/>
        <v>0.20976117566517896</v>
      </c>
      <c r="L17" s="12">
        <f t="shared" si="9"/>
        <v>0.27302023738951364</v>
      </c>
      <c r="M17" s="12">
        <f t="shared" si="10"/>
        <v>0</v>
      </c>
      <c r="N17" s="12">
        <f t="shared" si="11"/>
        <v>0.24268465545734547</v>
      </c>
      <c r="O17" s="17">
        <f t="shared" si="12"/>
        <v>0.12479411270529427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1.4796479001755959E-2</v>
      </c>
      <c r="D21" s="12">
        <f t="shared" si="1"/>
        <v>0</v>
      </c>
      <c r="E21" s="12">
        <f t="shared" si="2"/>
        <v>1.4771129543126944E-2</v>
      </c>
      <c r="F21" s="12">
        <f t="shared" si="3"/>
        <v>2.3611606327699076E-2</v>
      </c>
      <c r="G21" s="12">
        <f t="shared" si="4"/>
        <v>0</v>
      </c>
      <c r="H21" s="12">
        <f t="shared" si="5"/>
        <v>1.7552873130623179E-2</v>
      </c>
      <c r="I21" s="12">
        <f t="shared" si="6"/>
        <v>4.8819531796164418E-2</v>
      </c>
      <c r="J21" s="12">
        <f t="shared" si="7"/>
        <v>0</v>
      </c>
      <c r="K21" s="12">
        <f t="shared" si="8"/>
        <v>4.709081837879938E-2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1.9115416227140868E-2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0.12416883603182508</v>
      </c>
      <c r="D25" s="12">
        <f t="shared" ref="D25:O25" si="13">SUM(D15:D24)</f>
        <v>1.3692615344777373E-2</v>
      </c>
      <c r="E25" s="12">
        <f t="shared" si="13"/>
        <v>0.12397956719391683</v>
      </c>
      <c r="F25" s="12">
        <f t="shared" si="13"/>
        <v>0.13262054210738472</v>
      </c>
      <c r="G25" s="12">
        <f t="shared" si="13"/>
        <v>0.1934798486147494</v>
      </c>
      <c r="H25" s="12">
        <f t="shared" si="13"/>
        <v>0.14823702730410027</v>
      </c>
      <c r="I25" s="12">
        <f t="shared" si="13"/>
        <v>0.24231135189106107</v>
      </c>
      <c r="J25" s="12">
        <f t="shared" si="13"/>
        <v>0.65294467884411922</v>
      </c>
      <c r="K25" s="12">
        <f t="shared" si="13"/>
        <v>0.25685199404397835</v>
      </c>
      <c r="L25" s="12">
        <f t="shared" si="13"/>
        <v>0.27302023738951364</v>
      </c>
      <c r="M25" s="12">
        <f t="shared" si="13"/>
        <v>0</v>
      </c>
      <c r="N25" s="12">
        <f t="shared" si="13"/>
        <v>0.24268465545734547</v>
      </c>
      <c r="O25" s="12">
        <f t="shared" si="13"/>
        <v>0.14390952893243514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0.48287156794675862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0.48204430810789145</v>
      </c>
      <c r="F29" s="12">
        <f>(SUMIFS(TARIMSALAG2,KAYNAK,A29,SEBEP,B29,SÜRE,"Uzun",BİLDİRİM,"Bildirimli",İL,$B$10,İLÇE,$B$11)/VLOOKUP($B$11,ABONE2,6,FALSE))</f>
        <v>1.003651971553343</v>
      </c>
      <c r="G29" s="12">
        <f>(SUMIFS(TARIMSALOG2,KAYNAK,A29,SEBEP,B29,SÜRE,"Uzun",BİLDİRİM,"Bildirimli",İL,$B$10,İLÇE,$B$11)/VLOOKUP($B$11,ABONE2,7,FALSE))</f>
        <v>1.5600646178170394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1.1464273390740169</v>
      </c>
      <c r="I29" s="12">
        <f>(SUMIFS(TICARETHANEAG2,KAYNAK,A29,SEBEP,B29,SÜRE,"Uzun",BİLDİRİM,"Bildirimli",İL,$B$10,İLÇE,$B$11)/VLOOKUP($B$11,ABONE2,9,FALSE))</f>
        <v>0.71553485438947617</v>
      </c>
      <c r="J29" s="12">
        <f>(SUMIFS(TICARETHANEOG2,KAYNAK,A29,SEBEP,B29,SÜRE,"Uzun",BİLDİRİM,"Bildirimli",İL,$B$10,İLÇE,$B$11)/VLOOKUP($B$11,ABONE2,10,FALSE))</f>
        <v>7.1407933126304419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0.94305507218214224</v>
      </c>
      <c r="L29" s="12">
        <f>(SUMIFS(SANAYIAG2,KAYNAK,A29,SEBEP,B29,SÜRE,"Uzun",BİLDİRİM,"Bildirimli",İL,$B$10,İLÇE,$B$11)/VLOOKUP($B$11,ABONE2,12,FALSE))</f>
        <v>0.72182461723513058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0.64162188198678272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0.64175178319762816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5.3528372646034772E-2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5.3436667364818335E-2</v>
      </c>
      <c r="F31" s="12">
        <f>(SUMIFS(TARIMSALAG2,KAYNAK,A31,SEBEP,B31,SÜRE,"Uzun",BİLDİRİM,"Bildirimli",İL,$B$10,İLÇE,$B$11)/VLOOKUP($B$11,ABONE2,6,FALSE))</f>
        <v>2.7311749476632455E-2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2.0303560328985479E-2</v>
      </c>
      <c r="I31" s="12">
        <f>(SUMIFS(TICARETHANEAG2,KAYNAK,A31,SEBEP,B31,SÜRE,"Uzun",BİLDİRİM,"Bildirimli",İL,$B$10,İLÇE,$B$11)/VLOOKUP($B$11,ABONE2,9,FALSE))</f>
        <v>3.2335598736702512E-2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3.1190586047353835E-2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4.5545313259336313E-2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0.53639994059279339</v>
      </c>
      <c r="D33" s="12">
        <f t="shared" ref="D33:O33" si="14">SUM(D28:D32)</f>
        <v>0</v>
      </c>
      <c r="E33" s="12">
        <f t="shared" si="14"/>
        <v>0.53548097547270979</v>
      </c>
      <c r="F33" s="12">
        <f t="shared" si="14"/>
        <v>1.0309637210299754</v>
      </c>
      <c r="G33" s="12">
        <f t="shared" si="14"/>
        <v>1.5600646178170394</v>
      </c>
      <c r="H33" s="12">
        <f t="shared" si="14"/>
        <v>1.1667308994030023</v>
      </c>
      <c r="I33" s="12">
        <f t="shared" si="14"/>
        <v>0.74787045312617872</v>
      </c>
      <c r="J33" s="12">
        <f t="shared" si="14"/>
        <v>7.1407933126304419</v>
      </c>
      <c r="K33" s="12">
        <f t="shared" si="14"/>
        <v>0.97424565822949605</v>
      </c>
      <c r="L33" s="12">
        <f t="shared" si="14"/>
        <v>0.72182461723513058</v>
      </c>
      <c r="M33" s="12">
        <f t="shared" si="14"/>
        <v>0</v>
      </c>
      <c r="N33" s="12">
        <f t="shared" si="14"/>
        <v>0.64162188198678272</v>
      </c>
      <c r="O33" s="12">
        <f t="shared" si="14"/>
        <v>0.68729709645696446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17481</v>
      </c>
      <c r="D37" s="16">
        <f>VLOOKUP($B$11,ABONE2,4,FALSE)</f>
        <v>30</v>
      </c>
      <c r="E37" s="16">
        <f>VLOOKUP($B$11,ABONE2,5,FALSE)</f>
        <v>17511</v>
      </c>
      <c r="F37" s="16">
        <f>VLOOKUP($B$11,ABONE2,6,FALSE)</f>
        <v>2816</v>
      </c>
      <c r="G37" s="16">
        <f>VLOOKUP($B$11,ABONE2,7,FALSE)</f>
        <v>972</v>
      </c>
      <c r="H37" s="16">
        <f>VLOOKUP($B$11,ABONE2,8,FALSE)</f>
        <v>3788</v>
      </c>
      <c r="I37" s="16">
        <f>VLOOKUP($B$11,ABONE2,9,FALSE)</f>
        <v>2833</v>
      </c>
      <c r="J37" s="16">
        <f>VLOOKUP($B$11,ABONE2,10,FALSE)</f>
        <v>104</v>
      </c>
      <c r="K37" s="16">
        <f>VLOOKUP($B$11,ABONE2,11,FALSE)</f>
        <v>2937</v>
      </c>
      <c r="L37" s="21">
        <f>VLOOKUP($B$11,ABONE2,12,FALSE)</f>
        <v>8</v>
      </c>
      <c r="M37" s="21">
        <f>VLOOKUP($B$11,ABONE2,13,FALSE)</f>
        <v>1</v>
      </c>
      <c r="N37" s="21">
        <f>VLOOKUP($B$11,ABONE2,14,FALSE)</f>
        <v>9</v>
      </c>
      <c r="O37" s="21">
        <f>VLOOKUP($B$11,ABONE2,15,FALSE)</f>
        <v>24245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3083.8574015944018</v>
      </c>
      <c r="D38" s="16">
        <f>VLOOKUP($B$11,TUKETIM,4,FALSE)</f>
        <v>440.55349999999999</v>
      </c>
      <c r="E38" s="16">
        <f>VLOOKUP($B$11,TUKETIM,5,FALSE)</f>
        <v>3524.4109015944018</v>
      </c>
      <c r="F38" s="16">
        <f>VLOOKUP($B$11,TUKETIM,6,FALSE)</f>
        <v>2974.1209840513234</v>
      </c>
      <c r="G38" s="16">
        <f>VLOOKUP($B$11,TUKETIM,7,FALSE)</f>
        <v>1668.4794769950872</v>
      </c>
      <c r="H38" s="16">
        <f>VLOOKUP($B$11,TUKETIM,8,FALSE)</f>
        <v>4642.6004610464106</v>
      </c>
      <c r="I38" s="16">
        <f>VLOOKUP($B$11,TUKETIM,9,FALSE)</f>
        <v>1538.7270105706521</v>
      </c>
      <c r="J38" s="16">
        <f>VLOOKUP($B$11,TUKETIM,10,FALSE)</f>
        <v>1002.9819521542804</v>
      </c>
      <c r="K38" s="16">
        <f>VLOOKUP($B$11,TUKETIM,11,FALSE)</f>
        <v>2541.7089627249325</v>
      </c>
      <c r="L38" s="21">
        <f>VLOOKUP($B$11,TUKETIM,12,FALSE)</f>
        <v>27.716029670329672</v>
      </c>
      <c r="M38" s="21">
        <f>VLOOKUP($B$11,TUKETIM,13,FALSE)</f>
        <v>36.357543956043955</v>
      </c>
      <c r="N38" s="21">
        <f>VLOOKUP($B$11,TUKETIM,14,FALSE)</f>
        <v>64.07357362637363</v>
      </c>
      <c r="O38" s="21">
        <f>VLOOKUP($B$11,TUKETIM,15,FALSE)</f>
        <v>10772.79389899212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74986.218000000095</v>
      </c>
      <c r="D39" s="16">
        <f>VLOOKUP($B$11,ANLASMA,4,FALSE)</f>
        <v>811.88</v>
      </c>
      <c r="E39" s="16">
        <f>VLOOKUP($B$11,ANLASMA,5,FALSE)</f>
        <v>75798.0980000001</v>
      </c>
      <c r="F39" s="16">
        <f>VLOOKUP($B$11,ANLASMA,6,FALSE)</f>
        <v>25399.9549999999</v>
      </c>
      <c r="G39" s="16">
        <f>VLOOKUP($B$11,ANLASMA,7,FALSE)</f>
        <v>20346.699999999997</v>
      </c>
      <c r="H39" s="16">
        <f>VLOOKUP($B$11,ANLASMA,8,FALSE)</f>
        <v>45746.654999999897</v>
      </c>
      <c r="I39" s="16">
        <f>VLOOKUP($B$11,ANLASMA,9,FALSE)</f>
        <v>18034.509999999998</v>
      </c>
      <c r="J39" s="16">
        <f>VLOOKUP($B$11,ANLASMA,10,FALSE)</f>
        <v>8391.66</v>
      </c>
      <c r="K39" s="16">
        <f>VLOOKUP($B$11,ANLASMA,11,FALSE)</f>
        <v>26426.17</v>
      </c>
      <c r="L39" s="21">
        <f>VLOOKUP($B$11,ANLASMA,12,FALSE)</f>
        <v>88.427999999999997</v>
      </c>
      <c r="M39" s="21">
        <f>VLOOKUP($B$11,ANLASMA,13,FALSE)</f>
        <v>150</v>
      </c>
      <c r="N39" s="21">
        <f>VLOOKUP($B$11,ANLASMA,14,FALSE)</f>
        <v>238.428</v>
      </c>
      <c r="O39" s="21">
        <f>VLOOKUP($B$11,ANLASMA,15,FALSE)</f>
        <v>148209.351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15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120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0.19728978977543782</v>
      </c>
      <c r="D17" s="12">
        <f t="shared" si="1"/>
        <v>0.13223099507561142</v>
      </c>
      <c r="E17" s="12">
        <f t="shared" si="2"/>
        <v>0.19720035738146299</v>
      </c>
      <c r="F17" s="12">
        <f t="shared" si="3"/>
        <v>0.46803070672755948</v>
      </c>
      <c r="G17" s="12">
        <f t="shared" si="4"/>
        <v>0.92805926248124715</v>
      </c>
      <c r="H17" s="12">
        <f t="shared" si="5"/>
        <v>0.7066583489664473</v>
      </c>
      <c r="I17" s="12">
        <f t="shared" si="6"/>
        <v>0.24736813517631481</v>
      </c>
      <c r="J17" s="12">
        <f t="shared" si="7"/>
        <v>4.6128149505171727</v>
      </c>
      <c r="K17" s="12">
        <f t="shared" si="8"/>
        <v>0.48074107813478828</v>
      </c>
      <c r="L17" s="12">
        <f t="shared" si="9"/>
        <v>2.3619351941341971</v>
      </c>
      <c r="M17" s="12">
        <f t="shared" si="10"/>
        <v>100.9226298539803</v>
      </c>
      <c r="N17" s="12">
        <f t="shared" si="11"/>
        <v>75.145217404482082</v>
      </c>
      <c r="O17" s="17">
        <f t="shared" si="12"/>
        <v>0.4067391800306206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0.19138284069451411</v>
      </c>
      <c r="D21" s="12">
        <f t="shared" si="1"/>
        <v>0</v>
      </c>
      <c r="E21" s="12">
        <f t="shared" si="2"/>
        <v>0.1911197582674882</v>
      </c>
      <c r="F21" s="12">
        <f t="shared" si="3"/>
        <v>4.0104231123276263E-3</v>
      </c>
      <c r="G21" s="12">
        <f t="shared" si="4"/>
        <v>0</v>
      </c>
      <c r="H21" s="12">
        <f t="shared" si="5"/>
        <v>1.9301222272941165E-3</v>
      </c>
      <c r="I21" s="12">
        <f t="shared" si="6"/>
        <v>0.26629265566312055</v>
      </c>
      <c r="J21" s="12">
        <f t="shared" si="7"/>
        <v>0</v>
      </c>
      <c r="K21" s="12">
        <f t="shared" si="8"/>
        <v>0.25205688476289084</v>
      </c>
      <c r="L21" s="12">
        <f t="shared" si="9"/>
        <v>10.578316037966317</v>
      </c>
      <c r="M21" s="12">
        <f t="shared" si="10"/>
        <v>0</v>
      </c>
      <c r="N21" s="12">
        <f t="shared" si="11"/>
        <v>2.7666365022373447</v>
      </c>
      <c r="O21" s="17">
        <f t="shared" si="12"/>
        <v>0.19045772023761598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1.7474615984318094E-4</v>
      </c>
      <c r="D22" s="12">
        <f t="shared" si="1"/>
        <v>0</v>
      </c>
      <c r="E22" s="12">
        <f t="shared" si="2"/>
        <v>1.7450594685607001E-4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1.3236392785029104E-4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0.38884737662979513</v>
      </c>
      <c r="D25" s="12">
        <f t="shared" ref="D25:O25" si="13">SUM(D15:D24)</f>
        <v>0.13223099507561142</v>
      </c>
      <c r="E25" s="12">
        <f t="shared" si="13"/>
        <v>0.38849462159580728</v>
      </c>
      <c r="F25" s="12">
        <f t="shared" si="13"/>
        <v>0.47204112983988711</v>
      </c>
      <c r="G25" s="12">
        <f t="shared" si="13"/>
        <v>0.92805926248124715</v>
      </c>
      <c r="H25" s="12">
        <f t="shared" si="13"/>
        <v>0.70858847119374146</v>
      </c>
      <c r="I25" s="12">
        <f t="shared" si="13"/>
        <v>0.51366079083943539</v>
      </c>
      <c r="J25" s="12">
        <f t="shared" si="13"/>
        <v>4.6128149505171727</v>
      </c>
      <c r="K25" s="12">
        <f t="shared" si="13"/>
        <v>0.73279796289767907</v>
      </c>
      <c r="L25" s="12">
        <f t="shared" si="13"/>
        <v>12.940251232100515</v>
      </c>
      <c r="M25" s="12">
        <f t="shared" si="13"/>
        <v>100.9226298539803</v>
      </c>
      <c r="N25" s="12">
        <f t="shared" si="13"/>
        <v>77.911853906719429</v>
      </c>
      <c r="O25" s="12">
        <f t="shared" si="13"/>
        <v>0.5973292641960869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9.2073282275290241E-3</v>
      </c>
      <c r="D29" s="12">
        <f>(SUMIFS(MESKENOG2,KAYNAK,A29,SEBEP,B29,SÜRE,"Uzun",BİLDİRİM,"Bildirimli",İL,$B$10,İLÇE,$B$11)/VLOOKUP($B$11,ABONE2,4,FALSE))</f>
        <v>1.6356131074746587E-2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9.2171552548453231E-3</v>
      </c>
      <c r="F29" s="12">
        <f>(SUMIFS(TARIMSALAG2,KAYNAK,A29,SEBEP,B29,SÜRE,"Uzun",BİLDİRİM,"Bildirimli",İL,$B$10,İLÇE,$B$11)/VLOOKUP($B$11,ABONE2,6,FALSE))</f>
        <v>4.7694100385031787E-2</v>
      </c>
      <c r="G29" s="12">
        <f>(SUMIFS(TARIMSALOG2,KAYNAK,A29,SEBEP,B29,SÜRE,"Uzun",BİLDİRİM,"Bildirimli",İL,$B$10,İLÇE,$B$11)/VLOOKUP($B$11,ABONE2,7,FALSE))</f>
        <v>5.4891432240975688E-2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5.1427525864197743E-2</v>
      </c>
      <c r="I29" s="12">
        <f>(SUMIFS(TICARETHANEAG2,KAYNAK,A29,SEBEP,B29,SÜRE,"Uzun",BİLDİRİM,"Bildirimli",İL,$B$10,İLÇE,$B$11)/VLOOKUP($B$11,ABONE2,9,FALSE))</f>
        <v>2.1546647625817376E-2</v>
      </c>
      <c r="J29" s="12">
        <f>(SUMIFS(TICARETHANEOG2,KAYNAK,A29,SEBEP,B29,SÜRE,"Uzun",BİLDİRİM,"Bildirimli",İL,$B$10,İLÇE,$B$11)/VLOOKUP($B$11,ABONE2,10,FALSE))</f>
        <v>0.23490573551705657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3.2952636601135191E-2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2.9925242043410649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2.2098640278210944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1.9990456618472072E-2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3.3783488543270013E-3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3.3737048422896043E-3</v>
      </c>
      <c r="F31" s="12">
        <f>(SUMIFS(TARIMSALAG2,KAYNAK,A31,SEBEP,B31,SÜRE,"Uzun",BİLDİRİM,"Bildirimli",İL,$B$10,İLÇE,$B$11)/VLOOKUP($B$11,ABONE2,6,FALSE))</f>
        <v>9.3206666738701355E-4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4.485817435356581E-4</v>
      </c>
      <c r="I31" s="12">
        <f>(SUMIFS(TICARETHANEAG2,KAYNAK,A31,SEBEP,B31,SÜRE,"Uzun",BİLDİRİM,"Bildirimli",İL,$B$10,İLÇE,$B$11)/VLOOKUP($B$11,ABONE2,9,FALSE))</f>
        <v>1.7720817235460529E-2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1.6773477949288112E-2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5.3069791698794602E-3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1.2585677081856025E-2</v>
      </c>
      <c r="D33" s="12">
        <f t="shared" ref="D33:O33" si="14">SUM(D28:D32)</f>
        <v>1.6356131074746587E-2</v>
      </c>
      <c r="E33" s="12">
        <f t="shared" si="14"/>
        <v>1.2590860097134927E-2</v>
      </c>
      <c r="F33" s="12">
        <f t="shared" si="14"/>
        <v>4.8626167052418803E-2</v>
      </c>
      <c r="G33" s="12">
        <f t="shared" si="14"/>
        <v>5.4891432240975688E-2</v>
      </c>
      <c r="H33" s="12">
        <f t="shared" si="14"/>
        <v>5.1876107607733403E-2</v>
      </c>
      <c r="I33" s="12">
        <f t="shared" si="14"/>
        <v>3.9267464861277905E-2</v>
      </c>
      <c r="J33" s="12">
        <f t="shared" si="14"/>
        <v>0.23490573551705657</v>
      </c>
      <c r="K33" s="12">
        <f t="shared" si="14"/>
        <v>4.9726114550423306E-2</v>
      </c>
      <c r="L33" s="12">
        <f t="shared" si="14"/>
        <v>0</v>
      </c>
      <c r="M33" s="12">
        <f t="shared" si="14"/>
        <v>2.9925242043410649</v>
      </c>
      <c r="N33" s="12">
        <f t="shared" si="14"/>
        <v>2.2098640278210944</v>
      </c>
      <c r="O33" s="12">
        <f t="shared" si="14"/>
        <v>2.5297435788351533E-2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29785</v>
      </c>
      <c r="D37" s="16">
        <f>VLOOKUP($B$11,ABONE2,4,FALSE)</f>
        <v>41</v>
      </c>
      <c r="E37" s="16">
        <f>VLOOKUP($B$11,ABONE2,5,FALSE)</f>
        <v>29826</v>
      </c>
      <c r="F37" s="16">
        <f>VLOOKUP($B$11,ABONE2,6,FALSE)</f>
        <v>1478</v>
      </c>
      <c r="G37" s="16">
        <f>VLOOKUP($B$11,ABONE2,7,FALSE)</f>
        <v>1593</v>
      </c>
      <c r="H37" s="16">
        <f>VLOOKUP($B$11,ABONE2,8,FALSE)</f>
        <v>3071</v>
      </c>
      <c r="I37" s="16">
        <f>VLOOKUP($B$11,ABONE2,9,FALSE)</f>
        <v>6020</v>
      </c>
      <c r="J37" s="16">
        <f>VLOOKUP($B$11,ABONE2,10,FALSE)</f>
        <v>340</v>
      </c>
      <c r="K37" s="16">
        <f>VLOOKUP($B$11,ABONE2,11,FALSE)</f>
        <v>6360</v>
      </c>
      <c r="L37" s="21">
        <f>VLOOKUP($B$11,ABONE2,12,FALSE)</f>
        <v>17</v>
      </c>
      <c r="M37" s="21">
        <f>VLOOKUP($B$11,ABONE2,13,FALSE)</f>
        <v>48</v>
      </c>
      <c r="N37" s="21">
        <f>VLOOKUP($B$11,ABONE2,14,FALSE)</f>
        <v>65</v>
      </c>
      <c r="O37" s="21">
        <f>VLOOKUP($B$11,ABONE2,15,FALSE)</f>
        <v>39322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5251.3037371944265</v>
      </c>
      <c r="D38" s="16">
        <f>VLOOKUP($B$11,TUKETIM,4,FALSE)</f>
        <v>240.53030000000001</v>
      </c>
      <c r="E38" s="16">
        <f>VLOOKUP($B$11,TUKETIM,5,FALSE)</f>
        <v>5491.8340371944269</v>
      </c>
      <c r="F38" s="16">
        <f>VLOOKUP($B$11,TUKETIM,6,FALSE)</f>
        <v>1714.3498434189673</v>
      </c>
      <c r="G38" s="16">
        <f>VLOOKUP($B$11,TUKETIM,7,FALSE)</f>
        <v>7815.5815542874252</v>
      </c>
      <c r="H38" s="16">
        <f>VLOOKUP($B$11,TUKETIM,8,FALSE)</f>
        <v>9529.9313977063921</v>
      </c>
      <c r="I38" s="16">
        <f>VLOOKUP($B$11,TUKETIM,9,FALSE)</f>
        <v>2305.8442007897629</v>
      </c>
      <c r="J38" s="16">
        <f>VLOOKUP($B$11,TUKETIM,10,FALSE)</f>
        <v>2994.8308355235572</v>
      </c>
      <c r="K38" s="16">
        <f>VLOOKUP($B$11,TUKETIM,11,FALSE)</f>
        <v>5300.6750363133197</v>
      </c>
      <c r="L38" s="21">
        <f>VLOOKUP($B$11,TUKETIM,12,FALSE)</f>
        <v>91.662692653921425</v>
      </c>
      <c r="M38" s="21">
        <f>VLOOKUP($B$11,TUKETIM,13,FALSE)</f>
        <v>8012.5496469530162</v>
      </c>
      <c r="N38" s="21">
        <f>VLOOKUP($B$11,TUKETIM,14,FALSE)</f>
        <v>8104.2123396069373</v>
      </c>
      <c r="O38" s="21">
        <f>VLOOKUP($B$11,TUKETIM,15,FALSE)</f>
        <v>28426.652810821077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138936.77599999899</v>
      </c>
      <c r="D39" s="16">
        <f>VLOOKUP($B$11,ANLASMA,4,FALSE)</f>
        <v>994.43</v>
      </c>
      <c r="E39" s="16">
        <f>VLOOKUP($B$11,ANLASMA,5,FALSE)</f>
        <v>139931.20599999899</v>
      </c>
      <c r="F39" s="16">
        <f>VLOOKUP($B$11,ANLASMA,6,FALSE)</f>
        <v>15652.631000000099</v>
      </c>
      <c r="G39" s="16">
        <f>VLOOKUP($B$11,ANLASMA,7,FALSE)</f>
        <v>40803.097999999998</v>
      </c>
      <c r="H39" s="16">
        <f>VLOOKUP($B$11,ANLASMA,8,FALSE)</f>
        <v>56455.729000000094</v>
      </c>
      <c r="I39" s="16">
        <f>VLOOKUP($B$11,ANLASMA,9,FALSE)</f>
        <v>30811.569999999199</v>
      </c>
      <c r="J39" s="16">
        <f>VLOOKUP($B$11,ANLASMA,10,FALSE)</f>
        <v>47103.130000000005</v>
      </c>
      <c r="K39" s="16">
        <f>VLOOKUP($B$11,ANLASMA,11,FALSE)</f>
        <v>77914.699999999197</v>
      </c>
      <c r="L39" s="21">
        <f>VLOOKUP($B$11,ANLASMA,12,FALSE)</f>
        <v>244.06899999999999</v>
      </c>
      <c r="M39" s="21">
        <f>VLOOKUP($B$11,ANLASMA,13,FALSE)</f>
        <v>25563.599999999999</v>
      </c>
      <c r="N39" s="21">
        <f>VLOOKUP($B$11,ANLASMA,14,FALSE)</f>
        <v>25807.668999999998</v>
      </c>
      <c r="O39" s="21">
        <f>VLOOKUP($B$11,ANLASMA,15,FALSE)</f>
        <v>300109.30399999826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15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121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 t="e">
        <f t="shared" ref="M15:M24" si="10">(SUMIFS(SANAYIOG2,KAYNAK,A15,SEBEP,B15,SÜRE,"Uzun",BİLDİRİM,"Bildirimsiz",İL,$B$10,İLÇE,$B$11)/VLOOKUP($B$11,ABONE2,13,FALSE))</f>
        <v>#DIV/0!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 t="e">
        <f t="shared" si="10"/>
        <v>#DIV/0!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4.6687996582612544E-2</v>
      </c>
      <c r="D17" s="12">
        <f t="shared" si="1"/>
        <v>5.3487914252031248E-3</v>
      </c>
      <c r="E17" s="12">
        <f t="shared" si="2"/>
        <v>4.6484668183436849E-2</v>
      </c>
      <c r="F17" s="12">
        <f t="shared" si="3"/>
        <v>3.0144019249141986E-2</v>
      </c>
      <c r="G17" s="12">
        <f t="shared" si="4"/>
        <v>0.34673371865870051</v>
      </c>
      <c r="H17" s="12">
        <f t="shared" si="5"/>
        <v>3.9096427201597367E-2</v>
      </c>
      <c r="I17" s="12">
        <f t="shared" si="6"/>
        <v>0.11904286693800743</v>
      </c>
      <c r="J17" s="12">
        <f t="shared" si="7"/>
        <v>2.0587268620776769</v>
      </c>
      <c r="K17" s="12">
        <f t="shared" si="8"/>
        <v>0.21712325931568255</v>
      </c>
      <c r="L17" s="12">
        <f t="shared" si="9"/>
        <v>0</v>
      </c>
      <c r="M17" s="12" t="e">
        <f t="shared" si="10"/>
        <v>#DIV/0!</v>
      </c>
      <c r="N17" s="12">
        <f t="shared" si="11"/>
        <v>0</v>
      </c>
      <c r="O17" s="17">
        <f t="shared" si="12"/>
        <v>6.9474273469819589E-2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 t="e">
        <f t="shared" si="10"/>
        <v>#DIV/0!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 t="e">
        <f t="shared" si="10"/>
        <v>#DIV/0!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 t="e">
        <f t="shared" si="10"/>
        <v>#DIV/0!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3.6048354465404643E-2</v>
      </c>
      <c r="D21" s="12">
        <f t="shared" si="1"/>
        <v>0</v>
      </c>
      <c r="E21" s="12">
        <f t="shared" si="2"/>
        <v>3.5871049309718669E-2</v>
      </c>
      <c r="F21" s="12">
        <f t="shared" si="3"/>
        <v>2.7275468579203216E-3</v>
      </c>
      <c r="G21" s="12">
        <f t="shared" si="4"/>
        <v>0</v>
      </c>
      <c r="H21" s="12">
        <f t="shared" si="5"/>
        <v>2.650418283531829E-3</v>
      </c>
      <c r="I21" s="12">
        <f t="shared" si="6"/>
        <v>3.6620955054983445E-2</v>
      </c>
      <c r="J21" s="12">
        <f t="shared" si="7"/>
        <v>0</v>
      </c>
      <c r="K21" s="12">
        <f t="shared" si="8"/>
        <v>3.4769211343101479E-2</v>
      </c>
      <c r="L21" s="12">
        <f t="shared" si="9"/>
        <v>0</v>
      </c>
      <c r="M21" s="12" t="e">
        <f t="shared" si="10"/>
        <v>#DIV/0!</v>
      </c>
      <c r="N21" s="12">
        <f t="shared" si="11"/>
        <v>0</v>
      </c>
      <c r="O21" s="17">
        <f t="shared" si="12"/>
        <v>3.3595830120766376E-2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2.3179186345690429E-2</v>
      </c>
      <c r="D22" s="12">
        <f t="shared" si="1"/>
        <v>0</v>
      </c>
      <c r="E22" s="12">
        <f t="shared" si="2"/>
        <v>2.3065178666154294E-2</v>
      </c>
      <c r="F22" s="12">
        <f t="shared" si="3"/>
        <v>3.6501312399915809E-3</v>
      </c>
      <c r="G22" s="12">
        <f t="shared" si="4"/>
        <v>0</v>
      </c>
      <c r="H22" s="12">
        <f t="shared" si="5"/>
        <v>3.5469141612257519E-3</v>
      </c>
      <c r="I22" s="12">
        <f t="shared" si="6"/>
        <v>5.1692362386569414E-2</v>
      </c>
      <c r="J22" s="12">
        <f t="shared" si="7"/>
        <v>0</v>
      </c>
      <c r="K22" s="12">
        <f t="shared" si="8"/>
        <v>4.907853085601712E-2</v>
      </c>
      <c r="L22" s="12">
        <f t="shared" si="9"/>
        <v>0</v>
      </c>
      <c r="M22" s="12" t="e">
        <f t="shared" si="10"/>
        <v>#DIV/0!</v>
      </c>
      <c r="N22" s="12">
        <f t="shared" si="11"/>
        <v>0</v>
      </c>
      <c r="O22" s="17">
        <f t="shared" si="12"/>
        <v>2.5395105816987004E-2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 t="e">
        <f t="shared" si="10"/>
        <v>#DIV/0!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 t="e">
        <f t="shared" si="10"/>
        <v>#DIV/0!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0.10591553739370761</v>
      </c>
      <c r="D25" s="12">
        <f t="shared" ref="D25:O25" si="13">SUM(D15:D24)</f>
        <v>5.3487914252031248E-3</v>
      </c>
      <c r="E25" s="12">
        <f t="shared" si="13"/>
        <v>0.1054208961593098</v>
      </c>
      <c r="F25" s="12">
        <f t="shared" si="13"/>
        <v>3.6521697347053891E-2</v>
      </c>
      <c r="G25" s="12">
        <f t="shared" si="13"/>
        <v>0.34673371865870051</v>
      </c>
      <c r="H25" s="12">
        <f t="shared" si="13"/>
        <v>4.5293759646354952E-2</v>
      </c>
      <c r="I25" s="12">
        <f t="shared" si="13"/>
        <v>0.2073561843795603</v>
      </c>
      <c r="J25" s="12">
        <f t="shared" si="13"/>
        <v>2.0587268620776769</v>
      </c>
      <c r="K25" s="12">
        <f t="shared" si="13"/>
        <v>0.30097100151480111</v>
      </c>
      <c r="L25" s="12">
        <f t="shared" si="13"/>
        <v>0</v>
      </c>
      <c r="M25" s="12" t="e">
        <f t="shared" si="13"/>
        <v>#DIV/0!</v>
      </c>
      <c r="N25" s="12">
        <f t="shared" si="13"/>
        <v>0</v>
      </c>
      <c r="O25" s="12">
        <f t="shared" si="13"/>
        <v>0.12846520940757297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 t="e">
        <f>(SUMIFS(SANAYIOG2,KAYNAK,A28,SEBEP,B28,SÜRE,"Uzun",BİLDİRİM,"Bildirimli",İL,$B$10,İLÇE,$B$11)/VLOOKUP($B$11,ABONE2,13,FALSE))</f>
        <v>#DIV/0!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2.0928831026006928E-2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2.0825891801778181E-2</v>
      </c>
      <c r="F29" s="12">
        <f>(SUMIFS(TARIMSALAG2,KAYNAK,A29,SEBEP,B29,SÜRE,"Uzun",BİLDİRİM,"Bildirimli",İL,$B$10,İLÇE,$B$11)/VLOOKUP($B$11,ABONE2,6,FALSE))</f>
        <v>6.0104759816666398E-3</v>
      </c>
      <c r="G29" s="12">
        <f>(SUMIFS(TARIMSALOG2,KAYNAK,A29,SEBEP,B29,SÜRE,"Uzun",BİLDİRİM,"Bildirimli",İL,$B$10,İLÇE,$B$11)/VLOOKUP($B$11,ABONE2,7,FALSE))</f>
        <v>0.1643209713200908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1.0487122379411282E-2</v>
      </c>
      <c r="I29" s="12">
        <f>(SUMIFS(TICARETHANEAG2,KAYNAK,A29,SEBEP,B29,SÜRE,"Uzun",BİLDİRİM,"Bildirimli",İL,$B$10,İLÇE,$B$11)/VLOOKUP($B$11,ABONE2,9,FALSE))</f>
        <v>7.3810332491063363E-2</v>
      </c>
      <c r="J29" s="12">
        <f>(SUMIFS(TICARETHANEOG2,KAYNAK,A29,SEBEP,B29,SÜRE,"Uzun",BİLDİRİM,"Bildirimli",İL,$B$10,İLÇE,$B$11)/VLOOKUP($B$11,ABONE2,10,FALSE))</f>
        <v>0.10830233366617906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7.5554425352386878E-2</v>
      </c>
      <c r="L29" s="12">
        <f>(SUMIFS(SANAYIAG2,KAYNAK,A29,SEBEP,B29,SÜRE,"Uzun",BİLDİRİM,"Bildirimli",İL,$B$10,İLÇE,$B$11)/VLOOKUP($B$11,ABONE2,12,FALSE))</f>
        <v>0</v>
      </c>
      <c r="M29" s="12" t="e">
        <f>(SUMIFS(SANAYIOG2,KAYNAK,A29,SEBEP,B29,SÜRE,"Uzun",BİLDİRİM,"Bildirimli",İL,$B$10,İLÇE,$B$11)/VLOOKUP($B$11,ABONE2,13,FALSE))</f>
        <v>#DIV/0!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2.7690520278381273E-2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 t="e">
        <f>(SUMIFS(SANAYIOG2,KAYNAK,A30,SEBEP,B30,SÜRE,"Uzun",BİLDİRİM,"Bildirimli",İL,$B$10,İLÇE,$B$11)/VLOOKUP($B$11,ABONE2,13,FALSE))</f>
        <v>#DIV/0!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 t="e">
        <f>(SUMIFS(SANAYIOG2,KAYNAK,A31,SEBEP,B31,SÜRE,"Uzun",BİLDİRİM,"Bildirimli",İL,$B$10,İLÇE,$B$11)/VLOOKUP($B$11,ABONE2,13,FALSE))</f>
        <v>#DIV/0!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 t="e">
        <f>(SUMIFS(SANAYIOG2,KAYNAK,A32,SEBEP,B32,SÜRE,"Uzun",BİLDİRİM,"Bildirimli",İL,$B$10,İLÇE,$B$11)/VLOOKUP($B$11,ABONE2,13,FALSE))</f>
        <v>#DIV/0!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2.0928831026006928E-2</v>
      </c>
      <c r="D33" s="12">
        <f t="shared" ref="D33:O33" si="14">SUM(D28:D32)</f>
        <v>0</v>
      </c>
      <c r="E33" s="12">
        <f t="shared" si="14"/>
        <v>2.0825891801778181E-2</v>
      </c>
      <c r="F33" s="12">
        <f t="shared" si="14"/>
        <v>6.0104759816666398E-3</v>
      </c>
      <c r="G33" s="12">
        <f t="shared" si="14"/>
        <v>0.1643209713200908</v>
      </c>
      <c r="H33" s="12">
        <f t="shared" si="14"/>
        <v>1.0487122379411282E-2</v>
      </c>
      <c r="I33" s="12">
        <f t="shared" si="14"/>
        <v>7.3810332491063363E-2</v>
      </c>
      <c r="J33" s="12">
        <f t="shared" si="14"/>
        <v>0.10830233366617906</v>
      </c>
      <c r="K33" s="12">
        <f t="shared" si="14"/>
        <v>7.5554425352386878E-2</v>
      </c>
      <c r="L33" s="12">
        <f t="shared" si="14"/>
        <v>0</v>
      </c>
      <c r="M33" s="12" t="e">
        <f t="shared" si="14"/>
        <v>#DIV/0!</v>
      </c>
      <c r="N33" s="12">
        <f t="shared" si="14"/>
        <v>0</v>
      </c>
      <c r="O33" s="12">
        <f t="shared" si="14"/>
        <v>2.7690520278381273E-2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9711</v>
      </c>
      <c r="D37" s="16">
        <f>VLOOKUP($B$11,ABONE2,4,FALSE)</f>
        <v>48</v>
      </c>
      <c r="E37" s="16">
        <f>VLOOKUP($B$11,ABONE2,5,FALSE)</f>
        <v>9759</v>
      </c>
      <c r="F37" s="16">
        <f>VLOOKUP($B$11,ABONE2,6,FALSE)</f>
        <v>756</v>
      </c>
      <c r="G37" s="16">
        <f>VLOOKUP($B$11,ABONE2,7,FALSE)</f>
        <v>22</v>
      </c>
      <c r="H37" s="16">
        <f>VLOOKUP($B$11,ABONE2,8,FALSE)</f>
        <v>778</v>
      </c>
      <c r="I37" s="16">
        <f>VLOOKUP($B$11,ABONE2,9,FALSE)</f>
        <v>1596</v>
      </c>
      <c r="J37" s="16">
        <f>VLOOKUP($B$11,ABONE2,10,FALSE)</f>
        <v>85</v>
      </c>
      <c r="K37" s="16">
        <f>VLOOKUP($B$11,ABONE2,11,FALSE)</f>
        <v>1681</v>
      </c>
      <c r="L37" s="21">
        <f>VLOOKUP($B$11,ABONE2,12,FALSE)</f>
        <v>3</v>
      </c>
      <c r="M37" s="21">
        <f>VLOOKUP($B$11,ABONE2,13,FALSE)</f>
        <v>0</v>
      </c>
      <c r="N37" s="21">
        <f>VLOOKUP($B$11,ABONE2,14,FALSE)</f>
        <v>3</v>
      </c>
      <c r="O37" s="21">
        <f>VLOOKUP($B$11,ABONE2,15,FALSE)</f>
        <v>12221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1201.6975721172571</v>
      </c>
      <c r="D38" s="16">
        <f>VLOOKUP($B$11,TUKETIM,4,FALSE)</f>
        <v>196.85730000000001</v>
      </c>
      <c r="E38" s="16">
        <f>VLOOKUP($B$11,TUKETIM,5,FALSE)</f>
        <v>1398.5548721172572</v>
      </c>
      <c r="F38" s="16">
        <f>VLOOKUP($B$11,TUKETIM,6,FALSE)</f>
        <v>168.80369561643835</v>
      </c>
      <c r="G38" s="16">
        <f>VLOOKUP($B$11,TUKETIM,7,FALSE)</f>
        <v>50.275399999999998</v>
      </c>
      <c r="H38" s="16">
        <f>VLOOKUP($B$11,TUKETIM,8,FALSE)</f>
        <v>219.07909561643834</v>
      </c>
      <c r="I38" s="16">
        <f>VLOOKUP($B$11,TUKETIM,9,FALSE)</f>
        <v>610.28063027116639</v>
      </c>
      <c r="J38" s="16">
        <f>VLOOKUP($B$11,TUKETIM,10,FALSE)</f>
        <v>451.12082871335133</v>
      </c>
      <c r="K38" s="16">
        <f>VLOOKUP($B$11,TUKETIM,11,FALSE)</f>
        <v>1061.4014589845178</v>
      </c>
      <c r="L38" s="21">
        <f>VLOOKUP($B$11,TUKETIM,12,FALSE)</f>
        <v>73.186776469243597</v>
      </c>
      <c r="M38" s="21">
        <f>VLOOKUP($B$11,TUKETIM,13,FALSE)</f>
        <v>39.589470329670327</v>
      </c>
      <c r="N38" s="21">
        <f>VLOOKUP($B$11,TUKETIM,14,FALSE)</f>
        <v>112.77624679891392</v>
      </c>
      <c r="O38" s="21">
        <f>VLOOKUP($B$11,TUKETIM,15,FALSE)</f>
        <v>2791.811673517127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40842.756999999896</v>
      </c>
      <c r="D39" s="16">
        <f>VLOOKUP($B$11,ANLASMA,4,FALSE)</f>
        <v>867</v>
      </c>
      <c r="E39" s="16">
        <f>VLOOKUP($B$11,ANLASMA,5,FALSE)</f>
        <v>41709.756999999896</v>
      </c>
      <c r="F39" s="16">
        <f>VLOOKUP($B$11,ANLASMA,6,FALSE)</f>
        <v>3391.5</v>
      </c>
      <c r="G39" s="16">
        <f>VLOOKUP($B$11,ANLASMA,7,FALSE)</f>
        <v>1021.2</v>
      </c>
      <c r="H39" s="16">
        <f>VLOOKUP($B$11,ANLASMA,8,FALSE)</f>
        <v>4412.7</v>
      </c>
      <c r="I39" s="16">
        <f>VLOOKUP($B$11,ANLASMA,9,FALSE)</f>
        <v>8305.2490000000307</v>
      </c>
      <c r="J39" s="16">
        <f>VLOOKUP($B$11,ANLASMA,10,FALSE)</f>
        <v>10105.719999999999</v>
      </c>
      <c r="K39" s="16">
        <f>VLOOKUP($B$11,ANLASMA,11,FALSE)</f>
        <v>18410.96900000003</v>
      </c>
      <c r="L39" s="21">
        <f>VLOOKUP($B$11,ANLASMA,12,FALSE)</f>
        <v>225.72</v>
      </c>
      <c r="M39" s="21">
        <f>VLOOKUP($B$11,ANLASMA,13,FALSE)</f>
        <v>0</v>
      </c>
      <c r="N39" s="21">
        <f>VLOOKUP($B$11,ANLASMA,14,FALSE)</f>
        <v>225.72</v>
      </c>
      <c r="O39" s="21">
        <f>VLOOKUP($B$11,ANLASMA,15,FALSE)</f>
        <v>64759.145999999928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15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122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0.13058514409644251</v>
      </c>
      <c r="D17" s="12">
        <f t="shared" si="1"/>
        <v>0.12158609097690944</v>
      </c>
      <c r="E17" s="12">
        <f t="shared" si="2"/>
        <v>0.13057331711653195</v>
      </c>
      <c r="F17" s="12">
        <f t="shared" si="3"/>
        <v>0.2465832339021071</v>
      </c>
      <c r="G17" s="12">
        <f t="shared" si="4"/>
        <v>1.7831924543599926</v>
      </c>
      <c r="H17" s="12">
        <f t="shared" si="5"/>
        <v>0.9147688297669383</v>
      </c>
      <c r="I17" s="12">
        <f t="shared" si="6"/>
        <v>0.32883900459413601</v>
      </c>
      <c r="J17" s="12">
        <f t="shared" si="7"/>
        <v>4.5777666722177592</v>
      </c>
      <c r="K17" s="12">
        <f t="shared" si="8"/>
        <v>0.48761472270007145</v>
      </c>
      <c r="L17" s="12">
        <f t="shared" si="9"/>
        <v>17.661019094499881</v>
      </c>
      <c r="M17" s="12">
        <f t="shared" si="10"/>
        <v>6.2615605967648369</v>
      </c>
      <c r="N17" s="12">
        <f t="shared" si="11"/>
        <v>8.3341894145348459</v>
      </c>
      <c r="O17" s="17">
        <f t="shared" si="12"/>
        <v>0.19662307556039782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2.3511630220324408E-3</v>
      </c>
      <c r="D18" s="12">
        <f t="shared" si="1"/>
        <v>0</v>
      </c>
      <c r="E18" s="12">
        <f t="shared" si="2"/>
        <v>2.3480730127327146E-3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2.0187712313454478E-2</v>
      </c>
      <c r="J18" s="12">
        <f t="shared" si="7"/>
        <v>0</v>
      </c>
      <c r="K18" s="12">
        <f t="shared" si="8"/>
        <v>1.9433329379635916E-2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4.7595239106684901E-3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2.1601690962915945E-2</v>
      </c>
      <c r="D21" s="12">
        <f t="shared" si="1"/>
        <v>0</v>
      </c>
      <c r="E21" s="12">
        <f t="shared" si="2"/>
        <v>2.1573301002143455E-2</v>
      </c>
      <c r="F21" s="12">
        <f t="shared" si="3"/>
        <v>6.6572142735547542E-3</v>
      </c>
      <c r="G21" s="12">
        <f t="shared" si="4"/>
        <v>0</v>
      </c>
      <c r="H21" s="12">
        <f t="shared" si="5"/>
        <v>3.7623633075755621E-3</v>
      </c>
      <c r="I21" s="12">
        <f t="shared" si="6"/>
        <v>5.3187943048268127E-2</v>
      </c>
      <c r="J21" s="12">
        <f t="shared" si="7"/>
        <v>0</v>
      </c>
      <c r="K21" s="12">
        <f t="shared" si="8"/>
        <v>5.120039359751706E-2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2.559475797164135E-2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1.3520081220654431E-3</v>
      </c>
      <c r="D22" s="12">
        <f t="shared" si="1"/>
        <v>0</v>
      </c>
      <c r="E22" s="12">
        <f t="shared" si="2"/>
        <v>1.3502312492449115E-3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2.6651977270460831E-4</v>
      </c>
      <c r="J22" s="12">
        <f t="shared" si="7"/>
        <v>0</v>
      </c>
      <c r="K22" s="12">
        <f t="shared" si="8"/>
        <v>2.5656034961933085E-4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1.1787138378080376E-3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0.15589000620345636</v>
      </c>
      <c r="D25" s="12">
        <f t="shared" ref="D25:O25" si="13">SUM(D15:D24)</f>
        <v>0.12158609097690944</v>
      </c>
      <c r="E25" s="12">
        <f t="shared" si="13"/>
        <v>0.15584492238065303</v>
      </c>
      <c r="F25" s="12">
        <f t="shared" si="13"/>
        <v>0.25324044817566183</v>
      </c>
      <c r="G25" s="12">
        <f t="shared" si="13"/>
        <v>1.7831924543599926</v>
      </c>
      <c r="H25" s="12">
        <f t="shared" si="13"/>
        <v>0.91853119307451381</v>
      </c>
      <c r="I25" s="12">
        <f t="shared" si="13"/>
        <v>0.40248117972856318</v>
      </c>
      <c r="J25" s="12">
        <f t="shared" si="13"/>
        <v>4.5777666722177592</v>
      </c>
      <c r="K25" s="12">
        <f t="shared" si="13"/>
        <v>0.55850500602684372</v>
      </c>
      <c r="L25" s="12">
        <f t="shared" si="13"/>
        <v>17.661019094499881</v>
      </c>
      <c r="M25" s="12">
        <f t="shared" si="13"/>
        <v>6.2615605967648369</v>
      </c>
      <c r="N25" s="12">
        <f t="shared" si="13"/>
        <v>8.3341894145348459</v>
      </c>
      <c r="O25" s="12">
        <f t="shared" si="13"/>
        <v>0.22815607128051571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0.53973475150264472</v>
      </c>
      <c r="D29" s="12">
        <f>(SUMIFS(MESKENOG2,KAYNAK,A29,SEBEP,B29,SÜRE,"Uzun",BİLDİRİM,"Bildirimli",İL,$B$10,İLÇE,$B$11)/VLOOKUP($B$11,ABONE2,4,FALSE))</f>
        <v>0.13083810186732636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0.53919736024641951</v>
      </c>
      <c r="F29" s="12">
        <f>(SUMIFS(TARIMSALAG2,KAYNAK,A29,SEBEP,B29,SÜRE,"Uzun",BİLDİRİM,"Bildirimli",İL,$B$10,İLÇE,$B$11)/VLOOKUP($B$11,ABONE2,6,FALSE))</f>
        <v>0.42429138823223994</v>
      </c>
      <c r="G29" s="12">
        <f>(SUMIFS(TARIMSALOG2,KAYNAK,A29,SEBEP,B29,SÜRE,"Uzun",BİLDİRİM,"Bildirimli",İL,$B$10,İLÇE,$B$11)/VLOOKUP($B$11,ABONE2,7,FALSE))</f>
        <v>5.9431821458696161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2.8241489839754048</v>
      </c>
      <c r="I29" s="12">
        <f>(SUMIFS(TICARETHANEAG2,KAYNAK,A29,SEBEP,B29,SÜRE,"Uzun",BİLDİRİM,"Bildirimli",İL,$B$10,İLÇE,$B$11)/VLOOKUP($B$11,ABONE2,9,FALSE))</f>
        <v>1.7061262718668986</v>
      </c>
      <c r="J29" s="12">
        <f>(SUMIFS(TICARETHANEOG2,KAYNAK,A29,SEBEP,B29,SÜRE,"Uzun",BİLDİRİM,"Bildirimli",İL,$B$10,İLÇE,$B$11)/VLOOKUP($B$11,ABONE2,10,FALSE))</f>
        <v>12.521419169500376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2.110276690673202</v>
      </c>
      <c r="L29" s="12">
        <f>(SUMIFS(SANAYIAG2,KAYNAK,A29,SEBEP,B29,SÜRE,"Uzun",BİLDİRİM,"Bildirimli",İL,$B$10,İLÇE,$B$11)/VLOOKUP($B$11,ABONE2,12,FALSE))</f>
        <v>41.440777252566235</v>
      </c>
      <c r="M29" s="12">
        <f>(SUMIFS(SANAYIOG2,KAYNAK,A29,SEBEP,B29,SÜRE,"Uzun",BİLDİRİM,"Bildirimli",İL,$B$10,İLÇE,$B$11)/VLOOKUP($B$11,ABONE2,13,FALSE))</f>
        <v>212.40542211906271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181.32094123424517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0.93701347631710064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1.6280043380554243E-3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1.6258647379947542E-3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7.2236117443343194E-3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6.9536767791513006E-3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2.3676276434189607E-3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0.54136275584070015</v>
      </c>
      <c r="D33" s="12">
        <f t="shared" ref="D33:O33" si="14">SUM(D28:D32)</f>
        <v>0.13083810186732636</v>
      </c>
      <c r="E33" s="12">
        <f t="shared" si="14"/>
        <v>0.54082322498441426</v>
      </c>
      <c r="F33" s="12">
        <f t="shared" si="14"/>
        <v>0.42429138823223994</v>
      </c>
      <c r="G33" s="12">
        <f t="shared" si="14"/>
        <v>5.9431821458696161</v>
      </c>
      <c r="H33" s="12">
        <f t="shared" si="14"/>
        <v>2.8241489839754048</v>
      </c>
      <c r="I33" s="12">
        <f t="shared" si="14"/>
        <v>1.7133498836112329</v>
      </c>
      <c r="J33" s="12">
        <f t="shared" si="14"/>
        <v>12.521419169500376</v>
      </c>
      <c r="K33" s="12">
        <f t="shared" si="14"/>
        <v>2.1172303674523532</v>
      </c>
      <c r="L33" s="12">
        <f t="shared" si="14"/>
        <v>41.440777252566235</v>
      </c>
      <c r="M33" s="12">
        <f t="shared" si="14"/>
        <v>212.40542211906271</v>
      </c>
      <c r="N33" s="12">
        <f t="shared" si="14"/>
        <v>181.32094123424517</v>
      </c>
      <c r="O33" s="12">
        <f t="shared" si="14"/>
        <v>0.93938110396051955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56232</v>
      </c>
      <c r="D37" s="16">
        <f>VLOOKUP($B$11,ABONE2,4,FALSE)</f>
        <v>74</v>
      </c>
      <c r="E37" s="16">
        <f>VLOOKUP($B$11,ABONE2,5,FALSE)</f>
        <v>56306</v>
      </c>
      <c r="F37" s="16">
        <f>VLOOKUP($B$11,ABONE2,6,FALSE)</f>
        <v>399</v>
      </c>
      <c r="G37" s="16">
        <f>VLOOKUP($B$11,ABONE2,7,FALSE)</f>
        <v>307</v>
      </c>
      <c r="H37" s="16">
        <f>VLOOKUP($B$11,ABONE2,8,FALSE)</f>
        <v>706</v>
      </c>
      <c r="I37" s="16">
        <f>VLOOKUP($B$11,ABONE2,9,FALSE)</f>
        <v>9145</v>
      </c>
      <c r="J37" s="16">
        <f>VLOOKUP($B$11,ABONE2,10,FALSE)</f>
        <v>355</v>
      </c>
      <c r="K37" s="16">
        <f>VLOOKUP($B$11,ABONE2,11,FALSE)</f>
        <v>9500</v>
      </c>
      <c r="L37" s="21">
        <f>VLOOKUP($B$11,ABONE2,12,FALSE)</f>
        <v>10</v>
      </c>
      <c r="M37" s="21">
        <f>VLOOKUP($B$11,ABONE2,13,FALSE)</f>
        <v>45</v>
      </c>
      <c r="N37" s="21">
        <f>VLOOKUP($B$11,ABONE2,14,FALSE)</f>
        <v>55</v>
      </c>
      <c r="O37" s="21">
        <f>VLOOKUP($B$11,ABONE2,15,FALSE)</f>
        <v>66567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9738.5311795685702</v>
      </c>
      <c r="D38" s="16">
        <f>VLOOKUP($B$11,TUKETIM,4,FALSE)</f>
        <v>1047.7843944802455</v>
      </c>
      <c r="E38" s="16">
        <f>VLOOKUP($B$11,TUKETIM,5,FALSE)</f>
        <v>10786.315574048816</v>
      </c>
      <c r="F38" s="16">
        <f>VLOOKUP($B$11,TUKETIM,6,FALSE)</f>
        <v>125.72818428324339</v>
      </c>
      <c r="G38" s="16">
        <f>VLOOKUP($B$11,TUKETIM,7,FALSE)</f>
        <v>538.75288218459218</v>
      </c>
      <c r="H38" s="16">
        <f>VLOOKUP($B$11,TUKETIM,8,FALSE)</f>
        <v>664.4810664678356</v>
      </c>
      <c r="I38" s="16">
        <f>VLOOKUP($B$11,TUKETIM,9,FALSE)</f>
        <v>3962.26443295839</v>
      </c>
      <c r="J38" s="16">
        <f>VLOOKUP($B$11,TUKETIM,10,FALSE)</f>
        <v>4203.6378125950314</v>
      </c>
      <c r="K38" s="16">
        <f>VLOOKUP($B$11,TUKETIM,11,FALSE)</f>
        <v>8165.9022455534214</v>
      </c>
      <c r="L38" s="21">
        <f>VLOOKUP($B$11,TUKETIM,12,FALSE)</f>
        <v>109.05955901741054</v>
      </c>
      <c r="M38" s="21">
        <f>VLOOKUP($B$11,TUKETIM,13,FALSE)</f>
        <v>30957.647716023232</v>
      </c>
      <c r="N38" s="21">
        <f>VLOOKUP($B$11,TUKETIM,14,FALSE)</f>
        <v>31066.707275040641</v>
      </c>
      <c r="O38" s="21">
        <f>VLOOKUP($B$11,TUKETIM,15,FALSE)</f>
        <v>50683.406161110717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267833.08600000601</v>
      </c>
      <c r="D39" s="16">
        <f>VLOOKUP($B$11,ANLASMA,4,FALSE)</f>
        <v>2007.45</v>
      </c>
      <c r="E39" s="16">
        <f>VLOOKUP($B$11,ANLASMA,5,FALSE)</f>
        <v>269840.53600000602</v>
      </c>
      <c r="F39" s="16">
        <f>VLOOKUP($B$11,ANLASMA,6,FALSE)</f>
        <v>1928.5609999999999</v>
      </c>
      <c r="G39" s="16">
        <f>VLOOKUP($B$11,ANLASMA,7,FALSE)</f>
        <v>5123.4620000000004</v>
      </c>
      <c r="H39" s="16">
        <f>VLOOKUP($B$11,ANLASMA,8,FALSE)</f>
        <v>7052.0230000000001</v>
      </c>
      <c r="I39" s="16">
        <f>VLOOKUP($B$11,ANLASMA,9,FALSE)</f>
        <v>48711.6560000014</v>
      </c>
      <c r="J39" s="16">
        <f>VLOOKUP($B$11,ANLASMA,10,FALSE)</f>
        <v>134633.28</v>
      </c>
      <c r="K39" s="16">
        <f>VLOOKUP($B$11,ANLASMA,11,FALSE)</f>
        <v>183344.93600000138</v>
      </c>
      <c r="L39" s="21">
        <f>VLOOKUP($B$11,ANLASMA,12,FALSE)</f>
        <v>378.15</v>
      </c>
      <c r="M39" s="21">
        <f>VLOOKUP($B$11,ANLASMA,13,FALSE)</f>
        <v>103942</v>
      </c>
      <c r="N39" s="21">
        <f>VLOOKUP($B$11,ANLASMA,14,FALSE)</f>
        <v>104320.15</v>
      </c>
      <c r="O39" s="21">
        <f>VLOOKUP($B$11,ANLASMA,15,FALSE)</f>
        <v>564557.64500000747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15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123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0.10446595232564851</v>
      </c>
      <c r="D17" s="12">
        <f t="shared" si="1"/>
        <v>0.53875598236219024</v>
      </c>
      <c r="E17" s="12">
        <f t="shared" si="2"/>
        <v>0.10496588449044865</v>
      </c>
      <c r="F17" s="12">
        <f t="shared" si="3"/>
        <v>0.87446887040132293</v>
      </c>
      <c r="G17" s="12">
        <f t="shared" si="4"/>
        <v>2.6195657839899575</v>
      </c>
      <c r="H17" s="12">
        <f t="shared" si="5"/>
        <v>1.4955228229666944</v>
      </c>
      <c r="I17" s="12">
        <f t="shared" si="6"/>
        <v>0.35433767497518665</v>
      </c>
      <c r="J17" s="12">
        <f t="shared" si="7"/>
        <v>9.1548417870710903</v>
      </c>
      <c r="K17" s="12">
        <f t="shared" si="8"/>
        <v>0.67720788769922935</v>
      </c>
      <c r="L17" s="12">
        <f t="shared" si="9"/>
        <v>3.1572040383487452</v>
      </c>
      <c r="M17" s="12">
        <f t="shared" si="10"/>
        <v>369.43282580054324</v>
      </c>
      <c r="N17" s="12">
        <f t="shared" si="11"/>
        <v>190.19156408712894</v>
      </c>
      <c r="O17" s="17">
        <f t="shared" si="12"/>
        <v>0.59506355105108877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2.5252783000734715E-2</v>
      </c>
      <c r="D21" s="12">
        <f t="shared" si="1"/>
        <v>0</v>
      </c>
      <c r="E21" s="12">
        <f t="shared" si="2"/>
        <v>2.5223713306291754E-2</v>
      </c>
      <c r="F21" s="12">
        <f t="shared" si="3"/>
        <v>4.2810829399840204E-2</v>
      </c>
      <c r="G21" s="12">
        <f t="shared" si="4"/>
        <v>0</v>
      </c>
      <c r="H21" s="12">
        <f t="shared" si="5"/>
        <v>2.7575094006384564E-2</v>
      </c>
      <c r="I21" s="12">
        <f t="shared" si="6"/>
        <v>5.4508891975805024E-2</v>
      </c>
      <c r="J21" s="12">
        <f t="shared" si="7"/>
        <v>0</v>
      </c>
      <c r="K21" s="12">
        <f t="shared" si="8"/>
        <v>5.2509086359739172E-2</v>
      </c>
      <c r="L21" s="12">
        <f t="shared" si="9"/>
        <v>1.0800833581194795</v>
      </c>
      <c r="M21" s="12">
        <f t="shared" si="10"/>
        <v>0</v>
      </c>
      <c r="N21" s="12">
        <f t="shared" si="11"/>
        <v>0.52855143056910703</v>
      </c>
      <c r="O21" s="17">
        <f t="shared" si="12"/>
        <v>3.0503225671638653E-2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8.3320066574146139E-4</v>
      </c>
      <c r="D22" s="12">
        <f t="shared" si="1"/>
        <v>0</v>
      </c>
      <c r="E22" s="12">
        <f t="shared" si="2"/>
        <v>8.3224152833620709E-4</v>
      </c>
      <c r="F22" s="12">
        <f t="shared" si="3"/>
        <v>2.7639320421361997E-4</v>
      </c>
      <c r="G22" s="12">
        <f t="shared" si="4"/>
        <v>0</v>
      </c>
      <c r="H22" s="12">
        <f t="shared" si="5"/>
        <v>1.7802898695872647E-4</v>
      </c>
      <c r="I22" s="12">
        <f t="shared" si="6"/>
        <v>1.3207080665239698E-3</v>
      </c>
      <c r="J22" s="12">
        <f t="shared" si="7"/>
        <v>0</v>
      </c>
      <c r="K22" s="12">
        <f t="shared" si="8"/>
        <v>1.2722543314931706E-3</v>
      </c>
      <c r="L22" s="12">
        <f t="shared" si="9"/>
        <v>0.24958379555107818</v>
      </c>
      <c r="M22" s="12">
        <f t="shared" si="10"/>
        <v>0</v>
      </c>
      <c r="N22" s="12">
        <f t="shared" si="11"/>
        <v>0.12213675101435741</v>
      </c>
      <c r="O22" s="17">
        <f t="shared" si="12"/>
        <v>1.0928843189252208E-3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0.1305519359921247</v>
      </c>
      <c r="D25" s="12">
        <f t="shared" ref="D25:O25" si="13">SUM(D15:D24)</f>
        <v>0.53875598236219024</v>
      </c>
      <c r="E25" s="12">
        <f t="shared" si="13"/>
        <v>0.13102183932507663</v>
      </c>
      <c r="F25" s="12">
        <f t="shared" si="13"/>
        <v>0.91755609300537666</v>
      </c>
      <c r="G25" s="12">
        <f t="shared" si="13"/>
        <v>2.6195657839899575</v>
      </c>
      <c r="H25" s="12">
        <f t="shared" si="13"/>
        <v>1.5232759459600376</v>
      </c>
      <c r="I25" s="12">
        <f t="shared" si="13"/>
        <v>0.4101672750175156</v>
      </c>
      <c r="J25" s="12">
        <f t="shared" si="13"/>
        <v>9.1548417870710903</v>
      </c>
      <c r="K25" s="12">
        <f t="shared" si="13"/>
        <v>0.73098922839046165</v>
      </c>
      <c r="L25" s="12">
        <f t="shared" si="13"/>
        <v>4.4868711920193025</v>
      </c>
      <c r="M25" s="12">
        <f t="shared" si="13"/>
        <v>369.43282580054324</v>
      </c>
      <c r="N25" s="12">
        <f t="shared" si="13"/>
        <v>190.8422522687124</v>
      </c>
      <c r="O25" s="12">
        <f t="shared" si="13"/>
        <v>0.6266596610416526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0.1870306001474413</v>
      </c>
      <c r="D29" s="12">
        <f>(SUMIFS(MESKENOG2,KAYNAK,A29,SEBEP,B29,SÜRE,"Uzun",BİLDİRİM,"Bildirimli",İL,$B$10,İLÇE,$B$11)/VLOOKUP($B$11,ABONE2,4,FALSE))</f>
        <v>6.4617372727194311E-2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0.18688968438711581</v>
      </c>
      <c r="F29" s="12">
        <f>(SUMIFS(TARIMSALAG2,KAYNAK,A29,SEBEP,B29,SÜRE,"Uzun",BİLDİRİM,"Bildirimli",İL,$B$10,İLÇE,$B$11)/VLOOKUP($B$11,ABONE2,6,FALSE))</f>
        <v>0.21159294968160672</v>
      </c>
      <c r="G29" s="12">
        <f>(SUMIFS(TARIMSALOG2,KAYNAK,A29,SEBEP,B29,SÜRE,"Uzun",BİLDİRİM,"Bildirimli",İL,$B$10,İLÇE,$B$11)/VLOOKUP($B$11,ABONE2,7,FALSE))</f>
        <v>0.1968683480570074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0.20635268367248147</v>
      </c>
      <c r="I29" s="12">
        <f>(SUMIFS(TICARETHANEAG2,KAYNAK,A29,SEBEP,B29,SÜRE,"Uzun",BİLDİRİM,"Bildirimli",İL,$B$10,İLÇE,$B$11)/VLOOKUP($B$11,ABONE2,9,FALSE))</f>
        <v>0.41727651701218688</v>
      </c>
      <c r="J29" s="12">
        <f>(SUMIFS(TICARETHANEOG2,KAYNAK,A29,SEBEP,B29,SÜRE,"Uzun",BİLDİRİM,"Bildirimli",İL,$B$10,İLÇE,$B$11)/VLOOKUP($B$11,ABONE2,10,FALSE))</f>
        <v>2.4684065528432595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0.49252775064131732</v>
      </c>
      <c r="L29" s="12">
        <f>(SUMIFS(SANAYIAG2,KAYNAK,A29,SEBEP,B29,SÜRE,"Uzun",BİLDİRİM,"Bildirimli",İL,$B$10,İLÇE,$B$11)/VLOOKUP($B$11,ABONE2,12,FALSE))</f>
        <v>1.4881485629829223</v>
      </c>
      <c r="M29" s="12">
        <f>(SUMIFS(SANAYIOG2,KAYNAK,A29,SEBEP,B29,SÜRE,"Uzun",BİLDİRİM,"Bildirimli",İL,$B$10,İLÇE,$B$11)/VLOOKUP($B$11,ABONE2,13,FALSE))</f>
        <v>32.914633200341157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17.535715186314789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0.26686717759428474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2.934247315011429E-2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2.8265965437924759E-2</v>
      </c>
      <c r="L31" s="12">
        <f>(SUMIFS(SANAYIAG2,KAYNAK,A31,SEBEP,B31,SÜRE,"Uzun",BİLDİRİM,"Bildirimli",İL,$B$10,İLÇE,$B$11)/VLOOKUP($B$11,ABONE2,12,FALSE))</f>
        <v>4.4305948639528134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2.168163444062015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8.3387364495294495E-3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0.1870306001474413</v>
      </c>
      <c r="D33" s="12">
        <f t="shared" ref="D33:O33" si="14">SUM(D28:D32)</f>
        <v>6.4617372727194311E-2</v>
      </c>
      <c r="E33" s="12">
        <f t="shared" si="14"/>
        <v>0.18688968438711581</v>
      </c>
      <c r="F33" s="12">
        <f t="shared" si="14"/>
        <v>0.21159294968160672</v>
      </c>
      <c r="G33" s="12">
        <f t="shared" si="14"/>
        <v>0.1968683480570074</v>
      </c>
      <c r="H33" s="12">
        <f t="shared" si="14"/>
        <v>0.20635268367248147</v>
      </c>
      <c r="I33" s="12">
        <f t="shared" si="14"/>
        <v>0.44661899016230117</v>
      </c>
      <c r="J33" s="12">
        <f t="shared" si="14"/>
        <v>2.4684065528432595</v>
      </c>
      <c r="K33" s="12">
        <f t="shared" si="14"/>
        <v>0.52079371607924207</v>
      </c>
      <c r="L33" s="12">
        <f t="shared" si="14"/>
        <v>5.9187434269357357</v>
      </c>
      <c r="M33" s="12">
        <f t="shared" si="14"/>
        <v>32.914633200341157</v>
      </c>
      <c r="N33" s="12">
        <f t="shared" si="14"/>
        <v>19.703878630376803</v>
      </c>
      <c r="O33" s="12">
        <f t="shared" si="14"/>
        <v>0.27520591404381417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83299</v>
      </c>
      <c r="D37" s="16">
        <f>VLOOKUP($B$11,ABONE2,4,FALSE)</f>
        <v>96</v>
      </c>
      <c r="E37" s="16">
        <f>VLOOKUP($B$11,ABONE2,5,FALSE)</f>
        <v>83395</v>
      </c>
      <c r="F37" s="16">
        <f>VLOOKUP($B$11,ABONE2,6,FALSE)</f>
        <v>2780</v>
      </c>
      <c r="G37" s="16">
        <f>VLOOKUP($B$11,ABONE2,7,FALSE)</f>
        <v>1536</v>
      </c>
      <c r="H37" s="16">
        <f>VLOOKUP($B$11,ABONE2,8,FALSE)</f>
        <v>4316</v>
      </c>
      <c r="I37" s="16">
        <f>VLOOKUP($B$11,ABONE2,9,FALSE)</f>
        <v>15728</v>
      </c>
      <c r="J37" s="16">
        <f>VLOOKUP($B$11,ABONE2,10,FALSE)</f>
        <v>599</v>
      </c>
      <c r="K37" s="16">
        <f>VLOOKUP($B$11,ABONE2,11,FALSE)</f>
        <v>16327</v>
      </c>
      <c r="L37" s="21">
        <f>VLOOKUP($B$11,ABONE2,12,FALSE)</f>
        <v>92</v>
      </c>
      <c r="M37" s="21">
        <f>VLOOKUP($B$11,ABONE2,13,FALSE)</f>
        <v>96</v>
      </c>
      <c r="N37" s="21">
        <f>VLOOKUP($B$11,ABONE2,14,FALSE)</f>
        <v>188</v>
      </c>
      <c r="O37" s="21">
        <f>VLOOKUP($B$11,ABONE2,15,FALSE)</f>
        <v>104226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14073.451854294015</v>
      </c>
      <c r="D38" s="16">
        <f>VLOOKUP($B$11,TUKETIM,4,FALSE)</f>
        <v>560.84825349748564</v>
      </c>
      <c r="E38" s="16">
        <f>VLOOKUP($B$11,TUKETIM,5,FALSE)</f>
        <v>14634.300107791501</v>
      </c>
      <c r="F38" s="16">
        <f>VLOOKUP($B$11,TUKETIM,6,FALSE)</f>
        <v>1588.8654581305721</v>
      </c>
      <c r="G38" s="16">
        <f>VLOOKUP($B$11,TUKETIM,7,FALSE)</f>
        <v>1652.3252836105653</v>
      </c>
      <c r="H38" s="16">
        <f>VLOOKUP($B$11,TUKETIM,8,FALSE)</f>
        <v>3241.1907417411376</v>
      </c>
      <c r="I38" s="16">
        <f>VLOOKUP($B$11,TUKETIM,9,FALSE)</f>
        <v>7217.1420070324102</v>
      </c>
      <c r="J38" s="16">
        <f>VLOOKUP($B$11,TUKETIM,10,FALSE)</f>
        <v>4608.6403409033828</v>
      </c>
      <c r="K38" s="16">
        <f>VLOOKUP($B$11,TUKETIM,11,FALSE)</f>
        <v>11825.782347935794</v>
      </c>
      <c r="L38" s="21">
        <f>VLOOKUP($B$11,TUKETIM,12,FALSE)</f>
        <v>581.86287617461846</v>
      </c>
      <c r="M38" s="21">
        <f>VLOOKUP($B$11,TUKETIM,13,FALSE)</f>
        <v>17160.145044625351</v>
      </c>
      <c r="N38" s="21">
        <f>VLOOKUP($B$11,TUKETIM,14,FALSE)</f>
        <v>17742.00792079997</v>
      </c>
      <c r="O38" s="21">
        <f>VLOOKUP($B$11,TUKETIM,15,FALSE)</f>
        <v>47443.281118268402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431980.77500001405</v>
      </c>
      <c r="D39" s="16">
        <f>VLOOKUP($B$11,ANLASMA,4,FALSE)</f>
        <v>1253.82</v>
      </c>
      <c r="E39" s="16">
        <f>VLOOKUP($B$11,ANLASMA,5,FALSE)</f>
        <v>433234.59500001406</v>
      </c>
      <c r="F39" s="16">
        <f>VLOOKUP($B$11,ANLASMA,6,FALSE)</f>
        <v>16233.6080000002</v>
      </c>
      <c r="G39" s="16">
        <f>VLOOKUP($B$11,ANLASMA,7,FALSE)</f>
        <v>51211.188999999998</v>
      </c>
      <c r="H39" s="16">
        <f>VLOOKUP($B$11,ANLASMA,8,FALSE)</f>
        <v>67444.797000000195</v>
      </c>
      <c r="I39" s="16">
        <f>VLOOKUP($B$11,ANLASMA,9,FALSE)</f>
        <v>81999.972999996404</v>
      </c>
      <c r="J39" s="16">
        <f>VLOOKUP($B$11,ANLASMA,10,FALSE)</f>
        <v>72566.885999999999</v>
      </c>
      <c r="K39" s="16">
        <f>VLOOKUP($B$11,ANLASMA,11,FALSE)</f>
        <v>154566.85899999639</v>
      </c>
      <c r="L39" s="21">
        <f>VLOOKUP($B$11,ANLASMA,12,FALSE)</f>
        <v>1978.415</v>
      </c>
      <c r="M39" s="21">
        <f>VLOOKUP($B$11,ANLASMA,13,FALSE)</f>
        <v>52157</v>
      </c>
      <c r="N39" s="21">
        <f>VLOOKUP($B$11,ANLASMA,14,FALSE)</f>
        <v>54135.415000000001</v>
      </c>
      <c r="O39" s="21">
        <f>VLOOKUP($B$11,ANLASMA,15,FALSE)</f>
        <v>709381.66600001068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12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124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5.5821959559727949E-2</v>
      </c>
      <c r="D17" s="12">
        <f t="shared" si="1"/>
        <v>1.160328724682965</v>
      </c>
      <c r="E17" s="12">
        <f t="shared" si="2"/>
        <v>5.8727600507109047E-2</v>
      </c>
      <c r="F17" s="12">
        <f t="shared" si="3"/>
        <v>0.66205115039024609</v>
      </c>
      <c r="G17" s="12">
        <f t="shared" si="4"/>
        <v>1.953206000833088</v>
      </c>
      <c r="H17" s="12">
        <f t="shared" si="5"/>
        <v>1.3355141530662191</v>
      </c>
      <c r="I17" s="12">
        <f t="shared" si="6"/>
        <v>7.2489415574432725E-2</v>
      </c>
      <c r="J17" s="12">
        <f t="shared" si="7"/>
        <v>4.536731880548464</v>
      </c>
      <c r="K17" s="12">
        <f t="shared" si="8"/>
        <v>0.27654527451447708</v>
      </c>
      <c r="L17" s="12">
        <f t="shared" si="9"/>
        <v>0</v>
      </c>
      <c r="M17" s="12">
        <f t="shared" si="10"/>
        <v>40.438166000260928</v>
      </c>
      <c r="N17" s="12">
        <f t="shared" si="11"/>
        <v>33.085772182031668</v>
      </c>
      <c r="O17" s="17">
        <f t="shared" si="12"/>
        <v>0.25040418455017943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4.1913426802718083E-2</v>
      </c>
      <c r="D21" s="12">
        <f t="shared" si="1"/>
        <v>0</v>
      </c>
      <c r="E21" s="12">
        <f t="shared" si="2"/>
        <v>4.180316458159946E-2</v>
      </c>
      <c r="F21" s="12">
        <f t="shared" si="3"/>
        <v>4.096040448029882E-2</v>
      </c>
      <c r="G21" s="12">
        <f t="shared" si="4"/>
        <v>0</v>
      </c>
      <c r="H21" s="12">
        <f t="shared" si="5"/>
        <v>1.9595564327575719E-2</v>
      </c>
      <c r="I21" s="12">
        <f t="shared" si="6"/>
        <v>3.8426759266747407E-2</v>
      </c>
      <c r="J21" s="12">
        <f t="shared" si="7"/>
        <v>0</v>
      </c>
      <c r="K21" s="12">
        <f t="shared" si="8"/>
        <v>3.6670312248024813E-2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3.8707331256907833E-2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9.7735386362446025E-2</v>
      </c>
      <c r="D25" s="12">
        <f t="shared" ref="D25:O25" si="13">SUM(D15:D24)</f>
        <v>1.160328724682965</v>
      </c>
      <c r="E25" s="12">
        <f t="shared" si="13"/>
        <v>0.10053076508870851</v>
      </c>
      <c r="F25" s="12">
        <f t="shared" si="13"/>
        <v>0.7030115548705449</v>
      </c>
      <c r="G25" s="12">
        <f t="shared" si="13"/>
        <v>1.953206000833088</v>
      </c>
      <c r="H25" s="12">
        <f t="shared" si="13"/>
        <v>1.3551097173937949</v>
      </c>
      <c r="I25" s="12">
        <f t="shared" si="13"/>
        <v>0.11091617484118013</v>
      </c>
      <c r="J25" s="12">
        <f t="shared" si="13"/>
        <v>4.536731880548464</v>
      </c>
      <c r="K25" s="12">
        <f t="shared" si="13"/>
        <v>0.31321558676250189</v>
      </c>
      <c r="L25" s="12">
        <f t="shared" si="13"/>
        <v>0</v>
      </c>
      <c r="M25" s="12">
        <f t="shared" si="13"/>
        <v>40.438166000260928</v>
      </c>
      <c r="N25" s="12">
        <f t="shared" si="13"/>
        <v>33.085772182031668</v>
      </c>
      <c r="O25" s="12">
        <f t="shared" si="13"/>
        <v>0.28911151580708727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0.89819117521726721</v>
      </c>
      <c r="D29" s="12">
        <f>(SUMIFS(MESKENOG2,KAYNAK,A29,SEBEP,B29,SÜRE,"Uzun",BİLDİRİM,"Bildirimli",İL,$B$10,İLÇE,$B$11)/VLOOKUP($B$11,ABONE2,4,FALSE))</f>
        <v>0.24012475556653068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0.89645999094985318</v>
      </c>
      <c r="F29" s="12">
        <f>(SUMIFS(TARIMSALAG2,KAYNAK,A29,SEBEP,B29,SÜRE,"Uzun",BİLDİRİM,"Bildirimli",İL,$B$10,İLÇE,$B$11)/VLOOKUP($B$11,ABONE2,6,FALSE))</f>
        <v>0.83889204093052094</v>
      </c>
      <c r="G29" s="12">
        <f>(SUMIFS(TARIMSALOG2,KAYNAK,A29,SEBEP,B29,SÜRE,"Uzun",BİLDİRİM,"Bildirimli",İL,$B$10,İLÇE,$B$11)/VLOOKUP($B$11,ABONE2,7,FALSE))</f>
        <v>0.5233901464110724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0.67432707557400329</v>
      </c>
      <c r="I29" s="12">
        <f>(SUMIFS(TICARETHANEAG2,KAYNAK,A29,SEBEP,B29,SÜRE,"Uzun",BİLDİRİM,"Bildirimli",İL,$B$10,İLÇE,$B$11)/VLOOKUP($B$11,ABONE2,9,FALSE))</f>
        <v>2.2690261482995906</v>
      </c>
      <c r="J29" s="12">
        <f>(SUMIFS(TICARETHANEOG2,KAYNAK,A29,SEBEP,B29,SÜRE,"Uzun",BİLDİRİM,"Bildirimli",İL,$B$10,İLÇE,$B$11)/VLOOKUP($B$11,ABONE2,10,FALSE))</f>
        <v>2.1948632897525893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2.2656362415189908</v>
      </c>
      <c r="L29" s="12">
        <f>(SUMIFS(SANAYIAG2,KAYNAK,A29,SEBEP,B29,SÜRE,"Uzun",BİLDİRİM,"Bildirimli",İL,$B$10,İLÇE,$B$11)/VLOOKUP($B$11,ABONE2,12,FALSE))</f>
        <v>0.90392182153248046</v>
      </c>
      <c r="M29" s="12">
        <f>(SUMIFS(SANAYIOG2,KAYNAK,A29,SEBEP,B29,SÜRE,"Uzun",BİLDİRİM,"Bildirimli",İL,$B$10,İLÇE,$B$11)/VLOOKUP($B$11,ABONE2,13,FALSE))</f>
        <v>107.71211342099168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88.292442221090013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1.186289067206199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1.1560268069591173E-2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1.1529856315379819E-2</v>
      </c>
      <c r="F31" s="12">
        <f>(SUMIFS(TARIMSALAG2,KAYNAK,A31,SEBEP,B31,SÜRE,"Uzun",BİLDİRİM,"Bildirimli",İL,$B$10,İLÇE,$B$11)/VLOOKUP($B$11,ABONE2,6,FALSE))</f>
        <v>5.9119277934528279E-4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2.8282816746184273E-4</v>
      </c>
      <c r="I31" s="12">
        <f>(SUMIFS(TICARETHANEAG2,KAYNAK,A31,SEBEP,B31,SÜRE,"Uzun",BİLDİRİM,"Bildirimli",İL,$B$10,İLÇE,$B$11)/VLOOKUP($B$11,ABONE2,9,FALSE))</f>
        <v>6.1953059494217817E-2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5.9121249871814205E-2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1.8575759220460248E-2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0.90975144328685842</v>
      </c>
      <c r="D33" s="12">
        <f t="shared" ref="D33:O33" si="14">SUM(D28:D32)</f>
        <v>0.24012475556653068</v>
      </c>
      <c r="E33" s="12">
        <f t="shared" si="14"/>
        <v>0.90798984726523302</v>
      </c>
      <c r="F33" s="12">
        <f t="shared" si="14"/>
        <v>0.83948323370986622</v>
      </c>
      <c r="G33" s="12">
        <f t="shared" si="14"/>
        <v>0.5233901464110724</v>
      </c>
      <c r="H33" s="12">
        <f t="shared" si="14"/>
        <v>0.67460990374146512</v>
      </c>
      <c r="I33" s="12">
        <f t="shared" si="14"/>
        <v>2.3309792077938085</v>
      </c>
      <c r="J33" s="12">
        <f t="shared" si="14"/>
        <v>2.1948632897525893</v>
      </c>
      <c r="K33" s="12">
        <f t="shared" si="14"/>
        <v>2.3247574913908049</v>
      </c>
      <c r="L33" s="12">
        <f t="shared" si="14"/>
        <v>0.90392182153248046</v>
      </c>
      <c r="M33" s="12">
        <f t="shared" si="14"/>
        <v>107.71211342099168</v>
      </c>
      <c r="N33" s="12">
        <f t="shared" si="14"/>
        <v>88.292442221090013</v>
      </c>
      <c r="O33" s="12">
        <f t="shared" si="14"/>
        <v>1.2048648264266593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9099</v>
      </c>
      <c r="D37" s="16">
        <f>VLOOKUP($B$11,ABONE2,4,FALSE)</f>
        <v>24</v>
      </c>
      <c r="E37" s="16">
        <f>VLOOKUP($B$11,ABONE2,5,FALSE)</f>
        <v>9123</v>
      </c>
      <c r="F37" s="16">
        <f>VLOOKUP($B$11,ABONE2,6,FALSE)</f>
        <v>587</v>
      </c>
      <c r="G37" s="16">
        <f>VLOOKUP($B$11,ABONE2,7,FALSE)</f>
        <v>640</v>
      </c>
      <c r="H37" s="16">
        <f>VLOOKUP($B$11,ABONE2,8,FALSE)</f>
        <v>1227</v>
      </c>
      <c r="I37" s="16">
        <f>VLOOKUP($B$11,ABONE2,9,FALSE)</f>
        <v>2046</v>
      </c>
      <c r="J37" s="16">
        <f>VLOOKUP($B$11,ABONE2,10,FALSE)</f>
        <v>98</v>
      </c>
      <c r="K37" s="16">
        <f>VLOOKUP($B$11,ABONE2,11,FALSE)</f>
        <v>2144</v>
      </c>
      <c r="L37" s="21">
        <f>VLOOKUP($B$11,ABONE2,12,FALSE)</f>
        <v>2</v>
      </c>
      <c r="M37" s="21">
        <f>VLOOKUP($B$11,ABONE2,13,FALSE)</f>
        <v>9</v>
      </c>
      <c r="N37" s="21">
        <f>VLOOKUP($B$11,ABONE2,14,FALSE)</f>
        <v>11</v>
      </c>
      <c r="O37" s="21">
        <f>VLOOKUP($B$11,ABONE2,15,FALSE)</f>
        <v>12505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1410.7678247426056</v>
      </c>
      <c r="D38" s="16">
        <f>VLOOKUP($B$11,TUKETIM,4,FALSE)</f>
        <v>28.462299999999999</v>
      </c>
      <c r="E38" s="16">
        <f>VLOOKUP($B$11,TUKETIM,5,FALSE)</f>
        <v>1439.2301247426055</v>
      </c>
      <c r="F38" s="16">
        <f>VLOOKUP($B$11,TUKETIM,6,FALSE)</f>
        <v>422.67756375901223</v>
      </c>
      <c r="G38" s="16">
        <f>VLOOKUP($B$11,TUKETIM,7,FALSE)</f>
        <v>1137.4021825392015</v>
      </c>
      <c r="H38" s="16">
        <f>VLOOKUP($B$11,TUKETIM,8,FALSE)</f>
        <v>1560.0797462982136</v>
      </c>
      <c r="I38" s="16">
        <f>VLOOKUP($B$11,TUKETIM,9,FALSE)</f>
        <v>717.74886842559476</v>
      </c>
      <c r="J38" s="16">
        <f>VLOOKUP($B$11,TUKETIM,10,FALSE)</f>
        <v>705.65946094001833</v>
      </c>
      <c r="K38" s="16">
        <f>VLOOKUP($B$11,TUKETIM,11,FALSE)</f>
        <v>1423.4083293656131</v>
      </c>
      <c r="L38" s="21">
        <f>VLOOKUP($B$11,TUKETIM,12,FALSE)</f>
        <v>11.813800000000001</v>
      </c>
      <c r="M38" s="21">
        <f>VLOOKUP($B$11,TUKETIM,13,FALSE)</f>
        <v>1437.015605479452</v>
      </c>
      <c r="N38" s="21">
        <f>VLOOKUP($B$11,TUKETIM,14,FALSE)</f>
        <v>1448.8294054794519</v>
      </c>
      <c r="O38" s="21">
        <f>VLOOKUP($B$11,TUKETIM,15,FALSE)</f>
        <v>5871.547605885884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44506.476999999904</v>
      </c>
      <c r="D39" s="16">
        <f>VLOOKUP($B$11,ANLASMA,4,FALSE)</f>
        <v>211.52</v>
      </c>
      <c r="E39" s="16">
        <f>VLOOKUP($B$11,ANLASMA,5,FALSE)</f>
        <v>44717.996999999901</v>
      </c>
      <c r="F39" s="16">
        <f>VLOOKUP($B$11,ANLASMA,6,FALSE)</f>
        <v>3985.855</v>
      </c>
      <c r="G39" s="16">
        <f>VLOOKUP($B$11,ANLASMA,7,FALSE)</f>
        <v>13171.245000000001</v>
      </c>
      <c r="H39" s="16">
        <f>VLOOKUP($B$11,ANLASMA,8,FALSE)</f>
        <v>17157.100000000002</v>
      </c>
      <c r="I39" s="16">
        <f>VLOOKUP($B$11,ANLASMA,9,FALSE)</f>
        <v>10771.294</v>
      </c>
      <c r="J39" s="16">
        <f>VLOOKUP($B$11,ANLASMA,10,FALSE)</f>
        <v>19057.986000000001</v>
      </c>
      <c r="K39" s="16">
        <f>VLOOKUP($B$11,ANLASMA,11,FALSE)</f>
        <v>29829.279999999999</v>
      </c>
      <c r="L39" s="21">
        <f>VLOOKUP($B$11,ANLASMA,12,FALSE)</f>
        <v>19.52</v>
      </c>
      <c r="M39" s="21">
        <f>VLOOKUP($B$11,ANLASMA,13,FALSE)</f>
        <v>5968</v>
      </c>
      <c r="N39" s="21">
        <f>VLOOKUP($B$11,ANLASMA,14,FALSE)</f>
        <v>5987.52</v>
      </c>
      <c r="O39" s="21">
        <f>VLOOKUP($B$11,ANLASMA,15,FALSE)</f>
        <v>97691.89699999991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12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125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5.3057613709758075E-2</v>
      </c>
      <c r="D17" s="12">
        <f t="shared" si="1"/>
        <v>0</v>
      </c>
      <c r="E17" s="12">
        <f t="shared" si="2"/>
        <v>5.2915346907020752E-2</v>
      </c>
      <c r="F17" s="12">
        <f t="shared" si="3"/>
        <v>0.36041298237939146</v>
      </c>
      <c r="G17" s="12">
        <f t="shared" si="4"/>
        <v>0.54715764485962348</v>
      </c>
      <c r="H17" s="12">
        <f t="shared" si="5"/>
        <v>0.41517269543750462</v>
      </c>
      <c r="I17" s="12">
        <f t="shared" si="6"/>
        <v>0.13956084062050517</v>
      </c>
      <c r="J17" s="12">
        <f t="shared" si="7"/>
        <v>2.9207022700929901</v>
      </c>
      <c r="K17" s="12">
        <f t="shared" si="8"/>
        <v>0.27845057506467863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7">
        <f t="shared" si="12"/>
        <v>0.15189785085112964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1.9224533924392904E-2</v>
      </c>
      <c r="D21" s="12">
        <f t="shared" si="1"/>
        <v>0</v>
      </c>
      <c r="E21" s="12">
        <f t="shared" si="2"/>
        <v>1.9172985941279679E-2</v>
      </c>
      <c r="F21" s="12">
        <f t="shared" si="3"/>
        <v>1.9722753921429018E-3</v>
      </c>
      <c r="G21" s="12">
        <f t="shared" si="4"/>
        <v>0</v>
      </c>
      <c r="H21" s="12">
        <f t="shared" si="5"/>
        <v>1.393938998958141E-3</v>
      </c>
      <c r="I21" s="12">
        <f t="shared" si="6"/>
        <v>3.745554962158746E-2</v>
      </c>
      <c r="J21" s="12">
        <f t="shared" si="7"/>
        <v>0</v>
      </c>
      <c r="K21" s="12">
        <f t="shared" si="8"/>
        <v>3.5585025783686282E-2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1.8817197903817202E-2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7.2282147634150973E-2</v>
      </c>
      <c r="D25" s="12">
        <f t="shared" ref="D25:O25" si="13">SUM(D15:D24)</f>
        <v>0</v>
      </c>
      <c r="E25" s="12">
        <f t="shared" si="13"/>
        <v>7.2088332848300435E-2</v>
      </c>
      <c r="F25" s="12">
        <f t="shared" si="13"/>
        <v>0.36238525777153435</v>
      </c>
      <c r="G25" s="12">
        <f t="shared" si="13"/>
        <v>0.54715764485962348</v>
      </c>
      <c r="H25" s="12">
        <f t="shared" si="13"/>
        <v>0.41656663443646275</v>
      </c>
      <c r="I25" s="12">
        <f t="shared" si="13"/>
        <v>0.17701639024209262</v>
      </c>
      <c r="J25" s="12">
        <f t="shared" si="13"/>
        <v>2.9207022700929901</v>
      </c>
      <c r="K25" s="12">
        <f t="shared" si="13"/>
        <v>0.3140356008483649</v>
      </c>
      <c r="L25" s="12">
        <f t="shared" si="13"/>
        <v>0</v>
      </c>
      <c r="M25" s="12">
        <f t="shared" si="13"/>
        <v>0</v>
      </c>
      <c r="N25" s="12">
        <f t="shared" si="13"/>
        <v>0</v>
      </c>
      <c r="O25" s="12">
        <f t="shared" si="13"/>
        <v>0.17071504875494684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5.0973058575256658E-3</v>
      </c>
      <c r="D29" s="12">
        <f>(SUMIFS(MESKENOG2,KAYNAK,A29,SEBEP,B29,SÜRE,"Uzun",BİLDİRİM,"Bildirimli",İL,$B$10,İLÇE,$B$11)/VLOOKUP($B$11,ABONE2,4,FALSE))</f>
        <v>0.53890389855344933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6.5286359139127698E-3</v>
      </c>
      <c r="F29" s="12">
        <f>(SUMIFS(TARIMSALAG2,KAYNAK,A29,SEBEP,B29,SÜRE,"Uzun",BİLDİRİM,"Bildirimli",İL,$B$10,İLÇE,$B$11)/VLOOKUP($B$11,ABONE2,6,FALSE))</f>
        <v>9.6401742930154466E-2</v>
      </c>
      <c r="G29" s="12">
        <f>(SUMIFS(TARIMSALOG2,KAYNAK,A29,SEBEP,B29,SÜRE,"Uzun",BİLDİRİM,"Bildirimli",İL,$B$10,İLÇE,$B$11)/VLOOKUP($B$11,ABONE2,7,FALSE))</f>
        <v>0.18355716924133905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0.12195859726200557</v>
      </c>
      <c r="I29" s="12">
        <f>(SUMIFS(TICARETHANEAG2,KAYNAK,A29,SEBEP,B29,SÜRE,"Uzun",BİLDİRİM,"Bildirimli",İL,$B$10,İLÇE,$B$11)/VLOOKUP($B$11,ABONE2,9,FALSE))</f>
        <v>2.6502447127710861E-2</v>
      </c>
      <c r="J29" s="12">
        <f>(SUMIFS(TICARETHANEOG2,KAYNAK,A29,SEBEP,B29,SÜRE,"Uzun",BİLDİRİM,"Bildirimli",İL,$B$10,İLÇE,$B$11)/VLOOKUP($B$11,ABONE2,10,FALSE))</f>
        <v>1.7956508576416923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0.11485342069730199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106.10624469446802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60.632139825410299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8.6045347792789245E-2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5.0973058575256658E-3</v>
      </c>
      <c r="D33" s="12">
        <f t="shared" ref="D33:O33" si="14">SUM(D28:D32)</f>
        <v>0.53890389855344933</v>
      </c>
      <c r="E33" s="12">
        <f t="shared" si="14"/>
        <v>6.5286359139127698E-3</v>
      </c>
      <c r="F33" s="12">
        <f t="shared" si="14"/>
        <v>9.6401742930154466E-2</v>
      </c>
      <c r="G33" s="12">
        <f t="shared" si="14"/>
        <v>0.18355716924133905</v>
      </c>
      <c r="H33" s="12">
        <f t="shared" si="14"/>
        <v>0.12195859726200557</v>
      </c>
      <c r="I33" s="12">
        <f t="shared" si="14"/>
        <v>2.6502447127710861E-2</v>
      </c>
      <c r="J33" s="12">
        <f t="shared" si="14"/>
        <v>1.7956508576416923</v>
      </c>
      <c r="K33" s="12">
        <f t="shared" si="14"/>
        <v>0.11485342069730199</v>
      </c>
      <c r="L33" s="12">
        <f t="shared" si="14"/>
        <v>0</v>
      </c>
      <c r="M33" s="12">
        <f t="shared" si="14"/>
        <v>106.10624469446802</v>
      </c>
      <c r="N33" s="12">
        <f t="shared" si="14"/>
        <v>60.632139825410299</v>
      </c>
      <c r="O33" s="12">
        <f t="shared" si="14"/>
        <v>8.6045347792789245E-2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6695</v>
      </c>
      <c r="D37" s="16">
        <f>VLOOKUP($B$11,ABONE2,4,FALSE)</f>
        <v>18</v>
      </c>
      <c r="E37" s="16">
        <f>VLOOKUP($B$11,ABONE2,5,FALSE)</f>
        <v>6713</v>
      </c>
      <c r="F37" s="16">
        <f>VLOOKUP($B$11,ABONE2,6,FALSE)</f>
        <v>1222</v>
      </c>
      <c r="G37" s="16">
        <f>VLOOKUP($B$11,ABONE2,7,FALSE)</f>
        <v>507</v>
      </c>
      <c r="H37" s="16">
        <f>VLOOKUP($B$11,ABONE2,8,FALSE)</f>
        <v>1729</v>
      </c>
      <c r="I37" s="16">
        <f>VLOOKUP($B$11,ABONE2,9,FALSE)</f>
        <v>1579</v>
      </c>
      <c r="J37" s="16">
        <f>VLOOKUP($B$11,ABONE2,10,FALSE)</f>
        <v>83</v>
      </c>
      <c r="K37" s="16">
        <f>VLOOKUP($B$11,ABONE2,11,FALSE)</f>
        <v>1662</v>
      </c>
      <c r="L37" s="21">
        <f>VLOOKUP($B$11,ABONE2,12,FALSE)</f>
        <v>3</v>
      </c>
      <c r="M37" s="21">
        <f>VLOOKUP($B$11,ABONE2,13,FALSE)</f>
        <v>4</v>
      </c>
      <c r="N37" s="21">
        <f>VLOOKUP($B$11,ABONE2,14,FALSE)</f>
        <v>7</v>
      </c>
      <c r="O37" s="21">
        <f>VLOOKUP($B$11,ABONE2,15,FALSE)</f>
        <v>10111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999.77946126100244</v>
      </c>
      <c r="D38" s="16">
        <f>VLOOKUP($B$11,TUKETIM,4,FALSE)</f>
        <v>59.777999999999999</v>
      </c>
      <c r="E38" s="16">
        <f>VLOOKUP($B$11,TUKETIM,5,FALSE)</f>
        <v>1059.5574612610023</v>
      </c>
      <c r="F38" s="16">
        <f>VLOOKUP($B$11,TUKETIM,6,FALSE)</f>
        <v>1017.1813764387338</v>
      </c>
      <c r="G38" s="16">
        <f>VLOOKUP($B$11,TUKETIM,7,FALSE)</f>
        <v>997.1191606717864</v>
      </c>
      <c r="H38" s="16">
        <f>VLOOKUP($B$11,TUKETIM,8,FALSE)</f>
        <v>2014.3005371105201</v>
      </c>
      <c r="I38" s="16">
        <f>VLOOKUP($B$11,TUKETIM,9,FALSE)</f>
        <v>541.76870594731179</v>
      </c>
      <c r="J38" s="16">
        <f>VLOOKUP($B$11,TUKETIM,10,FALSE)</f>
        <v>433.50890536391313</v>
      </c>
      <c r="K38" s="16">
        <f>VLOOKUP($B$11,TUKETIM,11,FALSE)</f>
        <v>975.27761131122497</v>
      </c>
      <c r="L38" s="21">
        <f>VLOOKUP($B$11,TUKETIM,12,FALSE)</f>
        <v>34.134300000000003</v>
      </c>
      <c r="M38" s="21">
        <f>VLOOKUP($B$11,TUKETIM,13,FALSE)</f>
        <v>359.06284663414971</v>
      </c>
      <c r="N38" s="21">
        <f>VLOOKUP($B$11,TUKETIM,14,FALSE)</f>
        <v>393.1971466341497</v>
      </c>
      <c r="O38" s="21">
        <f>VLOOKUP($B$11,TUKETIM,15,FALSE)</f>
        <v>4442.3327563168968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29133.1809999998</v>
      </c>
      <c r="D39" s="16">
        <f>VLOOKUP($B$11,ANLASMA,4,FALSE)</f>
        <v>249.5</v>
      </c>
      <c r="E39" s="16">
        <f>VLOOKUP($B$11,ANLASMA,5,FALSE)</f>
        <v>29382.6809999998</v>
      </c>
      <c r="F39" s="16">
        <f>VLOOKUP($B$11,ANLASMA,6,FALSE)</f>
        <v>8667.5400000000391</v>
      </c>
      <c r="G39" s="16">
        <f>VLOOKUP($B$11,ANLASMA,7,FALSE)</f>
        <v>8167.9740000000102</v>
      </c>
      <c r="H39" s="16">
        <f>VLOOKUP($B$11,ANLASMA,8,FALSE)</f>
        <v>16835.51400000005</v>
      </c>
      <c r="I39" s="16">
        <f>VLOOKUP($B$11,ANLASMA,9,FALSE)</f>
        <v>7959.5030000000297</v>
      </c>
      <c r="J39" s="16">
        <f>VLOOKUP($B$11,ANLASMA,10,FALSE)</f>
        <v>23036.43</v>
      </c>
      <c r="K39" s="16">
        <f>VLOOKUP($B$11,ANLASMA,11,FALSE)</f>
        <v>30995.93300000003</v>
      </c>
      <c r="L39" s="21">
        <f>VLOOKUP($B$11,ANLASMA,12,FALSE)</f>
        <v>167</v>
      </c>
      <c r="M39" s="21">
        <f>VLOOKUP($B$11,ANLASMA,13,FALSE)</f>
        <v>3630</v>
      </c>
      <c r="N39" s="21">
        <f>VLOOKUP($B$11,ANLASMA,14,FALSE)</f>
        <v>3797</v>
      </c>
      <c r="O39" s="21">
        <f>VLOOKUP($B$11,ANLASMA,15,FALSE)</f>
        <v>81011.127999999881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126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0.13513317331292934</v>
      </c>
      <c r="D17" s="12">
        <f t="shared" si="1"/>
        <v>0.65374621270876754</v>
      </c>
      <c r="E17" s="12">
        <f t="shared" si="2"/>
        <v>0.13713708768462887</v>
      </c>
      <c r="F17" s="12">
        <f t="shared" si="3"/>
        <v>0.17057329076384237</v>
      </c>
      <c r="G17" s="12">
        <f t="shared" si="4"/>
        <v>4.195550202170411</v>
      </c>
      <c r="H17" s="12">
        <f t="shared" si="5"/>
        <v>0.61666644971066609</v>
      </c>
      <c r="I17" s="12">
        <f t="shared" si="6"/>
        <v>0.49265900395746481</v>
      </c>
      <c r="J17" s="12">
        <f t="shared" si="7"/>
        <v>5.1687746063974567</v>
      </c>
      <c r="K17" s="12">
        <f t="shared" si="8"/>
        <v>0.68418232730881934</v>
      </c>
      <c r="L17" s="12">
        <f t="shared" si="9"/>
        <v>2.691549081246245</v>
      </c>
      <c r="M17" s="12">
        <f t="shared" si="10"/>
        <v>1.2463199127939593</v>
      </c>
      <c r="N17" s="12">
        <f t="shared" si="11"/>
        <v>1.9689344970201021</v>
      </c>
      <c r="O17" s="17">
        <f t="shared" si="12"/>
        <v>0.28672866328714003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8.1664635564589964E-4</v>
      </c>
      <c r="D21" s="12">
        <f t="shared" si="1"/>
        <v>0</v>
      </c>
      <c r="E21" s="12">
        <f t="shared" si="2"/>
        <v>8.1349084422532045E-4</v>
      </c>
      <c r="F21" s="12">
        <f t="shared" si="3"/>
        <v>1.061171647812929E-2</v>
      </c>
      <c r="G21" s="12">
        <f t="shared" si="4"/>
        <v>0</v>
      </c>
      <c r="H21" s="12">
        <f t="shared" si="5"/>
        <v>9.4356068432736515E-3</v>
      </c>
      <c r="I21" s="12">
        <f t="shared" si="6"/>
        <v>1.2858742286038195E-3</v>
      </c>
      <c r="J21" s="12">
        <f t="shared" si="7"/>
        <v>0</v>
      </c>
      <c r="K21" s="12">
        <f t="shared" si="8"/>
        <v>1.2332076722967947E-3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2.1252661205902364E-3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0.13594981966857525</v>
      </c>
      <c r="D25" s="12">
        <f t="shared" ref="D25:O25" si="13">SUM(D15:D24)</f>
        <v>0.65374621270876754</v>
      </c>
      <c r="E25" s="12">
        <f t="shared" si="13"/>
        <v>0.1379505785288542</v>
      </c>
      <c r="F25" s="12">
        <f t="shared" si="13"/>
        <v>0.18118500724197165</v>
      </c>
      <c r="G25" s="12">
        <f t="shared" si="13"/>
        <v>4.195550202170411</v>
      </c>
      <c r="H25" s="12">
        <f t="shared" si="13"/>
        <v>0.62610205655393969</v>
      </c>
      <c r="I25" s="12">
        <f t="shared" si="13"/>
        <v>0.49394487818606864</v>
      </c>
      <c r="J25" s="12">
        <f t="shared" si="13"/>
        <v>5.1687746063974567</v>
      </c>
      <c r="K25" s="12">
        <f t="shared" si="13"/>
        <v>0.68541553498111618</v>
      </c>
      <c r="L25" s="12">
        <f t="shared" si="13"/>
        <v>2.691549081246245</v>
      </c>
      <c r="M25" s="12">
        <f t="shared" si="13"/>
        <v>1.2463199127939593</v>
      </c>
      <c r="N25" s="12">
        <f t="shared" si="13"/>
        <v>1.9689344970201021</v>
      </c>
      <c r="O25" s="12">
        <f t="shared" si="13"/>
        <v>0.28885392940773025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0.13168638897640178</v>
      </c>
      <c r="D29" s="12">
        <f>(SUMIFS(MESKENOG2,KAYNAK,A29,SEBEP,B29,SÜRE,"Uzun",BİLDİRİM,"Bildirimli",İL,$B$10,İLÇE,$B$11)/VLOOKUP($B$11,ABONE2,4,FALSE))</f>
        <v>0.22271979674828404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0.13203814093842603</v>
      </c>
      <c r="F29" s="12">
        <f>(SUMIFS(TARIMSALAG2,KAYNAK,A29,SEBEP,B29,SÜRE,"Uzun",BİLDİRİM,"Bildirimli",İL,$B$10,İLÇE,$B$11)/VLOOKUP($B$11,ABONE2,6,FALSE))</f>
        <v>0.21422356944446264</v>
      </c>
      <c r="G29" s="12">
        <f>(SUMIFS(TARIMSALOG2,KAYNAK,A29,SEBEP,B29,SÜRE,"Uzun",BİLDİRİM,"Bildirimli",İL,$B$10,İLÇE,$B$11)/VLOOKUP($B$11,ABONE2,7,FALSE))</f>
        <v>1.8901367290932802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0.39996709343576742</v>
      </c>
      <c r="I29" s="12">
        <f>(SUMIFS(TICARETHANEAG2,KAYNAK,A29,SEBEP,B29,SÜRE,"Uzun",BİLDİRİM,"Bildirimli",İL,$B$10,İLÇE,$B$11)/VLOOKUP($B$11,ABONE2,9,FALSE))</f>
        <v>0.42348403378060445</v>
      </c>
      <c r="J29" s="12">
        <f>(SUMIFS(TICARETHANEOG2,KAYNAK,A29,SEBEP,B29,SÜRE,"Uzun",BİLDİRİM,"Bildirimli",İL,$B$10,İLÇE,$B$11)/VLOOKUP($B$11,ABONE2,10,FALSE))</f>
        <v>3.9295335963850402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0.56708404737183837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0.23396273908444171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0.13168638897640178</v>
      </c>
      <c r="D33" s="12">
        <f t="shared" ref="D33:O33" si="14">SUM(D28:D32)</f>
        <v>0.22271979674828404</v>
      </c>
      <c r="E33" s="12">
        <f t="shared" si="14"/>
        <v>0.13203814093842603</v>
      </c>
      <c r="F33" s="12">
        <f t="shared" si="14"/>
        <v>0.21422356944446264</v>
      </c>
      <c r="G33" s="12">
        <f t="shared" si="14"/>
        <v>1.8901367290932802</v>
      </c>
      <c r="H33" s="12">
        <f t="shared" si="14"/>
        <v>0.39996709343576742</v>
      </c>
      <c r="I33" s="12">
        <f t="shared" si="14"/>
        <v>0.42348403378060445</v>
      </c>
      <c r="J33" s="12">
        <f t="shared" si="14"/>
        <v>3.9295335963850402</v>
      </c>
      <c r="K33" s="12">
        <f t="shared" si="14"/>
        <v>0.56708404737183837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0.23396273908444171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7734</v>
      </c>
      <c r="D37" s="16">
        <f>VLOOKUP($B$11,ABONE2,4,FALSE)</f>
        <v>30</v>
      </c>
      <c r="E37" s="16">
        <f>VLOOKUP($B$11,ABONE2,5,FALSE)</f>
        <v>7764</v>
      </c>
      <c r="F37" s="16">
        <f>VLOOKUP($B$11,ABONE2,6,FALSE)</f>
        <v>1412</v>
      </c>
      <c r="G37" s="16">
        <f>VLOOKUP($B$11,ABONE2,7,FALSE)</f>
        <v>176</v>
      </c>
      <c r="H37" s="16">
        <f>VLOOKUP($B$11,ABONE2,8,FALSE)</f>
        <v>1588</v>
      </c>
      <c r="I37" s="16">
        <f>VLOOKUP($B$11,ABONE2,9,FALSE)</f>
        <v>1522</v>
      </c>
      <c r="J37" s="16">
        <f>VLOOKUP($B$11,ABONE2,10,FALSE)</f>
        <v>65</v>
      </c>
      <c r="K37" s="16">
        <f>VLOOKUP($B$11,ABONE2,11,FALSE)</f>
        <v>1587</v>
      </c>
      <c r="L37" s="21">
        <f>VLOOKUP($B$11,ABONE2,12,FALSE)</f>
        <v>2</v>
      </c>
      <c r="M37" s="21">
        <f>VLOOKUP($B$11,ABONE2,13,FALSE)</f>
        <v>2</v>
      </c>
      <c r="N37" s="21">
        <f>VLOOKUP($B$11,ABONE2,14,FALSE)</f>
        <v>4</v>
      </c>
      <c r="O37" s="21">
        <f>VLOOKUP($B$11,ABONE2,15,FALSE)</f>
        <v>10943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875.86222114039788</v>
      </c>
      <c r="D38" s="16">
        <f>VLOOKUP($B$11,TUKETIM,4,FALSE)</f>
        <v>83.046000000000006</v>
      </c>
      <c r="E38" s="16">
        <f>VLOOKUP($B$11,TUKETIM,5,FALSE)</f>
        <v>958.90822114039793</v>
      </c>
      <c r="F38" s="16">
        <f>VLOOKUP($B$11,TUKETIM,6,FALSE)</f>
        <v>511.92856795753039</v>
      </c>
      <c r="G38" s="16">
        <f>VLOOKUP($B$11,TUKETIM,7,FALSE)</f>
        <v>1034.6023490279242</v>
      </c>
      <c r="H38" s="16">
        <f>VLOOKUP($B$11,TUKETIM,8,FALSE)</f>
        <v>1546.5309169854545</v>
      </c>
      <c r="I38" s="16">
        <f>VLOOKUP($B$11,TUKETIM,9,FALSE)</f>
        <v>717.49621723259531</v>
      </c>
      <c r="J38" s="16">
        <f>VLOOKUP($B$11,TUKETIM,10,FALSE)</f>
        <v>354.77486882296205</v>
      </c>
      <c r="K38" s="16">
        <f>VLOOKUP($B$11,TUKETIM,11,FALSE)</f>
        <v>1072.2710860555574</v>
      </c>
      <c r="L38" s="21">
        <f>VLOOKUP($B$11,TUKETIM,12,FALSE)</f>
        <v>23.053638583638584</v>
      </c>
      <c r="M38" s="21">
        <f>VLOOKUP($B$11,TUKETIM,13,FALSE)</f>
        <v>19.700192271544246</v>
      </c>
      <c r="N38" s="21">
        <f>VLOOKUP($B$11,TUKETIM,14,FALSE)</f>
        <v>42.753830855182827</v>
      </c>
      <c r="O38" s="21">
        <f>VLOOKUP($B$11,TUKETIM,15,FALSE)</f>
        <v>3620.464055036593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31064.352999999901</v>
      </c>
      <c r="D39" s="16">
        <f>VLOOKUP($B$11,ANLASMA,4,FALSE)</f>
        <v>602.1</v>
      </c>
      <c r="E39" s="16">
        <f>VLOOKUP($B$11,ANLASMA,5,FALSE)</f>
        <v>31666.452999999899</v>
      </c>
      <c r="F39" s="16">
        <f>VLOOKUP($B$11,ANLASMA,6,FALSE)</f>
        <v>6253.2170000000297</v>
      </c>
      <c r="G39" s="16">
        <f>VLOOKUP($B$11,ANLASMA,7,FALSE)</f>
        <v>12809.4</v>
      </c>
      <c r="H39" s="16">
        <f>VLOOKUP($B$11,ANLASMA,8,FALSE)</f>
        <v>19062.617000000027</v>
      </c>
      <c r="I39" s="16">
        <f>VLOOKUP($B$11,ANLASMA,9,FALSE)</f>
        <v>8033.61600000003</v>
      </c>
      <c r="J39" s="16">
        <f>VLOOKUP($B$11,ANLASMA,10,FALSE)</f>
        <v>15687</v>
      </c>
      <c r="K39" s="16">
        <f>VLOOKUP($B$11,ANLASMA,11,FALSE)</f>
        <v>23720.616000000031</v>
      </c>
      <c r="L39" s="21">
        <f>VLOOKUP($B$11,ANLASMA,12,FALSE)</f>
        <v>31.481999999999999</v>
      </c>
      <c r="M39" s="21">
        <f>VLOOKUP($B$11,ANLASMA,13,FALSE)</f>
        <v>390</v>
      </c>
      <c r="N39" s="21">
        <f>VLOOKUP($B$11,ANLASMA,14,FALSE)</f>
        <v>421.48199999999997</v>
      </c>
      <c r="O39" s="21">
        <f>VLOOKUP($B$11,ANLASMA,15,FALSE)</f>
        <v>74871.167999999947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2"/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82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5.0625839657980225E-2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5.0618474272651932E-2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0.14842501676787762</v>
      </c>
      <c r="J15" s="12">
        <f t="shared" ref="J15:J24" si="7">(SUMIFS(TICARETHANEOG2,KAYNAK,A15,SEBEP,B15,SÜRE,"Uzun",BİLDİRİM,"Bildirimsiz",İL,$B$10,İLÇE,$B$11)/VLOOKUP($B$11,ABONE2,10,FALSE))</f>
        <v>7.4015379984645984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0.20944285456508552</v>
      </c>
      <c r="L15" s="12">
        <f t="shared" ref="L15:L24" si="9">(SUMIFS(SANAYIAG2,KAYNAK,A15,SEBEP,B15,SÜRE,"Uzun",BİLDİRİM,"Bildirimsiz",İL,$B$10,İLÇE,$B$11)/VLOOKUP($B$11,ABONE2,12,FALSE))</f>
        <v>1.3507182484852902</v>
      </c>
      <c r="M15" s="12">
        <f t="shared" ref="M15:M24" si="10">(SUMIFS(SANAYIOG2,KAYNAK,A15,SEBEP,B15,SÜRE,"Uzun",BİLDİRİM,"Bildirimsiz",İL,$B$10,İLÇE,$B$11)/VLOOKUP($B$11,ABONE2,13,FALSE))</f>
        <v>2.4985989194627471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1.5496842314547161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9.9929754361537046E-2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0.14563304503669935</v>
      </c>
      <c r="D17" s="12">
        <f t="shared" si="1"/>
        <v>0</v>
      </c>
      <c r="E17" s="12">
        <f t="shared" si="2"/>
        <v>0.14561185736849525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0.2469285806451125</v>
      </c>
      <c r="J17" s="12">
        <f t="shared" si="7"/>
        <v>10.862676466851836</v>
      </c>
      <c r="K17" s="12">
        <f t="shared" si="8"/>
        <v>0.33623505970468537</v>
      </c>
      <c r="L17" s="12">
        <f t="shared" si="9"/>
        <v>12.876840509216594</v>
      </c>
      <c r="M17" s="12">
        <f t="shared" si="10"/>
        <v>2.3475146649574112</v>
      </c>
      <c r="N17" s="12">
        <f t="shared" si="11"/>
        <v>11.051757362878337</v>
      </c>
      <c r="O17" s="17">
        <f t="shared" si="12"/>
        <v>0.2124847735118883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2.2240988148812018E-2</v>
      </c>
      <c r="D18" s="12">
        <f t="shared" si="1"/>
        <v>0</v>
      </c>
      <c r="E18" s="12">
        <f t="shared" si="2"/>
        <v>2.2237752381288861E-2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3.2002816914543292E-2</v>
      </c>
      <c r="J18" s="12">
        <f t="shared" si="7"/>
        <v>1.0264822537085212</v>
      </c>
      <c r="K18" s="12">
        <f t="shared" si="8"/>
        <v>4.036901569292748E-2</v>
      </c>
      <c r="L18" s="12">
        <f t="shared" si="9"/>
        <v>0.67782146923004993</v>
      </c>
      <c r="M18" s="12">
        <f t="shared" si="10"/>
        <v>3.1512899356135868</v>
      </c>
      <c r="N18" s="12">
        <f t="shared" si="11"/>
        <v>1.1065560034031963</v>
      </c>
      <c r="O18" s="17">
        <f t="shared" si="12"/>
        <v>2.8637837244979297E-2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8.1696644203342647E-2</v>
      </c>
      <c r="D21" s="12">
        <f t="shared" si="1"/>
        <v>0</v>
      </c>
      <c r="E21" s="12">
        <f t="shared" si="2"/>
        <v>8.1684758429819662E-2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0.15303459812041237</v>
      </c>
      <c r="J21" s="12">
        <f t="shared" si="7"/>
        <v>0</v>
      </c>
      <c r="K21" s="12">
        <f t="shared" si="8"/>
        <v>0.15174717294048806</v>
      </c>
      <c r="L21" s="12">
        <f t="shared" si="9"/>
        <v>0.18741633061396337</v>
      </c>
      <c r="M21" s="12">
        <f t="shared" si="10"/>
        <v>0</v>
      </c>
      <c r="N21" s="12">
        <f t="shared" si="11"/>
        <v>0.15493083330754306</v>
      </c>
      <c r="O21" s="17">
        <f t="shared" si="12"/>
        <v>0.10293909220647349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5.7399689824740611E-3</v>
      </c>
      <c r="D22" s="12">
        <f t="shared" si="1"/>
        <v>0</v>
      </c>
      <c r="E22" s="12">
        <f t="shared" si="2"/>
        <v>5.7391338934441516E-3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1.8247990009705627E-2</v>
      </c>
      <c r="J22" s="12">
        <f t="shared" si="7"/>
        <v>0</v>
      </c>
      <c r="K22" s="12">
        <f t="shared" si="8"/>
        <v>1.8094476215373856E-2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9.4717898956742045E-3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4.6872638908857531E-4</v>
      </c>
      <c r="D24" s="12">
        <f t="shared" si="1"/>
        <v>0</v>
      </c>
      <c r="E24" s="12">
        <f t="shared" si="2"/>
        <v>4.6865819564245178E-4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1.2997836312006838E-4</v>
      </c>
      <c r="J24" s="12">
        <f t="shared" si="7"/>
        <v>0</v>
      </c>
      <c r="K24" s="12">
        <f t="shared" si="8"/>
        <v>1.2888490177484724E-4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3.6546182000994344E-4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0.30640521241839691</v>
      </c>
      <c r="D25" s="12">
        <f t="shared" ref="D25:O25" si="13">SUM(D15:D24)</f>
        <v>0</v>
      </c>
      <c r="E25" s="12">
        <f t="shared" si="13"/>
        <v>0.30636063454134232</v>
      </c>
      <c r="F25" s="12">
        <f t="shared" si="13"/>
        <v>0</v>
      </c>
      <c r="G25" s="12">
        <f t="shared" si="13"/>
        <v>0</v>
      </c>
      <c r="H25" s="12">
        <f t="shared" si="13"/>
        <v>0</v>
      </c>
      <c r="I25" s="12">
        <f t="shared" si="13"/>
        <v>0.59876898082077168</v>
      </c>
      <c r="J25" s="12">
        <f t="shared" si="13"/>
        <v>19.290696719024957</v>
      </c>
      <c r="K25" s="12">
        <f t="shared" si="13"/>
        <v>0.75601746402033521</v>
      </c>
      <c r="L25" s="12">
        <f t="shared" si="13"/>
        <v>15.092796557545897</v>
      </c>
      <c r="M25" s="12">
        <f t="shared" si="13"/>
        <v>7.9974035200337452</v>
      </c>
      <c r="N25" s="12">
        <f t="shared" si="13"/>
        <v>13.862928431043791</v>
      </c>
      <c r="O25" s="12">
        <f t="shared" si="13"/>
        <v>0.45382870904056227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0.12419619205790881</v>
      </c>
      <c r="D29" s="12">
        <f>(SUMIFS(MESKENOG2,KAYNAK,A29,SEBEP,B29,SÜRE,"Uzun",BİLDİRİM,"Bildirimli",İL,$B$10,İLÇE,$B$11)/VLOOKUP($B$11,ABONE2,4,FALSE))</f>
        <v>1.9210510726373469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0.12445761050872162</v>
      </c>
      <c r="F29" s="12">
        <f>(SUMIFS(TARIMSALAG2,KAYNAK,A29,SEBEP,B29,SÜRE,"Uzun",BİLDİRİM,"Bildirimli",İL,$B$10,İLÇE,$B$11)/VLOOKUP($B$11,ABONE2,6,FALSE))</f>
        <v>23.138819275236386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14.461762047022741</v>
      </c>
      <c r="I29" s="12">
        <f>(SUMIFS(TICARETHANEAG2,KAYNAK,A29,SEBEP,B29,SÜRE,"Uzun",BİLDİRİM,"Bildirimli",İL,$B$10,İLÇE,$B$11)/VLOOKUP($B$11,ABONE2,9,FALSE))</f>
        <v>0.41985915335489843</v>
      </c>
      <c r="J29" s="12">
        <f>(SUMIFS(TICARETHANEOG2,KAYNAK,A29,SEBEP,B29,SÜRE,"Uzun",BİLDİRİM,"Bildirimli",İL,$B$10,İLÇE,$B$11)/VLOOKUP($B$11,ABONE2,10,FALSE))</f>
        <v>17.341530444985327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0.56221510406681419</v>
      </c>
      <c r="L29" s="12">
        <f>(SUMIFS(SANAYIAG2,KAYNAK,A29,SEBEP,B29,SÜRE,"Uzun",BİLDİRİM,"Bildirimli",İL,$B$10,İLÇE,$B$11)/VLOOKUP($B$11,ABONE2,12,FALSE))</f>
        <v>8.9711657783175802</v>
      </c>
      <c r="M29" s="12">
        <f>(SUMIFS(SANAYIOG2,KAYNAK,A29,SEBEP,B29,SÜRE,"Uzun",BİLDİRİM,"Bildirimli",İL,$B$10,İLÇE,$B$11)/VLOOKUP($B$11,ABONE2,13,FALSE))</f>
        <v>40.767646002490551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14.482555683840895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0.26944263427028919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2.6700751666936976E-2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2.6696867063226489E-2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6.098837179529238E-2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6.0475298500127686E-2</v>
      </c>
      <c r="L31" s="12">
        <f>(SUMIFS(SANAYIAG2,KAYNAK,A31,SEBEP,B31,SÜRE,"Uzun",BİLDİRİM,"Bildirimli",İL,$B$10,İLÇE,$B$11)/VLOOKUP($B$11,ABONE2,12,FALSE))</f>
        <v>0.40816684802430769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0.33741792770009432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3.7176968367610592E-2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0.1508969437248458</v>
      </c>
      <c r="D33" s="12">
        <f t="shared" ref="D33:O33" si="14">SUM(D28:D32)</f>
        <v>1.9210510726373469</v>
      </c>
      <c r="E33" s="12">
        <f t="shared" si="14"/>
        <v>0.15115447757194811</v>
      </c>
      <c r="F33" s="12">
        <f t="shared" si="14"/>
        <v>23.138819275236386</v>
      </c>
      <c r="G33" s="12">
        <f t="shared" si="14"/>
        <v>0</v>
      </c>
      <c r="H33" s="12">
        <f t="shared" si="14"/>
        <v>14.461762047022741</v>
      </c>
      <c r="I33" s="12">
        <f t="shared" si="14"/>
        <v>0.4808475251501908</v>
      </c>
      <c r="J33" s="12">
        <f t="shared" si="14"/>
        <v>17.341530444985327</v>
      </c>
      <c r="K33" s="12">
        <f t="shared" si="14"/>
        <v>0.62269040256694186</v>
      </c>
      <c r="L33" s="12">
        <f t="shared" si="14"/>
        <v>9.3793326263418884</v>
      </c>
      <c r="M33" s="12">
        <f t="shared" si="14"/>
        <v>40.767646002490551</v>
      </c>
      <c r="N33" s="12">
        <f t="shared" si="14"/>
        <v>14.819973611540989</v>
      </c>
      <c r="O33" s="12">
        <f t="shared" si="14"/>
        <v>0.30661960263789978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185557</v>
      </c>
      <c r="D37" s="16">
        <f>VLOOKUP($B$11,ABONE2,4,FALSE)</f>
        <v>27</v>
      </c>
      <c r="E37" s="16">
        <f>VLOOKUP($B$11,ABONE2,5,FALSE)</f>
        <v>185584</v>
      </c>
      <c r="F37" s="16">
        <f>VLOOKUP($B$11,ABONE2,6,FALSE)</f>
        <v>5</v>
      </c>
      <c r="G37" s="16">
        <f>VLOOKUP($B$11,ABONE2,7,FALSE)</f>
        <v>3</v>
      </c>
      <c r="H37" s="16">
        <f>VLOOKUP($B$11,ABONE2,8,FALSE)</f>
        <v>8</v>
      </c>
      <c r="I37" s="16">
        <f>VLOOKUP($B$11,ABONE2,9,FALSE)</f>
        <v>79915</v>
      </c>
      <c r="J37" s="16">
        <f>VLOOKUP($B$11,ABONE2,10,FALSE)</f>
        <v>678</v>
      </c>
      <c r="K37" s="16">
        <f>VLOOKUP($B$11,ABONE2,11,FALSE)</f>
        <v>80593</v>
      </c>
      <c r="L37" s="21">
        <f>VLOOKUP($B$11,ABONE2,12,FALSE)</f>
        <v>186</v>
      </c>
      <c r="M37" s="21">
        <f>VLOOKUP($B$11,ABONE2,13,FALSE)</f>
        <v>39</v>
      </c>
      <c r="N37" s="21">
        <f>VLOOKUP($B$11,ABONE2,14,FALSE)</f>
        <v>225</v>
      </c>
      <c r="O37" s="21">
        <f>VLOOKUP($B$11,ABONE2,15,FALSE)</f>
        <v>266410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41575.611057986105</v>
      </c>
      <c r="D38" s="16">
        <f>VLOOKUP($B$11,TUKETIM,4,FALSE)</f>
        <v>114.83240000000001</v>
      </c>
      <c r="E38" s="16">
        <f>VLOOKUP($B$11,TUKETIM,5,FALSE)</f>
        <v>41690.443457986104</v>
      </c>
      <c r="F38" s="16">
        <f>VLOOKUP($B$11,TUKETIM,6,FALSE)</f>
        <v>0.30859999999999999</v>
      </c>
      <c r="G38" s="16">
        <f>VLOOKUP($B$11,TUKETIM,7,FALSE)</f>
        <v>0.1583</v>
      </c>
      <c r="H38" s="16">
        <f>VLOOKUP($B$11,TUKETIM,8,FALSE)</f>
        <v>0.46689999999999998</v>
      </c>
      <c r="I38" s="16">
        <f>VLOOKUP($B$11,TUKETIM,9,FALSE)</f>
        <v>42297.095966340734</v>
      </c>
      <c r="J38" s="16">
        <f>VLOOKUP($B$11,TUKETIM,10,FALSE)</f>
        <v>28610.040649577124</v>
      </c>
      <c r="K38" s="16">
        <f>VLOOKUP($B$11,TUKETIM,11,FALSE)</f>
        <v>70907.136615917858</v>
      </c>
      <c r="L38" s="21">
        <f>VLOOKUP($B$11,TUKETIM,12,FALSE)</f>
        <v>1240.2566783561645</v>
      </c>
      <c r="M38" s="21">
        <f>VLOOKUP($B$11,TUKETIM,13,FALSE)</f>
        <v>1460.253698856372</v>
      </c>
      <c r="N38" s="21">
        <f>VLOOKUP($B$11,TUKETIM,14,FALSE)</f>
        <v>2700.5103772125367</v>
      </c>
      <c r="O38" s="21">
        <f>VLOOKUP($B$11,TUKETIM,15,FALSE)</f>
        <v>115298.5573511165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771260.02100005466</v>
      </c>
      <c r="D39" s="16">
        <f>VLOOKUP($B$11,ANLASMA,4,FALSE)</f>
        <v>11329.43</v>
      </c>
      <c r="E39" s="16">
        <f>VLOOKUP($B$11,ANLASMA,5,FALSE)</f>
        <v>782589.45100005472</v>
      </c>
      <c r="F39" s="16">
        <f>VLOOKUP($B$11,ANLASMA,6,FALSE)</f>
        <v>15</v>
      </c>
      <c r="G39" s="16">
        <f>VLOOKUP($B$11,ANLASMA,7,FALSE)</f>
        <v>1009</v>
      </c>
      <c r="H39" s="16">
        <f>VLOOKUP($B$11,ANLASMA,8,FALSE)</f>
        <v>1024</v>
      </c>
      <c r="I39" s="16">
        <f>VLOOKUP($B$11,ANLASMA,9,FALSE)</f>
        <v>548644.29000004206</v>
      </c>
      <c r="J39" s="16">
        <f>VLOOKUP($B$11,ANLASMA,10,FALSE)</f>
        <v>683455.46299999999</v>
      </c>
      <c r="K39" s="16">
        <f>VLOOKUP($B$11,ANLASMA,11,FALSE)</f>
        <v>1232099.7530000419</v>
      </c>
      <c r="L39" s="21">
        <f>VLOOKUP($B$11,ANLASMA,12,FALSE)</f>
        <v>4165.4920000000002</v>
      </c>
      <c r="M39" s="21">
        <f>VLOOKUP($B$11,ANLASMA,13,FALSE)</f>
        <v>22103.59</v>
      </c>
      <c r="N39" s="21">
        <f>VLOOKUP($B$11,ANLASMA,14,FALSE)</f>
        <v>26269.082000000002</v>
      </c>
      <c r="O39" s="21">
        <f>VLOOKUP($B$11,ANLASMA,15,FALSE)</f>
        <v>2041982.2860000967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B11:C11"/>
    <mergeCell ref="O26:O27"/>
    <mergeCell ref="A33:B33"/>
    <mergeCell ref="B35:B36"/>
    <mergeCell ref="F13:H13"/>
    <mergeCell ref="I13:K13"/>
    <mergeCell ref="L13:N13"/>
    <mergeCell ref="O13:O14"/>
    <mergeCell ref="L26:N26"/>
    <mergeCell ref="A25:B25"/>
    <mergeCell ref="A26:B26"/>
    <mergeCell ref="C26:E26"/>
    <mergeCell ref="F26:H26"/>
    <mergeCell ref="I26:K26"/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18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127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0.29072067049650474</v>
      </c>
      <c r="D17" s="12">
        <f t="shared" si="1"/>
        <v>1.6503199004196707</v>
      </c>
      <c r="E17" s="12">
        <f t="shared" si="2"/>
        <v>0.29303745522864044</v>
      </c>
      <c r="F17" s="12">
        <f t="shared" si="3"/>
        <v>2.8851815923264734</v>
      </c>
      <c r="G17" s="12">
        <f t="shared" si="4"/>
        <v>5.7623961567113158</v>
      </c>
      <c r="H17" s="12">
        <f t="shared" si="5"/>
        <v>4.2552837658430649</v>
      </c>
      <c r="I17" s="12">
        <f t="shared" si="6"/>
        <v>0.57827907792421307</v>
      </c>
      <c r="J17" s="12">
        <f t="shared" si="7"/>
        <v>99.073719176027126</v>
      </c>
      <c r="K17" s="12">
        <f t="shared" si="8"/>
        <v>3.3234625526103234</v>
      </c>
      <c r="L17" s="12">
        <f t="shared" si="9"/>
        <v>25.497366448001753</v>
      </c>
      <c r="M17" s="12">
        <f t="shared" si="10"/>
        <v>287.92949108662424</v>
      </c>
      <c r="N17" s="12">
        <f t="shared" si="11"/>
        <v>201.75774866797207</v>
      </c>
      <c r="O17" s="17">
        <f t="shared" si="12"/>
        <v>1.039455227817456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4.3569186187156781E-3</v>
      </c>
      <c r="D18" s="12">
        <f t="shared" si="1"/>
        <v>0</v>
      </c>
      <c r="E18" s="12">
        <f t="shared" si="2"/>
        <v>4.3494943408013921E-3</v>
      </c>
      <c r="F18" s="12">
        <f t="shared" si="3"/>
        <v>4.4297079447858779E-4</v>
      </c>
      <c r="G18" s="12">
        <f t="shared" si="4"/>
        <v>0</v>
      </c>
      <c r="H18" s="12">
        <f t="shared" si="5"/>
        <v>2.3203232091735553E-4</v>
      </c>
      <c r="I18" s="12">
        <f t="shared" si="6"/>
        <v>2.3722264076915443E-2</v>
      </c>
      <c r="J18" s="12">
        <f t="shared" si="7"/>
        <v>0.7796324281643966</v>
      </c>
      <c r="K18" s="12">
        <f t="shared" si="8"/>
        <v>4.479036721685143E-2</v>
      </c>
      <c r="L18" s="12">
        <f t="shared" si="9"/>
        <v>2.2094756765394234</v>
      </c>
      <c r="M18" s="12">
        <f t="shared" si="10"/>
        <v>2.3871445632358079</v>
      </c>
      <c r="N18" s="12">
        <f t="shared" si="11"/>
        <v>2.3288055258131144</v>
      </c>
      <c r="O18" s="17">
        <f t="shared" si="12"/>
        <v>1.1414886868220937E-2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3.614655957722733E-2</v>
      </c>
      <c r="D21" s="12">
        <f t="shared" si="1"/>
        <v>0</v>
      </c>
      <c r="E21" s="12">
        <f t="shared" si="2"/>
        <v>3.6084965104749955E-2</v>
      </c>
      <c r="F21" s="12">
        <f t="shared" si="3"/>
        <v>0.14079196123577409</v>
      </c>
      <c r="G21" s="12">
        <f t="shared" si="4"/>
        <v>2.3172623313096816E-3</v>
      </c>
      <c r="H21" s="12">
        <f t="shared" si="5"/>
        <v>7.4851628424124364E-2</v>
      </c>
      <c r="I21" s="12">
        <f t="shared" si="6"/>
        <v>7.7712727787946398E-2</v>
      </c>
      <c r="J21" s="12">
        <f t="shared" si="7"/>
        <v>0</v>
      </c>
      <c r="K21" s="12">
        <f t="shared" si="8"/>
        <v>7.554678288853009E-2</v>
      </c>
      <c r="L21" s="12">
        <f t="shared" si="9"/>
        <v>10.317700932393794</v>
      </c>
      <c r="M21" s="12">
        <f t="shared" si="10"/>
        <v>0</v>
      </c>
      <c r="N21" s="12">
        <f t="shared" si="11"/>
        <v>3.3879017986964701</v>
      </c>
      <c r="O21" s="17">
        <f t="shared" si="12"/>
        <v>4.579559328752468E-2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2.7232698223631586E-4</v>
      </c>
      <c r="D22" s="12">
        <f t="shared" si="1"/>
        <v>0</v>
      </c>
      <c r="E22" s="12">
        <f t="shared" si="2"/>
        <v>2.7186293152143767E-4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9.5781068831624723E-4</v>
      </c>
      <c r="J22" s="12">
        <f t="shared" si="7"/>
        <v>0</v>
      </c>
      <c r="K22" s="12">
        <f t="shared" si="8"/>
        <v>9.3111538068754273E-4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3.4740865182144063E-4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0.3314964756746841</v>
      </c>
      <c r="D25" s="12">
        <f t="shared" ref="D25:O25" si="13">SUM(D15:D24)</f>
        <v>1.6503199004196707</v>
      </c>
      <c r="E25" s="12">
        <f t="shared" si="13"/>
        <v>0.33374377760571322</v>
      </c>
      <c r="F25" s="12">
        <f t="shared" si="13"/>
        <v>3.0264165243567263</v>
      </c>
      <c r="G25" s="12">
        <f t="shared" si="13"/>
        <v>5.764713419042625</v>
      </c>
      <c r="H25" s="12">
        <f t="shared" si="13"/>
        <v>4.330367426588106</v>
      </c>
      <c r="I25" s="12">
        <f t="shared" si="13"/>
        <v>0.68067188047739113</v>
      </c>
      <c r="J25" s="12">
        <f t="shared" si="13"/>
        <v>99.853351604191516</v>
      </c>
      <c r="K25" s="12">
        <f t="shared" si="13"/>
        <v>3.4447308180963927</v>
      </c>
      <c r="L25" s="12">
        <f t="shared" si="13"/>
        <v>38.024543056934974</v>
      </c>
      <c r="M25" s="12">
        <f t="shared" si="13"/>
        <v>290.31663564986007</v>
      </c>
      <c r="N25" s="12">
        <f t="shared" si="13"/>
        <v>207.47445599248167</v>
      </c>
      <c r="O25" s="12">
        <f t="shared" si="13"/>
        <v>1.097013116625023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0.33256511740783262</v>
      </c>
      <c r="D29" s="12">
        <f>(SUMIFS(MESKENOG2,KAYNAK,A29,SEBEP,B29,SÜRE,"Uzun",BİLDİRİM,"Bildirimli",İL,$B$10,İLÇE,$B$11)/VLOOKUP($B$11,ABONE2,4,FALSE))</f>
        <v>0.28490334304760906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0.33248390077522938</v>
      </c>
      <c r="F29" s="12">
        <f>(SUMIFS(TARIMSALAG2,KAYNAK,A29,SEBEP,B29,SÜRE,"Uzun",BİLDİRİM,"Bildirimli",İL,$B$10,İLÇE,$B$11)/VLOOKUP($B$11,ABONE2,6,FALSE))</f>
        <v>0.84692773025642454</v>
      </c>
      <c r="G29" s="12">
        <f>(SUMIFS(TARIMSALOG2,KAYNAK,A29,SEBEP,B29,SÜRE,"Uzun",BİLDİRİM,"Bildirimli",İL,$B$10,İLÇE,$B$11)/VLOOKUP($B$11,ABONE2,7,FALSE))</f>
        <v>1.5283482715472414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1.1714137022996707</v>
      </c>
      <c r="I29" s="12">
        <f>(SUMIFS(TICARETHANEAG2,KAYNAK,A29,SEBEP,B29,SÜRE,"Uzun",BİLDİRİM,"Bildirimli",İL,$B$10,İLÇE,$B$11)/VLOOKUP($B$11,ABONE2,9,FALSE))</f>
        <v>0.78625718540082878</v>
      </c>
      <c r="J29" s="12">
        <f>(SUMIFS(TICARETHANEOG2,KAYNAK,A29,SEBEP,B29,SÜRE,"Uzun",BİLDİRİM,"Bildirimli",İL,$B$10,İLÇE,$B$11)/VLOOKUP($B$11,ABONE2,10,FALSE))</f>
        <v>27.054706630405629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1.5183896907252414</v>
      </c>
      <c r="L29" s="12">
        <f>(SUMIFS(SANAYIAG2,KAYNAK,A29,SEBEP,B29,SÜRE,"Uzun",BİLDİRİM,"Bildirimli",İL,$B$10,İLÇE,$B$11)/VLOOKUP($B$11,ABONE2,12,FALSE))</f>
        <v>50.306837539888235</v>
      </c>
      <c r="M29" s="12">
        <f>(SUMIFS(SANAYIOG2,KAYNAK,A29,SEBEP,B29,SÜRE,"Uzun",BİLDİRİM,"Bildirimli",İL,$B$10,İLÇE,$B$11)/VLOOKUP($B$11,ABONE2,13,FALSE))</f>
        <v>279.52251975172209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204.25766887619454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0.69123580220227898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4.5380056279961709E-2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4.53027277413608E-2</v>
      </c>
      <c r="F31" s="12">
        <f>(SUMIFS(TARIMSALAG2,KAYNAK,A31,SEBEP,B31,SÜRE,"Uzun",BİLDİRİM,"Bildirimli",İL,$B$10,İLÇE,$B$11)/VLOOKUP($B$11,ABONE2,6,FALSE))</f>
        <v>9.1654090139477069E-3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4.8009285311154653E-3</v>
      </c>
      <c r="I31" s="12">
        <f>(SUMIFS(TICARETHANEAG2,KAYNAK,A31,SEBEP,B31,SÜRE,"Uzun",BİLDİRİM,"Bildirimli",İL,$B$10,İLÇE,$B$11)/VLOOKUP($B$11,ABONE2,9,FALSE))</f>
        <v>0.31537233593505093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0.3065825389239431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7.8368744846727525E-2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0.37794517368779434</v>
      </c>
      <c r="D33" s="12">
        <f t="shared" ref="D33:O33" si="14">SUM(D28:D32)</f>
        <v>0.28490334304760906</v>
      </c>
      <c r="E33" s="12">
        <f t="shared" si="14"/>
        <v>0.37778662851659017</v>
      </c>
      <c r="F33" s="12">
        <f t="shared" si="14"/>
        <v>0.85609313927037223</v>
      </c>
      <c r="G33" s="12">
        <f t="shared" si="14"/>
        <v>1.5283482715472414</v>
      </c>
      <c r="H33" s="12">
        <f t="shared" si="14"/>
        <v>1.1762146308307861</v>
      </c>
      <c r="I33" s="12">
        <f t="shared" si="14"/>
        <v>1.1016295213358798</v>
      </c>
      <c r="J33" s="12">
        <f t="shared" si="14"/>
        <v>27.054706630405629</v>
      </c>
      <c r="K33" s="12">
        <f t="shared" si="14"/>
        <v>1.8249722296491846</v>
      </c>
      <c r="L33" s="12">
        <f t="shared" si="14"/>
        <v>50.306837539888235</v>
      </c>
      <c r="M33" s="12">
        <f t="shared" si="14"/>
        <v>279.52251975172209</v>
      </c>
      <c r="N33" s="12">
        <f t="shared" si="14"/>
        <v>204.25766887619454</v>
      </c>
      <c r="O33" s="12">
        <f t="shared" si="14"/>
        <v>0.76960454704900649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69130</v>
      </c>
      <c r="D37" s="16">
        <f>VLOOKUP($B$11,ABONE2,4,FALSE)</f>
        <v>118</v>
      </c>
      <c r="E37" s="16">
        <f>VLOOKUP($B$11,ABONE2,5,FALSE)</f>
        <v>69248</v>
      </c>
      <c r="F37" s="16">
        <f>VLOOKUP($B$11,ABONE2,6,FALSE)</f>
        <v>2024</v>
      </c>
      <c r="G37" s="16">
        <f>VLOOKUP($B$11,ABONE2,7,FALSE)</f>
        <v>1840</v>
      </c>
      <c r="H37" s="16">
        <f>VLOOKUP($B$11,ABONE2,8,FALSE)</f>
        <v>3864</v>
      </c>
      <c r="I37" s="16">
        <f>VLOOKUP($B$11,ABONE2,9,FALSE)</f>
        <v>10987</v>
      </c>
      <c r="J37" s="16">
        <f>VLOOKUP($B$11,ABONE2,10,FALSE)</f>
        <v>315</v>
      </c>
      <c r="K37" s="16">
        <f>VLOOKUP($B$11,ABONE2,11,FALSE)</f>
        <v>11302</v>
      </c>
      <c r="L37" s="21">
        <f>VLOOKUP($B$11,ABONE2,12,FALSE)</f>
        <v>22</v>
      </c>
      <c r="M37" s="21">
        <f>VLOOKUP($B$11,ABONE2,13,FALSE)</f>
        <v>45</v>
      </c>
      <c r="N37" s="21">
        <f>VLOOKUP($B$11,ABONE2,14,FALSE)</f>
        <v>67</v>
      </c>
      <c r="O37" s="21">
        <f>VLOOKUP($B$11,ABONE2,15,FALSE)</f>
        <v>84481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13441.126542056851</v>
      </c>
      <c r="D38" s="16">
        <f>VLOOKUP($B$11,TUKETIM,4,FALSE)</f>
        <v>273.71542320354393</v>
      </c>
      <c r="E38" s="16">
        <f>VLOOKUP($B$11,TUKETIM,5,FALSE)</f>
        <v>13714.841965260395</v>
      </c>
      <c r="F38" s="16">
        <f>VLOOKUP($B$11,TUKETIM,6,FALSE)</f>
        <v>1702.3018063577438</v>
      </c>
      <c r="G38" s="16">
        <f>VLOOKUP($B$11,TUKETIM,7,FALSE)</f>
        <v>2533.8298745539564</v>
      </c>
      <c r="H38" s="16">
        <f>VLOOKUP($B$11,TUKETIM,8,FALSE)</f>
        <v>4236.1316809116997</v>
      </c>
      <c r="I38" s="16">
        <f>VLOOKUP($B$11,TUKETIM,9,FALSE)</f>
        <v>6914.3124069829655</v>
      </c>
      <c r="J38" s="16">
        <f>VLOOKUP($B$11,TUKETIM,10,FALSE)</f>
        <v>7514.8559139221807</v>
      </c>
      <c r="K38" s="16">
        <f>VLOOKUP($B$11,TUKETIM,11,FALSE)</f>
        <v>14429.168320905146</v>
      </c>
      <c r="L38" s="21">
        <f>VLOOKUP($B$11,TUKETIM,12,FALSE)</f>
        <v>204.33079230769232</v>
      </c>
      <c r="M38" s="21">
        <f>VLOOKUP($B$11,TUKETIM,13,FALSE)</f>
        <v>2941.5861138190576</v>
      </c>
      <c r="N38" s="21">
        <f>VLOOKUP($B$11,TUKETIM,14,FALSE)</f>
        <v>3145.9169061267498</v>
      </c>
      <c r="O38" s="21">
        <f>VLOOKUP($B$11,TUKETIM,15,FALSE)</f>
        <v>35526.058873203998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336416.22799999407</v>
      </c>
      <c r="D39" s="16">
        <f>VLOOKUP($B$11,ANLASMA,4,FALSE)</f>
        <v>1372.364</v>
      </c>
      <c r="E39" s="16">
        <f>VLOOKUP($B$11,ANLASMA,5,FALSE)</f>
        <v>337788.59199999407</v>
      </c>
      <c r="F39" s="16">
        <f>VLOOKUP($B$11,ANLASMA,6,FALSE)</f>
        <v>16991.571000000102</v>
      </c>
      <c r="G39" s="16">
        <f>VLOOKUP($B$11,ANLASMA,7,FALSE)</f>
        <v>31817.737999999801</v>
      </c>
      <c r="H39" s="16">
        <f>VLOOKUP($B$11,ANLASMA,8,FALSE)</f>
        <v>48809.308999999907</v>
      </c>
      <c r="I39" s="16">
        <f>VLOOKUP($B$11,ANLASMA,9,FALSE)</f>
        <v>64158.883999998499</v>
      </c>
      <c r="J39" s="16">
        <f>VLOOKUP($B$11,ANLASMA,10,FALSE)</f>
        <v>54876.857000000004</v>
      </c>
      <c r="K39" s="16">
        <f>VLOOKUP($B$11,ANLASMA,11,FALSE)</f>
        <v>119035.7409999985</v>
      </c>
      <c r="L39" s="21">
        <f>VLOOKUP($B$11,ANLASMA,12,FALSE)</f>
        <v>852.21100000000001</v>
      </c>
      <c r="M39" s="21">
        <f>VLOOKUP($B$11,ANLASMA,13,FALSE)</f>
        <v>22638.54</v>
      </c>
      <c r="N39" s="21">
        <f>VLOOKUP($B$11,ANLASMA,14,FALSE)</f>
        <v>23490.751</v>
      </c>
      <c r="O39" s="21">
        <f>VLOOKUP($B$11,ANLASMA,15,FALSE)</f>
        <v>529124.39299999247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15" zoomScale="80" zoomScaleNormal="80" workbookViewId="0">
      <selection activeCell="F39" sqref="F39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128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0.10575896634158966</v>
      </c>
      <c r="D17" s="12">
        <f t="shared" si="1"/>
        <v>0.82621104019949809</v>
      </c>
      <c r="E17" s="12">
        <f t="shared" si="2"/>
        <v>0.10669748231367274</v>
      </c>
      <c r="F17" s="12">
        <f t="shared" si="3"/>
        <v>1.1279369666153178</v>
      </c>
      <c r="G17" s="12">
        <f t="shared" si="4"/>
        <v>2.6411811618389929</v>
      </c>
      <c r="H17" s="12">
        <f t="shared" si="5"/>
        <v>1.8305146286834524</v>
      </c>
      <c r="I17" s="12">
        <f t="shared" si="6"/>
        <v>0.29377872766864999</v>
      </c>
      <c r="J17" s="12">
        <f t="shared" si="7"/>
        <v>16.031391103167891</v>
      </c>
      <c r="K17" s="12">
        <f t="shared" si="8"/>
        <v>1.1466780270549615</v>
      </c>
      <c r="L17" s="12">
        <f t="shared" si="9"/>
        <v>62.619019144107519</v>
      </c>
      <c r="M17" s="12">
        <f t="shared" si="10"/>
        <v>546.81854136050447</v>
      </c>
      <c r="N17" s="12">
        <f t="shared" si="11"/>
        <v>360.58795589265947</v>
      </c>
      <c r="O17" s="17">
        <f t="shared" si="12"/>
        <v>1.192105760040167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1.3039864611723941E-3</v>
      </c>
      <c r="D18" s="12">
        <f t="shared" si="1"/>
        <v>0</v>
      </c>
      <c r="E18" s="12">
        <f t="shared" si="2"/>
        <v>1.3022877886782794E-3</v>
      </c>
      <c r="F18" s="12">
        <f t="shared" si="3"/>
        <v>6.5005224840651002E-4</v>
      </c>
      <c r="G18" s="12">
        <f t="shared" si="4"/>
        <v>0</v>
      </c>
      <c r="H18" s="12">
        <f t="shared" si="5"/>
        <v>3.482422759320589E-4</v>
      </c>
      <c r="I18" s="12">
        <f t="shared" si="6"/>
        <v>1.3719289996535093E-2</v>
      </c>
      <c r="J18" s="12">
        <f t="shared" si="7"/>
        <v>2.0307924884294621</v>
      </c>
      <c r="K18" s="12">
        <f t="shared" si="8"/>
        <v>0.12303449466078617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1.9752851408240062E-2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3.8244784825520392E-2</v>
      </c>
      <c r="D21" s="12">
        <f t="shared" si="1"/>
        <v>0</v>
      </c>
      <c r="E21" s="12">
        <f t="shared" si="2"/>
        <v>3.8194964243818928E-2</v>
      </c>
      <c r="F21" s="12">
        <f t="shared" si="3"/>
        <v>5.9363653969647753E-2</v>
      </c>
      <c r="G21" s="12">
        <f t="shared" si="4"/>
        <v>0</v>
      </c>
      <c r="H21" s="12">
        <f t="shared" si="5"/>
        <v>3.1801957483739866E-2</v>
      </c>
      <c r="I21" s="12">
        <f t="shared" si="6"/>
        <v>6.4150857733547506E-2</v>
      </c>
      <c r="J21" s="12">
        <f t="shared" si="7"/>
        <v>0</v>
      </c>
      <c r="K21" s="12">
        <f t="shared" si="8"/>
        <v>6.0674204457911218E-2</v>
      </c>
      <c r="L21" s="12">
        <f t="shared" si="9"/>
        <v>1.1881402656874576</v>
      </c>
      <c r="M21" s="12">
        <f t="shared" si="10"/>
        <v>0</v>
      </c>
      <c r="N21" s="12">
        <f t="shared" si="11"/>
        <v>0.45697702526440676</v>
      </c>
      <c r="O21" s="17">
        <f t="shared" si="12"/>
        <v>4.2564087491696857E-2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1.3217548132225579E-3</v>
      </c>
      <c r="D22" s="12">
        <f t="shared" si="1"/>
        <v>0</v>
      </c>
      <c r="E22" s="12">
        <f t="shared" si="2"/>
        <v>1.3200329943141268E-3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2.6002364200658021E-3</v>
      </c>
      <c r="J22" s="12">
        <f t="shared" si="7"/>
        <v>0</v>
      </c>
      <c r="K22" s="12">
        <f t="shared" si="8"/>
        <v>2.4593167069608124E-3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1.470889837733866E-3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0.146629492441505</v>
      </c>
      <c r="D25" s="12">
        <f t="shared" ref="D25:O25" si="13">SUM(D15:D24)</f>
        <v>0.82621104019949809</v>
      </c>
      <c r="E25" s="12">
        <f t="shared" si="13"/>
        <v>0.14751476734048408</v>
      </c>
      <c r="F25" s="12">
        <f t="shared" si="13"/>
        <v>1.1879506728333722</v>
      </c>
      <c r="G25" s="12">
        <f t="shared" si="13"/>
        <v>2.6411811618389929</v>
      </c>
      <c r="H25" s="12">
        <f t="shared" si="13"/>
        <v>1.8626648284431242</v>
      </c>
      <c r="I25" s="12">
        <f t="shared" si="13"/>
        <v>0.37424911181879839</v>
      </c>
      <c r="J25" s="12">
        <f t="shared" si="13"/>
        <v>18.062183591597353</v>
      </c>
      <c r="K25" s="12">
        <f t="shared" si="13"/>
        <v>1.3328460428806197</v>
      </c>
      <c r="L25" s="12">
        <f t="shared" si="13"/>
        <v>63.807159409794977</v>
      </c>
      <c r="M25" s="12">
        <f t="shared" si="13"/>
        <v>546.81854136050447</v>
      </c>
      <c r="N25" s="12">
        <f t="shared" si="13"/>
        <v>361.04493291792386</v>
      </c>
      <c r="O25" s="12">
        <f t="shared" si="13"/>
        <v>1.2558935887778377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0.55235186170904038</v>
      </c>
      <c r="D29" s="12">
        <f>(SUMIFS(MESKENOG2,KAYNAK,A29,SEBEP,B29,SÜRE,"Uzun",BİLDİRİM,"Bildirimli",İL,$B$10,İLÇE,$B$11)/VLOOKUP($B$11,ABONE2,4,FALSE))</f>
        <v>1.2786278432791707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0.55329796434872591</v>
      </c>
      <c r="F29" s="12">
        <f>(SUMIFS(TARIMSALAG2,KAYNAK,A29,SEBEP,B29,SÜRE,"Uzun",BİLDİRİM,"Bildirimli",İL,$B$10,İLÇE,$B$11)/VLOOKUP($B$11,ABONE2,6,FALSE))</f>
        <v>1.2142970270971598</v>
      </c>
      <c r="G29" s="12">
        <f>(SUMIFS(TARIMSALOG2,KAYNAK,A29,SEBEP,B29,SÜRE,"Uzun",BİLDİRİM,"Bildirimli",İL,$B$10,İLÇE,$B$11)/VLOOKUP($B$11,ABONE2,7,FALSE))</f>
        <v>5.0284134033713341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2.9851367732244554</v>
      </c>
      <c r="I29" s="12">
        <f>(SUMIFS(TICARETHANEAG2,KAYNAK,A29,SEBEP,B29,SÜRE,"Uzun",BİLDİRİM,"Bildirimli",İL,$B$10,İLÇE,$B$11)/VLOOKUP($B$11,ABONE2,9,FALSE))</f>
        <v>1.2148967983389545</v>
      </c>
      <c r="J29" s="12">
        <f>(SUMIFS(TICARETHANEOG2,KAYNAK,A29,SEBEP,B29,SÜRE,"Uzun",BİLDİRİM,"Bildirimli",İL,$B$10,İLÇE,$B$11)/VLOOKUP($B$11,ABONE2,10,FALSE))</f>
        <v>22.618428580384361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2.374860382759115</v>
      </c>
      <c r="L29" s="12">
        <f>(SUMIFS(SANAYIAG2,KAYNAK,A29,SEBEP,B29,SÜRE,"Uzun",BİLDİRİM,"Bildirimli",İL,$B$10,İLÇE,$B$11)/VLOOKUP($B$11,ABONE2,12,FALSE))</f>
        <v>38.761981324115382</v>
      </c>
      <c r="M29" s="12">
        <f>(SUMIFS(SANAYIOG2,KAYNAK,A29,SEBEP,B29,SÜRE,"Uzun",BİLDİRİM,"Bildirimli",İL,$B$10,İLÇE,$B$11)/VLOOKUP($B$11,ABONE2,13,FALSE))</f>
        <v>250.83174027548515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169.26644837111215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1.2867764524805809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6.2991587751223934E-3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6.2909530091378738E-3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8.6088725182049738E-3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8.1423150021033511E-3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6.4670730979442884E-3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0.55865102048416282</v>
      </c>
      <c r="D33" s="12">
        <f t="shared" ref="D33:O33" si="14">SUM(D28:D32)</f>
        <v>1.2786278432791707</v>
      </c>
      <c r="E33" s="12">
        <f t="shared" si="14"/>
        <v>0.55958891735786376</v>
      </c>
      <c r="F33" s="12">
        <f t="shared" si="14"/>
        <v>1.2142970270971598</v>
      </c>
      <c r="G33" s="12">
        <f t="shared" si="14"/>
        <v>5.0284134033713341</v>
      </c>
      <c r="H33" s="12">
        <f t="shared" si="14"/>
        <v>2.9851367732244554</v>
      </c>
      <c r="I33" s="12">
        <f t="shared" si="14"/>
        <v>1.2235056708571594</v>
      </c>
      <c r="J33" s="12">
        <f t="shared" si="14"/>
        <v>22.618428580384361</v>
      </c>
      <c r="K33" s="12">
        <f t="shared" si="14"/>
        <v>2.3830026977612184</v>
      </c>
      <c r="L33" s="12">
        <f t="shared" si="14"/>
        <v>38.761981324115382</v>
      </c>
      <c r="M33" s="12">
        <f t="shared" si="14"/>
        <v>250.83174027548515</v>
      </c>
      <c r="N33" s="12">
        <f t="shared" si="14"/>
        <v>169.26644837111215</v>
      </c>
      <c r="O33" s="12">
        <f t="shared" si="14"/>
        <v>1.2932435255785253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124964</v>
      </c>
      <c r="D37" s="16">
        <f>VLOOKUP($B$11,ABONE2,4,FALSE)</f>
        <v>163</v>
      </c>
      <c r="E37" s="16">
        <f>VLOOKUP($B$11,ABONE2,5,FALSE)</f>
        <v>125127</v>
      </c>
      <c r="F37" s="16">
        <f>VLOOKUP($B$11,ABONE2,6,FALSE)</f>
        <v>1140</v>
      </c>
      <c r="G37" s="16">
        <f>VLOOKUP($B$11,ABONE2,7,FALSE)</f>
        <v>988</v>
      </c>
      <c r="H37" s="16">
        <f>VLOOKUP($B$11,ABONE2,8,FALSE)</f>
        <v>2128</v>
      </c>
      <c r="I37" s="16">
        <f>VLOOKUP($B$11,ABONE2,9,FALSE)</f>
        <v>21588</v>
      </c>
      <c r="J37" s="16">
        <f>VLOOKUP($B$11,ABONE2,10,FALSE)</f>
        <v>1237</v>
      </c>
      <c r="K37" s="16">
        <f>VLOOKUP($B$11,ABONE2,11,FALSE)</f>
        <v>22825</v>
      </c>
      <c r="L37" s="21">
        <f>VLOOKUP($B$11,ABONE2,12,FALSE)</f>
        <v>145</v>
      </c>
      <c r="M37" s="21">
        <f>VLOOKUP($B$11,ABONE2,13,FALSE)</f>
        <v>232</v>
      </c>
      <c r="N37" s="21">
        <f>VLOOKUP($B$11,ABONE2,14,FALSE)</f>
        <v>377</v>
      </c>
      <c r="O37" s="21">
        <f>VLOOKUP($B$11,ABONE2,15,FALSE)</f>
        <v>150457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22516.327798790117</v>
      </c>
      <c r="D38" s="16">
        <f>VLOOKUP($B$11,TUKETIM,4,FALSE)</f>
        <v>4111.1043439670675</v>
      </c>
      <c r="E38" s="16">
        <f>VLOOKUP($B$11,TUKETIM,5,FALSE)</f>
        <v>26627.432142757185</v>
      </c>
      <c r="F38" s="16">
        <f>VLOOKUP($B$11,TUKETIM,6,FALSE)</f>
        <v>395.67781688302546</v>
      </c>
      <c r="G38" s="16">
        <f>VLOOKUP($B$11,TUKETIM,7,FALSE)</f>
        <v>940.6932842360925</v>
      </c>
      <c r="H38" s="16">
        <f>VLOOKUP($B$11,TUKETIM,8,FALSE)</f>
        <v>1336.3711011191181</v>
      </c>
      <c r="I38" s="16">
        <f>VLOOKUP($B$11,TUKETIM,9,FALSE)</f>
        <v>10414.386973009063</v>
      </c>
      <c r="J38" s="16">
        <f>VLOOKUP($B$11,TUKETIM,10,FALSE)</f>
        <v>16843.607821681773</v>
      </c>
      <c r="K38" s="16">
        <f>VLOOKUP($B$11,TUKETIM,11,FALSE)</f>
        <v>27257.994794690836</v>
      </c>
      <c r="L38" s="21">
        <f>VLOOKUP($B$11,TUKETIM,12,FALSE)</f>
        <v>1952.1065114354708</v>
      </c>
      <c r="M38" s="21">
        <f>VLOOKUP($B$11,TUKETIM,13,FALSE)</f>
        <v>25938.125121560843</v>
      </c>
      <c r="N38" s="21">
        <f>VLOOKUP($B$11,TUKETIM,14,FALSE)</f>
        <v>27890.231632996314</v>
      </c>
      <c r="O38" s="21">
        <f>VLOOKUP($B$11,TUKETIM,15,FALSE)</f>
        <v>83112.029671563447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709585.573000059</v>
      </c>
      <c r="D39" s="16">
        <f>VLOOKUP($B$11,ANLASMA,4,FALSE)</f>
        <v>7083.8980000000001</v>
      </c>
      <c r="E39" s="16">
        <f>VLOOKUP($B$11,ANLASMA,5,FALSE)</f>
        <v>716669.47100005904</v>
      </c>
      <c r="F39" s="16">
        <f>VLOOKUP($B$11,ANLASMA,6,FALSE)</f>
        <v>6206.9480000000094</v>
      </c>
      <c r="G39" s="16">
        <f>VLOOKUP($B$11,ANLASMA,7,FALSE)</f>
        <v>19102.080000000002</v>
      </c>
      <c r="H39" s="16">
        <f>VLOOKUP($B$11,ANLASMA,8,FALSE)</f>
        <v>25309.028000000013</v>
      </c>
      <c r="I39" s="16">
        <f>VLOOKUP($B$11,ANLASMA,9,FALSE)</f>
        <v>152117.01300000801</v>
      </c>
      <c r="J39" s="16">
        <f>VLOOKUP($B$11,ANLASMA,10,FALSE)</f>
        <v>224956.86299999998</v>
      </c>
      <c r="K39" s="16">
        <f>VLOOKUP($B$11,ANLASMA,11,FALSE)</f>
        <v>377073.87600000796</v>
      </c>
      <c r="L39" s="21">
        <f>VLOOKUP($B$11,ANLASMA,12,FALSE)</f>
        <v>7658.2719999999999</v>
      </c>
      <c r="M39" s="21">
        <f>VLOOKUP($B$11,ANLASMA,13,FALSE)</f>
        <v>189482.448</v>
      </c>
      <c r="N39" s="21">
        <f>VLOOKUP($B$11,ANLASMA,14,FALSE)</f>
        <v>197140.72</v>
      </c>
      <c r="O39" s="21">
        <f>VLOOKUP($B$11,ANLASMA,15,FALSE)</f>
        <v>1316193.095000067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5"/>
  <dimension ref="A1:O52"/>
  <sheetViews>
    <sheetView zoomScale="85" zoomScaleNormal="85" workbookViewId="0">
      <selection activeCell="K16" sqref="K16"/>
    </sheetView>
  </sheetViews>
  <sheetFormatPr defaultColWidth="8.77734375" defaultRowHeight="14.4" x14ac:dyDescent="0.3"/>
  <cols>
    <col min="1" max="1" width="27.6640625" bestFit="1" customWidth="1"/>
    <col min="2" max="2" width="16.109375" customWidth="1"/>
    <col min="3" max="15" width="14.44140625" customWidth="1"/>
  </cols>
  <sheetData>
    <row r="1" spans="1:15" ht="30" customHeight="1" x14ac:dyDescent="0.3">
      <c r="C1" t="s">
        <v>68</v>
      </c>
      <c r="F1" t="s">
        <v>69</v>
      </c>
      <c r="I1" t="s">
        <v>70</v>
      </c>
      <c r="L1" t="s">
        <v>71</v>
      </c>
      <c r="O1" t="s">
        <v>17</v>
      </c>
    </row>
    <row r="2" spans="1:15" ht="15" customHeight="1" x14ac:dyDescent="0.3">
      <c r="C2" t="s">
        <v>20</v>
      </c>
      <c r="D2" t="s">
        <v>131</v>
      </c>
      <c r="E2" t="s">
        <v>25</v>
      </c>
      <c r="F2" t="s">
        <v>20</v>
      </c>
      <c r="G2" t="s">
        <v>131</v>
      </c>
      <c r="H2" t="s">
        <v>25</v>
      </c>
      <c r="I2" t="s">
        <v>1</v>
      </c>
      <c r="J2" t="s">
        <v>2</v>
      </c>
      <c r="K2" t="s">
        <v>25</v>
      </c>
      <c r="L2" t="s">
        <v>1</v>
      </c>
      <c r="M2" t="s">
        <v>2</v>
      </c>
      <c r="N2" t="s">
        <v>25</v>
      </c>
    </row>
    <row r="3" spans="1:15" x14ac:dyDescent="0.3">
      <c r="A3" t="s">
        <v>21</v>
      </c>
      <c r="B3" t="s">
        <v>21</v>
      </c>
      <c r="C3" s="25">
        <v>3005615</v>
      </c>
      <c r="D3" s="25">
        <v>3243</v>
      </c>
      <c r="E3" s="25">
        <v>3008858</v>
      </c>
      <c r="F3" s="25">
        <v>82869</v>
      </c>
      <c r="G3" s="25">
        <v>22622</v>
      </c>
      <c r="H3" s="25">
        <v>105491</v>
      </c>
      <c r="I3" s="25">
        <v>588725</v>
      </c>
      <c r="J3" s="25">
        <v>16097</v>
      </c>
      <c r="K3" s="25">
        <v>604822</v>
      </c>
      <c r="L3" s="25">
        <v>2349</v>
      </c>
      <c r="M3" s="25">
        <v>2337</v>
      </c>
      <c r="N3" s="25">
        <v>4686</v>
      </c>
      <c r="O3" s="25">
        <v>3723857</v>
      </c>
    </row>
    <row r="4" spans="1:15" x14ac:dyDescent="0.3">
      <c r="A4" t="s">
        <v>80</v>
      </c>
      <c r="B4" t="s">
        <v>22</v>
      </c>
      <c r="C4" s="25">
        <v>2278605</v>
      </c>
      <c r="D4" s="25">
        <v>1892</v>
      </c>
      <c r="E4" s="25">
        <v>2280497</v>
      </c>
      <c r="F4" s="25">
        <v>48394</v>
      </c>
      <c r="G4" s="25">
        <v>6831</v>
      </c>
      <c r="H4" s="25">
        <v>55225</v>
      </c>
      <c r="I4" s="25">
        <v>452348</v>
      </c>
      <c r="J4" s="25">
        <v>10472</v>
      </c>
      <c r="K4" s="25">
        <v>462820</v>
      </c>
      <c r="L4" s="25">
        <v>1845</v>
      </c>
      <c r="M4" s="25">
        <v>1609</v>
      </c>
      <c r="N4" s="25">
        <v>3454</v>
      </c>
      <c r="O4" s="25">
        <v>2801996</v>
      </c>
    </row>
    <row r="5" spans="1:15" x14ac:dyDescent="0.3">
      <c r="A5" t="s">
        <v>81</v>
      </c>
      <c r="B5" t="s">
        <v>23</v>
      </c>
      <c r="C5" s="25">
        <v>727010</v>
      </c>
      <c r="D5" s="25">
        <v>1351</v>
      </c>
      <c r="E5" s="25">
        <v>728361</v>
      </c>
      <c r="F5" s="25">
        <v>34475</v>
      </c>
      <c r="G5" s="25">
        <v>15791</v>
      </c>
      <c r="H5" s="25">
        <v>50266</v>
      </c>
      <c r="I5" s="25">
        <v>136377</v>
      </c>
      <c r="J5" s="25">
        <v>5625</v>
      </c>
      <c r="K5" s="25">
        <v>142002</v>
      </c>
      <c r="L5" s="25">
        <v>504</v>
      </c>
      <c r="M5" s="25">
        <v>728</v>
      </c>
      <c r="N5" s="25">
        <v>1232</v>
      </c>
      <c r="O5" s="25">
        <v>921861</v>
      </c>
    </row>
    <row r="6" spans="1:15" x14ac:dyDescent="0.3">
      <c r="A6" t="s">
        <v>95</v>
      </c>
      <c r="B6" t="s">
        <v>80</v>
      </c>
      <c r="C6" s="25">
        <v>44057</v>
      </c>
      <c r="D6" s="25">
        <v>55</v>
      </c>
      <c r="E6" s="25">
        <v>44112</v>
      </c>
      <c r="F6" s="25">
        <v>216</v>
      </c>
      <c r="G6" s="25">
        <v>101</v>
      </c>
      <c r="H6" s="25">
        <v>317</v>
      </c>
      <c r="I6" s="25">
        <v>8319</v>
      </c>
      <c r="J6" s="25">
        <v>507</v>
      </c>
      <c r="K6" s="25">
        <v>8826</v>
      </c>
      <c r="L6" s="25">
        <v>10</v>
      </c>
      <c r="M6" s="25">
        <v>67</v>
      </c>
      <c r="N6" s="25">
        <v>77</v>
      </c>
      <c r="O6" s="25">
        <v>53332</v>
      </c>
    </row>
    <row r="7" spans="1:15" x14ac:dyDescent="0.3">
      <c r="A7" t="s">
        <v>111</v>
      </c>
      <c r="B7" t="s">
        <v>80</v>
      </c>
      <c r="C7" s="25">
        <v>37627</v>
      </c>
      <c r="D7" s="25">
        <v>1</v>
      </c>
      <c r="E7" s="25">
        <v>37628</v>
      </c>
      <c r="F7" s="25">
        <v>230</v>
      </c>
      <c r="G7" s="25">
        <v>0</v>
      </c>
      <c r="H7" s="25">
        <v>230</v>
      </c>
      <c r="I7" s="25">
        <v>4901</v>
      </c>
      <c r="J7" s="25">
        <v>43</v>
      </c>
      <c r="K7" s="25">
        <v>4944</v>
      </c>
      <c r="L7" s="25">
        <v>16</v>
      </c>
      <c r="M7" s="25">
        <v>6</v>
      </c>
      <c r="N7" s="25">
        <v>22</v>
      </c>
      <c r="O7" s="25">
        <v>42824</v>
      </c>
    </row>
    <row r="8" spans="1:15" x14ac:dyDescent="0.3">
      <c r="A8" t="s">
        <v>98</v>
      </c>
      <c r="B8" t="s">
        <v>80</v>
      </c>
      <c r="C8" s="25">
        <v>19956</v>
      </c>
      <c r="D8" s="25">
        <v>14</v>
      </c>
      <c r="E8" s="25">
        <v>19970</v>
      </c>
      <c r="F8" s="25">
        <v>4277</v>
      </c>
      <c r="G8" s="25">
        <v>292</v>
      </c>
      <c r="H8" s="25">
        <v>4569</v>
      </c>
      <c r="I8" s="25">
        <v>6298</v>
      </c>
      <c r="J8" s="25">
        <v>213</v>
      </c>
      <c r="K8" s="25">
        <v>6511</v>
      </c>
      <c r="L8" s="25">
        <v>1</v>
      </c>
      <c r="M8" s="25">
        <v>16</v>
      </c>
      <c r="N8" s="25">
        <v>17</v>
      </c>
      <c r="O8" s="25">
        <v>31067</v>
      </c>
    </row>
    <row r="9" spans="1:15" x14ac:dyDescent="0.3">
      <c r="A9" t="s">
        <v>110</v>
      </c>
      <c r="B9" t="s">
        <v>80</v>
      </c>
      <c r="C9" s="25">
        <v>133949</v>
      </c>
      <c r="D9" s="25">
        <v>7</v>
      </c>
      <c r="E9" s="25">
        <v>133956</v>
      </c>
      <c r="F9" s="25">
        <v>13</v>
      </c>
      <c r="G9" s="25">
        <v>3</v>
      </c>
      <c r="H9" s="25">
        <v>16</v>
      </c>
      <c r="I9" s="25">
        <v>16792</v>
      </c>
      <c r="J9" s="25">
        <v>65</v>
      </c>
      <c r="K9" s="25">
        <v>16857</v>
      </c>
      <c r="L9" s="25">
        <v>27</v>
      </c>
      <c r="M9" s="25">
        <v>5</v>
      </c>
      <c r="N9" s="25">
        <v>32</v>
      </c>
      <c r="O9" s="25">
        <v>150861</v>
      </c>
    </row>
    <row r="10" spans="1:15" x14ac:dyDescent="0.3">
      <c r="A10" t="s">
        <v>94</v>
      </c>
      <c r="B10" t="s">
        <v>80</v>
      </c>
      <c r="C10" s="25">
        <v>57420</v>
      </c>
      <c r="D10" s="25">
        <v>25</v>
      </c>
      <c r="E10" s="25">
        <v>57445</v>
      </c>
      <c r="F10" s="25">
        <v>3359</v>
      </c>
      <c r="G10" s="25">
        <v>655</v>
      </c>
      <c r="H10" s="25">
        <v>4014</v>
      </c>
      <c r="I10" s="25">
        <v>11612</v>
      </c>
      <c r="J10" s="25">
        <v>434</v>
      </c>
      <c r="K10" s="25">
        <v>12046</v>
      </c>
      <c r="L10" s="25">
        <v>16</v>
      </c>
      <c r="M10" s="25">
        <v>75</v>
      </c>
      <c r="N10" s="25">
        <v>91</v>
      </c>
      <c r="O10" s="25">
        <v>73596</v>
      </c>
    </row>
    <row r="11" spans="1:15" x14ac:dyDescent="0.3">
      <c r="A11" t="s">
        <v>109</v>
      </c>
      <c r="B11" t="s">
        <v>80</v>
      </c>
      <c r="C11" s="25">
        <v>7455</v>
      </c>
      <c r="D11" s="25">
        <v>2</v>
      </c>
      <c r="E11" s="25">
        <v>7457</v>
      </c>
      <c r="F11" s="25">
        <v>1100</v>
      </c>
      <c r="G11" s="25">
        <v>6</v>
      </c>
      <c r="H11" s="25">
        <v>1106</v>
      </c>
      <c r="I11" s="25">
        <v>1979</v>
      </c>
      <c r="J11" s="25">
        <v>39</v>
      </c>
      <c r="K11" s="25">
        <v>2018</v>
      </c>
      <c r="L11" s="25">
        <v>3</v>
      </c>
      <c r="M11" s="25">
        <v>7</v>
      </c>
      <c r="N11" s="25">
        <v>10</v>
      </c>
      <c r="O11" s="25">
        <v>10591</v>
      </c>
    </row>
    <row r="12" spans="1:15" x14ac:dyDescent="0.3">
      <c r="A12" t="s">
        <v>83</v>
      </c>
      <c r="B12" t="s">
        <v>80</v>
      </c>
      <c r="C12" s="25">
        <v>211681</v>
      </c>
      <c r="D12" s="25">
        <v>46</v>
      </c>
      <c r="E12" s="25">
        <v>211727</v>
      </c>
      <c r="F12" s="25">
        <v>388</v>
      </c>
      <c r="G12" s="25">
        <v>43</v>
      </c>
      <c r="H12" s="25">
        <v>431</v>
      </c>
      <c r="I12" s="25">
        <v>53853</v>
      </c>
      <c r="J12" s="25">
        <v>906</v>
      </c>
      <c r="K12" s="25">
        <v>54759</v>
      </c>
      <c r="L12" s="25">
        <v>616</v>
      </c>
      <c r="M12" s="25">
        <v>229</v>
      </c>
      <c r="N12" s="25">
        <v>845</v>
      </c>
      <c r="O12" s="25">
        <v>267762</v>
      </c>
    </row>
    <row r="13" spans="1:15" x14ac:dyDescent="0.3">
      <c r="A13" t="s">
        <v>84</v>
      </c>
      <c r="B13" t="s">
        <v>80</v>
      </c>
      <c r="C13" s="25">
        <v>247981</v>
      </c>
      <c r="D13" s="25">
        <v>52</v>
      </c>
      <c r="E13" s="25">
        <v>248033</v>
      </c>
      <c r="F13" s="25">
        <v>836</v>
      </c>
      <c r="G13" s="25">
        <v>44</v>
      </c>
      <c r="H13" s="25">
        <v>880</v>
      </c>
      <c r="I13" s="25">
        <v>36406</v>
      </c>
      <c r="J13" s="25">
        <v>223</v>
      </c>
      <c r="K13" s="25">
        <v>36629</v>
      </c>
      <c r="L13" s="25">
        <v>102</v>
      </c>
      <c r="M13" s="25">
        <v>14</v>
      </c>
      <c r="N13" s="25">
        <v>116</v>
      </c>
      <c r="O13" s="25">
        <v>285658</v>
      </c>
    </row>
    <row r="14" spans="1:15" x14ac:dyDescent="0.3">
      <c r="A14" t="s">
        <v>96</v>
      </c>
      <c r="B14" t="s">
        <v>80</v>
      </c>
      <c r="C14" s="25">
        <v>51253</v>
      </c>
      <c r="D14" s="25">
        <v>128</v>
      </c>
      <c r="E14" s="25">
        <v>51381</v>
      </c>
      <c r="F14" s="25">
        <v>862</v>
      </c>
      <c r="G14" s="25">
        <v>86</v>
      </c>
      <c r="H14" s="25">
        <v>948</v>
      </c>
      <c r="I14" s="25">
        <v>11221</v>
      </c>
      <c r="J14" s="25">
        <v>367</v>
      </c>
      <c r="K14" s="25">
        <v>11588</v>
      </c>
      <c r="L14" s="25">
        <v>10</v>
      </c>
      <c r="M14" s="25">
        <v>11</v>
      </c>
      <c r="N14" s="25">
        <v>21</v>
      </c>
      <c r="O14" s="25">
        <v>63938</v>
      </c>
    </row>
    <row r="15" spans="1:15" x14ac:dyDescent="0.3">
      <c r="A15" t="s">
        <v>88</v>
      </c>
      <c r="B15" t="s">
        <v>80</v>
      </c>
      <c r="C15" s="25">
        <v>98596</v>
      </c>
      <c r="D15" s="25">
        <v>20</v>
      </c>
      <c r="E15" s="25">
        <v>98616</v>
      </c>
      <c r="F15" s="25">
        <v>38</v>
      </c>
      <c r="G15" s="25">
        <v>1</v>
      </c>
      <c r="H15" s="25">
        <v>39</v>
      </c>
      <c r="I15" s="25">
        <v>14183</v>
      </c>
      <c r="J15" s="25">
        <v>141</v>
      </c>
      <c r="K15" s="25">
        <v>14324</v>
      </c>
      <c r="L15" s="25">
        <v>30</v>
      </c>
      <c r="M15" s="25">
        <v>16</v>
      </c>
      <c r="N15" s="25">
        <v>46</v>
      </c>
      <c r="O15" s="25">
        <v>113025</v>
      </c>
    </row>
    <row r="16" spans="1:15" x14ac:dyDescent="0.3">
      <c r="A16" t="s">
        <v>107</v>
      </c>
      <c r="B16" t="s">
        <v>80</v>
      </c>
      <c r="C16" s="25">
        <v>53169</v>
      </c>
      <c r="D16" s="25">
        <v>150</v>
      </c>
      <c r="E16" s="25">
        <v>53319</v>
      </c>
      <c r="F16" s="25">
        <v>959</v>
      </c>
      <c r="G16" s="25">
        <v>321</v>
      </c>
      <c r="H16" s="25">
        <v>1280</v>
      </c>
      <c r="I16" s="25">
        <v>8062</v>
      </c>
      <c r="J16" s="25">
        <v>278</v>
      </c>
      <c r="K16" s="25">
        <v>8340</v>
      </c>
      <c r="L16" s="25">
        <v>32</v>
      </c>
      <c r="M16" s="25">
        <v>10</v>
      </c>
      <c r="N16" s="25">
        <v>42</v>
      </c>
      <c r="O16" s="25">
        <v>62981</v>
      </c>
    </row>
    <row r="17" spans="1:15" x14ac:dyDescent="0.3">
      <c r="A17" t="s">
        <v>101</v>
      </c>
      <c r="B17" t="s">
        <v>80</v>
      </c>
      <c r="C17" s="25">
        <v>28423</v>
      </c>
      <c r="D17" s="25">
        <v>128</v>
      </c>
      <c r="E17" s="25">
        <v>28551</v>
      </c>
      <c r="F17" s="25">
        <v>350</v>
      </c>
      <c r="G17" s="25">
        <v>114</v>
      </c>
      <c r="H17" s="25">
        <v>464</v>
      </c>
      <c r="I17" s="25">
        <v>4336</v>
      </c>
      <c r="J17" s="25">
        <v>282</v>
      </c>
      <c r="K17" s="25">
        <v>4618</v>
      </c>
      <c r="L17" s="25">
        <v>2</v>
      </c>
      <c r="M17" s="25">
        <v>11</v>
      </c>
      <c r="N17" s="25">
        <v>13</v>
      </c>
      <c r="O17" s="25">
        <v>33646</v>
      </c>
    </row>
    <row r="18" spans="1:15" x14ac:dyDescent="0.3">
      <c r="A18" t="s">
        <v>87</v>
      </c>
      <c r="B18" t="s">
        <v>80</v>
      </c>
      <c r="C18" s="25">
        <v>58712</v>
      </c>
      <c r="D18" s="25">
        <v>1</v>
      </c>
      <c r="E18" s="25">
        <v>58713</v>
      </c>
      <c r="F18" s="25">
        <v>13</v>
      </c>
      <c r="G18" s="25">
        <v>1</v>
      </c>
      <c r="H18" s="25">
        <v>14</v>
      </c>
      <c r="I18" s="25">
        <v>9782</v>
      </c>
      <c r="J18" s="25">
        <v>232</v>
      </c>
      <c r="K18" s="25">
        <v>10014</v>
      </c>
      <c r="L18" s="25">
        <v>115</v>
      </c>
      <c r="M18" s="25">
        <v>83</v>
      </c>
      <c r="N18" s="25">
        <v>198</v>
      </c>
      <c r="O18" s="25">
        <v>68939</v>
      </c>
    </row>
    <row r="19" spans="1:15" x14ac:dyDescent="0.3">
      <c r="A19" t="s">
        <v>89</v>
      </c>
      <c r="B19" t="s">
        <v>80</v>
      </c>
      <c r="C19" s="25">
        <v>18009</v>
      </c>
      <c r="D19" s="25">
        <v>20</v>
      </c>
      <c r="E19" s="25">
        <v>18029</v>
      </c>
      <c r="F19" s="25">
        <v>415</v>
      </c>
      <c r="G19" s="25">
        <v>8</v>
      </c>
      <c r="H19" s="25">
        <v>423</v>
      </c>
      <c r="I19" s="25">
        <v>3590</v>
      </c>
      <c r="J19" s="25">
        <v>84</v>
      </c>
      <c r="K19" s="25">
        <v>3674</v>
      </c>
      <c r="L19" s="25">
        <v>4</v>
      </c>
      <c r="M19" s="25">
        <v>9</v>
      </c>
      <c r="N19" s="25">
        <v>13</v>
      </c>
      <c r="O19" s="25">
        <v>22139</v>
      </c>
    </row>
    <row r="20" spans="1:15" x14ac:dyDescent="0.3">
      <c r="A20" t="s">
        <v>90</v>
      </c>
      <c r="B20" t="s">
        <v>80</v>
      </c>
      <c r="C20" s="25">
        <v>219696</v>
      </c>
      <c r="D20" s="25">
        <v>6</v>
      </c>
      <c r="E20" s="25">
        <v>219702</v>
      </c>
      <c r="F20" s="25">
        <v>10</v>
      </c>
      <c r="G20" s="25">
        <v>3</v>
      </c>
      <c r="H20" s="25">
        <v>13</v>
      </c>
      <c r="I20" s="25">
        <v>31333</v>
      </c>
      <c r="J20" s="25">
        <v>55</v>
      </c>
      <c r="K20" s="25">
        <v>31388</v>
      </c>
      <c r="L20" s="25">
        <v>99</v>
      </c>
      <c r="M20" s="25">
        <v>1</v>
      </c>
      <c r="N20" s="25">
        <v>100</v>
      </c>
      <c r="O20" s="25">
        <v>251203</v>
      </c>
    </row>
    <row r="21" spans="1:15" x14ac:dyDescent="0.3">
      <c r="A21" t="s">
        <v>99</v>
      </c>
      <c r="B21" t="s">
        <v>80</v>
      </c>
      <c r="C21" s="25">
        <v>14408</v>
      </c>
      <c r="D21" s="25">
        <v>48</v>
      </c>
      <c r="E21" s="25">
        <v>14456</v>
      </c>
      <c r="F21" s="25">
        <v>422</v>
      </c>
      <c r="G21" s="25">
        <v>21</v>
      </c>
      <c r="H21" s="25">
        <v>443</v>
      </c>
      <c r="I21" s="25">
        <v>2715</v>
      </c>
      <c r="J21" s="25">
        <v>138</v>
      </c>
      <c r="K21" s="25">
        <v>2853</v>
      </c>
      <c r="L21" s="25">
        <v>24</v>
      </c>
      <c r="M21" s="25">
        <v>6</v>
      </c>
      <c r="N21" s="25">
        <v>30</v>
      </c>
      <c r="O21" s="25">
        <v>17782</v>
      </c>
    </row>
    <row r="22" spans="1:15" x14ac:dyDescent="0.3">
      <c r="A22" t="s">
        <v>85</v>
      </c>
      <c r="B22" t="s">
        <v>80</v>
      </c>
      <c r="C22" s="25">
        <v>198040</v>
      </c>
      <c r="D22" s="25">
        <v>3</v>
      </c>
      <c r="E22" s="25">
        <v>198043</v>
      </c>
      <c r="F22" s="25">
        <v>55</v>
      </c>
      <c r="G22" s="25">
        <v>6</v>
      </c>
      <c r="H22" s="25">
        <v>61</v>
      </c>
      <c r="I22" s="25">
        <v>32625</v>
      </c>
      <c r="J22" s="25">
        <v>118</v>
      </c>
      <c r="K22" s="25">
        <v>32743</v>
      </c>
      <c r="L22" s="25">
        <v>27</v>
      </c>
      <c r="M22" s="25">
        <v>5</v>
      </c>
      <c r="N22" s="25">
        <v>32</v>
      </c>
      <c r="O22" s="25">
        <v>230879</v>
      </c>
    </row>
    <row r="23" spans="1:15" x14ac:dyDescent="0.3">
      <c r="A23" t="s">
        <v>104</v>
      </c>
      <c r="B23" t="s">
        <v>80</v>
      </c>
      <c r="C23" s="25">
        <v>54907</v>
      </c>
      <c r="D23" s="25">
        <v>367</v>
      </c>
      <c r="E23" s="25">
        <v>55274</v>
      </c>
      <c r="F23" s="25">
        <v>3986</v>
      </c>
      <c r="G23" s="25">
        <v>1106</v>
      </c>
      <c r="H23" s="25">
        <v>5092</v>
      </c>
      <c r="I23" s="25">
        <v>9767</v>
      </c>
      <c r="J23" s="25">
        <v>1478</v>
      </c>
      <c r="K23" s="25">
        <v>11245</v>
      </c>
      <c r="L23" s="25">
        <v>27</v>
      </c>
      <c r="M23" s="25">
        <v>194</v>
      </c>
      <c r="N23" s="25">
        <v>221</v>
      </c>
      <c r="O23" s="25">
        <v>71832</v>
      </c>
    </row>
    <row r="24" spans="1:15" x14ac:dyDescent="0.3">
      <c r="A24" t="s">
        <v>102</v>
      </c>
      <c r="B24" t="s">
        <v>80</v>
      </c>
      <c r="C24" s="25">
        <v>12740</v>
      </c>
      <c r="D24" s="25">
        <v>8</v>
      </c>
      <c r="E24" s="25">
        <v>12748</v>
      </c>
      <c r="F24" s="25">
        <v>1631</v>
      </c>
      <c r="G24" s="25">
        <v>121</v>
      </c>
      <c r="H24" s="25">
        <v>1752</v>
      </c>
      <c r="I24" s="25">
        <v>2700</v>
      </c>
      <c r="J24" s="25">
        <v>113</v>
      </c>
      <c r="K24" s="25">
        <v>2813</v>
      </c>
      <c r="L24" s="25">
        <v>4</v>
      </c>
      <c r="M24" s="25">
        <v>21</v>
      </c>
      <c r="N24" s="25">
        <v>25</v>
      </c>
      <c r="O24" s="25">
        <v>17338</v>
      </c>
    </row>
    <row r="25" spans="1:15" x14ac:dyDescent="0.3">
      <c r="A25" t="s">
        <v>108</v>
      </c>
      <c r="B25" t="s">
        <v>80</v>
      </c>
      <c r="C25" s="25">
        <v>19508</v>
      </c>
      <c r="D25" s="25">
        <v>1</v>
      </c>
      <c r="E25" s="25">
        <v>19509</v>
      </c>
      <c r="F25" s="25">
        <v>3877</v>
      </c>
      <c r="G25" s="25">
        <v>27</v>
      </c>
      <c r="H25" s="25">
        <v>3904</v>
      </c>
      <c r="I25" s="25">
        <v>4494</v>
      </c>
      <c r="J25" s="25">
        <v>122</v>
      </c>
      <c r="K25" s="25">
        <v>4616</v>
      </c>
      <c r="L25" s="25">
        <v>2</v>
      </c>
      <c r="M25" s="25">
        <v>8</v>
      </c>
      <c r="N25" s="25">
        <v>10</v>
      </c>
      <c r="O25" s="25">
        <v>28039</v>
      </c>
    </row>
    <row r="26" spans="1:15" x14ac:dyDescent="0.3">
      <c r="A26" t="s">
        <v>82</v>
      </c>
      <c r="B26" t="s">
        <v>80</v>
      </c>
      <c r="C26" s="25">
        <v>185557</v>
      </c>
      <c r="D26" s="25">
        <v>27</v>
      </c>
      <c r="E26" s="25">
        <v>185584</v>
      </c>
      <c r="F26" s="25">
        <v>5</v>
      </c>
      <c r="G26" s="25">
        <v>3</v>
      </c>
      <c r="H26" s="25">
        <v>8</v>
      </c>
      <c r="I26" s="25">
        <v>79915</v>
      </c>
      <c r="J26" s="25">
        <v>678</v>
      </c>
      <c r="K26" s="25">
        <v>80593</v>
      </c>
      <c r="L26" s="25">
        <v>186</v>
      </c>
      <c r="M26" s="25">
        <v>39</v>
      </c>
      <c r="N26" s="25">
        <v>225</v>
      </c>
      <c r="O26" s="25">
        <v>266410</v>
      </c>
    </row>
    <row r="27" spans="1:15" x14ac:dyDescent="0.3">
      <c r="A27" t="s">
        <v>100</v>
      </c>
      <c r="B27" t="s">
        <v>80</v>
      </c>
      <c r="C27" s="25">
        <v>63844</v>
      </c>
      <c r="D27" s="25">
        <v>123</v>
      </c>
      <c r="E27" s="25">
        <v>63967</v>
      </c>
      <c r="F27" s="25">
        <v>3735</v>
      </c>
      <c r="G27" s="25">
        <v>557</v>
      </c>
      <c r="H27" s="25">
        <v>4292</v>
      </c>
      <c r="I27" s="25">
        <v>13026</v>
      </c>
      <c r="J27" s="25">
        <v>578</v>
      </c>
      <c r="K27" s="25">
        <v>13604</v>
      </c>
      <c r="L27" s="25">
        <v>195</v>
      </c>
      <c r="M27" s="25">
        <v>82</v>
      </c>
      <c r="N27" s="25">
        <v>277</v>
      </c>
      <c r="O27" s="25">
        <v>82140</v>
      </c>
    </row>
    <row r="28" spans="1:15" x14ac:dyDescent="0.3">
      <c r="A28" t="s">
        <v>105</v>
      </c>
      <c r="B28" t="s">
        <v>80</v>
      </c>
      <c r="C28" s="25">
        <v>88321</v>
      </c>
      <c r="D28" s="25">
        <v>150</v>
      </c>
      <c r="E28" s="25">
        <v>88471</v>
      </c>
      <c r="F28" s="25">
        <v>1952</v>
      </c>
      <c r="G28" s="25">
        <v>162</v>
      </c>
      <c r="H28" s="25">
        <v>2114</v>
      </c>
      <c r="I28" s="25">
        <v>12672</v>
      </c>
      <c r="J28" s="25">
        <v>670</v>
      </c>
      <c r="K28" s="25">
        <v>13342</v>
      </c>
      <c r="L28" s="25">
        <v>112</v>
      </c>
      <c r="M28" s="25">
        <v>129</v>
      </c>
      <c r="N28" s="25">
        <v>241</v>
      </c>
      <c r="O28" s="25">
        <v>104168</v>
      </c>
    </row>
    <row r="29" spans="1:15" x14ac:dyDescent="0.3">
      <c r="A29" t="s">
        <v>86</v>
      </c>
      <c r="B29" t="s">
        <v>80</v>
      </c>
      <c r="C29" s="25">
        <v>32925</v>
      </c>
      <c r="D29" s="25">
        <v>5</v>
      </c>
      <c r="E29" s="25">
        <v>32930</v>
      </c>
      <c r="F29" s="25">
        <v>383</v>
      </c>
      <c r="G29" s="25">
        <v>0</v>
      </c>
      <c r="H29" s="25">
        <v>383</v>
      </c>
      <c r="I29" s="25">
        <v>7126</v>
      </c>
      <c r="J29" s="25">
        <v>68</v>
      </c>
      <c r="K29" s="25">
        <v>7194</v>
      </c>
      <c r="L29" s="25">
        <v>6</v>
      </c>
      <c r="M29" s="25">
        <v>1</v>
      </c>
      <c r="N29" s="25">
        <v>7</v>
      </c>
      <c r="O29" s="25">
        <v>40514</v>
      </c>
    </row>
    <row r="30" spans="1:15" x14ac:dyDescent="0.3">
      <c r="A30" t="s">
        <v>93</v>
      </c>
      <c r="B30" t="s">
        <v>80</v>
      </c>
      <c r="C30" s="25">
        <v>73567</v>
      </c>
      <c r="D30" s="25">
        <v>37</v>
      </c>
      <c r="E30" s="25">
        <v>73604</v>
      </c>
      <c r="F30" s="25">
        <v>7676</v>
      </c>
      <c r="G30" s="25">
        <v>1001</v>
      </c>
      <c r="H30" s="25">
        <v>8677</v>
      </c>
      <c r="I30" s="25">
        <v>16981</v>
      </c>
      <c r="J30" s="25">
        <v>447</v>
      </c>
      <c r="K30" s="25">
        <v>17428</v>
      </c>
      <c r="L30" s="25">
        <v>42</v>
      </c>
      <c r="M30" s="25">
        <v>42</v>
      </c>
      <c r="N30" s="25">
        <v>84</v>
      </c>
      <c r="O30" s="25">
        <v>99793</v>
      </c>
    </row>
    <row r="31" spans="1:15" x14ac:dyDescent="0.3">
      <c r="A31" t="s">
        <v>92</v>
      </c>
      <c r="B31" t="s">
        <v>80</v>
      </c>
      <c r="C31" s="25">
        <v>47359</v>
      </c>
      <c r="D31" s="25">
        <v>65</v>
      </c>
      <c r="E31" s="25">
        <v>47424</v>
      </c>
      <c r="F31" s="25">
        <v>1959</v>
      </c>
      <c r="G31" s="25">
        <v>44</v>
      </c>
      <c r="H31" s="25">
        <v>2003</v>
      </c>
      <c r="I31" s="25">
        <v>6588</v>
      </c>
      <c r="J31" s="25">
        <v>205</v>
      </c>
      <c r="K31" s="25">
        <v>6793</v>
      </c>
      <c r="L31" s="25">
        <v>16</v>
      </c>
      <c r="M31" s="25">
        <v>13</v>
      </c>
      <c r="N31" s="25">
        <v>29</v>
      </c>
      <c r="O31" s="25">
        <v>56249</v>
      </c>
    </row>
    <row r="32" spans="1:15" x14ac:dyDescent="0.3">
      <c r="A32" t="s">
        <v>91</v>
      </c>
      <c r="B32" t="s">
        <v>80</v>
      </c>
      <c r="C32" s="25">
        <v>20229</v>
      </c>
      <c r="D32" s="25">
        <v>99</v>
      </c>
      <c r="E32" s="25">
        <v>20328</v>
      </c>
      <c r="F32" s="25">
        <v>922</v>
      </c>
      <c r="G32" s="25">
        <v>257</v>
      </c>
      <c r="H32" s="25">
        <v>1179</v>
      </c>
      <c r="I32" s="25">
        <v>4608</v>
      </c>
      <c r="J32" s="25">
        <v>234</v>
      </c>
      <c r="K32" s="25">
        <v>4842</v>
      </c>
      <c r="L32" s="25">
        <v>8</v>
      </c>
      <c r="M32" s="25">
        <v>10</v>
      </c>
      <c r="N32" s="25">
        <v>18</v>
      </c>
      <c r="O32" s="25">
        <v>26367</v>
      </c>
    </row>
    <row r="33" spans="1:15" x14ac:dyDescent="0.3">
      <c r="A33" t="s">
        <v>106</v>
      </c>
      <c r="B33" t="s">
        <v>80</v>
      </c>
      <c r="C33" s="25">
        <v>45520</v>
      </c>
      <c r="D33" s="25">
        <v>46</v>
      </c>
      <c r="E33" s="25">
        <v>45566</v>
      </c>
      <c r="F33" s="25">
        <v>3506</v>
      </c>
      <c r="G33" s="25">
        <v>917</v>
      </c>
      <c r="H33" s="25">
        <v>4423</v>
      </c>
      <c r="I33" s="25">
        <v>9437</v>
      </c>
      <c r="J33" s="25">
        <v>413</v>
      </c>
      <c r="K33" s="25">
        <v>9850</v>
      </c>
      <c r="L33" s="25">
        <v>15</v>
      </c>
      <c r="M33" s="25">
        <v>29</v>
      </c>
      <c r="N33" s="25">
        <v>44</v>
      </c>
      <c r="O33" s="25">
        <v>59883</v>
      </c>
    </row>
    <row r="34" spans="1:15" x14ac:dyDescent="0.3">
      <c r="A34" t="s">
        <v>103</v>
      </c>
      <c r="B34" t="s">
        <v>80</v>
      </c>
      <c r="C34" s="25">
        <v>90278</v>
      </c>
      <c r="D34" s="25">
        <v>70</v>
      </c>
      <c r="E34" s="25">
        <v>90348</v>
      </c>
      <c r="F34" s="25">
        <v>2433</v>
      </c>
      <c r="G34" s="25">
        <v>836</v>
      </c>
      <c r="H34" s="25">
        <v>3269</v>
      </c>
      <c r="I34" s="25">
        <v>18285</v>
      </c>
      <c r="J34" s="25">
        <v>1013</v>
      </c>
      <c r="K34" s="25">
        <v>19298</v>
      </c>
      <c r="L34" s="25">
        <v>88</v>
      </c>
      <c r="M34" s="25">
        <v>454</v>
      </c>
      <c r="N34" s="25">
        <v>542</v>
      </c>
      <c r="O34" s="25">
        <v>113457</v>
      </c>
    </row>
    <row r="35" spans="1:15" x14ac:dyDescent="0.3">
      <c r="A35" t="s">
        <v>97</v>
      </c>
      <c r="B35" t="s">
        <v>80</v>
      </c>
      <c r="C35" s="25">
        <v>43418</v>
      </c>
      <c r="D35" s="25">
        <v>188</v>
      </c>
      <c r="E35" s="25">
        <v>43606</v>
      </c>
      <c r="F35" s="25">
        <v>2786</v>
      </c>
      <c r="G35" s="25">
        <v>95</v>
      </c>
      <c r="H35" s="25">
        <v>2881</v>
      </c>
      <c r="I35" s="25">
        <v>8742</v>
      </c>
      <c r="J35" s="25">
        <v>328</v>
      </c>
      <c r="K35" s="25">
        <v>9070</v>
      </c>
      <c r="L35" s="25">
        <v>10</v>
      </c>
      <c r="M35" s="25">
        <v>16</v>
      </c>
      <c r="N35" s="25">
        <v>26</v>
      </c>
      <c r="O35" s="25">
        <v>55583</v>
      </c>
    </row>
    <row r="36" spans="1:15" x14ac:dyDescent="0.3">
      <c r="A36" t="s">
        <v>124</v>
      </c>
      <c r="B36" t="s">
        <v>81</v>
      </c>
      <c r="C36" s="25">
        <v>9099</v>
      </c>
      <c r="D36" s="25">
        <v>24</v>
      </c>
      <c r="E36" s="25">
        <v>9123</v>
      </c>
      <c r="F36" s="25">
        <v>587</v>
      </c>
      <c r="G36" s="25">
        <v>640</v>
      </c>
      <c r="H36" s="25">
        <v>1227</v>
      </c>
      <c r="I36" s="25">
        <v>2046</v>
      </c>
      <c r="J36" s="25">
        <v>98</v>
      </c>
      <c r="K36" s="25">
        <v>2144</v>
      </c>
      <c r="L36" s="25">
        <v>2</v>
      </c>
      <c r="M36" s="25">
        <v>9</v>
      </c>
      <c r="N36" s="25">
        <v>11</v>
      </c>
      <c r="O36" s="25">
        <v>12505</v>
      </c>
    </row>
    <row r="37" spans="1:15" x14ac:dyDescent="0.3">
      <c r="A37" t="s">
        <v>112</v>
      </c>
      <c r="B37" t="s">
        <v>81</v>
      </c>
      <c r="C37" s="25">
        <v>98052</v>
      </c>
      <c r="D37" s="25">
        <v>105</v>
      </c>
      <c r="E37" s="25">
        <v>98157</v>
      </c>
      <c r="F37" s="25">
        <v>7624</v>
      </c>
      <c r="G37" s="25">
        <v>2434</v>
      </c>
      <c r="H37" s="25">
        <v>10058</v>
      </c>
      <c r="I37" s="25">
        <v>20241</v>
      </c>
      <c r="J37" s="25">
        <v>631</v>
      </c>
      <c r="K37" s="25">
        <v>20872</v>
      </c>
      <c r="L37" s="25">
        <v>45</v>
      </c>
      <c r="M37" s="25">
        <v>86</v>
      </c>
      <c r="N37" s="25">
        <v>131</v>
      </c>
      <c r="O37" s="25">
        <v>129218</v>
      </c>
    </row>
    <row r="38" spans="1:15" x14ac:dyDescent="0.3">
      <c r="A38" t="s">
        <v>113</v>
      </c>
      <c r="B38" t="s">
        <v>81</v>
      </c>
      <c r="C38" s="25">
        <v>48106</v>
      </c>
      <c r="D38" s="25">
        <v>80</v>
      </c>
      <c r="E38" s="25">
        <v>48186</v>
      </c>
      <c r="F38" s="25">
        <v>5225</v>
      </c>
      <c r="G38" s="25">
        <v>1242</v>
      </c>
      <c r="H38" s="25">
        <v>6467</v>
      </c>
      <c r="I38" s="25">
        <v>9158</v>
      </c>
      <c r="J38" s="25">
        <v>390</v>
      </c>
      <c r="K38" s="25">
        <v>9548</v>
      </c>
      <c r="L38" s="25">
        <v>40</v>
      </c>
      <c r="M38" s="25">
        <v>45</v>
      </c>
      <c r="N38" s="25">
        <v>85</v>
      </c>
      <c r="O38" s="25">
        <v>64286</v>
      </c>
    </row>
    <row r="39" spans="1:15" x14ac:dyDescent="0.3">
      <c r="A39" t="s">
        <v>114</v>
      </c>
      <c r="B39" t="s">
        <v>81</v>
      </c>
      <c r="C39" s="25">
        <v>21059</v>
      </c>
      <c r="D39" s="25">
        <v>32</v>
      </c>
      <c r="E39" s="25">
        <v>21091</v>
      </c>
      <c r="F39" s="25">
        <v>590</v>
      </c>
      <c r="G39" s="25">
        <v>18</v>
      </c>
      <c r="H39" s="25">
        <v>608</v>
      </c>
      <c r="I39" s="25">
        <v>3926</v>
      </c>
      <c r="J39" s="25">
        <v>103</v>
      </c>
      <c r="K39" s="25">
        <v>4029</v>
      </c>
      <c r="L39" s="25">
        <v>23</v>
      </c>
      <c r="M39" s="25">
        <v>0</v>
      </c>
      <c r="N39" s="25">
        <v>23</v>
      </c>
      <c r="O39" s="25">
        <v>25751</v>
      </c>
    </row>
    <row r="40" spans="1:15" x14ac:dyDescent="0.3">
      <c r="A40" t="s">
        <v>125</v>
      </c>
      <c r="B40" t="s">
        <v>81</v>
      </c>
      <c r="C40" s="25">
        <v>6695</v>
      </c>
      <c r="D40" s="25">
        <v>18</v>
      </c>
      <c r="E40" s="25">
        <v>6713</v>
      </c>
      <c r="F40" s="25">
        <v>1222</v>
      </c>
      <c r="G40" s="25">
        <v>507</v>
      </c>
      <c r="H40" s="25">
        <v>1729</v>
      </c>
      <c r="I40" s="25">
        <v>1579</v>
      </c>
      <c r="J40" s="25">
        <v>83</v>
      </c>
      <c r="K40" s="25">
        <v>1662</v>
      </c>
      <c r="L40" s="25">
        <v>3</v>
      </c>
      <c r="M40" s="25">
        <v>4</v>
      </c>
      <c r="N40" s="25">
        <v>7</v>
      </c>
      <c r="O40" s="25">
        <v>10111</v>
      </c>
    </row>
    <row r="41" spans="1:15" x14ac:dyDescent="0.3">
      <c r="A41" t="s">
        <v>115</v>
      </c>
      <c r="B41" t="s">
        <v>81</v>
      </c>
      <c r="C41" s="25">
        <v>19443</v>
      </c>
      <c r="D41" s="25">
        <v>38</v>
      </c>
      <c r="E41" s="25">
        <v>19481</v>
      </c>
      <c r="F41" s="25">
        <v>945</v>
      </c>
      <c r="G41" s="25">
        <v>45</v>
      </c>
      <c r="H41" s="25">
        <v>990</v>
      </c>
      <c r="I41" s="25">
        <v>3054</v>
      </c>
      <c r="J41" s="25">
        <v>100</v>
      </c>
      <c r="K41" s="25">
        <v>3154</v>
      </c>
      <c r="L41" s="25">
        <v>3</v>
      </c>
      <c r="M41" s="25">
        <v>10</v>
      </c>
      <c r="N41" s="25">
        <v>13</v>
      </c>
      <c r="O41" s="25">
        <v>23638</v>
      </c>
    </row>
    <row r="42" spans="1:15" x14ac:dyDescent="0.3">
      <c r="A42" t="s">
        <v>116</v>
      </c>
      <c r="B42" t="s">
        <v>81</v>
      </c>
      <c r="C42" s="25">
        <v>20488</v>
      </c>
      <c r="D42" s="25">
        <v>137</v>
      </c>
      <c r="E42" s="25">
        <v>20625</v>
      </c>
      <c r="F42" s="25">
        <v>1022</v>
      </c>
      <c r="G42" s="25">
        <v>1131</v>
      </c>
      <c r="H42" s="25">
        <v>2153</v>
      </c>
      <c r="I42" s="25">
        <v>4162</v>
      </c>
      <c r="J42" s="25">
        <v>193</v>
      </c>
      <c r="K42" s="25">
        <v>4355</v>
      </c>
      <c r="L42" s="25">
        <v>3</v>
      </c>
      <c r="M42" s="25">
        <v>12</v>
      </c>
      <c r="N42" s="25">
        <v>15</v>
      </c>
      <c r="O42" s="25">
        <v>27148</v>
      </c>
    </row>
    <row r="43" spans="1:15" x14ac:dyDescent="0.3">
      <c r="A43" t="s">
        <v>126</v>
      </c>
      <c r="B43" t="s">
        <v>81</v>
      </c>
      <c r="C43" s="25">
        <v>7734</v>
      </c>
      <c r="D43" s="25">
        <v>30</v>
      </c>
      <c r="E43" s="25">
        <v>7764</v>
      </c>
      <c r="F43" s="25">
        <v>1412</v>
      </c>
      <c r="G43" s="25">
        <v>176</v>
      </c>
      <c r="H43" s="25">
        <v>1588</v>
      </c>
      <c r="I43" s="25">
        <v>1522</v>
      </c>
      <c r="J43" s="25">
        <v>65</v>
      </c>
      <c r="K43" s="25">
        <v>1587</v>
      </c>
      <c r="L43" s="25">
        <v>2</v>
      </c>
      <c r="M43" s="25">
        <v>2</v>
      </c>
      <c r="N43" s="25">
        <v>4</v>
      </c>
      <c r="O43" s="25">
        <v>10943</v>
      </c>
    </row>
    <row r="44" spans="1:15" x14ac:dyDescent="0.3">
      <c r="A44" t="s">
        <v>117</v>
      </c>
      <c r="B44" t="s">
        <v>81</v>
      </c>
      <c r="C44" s="25">
        <v>22669</v>
      </c>
      <c r="D44" s="25">
        <v>109</v>
      </c>
      <c r="E44" s="25">
        <v>22778</v>
      </c>
      <c r="F44" s="25">
        <v>997</v>
      </c>
      <c r="G44" s="25">
        <v>404</v>
      </c>
      <c r="H44" s="25">
        <v>1401</v>
      </c>
      <c r="I44" s="25">
        <v>5259</v>
      </c>
      <c r="J44" s="25">
        <v>193</v>
      </c>
      <c r="K44" s="25">
        <v>5452</v>
      </c>
      <c r="L44" s="25">
        <v>33</v>
      </c>
      <c r="M44" s="25">
        <v>23</v>
      </c>
      <c r="N44" s="25">
        <v>56</v>
      </c>
      <c r="O44" s="25">
        <v>29687</v>
      </c>
    </row>
    <row r="45" spans="1:15" x14ac:dyDescent="0.3">
      <c r="A45" t="s">
        <v>118</v>
      </c>
      <c r="B45" t="s">
        <v>81</v>
      </c>
      <c r="C45" s="25">
        <v>83063</v>
      </c>
      <c r="D45" s="25">
        <v>208</v>
      </c>
      <c r="E45" s="25">
        <v>83271</v>
      </c>
      <c r="F45" s="25">
        <v>3458</v>
      </c>
      <c r="G45" s="25">
        <v>1936</v>
      </c>
      <c r="H45" s="25">
        <v>5394</v>
      </c>
      <c r="I45" s="25">
        <v>17533</v>
      </c>
      <c r="J45" s="25">
        <v>734</v>
      </c>
      <c r="K45" s="25">
        <v>18267</v>
      </c>
      <c r="L45" s="25">
        <v>53</v>
      </c>
      <c r="M45" s="25">
        <v>70</v>
      </c>
      <c r="N45" s="25">
        <v>123</v>
      </c>
      <c r="O45" s="25">
        <v>107055</v>
      </c>
    </row>
    <row r="46" spans="1:15" x14ac:dyDescent="0.3">
      <c r="A46" t="s">
        <v>119</v>
      </c>
      <c r="B46" t="s">
        <v>81</v>
      </c>
      <c r="C46" s="25">
        <v>17481</v>
      </c>
      <c r="D46" s="25">
        <v>30</v>
      </c>
      <c r="E46" s="25">
        <v>17511</v>
      </c>
      <c r="F46" s="25">
        <v>2816</v>
      </c>
      <c r="G46" s="25">
        <v>972</v>
      </c>
      <c r="H46" s="25">
        <v>3788</v>
      </c>
      <c r="I46" s="25">
        <v>2833</v>
      </c>
      <c r="J46" s="25">
        <v>104</v>
      </c>
      <c r="K46" s="25">
        <v>2937</v>
      </c>
      <c r="L46" s="25">
        <v>8</v>
      </c>
      <c r="M46" s="25">
        <v>1</v>
      </c>
      <c r="N46" s="25">
        <v>9</v>
      </c>
      <c r="O46" s="25">
        <v>24245</v>
      </c>
    </row>
    <row r="47" spans="1:15" x14ac:dyDescent="0.3">
      <c r="A47" t="s">
        <v>120</v>
      </c>
      <c r="B47" t="s">
        <v>81</v>
      </c>
      <c r="C47" s="25">
        <v>29785</v>
      </c>
      <c r="D47" s="25">
        <v>41</v>
      </c>
      <c r="E47" s="25">
        <v>29826</v>
      </c>
      <c r="F47" s="25">
        <v>1478</v>
      </c>
      <c r="G47" s="25">
        <v>1593</v>
      </c>
      <c r="H47" s="25">
        <v>3071</v>
      </c>
      <c r="I47" s="25">
        <v>6020</v>
      </c>
      <c r="J47" s="25">
        <v>340</v>
      </c>
      <c r="K47" s="25">
        <v>6360</v>
      </c>
      <c r="L47" s="25">
        <v>17</v>
      </c>
      <c r="M47" s="25">
        <v>48</v>
      </c>
      <c r="N47" s="25">
        <v>65</v>
      </c>
      <c r="O47" s="25">
        <v>39322</v>
      </c>
    </row>
    <row r="48" spans="1:15" x14ac:dyDescent="0.3">
      <c r="A48" t="s">
        <v>121</v>
      </c>
      <c r="B48" t="s">
        <v>81</v>
      </c>
      <c r="C48" s="25">
        <v>9711</v>
      </c>
      <c r="D48" s="25">
        <v>48</v>
      </c>
      <c r="E48" s="25">
        <v>9759</v>
      </c>
      <c r="F48" s="25">
        <v>756</v>
      </c>
      <c r="G48" s="25">
        <v>22</v>
      </c>
      <c r="H48" s="25">
        <v>778</v>
      </c>
      <c r="I48" s="25">
        <v>1596</v>
      </c>
      <c r="J48" s="25">
        <v>85</v>
      </c>
      <c r="K48" s="25">
        <v>1681</v>
      </c>
      <c r="L48" s="25">
        <v>3</v>
      </c>
      <c r="M48" s="25">
        <v>0</v>
      </c>
      <c r="N48" s="25">
        <v>3</v>
      </c>
      <c r="O48" s="25">
        <v>12221</v>
      </c>
    </row>
    <row r="49" spans="1:15" x14ac:dyDescent="0.3">
      <c r="A49" t="s">
        <v>122</v>
      </c>
      <c r="B49" t="s">
        <v>81</v>
      </c>
      <c r="C49" s="25">
        <v>56232</v>
      </c>
      <c r="D49" s="25">
        <v>74</v>
      </c>
      <c r="E49" s="25">
        <v>56306</v>
      </c>
      <c r="F49" s="25">
        <v>399</v>
      </c>
      <c r="G49" s="25">
        <v>307</v>
      </c>
      <c r="H49" s="25">
        <v>706</v>
      </c>
      <c r="I49" s="25">
        <v>9145</v>
      </c>
      <c r="J49" s="25">
        <v>355</v>
      </c>
      <c r="K49" s="25">
        <v>9500</v>
      </c>
      <c r="L49" s="25">
        <v>10</v>
      </c>
      <c r="M49" s="25">
        <v>45</v>
      </c>
      <c r="N49" s="25">
        <v>55</v>
      </c>
      <c r="O49" s="25">
        <v>66567</v>
      </c>
    </row>
    <row r="50" spans="1:15" x14ac:dyDescent="0.3">
      <c r="A50" t="s">
        <v>127</v>
      </c>
      <c r="B50" t="s">
        <v>81</v>
      </c>
      <c r="C50" s="25">
        <v>69130</v>
      </c>
      <c r="D50" s="25">
        <v>118</v>
      </c>
      <c r="E50" s="25">
        <v>69248</v>
      </c>
      <c r="F50" s="25">
        <v>2024</v>
      </c>
      <c r="G50" s="25">
        <v>1840</v>
      </c>
      <c r="H50" s="25">
        <v>3864</v>
      </c>
      <c r="I50" s="25">
        <v>10987</v>
      </c>
      <c r="J50" s="25">
        <v>315</v>
      </c>
      <c r="K50" s="25">
        <v>11302</v>
      </c>
      <c r="L50" s="25">
        <v>22</v>
      </c>
      <c r="M50" s="25">
        <v>45</v>
      </c>
      <c r="N50" s="25">
        <v>67</v>
      </c>
      <c r="O50" s="25">
        <v>84481</v>
      </c>
    </row>
    <row r="51" spans="1:15" x14ac:dyDescent="0.3">
      <c r="A51" t="s">
        <v>123</v>
      </c>
      <c r="B51" t="s">
        <v>81</v>
      </c>
      <c r="C51" s="25">
        <v>83299</v>
      </c>
      <c r="D51" s="25">
        <v>96</v>
      </c>
      <c r="E51" s="25">
        <v>83395</v>
      </c>
      <c r="F51" s="25">
        <v>2780</v>
      </c>
      <c r="G51" s="25">
        <v>1536</v>
      </c>
      <c r="H51" s="25">
        <v>4316</v>
      </c>
      <c r="I51" s="25">
        <v>15728</v>
      </c>
      <c r="J51" s="25">
        <v>599</v>
      </c>
      <c r="K51" s="25">
        <v>16327</v>
      </c>
      <c r="L51" s="25">
        <v>92</v>
      </c>
      <c r="M51" s="25">
        <v>96</v>
      </c>
      <c r="N51" s="25">
        <v>188</v>
      </c>
      <c r="O51" s="25">
        <v>104226</v>
      </c>
    </row>
    <row r="52" spans="1:15" x14ac:dyDescent="0.3">
      <c r="A52" t="s">
        <v>128</v>
      </c>
      <c r="B52" t="s">
        <v>81</v>
      </c>
      <c r="C52" s="25">
        <v>124964</v>
      </c>
      <c r="D52" s="25">
        <v>163</v>
      </c>
      <c r="E52" s="25">
        <v>125127</v>
      </c>
      <c r="F52" s="25">
        <v>1140</v>
      </c>
      <c r="G52" s="25">
        <v>988</v>
      </c>
      <c r="H52" s="25">
        <v>2128</v>
      </c>
      <c r="I52" s="25">
        <v>21588</v>
      </c>
      <c r="J52" s="25">
        <v>1237</v>
      </c>
      <c r="K52" s="25">
        <v>22825</v>
      </c>
      <c r="L52" s="25">
        <v>145</v>
      </c>
      <c r="M52" s="25">
        <v>232</v>
      </c>
      <c r="N52" s="25">
        <v>377</v>
      </c>
      <c r="O52" s="25">
        <v>150457</v>
      </c>
    </row>
  </sheetData>
  <pageMargins left="0.7" right="0.7" top="0.75" bottom="0.75" header="0.3" footer="0.3"/>
  <pageSetup paperSize="9" orientation="portrait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"/>
  <dimension ref="A1:O52"/>
  <sheetViews>
    <sheetView topLeftCell="A12" zoomScale="55" zoomScaleNormal="55" workbookViewId="0">
      <selection activeCell="D51" sqref="D51"/>
    </sheetView>
  </sheetViews>
  <sheetFormatPr defaultColWidth="8.77734375" defaultRowHeight="14.4" x14ac:dyDescent="0.3"/>
  <cols>
    <col min="1" max="1" width="17.6640625" style="23" bestFit="1" customWidth="1"/>
    <col min="2" max="2" width="19" style="23" customWidth="1"/>
    <col min="3" max="15" width="18.44140625" style="23" customWidth="1"/>
    <col min="16" max="16384" width="8.77734375" style="23"/>
  </cols>
  <sheetData>
    <row r="1" spans="1:15" ht="15" customHeight="1" x14ac:dyDescent="0.3">
      <c r="C1" s="23" t="s">
        <v>68</v>
      </c>
      <c r="F1" s="23" t="s">
        <v>69</v>
      </c>
      <c r="I1" s="23" t="s">
        <v>70</v>
      </c>
      <c r="L1" s="23" t="s">
        <v>71</v>
      </c>
      <c r="O1" s="23" t="s">
        <v>17</v>
      </c>
    </row>
    <row r="2" spans="1:15" x14ac:dyDescent="0.3">
      <c r="C2" s="23" t="s">
        <v>20</v>
      </c>
      <c r="D2" s="23" t="s">
        <v>131</v>
      </c>
      <c r="E2" s="23" t="s">
        <v>25</v>
      </c>
      <c r="F2" s="23" t="s">
        <v>20</v>
      </c>
      <c r="G2" s="23" t="s">
        <v>131</v>
      </c>
      <c r="H2" s="23" t="s">
        <v>25</v>
      </c>
      <c r="I2" s="23" t="s">
        <v>1</v>
      </c>
      <c r="J2" s="23" t="s">
        <v>2</v>
      </c>
      <c r="K2" s="23" t="s">
        <v>25</v>
      </c>
      <c r="L2" s="23" t="s">
        <v>1</v>
      </c>
      <c r="M2" s="23" t="s">
        <v>2</v>
      </c>
      <c r="N2" s="23" t="s">
        <v>25</v>
      </c>
    </row>
    <row r="3" spans="1:15" x14ac:dyDescent="0.3">
      <c r="A3" s="23" t="s">
        <v>21</v>
      </c>
      <c r="B3" s="23" t="s">
        <v>21</v>
      </c>
      <c r="C3" s="24">
        <v>628837.01409497648</v>
      </c>
      <c r="D3" s="24">
        <v>16103.948339122973</v>
      </c>
      <c r="E3" s="24">
        <v>644940.96243409941</v>
      </c>
      <c r="F3" s="24">
        <v>54815.521403282168</v>
      </c>
      <c r="G3" s="24">
        <v>56783.888262640015</v>
      </c>
      <c r="H3" s="24">
        <v>111599.40966592218</v>
      </c>
      <c r="I3" s="24">
        <v>338642.58123570459</v>
      </c>
      <c r="J3" s="24">
        <v>299520.40615469369</v>
      </c>
      <c r="K3" s="24">
        <v>638162.98739039828</v>
      </c>
      <c r="L3" s="24">
        <v>26223.257026689116</v>
      </c>
      <c r="M3" s="24">
        <v>411418.09229566529</v>
      </c>
      <c r="N3" s="24">
        <v>437641.34932235442</v>
      </c>
      <c r="O3" s="24">
        <v>1832344.7088127742</v>
      </c>
    </row>
    <row r="4" spans="1:15" x14ac:dyDescent="0.3">
      <c r="A4" s="23" t="s">
        <v>80</v>
      </c>
      <c r="B4" s="23" t="s">
        <v>22</v>
      </c>
      <c r="C4" s="24">
        <v>506709.05007193878</v>
      </c>
      <c r="D4" s="24">
        <v>6280.0341515436385</v>
      </c>
      <c r="E4" s="24">
        <v>512989.08422348241</v>
      </c>
      <c r="F4" s="24">
        <v>32975.483576707884</v>
      </c>
      <c r="G4" s="24">
        <v>24892.519995150305</v>
      </c>
      <c r="H4" s="24">
        <v>57868.003571858193</v>
      </c>
      <c r="I4" s="24">
        <v>279648.53157749481</v>
      </c>
      <c r="J4" s="24">
        <v>239107.21192181559</v>
      </c>
      <c r="K4" s="24">
        <v>518755.7434993104</v>
      </c>
      <c r="L4" s="24">
        <v>21077.789076206231</v>
      </c>
      <c r="M4" s="24">
        <v>297136.98490167881</v>
      </c>
      <c r="N4" s="24">
        <v>318214.77397788502</v>
      </c>
      <c r="O4" s="24">
        <v>1407827.6052725359</v>
      </c>
    </row>
    <row r="5" spans="1:15" x14ac:dyDescent="0.3">
      <c r="A5" s="23" t="s">
        <v>81</v>
      </c>
      <c r="B5" s="23" t="s">
        <v>23</v>
      </c>
      <c r="C5" s="24">
        <v>122127.9640230377</v>
      </c>
      <c r="D5" s="24">
        <v>9823.9141875793357</v>
      </c>
      <c r="E5" s="24">
        <v>131951.87821061703</v>
      </c>
      <c r="F5" s="24">
        <v>21840.03782657428</v>
      </c>
      <c r="G5" s="24">
        <v>31891.36826748971</v>
      </c>
      <c r="H5" s="24">
        <v>53731.40609406399</v>
      </c>
      <c r="I5" s="24">
        <v>58994.049658209784</v>
      </c>
      <c r="J5" s="24">
        <v>60413.194232878086</v>
      </c>
      <c r="K5" s="24">
        <v>119407.24389108787</v>
      </c>
      <c r="L5" s="24">
        <v>5145.4679504828864</v>
      </c>
      <c r="M5" s="24">
        <v>114281.10739398649</v>
      </c>
      <c r="N5" s="24">
        <v>119426.57534446937</v>
      </c>
      <c r="O5" s="24">
        <v>424517.10354023823</v>
      </c>
    </row>
    <row r="6" spans="1:15" x14ac:dyDescent="0.3">
      <c r="A6" s="23" t="s">
        <v>95</v>
      </c>
      <c r="B6" s="23" t="s">
        <v>80</v>
      </c>
      <c r="C6" s="24">
        <v>8464.3699669750004</v>
      </c>
      <c r="D6" s="24">
        <v>62.021292405063292</v>
      </c>
      <c r="E6" s="24">
        <v>8526.3912593800633</v>
      </c>
      <c r="F6" s="24">
        <v>53.34921780821918</v>
      </c>
      <c r="G6" s="24">
        <v>414.36284179107457</v>
      </c>
      <c r="H6" s="24">
        <v>467.71205959929375</v>
      </c>
      <c r="I6" s="24">
        <v>5113.2063446340899</v>
      </c>
      <c r="J6" s="24">
        <v>12458.207577748108</v>
      </c>
      <c r="K6" s="24">
        <v>17571.413922382199</v>
      </c>
      <c r="L6" s="24">
        <v>82.312399999999997</v>
      </c>
      <c r="M6" s="24">
        <v>35961.007195696206</v>
      </c>
      <c r="N6" s="24">
        <v>36043.319595696208</v>
      </c>
      <c r="O6" s="24">
        <v>62608.836837057766</v>
      </c>
    </row>
    <row r="7" spans="1:15" x14ac:dyDescent="0.3">
      <c r="A7" s="23" t="s">
        <v>111</v>
      </c>
      <c r="B7" s="23" t="s">
        <v>80</v>
      </c>
      <c r="C7" s="24">
        <v>9598.6847834852906</v>
      </c>
      <c r="D7" s="24">
        <v>12.4252</v>
      </c>
      <c r="E7" s="24">
        <v>9611.1099834852903</v>
      </c>
      <c r="F7" s="24">
        <v>130.24876717171716</v>
      </c>
      <c r="G7" s="24">
        <v>0</v>
      </c>
      <c r="H7" s="24">
        <v>130.24876717171716</v>
      </c>
      <c r="I7" s="24">
        <v>4341.4482679711164</v>
      </c>
      <c r="J7" s="24">
        <v>16440.993679959083</v>
      </c>
      <c r="K7" s="24">
        <v>20782.441947930201</v>
      </c>
      <c r="L7" s="24">
        <v>247.7809</v>
      </c>
      <c r="M7" s="24">
        <v>436.09269999999998</v>
      </c>
      <c r="N7" s="24">
        <v>683.87360000000001</v>
      </c>
      <c r="O7" s="24">
        <v>31207.674298587208</v>
      </c>
    </row>
    <row r="8" spans="1:15" x14ac:dyDescent="0.3">
      <c r="A8" s="23" t="s">
        <v>98</v>
      </c>
      <c r="B8" s="23" t="s">
        <v>80</v>
      </c>
      <c r="C8" s="24">
        <v>3656.0975609850052</v>
      </c>
      <c r="D8" s="24">
        <v>8.4098000000000006</v>
      </c>
      <c r="E8" s="24">
        <v>3664.5073609850051</v>
      </c>
      <c r="F8" s="24">
        <v>3623.4979455543303</v>
      </c>
      <c r="G8" s="24">
        <v>799.79548373983744</v>
      </c>
      <c r="H8" s="24">
        <v>4423.2934292941682</v>
      </c>
      <c r="I8" s="24">
        <v>3602.1696682719371</v>
      </c>
      <c r="J8" s="24">
        <v>1489.4835271552945</v>
      </c>
      <c r="K8" s="24">
        <v>5091.6531954272314</v>
      </c>
      <c r="L8" s="24">
        <v>0</v>
      </c>
      <c r="M8" s="24">
        <v>1241.0123000000001</v>
      </c>
      <c r="N8" s="24">
        <v>1241.0123000000001</v>
      </c>
      <c r="O8" s="24">
        <v>14420.466285706405</v>
      </c>
    </row>
    <row r="9" spans="1:15" x14ac:dyDescent="0.3">
      <c r="A9" s="23" t="s">
        <v>110</v>
      </c>
      <c r="B9" s="23" t="s">
        <v>80</v>
      </c>
      <c r="C9" s="24">
        <v>34537.77430904995</v>
      </c>
      <c r="D9" s="24">
        <v>164.19084936708862</v>
      </c>
      <c r="E9" s="24">
        <v>34701.965158417035</v>
      </c>
      <c r="F9" s="24">
        <v>3.7078000000000002</v>
      </c>
      <c r="G9" s="24">
        <v>1.1979</v>
      </c>
      <c r="H9" s="24">
        <v>4.9057000000000004</v>
      </c>
      <c r="I9" s="24">
        <v>13265.167801833746</v>
      </c>
      <c r="J9" s="24">
        <v>7811.5580393171986</v>
      </c>
      <c r="K9" s="24">
        <v>21076.725841150947</v>
      </c>
      <c r="L9" s="24">
        <v>271.59012222222225</v>
      </c>
      <c r="M9" s="24">
        <v>1223.2077901515152</v>
      </c>
      <c r="N9" s="24">
        <v>1494.7979123737373</v>
      </c>
      <c r="O9" s="24">
        <v>57278.394611941723</v>
      </c>
    </row>
    <row r="10" spans="1:15" x14ac:dyDescent="0.3">
      <c r="A10" s="23" t="s">
        <v>94</v>
      </c>
      <c r="B10" s="23" t="s">
        <v>80</v>
      </c>
      <c r="C10" s="24">
        <v>9550.5640862082346</v>
      </c>
      <c r="D10" s="24">
        <v>12.009385316455695</v>
      </c>
      <c r="E10" s="24">
        <v>9562.5734715246908</v>
      </c>
      <c r="F10" s="24">
        <v>2146.5939491297318</v>
      </c>
      <c r="G10" s="24">
        <v>2011.8845377715263</v>
      </c>
      <c r="H10" s="24">
        <v>4158.4784869012583</v>
      </c>
      <c r="I10" s="24">
        <v>5278.6471266962981</v>
      </c>
      <c r="J10" s="24">
        <v>4102.6646185191885</v>
      </c>
      <c r="K10" s="24">
        <v>9381.3117452154875</v>
      </c>
      <c r="L10" s="24">
        <v>102.79300000000001</v>
      </c>
      <c r="M10" s="24">
        <v>10792.274518793052</v>
      </c>
      <c r="N10" s="24">
        <v>10895.067518793052</v>
      </c>
      <c r="O10" s="24">
        <v>33997.43122243449</v>
      </c>
    </row>
    <row r="11" spans="1:15" x14ac:dyDescent="0.3">
      <c r="A11" s="23" t="s">
        <v>109</v>
      </c>
      <c r="B11" s="23" t="s">
        <v>80</v>
      </c>
      <c r="C11" s="24">
        <v>916.12326677775445</v>
      </c>
      <c r="D11" s="24">
        <v>0</v>
      </c>
      <c r="E11" s="24">
        <v>916.12326677775445</v>
      </c>
      <c r="F11" s="24">
        <v>450.32244875912409</v>
      </c>
      <c r="G11" s="24">
        <v>5.8457999999999997</v>
      </c>
      <c r="H11" s="24">
        <v>456.16824875912408</v>
      </c>
      <c r="I11" s="24">
        <v>677.08168353352983</v>
      </c>
      <c r="J11" s="24">
        <v>330.22012657534248</v>
      </c>
      <c r="K11" s="24">
        <v>1007.3018101088724</v>
      </c>
      <c r="L11" s="24">
        <v>82.726799999999997</v>
      </c>
      <c r="M11" s="24">
        <v>325.70069999999998</v>
      </c>
      <c r="N11" s="24">
        <v>408.42750000000001</v>
      </c>
      <c r="O11" s="24">
        <v>2788.0208256457508</v>
      </c>
    </row>
    <row r="12" spans="1:15" x14ac:dyDescent="0.3">
      <c r="A12" s="23" t="s">
        <v>83</v>
      </c>
      <c r="B12" s="23" t="s">
        <v>80</v>
      </c>
      <c r="C12" s="24">
        <v>50656.463740414903</v>
      </c>
      <c r="D12" s="24">
        <v>128.57749999999999</v>
      </c>
      <c r="E12" s="24">
        <v>50785.041240414903</v>
      </c>
      <c r="F12" s="24">
        <v>155.48869999999999</v>
      </c>
      <c r="G12" s="24">
        <v>202.65180000000001</v>
      </c>
      <c r="H12" s="24">
        <v>358.14049999999997</v>
      </c>
      <c r="I12" s="24">
        <v>41266.435989582293</v>
      </c>
      <c r="J12" s="24">
        <v>27853.479793662504</v>
      </c>
      <c r="K12" s="24">
        <v>69119.915783244796</v>
      </c>
      <c r="L12" s="24">
        <v>7902.3429654044921</v>
      </c>
      <c r="M12" s="24">
        <v>56767.784243972252</v>
      </c>
      <c r="N12" s="24">
        <v>64670.127209376747</v>
      </c>
      <c r="O12" s="24">
        <v>184933.22473303645</v>
      </c>
    </row>
    <row r="13" spans="1:15" x14ac:dyDescent="0.3">
      <c r="A13" s="23" t="s">
        <v>84</v>
      </c>
      <c r="B13" s="23" t="s">
        <v>80</v>
      </c>
      <c r="C13" s="24">
        <v>51232.148758800664</v>
      </c>
      <c r="D13" s="24">
        <v>49.377628268173702</v>
      </c>
      <c r="E13" s="24">
        <v>51281.526387068836</v>
      </c>
      <c r="F13" s="24">
        <v>413.98276867400841</v>
      </c>
      <c r="G13" s="24">
        <v>110.05027297979798</v>
      </c>
      <c r="H13" s="24">
        <v>524.03304165380644</v>
      </c>
      <c r="I13" s="24">
        <v>23086.130662401196</v>
      </c>
      <c r="J13" s="24">
        <v>7158.2731425713582</v>
      </c>
      <c r="K13" s="24">
        <v>30244.403804972553</v>
      </c>
      <c r="L13" s="24">
        <v>1132.3866</v>
      </c>
      <c r="M13" s="24">
        <v>1225.7924111111111</v>
      </c>
      <c r="N13" s="24">
        <v>2358.1790111111113</v>
      </c>
      <c r="O13" s="24">
        <v>84408.142244806309</v>
      </c>
    </row>
    <row r="14" spans="1:15" x14ac:dyDescent="0.3">
      <c r="A14" s="23" t="s">
        <v>96</v>
      </c>
      <c r="B14" s="23" t="s">
        <v>80</v>
      </c>
      <c r="C14" s="24">
        <v>16479.347343166268</v>
      </c>
      <c r="D14" s="24">
        <v>359.91502301369866</v>
      </c>
      <c r="E14" s="24">
        <v>16839.262366179966</v>
      </c>
      <c r="F14" s="24">
        <v>304.69807070656094</v>
      </c>
      <c r="G14" s="24">
        <v>928.30278193861625</v>
      </c>
      <c r="H14" s="24">
        <v>1233.0008526451772</v>
      </c>
      <c r="I14" s="24">
        <v>9892.5701253674997</v>
      </c>
      <c r="J14" s="24">
        <v>7774.2766668779377</v>
      </c>
      <c r="K14" s="24">
        <v>17666.846792245437</v>
      </c>
      <c r="L14" s="24">
        <v>62.305199999999999</v>
      </c>
      <c r="M14" s="24">
        <v>962.4896</v>
      </c>
      <c r="N14" s="24">
        <v>1024.7947999999999</v>
      </c>
      <c r="O14" s="24">
        <v>36763.904811070584</v>
      </c>
    </row>
    <row r="15" spans="1:15" x14ac:dyDescent="0.3">
      <c r="A15" s="23" t="s">
        <v>88</v>
      </c>
      <c r="B15" s="23" t="s">
        <v>80</v>
      </c>
      <c r="C15" s="24">
        <v>23013.379932619373</v>
      </c>
      <c r="D15" s="24">
        <v>138.5729</v>
      </c>
      <c r="E15" s="24">
        <v>23151.952832619372</v>
      </c>
      <c r="F15" s="24">
        <v>4.9337</v>
      </c>
      <c r="G15" s="24">
        <v>0.25140000000000001</v>
      </c>
      <c r="H15" s="24">
        <v>5.1851000000000003</v>
      </c>
      <c r="I15" s="24">
        <v>9852.1220160910252</v>
      </c>
      <c r="J15" s="24">
        <v>14095.681184470681</v>
      </c>
      <c r="K15" s="24">
        <v>23947.803200561706</v>
      </c>
      <c r="L15" s="24">
        <v>434.25420000000003</v>
      </c>
      <c r="M15" s="24">
        <v>10471.169400000001</v>
      </c>
      <c r="N15" s="24">
        <v>10905.4236</v>
      </c>
      <c r="O15" s="24">
        <v>58010.364733181079</v>
      </c>
    </row>
    <row r="16" spans="1:15" x14ac:dyDescent="0.3">
      <c r="A16" s="23" t="s">
        <v>107</v>
      </c>
      <c r="B16" s="23" t="s">
        <v>80</v>
      </c>
      <c r="C16" s="24">
        <v>8833.0020663099604</v>
      </c>
      <c r="D16" s="24">
        <v>278.89325946450811</v>
      </c>
      <c r="E16" s="24">
        <v>9111.8953257744688</v>
      </c>
      <c r="F16" s="24">
        <v>539.75393127883922</v>
      </c>
      <c r="G16" s="24">
        <v>1902.4002726166118</v>
      </c>
      <c r="H16" s="24">
        <v>2442.1542038954512</v>
      </c>
      <c r="I16" s="24">
        <v>3430.6861028637277</v>
      </c>
      <c r="J16" s="24">
        <v>1628.5094932208915</v>
      </c>
      <c r="K16" s="24">
        <v>5059.195596084619</v>
      </c>
      <c r="L16" s="24">
        <v>106.2835</v>
      </c>
      <c r="M16" s="24">
        <v>4560.2884999999997</v>
      </c>
      <c r="N16" s="24">
        <v>4666.5720000000001</v>
      </c>
      <c r="O16" s="24">
        <v>21279.81712575454</v>
      </c>
    </row>
    <row r="17" spans="1:15" x14ac:dyDescent="0.3">
      <c r="A17" s="23" t="s">
        <v>101</v>
      </c>
      <c r="B17" s="23" t="s">
        <v>80</v>
      </c>
      <c r="C17" s="24">
        <v>6016.0916986486964</v>
      </c>
      <c r="D17" s="24">
        <v>172.53250872377319</v>
      </c>
      <c r="E17" s="24">
        <v>6188.6242073724698</v>
      </c>
      <c r="F17" s="24">
        <v>97.950704657534246</v>
      </c>
      <c r="G17" s="24">
        <v>811.8476931193178</v>
      </c>
      <c r="H17" s="24">
        <v>909.79839777685208</v>
      </c>
      <c r="I17" s="24">
        <v>2700.9438001129638</v>
      </c>
      <c r="J17" s="24">
        <v>5711.354297731762</v>
      </c>
      <c r="K17" s="24">
        <v>8412.2980978447267</v>
      </c>
      <c r="L17" s="24">
        <v>2.3803999999999998</v>
      </c>
      <c r="M17" s="24">
        <v>840.74929999999995</v>
      </c>
      <c r="N17" s="24">
        <v>843.12969999999996</v>
      </c>
      <c r="O17" s="24">
        <v>16353.850402994047</v>
      </c>
    </row>
    <row r="18" spans="1:15" x14ac:dyDescent="0.3">
      <c r="A18" s="23" t="s">
        <v>87</v>
      </c>
      <c r="B18" s="23" t="s">
        <v>80</v>
      </c>
      <c r="C18" s="24">
        <v>13806.904678146018</v>
      </c>
      <c r="D18" s="24">
        <v>63.772799999999997</v>
      </c>
      <c r="E18" s="24">
        <v>13870.677478146019</v>
      </c>
      <c r="F18" s="24">
        <v>8.5147999999999993</v>
      </c>
      <c r="G18" s="24">
        <v>0</v>
      </c>
      <c r="H18" s="24">
        <v>8.5147999999999993</v>
      </c>
      <c r="I18" s="24">
        <v>9542.1660451279095</v>
      </c>
      <c r="J18" s="24">
        <v>15431.460971897686</v>
      </c>
      <c r="K18" s="24">
        <v>24973.627017025596</v>
      </c>
      <c r="L18" s="24">
        <v>2111.1825146585061</v>
      </c>
      <c r="M18" s="24">
        <v>5845.5100398229124</v>
      </c>
      <c r="N18" s="24">
        <v>7956.6925544814185</v>
      </c>
      <c r="O18" s="24">
        <v>46809.511849653034</v>
      </c>
    </row>
    <row r="19" spans="1:15" x14ac:dyDescent="0.3">
      <c r="A19" s="23" t="s">
        <v>89</v>
      </c>
      <c r="B19" s="23" t="s">
        <v>80</v>
      </c>
      <c r="C19" s="24">
        <v>7020.5711076325115</v>
      </c>
      <c r="D19" s="24">
        <v>221.0736</v>
      </c>
      <c r="E19" s="24">
        <v>7241.6447076325112</v>
      </c>
      <c r="F19" s="24">
        <v>108.58269451453523</v>
      </c>
      <c r="G19" s="24">
        <v>11.97</v>
      </c>
      <c r="H19" s="24">
        <v>120.55269451453523</v>
      </c>
      <c r="I19" s="24">
        <v>3008.6316666002031</v>
      </c>
      <c r="J19" s="24">
        <v>838.12132188305486</v>
      </c>
      <c r="K19" s="24">
        <v>3846.7529884832579</v>
      </c>
      <c r="L19" s="24">
        <v>121.1444</v>
      </c>
      <c r="M19" s="24">
        <v>5683.1446999999998</v>
      </c>
      <c r="N19" s="24">
        <v>5804.2891</v>
      </c>
      <c r="O19" s="24">
        <v>17013.239490630305</v>
      </c>
    </row>
    <row r="20" spans="1:15" x14ac:dyDescent="0.3">
      <c r="A20" s="23" t="s">
        <v>90</v>
      </c>
      <c r="B20" s="23" t="s">
        <v>80</v>
      </c>
      <c r="C20" s="24">
        <v>50449.50007704</v>
      </c>
      <c r="D20" s="24">
        <v>22.8</v>
      </c>
      <c r="E20" s="24">
        <v>50472.300077040003</v>
      </c>
      <c r="F20" s="24">
        <v>2.4306999999999999</v>
      </c>
      <c r="G20" s="24">
        <v>0</v>
      </c>
      <c r="H20" s="24">
        <v>2.4306999999999999</v>
      </c>
      <c r="I20" s="24">
        <v>17534.951915205384</v>
      </c>
      <c r="J20" s="24">
        <v>5291.6506237351505</v>
      </c>
      <c r="K20" s="24">
        <v>22826.602538940533</v>
      </c>
      <c r="L20" s="24">
        <v>751.92698712121216</v>
      </c>
      <c r="M20" s="24">
        <v>29.536000000000001</v>
      </c>
      <c r="N20" s="24">
        <v>781.46298712121211</v>
      </c>
      <c r="O20" s="24">
        <v>74082.796303101743</v>
      </c>
    </row>
    <row r="21" spans="1:15" x14ac:dyDescent="0.3">
      <c r="A21" s="23" t="s">
        <v>99</v>
      </c>
      <c r="B21" s="23" t="s">
        <v>80</v>
      </c>
      <c r="C21" s="24">
        <v>2614.6486230229043</v>
      </c>
      <c r="D21" s="24">
        <v>210.5274</v>
      </c>
      <c r="E21" s="24">
        <v>2825.1760230229042</v>
      </c>
      <c r="F21" s="24">
        <v>79.505756624425572</v>
      </c>
      <c r="G21" s="24">
        <v>51.498699999999999</v>
      </c>
      <c r="H21" s="24">
        <v>131.00445662442559</v>
      </c>
      <c r="I21" s="24">
        <v>1268.8718713819685</v>
      </c>
      <c r="J21" s="24">
        <v>1291.0569025431619</v>
      </c>
      <c r="K21" s="24">
        <v>2559.9287739251304</v>
      </c>
      <c r="L21" s="24">
        <v>40.657922465753423</v>
      </c>
      <c r="M21" s="24">
        <v>150.2133</v>
      </c>
      <c r="N21" s="24">
        <v>190.87122246575342</v>
      </c>
      <c r="O21" s="24">
        <v>5706.980476038214</v>
      </c>
    </row>
    <row r="22" spans="1:15" x14ac:dyDescent="0.3">
      <c r="A22" s="23" t="s">
        <v>85</v>
      </c>
      <c r="B22" s="23" t="s">
        <v>80</v>
      </c>
      <c r="C22" s="24">
        <v>43332.122957874781</v>
      </c>
      <c r="D22" s="24">
        <v>205.24639999999999</v>
      </c>
      <c r="E22" s="24">
        <v>43537.369357874777</v>
      </c>
      <c r="F22" s="24">
        <v>2.5045000000000002</v>
      </c>
      <c r="G22" s="24">
        <v>2.0066999999999999</v>
      </c>
      <c r="H22" s="24">
        <v>4.5112000000000005</v>
      </c>
      <c r="I22" s="24">
        <v>18998.493165446132</v>
      </c>
      <c r="J22" s="24">
        <v>10499.688703623533</v>
      </c>
      <c r="K22" s="24">
        <v>29498.181869069667</v>
      </c>
      <c r="L22" s="24">
        <v>327.26209999999998</v>
      </c>
      <c r="M22" s="24">
        <v>2604.5655667394249</v>
      </c>
      <c r="N22" s="24">
        <v>2931.8276667394248</v>
      </c>
      <c r="O22" s="24">
        <v>75971.890093683862</v>
      </c>
    </row>
    <row r="23" spans="1:15" x14ac:dyDescent="0.3">
      <c r="A23" s="23" t="s">
        <v>104</v>
      </c>
      <c r="B23" s="23" t="s">
        <v>80</v>
      </c>
      <c r="C23" s="24">
        <v>10668.45472247117</v>
      </c>
      <c r="D23" s="24">
        <v>256.94165459599134</v>
      </c>
      <c r="E23" s="24">
        <v>10925.396377067162</v>
      </c>
      <c r="F23" s="24">
        <v>1479.1253928766068</v>
      </c>
      <c r="G23" s="24">
        <v>1590.7646399330831</v>
      </c>
      <c r="H23" s="24">
        <v>3069.8900328096897</v>
      </c>
      <c r="I23" s="24">
        <v>4909.0345164853379</v>
      </c>
      <c r="J23" s="24">
        <v>10332.60994884432</v>
      </c>
      <c r="K23" s="24">
        <v>15241.644465329657</v>
      </c>
      <c r="L23" s="24">
        <v>350.38979999999998</v>
      </c>
      <c r="M23" s="24">
        <v>35350.136838751067</v>
      </c>
      <c r="N23" s="24">
        <v>35700.526638751064</v>
      </c>
      <c r="O23" s="24">
        <v>64937.457513957575</v>
      </c>
    </row>
    <row r="24" spans="1:15" x14ac:dyDescent="0.3">
      <c r="A24" s="23" t="s">
        <v>102</v>
      </c>
      <c r="B24" s="23" t="s">
        <v>80</v>
      </c>
      <c r="C24" s="24">
        <v>2014.6237950142076</v>
      </c>
      <c r="D24" s="24">
        <v>1.4328000000000001</v>
      </c>
      <c r="E24" s="24">
        <v>2016.0565950142077</v>
      </c>
      <c r="F24" s="24">
        <v>1272.2792420439798</v>
      </c>
      <c r="G24" s="24">
        <v>219.89500000000001</v>
      </c>
      <c r="H24" s="24">
        <v>1492.1742420439798</v>
      </c>
      <c r="I24" s="24">
        <v>1290.7972766844573</v>
      </c>
      <c r="J24" s="24">
        <v>1032.9094872036824</v>
      </c>
      <c r="K24" s="24">
        <v>2323.7067638881399</v>
      </c>
      <c r="L24" s="24">
        <v>58.218600000000002</v>
      </c>
      <c r="M24" s="24">
        <v>12752.6756</v>
      </c>
      <c r="N24" s="24">
        <v>12810.894200000001</v>
      </c>
      <c r="O24" s="24">
        <v>18642.831800946329</v>
      </c>
    </row>
    <row r="25" spans="1:15" x14ac:dyDescent="0.3">
      <c r="A25" s="23" t="s">
        <v>108</v>
      </c>
      <c r="B25" s="23" t="s">
        <v>80</v>
      </c>
      <c r="C25" s="24">
        <v>2929.5201610764943</v>
      </c>
      <c r="D25" s="24">
        <v>0</v>
      </c>
      <c r="E25" s="24">
        <v>2929.5201610764943</v>
      </c>
      <c r="F25" s="24">
        <v>2476.4114112836182</v>
      </c>
      <c r="G25" s="24">
        <v>189.9436</v>
      </c>
      <c r="H25" s="24">
        <v>2666.3550112836183</v>
      </c>
      <c r="I25" s="24">
        <v>2539.49876833497</v>
      </c>
      <c r="J25" s="24">
        <v>783.1750427169444</v>
      </c>
      <c r="K25" s="24">
        <v>3322.6738110519145</v>
      </c>
      <c r="L25" s="24">
        <v>7.0410000000000004</v>
      </c>
      <c r="M25" s="24">
        <v>327.56439999999998</v>
      </c>
      <c r="N25" s="24">
        <v>334.60539999999997</v>
      </c>
      <c r="O25" s="24">
        <v>9253.1543834120275</v>
      </c>
    </row>
    <row r="26" spans="1:15" x14ac:dyDescent="0.3">
      <c r="A26" s="23" t="s">
        <v>82</v>
      </c>
      <c r="B26" s="23" t="s">
        <v>80</v>
      </c>
      <c r="C26" s="24">
        <v>41575.611057986105</v>
      </c>
      <c r="D26" s="24">
        <v>114.83240000000001</v>
      </c>
      <c r="E26" s="24">
        <v>41690.443457986104</v>
      </c>
      <c r="F26" s="24">
        <v>0.30859999999999999</v>
      </c>
      <c r="G26" s="24">
        <v>0.1583</v>
      </c>
      <c r="H26" s="24">
        <v>0.46689999999999998</v>
      </c>
      <c r="I26" s="24">
        <v>42297.095966340734</v>
      </c>
      <c r="J26" s="24">
        <v>28610.040649577124</v>
      </c>
      <c r="K26" s="24">
        <v>70907.136615917858</v>
      </c>
      <c r="L26" s="24">
        <v>1240.2566783561645</v>
      </c>
      <c r="M26" s="24">
        <v>1460.253698856372</v>
      </c>
      <c r="N26" s="24">
        <v>2700.5103772125367</v>
      </c>
      <c r="O26" s="24">
        <v>115298.5573511165</v>
      </c>
    </row>
    <row r="27" spans="1:15" x14ac:dyDescent="0.3">
      <c r="A27" s="23" t="s">
        <v>100</v>
      </c>
      <c r="B27" s="23" t="s">
        <v>80</v>
      </c>
      <c r="C27" s="24">
        <v>13316.688022364899</v>
      </c>
      <c r="D27" s="24">
        <v>205.7722449396077</v>
      </c>
      <c r="E27" s="24">
        <v>13522.460267304506</v>
      </c>
      <c r="F27" s="24">
        <v>2249.7565834592233</v>
      </c>
      <c r="G27" s="24">
        <v>1246.2031937897029</v>
      </c>
      <c r="H27" s="24">
        <v>3495.959777248926</v>
      </c>
      <c r="I27" s="24">
        <v>7860.3115440112497</v>
      </c>
      <c r="J27" s="24">
        <v>9931.6685807249287</v>
      </c>
      <c r="K27" s="24">
        <v>17791.980124736179</v>
      </c>
      <c r="L27" s="24">
        <v>1967.4989344397013</v>
      </c>
      <c r="M27" s="24">
        <v>9718.1149811860578</v>
      </c>
      <c r="N27" s="24">
        <v>11685.61391562576</v>
      </c>
      <c r="O27" s="24">
        <v>46496.014084915369</v>
      </c>
    </row>
    <row r="28" spans="1:15" x14ac:dyDescent="0.3">
      <c r="A28" s="23" t="s">
        <v>105</v>
      </c>
      <c r="B28" s="23" t="s">
        <v>80</v>
      </c>
      <c r="C28" s="24">
        <v>19143.600719358506</v>
      </c>
      <c r="D28" s="24">
        <v>143.54917083464696</v>
      </c>
      <c r="E28" s="24">
        <v>19287.149890193152</v>
      </c>
      <c r="F28" s="24">
        <v>502.12171639274112</v>
      </c>
      <c r="G28" s="24">
        <v>698.85140000000001</v>
      </c>
      <c r="H28" s="24">
        <v>1200.9731163927411</v>
      </c>
      <c r="I28" s="24">
        <v>8216.4008166487056</v>
      </c>
      <c r="J28" s="24">
        <v>10567.199387821576</v>
      </c>
      <c r="K28" s="24">
        <v>18783.600204470284</v>
      </c>
      <c r="L28" s="24">
        <v>1327.3233282194631</v>
      </c>
      <c r="M28" s="24">
        <v>18015.513084343434</v>
      </c>
      <c r="N28" s="24">
        <v>19342.836412562898</v>
      </c>
      <c r="O28" s="24">
        <v>58614.559623619076</v>
      </c>
    </row>
    <row r="29" spans="1:15" x14ac:dyDescent="0.3">
      <c r="A29" s="23" t="s">
        <v>86</v>
      </c>
      <c r="B29" s="23" t="s">
        <v>80</v>
      </c>
      <c r="C29" s="24">
        <v>9056.0597121144456</v>
      </c>
      <c r="D29" s="24">
        <v>15.1035</v>
      </c>
      <c r="E29" s="24">
        <v>9071.1632121144448</v>
      </c>
      <c r="F29" s="24">
        <v>93.866378082191787</v>
      </c>
      <c r="G29" s="24">
        <v>0</v>
      </c>
      <c r="H29" s="24">
        <v>93.866378082191787</v>
      </c>
      <c r="I29" s="24">
        <v>3139.1768591507735</v>
      </c>
      <c r="J29" s="24">
        <v>2779.9702841213766</v>
      </c>
      <c r="K29" s="24">
        <v>5919.1471432721501</v>
      </c>
      <c r="L29" s="24">
        <v>107.95350000000001</v>
      </c>
      <c r="M29" s="24">
        <v>345.51690000000002</v>
      </c>
      <c r="N29" s="24">
        <v>453.47040000000004</v>
      </c>
      <c r="O29" s="24">
        <v>15537.647133468787</v>
      </c>
    </row>
    <row r="30" spans="1:15" x14ac:dyDescent="0.3">
      <c r="A30" s="23" t="s">
        <v>93</v>
      </c>
      <c r="B30" s="23" t="s">
        <v>80</v>
      </c>
      <c r="C30" s="24">
        <v>12307.119032989234</v>
      </c>
      <c r="D30" s="24">
        <v>53.673435616438354</v>
      </c>
      <c r="E30" s="24">
        <v>12360.792468605672</v>
      </c>
      <c r="F30" s="24">
        <v>7689.2368789853917</v>
      </c>
      <c r="G30" s="24">
        <v>4618.002236349038</v>
      </c>
      <c r="H30" s="24">
        <v>12307.239115334429</v>
      </c>
      <c r="I30" s="24">
        <v>8844.2674604312288</v>
      </c>
      <c r="J30" s="24">
        <v>4629.4736287315136</v>
      </c>
      <c r="K30" s="24">
        <v>13473.741089162742</v>
      </c>
      <c r="L30" s="24">
        <v>273.39530000000002</v>
      </c>
      <c r="M30" s="24">
        <v>4032.1732999999999</v>
      </c>
      <c r="N30" s="24">
        <v>4305.5685999999996</v>
      </c>
      <c r="O30" s="24">
        <v>42447.341273102844</v>
      </c>
    </row>
    <row r="31" spans="1:15" x14ac:dyDescent="0.3">
      <c r="A31" s="23" t="s">
        <v>92</v>
      </c>
      <c r="B31" s="23" t="s">
        <v>80</v>
      </c>
      <c r="C31" s="24">
        <v>9304.0412500934654</v>
      </c>
      <c r="D31" s="24">
        <v>743.64525000000003</v>
      </c>
      <c r="E31" s="24">
        <v>10047.686500093465</v>
      </c>
      <c r="F31" s="24">
        <v>533.00918296040106</v>
      </c>
      <c r="G31" s="24">
        <v>120.78368602739727</v>
      </c>
      <c r="H31" s="24">
        <v>653.79286898779833</v>
      </c>
      <c r="I31" s="24">
        <v>3849.2702629845026</v>
      </c>
      <c r="J31" s="24">
        <v>3347.464776333959</v>
      </c>
      <c r="K31" s="24">
        <v>7196.7350393184615</v>
      </c>
      <c r="L31" s="24">
        <v>34.700499999999998</v>
      </c>
      <c r="M31" s="24">
        <v>596.97320000000002</v>
      </c>
      <c r="N31" s="24">
        <v>631.67370000000005</v>
      </c>
      <c r="O31" s="24">
        <v>18529.888108399726</v>
      </c>
    </row>
    <row r="32" spans="1:15" x14ac:dyDescent="0.3">
      <c r="A32" s="23" t="s">
        <v>91</v>
      </c>
      <c r="B32" s="23" t="s">
        <v>80</v>
      </c>
      <c r="C32" s="24">
        <v>3950.3490620156763</v>
      </c>
      <c r="D32" s="24">
        <v>115.69790376919883</v>
      </c>
      <c r="E32" s="24">
        <v>4066.0469657848753</v>
      </c>
      <c r="F32" s="24">
        <v>466.50352884578001</v>
      </c>
      <c r="G32" s="24">
        <v>309.38792327867719</v>
      </c>
      <c r="H32" s="24">
        <v>775.89145212445715</v>
      </c>
      <c r="I32" s="24">
        <v>2654.6190129596007</v>
      </c>
      <c r="J32" s="24">
        <v>3978.2430212014806</v>
      </c>
      <c r="K32" s="24">
        <v>6632.8620341610813</v>
      </c>
      <c r="L32" s="24">
        <v>92.399699999999996</v>
      </c>
      <c r="M32" s="24">
        <v>153.1353</v>
      </c>
      <c r="N32" s="24">
        <v>245.535</v>
      </c>
      <c r="O32" s="24">
        <v>11720.335452070412</v>
      </c>
    </row>
    <row r="33" spans="1:15" x14ac:dyDescent="0.3">
      <c r="A33" s="23" t="s">
        <v>106</v>
      </c>
      <c r="B33" s="23" t="s">
        <v>80</v>
      </c>
      <c r="C33" s="24">
        <v>7994.3686664283396</v>
      </c>
      <c r="D33" s="24">
        <v>13.278850951285001</v>
      </c>
      <c r="E33" s="24">
        <v>8007.6475173796243</v>
      </c>
      <c r="F33" s="24">
        <v>4719.3581408370856</v>
      </c>
      <c r="G33" s="24">
        <v>3926.3325442110126</v>
      </c>
      <c r="H33" s="24">
        <v>8645.6906850480991</v>
      </c>
      <c r="I33" s="24">
        <v>5336.3314666903434</v>
      </c>
      <c r="J33" s="24">
        <v>2966.03275455841</v>
      </c>
      <c r="K33" s="24">
        <v>8302.3642212487539</v>
      </c>
      <c r="L33" s="24">
        <v>51.476100000000002</v>
      </c>
      <c r="M33" s="24">
        <v>4854.1763392405064</v>
      </c>
      <c r="N33" s="24">
        <v>4905.6524392405063</v>
      </c>
      <c r="O33" s="24">
        <v>29861.354862916982</v>
      </c>
    </row>
    <row r="34" spans="1:15" x14ac:dyDescent="0.3">
      <c r="A34" s="23" t="s">
        <v>103</v>
      </c>
      <c r="B34" s="23" t="s">
        <v>80</v>
      </c>
      <c r="C34" s="24">
        <v>19535.700789126837</v>
      </c>
      <c r="D34" s="24">
        <v>43.923263044831877</v>
      </c>
      <c r="E34" s="24">
        <v>19579.624052171668</v>
      </c>
      <c r="F34" s="24">
        <v>2439.830535995347</v>
      </c>
      <c r="G34" s="24">
        <v>3944.3278818975455</v>
      </c>
      <c r="H34" s="24">
        <v>6384.1584178928924</v>
      </c>
      <c r="I34" s="24">
        <v>10191.291000681857</v>
      </c>
      <c r="J34" s="24">
        <v>12882.756786460724</v>
      </c>
      <c r="K34" s="24">
        <v>23074.047787142583</v>
      </c>
      <c r="L34" s="24">
        <v>1727.9269233187135</v>
      </c>
      <c r="M34" s="24">
        <v>69116.626493015021</v>
      </c>
      <c r="N34" s="24">
        <v>70844.553416333729</v>
      </c>
      <c r="O34" s="24">
        <v>119882.38367354087</v>
      </c>
    </row>
    <row r="35" spans="1:15" x14ac:dyDescent="0.3">
      <c r="A35" s="23" t="s">
        <v>97</v>
      </c>
      <c r="B35" s="23" t="s">
        <v>80</v>
      </c>
      <c r="C35" s="24">
        <v>14735.118123741966</v>
      </c>
      <c r="D35" s="24">
        <v>2461.8381312328765</v>
      </c>
      <c r="E35" s="24">
        <v>17196.956254974844</v>
      </c>
      <c r="F35" s="24">
        <v>927.60953006648913</v>
      </c>
      <c r="G35" s="24">
        <v>773.80340570707074</v>
      </c>
      <c r="H35" s="24">
        <v>1701.4129357735599</v>
      </c>
      <c r="I35" s="24">
        <v>5660.7123729699879</v>
      </c>
      <c r="J35" s="24">
        <v>7058.9869020276401</v>
      </c>
      <c r="K35" s="24">
        <v>12719.699274997627</v>
      </c>
      <c r="L35" s="24">
        <v>59.878700000000002</v>
      </c>
      <c r="M35" s="24">
        <v>1293.5864999999999</v>
      </c>
      <c r="N35" s="24">
        <v>1353.4651999999999</v>
      </c>
      <c r="O35" s="24">
        <v>32971.533665746028</v>
      </c>
    </row>
    <row r="36" spans="1:15" x14ac:dyDescent="0.3">
      <c r="A36" s="23" t="s">
        <v>124</v>
      </c>
      <c r="B36" s="23" t="s">
        <v>81</v>
      </c>
      <c r="C36" s="24">
        <v>1410.7678247426056</v>
      </c>
      <c r="D36" s="24">
        <v>28.462299999999999</v>
      </c>
      <c r="E36" s="24">
        <v>1439.2301247426055</v>
      </c>
      <c r="F36" s="24">
        <v>422.67756375901223</v>
      </c>
      <c r="G36" s="24">
        <v>1137.4021825392015</v>
      </c>
      <c r="H36" s="24">
        <v>1560.0797462982136</v>
      </c>
      <c r="I36" s="24">
        <v>717.74886842559476</v>
      </c>
      <c r="J36" s="24">
        <v>705.65946094001833</v>
      </c>
      <c r="K36" s="24">
        <v>1423.4083293656131</v>
      </c>
      <c r="L36" s="24">
        <v>11.813800000000001</v>
      </c>
      <c r="M36" s="24">
        <v>1437.015605479452</v>
      </c>
      <c r="N36" s="24">
        <v>1448.8294054794519</v>
      </c>
      <c r="O36" s="24">
        <v>5871.547605885884</v>
      </c>
    </row>
    <row r="37" spans="1:15" x14ac:dyDescent="0.3">
      <c r="A37" s="23" t="s">
        <v>112</v>
      </c>
      <c r="B37" s="23" t="s">
        <v>81</v>
      </c>
      <c r="C37" s="24">
        <v>14166.609886921211</v>
      </c>
      <c r="D37" s="24">
        <v>424.09616493150685</v>
      </c>
      <c r="E37" s="24">
        <v>14590.706051852718</v>
      </c>
      <c r="F37" s="24">
        <v>3367.2559426023131</v>
      </c>
      <c r="G37" s="24">
        <v>4696.7438921077774</v>
      </c>
      <c r="H37" s="24">
        <v>8063.99983471009</v>
      </c>
      <c r="I37" s="24">
        <v>6952.9216010632617</v>
      </c>
      <c r="J37" s="24">
        <v>6207.5866876392656</v>
      </c>
      <c r="K37" s="24">
        <v>13160.508288702527</v>
      </c>
      <c r="L37" s="24">
        <v>469.97548239642913</v>
      </c>
      <c r="M37" s="24">
        <v>12111.121598864534</v>
      </c>
      <c r="N37" s="24">
        <v>12581.097081260963</v>
      </c>
      <c r="O37" s="24">
        <v>48396.3112565263</v>
      </c>
    </row>
    <row r="38" spans="1:15" x14ac:dyDescent="0.3">
      <c r="A38" s="23" t="s">
        <v>113</v>
      </c>
      <c r="B38" s="23" t="s">
        <v>81</v>
      </c>
      <c r="C38" s="24">
        <v>9754.555399768582</v>
      </c>
      <c r="D38" s="24">
        <v>374.02969999999999</v>
      </c>
      <c r="E38" s="24">
        <v>10128.585099768581</v>
      </c>
      <c r="F38" s="24">
        <v>3649.0207686069734</v>
      </c>
      <c r="G38" s="24">
        <v>1713.7040204847503</v>
      </c>
      <c r="H38" s="24">
        <v>5362.7247890917242</v>
      </c>
      <c r="I38" s="24">
        <v>4497.0073310921471</v>
      </c>
      <c r="J38" s="24">
        <v>4830.6034426764545</v>
      </c>
      <c r="K38" s="24">
        <v>9327.6107737686016</v>
      </c>
      <c r="L38" s="24">
        <v>152.76430219780221</v>
      </c>
      <c r="M38" s="24">
        <v>5932.7206617315624</v>
      </c>
      <c r="N38" s="24">
        <v>6085.4849639293643</v>
      </c>
      <c r="O38" s="24">
        <v>30904.405626558273</v>
      </c>
    </row>
    <row r="39" spans="1:15" x14ac:dyDescent="0.3">
      <c r="A39" s="23" t="s">
        <v>114</v>
      </c>
      <c r="B39" s="23" t="s">
        <v>81</v>
      </c>
      <c r="C39" s="24">
        <v>2358.6505474712944</v>
      </c>
      <c r="D39" s="24">
        <v>114.3308</v>
      </c>
      <c r="E39" s="24">
        <v>2472.9813474712946</v>
      </c>
      <c r="F39" s="24">
        <v>132.62126810309303</v>
      </c>
      <c r="G39" s="24">
        <v>44.896999999999998</v>
      </c>
      <c r="H39" s="24">
        <v>177.51826810309302</v>
      </c>
      <c r="I39" s="24">
        <v>1190.0892478393723</v>
      </c>
      <c r="J39" s="24">
        <v>507.47087572635621</v>
      </c>
      <c r="K39" s="24">
        <v>1697.5601235657286</v>
      </c>
      <c r="L39" s="24">
        <v>653.06815567765568</v>
      </c>
      <c r="M39" s="24">
        <v>11.297697802197803</v>
      </c>
      <c r="N39" s="24">
        <v>664.36585347985351</v>
      </c>
      <c r="O39" s="24">
        <v>5012.4255926199694</v>
      </c>
    </row>
    <row r="40" spans="1:15" x14ac:dyDescent="0.3">
      <c r="A40" s="23" t="s">
        <v>125</v>
      </c>
      <c r="B40" s="23" t="s">
        <v>81</v>
      </c>
      <c r="C40" s="24">
        <v>999.77946126100244</v>
      </c>
      <c r="D40" s="24">
        <v>59.777999999999999</v>
      </c>
      <c r="E40" s="24">
        <v>1059.5574612610023</v>
      </c>
      <c r="F40" s="24">
        <v>1017.1813764387338</v>
      </c>
      <c r="G40" s="24">
        <v>997.1191606717864</v>
      </c>
      <c r="H40" s="24">
        <v>2014.3005371105201</v>
      </c>
      <c r="I40" s="24">
        <v>541.76870594731179</v>
      </c>
      <c r="J40" s="24">
        <v>433.50890536391313</v>
      </c>
      <c r="K40" s="24">
        <v>975.27761131122497</v>
      </c>
      <c r="L40" s="24">
        <v>34.134300000000003</v>
      </c>
      <c r="M40" s="24">
        <v>359.06284663414971</v>
      </c>
      <c r="N40" s="24">
        <v>393.1971466341497</v>
      </c>
      <c r="O40" s="24">
        <v>4442.3327563168968</v>
      </c>
    </row>
    <row r="41" spans="1:15" x14ac:dyDescent="0.3">
      <c r="A41" s="23" t="s">
        <v>115</v>
      </c>
      <c r="B41" s="23" t="s">
        <v>81</v>
      </c>
      <c r="C41" s="24">
        <v>1889.9584761683643</v>
      </c>
      <c r="D41" s="24">
        <v>294.48689999999999</v>
      </c>
      <c r="E41" s="24">
        <v>2184.4453761683644</v>
      </c>
      <c r="F41" s="24">
        <v>319.42847753588711</v>
      </c>
      <c r="G41" s="24">
        <v>140.80869395599834</v>
      </c>
      <c r="H41" s="24">
        <v>460.23717149188542</v>
      </c>
      <c r="I41" s="24">
        <v>875.64528108209834</v>
      </c>
      <c r="J41" s="24">
        <v>650.88150414092149</v>
      </c>
      <c r="K41" s="24">
        <v>1526.5267852230199</v>
      </c>
      <c r="L41" s="24">
        <v>12.826522222222222</v>
      </c>
      <c r="M41" s="24">
        <v>199.77748493150685</v>
      </c>
      <c r="N41" s="24">
        <v>212.60400715372907</v>
      </c>
      <c r="O41" s="24">
        <v>4383.8133400369989</v>
      </c>
    </row>
    <row r="42" spans="1:15" x14ac:dyDescent="0.3">
      <c r="A42" s="23" t="s">
        <v>116</v>
      </c>
      <c r="B42" s="23" t="s">
        <v>81</v>
      </c>
      <c r="C42" s="24">
        <v>3039.8305384308137</v>
      </c>
      <c r="D42" s="24">
        <v>268.54828311592661</v>
      </c>
      <c r="E42" s="24">
        <v>3308.3788215467403</v>
      </c>
      <c r="F42" s="24">
        <v>349.69885007145598</v>
      </c>
      <c r="G42" s="24">
        <v>1367.3917544590847</v>
      </c>
      <c r="H42" s="24">
        <v>1717.0906045305408</v>
      </c>
      <c r="I42" s="24">
        <v>1229.007001565571</v>
      </c>
      <c r="J42" s="24">
        <v>1198.2552785949595</v>
      </c>
      <c r="K42" s="24">
        <v>2427.2622801605303</v>
      </c>
      <c r="L42" s="24">
        <v>50.567340614180338</v>
      </c>
      <c r="M42" s="24">
        <v>386.22819487489801</v>
      </c>
      <c r="N42" s="24">
        <v>436.79553548907836</v>
      </c>
      <c r="O42" s="24">
        <v>7889.5272417268898</v>
      </c>
    </row>
    <row r="43" spans="1:15" x14ac:dyDescent="0.3">
      <c r="A43" s="23" t="s">
        <v>126</v>
      </c>
      <c r="B43" s="23" t="s">
        <v>81</v>
      </c>
      <c r="C43" s="24">
        <v>875.86222114039788</v>
      </c>
      <c r="D43" s="24">
        <v>83.046000000000006</v>
      </c>
      <c r="E43" s="24">
        <v>958.90822114039793</v>
      </c>
      <c r="F43" s="24">
        <v>511.92856795753039</v>
      </c>
      <c r="G43" s="24">
        <v>1034.6023490279242</v>
      </c>
      <c r="H43" s="24">
        <v>1546.5309169854545</v>
      </c>
      <c r="I43" s="24">
        <v>717.49621723259531</v>
      </c>
      <c r="J43" s="24">
        <v>354.77486882296205</v>
      </c>
      <c r="K43" s="24">
        <v>1072.2710860555574</v>
      </c>
      <c r="L43" s="24">
        <v>23.053638583638584</v>
      </c>
      <c r="M43" s="24">
        <v>19.700192271544246</v>
      </c>
      <c r="N43" s="24">
        <v>42.753830855182827</v>
      </c>
      <c r="O43" s="24">
        <v>3620.464055036593</v>
      </c>
    </row>
    <row r="44" spans="1:15" x14ac:dyDescent="0.3">
      <c r="A44" s="23" t="s">
        <v>117</v>
      </c>
      <c r="B44" s="23" t="s">
        <v>81</v>
      </c>
      <c r="C44" s="24">
        <v>3101.8937622043054</v>
      </c>
      <c r="D44" s="24">
        <v>494.49245753424657</v>
      </c>
      <c r="E44" s="24">
        <v>3596.386219738552</v>
      </c>
      <c r="F44" s="24">
        <v>390.98104465753426</v>
      </c>
      <c r="G44" s="24">
        <v>892.97694275811875</v>
      </c>
      <c r="H44" s="24">
        <v>1283.957987415653</v>
      </c>
      <c r="I44" s="24">
        <v>2079.5436113101177</v>
      </c>
      <c r="J44" s="24">
        <v>1512.0161134683422</v>
      </c>
      <c r="K44" s="24">
        <v>3591.5597247784599</v>
      </c>
      <c r="L44" s="24">
        <v>342.10826336996337</v>
      </c>
      <c r="M44" s="24">
        <v>2151.745782496118</v>
      </c>
      <c r="N44" s="24">
        <v>2493.8540458660814</v>
      </c>
      <c r="O44" s="24">
        <v>10965.757977798747</v>
      </c>
    </row>
    <row r="45" spans="1:15" x14ac:dyDescent="0.3">
      <c r="A45" s="23" t="s">
        <v>118</v>
      </c>
      <c r="B45" s="23" t="s">
        <v>81</v>
      </c>
      <c r="C45" s="24">
        <v>15223.759819313465</v>
      </c>
      <c r="D45" s="24">
        <v>811.25006684931509</v>
      </c>
      <c r="E45" s="24">
        <v>16035.009886162781</v>
      </c>
      <c r="F45" s="24">
        <v>3009.3961781004364</v>
      </c>
      <c r="G45" s="24">
        <v>4665.7845156173535</v>
      </c>
      <c r="H45" s="24">
        <v>7675.1806937177898</v>
      </c>
      <c r="I45" s="24">
        <v>7229.8641310373141</v>
      </c>
      <c r="J45" s="24">
        <v>6392.7615900113396</v>
      </c>
      <c r="K45" s="24">
        <v>13622.625721048655</v>
      </c>
      <c r="L45" s="24">
        <v>355.23090769230771</v>
      </c>
      <c r="M45" s="24">
        <v>6586.4366716332979</v>
      </c>
      <c r="N45" s="24">
        <v>6941.6675793256054</v>
      </c>
      <c r="O45" s="24">
        <v>44274.483880254833</v>
      </c>
    </row>
    <row r="46" spans="1:15" x14ac:dyDescent="0.3">
      <c r="A46" s="23" t="s">
        <v>119</v>
      </c>
      <c r="B46" s="23" t="s">
        <v>81</v>
      </c>
      <c r="C46" s="24">
        <v>3083.8574015944018</v>
      </c>
      <c r="D46" s="24">
        <v>440.55349999999999</v>
      </c>
      <c r="E46" s="24">
        <v>3524.4109015944018</v>
      </c>
      <c r="F46" s="24">
        <v>2974.1209840513234</v>
      </c>
      <c r="G46" s="24">
        <v>1668.4794769950872</v>
      </c>
      <c r="H46" s="24">
        <v>4642.6004610464106</v>
      </c>
      <c r="I46" s="24">
        <v>1538.7270105706521</v>
      </c>
      <c r="J46" s="24">
        <v>1002.9819521542804</v>
      </c>
      <c r="K46" s="24">
        <v>2541.7089627249325</v>
      </c>
      <c r="L46" s="24">
        <v>27.716029670329672</v>
      </c>
      <c r="M46" s="24">
        <v>36.357543956043955</v>
      </c>
      <c r="N46" s="24">
        <v>64.07357362637363</v>
      </c>
      <c r="O46" s="24">
        <v>10772.79389899212</v>
      </c>
    </row>
    <row r="47" spans="1:15" x14ac:dyDescent="0.3">
      <c r="A47" s="23" t="s">
        <v>120</v>
      </c>
      <c r="B47" s="23" t="s">
        <v>81</v>
      </c>
      <c r="C47" s="24">
        <v>5251.3037371944265</v>
      </c>
      <c r="D47" s="24">
        <v>240.53030000000001</v>
      </c>
      <c r="E47" s="24">
        <v>5491.8340371944269</v>
      </c>
      <c r="F47" s="24">
        <v>1714.3498434189673</v>
      </c>
      <c r="G47" s="24">
        <v>7815.5815542874252</v>
      </c>
      <c r="H47" s="24">
        <v>9529.9313977063921</v>
      </c>
      <c r="I47" s="24">
        <v>2305.8442007897629</v>
      </c>
      <c r="J47" s="24">
        <v>2994.8308355235572</v>
      </c>
      <c r="K47" s="24">
        <v>5300.6750363133197</v>
      </c>
      <c r="L47" s="24">
        <v>91.662692653921425</v>
      </c>
      <c r="M47" s="24">
        <v>8012.5496469530162</v>
      </c>
      <c r="N47" s="24">
        <v>8104.2123396069373</v>
      </c>
      <c r="O47" s="24">
        <v>28426.652810821077</v>
      </c>
    </row>
    <row r="48" spans="1:15" x14ac:dyDescent="0.3">
      <c r="A48" s="23" t="s">
        <v>121</v>
      </c>
      <c r="B48" s="23" t="s">
        <v>81</v>
      </c>
      <c r="C48" s="24">
        <v>1201.6975721172571</v>
      </c>
      <c r="D48" s="24">
        <v>196.85730000000001</v>
      </c>
      <c r="E48" s="24">
        <v>1398.5548721172572</v>
      </c>
      <c r="F48" s="24">
        <v>168.80369561643835</v>
      </c>
      <c r="G48" s="24">
        <v>50.275399999999998</v>
      </c>
      <c r="H48" s="24">
        <v>219.07909561643834</v>
      </c>
      <c r="I48" s="24">
        <v>610.28063027116639</v>
      </c>
      <c r="J48" s="24">
        <v>451.12082871335133</v>
      </c>
      <c r="K48" s="24">
        <v>1061.4014589845178</v>
      </c>
      <c r="L48" s="24">
        <v>73.186776469243597</v>
      </c>
      <c r="M48" s="24">
        <v>39.589470329670327</v>
      </c>
      <c r="N48" s="24">
        <v>112.77624679891392</v>
      </c>
      <c r="O48" s="24">
        <v>2791.811673517127</v>
      </c>
    </row>
    <row r="49" spans="1:15" x14ac:dyDescent="0.3">
      <c r="A49" s="23" t="s">
        <v>122</v>
      </c>
      <c r="B49" s="23" t="s">
        <v>81</v>
      </c>
      <c r="C49" s="24">
        <v>9738.5311795685702</v>
      </c>
      <c r="D49" s="24">
        <v>1047.7843944802455</v>
      </c>
      <c r="E49" s="24">
        <v>10786.315574048816</v>
      </c>
      <c r="F49" s="24">
        <v>125.72818428324339</v>
      </c>
      <c r="G49" s="24">
        <v>538.75288218459218</v>
      </c>
      <c r="H49" s="24">
        <v>664.4810664678356</v>
      </c>
      <c r="I49" s="24">
        <v>3962.26443295839</v>
      </c>
      <c r="J49" s="24">
        <v>4203.6378125950314</v>
      </c>
      <c r="K49" s="24">
        <v>8165.9022455534214</v>
      </c>
      <c r="L49" s="24">
        <v>109.05955901741054</v>
      </c>
      <c r="M49" s="24">
        <v>30957.647716023232</v>
      </c>
      <c r="N49" s="24">
        <v>31066.707275040641</v>
      </c>
      <c r="O49" s="24">
        <v>50683.406161110717</v>
      </c>
    </row>
    <row r="50" spans="1:15" x14ac:dyDescent="0.3">
      <c r="A50" s="23" t="s">
        <v>127</v>
      </c>
      <c r="B50" s="23" t="s">
        <v>81</v>
      </c>
      <c r="C50" s="24">
        <v>13441.126542056851</v>
      </c>
      <c r="D50" s="24">
        <v>273.71542320354393</v>
      </c>
      <c r="E50" s="24">
        <v>13714.841965260395</v>
      </c>
      <c r="F50" s="24">
        <v>1702.3018063577438</v>
      </c>
      <c r="G50" s="24">
        <v>2533.8298745539564</v>
      </c>
      <c r="H50" s="24">
        <v>4236.1316809116997</v>
      </c>
      <c r="I50" s="24">
        <v>6914.3124069829655</v>
      </c>
      <c r="J50" s="24">
        <v>7514.8559139221807</v>
      </c>
      <c r="K50" s="24">
        <v>14429.168320905146</v>
      </c>
      <c r="L50" s="24">
        <v>204.33079230769232</v>
      </c>
      <c r="M50" s="24">
        <v>2941.5861138190576</v>
      </c>
      <c r="N50" s="24">
        <v>3145.9169061267498</v>
      </c>
      <c r="O50" s="24">
        <v>35526.058873203998</v>
      </c>
    </row>
    <row r="51" spans="1:15" x14ac:dyDescent="0.3">
      <c r="A51" s="23" t="s">
        <v>123</v>
      </c>
      <c r="B51" s="23" t="s">
        <v>81</v>
      </c>
      <c r="C51" s="24">
        <v>14073.451854294015</v>
      </c>
      <c r="D51" s="24">
        <v>560.84825349748564</v>
      </c>
      <c r="E51" s="24">
        <v>14634.300107791501</v>
      </c>
      <c r="F51" s="24">
        <v>1588.8654581305721</v>
      </c>
      <c r="G51" s="24">
        <v>1652.3252836105653</v>
      </c>
      <c r="H51" s="24">
        <v>3241.1907417411376</v>
      </c>
      <c r="I51" s="24">
        <v>7217.1420070324102</v>
      </c>
      <c r="J51" s="24">
        <v>4608.6403409033828</v>
      </c>
      <c r="K51" s="24">
        <v>11825.782347935794</v>
      </c>
      <c r="L51" s="24">
        <v>581.86287617461846</v>
      </c>
      <c r="M51" s="24">
        <v>17160.145044625351</v>
      </c>
      <c r="N51" s="24">
        <v>17742.00792079997</v>
      </c>
      <c r="O51" s="24">
        <v>47443.281118268402</v>
      </c>
    </row>
    <row r="52" spans="1:15" x14ac:dyDescent="0.3">
      <c r="A52" s="23" t="s">
        <v>128</v>
      </c>
      <c r="B52" s="23" t="s">
        <v>81</v>
      </c>
      <c r="C52" s="24">
        <v>22516.327798790117</v>
      </c>
      <c r="D52" s="24">
        <v>4111.1043439670675</v>
      </c>
      <c r="E52" s="24">
        <v>26627.432142757185</v>
      </c>
      <c r="F52" s="24">
        <v>395.67781688302546</v>
      </c>
      <c r="G52" s="24">
        <v>940.6932842360925</v>
      </c>
      <c r="H52" s="24">
        <v>1336.3711011191181</v>
      </c>
      <c r="I52" s="24">
        <v>10414.386973009063</v>
      </c>
      <c r="J52" s="24">
        <v>16843.607821681773</v>
      </c>
      <c r="K52" s="24">
        <v>27257.994794690836</v>
      </c>
      <c r="L52" s="24">
        <v>1952.1065114354708</v>
      </c>
      <c r="M52" s="24">
        <v>25938.125121560843</v>
      </c>
      <c r="N52" s="24">
        <v>27890.231632996314</v>
      </c>
      <c r="O52" s="24">
        <v>83112.029671563447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"/>
  <dimension ref="A1:O52"/>
  <sheetViews>
    <sheetView topLeftCell="A9" zoomScale="55" zoomScaleNormal="55" workbookViewId="0">
      <selection activeCell="C3" sqref="C3:O52"/>
    </sheetView>
  </sheetViews>
  <sheetFormatPr defaultColWidth="8.77734375" defaultRowHeight="14.4" x14ac:dyDescent="0.3"/>
  <cols>
    <col min="1" max="1" width="18.6640625" bestFit="1" customWidth="1"/>
    <col min="2" max="2" width="12.109375" bestFit="1" customWidth="1"/>
    <col min="3" max="15" width="20.33203125" customWidth="1"/>
  </cols>
  <sheetData>
    <row r="1" spans="1:15" ht="15" customHeight="1" x14ac:dyDescent="0.3">
      <c r="C1" t="s">
        <v>68</v>
      </c>
      <c r="F1" t="s">
        <v>69</v>
      </c>
      <c r="I1" t="s">
        <v>70</v>
      </c>
      <c r="L1" t="s">
        <v>71</v>
      </c>
      <c r="O1" t="s">
        <v>17</v>
      </c>
    </row>
    <row r="2" spans="1:15" x14ac:dyDescent="0.3">
      <c r="C2" t="s">
        <v>20</v>
      </c>
      <c r="D2" t="s">
        <v>131</v>
      </c>
      <c r="E2" t="s">
        <v>25</v>
      </c>
      <c r="F2" t="s">
        <v>20</v>
      </c>
      <c r="G2" t="s">
        <v>131</v>
      </c>
      <c r="H2" t="s">
        <v>25</v>
      </c>
      <c r="I2" t="s">
        <v>1</v>
      </c>
      <c r="J2" t="s">
        <v>2</v>
      </c>
      <c r="K2" t="s">
        <v>25</v>
      </c>
      <c r="L2" t="s">
        <v>1</v>
      </c>
      <c r="M2" t="s">
        <v>2</v>
      </c>
      <c r="N2" t="s">
        <v>25</v>
      </c>
    </row>
    <row r="3" spans="1:15" x14ac:dyDescent="0.3">
      <c r="A3" t="s">
        <v>21</v>
      </c>
      <c r="B3" t="s">
        <v>21</v>
      </c>
      <c r="C3" s="22">
        <v>15551205.020000614</v>
      </c>
      <c r="D3" s="22">
        <v>144123.59100000001</v>
      </c>
      <c r="E3" s="22">
        <v>15695328.611000614</v>
      </c>
      <c r="F3" s="22">
        <v>544355.37899999844</v>
      </c>
      <c r="G3" s="22">
        <v>631304.84299999964</v>
      </c>
      <c r="H3" s="22">
        <v>1175660.2219999982</v>
      </c>
      <c r="I3" s="22">
        <v>3774496.082000114</v>
      </c>
      <c r="J3" s="22">
        <v>4557876.8999999994</v>
      </c>
      <c r="K3" s="22">
        <v>8332372.9820001135</v>
      </c>
      <c r="L3" s="22">
        <v>98553.172999999995</v>
      </c>
      <c r="M3" s="22">
        <v>1997602.9110000003</v>
      </c>
      <c r="N3" s="22">
        <v>2096156.0840000003</v>
      </c>
      <c r="O3" s="22">
        <v>27299517.899000727</v>
      </c>
    </row>
    <row r="4" spans="1:15" x14ac:dyDescent="0.3">
      <c r="A4" t="s">
        <v>80</v>
      </c>
      <c r="B4" t="s">
        <v>22</v>
      </c>
      <c r="C4" s="22">
        <v>11948322.594000474</v>
      </c>
      <c r="D4" s="22">
        <v>116789.739</v>
      </c>
      <c r="E4" s="22">
        <v>12065112.333000474</v>
      </c>
      <c r="F4" s="22">
        <v>308582.28199999925</v>
      </c>
      <c r="G4" s="22">
        <v>242380.64399999991</v>
      </c>
      <c r="H4" s="22">
        <v>550962.92599999916</v>
      </c>
      <c r="I4" s="22">
        <v>2999894.826000113</v>
      </c>
      <c r="J4" s="22">
        <v>3565181.5409999993</v>
      </c>
      <c r="K4" s="22">
        <v>6565076.3670001123</v>
      </c>
      <c r="L4" s="22">
        <v>79997.452999999994</v>
      </c>
      <c r="M4" s="22">
        <v>1376825.6430000002</v>
      </c>
      <c r="N4" s="22">
        <v>1456823.0960000001</v>
      </c>
      <c r="O4" s="22">
        <v>20637974.722000584</v>
      </c>
    </row>
    <row r="5" spans="1:15" x14ac:dyDescent="0.3">
      <c r="A5" t="s">
        <v>81</v>
      </c>
      <c r="B5" t="s">
        <v>23</v>
      </c>
      <c r="C5" s="22">
        <v>3602882.4260001415</v>
      </c>
      <c r="D5" s="22">
        <v>27333.851999999999</v>
      </c>
      <c r="E5" s="22">
        <v>3630216.2780001415</v>
      </c>
      <c r="F5" s="22">
        <v>235773.09699999916</v>
      </c>
      <c r="G5" s="22">
        <v>388924.19899999979</v>
      </c>
      <c r="H5" s="22">
        <v>624697.29599999893</v>
      </c>
      <c r="I5" s="22">
        <v>774601.25600000122</v>
      </c>
      <c r="J5" s="22">
        <v>992695.35900000005</v>
      </c>
      <c r="K5" s="22">
        <v>1767296.6150000012</v>
      </c>
      <c r="L5" s="22">
        <v>18555.72</v>
      </c>
      <c r="M5" s="22">
        <v>620777.26800000004</v>
      </c>
      <c r="N5" s="22">
        <v>639332.98800000001</v>
      </c>
      <c r="O5" s="22">
        <v>6661543.1770001417</v>
      </c>
    </row>
    <row r="6" spans="1:15" x14ac:dyDescent="0.3">
      <c r="A6" t="s">
        <v>95</v>
      </c>
      <c r="B6" t="s">
        <v>80</v>
      </c>
      <c r="C6" s="22">
        <v>261681.30500000599</v>
      </c>
      <c r="D6" s="22">
        <v>1667.03</v>
      </c>
      <c r="E6" s="22">
        <v>263348.33500000602</v>
      </c>
      <c r="F6" s="22">
        <v>1164.4010000000001</v>
      </c>
      <c r="G6" s="22">
        <v>4297.1000000000004</v>
      </c>
      <c r="H6" s="22">
        <v>5461.5010000000002</v>
      </c>
      <c r="I6" s="22">
        <v>53084.347000000103</v>
      </c>
      <c r="J6" s="22">
        <v>463972.18700000003</v>
      </c>
      <c r="K6" s="22">
        <v>517056.53400000016</v>
      </c>
      <c r="L6" s="22">
        <v>407.38900000000001</v>
      </c>
      <c r="M6" s="22">
        <v>220303.91700000002</v>
      </c>
      <c r="N6" s="22">
        <v>220711.30600000001</v>
      </c>
      <c r="O6" s="22">
        <v>1006577.6760000063</v>
      </c>
    </row>
    <row r="7" spans="1:15" x14ac:dyDescent="0.3">
      <c r="A7" t="s">
        <v>111</v>
      </c>
      <c r="B7" t="s">
        <v>80</v>
      </c>
      <c r="C7" s="22">
        <v>175442.07700000002</v>
      </c>
      <c r="D7" s="22">
        <v>60</v>
      </c>
      <c r="E7" s="22">
        <v>175502.07700000002</v>
      </c>
      <c r="F7" s="22">
        <v>1273.48</v>
      </c>
      <c r="G7" s="22">
        <v>0</v>
      </c>
      <c r="H7" s="22">
        <v>1273.48</v>
      </c>
      <c r="I7" s="22">
        <v>30700.360000000499</v>
      </c>
      <c r="J7" s="22">
        <v>85430.8</v>
      </c>
      <c r="K7" s="22">
        <v>116131.1600000005</v>
      </c>
      <c r="L7" s="22">
        <v>1166.18</v>
      </c>
      <c r="M7" s="22">
        <v>2208</v>
      </c>
      <c r="N7" s="22">
        <v>3374.1800000000003</v>
      </c>
      <c r="O7" s="22">
        <v>296280.89700000052</v>
      </c>
    </row>
    <row r="8" spans="1:15" x14ac:dyDescent="0.3">
      <c r="A8" t="s">
        <v>98</v>
      </c>
      <c r="B8" t="s">
        <v>80</v>
      </c>
      <c r="C8" s="22">
        <v>80006.1679999997</v>
      </c>
      <c r="D8" s="22">
        <v>182.6</v>
      </c>
      <c r="E8" s="22">
        <v>80188.767999999705</v>
      </c>
      <c r="F8" s="22">
        <v>23055.989999999802</v>
      </c>
      <c r="G8" s="22">
        <v>8730.7900000000009</v>
      </c>
      <c r="H8" s="22">
        <v>31786.779999999802</v>
      </c>
      <c r="I8" s="22">
        <v>33818.502999999298</v>
      </c>
      <c r="J8" s="22">
        <v>16819.77</v>
      </c>
      <c r="K8" s="22">
        <v>50638.272999999303</v>
      </c>
      <c r="L8" s="22">
        <v>5</v>
      </c>
      <c r="M8" s="22">
        <v>5562</v>
      </c>
      <c r="N8" s="22">
        <v>5567</v>
      </c>
      <c r="O8" s="22">
        <v>168180.82099999883</v>
      </c>
    </row>
    <row r="9" spans="1:15" x14ac:dyDescent="0.3">
      <c r="A9" t="s">
        <v>110</v>
      </c>
      <c r="B9" t="s">
        <v>80</v>
      </c>
      <c r="C9" s="22">
        <v>696877.38400002208</v>
      </c>
      <c r="D9" s="22">
        <v>1555.588</v>
      </c>
      <c r="E9" s="22">
        <v>698432.97200002207</v>
      </c>
      <c r="F9" s="22">
        <v>53.52</v>
      </c>
      <c r="G9" s="22">
        <v>21.1</v>
      </c>
      <c r="H9" s="22">
        <v>74.62</v>
      </c>
      <c r="I9" s="22">
        <v>118303.099999994</v>
      </c>
      <c r="J9" s="22">
        <v>62732</v>
      </c>
      <c r="K9" s="22">
        <v>181035.09999999398</v>
      </c>
      <c r="L9" s="22">
        <v>959.48399999999992</v>
      </c>
      <c r="M9" s="22">
        <v>2209.4899999999998</v>
      </c>
      <c r="N9" s="22">
        <v>3168.9739999999997</v>
      </c>
      <c r="O9" s="22">
        <v>882711.66600001603</v>
      </c>
    </row>
    <row r="10" spans="1:15" x14ac:dyDescent="0.3">
      <c r="A10" t="s">
        <v>94</v>
      </c>
      <c r="B10" t="s">
        <v>80</v>
      </c>
      <c r="C10" s="22">
        <v>254054.51300000498</v>
      </c>
      <c r="D10" s="22">
        <v>627.91</v>
      </c>
      <c r="E10" s="22">
        <v>254682.42300000499</v>
      </c>
      <c r="F10" s="22">
        <v>30934.684999999699</v>
      </c>
      <c r="G10" s="22">
        <v>25220.35</v>
      </c>
      <c r="H10" s="22">
        <v>56155.034999999698</v>
      </c>
      <c r="I10" s="22">
        <v>64981.527000001006</v>
      </c>
      <c r="J10" s="22">
        <v>121911.02600000001</v>
      </c>
      <c r="K10" s="22">
        <v>186892.553000001</v>
      </c>
      <c r="L10" s="22">
        <v>720.91300000000001</v>
      </c>
      <c r="M10" s="22">
        <v>69387.739999999991</v>
      </c>
      <c r="N10" s="22">
        <v>70108.652999999991</v>
      </c>
      <c r="O10" s="22">
        <v>567838.66400000569</v>
      </c>
    </row>
    <row r="11" spans="1:15" x14ac:dyDescent="0.3">
      <c r="A11" t="s">
        <v>109</v>
      </c>
      <c r="B11" t="s">
        <v>80</v>
      </c>
      <c r="C11" s="22">
        <v>30825.185999999903</v>
      </c>
      <c r="D11" s="22">
        <v>155</v>
      </c>
      <c r="E11" s="22">
        <v>30980.185999999903</v>
      </c>
      <c r="F11" s="22">
        <v>4649.0910000000003</v>
      </c>
      <c r="G11" s="22">
        <v>157.80000000000001</v>
      </c>
      <c r="H11" s="22">
        <v>4806.8910000000005</v>
      </c>
      <c r="I11" s="22">
        <v>10492.643000000018</v>
      </c>
      <c r="J11" s="22">
        <v>5026.3999999999996</v>
      </c>
      <c r="K11" s="22">
        <v>15519.043000000018</v>
      </c>
      <c r="L11" s="22">
        <v>172.04900000000001</v>
      </c>
      <c r="M11" s="22">
        <v>2140</v>
      </c>
      <c r="N11" s="22">
        <v>2312.049</v>
      </c>
      <c r="O11" s="22">
        <v>53618.168999999922</v>
      </c>
    </row>
    <row r="12" spans="1:15" x14ac:dyDescent="0.3">
      <c r="A12" t="s">
        <v>83</v>
      </c>
      <c r="B12" t="s">
        <v>80</v>
      </c>
      <c r="C12" s="22">
        <v>1017528.6450000748</v>
      </c>
      <c r="D12" s="22">
        <v>1529.5640000000001</v>
      </c>
      <c r="E12" s="22">
        <v>1019058.2090000748</v>
      </c>
      <c r="F12" s="22">
        <v>1722.125</v>
      </c>
      <c r="G12" s="22">
        <v>1306.3</v>
      </c>
      <c r="H12" s="22">
        <v>3028.4250000000002</v>
      </c>
      <c r="I12" s="22">
        <v>423547.027000056</v>
      </c>
      <c r="J12" s="22">
        <v>347904.68299999996</v>
      </c>
      <c r="K12" s="22">
        <v>771451.71000005596</v>
      </c>
      <c r="L12" s="22">
        <v>25424.62</v>
      </c>
      <c r="M12" s="22">
        <v>184769.5</v>
      </c>
      <c r="N12" s="22">
        <v>210194.12</v>
      </c>
      <c r="O12" s="22">
        <v>2003732.4640001308</v>
      </c>
    </row>
    <row r="13" spans="1:15" x14ac:dyDescent="0.3">
      <c r="A13" t="s">
        <v>84</v>
      </c>
      <c r="B13" t="s">
        <v>80</v>
      </c>
      <c r="C13" s="22">
        <v>1258990.6400000982</v>
      </c>
      <c r="D13" s="22">
        <v>1242</v>
      </c>
      <c r="E13" s="22">
        <v>1260232.6400000982</v>
      </c>
      <c r="F13" s="22">
        <v>4100.6260000000202</v>
      </c>
      <c r="G13" s="22">
        <v>1967.2</v>
      </c>
      <c r="H13" s="22">
        <v>6067.82600000002</v>
      </c>
      <c r="I13" s="22">
        <v>229196.42600002201</v>
      </c>
      <c r="J13" s="22">
        <v>61610.19</v>
      </c>
      <c r="K13" s="22">
        <v>290806.61600002204</v>
      </c>
      <c r="L13" s="22">
        <v>2808.6990000000001</v>
      </c>
      <c r="M13" s="22">
        <v>18908.400000000001</v>
      </c>
      <c r="N13" s="22">
        <v>21717.099000000002</v>
      </c>
      <c r="O13" s="22">
        <v>1578824.1810001202</v>
      </c>
    </row>
    <row r="14" spans="1:15" x14ac:dyDescent="0.3">
      <c r="A14" t="s">
        <v>96</v>
      </c>
      <c r="B14" t="s">
        <v>80</v>
      </c>
      <c r="C14" s="22">
        <v>343035.27700001001</v>
      </c>
      <c r="D14" s="22">
        <v>13611.61</v>
      </c>
      <c r="E14" s="22">
        <v>356646.88700001</v>
      </c>
      <c r="F14" s="22">
        <v>3954.9940000000001</v>
      </c>
      <c r="G14" s="22">
        <v>4122.8100000000004</v>
      </c>
      <c r="H14" s="22">
        <v>8077.8040000000001</v>
      </c>
      <c r="I14" s="22">
        <v>87812.787999999302</v>
      </c>
      <c r="J14" s="22">
        <v>82300.48000000001</v>
      </c>
      <c r="K14" s="22">
        <v>170113.26799999931</v>
      </c>
      <c r="L14" s="22">
        <v>322.62599999999998</v>
      </c>
      <c r="M14" s="22">
        <v>5514</v>
      </c>
      <c r="N14" s="22">
        <v>5836.6260000000002</v>
      </c>
      <c r="O14" s="22">
        <v>540674.58500000928</v>
      </c>
    </row>
    <row r="15" spans="1:15" x14ac:dyDescent="0.3">
      <c r="A15" t="s">
        <v>88</v>
      </c>
      <c r="B15" t="s">
        <v>80</v>
      </c>
      <c r="C15" s="22">
        <v>600584.30400002783</v>
      </c>
      <c r="D15" s="22">
        <v>1152.51</v>
      </c>
      <c r="E15" s="22">
        <v>601736.81400002784</v>
      </c>
      <c r="F15" s="22">
        <v>290.61599999999999</v>
      </c>
      <c r="G15" s="22">
        <v>15</v>
      </c>
      <c r="H15" s="22">
        <v>305.61599999999999</v>
      </c>
      <c r="I15" s="22">
        <v>103706.431999996</v>
      </c>
      <c r="J15" s="22">
        <v>58181.446000000004</v>
      </c>
      <c r="K15" s="22">
        <v>161887.87799999601</v>
      </c>
      <c r="L15" s="22">
        <v>2260.163</v>
      </c>
      <c r="M15" s="22">
        <v>53476</v>
      </c>
      <c r="N15" s="22">
        <v>55736.163</v>
      </c>
      <c r="O15" s="22">
        <v>819666.47100002388</v>
      </c>
    </row>
    <row r="16" spans="1:15" x14ac:dyDescent="0.3">
      <c r="A16" t="s">
        <v>107</v>
      </c>
      <c r="B16" t="s">
        <v>80</v>
      </c>
      <c r="C16" s="22">
        <v>289384.25499998394</v>
      </c>
      <c r="D16" s="22">
        <v>17115.3</v>
      </c>
      <c r="E16" s="22">
        <v>306499.55499998393</v>
      </c>
      <c r="F16" s="22">
        <v>8464.0500000000284</v>
      </c>
      <c r="G16" s="22">
        <v>14179.788</v>
      </c>
      <c r="H16" s="22">
        <v>22643.838000000029</v>
      </c>
      <c r="I16" s="22">
        <v>46237.268999999797</v>
      </c>
      <c r="J16" s="22">
        <v>46431.509999999995</v>
      </c>
      <c r="K16" s="22">
        <v>92668.778999999791</v>
      </c>
      <c r="L16" s="22">
        <v>547.93200000000002</v>
      </c>
      <c r="M16" s="22">
        <v>11219.4</v>
      </c>
      <c r="N16" s="22">
        <v>11767.332</v>
      </c>
      <c r="O16" s="22">
        <v>433579.50399998378</v>
      </c>
    </row>
    <row r="17" spans="1:15" x14ac:dyDescent="0.3">
      <c r="A17" t="s">
        <v>101</v>
      </c>
      <c r="B17" t="s">
        <v>80</v>
      </c>
      <c r="C17" s="22">
        <v>166016.02499999799</v>
      </c>
      <c r="D17" s="22">
        <v>4299.3</v>
      </c>
      <c r="E17" s="22">
        <v>170315.32499999797</v>
      </c>
      <c r="F17" s="22">
        <v>1886.27</v>
      </c>
      <c r="G17" s="22">
        <v>5594.4</v>
      </c>
      <c r="H17" s="22">
        <v>7480.67</v>
      </c>
      <c r="I17" s="22">
        <v>25186.4729999999</v>
      </c>
      <c r="J17" s="22">
        <v>71640.14</v>
      </c>
      <c r="K17" s="22">
        <v>96826.612999999896</v>
      </c>
      <c r="L17" s="22">
        <v>41.6</v>
      </c>
      <c r="M17" s="22">
        <v>4963.8</v>
      </c>
      <c r="N17" s="22">
        <v>5005.4000000000005</v>
      </c>
      <c r="O17" s="22">
        <v>279628.00799999788</v>
      </c>
    </row>
    <row r="18" spans="1:15" x14ac:dyDescent="0.3">
      <c r="A18" t="s">
        <v>87</v>
      </c>
      <c r="B18" t="s">
        <v>80</v>
      </c>
      <c r="C18" s="22">
        <v>311057.188000019</v>
      </c>
      <c r="D18" s="22">
        <v>1950</v>
      </c>
      <c r="E18" s="22">
        <v>313007.188000019</v>
      </c>
      <c r="F18" s="22">
        <v>63.29</v>
      </c>
      <c r="G18" s="22">
        <v>100</v>
      </c>
      <c r="H18" s="22">
        <v>163.29</v>
      </c>
      <c r="I18" s="22">
        <v>87035.115999998801</v>
      </c>
      <c r="J18" s="22">
        <v>116125.79800000001</v>
      </c>
      <c r="K18" s="22">
        <v>203160.91399999883</v>
      </c>
      <c r="L18" s="22">
        <v>7978.6480000000001</v>
      </c>
      <c r="M18" s="22">
        <v>62790.767999999996</v>
      </c>
      <c r="N18" s="22">
        <v>70769.415999999997</v>
      </c>
      <c r="O18" s="22">
        <v>587100.80800001777</v>
      </c>
    </row>
    <row r="19" spans="1:15" x14ac:dyDescent="0.3">
      <c r="A19" t="s">
        <v>89</v>
      </c>
      <c r="B19" t="s">
        <v>80</v>
      </c>
      <c r="C19" s="22">
        <v>137987.96300000002</v>
      </c>
      <c r="D19" s="22">
        <v>2486.4</v>
      </c>
      <c r="E19" s="22">
        <v>140474.36300000001</v>
      </c>
      <c r="F19" s="22">
        <v>2056.2959999999998</v>
      </c>
      <c r="G19" s="22">
        <v>580</v>
      </c>
      <c r="H19" s="22">
        <v>2636.2959999999998</v>
      </c>
      <c r="I19" s="22">
        <v>26699.752000000502</v>
      </c>
      <c r="J19" s="22">
        <v>12326.5</v>
      </c>
      <c r="K19" s="22">
        <v>39026.252000000502</v>
      </c>
      <c r="L19" s="22">
        <v>483.10700000000003</v>
      </c>
      <c r="M19" s="22">
        <v>8016</v>
      </c>
      <c r="N19" s="22">
        <v>8499.107</v>
      </c>
      <c r="O19" s="22">
        <v>190636.01800000051</v>
      </c>
    </row>
    <row r="20" spans="1:15" x14ac:dyDescent="0.3">
      <c r="A20" t="s">
        <v>90</v>
      </c>
      <c r="B20" t="s">
        <v>80</v>
      </c>
      <c r="C20" s="22">
        <v>1017818.0590000289</v>
      </c>
      <c r="D20" s="22">
        <v>518.10900000000004</v>
      </c>
      <c r="E20" s="22">
        <v>1018336.1680000289</v>
      </c>
      <c r="F20" s="22">
        <v>55.87</v>
      </c>
      <c r="G20" s="22">
        <v>65</v>
      </c>
      <c r="H20" s="22">
        <v>120.87</v>
      </c>
      <c r="I20" s="22">
        <v>174630.88700000002</v>
      </c>
      <c r="J20" s="22">
        <v>25859.964</v>
      </c>
      <c r="K20" s="22">
        <v>200490.85100000002</v>
      </c>
      <c r="L20" s="22">
        <v>2237.2150000000001</v>
      </c>
      <c r="M20" s="22">
        <v>240</v>
      </c>
      <c r="N20" s="22">
        <v>2477.2150000000001</v>
      </c>
      <c r="O20" s="22">
        <v>1221425.1040000289</v>
      </c>
    </row>
    <row r="21" spans="1:15" x14ac:dyDescent="0.3">
      <c r="A21" t="s">
        <v>99</v>
      </c>
      <c r="B21" t="s">
        <v>80</v>
      </c>
      <c r="C21" s="22">
        <v>77344.732000000513</v>
      </c>
      <c r="D21" s="22">
        <v>5649.13</v>
      </c>
      <c r="E21" s="22">
        <v>82993.862000000518</v>
      </c>
      <c r="F21" s="22">
        <v>2304.0730000000003</v>
      </c>
      <c r="G21" s="22">
        <v>1133.0999999999999</v>
      </c>
      <c r="H21" s="22">
        <v>3437.1730000000002</v>
      </c>
      <c r="I21" s="22">
        <v>16008.881000000001</v>
      </c>
      <c r="J21" s="22">
        <v>72011.100000000006</v>
      </c>
      <c r="K21" s="22">
        <v>88019.981</v>
      </c>
      <c r="L21" s="22">
        <v>168.1</v>
      </c>
      <c r="M21" s="22">
        <v>24862.32</v>
      </c>
      <c r="N21" s="22">
        <v>25030.42</v>
      </c>
      <c r="O21" s="22">
        <v>199481.43600000051</v>
      </c>
    </row>
    <row r="22" spans="1:15" x14ac:dyDescent="0.3">
      <c r="A22" t="s">
        <v>85</v>
      </c>
      <c r="B22" t="s">
        <v>80</v>
      </c>
      <c r="C22" s="22">
        <v>1103557.5800000606</v>
      </c>
      <c r="D22" s="22">
        <v>1020</v>
      </c>
      <c r="E22" s="22">
        <v>1104577.5800000606</v>
      </c>
      <c r="F22" s="22">
        <v>229</v>
      </c>
      <c r="G22" s="22">
        <v>108.4</v>
      </c>
      <c r="H22" s="22">
        <v>337.4</v>
      </c>
      <c r="I22" s="22">
        <v>197504.20000001701</v>
      </c>
      <c r="J22" s="22">
        <v>66797.260000000009</v>
      </c>
      <c r="K22" s="22">
        <v>264301.46000001702</v>
      </c>
      <c r="L22" s="22">
        <v>962.09400000000005</v>
      </c>
      <c r="M22" s="22">
        <v>8890.2000000000007</v>
      </c>
      <c r="N22" s="22">
        <v>9852.2940000000017</v>
      </c>
      <c r="O22" s="22">
        <v>1379068.7340000777</v>
      </c>
    </row>
    <row r="23" spans="1:15" x14ac:dyDescent="0.3">
      <c r="A23" t="s">
        <v>104</v>
      </c>
      <c r="B23" t="s">
        <v>80</v>
      </c>
      <c r="C23" s="22">
        <v>291947.56600001303</v>
      </c>
      <c r="D23" s="22">
        <v>5204.1580000000004</v>
      </c>
      <c r="E23" s="22">
        <v>297151.72400001303</v>
      </c>
      <c r="F23" s="22">
        <v>32650.363999999503</v>
      </c>
      <c r="G23" s="22">
        <v>29993.886999999901</v>
      </c>
      <c r="H23" s="22">
        <v>62644.250999999407</v>
      </c>
      <c r="I23" s="22">
        <v>56708.022000000696</v>
      </c>
      <c r="J23" s="22">
        <v>308541.06</v>
      </c>
      <c r="K23" s="22">
        <v>365249.08200000069</v>
      </c>
      <c r="L23" s="22">
        <v>1011.938</v>
      </c>
      <c r="M23" s="22">
        <v>81708.540000000008</v>
      </c>
      <c r="N23" s="22">
        <v>82720.478000000003</v>
      </c>
      <c r="O23" s="22">
        <v>807765.53500001319</v>
      </c>
    </row>
    <row r="24" spans="1:15" x14ac:dyDescent="0.3">
      <c r="A24" t="s">
        <v>102</v>
      </c>
      <c r="B24" t="s">
        <v>80</v>
      </c>
      <c r="C24" s="22">
        <v>55032.010000000104</v>
      </c>
      <c r="D24" s="22">
        <v>100</v>
      </c>
      <c r="E24" s="22">
        <v>55132.010000000104</v>
      </c>
      <c r="F24" s="22">
        <v>12786.2410000001</v>
      </c>
      <c r="G24" s="22">
        <v>6448.02</v>
      </c>
      <c r="H24" s="22">
        <v>19234.2610000001</v>
      </c>
      <c r="I24" s="22">
        <v>15792.029000000099</v>
      </c>
      <c r="J24" s="22">
        <v>50378.400000000001</v>
      </c>
      <c r="K24" s="22">
        <v>66170.429000000106</v>
      </c>
      <c r="L24" s="22">
        <v>787.67899999999997</v>
      </c>
      <c r="M24" s="22">
        <v>52601</v>
      </c>
      <c r="N24" s="22">
        <v>53388.678999999996</v>
      </c>
      <c r="O24" s="22">
        <v>193925.37900000028</v>
      </c>
    </row>
    <row r="25" spans="1:15" x14ac:dyDescent="0.3">
      <c r="A25" t="s">
        <v>108</v>
      </c>
      <c r="B25" t="s">
        <v>80</v>
      </c>
      <c r="C25" s="22">
        <v>79261.729999999807</v>
      </c>
      <c r="D25" s="22">
        <v>750</v>
      </c>
      <c r="E25" s="22">
        <v>80011.729999999807</v>
      </c>
      <c r="F25" s="22">
        <v>18834.260000000002</v>
      </c>
      <c r="G25" s="22">
        <v>1088.5999999999999</v>
      </c>
      <c r="H25" s="22">
        <v>19922.86</v>
      </c>
      <c r="I25" s="22">
        <v>24292.878999999899</v>
      </c>
      <c r="J25" s="22">
        <v>24776.400000000001</v>
      </c>
      <c r="K25" s="22">
        <v>49069.2789999999</v>
      </c>
      <c r="L25" s="22">
        <v>30</v>
      </c>
      <c r="M25" s="22">
        <v>1128</v>
      </c>
      <c r="N25" s="22">
        <v>1158</v>
      </c>
      <c r="O25" s="22">
        <v>150161.86899999972</v>
      </c>
    </row>
    <row r="26" spans="1:15" x14ac:dyDescent="0.3">
      <c r="A26" t="s">
        <v>82</v>
      </c>
      <c r="B26" t="s">
        <v>80</v>
      </c>
      <c r="C26" s="22">
        <v>771260.02100005466</v>
      </c>
      <c r="D26" s="22">
        <v>11329.43</v>
      </c>
      <c r="E26" s="22">
        <v>782589.45100005472</v>
      </c>
      <c r="F26" s="22">
        <v>15</v>
      </c>
      <c r="G26" s="22">
        <v>1009</v>
      </c>
      <c r="H26" s="22">
        <v>1024</v>
      </c>
      <c r="I26" s="22">
        <v>548644.29000004206</v>
      </c>
      <c r="J26" s="22">
        <v>683455.46299999999</v>
      </c>
      <c r="K26" s="22">
        <v>1232099.7530000419</v>
      </c>
      <c r="L26" s="22">
        <v>4165.4920000000002</v>
      </c>
      <c r="M26" s="22">
        <v>22103.59</v>
      </c>
      <c r="N26" s="22">
        <v>26269.082000000002</v>
      </c>
      <c r="O26" s="22">
        <v>2041982.2860000967</v>
      </c>
    </row>
    <row r="27" spans="1:15" x14ac:dyDescent="0.3">
      <c r="A27" t="s">
        <v>100</v>
      </c>
      <c r="B27" t="s">
        <v>80</v>
      </c>
      <c r="C27" s="22">
        <v>358154.0880000061</v>
      </c>
      <c r="D27" s="22">
        <v>6988.58</v>
      </c>
      <c r="E27" s="22">
        <v>365142.66800000612</v>
      </c>
      <c r="F27" s="22">
        <v>21049.389999999901</v>
      </c>
      <c r="G27" s="22">
        <v>17750.47</v>
      </c>
      <c r="H27" s="22">
        <v>38799.859999999899</v>
      </c>
      <c r="I27" s="22">
        <v>99929.282999997697</v>
      </c>
      <c r="J27" s="22">
        <v>93445.04</v>
      </c>
      <c r="K27" s="22">
        <v>193374.3229999977</v>
      </c>
      <c r="L27" s="22">
        <v>7707.5140000000092</v>
      </c>
      <c r="M27" s="22">
        <v>41095.730000000003</v>
      </c>
      <c r="N27" s="22">
        <v>48803.244000000013</v>
      </c>
      <c r="O27" s="22">
        <v>646120.0950000037</v>
      </c>
    </row>
    <row r="28" spans="1:15" x14ac:dyDescent="0.3">
      <c r="A28" t="s">
        <v>105</v>
      </c>
      <c r="B28" t="s">
        <v>80</v>
      </c>
      <c r="C28" s="22">
        <v>541601.36899999797</v>
      </c>
      <c r="D28" s="22">
        <v>3468.9</v>
      </c>
      <c r="E28" s="22">
        <v>545070.26899999799</v>
      </c>
      <c r="F28" s="22">
        <v>8607.5040000000699</v>
      </c>
      <c r="G28" s="22">
        <v>7123.8</v>
      </c>
      <c r="H28" s="22">
        <v>15731.304000000069</v>
      </c>
      <c r="I28" s="22">
        <v>84415.643999995795</v>
      </c>
      <c r="J28" s="22">
        <v>140513.60000000001</v>
      </c>
      <c r="K28" s="22">
        <v>224929.24399999582</v>
      </c>
      <c r="L28" s="22">
        <v>7567.0019999999995</v>
      </c>
      <c r="M28" s="22">
        <v>103388.41</v>
      </c>
      <c r="N28" s="22">
        <v>110955.412</v>
      </c>
      <c r="O28" s="22">
        <v>896686.22899999388</v>
      </c>
    </row>
    <row r="29" spans="1:15" x14ac:dyDescent="0.3">
      <c r="A29" t="s">
        <v>86</v>
      </c>
      <c r="B29" t="s">
        <v>80</v>
      </c>
      <c r="C29" s="22">
        <v>197430.41499999599</v>
      </c>
      <c r="D29" s="22">
        <v>801.96</v>
      </c>
      <c r="E29" s="22">
        <v>198232.37499999598</v>
      </c>
      <c r="F29" s="22">
        <v>2145.9300000000003</v>
      </c>
      <c r="G29" s="22">
        <v>0</v>
      </c>
      <c r="H29" s="22">
        <v>2145.9300000000003</v>
      </c>
      <c r="I29" s="22">
        <v>43119.742000000799</v>
      </c>
      <c r="J29" s="22">
        <v>55579.05</v>
      </c>
      <c r="K29" s="22">
        <v>98698.792000000802</v>
      </c>
      <c r="L29" s="22">
        <v>763.65</v>
      </c>
      <c r="M29" s="22">
        <v>600</v>
      </c>
      <c r="N29" s="22">
        <v>1363.65</v>
      </c>
      <c r="O29" s="22">
        <v>300440.74699999677</v>
      </c>
    </row>
    <row r="30" spans="1:15" x14ac:dyDescent="0.3">
      <c r="A30" t="s">
        <v>93</v>
      </c>
      <c r="B30" t="s">
        <v>80</v>
      </c>
      <c r="C30" s="22">
        <v>359155.86600002594</v>
      </c>
      <c r="D30" s="22">
        <v>782.7</v>
      </c>
      <c r="E30" s="22">
        <v>359938.56600002595</v>
      </c>
      <c r="F30" s="22">
        <v>49067.221000000296</v>
      </c>
      <c r="G30" s="22">
        <v>33117.250999999997</v>
      </c>
      <c r="H30" s="22">
        <v>82184.4720000003</v>
      </c>
      <c r="I30" s="22">
        <v>95848.177999997395</v>
      </c>
      <c r="J30" s="22">
        <v>60748.701000000001</v>
      </c>
      <c r="K30" s="22">
        <v>156596.8789999974</v>
      </c>
      <c r="L30" s="22">
        <v>1431.52</v>
      </c>
      <c r="M30" s="22">
        <v>63462</v>
      </c>
      <c r="N30" s="22">
        <v>64893.52</v>
      </c>
      <c r="O30" s="22">
        <v>663613.43700002367</v>
      </c>
    </row>
    <row r="31" spans="1:15" x14ac:dyDescent="0.3">
      <c r="A31" t="s">
        <v>92</v>
      </c>
      <c r="B31" t="s">
        <v>80</v>
      </c>
      <c r="C31" s="22">
        <v>288974.42800000706</v>
      </c>
      <c r="D31" s="22">
        <v>11200.14</v>
      </c>
      <c r="E31" s="22">
        <v>300174.56800000707</v>
      </c>
      <c r="F31" s="22">
        <v>10243.330000000071</v>
      </c>
      <c r="G31" s="22">
        <v>2103.9</v>
      </c>
      <c r="H31" s="22">
        <v>12347.230000000071</v>
      </c>
      <c r="I31" s="22">
        <v>39784.345999999401</v>
      </c>
      <c r="J31" s="22">
        <v>59959.320999999996</v>
      </c>
      <c r="K31" s="22">
        <v>99743.666999999405</v>
      </c>
      <c r="L31" s="22">
        <v>245.393</v>
      </c>
      <c r="M31" s="22">
        <v>10299</v>
      </c>
      <c r="N31" s="22">
        <v>10544.393</v>
      </c>
      <c r="O31" s="22">
        <v>422809.85800000653</v>
      </c>
    </row>
    <row r="32" spans="1:15" x14ac:dyDescent="0.3">
      <c r="A32" t="s">
        <v>91</v>
      </c>
      <c r="B32" t="s">
        <v>80</v>
      </c>
      <c r="C32" s="22">
        <v>108235.45</v>
      </c>
      <c r="D32" s="22">
        <v>2287.44</v>
      </c>
      <c r="E32" s="22">
        <v>110522.89</v>
      </c>
      <c r="F32" s="22">
        <v>9592.304000000031</v>
      </c>
      <c r="G32" s="22">
        <v>6763.46</v>
      </c>
      <c r="H32" s="22">
        <v>16355.764000000032</v>
      </c>
      <c r="I32" s="22">
        <v>31003.530999999799</v>
      </c>
      <c r="J32" s="22">
        <v>30144.62</v>
      </c>
      <c r="K32" s="22">
        <v>61148.150999999794</v>
      </c>
      <c r="L32" s="22">
        <v>234.27700000000002</v>
      </c>
      <c r="M32" s="22">
        <v>1602</v>
      </c>
      <c r="N32" s="22">
        <v>1836.277</v>
      </c>
      <c r="O32" s="22">
        <v>189863.08199999982</v>
      </c>
    </row>
    <row r="33" spans="1:15" x14ac:dyDescent="0.3">
      <c r="A33" t="s">
        <v>106</v>
      </c>
      <c r="B33" t="s">
        <v>80</v>
      </c>
      <c r="C33" s="22">
        <v>240667.90900001299</v>
      </c>
      <c r="D33" s="22">
        <v>337.7</v>
      </c>
      <c r="E33" s="22">
        <v>241005.60900001301</v>
      </c>
      <c r="F33" s="22">
        <v>28422.255999999597</v>
      </c>
      <c r="G33" s="22">
        <v>30460.890000000003</v>
      </c>
      <c r="H33" s="22">
        <v>58883.1459999996</v>
      </c>
      <c r="I33" s="22">
        <v>59650.609000000797</v>
      </c>
      <c r="J33" s="22">
        <v>70387.956000000006</v>
      </c>
      <c r="K33" s="22">
        <v>130038.5650000008</v>
      </c>
      <c r="L33" s="22">
        <v>721.08299999999997</v>
      </c>
      <c r="M33" s="22">
        <v>19051.317999999999</v>
      </c>
      <c r="N33" s="22">
        <v>19772.400999999998</v>
      </c>
      <c r="O33" s="22">
        <v>449699.72100001341</v>
      </c>
    </row>
    <row r="34" spans="1:15" x14ac:dyDescent="0.3">
      <c r="A34" t="s">
        <v>103</v>
      </c>
      <c r="B34" t="s">
        <v>80</v>
      </c>
      <c r="C34" s="22">
        <v>561201.53600001894</v>
      </c>
      <c r="D34" s="22">
        <v>2085.19</v>
      </c>
      <c r="E34" s="22">
        <v>563286.72600001888</v>
      </c>
      <c r="F34" s="22">
        <v>18248.225000000002</v>
      </c>
      <c r="G34" s="22">
        <v>33949.948000000004</v>
      </c>
      <c r="H34" s="22">
        <v>52198.17300000001</v>
      </c>
      <c r="I34" s="22">
        <v>119317.234999993</v>
      </c>
      <c r="J34" s="22">
        <v>196106.82</v>
      </c>
      <c r="K34" s="22">
        <v>315424.05499999301</v>
      </c>
      <c r="L34" s="22">
        <v>8531.0360000000001</v>
      </c>
      <c r="M34" s="22">
        <v>277674.52</v>
      </c>
      <c r="N34" s="22">
        <v>286205.55600000004</v>
      </c>
      <c r="O34" s="22">
        <v>1217114.5100000119</v>
      </c>
    </row>
    <row r="35" spans="1:15" x14ac:dyDescent="0.3">
      <c r="A35" t="s">
        <v>97</v>
      </c>
      <c r="B35" t="s">
        <v>80</v>
      </c>
      <c r="C35" s="22">
        <v>273208.90500000899</v>
      </c>
      <c r="D35" s="22">
        <v>16631.490000000002</v>
      </c>
      <c r="E35" s="22">
        <v>289840.39500000898</v>
      </c>
      <c r="F35" s="22">
        <v>10661.880000000101</v>
      </c>
      <c r="G35" s="22">
        <v>4972.28</v>
      </c>
      <c r="H35" s="22">
        <v>15634.160000000102</v>
      </c>
      <c r="I35" s="22">
        <v>52443.307000000998</v>
      </c>
      <c r="J35" s="22">
        <v>74063.856</v>
      </c>
      <c r="K35" s="22">
        <v>126507.16300000099</v>
      </c>
      <c r="L35" s="22">
        <v>135.05000000000001</v>
      </c>
      <c r="M35" s="22">
        <v>16650</v>
      </c>
      <c r="N35" s="22">
        <v>16785.05</v>
      </c>
      <c r="O35" s="22">
        <v>448766.76800001005</v>
      </c>
    </row>
    <row r="36" spans="1:15" x14ac:dyDescent="0.3">
      <c r="A36" t="s">
        <v>124</v>
      </c>
      <c r="B36" t="s">
        <v>81</v>
      </c>
      <c r="C36" s="22">
        <v>44506.476999999904</v>
      </c>
      <c r="D36" s="22">
        <v>211.52</v>
      </c>
      <c r="E36" s="22">
        <v>44717.996999999901</v>
      </c>
      <c r="F36" s="22">
        <v>3985.855</v>
      </c>
      <c r="G36" s="22">
        <v>13171.245000000001</v>
      </c>
      <c r="H36" s="22">
        <v>17157.100000000002</v>
      </c>
      <c r="I36" s="22">
        <v>10771.294</v>
      </c>
      <c r="J36" s="22">
        <v>19057.986000000001</v>
      </c>
      <c r="K36" s="22">
        <v>29829.279999999999</v>
      </c>
      <c r="L36" s="22">
        <v>19.52</v>
      </c>
      <c r="M36" s="22">
        <v>5968</v>
      </c>
      <c r="N36" s="22">
        <v>5987.52</v>
      </c>
      <c r="O36" s="22">
        <v>97691.89699999991</v>
      </c>
    </row>
    <row r="37" spans="1:15" x14ac:dyDescent="0.3">
      <c r="A37" t="s">
        <v>112</v>
      </c>
      <c r="B37" t="s">
        <v>81</v>
      </c>
      <c r="C37" s="22">
        <v>481454.77400003694</v>
      </c>
      <c r="D37" s="22">
        <v>2301.1260000000002</v>
      </c>
      <c r="E37" s="22">
        <v>483755.90000003693</v>
      </c>
      <c r="F37" s="22">
        <v>38205.929999999404</v>
      </c>
      <c r="G37" s="22">
        <v>73627.546999999991</v>
      </c>
      <c r="H37" s="22">
        <v>111833.4769999994</v>
      </c>
      <c r="I37" s="22">
        <v>104825.355999999</v>
      </c>
      <c r="J37" s="22">
        <v>102875.64200000001</v>
      </c>
      <c r="K37" s="22">
        <v>207700.997999999</v>
      </c>
      <c r="L37" s="22">
        <v>1298.1559999999999</v>
      </c>
      <c r="M37" s="22">
        <v>34902.800000000003</v>
      </c>
      <c r="N37" s="22">
        <v>36200.956000000006</v>
      </c>
      <c r="O37" s="22">
        <v>839491.3310000354</v>
      </c>
    </row>
    <row r="38" spans="1:15" x14ac:dyDescent="0.3">
      <c r="A38" t="s">
        <v>113</v>
      </c>
      <c r="B38" t="s">
        <v>81</v>
      </c>
      <c r="C38" s="22">
        <v>235539.24900000799</v>
      </c>
      <c r="D38" s="22">
        <v>1333.32</v>
      </c>
      <c r="E38" s="22">
        <v>236872.56900000799</v>
      </c>
      <c r="F38" s="22">
        <v>44584.779999999504</v>
      </c>
      <c r="G38" s="22">
        <v>27870.827000000099</v>
      </c>
      <c r="H38" s="22">
        <v>72455.606999999611</v>
      </c>
      <c r="I38" s="22">
        <v>51467.2389999999</v>
      </c>
      <c r="J38" s="22">
        <v>76645.200000000012</v>
      </c>
      <c r="K38" s="22">
        <v>128112.43899999991</v>
      </c>
      <c r="L38" s="22">
        <v>436.21899999999999</v>
      </c>
      <c r="M38" s="22">
        <v>61532.2</v>
      </c>
      <c r="N38" s="22">
        <v>61968.418999999994</v>
      </c>
      <c r="O38" s="22">
        <v>499409.03400000749</v>
      </c>
    </row>
    <row r="39" spans="1:15" x14ac:dyDescent="0.3">
      <c r="A39" t="s">
        <v>114</v>
      </c>
      <c r="B39" t="s">
        <v>81</v>
      </c>
      <c r="C39" s="22">
        <v>88736.0659999989</v>
      </c>
      <c r="D39" s="22">
        <v>700.2</v>
      </c>
      <c r="E39" s="22">
        <v>89436.265999998897</v>
      </c>
      <c r="F39" s="22">
        <v>2572.4839999999999</v>
      </c>
      <c r="G39" s="22">
        <v>567.6</v>
      </c>
      <c r="H39" s="22">
        <v>3140.0839999999998</v>
      </c>
      <c r="I39" s="22">
        <v>21527.437999999798</v>
      </c>
      <c r="J39" s="22">
        <v>7690.82</v>
      </c>
      <c r="K39" s="22">
        <v>29218.257999999798</v>
      </c>
      <c r="L39" s="22">
        <v>2166.5699999999997</v>
      </c>
      <c r="M39" s="22">
        <v>0</v>
      </c>
      <c r="N39" s="22">
        <v>2166.5699999999997</v>
      </c>
      <c r="O39" s="22">
        <v>123961.1779999987</v>
      </c>
    </row>
    <row r="40" spans="1:15" x14ac:dyDescent="0.3">
      <c r="A40" t="s">
        <v>125</v>
      </c>
      <c r="B40" t="s">
        <v>81</v>
      </c>
      <c r="C40" s="22">
        <v>29133.1809999998</v>
      </c>
      <c r="D40" s="22">
        <v>249.5</v>
      </c>
      <c r="E40" s="22">
        <v>29382.6809999998</v>
      </c>
      <c r="F40" s="22">
        <v>8667.5400000000391</v>
      </c>
      <c r="G40" s="22">
        <v>8167.9740000000102</v>
      </c>
      <c r="H40" s="22">
        <v>16835.51400000005</v>
      </c>
      <c r="I40" s="22">
        <v>7959.5030000000297</v>
      </c>
      <c r="J40" s="22">
        <v>23036.43</v>
      </c>
      <c r="K40" s="22">
        <v>30995.93300000003</v>
      </c>
      <c r="L40" s="22">
        <v>167</v>
      </c>
      <c r="M40" s="22">
        <v>3630</v>
      </c>
      <c r="N40" s="22">
        <v>3797</v>
      </c>
      <c r="O40" s="22">
        <v>81011.127999999881</v>
      </c>
    </row>
    <row r="41" spans="1:15" x14ac:dyDescent="0.3">
      <c r="A41" t="s">
        <v>115</v>
      </c>
      <c r="B41" t="s">
        <v>81</v>
      </c>
      <c r="C41" s="22">
        <v>75745.20199999951</v>
      </c>
      <c r="D41" s="22">
        <v>770.65</v>
      </c>
      <c r="E41" s="22">
        <v>76515.851999999504</v>
      </c>
      <c r="F41" s="22">
        <v>4170.8600000000297</v>
      </c>
      <c r="G41" s="22">
        <v>1949.18</v>
      </c>
      <c r="H41" s="22">
        <v>6120.04000000003</v>
      </c>
      <c r="I41" s="22">
        <v>14571.341</v>
      </c>
      <c r="J41" s="22">
        <v>10020.93</v>
      </c>
      <c r="K41" s="22">
        <v>24592.271000000001</v>
      </c>
      <c r="L41" s="22">
        <v>62.506</v>
      </c>
      <c r="M41" s="22">
        <v>2970</v>
      </c>
      <c r="N41" s="22">
        <v>3032.5059999999999</v>
      </c>
      <c r="O41" s="22">
        <v>110260.66899999953</v>
      </c>
    </row>
    <row r="42" spans="1:15" x14ac:dyDescent="0.3">
      <c r="A42" t="s">
        <v>116</v>
      </c>
      <c r="B42" t="s">
        <v>81</v>
      </c>
      <c r="C42" s="22">
        <v>89440.195999998512</v>
      </c>
      <c r="D42" s="22">
        <v>1367.4829999999999</v>
      </c>
      <c r="E42" s="22">
        <v>90807.678999998505</v>
      </c>
      <c r="F42" s="22">
        <v>4750.2780000000203</v>
      </c>
      <c r="G42" s="22">
        <v>12361.965999999999</v>
      </c>
      <c r="H42" s="22">
        <v>17112.244000000021</v>
      </c>
      <c r="I42" s="22">
        <v>22443.281999999897</v>
      </c>
      <c r="J42" s="22">
        <v>18077.459000000003</v>
      </c>
      <c r="K42" s="22">
        <v>40520.7409999999</v>
      </c>
      <c r="L42" s="22">
        <v>20.010000000000002</v>
      </c>
      <c r="M42" s="22">
        <v>22974</v>
      </c>
      <c r="N42" s="22">
        <v>22994.01</v>
      </c>
      <c r="O42" s="22">
        <v>171434.67399999843</v>
      </c>
    </row>
    <row r="43" spans="1:15" x14ac:dyDescent="0.3">
      <c r="A43" t="s">
        <v>126</v>
      </c>
      <c r="B43" t="s">
        <v>81</v>
      </c>
      <c r="C43" s="22">
        <v>31064.352999999901</v>
      </c>
      <c r="D43" s="22">
        <v>602.1</v>
      </c>
      <c r="E43" s="22">
        <v>31666.452999999899</v>
      </c>
      <c r="F43" s="22">
        <v>6253.2170000000297</v>
      </c>
      <c r="G43" s="22">
        <v>12809.4</v>
      </c>
      <c r="H43" s="22">
        <v>19062.617000000027</v>
      </c>
      <c r="I43" s="22">
        <v>8033.61600000003</v>
      </c>
      <c r="J43" s="22">
        <v>15687</v>
      </c>
      <c r="K43" s="22">
        <v>23720.616000000031</v>
      </c>
      <c r="L43" s="22">
        <v>31.481999999999999</v>
      </c>
      <c r="M43" s="22">
        <v>390</v>
      </c>
      <c r="N43" s="22">
        <v>421.48199999999997</v>
      </c>
      <c r="O43" s="22">
        <v>74871.167999999947</v>
      </c>
    </row>
    <row r="44" spans="1:15" x14ac:dyDescent="0.3">
      <c r="A44" t="s">
        <v>117</v>
      </c>
      <c r="B44" t="s">
        <v>81</v>
      </c>
      <c r="C44" s="22">
        <v>99838.363000000201</v>
      </c>
      <c r="D44" s="22">
        <v>2107.7599999999998</v>
      </c>
      <c r="E44" s="22">
        <v>101946.1230000002</v>
      </c>
      <c r="F44" s="22">
        <v>4622.3740000000098</v>
      </c>
      <c r="G44" s="22">
        <v>11728.041999999999</v>
      </c>
      <c r="H44" s="22">
        <v>16350.416000000008</v>
      </c>
      <c r="I44" s="22">
        <v>32384.746999999803</v>
      </c>
      <c r="J44" s="22">
        <v>55665</v>
      </c>
      <c r="K44" s="22">
        <v>88049.746999999799</v>
      </c>
      <c r="L44" s="22">
        <v>1525.2840000000001</v>
      </c>
      <c r="M44" s="22">
        <v>30080.2</v>
      </c>
      <c r="N44" s="22">
        <v>31605.484</v>
      </c>
      <c r="O44" s="22">
        <v>237951.77</v>
      </c>
    </row>
    <row r="45" spans="1:15" x14ac:dyDescent="0.3">
      <c r="A45" t="s">
        <v>118</v>
      </c>
      <c r="B45" t="s">
        <v>81</v>
      </c>
      <c r="C45" s="22">
        <v>426843.152000028</v>
      </c>
      <c r="D45" s="22">
        <v>3299.3509999999997</v>
      </c>
      <c r="E45" s="22">
        <v>430142.50300002802</v>
      </c>
      <c r="F45" s="22">
        <v>32155.004999999801</v>
      </c>
      <c r="G45" s="22">
        <v>57244.950999999899</v>
      </c>
      <c r="H45" s="22">
        <v>89399.9559999997</v>
      </c>
      <c r="I45" s="22">
        <v>96478.584999999206</v>
      </c>
      <c r="J45" s="22">
        <v>111304.49600000001</v>
      </c>
      <c r="K45" s="22">
        <v>207783.08099999922</v>
      </c>
      <c r="L45" s="22">
        <v>1403.7080000000001</v>
      </c>
      <c r="M45" s="22">
        <v>64396.479999999996</v>
      </c>
      <c r="N45" s="22">
        <v>65800.187999999995</v>
      </c>
      <c r="O45" s="22">
        <v>793125.72800002689</v>
      </c>
    </row>
    <row r="46" spans="1:15" x14ac:dyDescent="0.3">
      <c r="A46" t="s">
        <v>119</v>
      </c>
      <c r="B46" t="s">
        <v>81</v>
      </c>
      <c r="C46" s="22">
        <v>74986.218000000095</v>
      </c>
      <c r="D46" s="22">
        <v>811.88</v>
      </c>
      <c r="E46" s="22">
        <v>75798.0980000001</v>
      </c>
      <c r="F46" s="22">
        <v>25399.9549999999</v>
      </c>
      <c r="G46" s="22">
        <v>20346.699999999997</v>
      </c>
      <c r="H46" s="22">
        <v>45746.654999999897</v>
      </c>
      <c r="I46" s="22">
        <v>18034.509999999998</v>
      </c>
      <c r="J46" s="22">
        <v>8391.66</v>
      </c>
      <c r="K46" s="22">
        <v>26426.17</v>
      </c>
      <c r="L46" s="22">
        <v>88.427999999999997</v>
      </c>
      <c r="M46" s="22">
        <v>150</v>
      </c>
      <c r="N46" s="22">
        <v>238.428</v>
      </c>
      <c r="O46" s="22">
        <v>148209.351</v>
      </c>
    </row>
    <row r="47" spans="1:15" x14ac:dyDescent="0.3">
      <c r="A47" t="s">
        <v>120</v>
      </c>
      <c r="B47" t="s">
        <v>81</v>
      </c>
      <c r="C47" s="22">
        <v>138936.77599999899</v>
      </c>
      <c r="D47" s="22">
        <v>994.43</v>
      </c>
      <c r="E47" s="22">
        <v>139931.20599999899</v>
      </c>
      <c r="F47" s="22">
        <v>15652.631000000099</v>
      </c>
      <c r="G47" s="22">
        <v>40803.097999999998</v>
      </c>
      <c r="H47" s="22">
        <v>56455.729000000094</v>
      </c>
      <c r="I47" s="22">
        <v>30811.569999999199</v>
      </c>
      <c r="J47" s="22">
        <v>47103.130000000005</v>
      </c>
      <c r="K47" s="22">
        <v>77914.699999999197</v>
      </c>
      <c r="L47" s="22">
        <v>244.06899999999999</v>
      </c>
      <c r="M47" s="22">
        <v>25563.599999999999</v>
      </c>
      <c r="N47" s="22">
        <v>25807.668999999998</v>
      </c>
      <c r="O47" s="22">
        <v>300109.30399999826</v>
      </c>
    </row>
    <row r="48" spans="1:15" x14ac:dyDescent="0.3">
      <c r="A48" t="s">
        <v>121</v>
      </c>
      <c r="B48" t="s">
        <v>81</v>
      </c>
      <c r="C48" s="22">
        <v>40842.756999999896</v>
      </c>
      <c r="D48" s="22">
        <v>867</v>
      </c>
      <c r="E48" s="22">
        <v>41709.756999999896</v>
      </c>
      <c r="F48" s="22">
        <v>3391.5</v>
      </c>
      <c r="G48" s="22">
        <v>1021.2</v>
      </c>
      <c r="H48" s="22">
        <v>4412.7</v>
      </c>
      <c r="I48" s="22">
        <v>8305.2490000000307</v>
      </c>
      <c r="J48" s="22">
        <v>10105.719999999999</v>
      </c>
      <c r="K48" s="22">
        <v>18410.96900000003</v>
      </c>
      <c r="L48" s="22">
        <v>225.72</v>
      </c>
      <c r="M48" s="22">
        <v>0</v>
      </c>
      <c r="N48" s="22">
        <v>225.72</v>
      </c>
      <c r="O48" s="22">
        <v>64759.145999999928</v>
      </c>
    </row>
    <row r="49" spans="1:15" x14ac:dyDescent="0.3">
      <c r="A49" t="s">
        <v>122</v>
      </c>
      <c r="B49" t="s">
        <v>81</v>
      </c>
      <c r="C49" s="22">
        <v>267833.08600000601</v>
      </c>
      <c r="D49" s="22">
        <v>2007.45</v>
      </c>
      <c r="E49" s="22">
        <v>269840.53600000602</v>
      </c>
      <c r="F49" s="22">
        <v>1928.5609999999999</v>
      </c>
      <c r="G49" s="22">
        <v>5123.4620000000004</v>
      </c>
      <c r="H49" s="22">
        <v>7052.0230000000001</v>
      </c>
      <c r="I49" s="22">
        <v>48711.6560000014</v>
      </c>
      <c r="J49" s="22">
        <v>134633.28</v>
      </c>
      <c r="K49" s="22">
        <v>183344.93600000138</v>
      </c>
      <c r="L49" s="22">
        <v>378.15</v>
      </c>
      <c r="M49" s="22">
        <v>103942</v>
      </c>
      <c r="N49" s="22">
        <v>104320.15</v>
      </c>
      <c r="O49" s="22">
        <v>564557.64500000747</v>
      </c>
    </row>
    <row r="50" spans="1:15" x14ac:dyDescent="0.3">
      <c r="A50" t="s">
        <v>127</v>
      </c>
      <c r="B50" t="s">
        <v>81</v>
      </c>
      <c r="C50" s="22">
        <v>336416.22799999407</v>
      </c>
      <c r="D50" s="22">
        <v>1372.364</v>
      </c>
      <c r="E50" s="22">
        <v>337788.59199999407</v>
      </c>
      <c r="F50" s="22">
        <v>16991.571000000102</v>
      </c>
      <c r="G50" s="22">
        <v>31817.737999999801</v>
      </c>
      <c r="H50" s="22">
        <v>48809.308999999907</v>
      </c>
      <c r="I50" s="22">
        <v>64158.883999998499</v>
      </c>
      <c r="J50" s="22">
        <v>54876.857000000004</v>
      </c>
      <c r="K50" s="22">
        <v>119035.7409999985</v>
      </c>
      <c r="L50" s="22">
        <v>852.21100000000001</v>
      </c>
      <c r="M50" s="22">
        <v>22638.54</v>
      </c>
      <c r="N50" s="22">
        <v>23490.751</v>
      </c>
      <c r="O50" s="22">
        <v>529124.39299999247</v>
      </c>
    </row>
    <row r="51" spans="1:15" x14ac:dyDescent="0.3">
      <c r="A51" t="s">
        <v>123</v>
      </c>
      <c r="B51" t="s">
        <v>81</v>
      </c>
      <c r="C51" s="22">
        <v>431980.77500001405</v>
      </c>
      <c r="D51" s="22">
        <v>1253.82</v>
      </c>
      <c r="E51" s="22">
        <v>433234.59500001406</v>
      </c>
      <c r="F51" s="22">
        <v>16233.6080000002</v>
      </c>
      <c r="G51" s="22">
        <v>51211.188999999998</v>
      </c>
      <c r="H51" s="22">
        <v>67444.797000000195</v>
      </c>
      <c r="I51" s="22">
        <v>81999.972999996404</v>
      </c>
      <c r="J51" s="22">
        <v>72566.885999999999</v>
      </c>
      <c r="K51" s="22">
        <v>154566.85899999639</v>
      </c>
      <c r="L51" s="22">
        <v>1978.415</v>
      </c>
      <c r="M51" s="22">
        <v>52157</v>
      </c>
      <c r="N51" s="22">
        <v>54135.415000000001</v>
      </c>
      <c r="O51" s="22">
        <v>709381.66600001068</v>
      </c>
    </row>
    <row r="52" spans="1:15" x14ac:dyDescent="0.3">
      <c r="A52" t="s">
        <v>128</v>
      </c>
      <c r="B52" t="s">
        <v>81</v>
      </c>
      <c r="C52" s="22">
        <v>709585.573000059</v>
      </c>
      <c r="D52" s="22">
        <v>7083.8980000000001</v>
      </c>
      <c r="E52" s="22">
        <v>716669.47100005904</v>
      </c>
      <c r="F52" s="22">
        <v>6206.9480000000094</v>
      </c>
      <c r="G52" s="22">
        <v>19102.080000000002</v>
      </c>
      <c r="H52" s="22">
        <v>25309.028000000013</v>
      </c>
      <c r="I52" s="22">
        <v>152117.01300000801</v>
      </c>
      <c r="J52" s="22">
        <v>224956.86299999998</v>
      </c>
      <c r="K52" s="22">
        <v>377073.87600000796</v>
      </c>
      <c r="L52" s="22">
        <v>7658.2719999999999</v>
      </c>
      <c r="M52" s="22">
        <v>189482.448</v>
      </c>
      <c r="N52" s="22">
        <v>197140.72</v>
      </c>
      <c r="O52" s="22">
        <v>1316193.095000067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3"/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83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0.165906258349163</v>
      </c>
      <c r="D17" s="12">
        <f t="shared" si="1"/>
        <v>5.9982753514011993</v>
      </c>
      <c r="E17" s="12">
        <f t="shared" si="2"/>
        <v>0.16717340414672494</v>
      </c>
      <c r="F17" s="12">
        <f t="shared" si="3"/>
        <v>2.5914674505001529</v>
      </c>
      <c r="G17" s="12">
        <f t="shared" si="4"/>
        <v>25.322769622725016</v>
      </c>
      <c r="H17" s="12">
        <f t="shared" si="5"/>
        <v>4.8593235836919604</v>
      </c>
      <c r="I17" s="12">
        <f t="shared" si="6"/>
        <v>0.61822276165176515</v>
      </c>
      <c r="J17" s="12">
        <f t="shared" si="7"/>
        <v>11.330334562319907</v>
      </c>
      <c r="K17" s="12">
        <f t="shared" si="8"/>
        <v>0.79545706635793834</v>
      </c>
      <c r="L17" s="12">
        <f t="shared" si="9"/>
        <v>26.591590751294156</v>
      </c>
      <c r="M17" s="12">
        <f t="shared" si="10"/>
        <v>53.270944983541199</v>
      </c>
      <c r="N17" s="12">
        <f t="shared" si="11"/>
        <v>33.821853614234485</v>
      </c>
      <c r="O17" s="17">
        <f t="shared" si="12"/>
        <v>0.40942102167248284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3.14281115497521E-2</v>
      </c>
      <c r="D18" s="12">
        <f t="shared" si="1"/>
        <v>1.2194208124353276</v>
      </c>
      <c r="E18" s="12">
        <f t="shared" si="2"/>
        <v>3.1686215921139481E-2</v>
      </c>
      <c r="F18" s="12">
        <f t="shared" si="3"/>
        <v>2.398185579707409</v>
      </c>
      <c r="G18" s="12">
        <f t="shared" si="4"/>
        <v>3.6159988351484822</v>
      </c>
      <c r="H18" s="12">
        <f t="shared" si="5"/>
        <v>2.5196843499718313</v>
      </c>
      <c r="I18" s="12">
        <f t="shared" si="6"/>
        <v>0.16985164371336725</v>
      </c>
      <c r="J18" s="12">
        <f t="shared" si="7"/>
        <v>3.8202011015723016</v>
      </c>
      <c r="K18" s="12">
        <f t="shared" si="8"/>
        <v>0.23024749843716052</v>
      </c>
      <c r="L18" s="12">
        <f t="shared" si="9"/>
        <v>5.0413415564111039</v>
      </c>
      <c r="M18" s="12">
        <f t="shared" si="10"/>
        <v>58.646754046400631</v>
      </c>
      <c r="N18" s="12">
        <f t="shared" si="11"/>
        <v>19.568725532988147</v>
      </c>
      <c r="O18" s="17">
        <f t="shared" si="12"/>
        <v>0.13795276116651509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3.0212696985564221E-2</v>
      </c>
      <c r="D21" s="12">
        <f t="shared" si="1"/>
        <v>0</v>
      </c>
      <c r="E21" s="12">
        <f t="shared" si="2"/>
        <v>3.0206132947622269E-2</v>
      </c>
      <c r="F21" s="12">
        <f t="shared" si="3"/>
        <v>5.5845276671478379E-2</v>
      </c>
      <c r="G21" s="12">
        <f t="shared" si="4"/>
        <v>0</v>
      </c>
      <c r="H21" s="12">
        <f t="shared" si="5"/>
        <v>5.0273706145089588E-2</v>
      </c>
      <c r="I21" s="12">
        <f t="shared" si="6"/>
        <v>0.11901654701246901</v>
      </c>
      <c r="J21" s="12">
        <f t="shared" si="7"/>
        <v>0</v>
      </c>
      <c r="K21" s="12">
        <f t="shared" si="8"/>
        <v>0.11704739141077254</v>
      </c>
      <c r="L21" s="12">
        <f t="shared" si="9"/>
        <v>8.2011561785931892</v>
      </c>
      <c r="M21" s="12">
        <f t="shared" si="10"/>
        <v>0</v>
      </c>
      <c r="N21" s="12">
        <f t="shared" si="11"/>
        <v>5.9785943266430825</v>
      </c>
      <c r="O21" s="17">
        <f t="shared" si="12"/>
        <v>6.6769863499023946E-2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1.1994880134445477E-2</v>
      </c>
      <c r="D22" s="12">
        <f t="shared" si="1"/>
        <v>0</v>
      </c>
      <c r="E22" s="12">
        <f t="shared" si="2"/>
        <v>1.1992274115911306E-2</v>
      </c>
      <c r="F22" s="12">
        <f t="shared" si="3"/>
        <v>1.581025149107284E-3</v>
      </c>
      <c r="G22" s="12">
        <f t="shared" si="4"/>
        <v>0</v>
      </c>
      <c r="H22" s="12">
        <f t="shared" si="5"/>
        <v>1.423289461377323E-3</v>
      </c>
      <c r="I22" s="12">
        <f t="shared" si="6"/>
        <v>2.7338658147590685E-2</v>
      </c>
      <c r="J22" s="12">
        <f t="shared" si="7"/>
        <v>0</v>
      </c>
      <c r="K22" s="12">
        <f t="shared" si="8"/>
        <v>2.6886333885246284E-2</v>
      </c>
      <c r="L22" s="12">
        <f t="shared" si="9"/>
        <v>0.90503024705395463</v>
      </c>
      <c r="M22" s="12">
        <f t="shared" si="10"/>
        <v>0</v>
      </c>
      <c r="N22" s="12">
        <f t="shared" si="11"/>
        <v>0.65976169489377046</v>
      </c>
      <c r="O22" s="17">
        <f t="shared" si="12"/>
        <v>1.7065412750520401E-2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1.5068892541009531E-3</v>
      </c>
      <c r="J24" s="12">
        <f t="shared" si="7"/>
        <v>0</v>
      </c>
      <c r="K24" s="12">
        <f t="shared" si="8"/>
        <v>1.4819574316751335E-3</v>
      </c>
      <c r="L24" s="12">
        <f t="shared" si="9"/>
        <v>4.5633936920296326E-5</v>
      </c>
      <c r="M24" s="12">
        <f t="shared" si="10"/>
        <v>0</v>
      </c>
      <c r="N24" s="12">
        <f t="shared" si="11"/>
        <v>3.3266869991600634E-5</v>
      </c>
      <c r="O24" s="17">
        <f t="shared" si="12"/>
        <v>3.0317452628170368E-4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0.23954194701892481</v>
      </c>
      <c r="D25" s="12">
        <f t="shared" ref="D25:O25" si="13">SUM(D15:D24)</f>
        <v>7.2176961638365267</v>
      </c>
      <c r="E25" s="12">
        <f t="shared" si="13"/>
        <v>0.24105802713139801</v>
      </c>
      <c r="F25" s="12">
        <f t="shared" si="13"/>
        <v>5.0470793320281473</v>
      </c>
      <c r="G25" s="12">
        <f t="shared" si="13"/>
        <v>28.938768457873497</v>
      </c>
      <c r="H25" s="12">
        <f t="shared" si="13"/>
        <v>7.4307049292702585</v>
      </c>
      <c r="I25" s="12">
        <f t="shared" si="13"/>
        <v>0.93593649977929305</v>
      </c>
      <c r="J25" s="12">
        <f t="shared" si="13"/>
        <v>15.150535663892208</v>
      </c>
      <c r="K25" s="12">
        <f t="shared" si="13"/>
        <v>1.1711202475227929</v>
      </c>
      <c r="L25" s="12">
        <f t="shared" si="13"/>
        <v>40.739164367289327</v>
      </c>
      <c r="M25" s="12">
        <f t="shared" si="13"/>
        <v>111.91769902994183</v>
      </c>
      <c r="N25" s="12">
        <f t="shared" si="13"/>
        <v>60.028968435629473</v>
      </c>
      <c r="O25" s="12">
        <f t="shared" si="13"/>
        <v>0.631512233614824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0.17806674771900313</v>
      </c>
      <c r="D29" s="12">
        <f>(SUMIFS(MESKENOG2,KAYNAK,A29,SEBEP,B29,SÜRE,"Uzun",BİLDİRİM,"Bildirimli",İL,$B$10,İLÇE,$B$11)/VLOOKUP($B$11,ABONE2,4,FALSE))</f>
        <v>11.085007525235056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0.18043639956201674</v>
      </c>
      <c r="F29" s="12">
        <f>(SUMIFS(TARIMSALAG2,KAYNAK,A29,SEBEP,B29,SÜRE,"Uzun",BİLDİRİM,"Bildirimli",İL,$B$10,İLÇE,$B$11)/VLOOKUP($B$11,ABONE2,6,FALSE))</f>
        <v>1.3216810357243829</v>
      </c>
      <c r="G29" s="12">
        <f>(SUMIFS(TARIMSALOG2,KAYNAK,A29,SEBEP,B29,SÜRE,"Uzun",BİLDİRİM,"Bildirimli",İL,$B$10,İLÇE,$B$11)/VLOOKUP($B$11,ABONE2,7,FALSE))</f>
        <v>23.998594553519538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3.5841109226505821</v>
      </c>
      <c r="I29" s="12">
        <f>(SUMIFS(TICARETHANEAG2,KAYNAK,A29,SEBEP,B29,SÜRE,"Uzun",BİLDİRİM,"Bildirimli",İL,$B$10,İLÇE,$B$11)/VLOOKUP($B$11,ABONE2,9,FALSE))</f>
        <v>1.7623866715502832</v>
      </c>
      <c r="J29" s="12">
        <f>(SUMIFS(TICARETHANEOG2,KAYNAK,A29,SEBEP,B29,SÜRE,"Uzun",BİLDİRİM,"Bildirimli",İL,$B$10,İLÇE,$B$11)/VLOOKUP($B$11,ABONE2,10,FALSE))</f>
        <v>17.05622328415506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2.0154266461849537</v>
      </c>
      <c r="L29" s="12">
        <f>(SUMIFS(SANAYIAG2,KAYNAK,A29,SEBEP,B29,SÜRE,"Uzun",BİLDİRİM,"Bildirimli",İL,$B$10,İLÇE,$B$11)/VLOOKUP($B$11,ABONE2,12,FALSE))</f>
        <v>59.94722710320282</v>
      </c>
      <c r="M29" s="12">
        <f>(SUMIFS(SANAYIOG2,KAYNAK,A29,SEBEP,B29,SÜRE,"Uzun",BİLDİRİM,"Bildirimli",İL,$B$10,İLÇE,$B$11)/VLOOKUP($B$11,ABONE2,13,FALSE))</f>
        <v>102.70127682179796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71.53382755948482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0.78635818892873532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3.2113270158168443E-2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3.2106293199975697E-2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0.12230702600524117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0.12028342868679583</v>
      </c>
      <c r="L31" s="12">
        <f>(SUMIFS(SANAYIAG2,KAYNAK,A31,SEBEP,B31,SÜRE,"Uzun",BİLDİRİM,"Bildirimli",İL,$B$10,İLÇE,$B$11)/VLOOKUP($B$11,ABONE2,12,FALSE))</f>
        <v>3.0829250822046266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2.2474341427669229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5.7078492326952876E-2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0.21018001787717158</v>
      </c>
      <c r="D33" s="12">
        <f t="shared" ref="D33:O33" si="14">SUM(D28:D32)</f>
        <v>11.085007525235056</v>
      </c>
      <c r="E33" s="12">
        <f t="shared" si="14"/>
        <v>0.21254269276199245</v>
      </c>
      <c r="F33" s="12">
        <f t="shared" si="14"/>
        <v>1.3216810357243829</v>
      </c>
      <c r="G33" s="12">
        <f t="shared" si="14"/>
        <v>23.998594553519538</v>
      </c>
      <c r="H33" s="12">
        <f t="shared" si="14"/>
        <v>3.5841109226505821</v>
      </c>
      <c r="I33" s="12">
        <f t="shared" si="14"/>
        <v>1.8846936975555244</v>
      </c>
      <c r="J33" s="12">
        <f t="shared" si="14"/>
        <v>17.05622328415506</v>
      </c>
      <c r="K33" s="12">
        <f t="shared" si="14"/>
        <v>2.1357100748717497</v>
      </c>
      <c r="L33" s="12">
        <f t="shared" si="14"/>
        <v>63.030152185407445</v>
      </c>
      <c r="M33" s="12">
        <f t="shared" si="14"/>
        <v>102.70127682179796</v>
      </c>
      <c r="N33" s="12">
        <f t="shared" si="14"/>
        <v>73.78126170225174</v>
      </c>
      <c r="O33" s="12">
        <f t="shared" si="14"/>
        <v>0.84343668125568816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211681</v>
      </c>
      <c r="D37" s="16">
        <f>VLOOKUP($B$11,ABONE2,4,FALSE)</f>
        <v>46</v>
      </c>
      <c r="E37" s="16">
        <f>VLOOKUP($B$11,ABONE2,5,FALSE)</f>
        <v>211727</v>
      </c>
      <c r="F37" s="16">
        <f>VLOOKUP($B$11,ABONE2,6,FALSE)</f>
        <v>388</v>
      </c>
      <c r="G37" s="16">
        <f>VLOOKUP($B$11,ABONE2,7,FALSE)</f>
        <v>43</v>
      </c>
      <c r="H37" s="16">
        <f>VLOOKUP($B$11,ABONE2,8,FALSE)</f>
        <v>431</v>
      </c>
      <c r="I37" s="16">
        <f>VLOOKUP($B$11,ABONE2,9,FALSE)</f>
        <v>53853</v>
      </c>
      <c r="J37" s="16">
        <f>VLOOKUP($B$11,ABONE2,10,FALSE)</f>
        <v>906</v>
      </c>
      <c r="K37" s="16">
        <f>VLOOKUP($B$11,ABONE2,11,FALSE)</f>
        <v>54759</v>
      </c>
      <c r="L37" s="21">
        <f>VLOOKUP($B$11,ABONE2,12,FALSE)</f>
        <v>616</v>
      </c>
      <c r="M37" s="21">
        <f>VLOOKUP($B$11,ABONE2,13,FALSE)</f>
        <v>229</v>
      </c>
      <c r="N37" s="21">
        <f>VLOOKUP($B$11,ABONE2,14,FALSE)</f>
        <v>845</v>
      </c>
      <c r="O37" s="21">
        <f>VLOOKUP($B$11,ABONE2,15,FALSE)</f>
        <v>267762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50656.463740414903</v>
      </c>
      <c r="D38" s="16">
        <f>VLOOKUP($B$11,TUKETIM,4,FALSE)</f>
        <v>128.57749999999999</v>
      </c>
      <c r="E38" s="16">
        <f>VLOOKUP($B$11,TUKETIM,5,FALSE)</f>
        <v>50785.041240414903</v>
      </c>
      <c r="F38" s="16">
        <f>VLOOKUP($B$11,TUKETIM,6,FALSE)</f>
        <v>155.48869999999999</v>
      </c>
      <c r="G38" s="16">
        <f>VLOOKUP($B$11,TUKETIM,7,FALSE)</f>
        <v>202.65180000000001</v>
      </c>
      <c r="H38" s="16">
        <f>VLOOKUP($B$11,TUKETIM,8,FALSE)</f>
        <v>358.14049999999997</v>
      </c>
      <c r="I38" s="16">
        <f>VLOOKUP($B$11,TUKETIM,9,FALSE)</f>
        <v>41266.435989582293</v>
      </c>
      <c r="J38" s="16">
        <f>VLOOKUP($B$11,TUKETIM,10,FALSE)</f>
        <v>27853.479793662504</v>
      </c>
      <c r="K38" s="16">
        <f>VLOOKUP($B$11,TUKETIM,11,FALSE)</f>
        <v>69119.915783244796</v>
      </c>
      <c r="L38" s="21">
        <f>VLOOKUP($B$11,TUKETIM,12,FALSE)</f>
        <v>7902.3429654044921</v>
      </c>
      <c r="M38" s="21">
        <f>VLOOKUP($B$11,TUKETIM,13,FALSE)</f>
        <v>56767.784243972252</v>
      </c>
      <c r="N38" s="21">
        <f>VLOOKUP($B$11,TUKETIM,14,FALSE)</f>
        <v>64670.127209376747</v>
      </c>
      <c r="O38" s="21">
        <f>VLOOKUP($B$11,TUKETIM,15,FALSE)</f>
        <v>184933.22473303645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1017528.6450000748</v>
      </c>
      <c r="D39" s="16">
        <f>VLOOKUP($B$11,ANLASMA,4,FALSE)</f>
        <v>1529.5640000000001</v>
      </c>
      <c r="E39" s="16">
        <f>VLOOKUP($B$11,ANLASMA,5,FALSE)</f>
        <v>1019058.2090000748</v>
      </c>
      <c r="F39" s="16">
        <f>VLOOKUP($B$11,ANLASMA,6,FALSE)</f>
        <v>1722.125</v>
      </c>
      <c r="G39" s="16">
        <f>VLOOKUP($B$11,ANLASMA,7,FALSE)</f>
        <v>1306.3</v>
      </c>
      <c r="H39" s="16">
        <f>VLOOKUP($B$11,ANLASMA,8,FALSE)</f>
        <v>3028.4250000000002</v>
      </c>
      <c r="I39" s="16">
        <f>VLOOKUP($B$11,ANLASMA,9,FALSE)</f>
        <v>423547.027000056</v>
      </c>
      <c r="J39" s="16">
        <f>VLOOKUP($B$11,ANLASMA,10,FALSE)</f>
        <v>347904.68299999996</v>
      </c>
      <c r="K39" s="16">
        <f>VLOOKUP($B$11,ANLASMA,11,FALSE)</f>
        <v>771451.71000005596</v>
      </c>
      <c r="L39" s="21">
        <f>VLOOKUP($B$11,ANLASMA,12,FALSE)</f>
        <v>25424.62</v>
      </c>
      <c r="M39" s="21">
        <f>VLOOKUP($B$11,ANLASMA,13,FALSE)</f>
        <v>184769.5</v>
      </c>
      <c r="N39" s="21">
        <f>VLOOKUP($B$11,ANLASMA,14,FALSE)</f>
        <v>210194.12</v>
      </c>
      <c r="O39" s="21">
        <f>VLOOKUP($B$11,ANLASMA,15,FALSE)</f>
        <v>2003732.4640001308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4"/>
  <dimension ref="A1:AC70"/>
  <sheetViews>
    <sheetView topLeftCell="A6"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84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6.5266026394471557E-2</v>
      </c>
      <c r="D17" s="12">
        <f t="shared" si="1"/>
        <v>1.4281889514611452</v>
      </c>
      <c r="E17" s="12">
        <f t="shared" si="2"/>
        <v>6.5551762534837826E-2</v>
      </c>
      <c r="F17" s="12">
        <f t="shared" si="3"/>
        <v>2.3448195475644171</v>
      </c>
      <c r="G17" s="12">
        <f t="shared" si="4"/>
        <v>7.9895235328257774</v>
      </c>
      <c r="H17" s="12">
        <f t="shared" si="5"/>
        <v>2.627054746827485</v>
      </c>
      <c r="I17" s="12">
        <f t="shared" si="6"/>
        <v>0.2062556502951346</v>
      </c>
      <c r="J17" s="12">
        <f t="shared" si="7"/>
        <v>5.736397878215854</v>
      </c>
      <c r="K17" s="12">
        <f t="shared" si="8"/>
        <v>0.23992355596622364</v>
      </c>
      <c r="L17" s="12">
        <f t="shared" si="9"/>
        <v>3.4226638117586581</v>
      </c>
      <c r="M17" s="12">
        <f t="shared" si="10"/>
        <v>48.184587172576805</v>
      </c>
      <c r="N17" s="12">
        <f t="shared" si="11"/>
        <v>8.8249649070298126</v>
      </c>
      <c r="O17" s="17">
        <f t="shared" si="12"/>
        <v>9.9358898944590684E-2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2.1359183997247014E-2</v>
      </c>
      <c r="D18" s="12">
        <f t="shared" si="1"/>
        <v>0</v>
      </c>
      <c r="E18" s="12">
        <f t="shared" si="2"/>
        <v>2.1354706054522228E-2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2.7538446280040988E-2</v>
      </c>
      <c r="J18" s="12">
        <f t="shared" si="7"/>
        <v>0.91923481691376319</v>
      </c>
      <c r="K18" s="12">
        <f t="shared" si="8"/>
        <v>3.2967158247370697E-2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2.2769276009298716E-2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2.4626085177392745E-2</v>
      </c>
      <c r="D21" s="12">
        <f t="shared" si="1"/>
        <v>0</v>
      </c>
      <c r="E21" s="12">
        <f t="shared" si="2"/>
        <v>2.4620922330395676E-2</v>
      </c>
      <c r="F21" s="12">
        <f t="shared" si="3"/>
        <v>4.9402864455531652E-2</v>
      </c>
      <c r="G21" s="12">
        <f t="shared" si="4"/>
        <v>0</v>
      </c>
      <c r="H21" s="12">
        <f t="shared" si="5"/>
        <v>4.6932721232755069E-2</v>
      </c>
      <c r="I21" s="12">
        <f t="shared" si="6"/>
        <v>0.1866185794423304</v>
      </c>
      <c r="J21" s="12">
        <f t="shared" si="7"/>
        <v>0</v>
      </c>
      <c r="K21" s="12">
        <f t="shared" si="8"/>
        <v>0.18548243203957193</v>
      </c>
      <c r="L21" s="12">
        <f t="shared" si="9"/>
        <v>33.162304238841472</v>
      </c>
      <c r="M21" s="12">
        <f t="shared" si="10"/>
        <v>0</v>
      </c>
      <c r="N21" s="12">
        <f t="shared" si="11"/>
        <v>29.15995717553302</v>
      </c>
      <c r="O21" s="17">
        <f t="shared" si="12"/>
        <v>5.7147683798805443E-2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1.8127555187123754E-3</v>
      </c>
      <c r="D22" s="12">
        <f t="shared" si="1"/>
        <v>0</v>
      </c>
      <c r="E22" s="12">
        <f t="shared" si="2"/>
        <v>1.8123754753835721E-3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2.0026233924868488E-2</v>
      </c>
      <c r="J22" s="12">
        <f t="shared" si="7"/>
        <v>0</v>
      </c>
      <c r="K22" s="12">
        <f t="shared" si="8"/>
        <v>1.9904312764988455E-2</v>
      </c>
      <c r="L22" s="12">
        <f t="shared" si="9"/>
        <v>0.42881622173839773</v>
      </c>
      <c r="M22" s="12">
        <f t="shared" si="10"/>
        <v>0</v>
      </c>
      <c r="N22" s="12">
        <f t="shared" si="11"/>
        <v>0.3770625398044532</v>
      </c>
      <c r="O22" s="17">
        <f t="shared" si="12"/>
        <v>4.2790443578401179E-3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0.11306405108782369</v>
      </c>
      <c r="D25" s="12">
        <f t="shared" ref="D25:O25" si="13">SUM(D15:D24)</f>
        <v>1.4281889514611452</v>
      </c>
      <c r="E25" s="12">
        <f t="shared" si="13"/>
        <v>0.11333976639513929</v>
      </c>
      <c r="F25" s="12">
        <f t="shared" si="13"/>
        <v>2.3942224120199489</v>
      </c>
      <c r="G25" s="12">
        <f t="shared" si="13"/>
        <v>7.9895235328257774</v>
      </c>
      <c r="H25" s="12">
        <f t="shared" si="13"/>
        <v>2.6739874680602402</v>
      </c>
      <c r="I25" s="12">
        <f t="shared" si="13"/>
        <v>0.44043890994237445</v>
      </c>
      <c r="J25" s="12">
        <f t="shared" si="13"/>
        <v>6.6556326951296167</v>
      </c>
      <c r="K25" s="12">
        <f t="shared" si="13"/>
        <v>0.47827745901815472</v>
      </c>
      <c r="L25" s="12">
        <f t="shared" si="13"/>
        <v>37.013784272338526</v>
      </c>
      <c r="M25" s="12">
        <f t="shared" si="13"/>
        <v>48.184587172576805</v>
      </c>
      <c r="N25" s="12">
        <f t="shared" si="13"/>
        <v>38.361984622367288</v>
      </c>
      <c r="O25" s="12">
        <f t="shared" si="13"/>
        <v>0.18355490311053499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0.19057239676256971</v>
      </c>
      <c r="D28" s="12">
        <f>(SUMIFS(MESKENOG2,KAYNAK,A28,SEBEP,B28,SÜRE,"Uzun",BİLDİRİM,"Bildirimli",İL,$B$10,İLÇE,$B$11)/VLOOKUP($B$11,ABONE2,4,FALSE))</f>
        <v>0.28923337968946955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0.19059308099052405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0.32503734847726851</v>
      </c>
      <c r="J28" s="12">
        <f>(SUMIFS(TICARETHANEOG2,KAYNAK,A28,SEBEP,B28,SÜRE,"Uzun",BİLDİRİM,"Bildirimli",İL,$B$10,İLÇE,$B$11)/VLOOKUP($B$11,ABONE2,10,FALSE))</f>
        <v>41.168874322380532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0.57369758067526544</v>
      </c>
      <c r="L28" s="12">
        <f>(SUMIFS(SANAYIAG2,KAYNAK,A28,SEBEP,B28,SÜRE,"Uzun",BİLDİRİM,"Bildirimli",İL,$B$10,İLÇE,$B$11)/VLOOKUP($B$11,ABONE2,12,FALSE))</f>
        <v>3.0023984300352615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2.640039998824109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0.24012485902632011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5.1888708874090569E-2</v>
      </c>
      <c r="D29" s="12">
        <f>(SUMIFS(MESKENOG2,KAYNAK,A29,SEBEP,B29,SÜRE,"Uzun",BİLDİRİM,"Bildirimli",İL,$B$10,İLÇE,$B$11)/VLOOKUP($B$11,ABONE2,4,FALSE))</f>
        <v>2.0923472061801104E-2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5.1882217026980551E-2</v>
      </c>
      <c r="F29" s="12">
        <f>(SUMIFS(TARIMSALAG2,KAYNAK,A29,SEBEP,B29,SÜRE,"Uzun",BİLDİRİM,"Bildirimli",İL,$B$10,İLÇE,$B$11)/VLOOKUP($B$11,ABONE2,6,FALSE))</f>
        <v>5.5287167565699305E-2</v>
      </c>
      <c r="G29" s="12">
        <f>(SUMIFS(TARIMSALOG2,KAYNAK,A29,SEBEP,B29,SÜRE,"Uzun",BİLDİRİM,"Bildirimli",İL,$B$10,İLÇE,$B$11)/VLOOKUP($B$11,ABONE2,7,FALSE))</f>
        <v>3.6070883459690714E-2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5.4326353360398871E-2</v>
      </c>
      <c r="I29" s="12">
        <f>(SUMIFS(TICARETHANEAG2,KAYNAK,A29,SEBEP,B29,SÜRE,"Uzun",BİLDİRİM,"Bildirimli",İL,$B$10,İLÇE,$B$11)/VLOOKUP($B$11,ABONE2,9,FALSE))</f>
        <v>0.1463584347014576</v>
      </c>
      <c r="J29" s="12">
        <f>(SUMIFS(TICARETHANEOG2,KAYNAK,A29,SEBEP,B29,SÜRE,"Uzun",BİLDİRİM,"Bildirimli",İL,$B$10,İLÇE,$B$11)/VLOOKUP($B$11,ABONE2,10,FALSE))</f>
        <v>9.4773370884127868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0.20316610730452145</v>
      </c>
      <c r="L29" s="12">
        <f>(SUMIFS(SANAYIAG2,KAYNAK,A29,SEBEP,B29,SÜRE,"Uzun",BİLDİRİM,"Bildirimli",İL,$B$10,İLÇE,$B$11)/VLOOKUP($B$11,ABONE2,12,FALSE))</f>
        <v>8.2546039259550383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7.2583586245466716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7.4214795565728769E-2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4.3533138588359999E-2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4.3524011886644523E-2</v>
      </c>
      <c r="F31" s="12">
        <f>(SUMIFS(TARIMSALAG2,KAYNAK,A31,SEBEP,B31,SÜRE,"Uzun",BİLDİRİM,"Bildirimli",İL,$B$10,İLÇE,$B$11)/VLOOKUP($B$11,ABONE2,6,FALSE))</f>
        <v>3.7806569041639711E-2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3.5916240589557724E-2</v>
      </c>
      <c r="I31" s="12">
        <f>(SUMIFS(TICARETHANEAG2,KAYNAK,A31,SEBEP,B31,SÜRE,"Uzun",BİLDİRİM,"Bildirimli",İL,$B$10,İLÇE,$B$11)/VLOOKUP($B$11,ABONE2,9,FALSE))</f>
        <v>0.16404046761583754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0.1630417773901057</v>
      </c>
      <c r="L31" s="12">
        <f>(SUMIFS(SANAYIAG2,KAYNAK,A31,SEBEP,B31,SÜRE,"Uzun",BİLDİRİM,"Bildirimli",İL,$B$10,İLÇE,$B$11)/VLOOKUP($B$11,ABONE2,12,FALSE))</f>
        <v>3.4782038131322803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3.0584205943059706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6.0050240444729661E-2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0.28599424422502029</v>
      </c>
      <c r="D33" s="12">
        <f t="shared" ref="D33:O33" si="14">SUM(D28:D32)</f>
        <v>0.31015685175127067</v>
      </c>
      <c r="E33" s="12">
        <f t="shared" si="14"/>
        <v>0.28599930990414912</v>
      </c>
      <c r="F33" s="12">
        <f t="shared" si="14"/>
        <v>9.3093736607339023E-2</v>
      </c>
      <c r="G33" s="12">
        <f t="shared" si="14"/>
        <v>3.6070883459690714E-2</v>
      </c>
      <c r="H33" s="12">
        <f t="shared" si="14"/>
        <v>9.0242593949956595E-2</v>
      </c>
      <c r="I33" s="12">
        <f t="shared" si="14"/>
        <v>0.63543625079456367</v>
      </c>
      <c r="J33" s="12">
        <f t="shared" si="14"/>
        <v>50.64621141079332</v>
      </c>
      <c r="K33" s="12">
        <f t="shared" si="14"/>
        <v>0.93990546536989261</v>
      </c>
      <c r="L33" s="12">
        <f t="shared" si="14"/>
        <v>14.735206169122581</v>
      </c>
      <c r="M33" s="12">
        <f t="shared" si="14"/>
        <v>0</v>
      </c>
      <c r="N33" s="12">
        <f t="shared" si="14"/>
        <v>12.956819217676752</v>
      </c>
      <c r="O33" s="12">
        <f t="shared" si="14"/>
        <v>0.37438989503677855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247981</v>
      </c>
      <c r="D37" s="16">
        <f>VLOOKUP($B$11,ABONE2,4,FALSE)</f>
        <v>52</v>
      </c>
      <c r="E37" s="16">
        <f>VLOOKUP($B$11,ABONE2,5,FALSE)</f>
        <v>248033</v>
      </c>
      <c r="F37" s="16">
        <f>VLOOKUP($B$11,ABONE2,6,FALSE)</f>
        <v>836</v>
      </c>
      <c r="G37" s="16">
        <f>VLOOKUP($B$11,ABONE2,7,FALSE)</f>
        <v>44</v>
      </c>
      <c r="H37" s="16">
        <f>VLOOKUP($B$11,ABONE2,8,FALSE)</f>
        <v>880</v>
      </c>
      <c r="I37" s="16">
        <f>VLOOKUP($B$11,ABONE2,9,FALSE)</f>
        <v>36406</v>
      </c>
      <c r="J37" s="16">
        <f>VLOOKUP($B$11,ABONE2,10,FALSE)</f>
        <v>223</v>
      </c>
      <c r="K37" s="16">
        <f>VLOOKUP($B$11,ABONE2,11,FALSE)</f>
        <v>36629</v>
      </c>
      <c r="L37" s="21">
        <f>VLOOKUP($B$11,ABONE2,12,FALSE)</f>
        <v>102</v>
      </c>
      <c r="M37" s="21">
        <f>VLOOKUP($B$11,ABONE2,13,FALSE)</f>
        <v>14</v>
      </c>
      <c r="N37" s="21">
        <f>VLOOKUP($B$11,ABONE2,14,FALSE)</f>
        <v>116</v>
      </c>
      <c r="O37" s="21">
        <f>VLOOKUP($B$11,ABONE2,15,FALSE)</f>
        <v>285658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51232.148758800664</v>
      </c>
      <c r="D38" s="16">
        <f>VLOOKUP($B$11,TUKETIM,4,FALSE)</f>
        <v>49.377628268173702</v>
      </c>
      <c r="E38" s="16">
        <f>VLOOKUP($B$11,TUKETIM,5,FALSE)</f>
        <v>51281.526387068836</v>
      </c>
      <c r="F38" s="16">
        <f>VLOOKUP($B$11,TUKETIM,6,FALSE)</f>
        <v>413.98276867400841</v>
      </c>
      <c r="G38" s="16">
        <f>VLOOKUP($B$11,TUKETIM,7,FALSE)</f>
        <v>110.05027297979798</v>
      </c>
      <c r="H38" s="16">
        <f>VLOOKUP($B$11,TUKETIM,8,FALSE)</f>
        <v>524.03304165380644</v>
      </c>
      <c r="I38" s="16">
        <f>VLOOKUP($B$11,TUKETIM,9,FALSE)</f>
        <v>23086.130662401196</v>
      </c>
      <c r="J38" s="16">
        <f>VLOOKUP($B$11,TUKETIM,10,FALSE)</f>
        <v>7158.2731425713582</v>
      </c>
      <c r="K38" s="16">
        <f>VLOOKUP($B$11,TUKETIM,11,FALSE)</f>
        <v>30244.403804972553</v>
      </c>
      <c r="L38" s="21">
        <f>VLOOKUP($B$11,TUKETIM,12,FALSE)</f>
        <v>1132.3866</v>
      </c>
      <c r="M38" s="21">
        <f>VLOOKUP($B$11,TUKETIM,13,FALSE)</f>
        <v>1225.7924111111111</v>
      </c>
      <c r="N38" s="21">
        <f>VLOOKUP($B$11,TUKETIM,14,FALSE)</f>
        <v>2358.1790111111113</v>
      </c>
      <c r="O38" s="21">
        <f>VLOOKUP($B$11,TUKETIM,15,FALSE)</f>
        <v>84408.142244806309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1258990.6400000982</v>
      </c>
      <c r="D39" s="16">
        <f>VLOOKUP($B$11,ANLASMA,4,FALSE)</f>
        <v>1242</v>
      </c>
      <c r="E39" s="16">
        <f>VLOOKUP($B$11,ANLASMA,5,FALSE)</f>
        <v>1260232.6400000982</v>
      </c>
      <c r="F39" s="16">
        <f>VLOOKUP($B$11,ANLASMA,6,FALSE)</f>
        <v>4100.6260000000202</v>
      </c>
      <c r="G39" s="16">
        <f>VLOOKUP($B$11,ANLASMA,7,FALSE)</f>
        <v>1967.2</v>
      </c>
      <c r="H39" s="16">
        <f>VLOOKUP($B$11,ANLASMA,8,FALSE)</f>
        <v>6067.82600000002</v>
      </c>
      <c r="I39" s="16">
        <f>VLOOKUP($B$11,ANLASMA,9,FALSE)</f>
        <v>229196.42600002201</v>
      </c>
      <c r="J39" s="16">
        <f>VLOOKUP($B$11,ANLASMA,10,FALSE)</f>
        <v>61610.19</v>
      </c>
      <c r="K39" s="16">
        <f>VLOOKUP($B$11,ANLASMA,11,FALSE)</f>
        <v>290806.61600002204</v>
      </c>
      <c r="L39" s="21">
        <f>VLOOKUP($B$11,ANLASMA,12,FALSE)</f>
        <v>2808.6990000000001</v>
      </c>
      <c r="M39" s="21">
        <f>VLOOKUP($B$11,ANLASMA,13,FALSE)</f>
        <v>18908.400000000001</v>
      </c>
      <c r="N39" s="21">
        <f>VLOOKUP($B$11,ANLASMA,14,FALSE)</f>
        <v>21717.099000000002</v>
      </c>
      <c r="O39" s="21">
        <f>VLOOKUP($B$11,ANLASMA,15,FALSE)</f>
        <v>1578824.1810001202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5"/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85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2.8204244530268263E-2</v>
      </c>
      <c r="D17" s="12">
        <f t="shared" si="1"/>
        <v>0</v>
      </c>
      <c r="E17" s="12">
        <f t="shared" si="2"/>
        <v>2.8203817286015294E-2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6.506081541258675E-2</v>
      </c>
      <c r="J17" s="12">
        <f t="shared" si="7"/>
        <v>0</v>
      </c>
      <c r="K17" s="12">
        <f t="shared" si="8"/>
        <v>6.4826347702887421E-2</v>
      </c>
      <c r="L17" s="12">
        <f t="shared" si="9"/>
        <v>0.42734906477651841</v>
      </c>
      <c r="M17" s="12">
        <f t="shared" si="10"/>
        <v>0</v>
      </c>
      <c r="N17" s="12">
        <f t="shared" si="11"/>
        <v>0.36057577340518743</v>
      </c>
      <c r="O17" s="17">
        <f t="shared" si="12"/>
        <v>3.3436198677051332E-2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2.4514836965569164E-2</v>
      </c>
      <c r="D21" s="12">
        <f t="shared" si="1"/>
        <v>0</v>
      </c>
      <c r="E21" s="12">
        <f t="shared" si="2"/>
        <v>2.4514465609293521E-2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6.9437139769843212E-2</v>
      </c>
      <c r="J21" s="12">
        <f t="shared" si="7"/>
        <v>0</v>
      </c>
      <c r="K21" s="12">
        <f t="shared" si="8"/>
        <v>6.9186900558627334E-2</v>
      </c>
      <c r="L21" s="12">
        <f t="shared" si="9"/>
        <v>24.419691996496997</v>
      </c>
      <c r="M21" s="12">
        <f t="shared" si="10"/>
        <v>0</v>
      </c>
      <c r="N21" s="12">
        <f t="shared" si="11"/>
        <v>20.604115122044341</v>
      </c>
      <c r="O21" s="17">
        <f t="shared" si="12"/>
        <v>3.3695731017363513E-2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3.6996762612427586E-3</v>
      </c>
      <c r="D22" s="12">
        <f t="shared" si="1"/>
        <v>0</v>
      </c>
      <c r="E22" s="12">
        <f t="shared" si="2"/>
        <v>3.6996202177129005E-3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1.1278735972964665E-2</v>
      </c>
      <c r="J22" s="12">
        <f t="shared" si="7"/>
        <v>0</v>
      </c>
      <c r="K22" s="12">
        <f t="shared" si="8"/>
        <v>1.123808939675571E-2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4.767227196472993E-3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5.6418757757080183E-2</v>
      </c>
      <c r="D25" s="12">
        <f t="shared" ref="D25:O25" si="13">SUM(D15:D24)</f>
        <v>0</v>
      </c>
      <c r="E25" s="12">
        <f t="shared" si="13"/>
        <v>5.6417903113021722E-2</v>
      </c>
      <c r="F25" s="12">
        <f t="shared" si="13"/>
        <v>0</v>
      </c>
      <c r="G25" s="12">
        <f t="shared" si="13"/>
        <v>0</v>
      </c>
      <c r="H25" s="12">
        <f t="shared" si="13"/>
        <v>0</v>
      </c>
      <c r="I25" s="12">
        <f t="shared" si="13"/>
        <v>0.14577669115539463</v>
      </c>
      <c r="J25" s="12">
        <f t="shared" si="13"/>
        <v>0</v>
      </c>
      <c r="K25" s="12">
        <f t="shared" si="13"/>
        <v>0.14525133765827047</v>
      </c>
      <c r="L25" s="12">
        <f t="shared" si="13"/>
        <v>24.847041061273515</v>
      </c>
      <c r="M25" s="12">
        <f t="shared" si="13"/>
        <v>0</v>
      </c>
      <c r="N25" s="12">
        <f t="shared" si="13"/>
        <v>20.964690895449529</v>
      </c>
      <c r="O25" s="12">
        <f t="shared" si="13"/>
        <v>7.1899156890887828E-2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0.18839822667978237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0.18839537278098242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0.38478274368525023</v>
      </c>
      <c r="J29" s="12">
        <f>(SUMIFS(TICARETHANEOG2,KAYNAK,A29,SEBEP,B29,SÜRE,"Uzun",BİLDİRİM,"Bildirimli",İL,$B$10,İLÇE,$B$11)/VLOOKUP($B$11,ABONE2,10,FALSE))</f>
        <v>141.07247918720162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0.89179640096573554</v>
      </c>
      <c r="L29" s="12">
        <f>(SUMIFS(SANAYIAG2,KAYNAK,A29,SEBEP,B29,SÜRE,"Uzun",BİLDİRİM,"Bildirimli",İL,$B$10,İLÇE,$B$11)/VLOOKUP($B$11,ABONE2,12,FALSE))</f>
        <v>6.2731713416397916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5.2929883195085745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0.28880864000064732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1.5355066426132383E-2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1.5354833824125351E-2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3.5969222438694055E-2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3.5839595701749792E-2</v>
      </c>
      <c r="L31" s="12">
        <f>(SUMIFS(SANAYIAG2,KAYNAK,A31,SEBEP,B31,SÜRE,"Uzun",BİLDİRİM,"Bildirimli",İL,$B$10,İLÇE,$B$11)/VLOOKUP($B$11,ABONE2,12,FALSE))</f>
        <v>7.3559245694222888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6.2065613554500558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1.9114008638585804E-2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0.20375329310591475</v>
      </c>
      <c r="D33" s="12">
        <f t="shared" ref="D33:O33" si="14">SUM(D28:D32)</f>
        <v>0</v>
      </c>
      <c r="E33" s="12">
        <f t="shared" si="14"/>
        <v>0.20375020660510779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0.42075196612394428</v>
      </c>
      <c r="J33" s="12">
        <f t="shared" si="14"/>
        <v>141.07247918720162</v>
      </c>
      <c r="K33" s="12">
        <f t="shared" si="14"/>
        <v>0.92763599666748531</v>
      </c>
      <c r="L33" s="12">
        <f t="shared" si="14"/>
        <v>13.62909591106208</v>
      </c>
      <c r="M33" s="12">
        <f t="shared" si="14"/>
        <v>0</v>
      </c>
      <c r="N33" s="12">
        <f t="shared" si="14"/>
        <v>11.499549674958629</v>
      </c>
      <c r="O33" s="12">
        <f t="shared" si="14"/>
        <v>0.30792264863923313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198040</v>
      </c>
      <c r="D37" s="16">
        <f>VLOOKUP($B$11,ABONE2,4,FALSE)</f>
        <v>3</v>
      </c>
      <c r="E37" s="16">
        <f>VLOOKUP($B$11,ABONE2,5,FALSE)</f>
        <v>198043</v>
      </c>
      <c r="F37" s="16">
        <f>VLOOKUP($B$11,ABONE2,6,FALSE)</f>
        <v>55</v>
      </c>
      <c r="G37" s="16">
        <f>VLOOKUP($B$11,ABONE2,7,FALSE)</f>
        <v>6</v>
      </c>
      <c r="H37" s="16">
        <f>VLOOKUP($B$11,ABONE2,8,FALSE)</f>
        <v>61</v>
      </c>
      <c r="I37" s="16">
        <f>VLOOKUP($B$11,ABONE2,9,FALSE)</f>
        <v>32625</v>
      </c>
      <c r="J37" s="16">
        <f>VLOOKUP($B$11,ABONE2,10,FALSE)</f>
        <v>118</v>
      </c>
      <c r="K37" s="16">
        <f>VLOOKUP($B$11,ABONE2,11,FALSE)</f>
        <v>32743</v>
      </c>
      <c r="L37" s="21">
        <f>VLOOKUP($B$11,ABONE2,12,FALSE)</f>
        <v>27</v>
      </c>
      <c r="M37" s="21">
        <f>VLOOKUP($B$11,ABONE2,13,FALSE)</f>
        <v>5</v>
      </c>
      <c r="N37" s="21">
        <f>VLOOKUP($B$11,ABONE2,14,FALSE)</f>
        <v>32</v>
      </c>
      <c r="O37" s="21">
        <f>VLOOKUP($B$11,ABONE2,15,FALSE)</f>
        <v>230879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43332.122957874781</v>
      </c>
      <c r="D38" s="16">
        <f>VLOOKUP($B$11,TUKETIM,4,FALSE)</f>
        <v>205.24639999999999</v>
      </c>
      <c r="E38" s="16">
        <f>VLOOKUP($B$11,TUKETIM,5,FALSE)</f>
        <v>43537.369357874777</v>
      </c>
      <c r="F38" s="16">
        <f>VLOOKUP($B$11,TUKETIM,6,FALSE)</f>
        <v>2.5045000000000002</v>
      </c>
      <c r="G38" s="16">
        <f>VLOOKUP($B$11,TUKETIM,7,FALSE)</f>
        <v>2.0066999999999999</v>
      </c>
      <c r="H38" s="16">
        <f>VLOOKUP($B$11,TUKETIM,8,FALSE)</f>
        <v>4.5112000000000005</v>
      </c>
      <c r="I38" s="16">
        <f>VLOOKUP($B$11,TUKETIM,9,FALSE)</f>
        <v>18998.493165446132</v>
      </c>
      <c r="J38" s="16">
        <f>VLOOKUP($B$11,TUKETIM,10,FALSE)</f>
        <v>10499.688703623533</v>
      </c>
      <c r="K38" s="16">
        <f>VLOOKUP($B$11,TUKETIM,11,FALSE)</f>
        <v>29498.181869069667</v>
      </c>
      <c r="L38" s="21">
        <f>VLOOKUP($B$11,TUKETIM,12,FALSE)</f>
        <v>327.26209999999998</v>
      </c>
      <c r="M38" s="21">
        <f>VLOOKUP($B$11,TUKETIM,13,FALSE)</f>
        <v>2604.5655667394249</v>
      </c>
      <c r="N38" s="21">
        <f>VLOOKUP($B$11,TUKETIM,14,FALSE)</f>
        <v>2931.8276667394248</v>
      </c>
      <c r="O38" s="21">
        <f>VLOOKUP($B$11,TUKETIM,15,FALSE)</f>
        <v>75971.890093683862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1103557.5800000606</v>
      </c>
      <c r="D39" s="16">
        <f>VLOOKUP($B$11,ANLASMA,4,FALSE)</f>
        <v>1020</v>
      </c>
      <c r="E39" s="16">
        <f>VLOOKUP($B$11,ANLASMA,5,FALSE)</f>
        <v>1104577.5800000606</v>
      </c>
      <c r="F39" s="16">
        <f>VLOOKUP($B$11,ANLASMA,6,FALSE)</f>
        <v>229</v>
      </c>
      <c r="G39" s="16">
        <f>VLOOKUP($B$11,ANLASMA,7,FALSE)</f>
        <v>108.4</v>
      </c>
      <c r="H39" s="16">
        <f>VLOOKUP($B$11,ANLASMA,8,FALSE)</f>
        <v>337.4</v>
      </c>
      <c r="I39" s="16">
        <f>VLOOKUP($B$11,ANLASMA,9,FALSE)</f>
        <v>197504.20000001701</v>
      </c>
      <c r="J39" s="16">
        <f>VLOOKUP($B$11,ANLASMA,10,FALSE)</f>
        <v>66797.260000000009</v>
      </c>
      <c r="K39" s="16">
        <f>VLOOKUP($B$11,ANLASMA,11,FALSE)</f>
        <v>264301.46000001702</v>
      </c>
      <c r="L39" s="21">
        <f>VLOOKUP($B$11,ANLASMA,12,FALSE)</f>
        <v>962.09400000000005</v>
      </c>
      <c r="M39" s="21">
        <f>VLOOKUP($B$11,ANLASMA,13,FALSE)</f>
        <v>8890.2000000000007</v>
      </c>
      <c r="N39" s="21">
        <f>VLOOKUP($B$11,ANLASMA,14,FALSE)</f>
        <v>9852.2940000000017</v>
      </c>
      <c r="O39" s="21">
        <f>VLOOKUP($B$11,ANLASMA,15,FALSE)</f>
        <v>1379068.7340000777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86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v>0</v>
      </c>
      <c r="H15" s="12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5">(SUMIFS(TICARETHANEAG2,KAYNAK,A15,SEBEP,B15,SÜRE,"Uzun",BİLDİRİM,"Bildirimsiz",İL,$B$10,İLÇE,$B$11)/VLOOKUP($B$11,ABONE2,9,FALSE))</f>
        <v>0</v>
      </c>
      <c r="J15" s="12">
        <f t="shared" ref="J15:J24" si="6">(SUMIFS(TICARETHANEOG2,KAYNAK,A15,SEBEP,B15,SÜRE,"Uzun",BİLDİRİM,"Bildirimsiz",İL,$B$10,İLÇE,$B$11)/VLOOKUP($B$11,ABONE2,10,FALSE))</f>
        <v>0</v>
      </c>
      <c r="K15" s="12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8">(SUMIFS(SANAYIAG2,KAYNAK,A15,SEBEP,B15,SÜRE,"Uzun",BİLDİRİM,"Bildirimsiz",İL,$B$10,İLÇE,$B$11)/VLOOKUP($B$11,ABONE2,12,FALSE))</f>
        <v>0</v>
      </c>
      <c r="M15" s="12">
        <f t="shared" ref="M15:M24" si="9">(SUMIFS(SANAYIOG2,KAYNAK,A15,SEBEP,B15,SÜRE,"Uzun",BİLDİRİM,"Bildirimsiz",İL,$B$10,İLÇE,$B$11)/VLOOKUP($B$11,ABONE2,13,FALSE))</f>
        <v>0</v>
      </c>
      <c r="N15" s="12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v>0</v>
      </c>
      <c r="H16" s="12">
        <f t="shared" si="4"/>
        <v>0</v>
      </c>
      <c r="I16" s="12">
        <f t="shared" si="5"/>
        <v>0</v>
      </c>
      <c r="J16" s="12">
        <f t="shared" si="6"/>
        <v>0</v>
      </c>
      <c r="K16" s="12">
        <f t="shared" si="7"/>
        <v>0</v>
      </c>
      <c r="L16" s="12">
        <f t="shared" si="8"/>
        <v>0</v>
      </c>
      <c r="M16" s="12">
        <f t="shared" si="9"/>
        <v>0</v>
      </c>
      <c r="N16" s="12">
        <f t="shared" si="10"/>
        <v>0</v>
      </c>
      <c r="O16" s="17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0.11558776837365342</v>
      </c>
      <c r="D17" s="12">
        <f t="shared" si="1"/>
        <v>0</v>
      </c>
      <c r="E17" s="12">
        <f t="shared" si="2"/>
        <v>0.11557021784702516</v>
      </c>
      <c r="F17" s="12">
        <f t="shared" si="3"/>
        <v>5.5767465865874432E-3</v>
      </c>
      <c r="G17" s="12">
        <v>0</v>
      </c>
      <c r="H17" s="12">
        <f t="shared" si="4"/>
        <v>5.5767465865874432E-3</v>
      </c>
      <c r="I17" s="12">
        <f t="shared" si="5"/>
        <v>0.16575393302678382</v>
      </c>
      <c r="J17" s="12">
        <f t="shared" si="6"/>
        <v>22.912816096822844</v>
      </c>
      <c r="K17" s="12">
        <f t="shared" si="7"/>
        <v>0.38076647502541211</v>
      </c>
      <c r="L17" s="12">
        <f t="shared" si="8"/>
        <v>24.517775964249491</v>
      </c>
      <c r="M17" s="12">
        <f t="shared" si="9"/>
        <v>263.35542550721686</v>
      </c>
      <c r="N17" s="12">
        <f t="shared" si="10"/>
        <v>58.637440184673402</v>
      </c>
      <c r="O17" s="17">
        <f t="shared" si="11"/>
        <v>0.17173222269513574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6.4309109492087568E-2</v>
      </c>
      <c r="D18" s="12">
        <f t="shared" si="1"/>
        <v>0</v>
      </c>
      <c r="E18" s="12">
        <f t="shared" si="2"/>
        <v>6.4299344975007083E-2</v>
      </c>
      <c r="F18" s="12">
        <f t="shared" si="3"/>
        <v>0.23552630668271432</v>
      </c>
      <c r="G18" s="12">
        <v>0</v>
      </c>
      <c r="H18" s="12">
        <f t="shared" si="4"/>
        <v>0.23552630668271432</v>
      </c>
      <c r="I18" s="12">
        <f t="shared" si="5"/>
        <v>0.18613160762206199</v>
      </c>
      <c r="J18" s="12">
        <f t="shared" si="6"/>
        <v>2.4594610138492179</v>
      </c>
      <c r="K18" s="12">
        <f t="shared" si="7"/>
        <v>0.20761984776988607</v>
      </c>
      <c r="L18" s="12">
        <f t="shared" si="8"/>
        <v>19.486600298337219</v>
      </c>
      <c r="M18" s="12">
        <f t="shared" si="9"/>
        <v>0</v>
      </c>
      <c r="N18" s="12">
        <f t="shared" si="10"/>
        <v>16.702800255717616</v>
      </c>
      <c r="O18" s="17">
        <f t="shared" si="11"/>
        <v>9.4242009975145549E-2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v>0</v>
      </c>
      <c r="H19" s="12">
        <f t="shared" si="4"/>
        <v>0</v>
      </c>
      <c r="I19" s="12">
        <f t="shared" si="5"/>
        <v>0</v>
      </c>
      <c r="J19" s="12">
        <f t="shared" si="6"/>
        <v>0</v>
      </c>
      <c r="K19" s="12">
        <f t="shared" si="7"/>
        <v>0</v>
      </c>
      <c r="L19" s="12">
        <f t="shared" si="8"/>
        <v>0</v>
      </c>
      <c r="M19" s="12">
        <f t="shared" si="9"/>
        <v>0</v>
      </c>
      <c r="N19" s="12">
        <f t="shared" si="10"/>
        <v>0</v>
      </c>
      <c r="O19" s="17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v>0</v>
      </c>
      <c r="H20" s="12">
        <f t="shared" si="4"/>
        <v>0</v>
      </c>
      <c r="I20" s="12">
        <f t="shared" si="5"/>
        <v>0</v>
      </c>
      <c r="J20" s="12">
        <f t="shared" si="6"/>
        <v>0</v>
      </c>
      <c r="K20" s="12">
        <f t="shared" si="7"/>
        <v>0</v>
      </c>
      <c r="L20" s="12">
        <f t="shared" si="8"/>
        <v>0</v>
      </c>
      <c r="M20" s="12">
        <f t="shared" si="9"/>
        <v>0</v>
      </c>
      <c r="N20" s="12">
        <f t="shared" si="10"/>
        <v>0</v>
      </c>
      <c r="O20" s="17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3.8835524837781223E-2</v>
      </c>
      <c r="D21" s="12">
        <f t="shared" si="1"/>
        <v>0</v>
      </c>
      <c r="E21" s="12">
        <f t="shared" si="2"/>
        <v>3.8829628159245268E-2</v>
      </c>
      <c r="F21" s="12">
        <f t="shared" si="3"/>
        <v>6.5770113938793354E-2</v>
      </c>
      <c r="G21" s="12">
        <v>0</v>
      </c>
      <c r="H21" s="12">
        <f t="shared" si="4"/>
        <v>6.5770113938793354E-2</v>
      </c>
      <c r="I21" s="12">
        <f t="shared" si="5"/>
        <v>0.17215309768295631</v>
      </c>
      <c r="J21" s="12">
        <f t="shared" si="6"/>
        <v>0</v>
      </c>
      <c r="K21" s="12">
        <f t="shared" si="7"/>
        <v>0.17052585127727921</v>
      </c>
      <c r="L21" s="12">
        <f t="shared" si="8"/>
        <v>1.5850314695877266</v>
      </c>
      <c r="M21" s="12">
        <f t="shared" si="9"/>
        <v>0</v>
      </c>
      <c r="N21" s="12">
        <f t="shared" si="10"/>
        <v>1.3585984025037656</v>
      </c>
      <c r="O21" s="17">
        <f t="shared" si="11"/>
        <v>6.2697407607957195E-2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3.5954717148728717E-3</v>
      </c>
      <c r="D22" s="12">
        <f t="shared" si="1"/>
        <v>0</v>
      </c>
      <c r="E22" s="12">
        <f t="shared" si="2"/>
        <v>3.5949257884053841E-3</v>
      </c>
      <c r="F22" s="12">
        <f t="shared" si="3"/>
        <v>4.0179273561272475E-4</v>
      </c>
      <c r="G22" s="12">
        <v>0</v>
      </c>
      <c r="H22" s="12">
        <f t="shared" si="4"/>
        <v>4.0179273561272475E-4</v>
      </c>
      <c r="I22" s="12">
        <f t="shared" si="5"/>
        <v>2.2663035090850995E-2</v>
      </c>
      <c r="J22" s="12">
        <f t="shared" si="6"/>
        <v>0</v>
      </c>
      <c r="K22" s="12">
        <f t="shared" si="7"/>
        <v>2.2448816799750373E-2</v>
      </c>
      <c r="L22" s="12">
        <f t="shared" si="8"/>
        <v>0</v>
      </c>
      <c r="M22" s="12">
        <f t="shared" si="9"/>
        <v>0</v>
      </c>
      <c r="N22" s="12">
        <f t="shared" si="10"/>
        <v>0</v>
      </c>
      <c r="O22" s="17">
        <f t="shared" si="11"/>
        <v>6.9119706987049705E-3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v>0</v>
      </c>
      <c r="H23" s="12">
        <f t="shared" si="4"/>
        <v>0</v>
      </c>
      <c r="I23" s="12">
        <f t="shared" si="5"/>
        <v>0</v>
      </c>
      <c r="J23" s="12">
        <f t="shared" si="6"/>
        <v>0</v>
      </c>
      <c r="K23" s="12">
        <f t="shared" si="7"/>
        <v>0</v>
      </c>
      <c r="L23" s="12">
        <f t="shared" si="8"/>
        <v>0</v>
      </c>
      <c r="M23" s="12">
        <f t="shared" si="9"/>
        <v>0</v>
      </c>
      <c r="N23" s="12">
        <f t="shared" si="10"/>
        <v>0</v>
      </c>
      <c r="O23" s="17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v>0</v>
      </c>
      <c r="H24" s="12">
        <f t="shared" si="4"/>
        <v>0</v>
      </c>
      <c r="I24" s="12">
        <f t="shared" si="5"/>
        <v>0</v>
      </c>
      <c r="J24" s="12">
        <f t="shared" si="6"/>
        <v>0</v>
      </c>
      <c r="K24" s="12">
        <f t="shared" si="7"/>
        <v>0</v>
      </c>
      <c r="L24" s="12">
        <f t="shared" si="8"/>
        <v>0</v>
      </c>
      <c r="M24" s="12">
        <f t="shared" si="9"/>
        <v>0</v>
      </c>
      <c r="N24" s="12">
        <f t="shared" si="10"/>
        <v>0</v>
      </c>
      <c r="O24" s="17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0.22232787441839508</v>
      </c>
      <c r="D25" s="12">
        <f t="shared" ref="D25:O25" si="12">SUM(D15:D24)</f>
        <v>0</v>
      </c>
      <c r="E25" s="12">
        <f t="shared" si="12"/>
        <v>0.22229411676968291</v>
      </c>
      <c r="F25" s="12">
        <f t="shared" si="12"/>
        <v>0.30727495994370785</v>
      </c>
      <c r="G25" s="12">
        <f t="shared" si="12"/>
        <v>0</v>
      </c>
      <c r="H25" s="12">
        <f t="shared" si="12"/>
        <v>0.30727495994370785</v>
      </c>
      <c r="I25" s="12">
        <f t="shared" si="12"/>
        <v>0.54670167342265308</v>
      </c>
      <c r="J25" s="12">
        <f t="shared" si="12"/>
        <v>25.372277110672062</v>
      </c>
      <c r="K25" s="12">
        <f t="shared" si="12"/>
        <v>0.78136099087232769</v>
      </c>
      <c r="L25" s="12">
        <f t="shared" si="12"/>
        <v>45.589407732174436</v>
      </c>
      <c r="M25" s="12">
        <f t="shared" si="12"/>
        <v>263.35542550721686</v>
      </c>
      <c r="N25" s="12">
        <f t="shared" si="12"/>
        <v>76.698838842894773</v>
      </c>
      <c r="O25" s="12">
        <f t="shared" si="12"/>
        <v>0.33558361097694345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0.15777977414737507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0.15775581730344138</v>
      </c>
      <c r="F29" s="12">
        <f>(SUMIFS(TARIMSALAG2,KAYNAK,A29,SEBEP,B29,SÜRE,"Uzun",BİLDİRİM,"Bildirimli",İL,$B$10,İLÇE,$B$11)/VLOOKUP($B$11,ABONE2,6,FALSE))</f>
        <v>1.670913441565313E-2</v>
      </c>
      <c r="G29" s="12"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1.670913441565313E-2</v>
      </c>
      <c r="I29" s="12">
        <f>(SUMIFS(TICARETHANEAG2,KAYNAK,A29,SEBEP,B29,SÜRE,"Uzun",BİLDİRİM,"Bildirimli",İL,$B$10,İLÇE,$B$11)/VLOOKUP($B$11,ABONE2,9,FALSE))</f>
        <v>0.23819217375353047</v>
      </c>
      <c r="J29" s="12">
        <f>(SUMIFS(TICARETHANEOG2,KAYNAK,A29,SEBEP,B29,SÜRE,"Uzun",BİLDİRİM,"Bildirimli",İL,$B$10,İLÇE,$B$11)/VLOOKUP($B$11,ABONE2,10,FALSE))</f>
        <v>74.449783396686982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0.939663984034247</v>
      </c>
      <c r="L29" s="12">
        <f>(SUMIFS(SANAYIAG2,KAYNAK,A29,SEBEP,B29,SÜRE,"Uzun",BİLDİRİM,"Bildirimli",İL,$B$10,İLÇE,$B$11)/VLOOKUP($B$11,ABONE2,12,FALSE))</f>
        <v>25.019231351683029</v>
      </c>
      <c r="M29" s="12">
        <f>(SUMIFS(SANAYIOG2,KAYNAK,A29,SEBEP,B29,SÜRE,"Uzun",BİLDİRİM,"Bildirimli",İL,$B$10,İLÇE,$B$11)/VLOOKUP($B$11,ABONE2,13,FALSE))</f>
        <v>271.75261058205592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60.266856956022011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0.30565012988394247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1.3401067367994539E-2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1.3399032587039787E-2</v>
      </c>
      <c r="F31" s="12">
        <f>(SUMIFS(TARIMSALAG2,KAYNAK,A31,SEBEP,B31,SÜRE,"Uzun",BİLDİRİM,"Bildirimli",İL,$B$10,İLÇE,$B$11)/VLOOKUP($B$11,ABONE2,6,FALSE))</f>
        <v>4.2600213116712533E-2</v>
      </c>
      <c r="G31" s="12"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4.2600213116712533E-2</v>
      </c>
      <c r="I31" s="12">
        <f>(SUMIFS(TICARETHANEAG2,KAYNAK,A31,SEBEP,B31,SÜRE,"Uzun",BİLDİRİM,"Bildirimli",İL,$B$10,İLÇE,$B$11)/VLOOKUP($B$11,ABONE2,9,FALSE))</f>
        <v>1.644950035813126E-2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1.6294014394223431E-2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1.4186828362219586E-2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0.17118084151536961</v>
      </c>
      <c r="D33" s="12">
        <f t="shared" ref="D33:O33" si="13">SUM(D28:D32)</f>
        <v>0</v>
      </c>
      <c r="E33" s="12">
        <f t="shared" si="13"/>
        <v>0.17115484989048116</v>
      </c>
      <c r="F33" s="12">
        <f t="shared" si="13"/>
        <v>5.9309347532365664E-2</v>
      </c>
      <c r="G33" s="12">
        <f t="shared" si="13"/>
        <v>0</v>
      </c>
      <c r="H33" s="12">
        <f t="shared" si="13"/>
        <v>5.9309347532365664E-2</v>
      </c>
      <c r="I33" s="12">
        <f t="shared" si="13"/>
        <v>0.25464167411166172</v>
      </c>
      <c r="J33" s="12">
        <f t="shared" si="13"/>
        <v>74.449783396686982</v>
      </c>
      <c r="K33" s="12">
        <f t="shared" si="13"/>
        <v>0.9559579984284704</v>
      </c>
      <c r="L33" s="12">
        <f t="shared" si="13"/>
        <v>25.019231351683029</v>
      </c>
      <c r="M33" s="12">
        <f t="shared" si="13"/>
        <v>271.75261058205592</v>
      </c>
      <c r="N33" s="12">
        <f t="shared" si="13"/>
        <v>60.266856956022011</v>
      </c>
      <c r="O33" s="12">
        <f t="shared" si="13"/>
        <v>0.31983695824616204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32925</v>
      </c>
      <c r="D37" s="16">
        <f>VLOOKUP($B$11,ABONE2,4,FALSE)</f>
        <v>5</v>
      </c>
      <c r="E37" s="16">
        <f>VLOOKUP($B$11,ABONE2,5,FALSE)</f>
        <v>32930</v>
      </c>
      <c r="F37" s="16">
        <f>VLOOKUP($B$11,ABONE2,6,FALSE)</f>
        <v>383</v>
      </c>
      <c r="G37" s="16">
        <f>VLOOKUP($B$11,ABONE2,7,FALSE)</f>
        <v>0</v>
      </c>
      <c r="H37" s="16">
        <f>VLOOKUP($B$11,ABONE2,8,FALSE)</f>
        <v>383</v>
      </c>
      <c r="I37" s="16">
        <f>VLOOKUP($B$11,ABONE2,9,FALSE)</f>
        <v>7126</v>
      </c>
      <c r="J37" s="16">
        <f>VLOOKUP($B$11,ABONE2,10,FALSE)</f>
        <v>68</v>
      </c>
      <c r="K37" s="16">
        <f>VLOOKUP($B$11,ABONE2,11,FALSE)</f>
        <v>7194</v>
      </c>
      <c r="L37" s="21">
        <f>VLOOKUP($B$11,ABONE2,12,FALSE)</f>
        <v>6</v>
      </c>
      <c r="M37" s="21">
        <f>VLOOKUP($B$11,ABONE2,13,FALSE)</f>
        <v>1</v>
      </c>
      <c r="N37" s="21">
        <f>VLOOKUP($B$11,ABONE2,14,FALSE)</f>
        <v>7</v>
      </c>
      <c r="O37" s="21">
        <f>VLOOKUP($B$11,ABONE2,15,FALSE)</f>
        <v>40514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9056.0597121144456</v>
      </c>
      <c r="D38" s="16">
        <f>VLOOKUP($B$11,TUKETIM,4,FALSE)</f>
        <v>15.1035</v>
      </c>
      <c r="E38" s="16">
        <f>VLOOKUP($B$11,TUKETIM,5,FALSE)</f>
        <v>9071.1632121144448</v>
      </c>
      <c r="F38" s="16">
        <f>VLOOKUP($B$11,TUKETIM,6,FALSE)</f>
        <v>93.866378082191787</v>
      </c>
      <c r="G38" s="16">
        <f>VLOOKUP($B$11,TUKETIM,7,FALSE)</f>
        <v>0</v>
      </c>
      <c r="H38" s="16">
        <f>VLOOKUP($B$11,TUKETIM,8,FALSE)</f>
        <v>93.866378082191787</v>
      </c>
      <c r="I38" s="16">
        <f>VLOOKUP($B$11,TUKETIM,9,FALSE)</f>
        <v>3139.1768591507735</v>
      </c>
      <c r="J38" s="16">
        <f>VLOOKUP($B$11,TUKETIM,10,FALSE)</f>
        <v>2779.9702841213766</v>
      </c>
      <c r="K38" s="16">
        <f>VLOOKUP($B$11,TUKETIM,11,FALSE)</f>
        <v>5919.1471432721501</v>
      </c>
      <c r="L38" s="21">
        <f>VLOOKUP($B$11,TUKETIM,12,FALSE)</f>
        <v>107.95350000000001</v>
      </c>
      <c r="M38" s="21">
        <f>VLOOKUP($B$11,TUKETIM,13,FALSE)</f>
        <v>345.51690000000002</v>
      </c>
      <c r="N38" s="21">
        <f>VLOOKUP($B$11,TUKETIM,14,FALSE)</f>
        <v>453.47040000000004</v>
      </c>
      <c r="O38" s="21">
        <f>VLOOKUP($B$11,TUKETIM,15,FALSE)</f>
        <v>15537.647133468787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197430.41499999599</v>
      </c>
      <c r="D39" s="16">
        <f>VLOOKUP($B$11,ANLASMA,4,FALSE)</f>
        <v>801.96</v>
      </c>
      <c r="E39" s="16">
        <f>VLOOKUP($B$11,ANLASMA,5,FALSE)</f>
        <v>198232.37499999598</v>
      </c>
      <c r="F39" s="16">
        <f>VLOOKUP($B$11,ANLASMA,6,FALSE)</f>
        <v>2145.9300000000003</v>
      </c>
      <c r="G39" s="16">
        <f>VLOOKUP($B$11,ANLASMA,7,FALSE)</f>
        <v>0</v>
      </c>
      <c r="H39" s="16">
        <f>VLOOKUP($B$11,ANLASMA,8,FALSE)</f>
        <v>2145.9300000000003</v>
      </c>
      <c r="I39" s="16">
        <f>VLOOKUP($B$11,ANLASMA,9,FALSE)</f>
        <v>43119.742000000799</v>
      </c>
      <c r="J39" s="16">
        <f>VLOOKUP($B$11,ANLASMA,10,FALSE)</f>
        <v>55579.05</v>
      </c>
      <c r="K39" s="16">
        <f>VLOOKUP($B$11,ANLASMA,11,FALSE)</f>
        <v>98698.792000000802</v>
      </c>
      <c r="L39" s="21">
        <f>VLOOKUP($B$11,ANLASMA,12,FALSE)</f>
        <v>763.65</v>
      </c>
      <c r="M39" s="21">
        <f>VLOOKUP($B$11,ANLASMA,13,FALSE)</f>
        <v>600</v>
      </c>
      <c r="N39" s="21">
        <f>VLOOKUP($B$11,ANLASMA,14,FALSE)</f>
        <v>1363.65</v>
      </c>
      <c r="O39" s="21">
        <f>VLOOKUP($B$11,ANLASMA,15,FALSE)</f>
        <v>300440.74699999677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54</vt:i4>
      </vt:variant>
      <vt:variant>
        <vt:lpstr>Adlandırılmış Aralıklar</vt:lpstr>
      </vt:variant>
      <vt:variant>
        <vt:i4>30</vt:i4>
      </vt:variant>
    </vt:vector>
  </HeadingPairs>
  <TitlesOfParts>
    <vt:vector size="84" baseType="lpstr">
      <vt:lpstr>TABLO-3</vt:lpstr>
      <vt:lpstr>TÜM BÖLGE</vt:lpstr>
      <vt:lpstr>İZMİR</vt:lpstr>
      <vt:lpstr>MANİSA</vt:lpstr>
      <vt:lpstr>İZMİR - KONAK</vt:lpstr>
      <vt:lpstr>İZMİR - BORNOVA</vt:lpstr>
      <vt:lpstr>İZMİR - BUCA</vt:lpstr>
      <vt:lpstr>İZMİR - 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ORTALAMA TÜKETİM</vt:lpstr>
      <vt:lpstr>ANLAŞMA GÜÇLERİ</vt:lpstr>
      <vt:lpstr>ABONE</vt:lpstr>
      <vt:lpstr>ABONE1</vt:lpstr>
      <vt:lpstr>ABONE2</vt:lpstr>
      <vt:lpstr>ANLASMA</vt:lpstr>
      <vt:lpstr>BİLDİRİM</vt:lpstr>
      <vt:lpstr>İL</vt:lpstr>
      <vt:lpstr>İLÇE</vt:lpstr>
      <vt:lpstr>KAYNAK</vt:lpstr>
      <vt:lpstr>MESKENAG1</vt:lpstr>
      <vt:lpstr>MESKENAG2</vt:lpstr>
      <vt:lpstr>MESKENOG1</vt:lpstr>
      <vt:lpstr>MESKENOG2</vt:lpstr>
      <vt:lpstr>SANAYIAG1</vt:lpstr>
      <vt:lpstr>SANAYIAG2</vt:lpstr>
      <vt:lpstr>SANAYIOG1</vt:lpstr>
      <vt:lpstr>SANAYIOG2</vt:lpstr>
      <vt:lpstr>SEBEP</vt:lpstr>
      <vt:lpstr>SÜRE</vt:lpstr>
      <vt:lpstr>TARIMSALAG1</vt:lpstr>
      <vt:lpstr>TARIMSALAG2</vt:lpstr>
      <vt:lpstr>TARIMSALOG1</vt:lpstr>
      <vt:lpstr>TARIMSALOG2</vt:lpstr>
      <vt:lpstr>TICARETHANEAG1</vt:lpstr>
      <vt:lpstr>TICARETHANEAG2</vt:lpstr>
      <vt:lpstr>TICARETHANEOG1</vt:lpstr>
      <vt:lpstr>TICARETHANEOG2</vt:lpstr>
      <vt:lpstr>TOPLAM</vt:lpstr>
      <vt:lpstr>TOPLAM1</vt:lpstr>
      <vt:lpstr>TOPLAM2</vt:lpstr>
      <vt:lpstr>TUKETIM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Kemal ÖZKAN</dc:creator>
  <cp:lastModifiedBy>Yağmur AÇIK</cp:lastModifiedBy>
  <dcterms:created xsi:type="dcterms:W3CDTF">2018-03-07T06:32:47Z</dcterms:created>
  <dcterms:modified xsi:type="dcterms:W3CDTF">2023-08-01T13:49:36Z</dcterms:modified>
</cp:coreProperties>
</file>